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G:\My Drive\DokumenteSync\UNI\PhD Bioprocess\Lab\Experimental Runs\2024_03_04\Data\"/>
    </mc:Choice>
  </mc:AlternateContent>
  <xr:revisionPtr revIDLastSave="0" documentId="13_ncr:1_{30DF4AC8-7E25-4929-A649-AC0130927DA6}" xr6:coauthVersionLast="47" xr6:coauthVersionMax="47" xr10:uidLastSave="{00000000-0000-0000-0000-000000000000}"/>
  <bookViews>
    <workbookView xWindow="-30828" yWindow="-108" windowWidth="30936" windowHeight="16776" tabRatio="687" activeTab="11" xr2:uid="{00000000-000D-0000-FFFF-FFFF00000000}"/>
  </bookViews>
  <sheets>
    <sheet name="General" sheetId="1" r:id="rId1"/>
    <sheet name="Online_RAW" sheetId="17" r:id="rId2"/>
    <sheet name="Online_ANA" sheetId="7" r:id="rId3"/>
    <sheet name="Graph cult. #10" sheetId="47" r:id="rId4"/>
    <sheet name="Sampling" sheetId="49" r:id="rId5"/>
    <sheet name="Refill" sheetId="56" r:id="rId6"/>
    <sheet name="OD600" sheetId="37" r:id="rId7"/>
    <sheet name="Biomass" sheetId="5" r:id="rId8"/>
    <sheet name="Glycerol" sheetId="60" r:id="rId9"/>
    <sheet name="Acetate" sheetId="61" r:id="rId10"/>
    <sheet name="Protein" sheetId="59" r:id="rId11"/>
    <sheet name="Rate_Calc" sheetId="31" r:id="rId12"/>
    <sheet name="summary" sheetId="55" r:id="rId13"/>
  </sheets>
  <externalReferences>
    <externalReference r:id="rId14"/>
  </externalReferences>
  <definedNames>
    <definedName name="_xlnm._FilterDatabase" localSheetId="3" hidden="1">'Graph cult. #10'!$A$1:$G$1</definedName>
    <definedName name="_xlnm._FilterDatabase" localSheetId="2" hidden="1">Online_ANA!$A$1:$Q$2124</definedName>
    <definedName name="_xlnm._FilterDatabase" localSheetId="1" hidden="1">Online_RAW!$A$1:$N$2124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61" l="1"/>
  <c r="C14" i="61"/>
  <c r="B14" i="61"/>
  <c r="D13" i="61"/>
  <c r="C13" i="61"/>
  <c r="B13" i="61"/>
  <c r="D12" i="61"/>
  <c r="C12" i="61"/>
  <c r="B12" i="61"/>
  <c r="D11" i="61"/>
  <c r="C11" i="61"/>
  <c r="B11" i="61"/>
  <c r="D10" i="61"/>
  <c r="C10" i="61"/>
  <c r="B10" i="61"/>
  <c r="D9" i="61"/>
  <c r="C9" i="61"/>
  <c r="B9" i="61"/>
  <c r="D8" i="61"/>
  <c r="C8" i="61"/>
  <c r="B8" i="61"/>
  <c r="D7" i="61"/>
  <c r="C7" i="61"/>
  <c r="B7" i="61"/>
  <c r="C6" i="61"/>
  <c r="B6" i="61"/>
  <c r="B3" i="61"/>
  <c r="D48" i="59" l="1"/>
  <c r="D49" i="59"/>
  <c r="D39" i="59"/>
  <c r="D40" i="59"/>
  <c r="D41" i="59"/>
  <c r="D42" i="59"/>
  <c r="D43" i="59"/>
  <c r="D44" i="59"/>
  <c r="D45" i="59"/>
  <c r="D46" i="59"/>
  <c r="D47" i="59"/>
  <c r="D38" i="59"/>
  <c r="R11" i="5" l="1"/>
  <c r="R12" i="5"/>
  <c r="R13" i="5"/>
  <c r="R14" i="5"/>
  <c r="L4" i="47" l="1"/>
  <c r="L5" i="47"/>
  <c r="L6" i="47"/>
  <c r="L7" i="47"/>
  <c r="L8" i="47"/>
  <c r="L9" i="47"/>
  <c r="L10" i="47"/>
  <c r="L3" i="4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" i="7"/>
  <c r="O2124" i="17" l="1"/>
  <c r="B21" i="1"/>
  <c r="H3" i="55"/>
  <c r="H4" i="55"/>
  <c r="H5" i="55"/>
  <c r="H6" i="55"/>
  <c r="H7" i="55"/>
  <c r="H8" i="55"/>
  <c r="H9" i="55"/>
  <c r="H2" i="55"/>
  <c r="C16" i="60" l="1"/>
  <c r="C19" i="60" s="1"/>
  <c r="C45" i="59" l="1"/>
  <c r="C46" i="59"/>
  <c r="C47" i="59"/>
  <c r="C48" i="59"/>
  <c r="C49" i="59"/>
  <c r="C44" i="59"/>
  <c r="C39" i="59"/>
  <c r="C40" i="59"/>
  <c r="C41" i="59"/>
  <c r="C42" i="59"/>
  <c r="C43" i="59"/>
  <c r="C38" i="59"/>
  <c r="D14" i="60"/>
  <c r="C14" i="60"/>
  <c r="B14" i="60"/>
  <c r="D13" i="60"/>
  <c r="C13" i="60"/>
  <c r="B13" i="60"/>
  <c r="D12" i="60"/>
  <c r="C12" i="60"/>
  <c r="B12" i="60"/>
  <c r="D11" i="60"/>
  <c r="C11" i="60"/>
  <c r="B11" i="60"/>
  <c r="D10" i="60"/>
  <c r="C10" i="60"/>
  <c r="B10" i="60"/>
  <c r="D9" i="60"/>
  <c r="C9" i="60"/>
  <c r="B9" i="60"/>
  <c r="D8" i="60"/>
  <c r="C8" i="60"/>
  <c r="B8" i="60"/>
  <c r="D7" i="60"/>
  <c r="C7" i="60"/>
  <c r="B7" i="60"/>
  <c r="C6" i="60"/>
  <c r="B6" i="60"/>
  <c r="B3" i="60"/>
  <c r="I6" i="55"/>
  <c r="D14" i="59"/>
  <c r="C14" i="59"/>
  <c r="B14" i="59"/>
  <c r="D13" i="59"/>
  <c r="C13" i="59"/>
  <c r="B13" i="59"/>
  <c r="D12" i="59"/>
  <c r="C12" i="59"/>
  <c r="B12" i="59"/>
  <c r="D11" i="59"/>
  <c r="C11" i="59"/>
  <c r="B11" i="59"/>
  <c r="D10" i="59"/>
  <c r="C10" i="59"/>
  <c r="B10" i="59"/>
  <c r="D9" i="59"/>
  <c r="C9" i="59"/>
  <c r="B9" i="59"/>
  <c r="D8" i="59"/>
  <c r="C8" i="59"/>
  <c r="B8" i="59"/>
  <c r="D7" i="59"/>
  <c r="I8" i="55" s="1"/>
  <c r="C7" i="59"/>
  <c r="B7" i="59"/>
  <c r="C6" i="59"/>
  <c r="B6" i="59"/>
  <c r="B3" i="59"/>
  <c r="I5" i="55" l="1"/>
  <c r="I7" i="55"/>
  <c r="I4" i="55"/>
  <c r="I3" i="55"/>
  <c r="I2" i="55"/>
  <c r="I9" i="55"/>
  <c r="B11" i="1" l="1"/>
  <c r="K3" i="7" l="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" i="7"/>
  <c r="B8" i="37"/>
  <c r="B9" i="37"/>
  <c r="B10" i="37"/>
  <c r="B11" i="37"/>
  <c r="B12" i="37"/>
  <c r="B13" i="37"/>
  <c r="B14" i="37"/>
  <c r="B7" i="37"/>
  <c r="B6" i="37"/>
  <c r="F7" i="56" l="1"/>
  <c r="D7" i="56"/>
  <c r="D6" i="56"/>
  <c r="A3" i="56"/>
  <c r="D13" i="31"/>
  <c r="D14" i="31"/>
  <c r="D16" i="31"/>
  <c r="D17" i="31"/>
  <c r="D19" i="31"/>
  <c r="D20" i="31"/>
  <c r="D22" i="31"/>
  <c r="D23" i="31"/>
  <c r="D25" i="31"/>
  <c r="D26" i="31"/>
  <c r="D11" i="31"/>
  <c r="D10" i="31"/>
  <c r="D8" i="31"/>
  <c r="D7" i="31"/>
  <c r="F6" i="56" l="1"/>
  <c r="O3" i="7" l="1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" i="7"/>
  <c r="L8" i="5" l="1"/>
  <c r="L9" i="5"/>
  <c r="L10" i="5"/>
  <c r="L11" i="5"/>
  <c r="L12" i="5"/>
  <c r="L13" i="5"/>
  <c r="L14" i="5"/>
  <c r="L7" i="5"/>
  <c r="I8" i="5"/>
  <c r="I9" i="5"/>
  <c r="I10" i="5"/>
  <c r="I11" i="5"/>
  <c r="I12" i="5"/>
  <c r="I13" i="5"/>
  <c r="I14" i="5"/>
  <c r="I7" i="5"/>
  <c r="F12" i="5"/>
  <c r="F13" i="5"/>
  <c r="N13" i="5" s="1"/>
  <c r="S13" i="5" s="1"/>
  <c r="F14" i="5"/>
  <c r="M14" i="5" s="1"/>
  <c r="P14" i="5" s="1"/>
  <c r="F8" i="5"/>
  <c r="F9" i="5"/>
  <c r="M9" i="5" s="1"/>
  <c r="P9" i="5" s="1"/>
  <c r="F10" i="5"/>
  <c r="F11" i="5"/>
  <c r="F7" i="5"/>
  <c r="M7" i="5" s="1"/>
  <c r="B14" i="5"/>
  <c r="J14" i="37"/>
  <c r="I14" i="37"/>
  <c r="K14" i="37" s="1"/>
  <c r="C14" i="37"/>
  <c r="F14" i="49"/>
  <c r="D14" i="49"/>
  <c r="B17" i="1"/>
  <c r="N7" i="5" l="1"/>
  <c r="O7" i="5" s="1"/>
  <c r="M11" i="5"/>
  <c r="P11" i="5" s="1"/>
  <c r="M10" i="5"/>
  <c r="P10" i="5" s="1"/>
  <c r="M12" i="5"/>
  <c r="P12" i="5" s="1"/>
  <c r="M13" i="5"/>
  <c r="P13" i="5" s="1"/>
  <c r="N14" i="5"/>
  <c r="S14" i="5" s="1"/>
  <c r="A9" i="55"/>
  <c r="C26" i="31"/>
  <c r="J10" i="47"/>
  <c r="D14" i="37"/>
  <c r="C14" i="5"/>
  <c r="I13" i="37"/>
  <c r="K13" i="37" s="1"/>
  <c r="J13" i="37"/>
  <c r="N26" i="31" l="1"/>
  <c r="Y26" i="31"/>
  <c r="O13" i="5"/>
  <c r="S7" i="5"/>
  <c r="AK26" i="31"/>
  <c r="O14" i="5"/>
  <c r="N5" i="7" l="1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3" i="7"/>
  <c r="N4" i="7"/>
  <c r="N2" i="7"/>
  <c r="D8" i="49" l="1"/>
  <c r="D9" i="49"/>
  <c r="D10" i="49"/>
  <c r="D11" i="49"/>
  <c r="D12" i="49"/>
  <c r="D13" i="49"/>
  <c r="D7" i="49"/>
  <c r="B3" i="17"/>
  <c r="A3" i="7" s="1"/>
  <c r="B4" i="17"/>
  <c r="A4" i="7" s="1"/>
  <c r="B5" i="17"/>
  <c r="A5" i="7" s="1"/>
  <c r="B6" i="17"/>
  <c r="A6" i="7" s="1"/>
  <c r="B7" i="17"/>
  <c r="A7" i="7" s="1"/>
  <c r="B8" i="17"/>
  <c r="A8" i="7" s="1"/>
  <c r="B9" i="17"/>
  <c r="A9" i="7" s="1"/>
  <c r="B10" i="17"/>
  <c r="A10" i="7" s="1"/>
  <c r="B11" i="17"/>
  <c r="A11" i="7" s="1"/>
  <c r="B12" i="17"/>
  <c r="A12" i="7" s="1"/>
  <c r="B13" i="17"/>
  <c r="A13" i="7" s="1"/>
  <c r="B14" i="17"/>
  <c r="A14" i="7" s="1"/>
  <c r="B15" i="17"/>
  <c r="A15" i="7" s="1"/>
  <c r="B16" i="17"/>
  <c r="A16" i="7" s="1"/>
  <c r="B17" i="17"/>
  <c r="A17" i="7" s="1"/>
  <c r="B18" i="17"/>
  <c r="A18" i="7" s="1"/>
  <c r="B19" i="17"/>
  <c r="A19" i="7" s="1"/>
  <c r="B20" i="17"/>
  <c r="A20" i="7" s="1"/>
  <c r="B21" i="17"/>
  <c r="A21" i="7" s="1"/>
  <c r="B22" i="17"/>
  <c r="A22" i="7" s="1"/>
  <c r="B23" i="17"/>
  <c r="A23" i="7" s="1"/>
  <c r="B24" i="17"/>
  <c r="A24" i="7" s="1"/>
  <c r="B25" i="17"/>
  <c r="A25" i="7" s="1"/>
  <c r="B26" i="17"/>
  <c r="A26" i="7" s="1"/>
  <c r="B27" i="17"/>
  <c r="A27" i="7" s="1"/>
  <c r="B28" i="17"/>
  <c r="A28" i="7" s="1"/>
  <c r="B29" i="17"/>
  <c r="A29" i="7" s="1"/>
  <c r="B30" i="17"/>
  <c r="A30" i="7" s="1"/>
  <c r="B31" i="17"/>
  <c r="A31" i="7" s="1"/>
  <c r="B32" i="17"/>
  <c r="A32" i="7" s="1"/>
  <c r="B33" i="17"/>
  <c r="A33" i="7" s="1"/>
  <c r="B34" i="17"/>
  <c r="A34" i="7" s="1"/>
  <c r="B35" i="17"/>
  <c r="A35" i="7" s="1"/>
  <c r="B36" i="17"/>
  <c r="A36" i="7" s="1"/>
  <c r="B37" i="17"/>
  <c r="A37" i="7" s="1"/>
  <c r="B38" i="17"/>
  <c r="A38" i="7" s="1"/>
  <c r="B39" i="17"/>
  <c r="A39" i="7" s="1"/>
  <c r="B40" i="17"/>
  <c r="A40" i="7" s="1"/>
  <c r="B41" i="17"/>
  <c r="A41" i="7" s="1"/>
  <c r="B42" i="17"/>
  <c r="A42" i="7" s="1"/>
  <c r="B43" i="17"/>
  <c r="A43" i="7" s="1"/>
  <c r="B44" i="17"/>
  <c r="A44" i="7" s="1"/>
  <c r="B45" i="17"/>
  <c r="A45" i="7" s="1"/>
  <c r="B46" i="17"/>
  <c r="A46" i="7" s="1"/>
  <c r="B47" i="17"/>
  <c r="A47" i="7" s="1"/>
  <c r="B48" i="17"/>
  <c r="A48" i="7" s="1"/>
  <c r="B49" i="17"/>
  <c r="A49" i="7" s="1"/>
  <c r="B50" i="17"/>
  <c r="A50" i="7" s="1"/>
  <c r="B51" i="17"/>
  <c r="A51" i="7" s="1"/>
  <c r="B52" i="17"/>
  <c r="A52" i="7" s="1"/>
  <c r="B53" i="17"/>
  <c r="A53" i="7" s="1"/>
  <c r="B54" i="17"/>
  <c r="A54" i="7" s="1"/>
  <c r="B55" i="17"/>
  <c r="A55" i="7" s="1"/>
  <c r="B56" i="17"/>
  <c r="A56" i="7" s="1"/>
  <c r="B57" i="17"/>
  <c r="A57" i="7" s="1"/>
  <c r="B58" i="17"/>
  <c r="A58" i="7" s="1"/>
  <c r="B59" i="17"/>
  <c r="A59" i="7" s="1"/>
  <c r="B60" i="17"/>
  <c r="A60" i="7" s="1"/>
  <c r="B61" i="17"/>
  <c r="A61" i="7" s="1"/>
  <c r="B62" i="17"/>
  <c r="A62" i="7" s="1"/>
  <c r="B63" i="17"/>
  <c r="A63" i="7" s="1"/>
  <c r="B64" i="17"/>
  <c r="A64" i="7" s="1"/>
  <c r="B65" i="17"/>
  <c r="A65" i="7" s="1"/>
  <c r="B66" i="17"/>
  <c r="A66" i="7" s="1"/>
  <c r="B67" i="17"/>
  <c r="A67" i="7" s="1"/>
  <c r="B68" i="17"/>
  <c r="A68" i="7" s="1"/>
  <c r="B69" i="17"/>
  <c r="A69" i="7" s="1"/>
  <c r="B70" i="17"/>
  <c r="A70" i="7" s="1"/>
  <c r="B71" i="17"/>
  <c r="A71" i="7" s="1"/>
  <c r="B72" i="17"/>
  <c r="A72" i="7" s="1"/>
  <c r="B73" i="17"/>
  <c r="A73" i="7" s="1"/>
  <c r="B74" i="17"/>
  <c r="A74" i="7" s="1"/>
  <c r="B75" i="17"/>
  <c r="A75" i="7" s="1"/>
  <c r="B76" i="17"/>
  <c r="A76" i="7" s="1"/>
  <c r="B77" i="17"/>
  <c r="A77" i="7" s="1"/>
  <c r="B78" i="17"/>
  <c r="A78" i="7" s="1"/>
  <c r="B79" i="17"/>
  <c r="A79" i="7" s="1"/>
  <c r="B80" i="17"/>
  <c r="A80" i="7" s="1"/>
  <c r="B81" i="17"/>
  <c r="A81" i="7" s="1"/>
  <c r="B82" i="17"/>
  <c r="A82" i="7" s="1"/>
  <c r="B83" i="17"/>
  <c r="A83" i="7" s="1"/>
  <c r="B84" i="17"/>
  <c r="A84" i="7" s="1"/>
  <c r="B85" i="17"/>
  <c r="A85" i="7" s="1"/>
  <c r="B86" i="17"/>
  <c r="A86" i="7" s="1"/>
  <c r="B87" i="17"/>
  <c r="A87" i="7" s="1"/>
  <c r="B88" i="17"/>
  <c r="A88" i="7" s="1"/>
  <c r="B89" i="17"/>
  <c r="A89" i="7" s="1"/>
  <c r="B90" i="17"/>
  <c r="A90" i="7" s="1"/>
  <c r="B91" i="17"/>
  <c r="A91" i="7" s="1"/>
  <c r="B92" i="17"/>
  <c r="A92" i="7" s="1"/>
  <c r="B93" i="17"/>
  <c r="A93" i="7" s="1"/>
  <c r="B94" i="17"/>
  <c r="A94" i="7" s="1"/>
  <c r="B95" i="17"/>
  <c r="A95" i="7" s="1"/>
  <c r="B96" i="17"/>
  <c r="A96" i="7" s="1"/>
  <c r="B97" i="17"/>
  <c r="A97" i="7" s="1"/>
  <c r="B98" i="17"/>
  <c r="A98" i="7" s="1"/>
  <c r="B99" i="17"/>
  <c r="A99" i="7" s="1"/>
  <c r="B100" i="17"/>
  <c r="A100" i="7" s="1"/>
  <c r="B101" i="17"/>
  <c r="A101" i="7" s="1"/>
  <c r="B102" i="17"/>
  <c r="A102" i="7" s="1"/>
  <c r="B103" i="17"/>
  <c r="A103" i="7" s="1"/>
  <c r="B104" i="17"/>
  <c r="A104" i="7" s="1"/>
  <c r="B105" i="17"/>
  <c r="A105" i="7" s="1"/>
  <c r="B106" i="17"/>
  <c r="A106" i="7" s="1"/>
  <c r="B107" i="17"/>
  <c r="A107" i="7" s="1"/>
  <c r="B108" i="17"/>
  <c r="A108" i="7" s="1"/>
  <c r="B109" i="17"/>
  <c r="A109" i="7" s="1"/>
  <c r="B110" i="17"/>
  <c r="A110" i="7" s="1"/>
  <c r="B111" i="17"/>
  <c r="A111" i="7" s="1"/>
  <c r="B112" i="17"/>
  <c r="A112" i="7" s="1"/>
  <c r="B113" i="17"/>
  <c r="A113" i="7" s="1"/>
  <c r="B114" i="17"/>
  <c r="A114" i="7" s="1"/>
  <c r="B115" i="17"/>
  <c r="A115" i="7" s="1"/>
  <c r="B116" i="17"/>
  <c r="A116" i="7" s="1"/>
  <c r="B117" i="17"/>
  <c r="A117" i="7" s="1"/>
  <c r="B118" i="17"/>
  <c r="A118" i="7" s="1"/>
  <c r="B119" i="17"/>
  <c r="A119" i="7" s="1"/>
  <c r="B120" i="17"/>
  <c r="A120" i="7" s="1"/>
  <c r="B121" i="17"/>
  <c r="A121" i="7" s="1"/>
  <c r="B122" i="17"/>
  <c r="A122" i="7" s="1"/>
  <c r="B123" i="17"/>
  <c r="A123" i="7" s="1"/>
  <c r="B124" i="17"/>
  <c r="A124" i="7" s="1"/>
  <c r="B125" i="17"/>
  <c r="A125" i="7" s="1"/>
  <c r="B126" i="17"/>
  <c r="A126" i="7" s="1"/>
  <c r="B127" i="17"/>
  <c r="A127" i="7" s="1"/>
  <c r="B128" i="17"/>
  <c r="A128" i="7" s="1"/>
  <c r="B129" i="17"/>
  <c r="A129" i="7" s="1"/>
  <c r="B130" i="17"/>
  <c r="A130" i="7" s="1"/>
  <c r="B131" i="17"/>
  <c r="A131" i="7" s="1"/>
  <c r="B132" i="17"/>
  <c r="A132" i="7" s="1"/>
  <c r="B133" i="17"/>
  <c r="A133" i="7" s="1"/>
  <c r="B134" i="17"/>
  <c r="A134" i="7" s="1"/>
  <c r="B135" i="17"/>
  <c r="A135" i="7" s="1"/>
  <c r="B136" i="17"/>
  <c r="A136" i="7" s="1"/>
  <c r="B137" i="17"/>
  <c r="A137" i="7" s="1"/>
  <c r="B138" i="17"/>
  <c r="A138" i="7" s="1"/>
  <c r="B139" i="17"/>
  <c r="A139" i="7" s="1"/>
  <c r="B140" i="17"/>
  <c r="A140" i="7" s="1"/>
  <c r="B141" i="17"/>
  <c r="A141" i="7" s="1"/>
  <c r="B142" i="17"/>
  <c r="A142" i="7" s="1"/>
  <c r="B143" i="17"/>
  <c r="A143" i="7" s="1"/>
  <c r="B144" i="17"/>
  <c r="A144" i="7" s="1"/>
  <c r="B145" i="17"/>
  <c r="A145" i="7" s="1"/>
  <c r="B146" i="17"/>
  <c r="A146" i="7" s="1"/>
  <c r="B147" i="17"/>
  <c r="A147" i="7" s="1"/>
  <c r="B148" i="17"/>
  <c r="A148" i="7" s="1"/>
  <c r="B149" i="17"/>
  <c r="A149" i="7" s="1"/>
  <c r="B150" i="17"/>
  <c r="A150" i="7" s="1"/>
  <c r="B151" i="17"/>
  <c r="A151" i="7" s="1"/>
  <c r="B152" i="17"/>
  <c r="A152" i="7" s="1"/>
  <c r="B153" i="17"/>
  <c r="A153" i="7" s="1"/>
  <c r="B154" i="17"/>
  <c r="A154" i="7" s="1"/>
  <c r="B155" i="17"/>
  <c r="A155" i="7" s="1"/>
  <c r="B156" i="17"/>
  <c r="A156" i="7" s="1"/>
  <c r="B157" i="17"/>
  <c r="A157" i="7" s="1"/>
  <c r="B158" i="17"/>
  <c r="A158" i="7" s="1"/>
  <c r="B159" i="17"/>
  <c r="A159" i="7" s="1"/>
  <c r="B160" i="17"/>
  <c r="A160" i="7" s="1"/>
  <c r="B161" i="17"/>
  <c r="A161" i="7" s="1"/>
  <c r="B162" i="17"/>
  <c r="A162" i="7" s="1"/>
  <c r="B163" i="17"/>
  <c r="A163" i="7" s="1"/>
  <c r="B164" i="17"/>
  <c r="A164" i="7" s="1"/>
  <c r="B165" i="17"/>
  <c r="A165" i="7" s="1"/>
  <c r="B166" i="17"/>
  <c r="A166" i="7" s="1"/>
  <c r="B167" i="17"/>
  <c r="A167" i="7" s="1"/>
  <c r="B168" i="17"/>
  <c r="A168" i="7" s="1"/>
  <c r="B169" i="17"/>
  <c r="A169" i="7" s="1"/>
  <c r="B170" i="17"/>
  <c r="A170" i="7" s="1"/>
  <c r="B171" i="17"/>
  <c r="A171" i="7" s="1"/>
  <c r="B172" i="17"/>
  <c r="A172" i="7" s="1"/>
  <c r="B173" i="17"/>
  <c r="A173" i="7" s="1"/>
  <c r="B174" i="17"/>
  <c r="A174" i="7" s="1"/>
  <c r="B175" i="17"/>
  <c r="A175" i="7" s="1"/>
  <c r="B176" i="17"/>
  <c r="A176" i="7" s="1"/>
  <c r="B177" i="17"/>
  <c r="A177" i="7" s="1"/>
  <c r="B178" i="17"/>
  <c r="A178" i="7" s="1"/>
  <c r="B179" i="17"/>
  <c r="A179" i="7" s="1"/>
  <c r="B180" i="17"/>
  <c r="A180" i="7" s="1"/>
  <c r="B181" i="17"/>
  <c r="A181" i="7" s="1"/>
  <c r="B182" i="17"/>
  <c r="A182" i="7" s="1"/>
  <c r="B183" i="17"/>
  <c r="A183" i="7" s="1"/>
  <c r="B184" i="17"/>
  <c r="A184" i="7" s="1"/>
  <c r="B185" i="17"/>
  <c r="A185" i="7" s="1"/>
  <c r="B186" i="17"/>
  <c r="A186" i="7" s="1"/>
  <c r="B187" i="17"/>
  <c r="A187" i="7" s="1"/>
  <c r="B188" i="17"/>
  <c r="A188" i="7" s="1"/>
  <c r="B189" i="17"/>
  <c r="A189" i="7" s="1"/>
  <c r="B190" i="17"/>
  <c r="A190" i="7" s="1"/>
  <c r="B191" i="17"/>
  <c r="A191" i="7" s="1"/>
  <c r="B192" i="17"/>
  <c r="A192" i="7" s="1"/>
  <c r="B193" i="17"/>
  <c r="A193" i="7" s="1"/>
  <c r="B194" i="17"/>
  <c r="A194" i="7" s="1"/>
  <c r="B195" i="17"/>
  <c r="A195" i="7" s="1"/>
  <c r="B196" i="17"/>
  <c r="A196" i="7" s="1"/>
  <c r="B197" i="17"/>
  <c r="A197" i="7" s="1"/>
  <c r="B198" i="17"/>
  <c r="A198" i="7" s="1"/>
  <c r="B199" i="17"/>
  <c r="A199" i="7" s="1"/>
  <c r="B200" i="17"/>
  <c r="A200" i="7" s="1"/>
  <c r="B201" i="17"/>
  <c r="A201" i="7" s="1"/>
  <c r="B202" i="17"/>
  <c r="A202" i="7" s="1"/>
  <c r="B203" i="17"/>
  <c r="A203" i="7" s="1"/>
  <c r="B204" i="17"/>
  <c r="A204" i="7" s="1"/>
  <c r="B205" i="17"/>
  <c r="A205" i="7" s="1"/>
  <c r="B206" i="17"/>
  <c r="A206" i="7" s="1"/>
  <c r="B207" i="17"/>
  <c r="A207" i="7" s="1"/>
  <c r="B208" i="17"/>
  <c r="A208" i="7" s="1"/>
  <c r="B209" i="17"/>
  <c r="A209" i="7" s="1"/>
  <c r="B210" i="17"/>
  <c r="A210" i="7" s="1"/>
  <c r="B211" i="17"/>
  <c r="A211" i="7" s="1"/>
  <c r="B212" i="17"/>
  <c r="A212" i="7" s="1"/>
  <c r="B213" i="17"/>
  <c r="A213" i="7" s="1"/>
  <c r="B214" i="17"/>
  <c r="A214" i="7" s="1"/>
  <c r="B215" i="17"/>
  <c r="A215" i="7" s="1"/>
  <c r="B216" i="17"/>
  <c r="A216" i="7" s="1"/>
  <c r="B217" i="17"/>
  <c r="A217" i="7" s="1"/>
  <c r="B218" i="17"/>
  <c r="A218" i="7" s="1"/>
  <c r="B219" i="17"/>
  <c r="A219" i="7" s="1"/>
  <c r="B220" i="17"/>
  <c r="A220" i="7" s="1"/>
  <c r="B221" i="17"/>
  <c r="A221" i="7" s="1"/>
  <c r="B222" i="17"/>
  <c r="A222" i="7" s="1"/>
  <c r="B223" i="17"/>
  <c r="A223" i="7" s="1"/>
  <c r="B224" i="17"/>
  <c r="A224" i="7" s="1"/>
  <c r="B225" i="17"/>
  <c r="A225" i="7" s="1"/>
  <c r="B226" i="17"/>
  <c r="A226" i="7" s="1"/>
  <c r="B227" i="17"/>
  <c r="A227" i="7" s="1"/>
  <c r="B228" i="17"/>
  <c r="A228" i="7" s="1"/>
  <c r="B229" i="17"/>
  <c r="A229" i="7" s="1"/>
  <c r="B230" i="17"/>
  <c r="A230" i="7" s="1"/>
  <c r="B231" i="17"/>
  <c r="A231" i="7" s="1"/>
  <c r="B232" i="17"/>
  <c r="A232" i="7" s="1"/>
  <c r="B233" i="17"/>
  <c r="A233" i="7" s="1"/>
  <c r="B234" i="17"/>
  <c r="A234" i="7" s="1"/>
  <c r="B235" i="17"/>
  <c r="A235" i="7" s="1"/>
  <c r="B236" i="17"/>
  <c r="A236" i="7" s="1"/>
  <c r="B237" i="17"/>
  <c r="A237" i="7" s="1"/>
  <c r="B238" i="17"/>
  <c r="A238" i="7" s="1"/>
  <c r="B239" i="17"/>
  <c r="A239" i="7" s="1"/>
  <c r="B240" i="17"/>
  <c r="A240" i="7" s="1"/>
  <c r="B241" i="17"/>
  <c r="A241" i="7" s="1"/>
  <c r="B242" i="17"/>
  <c r="A242" i="7" s="1"/>
  <c r="B243" i="17"/>
  <c r="A243" i="7" s="1"/>
  <c r="B244" i="17"/>
  <c r="A244" i="7" s="1"/>
  <c r="B245" i="17"/>
  <c r="A245" i="7" s="1"/>
  <c r="B246" i="17"/>
  <c r="A246" i="7" s="1"/>
  <c r="B247" i="17"/>
  <c r="A247" i="7" s="1"/>
  <c r="B248" i="17"/>
  <c r="A248" i="7" s="1"/>
  <c r="B249" i="17"/>
  <c r="A249" i="7" s="1"/>
  <c r="B250" i="17"/>
  <c r="A250" i="7" s="1"/>
  <c r="B251" i="17"/>
  <c r="A251" i="7" s="1"/>
  <c r="B252" i="17"/>
  <c r="A252" i="7" s="1"/>
  <c r="B253" i="17"/>
  <c r="A253" i="7" s="1"/>
  <c r="B254" i="17"/>
  <c r="A254" i="7" s="1"/>
  <c r="B255" i="17"/>
  <c r="A255" i="7" s="1"/>
  <c r="B256" i="17"/>
  <c r="A256" i="7" s="1"/>
  <c r="B257" i="17"/>
  <c r="A257" i="7" s="1"/>
  <c r="B258" i="17"/>
  <c r="A258" i="7" s="1"/>
  <c r="B259" i="17"/>
  <c r="A259" i="7" s="1"/>
  <c r="B260" i="17"/>
  <c r="A260" i="7" s="1"/>
  <c r="B261" i="17"/>
  <c r="A261" i="7" s="1"/>
  <c r="B262" i="17"/>
  <c r="A262" i="7" s="1"/>
  <c r="B263" i="17"/>
  <c r="A263" i="7" s="1"/>
  <c r="B264" i="17"/>
  <c r="A264" i="7" s="1"/>
  <c r="B265" i="17"/>
  <c r="A265" i="7" s="1"/>
  <c r="B266" i="17"/>
  <c r="A266" i="7" s="1"/>
  <c r="B267" i="17"/>
  <c r="A267" i="7" s="1"/>
  <c r="B268" i="17"/>
  <c r="A268" i="7" s="1"/>
  <c r="B269" i="17"/>
  <c r="A269" i="7" s="1"/>
  <c r="B270" i="17"/>
  <c r="A270" i="7" s="1"/>
  <c r="B271" i="17"/>
  <c r="A271" i="7" s="1"/>
  <c r="B272" i="17"/>
  <c r="A272" i="7" s="1"/>
  <c r="B273" i="17"/>
  <c r="A273" i="7" s="1"/>
  <c r="B274" i="17"/>
  <c r="A274" i="7" s="1"/>
  <c r="B275" i="17"/>
  <c r="A275" i="7" s="1"/>
  <c r="B276" i="17"/>
  <c r="A276" i="7" s="1"/>
  <c r="B277" i="17"/>
  <c r="A277" i="7" s="1"/>
  <c r="B278" i="17"/>
  <c r="A278" i="7" s="1"/>
  <c r="B279" i="17"/>
  <c r="A279" i="7" s="1"/>
  <c r="B280" i="17"/>
  <c r="A280" i="7" s="1"/>
  <c r="B281" i="17"/>
  <c r="A281" i="7" s="1"/>
  <c r="B282" i="17"/>
  <c r="A282" i="7" s="1"/>
  <c r="B283" i="17"/>
  <c r="A283" i="7" s="1"/>
  <c r="B284" i="17"/>
  <c r="A284" i="7" s="1"/>
  <c r="B285" i="17"/>
  <c r="A285" i="7" s="1"/>
  <c r="B286" i="17"/>
  <c r="A286" i="7" s="1"/>
  <c r="B287" i="17"/>
  <c r="A287" i="7" s="1"/>
  <c r="B288" i="17"/>
  <c r="A288" i="7" s="1"/>
  <c r="B289" i="17"/>
  <c r="A289" i="7" s="1"/>
  <c r="B290" i="17"/>
  <c r="A290" i="7" s="1"/>
  <c r="B291" i="17"/>
  <c r="A291" i="7" s="1"/>
  <c r="B292" i="17"/>
  <c r="A292" i="7" s="1"/>
  <c r="B293" i="17"/>
  <c r="A293" i="7" s="1"/>
  <c r="B294" i="17"/>
  <c r="A294" i="7" s="1"/>
  <c r="B295" i="17"/>
  <c r="A295" i="7" s="1"/>
  <c r="B296" i="17"/>
  <c r="A296" i="7" s="1"/>
  <c r="B297" i="17"/>
  <c r="A297" i="7" s="1"/>
  <c r="B298" i="17"/>
  <c r="A298" i="7" s="1"/>
  <c r="B299" i="17"/>
  <c r="A299" i="7" s="1"/>
  <c r="B300" i="17"/>
  <c r="A300" i="7" s="1"/>
  <c r="B301" i="17"/>
  <c r="A301" i="7" s="1"/>
  <c r="B302" i="17"/>
  <c r="A302" i="7" s="1"/>
  <c r="B303" i="17"/>
  <c r="A303" i="7" s="1"/>
  <c r="B304" i="17"/>
  <c r="A304" i="7" s="1"/>
  <c r="B305" i="17"/>
  <c r="A305" i="7" s="1"/>
  <c r="B306" i="17"/>
  <c r="A306" i="7" s="1"/>
  <c r="B307" i="17"/>
  <c r="A307" i="7" s="1"/>
  <c r="B308" i="17"/>
  <c r="A308" i="7" s="1"/>
  <c r="B309" i="17"/>
  <c r="A309" i="7" s="1"/>
  <c r="B310" i="17"/>
  <c r="A310" i="7" s="1"/>
  <c r="B311" i="17"/>
  <c r="A311" i="7" s="1"/>
  <c r="B312" i="17"/>
  <c r="A312" i="7" s="1"/>
  <c r="B313" i="17"/>
  <c r="A313" i="7" s="1"/>
  <c r="B314" i="17"/>
  <c r="A314" i="7" s="1"/>
  <c r="B315" i="17"/>
  <c r="A315" i="7" s="1"/>
  <c r="B316" i="17"/>
  <c r="A316" i="7" s="1"/>
  <c r="B317" i="17"/>
  <c r="A317" i="7" s="1"/>
  <c r="B318" i="17"/>
  <c r="A318" i="7" s="1"/>
  <c r="B319" i="17"/>
  <c r="A319" i="7" s="1"/>
  <c r="B320" i="17"/>
  <c r="A320" i="7" s="1"/>
  <c r="B321" i="17"/>
  <c r="A321" i="7" s="1"/>
  <c r="B322" i="17"/>
  <c r="A322" i="7" s="1"/>
  <c r="B323" i="17"/>
  <c r="A323" i="7" s="1"/>
  <c r="B324" i="17"/>
  <c r="A324" i="7" s="1"/>
  <c r="B325" i="17"/>
  <c r="A325" i="7" s="1"/>
  <c r="B326" i="17"/>
  <c r="A326" i="7" s="1"/>
  <c r="B327" i="17"/>
  <c r="A327" i="7" s="1"/>
  <c r="B328" i="17"/>
  <c r="A328" i="7" s="1"/>
  <c r="B329" i="17"/>
  <c r="A329" i="7" s="1"/>
  <c r="B330" i="17"/>
  <c r="A330" i="7" s="1"/>
  <c r="B331" i="17"/>
  <c r="A331" i="7" s="1"/>
  <c r="B332" i="17"/>
  <c r="A332" i="7" s="1"/>
  <c r="B333" i="17"/>
  <c r="A333" i="7" s="1"/>
  <c r="B334" i="17"/>
  <c r="A334" i="7" s="1"/>
  <c r="B335" i="17"/>
  <c r="A335" i="7" s="1"/>
  <c r="B336" i="17"/>
  <c r="A336" i="7" s="1"/>
  <c r="B337" i="17"/>
  <c r="A337" i="7" s="1"/>
  <c r="B338" i="17"/>
  <c r="A338" i="7" s="1"/>
  <c r="B339" i="17"/>
  <c r="A339" i="7" s="1"/>
  <c r="B340" i="17"/>
  <c r="A340" i="7" s="1"/>
  <c r="B341" i="17"/>
  <c r="A341" i="7" s="1"/>
  <c r="B342" i="17"/>
  <c r="A342" i="7" s="1"/>
  <c r="B343" i="17"/>
  <c r="A343" i="7" s="1"/>
  <c r="B344" i="17"/>
  <c r="A344" i="7" s="1"/>
  <c r="B345" i="17"/>
  <c r="A345" i="7" s="1"/>
  <c r="B346" i="17"/>
  <c r="A346" i="7" s="1"/>
  <c r="B347" i="17"/>
  <c r="A347" i="7" s="1"/>
  <c r="B348" i="17"/>
  <c r="A348" i="7" s="1"/>
  <c r="B349" i="17"/>
  <c r="A349" i="7" s="1"/>
  <c r="B350" i="17"/>
  <c r="A350" i="7" s="1"/>
  <c r="B351" i="17"/>
  <c r="A351" i="7" s="1"/>
  <c r="B352" i="17"/>
  <c r="A352" i="7" s="1"/>
  <c r="B353" i="17"/>
  <c r="A353" i="7" s="1"/>
  <c r="B354" i="17"/>
  <c r="A354" i="7" s="1"/>
  <c r="B355" i="17"/>
  <c r="A355" i="7" s="1"/>
  <c r="B356" i="17"/>
  <c r="A356" i="7" s="1"/>
  <c r="B357" i="17"/>
  <c r="A357" i="7" s="1"/>
  <c r="B358" i="17"/>
  <c r="A358" i="7" s="1"/>
  <c r="B359" i="17"/>
  <c r="A359" i="7" s="1"/>
  <c r="B360" i="17"/>
  <c r="A360" i="7" s="1"/>
  <c r="B361" i="17"/>
  <c r="A361" i="7" s="1"/>
  <c r="B362" i="17"/>
  <c r="A362" i="7" s="1"/>
  <c r="B363" i="17"/>
  <c r="A363" i="7" s="1"/>
  <c r="B364" i="17"/>
  <c r="A364" i="7" s="1"/>
  <c r="B365" i="17"/>
  <c r="A365" i="7" s="1"/>
  <c r="B366" i="17"/>
  <c r="A366" i="7" s="1"/>
  <c r="B367" i="17"/>
  <c r="A367" i="7" s="1"/>
  <c r="B368" i="17"/>
  <c r="A368" i="7" s="1"/>
  <c r="B369" i="17"/>
  <c r="A369" i="7" s="1"/>
  <c r="B370" i="17"/>
  <c r="A370" i="7" s="1"/>
  <c r="B371" i="17"/>
  <c r="A371" i="7" s="1"/>
  <c r="B372" i="17"/>
  <c r="A372" i="7" s="1"/>
  <c r="B373" i="17"/>
  <c r="A373" i="7" s="1"/>
  <c r="B374" i="17"/>
  <c r="A374" i="7" s="1"/>
  <c r="B375" i="17"/>
  <c r="A375" i="7" s="1"/>
  <c r="B376" i="17"/>
  <c r="A376" i="7" s="1"/>
  <c r="B377" i="17"/>
  <c r="A377" i="7" s="1"/>
  <c r="B378" i="17"/>
  <c r="A378" i="7" s="1"/>
  <c r="B379" i="17"/>
  <c r="A379" i="7" s="1"/>
  <c r="B380" i="17"/>
  <c r="A380" i="7" s="1"/>
  <c r="B381" i="17"/>
  <c r="A381" i="7" s="1"/>
  <c r="B382" i="17"/>
  <c r="A382" i="7" s="1"/>
  <c r="B383" i="17"/>
  <c r="A383" i="7" s="1"/>
  <c r="B384" i="17"/>
  <c r="A384" i="7" s="1"/>
  <c r="B385" i="17"/>
  <c r="A385" i="7" s="1"/>
  <c r="B386" i="17"/>
  <c r="A386" i="7" s="1"/>
  <c r="B387" i="17"/>
  <c r="A387" i="7" s="1"/>
  <c r="B388" i="17"/>
  <c r="A388" i="7" s="1"/>
  <c r="B389" i="17"/>
  <c r="A389" i="7" s="1"/>
  <c r="B390" i="17"/>
  <c r="A390" i="7" s="1"/>
  <c r="B391" i="17"/>
  <c r="A391" i="7" s="1"/>
  <c r="B392" i="17"/>
  <c r="A392" i="7" s="1"/>
  <c r="B393" i="17"/>
  <c r="A393" i="7" s="1"/>
  <c r="B394" i="17"/>
  <c r="A394" i="7" s="1"/>
  <c r="B395" i="17"/>
  <c r="A395" i="7" s="1"/>
  <c r="B396" i="17"/>
  <c r="A396" i="7" s="1"/>
  <c r="B397" i="17"/>
  <c r="A397" i="7" s="1"/>
  <c r="B398" i="17"/>
  <c r="A398" i="7" s="1"/>
  <c r="B399" i="17"/>
  <c r="A399" i="7" s="1"/>
  <c r="B400" i="17"/>
  <c r="A400" i="7" s="1"/>
  <c r="B401" i="17"/>
  <c r="A401" i="7" s="1"/>
  <c r="B402" i="17"/>
  <c r="A402" i="7" s="1"/>
  <c r="B403" i="17"/>
  <c r="A403" i="7" s="1"/>
  <c r="B404" i="17"/>
  <c r="A404" i="7" s="1"/>
  <c r="B405" i="17"/>
  <c r="A405" i="7" s="1"/>
  <c r="B406" i="17"/>
  <c r="A406" i="7" s="1"/>
  <c r="B407" i="17"/>
  <c r="A407" i="7" s="1"/>
  <c r="B408" i="17"/>
  <c r="A408" i="7" s="1"/>
  <c r="B409" i="17"/>
  <c r="A409" i="7" s="1"/>
  <c r="B410" i="17"/>
  <c r="A410" i="7" s="1"/>
  <c r="B411" i="17"/>
  <c r="A411" i="7" s="1"/>
  <c r="B412" i="17"/>
  <c r="A412" i="7" s="1"/>
  <c r="B413" i="17"/>
  <c r="A413" i="7" s="1"/>
  <c r="B414" i="17"/>
  <c r="A414" i="7" s="1"/>
  <c r="B415" i="17"/>
  <c r="A415" i="7" s="1"/>
  <c r="B416" i="17"/>
  <c r="A416" i="7" s="1"/>
  <c r="B417" i="17"/>
  <c r="A417" i="7" s="1"/>
  <c r="B418" i="17"/>
  <c r="A418" i="7" s="1"/>
  <c r="B419" i="17"/>
  <c r="A419" i="7" s="1"/>
  <c r="B420" i="17"/>
  <c r="A420" i="7" s="1"/>
  <c r="B421" i="17"/>
  <c r="A421" i="7" s="1"/>
  <c r="B422" i="17"/>
  <c r="A422" i="7" s="1"/>
  <c r="B423" i="17"/>
  <c r="A423" i="7" s="1"/>
  <c r="B424" i="17"/>
  <c r="A424" i="7" s="1"/>
  <c r="B425" i="17"/>
  <c r="A425" i="7" s="1"/>
  <c r="B426" i="17"/>
  <c r="A426" i="7" s="1"/>
  <c r="B427" i="17"/>
  <c r="A427" i="7" s="1"/>
  <c r="B428" i="17"/>
  <c r="A428" i="7" s="1"/>
  <c r="B429" i="17"/>
  <c r="A429" i="7" s="1"/>
  <c r="B430" i="17"/>
  <c r="A430" i="7" s="1"/>
  <c r="B431" i="17"/>
  <c r="A431" i="7" s="1"/>
  <c r="B432" i="17"/>
  <c r="A432" i="7" s="1"/>
  <c r="B433" i="17"/>
  <c r="A433" i="7" s="1"/>
  <c r="B434" i="17"/>
  <c r="A434" i="7" s="1"/>
  <c r="B435" i="17"/>
  <c r="A435" i="7" s="1"/>
  <c r="B436" i="17"/>
  <c r="A436" i="7" s="1"/>
  <c r="B437" i="17"/>
  <c r="A437" i="7" s="1"/>
  <c r="B438" i="17"/>
  <c r="A438" i="7" s="1"/>
  <c r="B439" i="17"/>
  <c r="A439" i="7" s="1"/>
  <c r="B440" i="17"/>
  <c r="A440" i="7" s="1"/>
  <c r="B441" i="17"/>
  <c r="A441" i="7" s="1"/>
  <c r="B442" i="17"/>
  <c r="A442" i="7" s="1"/>
  <c r="B443" i="17"/>
  <c r="A443" i="7" s="1"/>
  <c r="B444" i="17"/>
  <c r="A444" i="7" s="1"/>
  <c r="B445" i="17"/>
  <c r="A445" i="7" s="1"/>
  <c r="B446" i="17"/>
  <c r="A446" i="7" s="1"/>
  <c r="B447" i="17"/>
  <c r="A447" i="7" s="1"/>
  <c r="B448" i="17"/>
  <c r="A448" i="7" s="1"/>
  <c r="B449" i="17"/>
  <c r="A449" i="7" s="1"/>
  <c r="B450" i="17"/>
  <c r="A450" i="7" s="1"/>
  <c r="B451" i="17"/>
  <c r="A451" i="7" s="1"/>
  <c r="B452" i="17"/>
  <c r="A452" i="7" s="1"/>
  <c r="B453" i="17"/>
  <c r="A453" i="7" s="1"/>
  <c r="B454" i="17"/>
  <c r="A454" i="7" s="1"/>
  <c r="B455" i="17"/>
  <c r="A455" i="7" s="1"/>
  <c r="B456" i="17"/>
  <c r="A456" i="7" s="1"/>
  <c r="B457" i="17"/>
  <c r="A457" i="7" s="1"/>
  <c r="B458" i="17"/>
  <c r="A458" i="7" s="1"/>
  <c r="B459" i="17"/>
  <c r="A459" i="7" s="1"/>
  <c r="B460" i="17"/>
  <c r="A460" i="7" s="1"/>
  <c r="B461" i="17"/>
  <c r="A461" i="7" s="1"/>
  <c r="B462" i="17"/>
  <c r="A462" i="7" s="1"/>
  <c r="B463" i="17"/>
  <c r="A463" i="7" s="1"/>
  <c r="B464" i="17"/>
  <c r="A464" i="7" s="1"/>
  <c r="B465" i="17"/>
  <c r="A465" i="7" s="1"/>
  <c r="B466" i="17"/>
  <c r="A466" i="7" s="1"/>
  <c r="B467" i="17"/>
  <c r="A467" i="7" s="1"/>
  <c r="B468" i="17"/>
  <c r="A468" i="7" s="1"/>
  <c r="B469" i="17"/>
  <c r="A469" i="7" s="1"/>
  <c r="B470" i="17"/>
  <c r="A470" i="7" s="1"/>
  <c r="B471" i="17"/>
  <c r="A471" i="7" s="1"/>
  <c r="B472" i="17"/>
  <c r="A472" i="7" s="1"/>
  <c r="B473" i="17"/>
  <c r="A473" i="7" s="1"/>
  <c r="B474" i="17"/>
  <c r="A474" i="7" s="1"/>
  <c r="B475" i="17"/>
  <c r="A475" i="7" s="1"/>
  <c r="B476" i="17"/>
  <c r="A476" i="7" s="1"/>
  <c r="B477" i="17"/>
  <c r="A477" i="7" s="1"/>
  <c r="B478" i="17"/>
  <c r="A478" i="7" s="1"/>
  <c r="B479" i="17"/>
  <c r="A479" i="7" s="1"/>
  <c r="B480" i="17"/>
  <c r="A480" i="7" s="1"/>
  <c r="B481" i="17"/>
  <c r="A481" i="7" s="1"/>
  <c r="B482" i="17"/>
  <c r="A482" i="7" s="1"/>
  <c r="B483" i="17"/>
  <c r="A483" i="7" s="1"/>
  <c r="B484" i="17"/>
  <c r="A484" i="7" s="1"/>
  <c r="B485" i="17"/>
  <c r="A485" i="7" s="1"/>
  <c r="B486" i="17"/>
  <c r="A486" i="7" s="1"/>
  <c r="B487" i="17"/>
  <c r="A487" i="7" s="1"/>
  <c r="B488" i="17"/>
  <c r="A488" i="7" s="1"/>
  <c r="B489" i="17"/>
  <c r="A489" i="7" s="1"/>
  <c r="B490" i="17"/>
  <c r="A490" i="7" s="1"/>
  <c r="B491" i="17"/>
  <c r="A491" i="7" s="1"/>
  <c r="B492" i="17"/>
  <c r="A492" i="7" s="1"/>
  <c r="B493" i="17"/>
  <c r="A493" i="7" s="1"/>
  <c r="B494" i="17"/>
  <c r="A494" i="7" s="1"/>
  <c r="B495" i="17"/>
  <c r="A495" i="7" s="1"/>
  <c r="B496" i="17"/>
  <c r="A496" i="7" s="1"/>
  <c r="B497" i="17"/>
  <c r="A497" i="7" s="1"/>
  <c r="B498" i="17"/>
  <c r="A498" i="7" s="1"/>
  <c r="B499" i="17"/>
  <c r="A499" i="7" s="1"/>
  <c r="B500" i="17"/>
  <c r="A500" i="7" s="1"/>
  <c r="B501" i="17"/>
  <c r="A501" i="7" s="1"/>
  <c r="B502" i="17"/>
  <c r="A502" i="7" s="1"/>
  <c r="B503" i="17"/>
  <c r="A503" i="7" s="1"/>
  <c r="B504" i="17"/>
  <c r="A504" i="7" s="1"/>
  <c r="B505" i="17"/>
  <c r="A505" i="7" s="1"/>
  <c r="B506" i="17"/>
  <c r="A506" i="7" s="1"/>
  <c r="B507" i="17"/>
  <c r="A507" i="7" s="1"/>
  <c r="B508" i="17"/>
  <c r="A508" i="7" s="1"/>
  <c r="B509" i="17"/>
  <c r="A509" i="7" s="1"/>
  <c r="B510" i="17"/>
  <c r="A510" i="7" s="1"/>
  <c r="B511" i="17"/>
  <c r="A511" i="7" s="1"/>
  <c r="B512" i="17"/>
  <c r="A512" i="7" s="1"/>
  <c r="B513" i="17"/>
  <c r="A513" i="7" s="1"/>
  <c r="B514" i="17"/>
  <c r="A514" i="7" s="1"/>
  <c r="B515" i="17"/>
  <c r="A515" i="7" s="1"/>
  <c r="B516" i="17"/>
  <c r="A516" i="7" s="1"/>
  <c r="B517" i="17"/>
  <c r="A517" i="7" s="1"/>
  <c r="B518" i="17"/>
  <c r="A518" i="7" s="1"/>
  <c r="B519" i="17"/>
  <c r="A519" i="7" s="1"/>
  <c r="B520" i="17"/>
  <c r="A520" i="7" s="1"/>
  <c r="B521" i="17"/>
  <c r="A521" i="7" s="1"/>
  <c r="B522" i="17"/>
  <c r="A522" i="7" s="1"/>
  <c r="B523" i="17"/>
  <c r="A523" i="7" s="1"/>
  <c r="B524" i="17"/>
  <c r="A524" i="7" s="1"/>
  <c r="B525" i="17"/>
  <c r="A525" i="7" s="1"/>
  <c r="B526" i="17"/>
  <c r="A526" i="7" s="1"/>
  <c r="B527" i="17"/>
  <c r="A527" i="7" s="1"/>
  <c r="B528" i="17"/>
  <c r="A528" i="7" s="1"/>
  <c r="B529" i="17"/>
  <c r="A529" i="7" s="1"/>
  <c r="B530" i="17"/>
  <c r="A530" i="7" s="1"/>
  <c r="B531" i="17"/>
  <c r="A531" i="7" s="1"/>
  <c r="B532" i="17"/>
  <c r="A532" i="7" s="1"/>
  <c r="B533" i="17"/>
  <c r="A533" i="7" s="1"/>
  <c r="B534" i="17"/>
  <c r="A534" i="7" s="1"/>
  <c r="B535" i="17"/>
  <c r="A535" i="7" s="1"/>
  <c r="B536" i="17"/>
  <c r="A536" i="7" s="1"/>
  <c r="B537" i="17"/>
  <c r="A537" i="7" s="1"/>
  <c r="B538" i="17"/>
  <c r="A538" i="7" s="1"/>
  <c r="B539" i="17"/>
  <c r="A539" i="7" s="1"/>
  <c r="B540" i="17"/>
  <c r="A540" i="7" s="1"/>
  <c r="B541" i="17"/>
  <c r="A541" i="7" s="1"/>
  <c r="B542" i="17"/>
  <c r="A542" i="7" s="1"/>
  <c r="B543" i="17"/>
  <c r="A543" i="7" s="1"/>
  <c r="B544" i="17"/>
  <c r="A544" i="7" s="1"/>
  <c r="B545" i="17"/>
  <c r="A545" i="7" s="1"/>
  <c r="B546" i="17"/>
  <c r="A546" i="7" s="1"/>
  <c r="B547" i="17"/>
  <c r="A547" i="7" s="1"/>
  <c r="B548" i="17"/>
  <c r="A548" i="7" s="1"/>
  <c r="B549" i="17"/>
  <c r="A549" i="7" s="1"/>
  <c r="B550" i="17"/>
  <c r="A550" i="7" s="1"/>
  <c r="B551" i="17"/>
  <c r="A551" i="7" s="1"/>
  <c r="B552" i="17"/>
  <c r="A552" i="7" s="1"/>
  <c r="B553" i="17"/>
  <c r="A553" i="7" s="1"/>
  <c r="B554" i="17"/>
  <c r="A554" i="7" s="1"/>
  <c r="B555" i="17"/>
  <c r="A555" i="7" s="1"/>
  <c r="B556" i="17"/>
  <c r="A556" i="7" s="1"/>
  <c r="B557" i="17"/>
  <c r="A557" i="7" s="1"/>
  <c r="B558" i="17"/>
  <c r="A558" i="7" s="1"/>
  <c r="B559" i="17"/>
  <c r="A559" i="7" s="1"/>
  <c r="B560" i="17"/>
  <c r="A560" i="7" s="1"/>
  <c r="B561" i="17"/>
  <c r="A561" i="7" s="1"/>
  <c r="B562" i="17"/>
  <c r="A562" i="7" s="1"/>
  <c r="B563" i="17"/>
  <c r="A563" i="7" s="1"/>
  <c r="B564" i="17"/>
  <c r="A564" i="7" s="1"/>
  <c r="B565" i="17"/>
  <c r="A565" i="7" s="1"/>
  <c r="B566" i="17"/>
  <c r="A566" i="7" s="1"/>
  <c r="B567" i="17"/>
  <c r="A567" i="7" s="1"/>
  <c r="B568" i="17"/>
  <c r="A568" i="7" s="1"/>
  <c r="B569" i="17"/>
  <c r="A569" i="7" s="1"/>
  <c r="B570" i="17"/>
  <c r="A570" i="7" s="1"/>
  <c r="B571" i="17"/>
  <c r="A571" i="7" s="1"/>
  <c r="B572" i="17"/>
  <c r="A572" i="7" s="1"/>
  <c r="B573" i="17"/>
  <c r="A573" i="7" s="1"/>
  <c r="B574" i="17"/>
  <c r="A574" i="7" s="1"/>
  <c r="B575" i="17"/>
  <c r="A575" i="7" s="1"/>
  <c r="B576" i="17"/>
  <c r="A576" i="7" s="1"/>
  <c r="B577" i="17"/>
  <c r="A577" i="7" s="1"/>
  <c r="B578" i="17"/>
  <c r="A578" i="7" s="1"/>
  <c r="B579" i="17"/>
  <c r="A579" i="7" s="1"/>
  <c r="B580" i="17"/>
  <c r="A580" i="7" s="1"/>
  <c r="B581" i="17"/>
  <c r="A581" i="7" s="1"/>
  <c r="B582" i="17"/>
  <c r="A582" i="7" s="1"/>
  <c r="B583" i="17"/>
  <c r="A583" i="7" s="1"/>
  <c r="B584" i="17"/>
  <c r="A584" i="7" s="1"/>
  <c r="B585" i="17"/>
  <c r="A585" i="7" s="1"/>
  <c r="B586" i="17"/>
  <c r="A586" i="7" s="1"/>
  <c r="B587" i="17"/>
  <c r="A587" i="7" s="1"/>
  <c r="B588" i="17"/>
  <c r="A588" i="7" s="1"/>
  <c r="B589" i="17"/>
  <c r="A589" i="7" s="1"/>
  <c r="B590" i="17"/>
  <c r="A590" i="7" s="1"/>
  <c r="B591" i="17"/>
  <c r="A591" i="7" s="1"/>
  <c r="B592" i="17"/>
  <c r="A592" i="7" s="1"/>
  <c r="B593" i="17"/>
  <c r="A593" i="7" s="1"/>
  <c r="B594" i="17"/>
  <c r="A594" i="7" s="1"/>
  <c r="B595" i="17"/>
  <c r="A595" i="7" s="1"/>
  <c r="B596" i="17"/>
  <c r="A596" i="7" s="1"/>
  <c r="B597" i="17"/>
  <c r="A597" i="7" s="1"/>
  <c r="B598" i="17"/>
  <c r="A598" i="7" s="1"/>
  <c r="B599" i="17"/>
  <c r="A599" i="7" s="1"/>
  <c r="B600" i="17"/>
  <c r="A600" i="7" s="1"/>
  <c r="B601" i="17"/>
  <c r="A601" i="7" s="1"/>
  <c r="B602" i="17"/>
  <c r="A602" i="7" s="1"/>
  <c r="B603" i="17"/>
  <c r="A603" i="7" s="1"/>
  <c r="B604" i="17"/>
  <c r="A604" i="7" s="1"/>
  <c r="B605" i="17"/>
  <c r="A605" i="7" s="1"/>
  <c r="B606" i="17"/>
  <c r="A606" i="7" s="1"/>
  <c r="B607" i="17"/>
  <c r="A607" i="7" s="1"/>
  <c r="B608" i="17"/>
  <c r="A608" i="7" s="1"/>
  <c r="B609" i="17"/>
  <c r="A609" i="7" s="1"/>
  <c r="B610" i="17"/>
  <c r="A610" i="7" s="1"/>
  <c r="B611" i="17"/>
  <c r="A611" i="7" s="1"/>
  <c r="B612" i="17"/>
  <c r="A612" i="7" s="1"/>
  <c r="B613" i="17"/>
  <c r="A613" i="7" s="1"/>
  <c r="B614" i="17"/>
  <c r="A614" i="7" s="1"/>
  <c r="B615" i="17"/>
  <c r="A615" i="7" s="1"/>
  <c r="B616" i="17"/>
  <c r="A616" i="7" s="1"/>
  <c r="B617" i="17"/>
  <c r="A617" i="7" s="1"/>
  <c r="B618" i="17"/>
  <c r="A618" i="7" s="1"/>
  <c r="B619" i="17"/>
  <c r="A619" i="7" s="1"/>
  <c r="B620" i="17"/>
  <c r="A620" i="7" s="1"/>
  <c r="B621" i="17"/>
  <c r="A621" i="7" s="1"/>
  <c r="B622" i="17"/>
  <c r="A622" i="7" s="1"/>
  <c r="B623" i="17"/>
  <c r="A623" i="7" s="1"/>
  <c r="B624" i="17"/>
  <c r="A624" i="7" s="1"/>
  <c r="B625" i="17"/>
  <c r="A625" i="7" s="1"/>
  <c r="B626" i="17"/>
  <c r="A626" i="7" s="1"/>
  <c r="B627" i="17"/>
  <c r="A627" i="7" s="1"/>
  <c r="B628" i="17"/>
  <c r="A628" i="7" s="1"/>
  <c r="B629" i="17"/>
  <c r="A629" i="7" s="1"/>
  <c r="B630" i="17"/>
  <c r="A630" i="7" s="1"/>
  <c r="B631" i="17"/>
  <c r="A631" i="7" s="1"/>
  <c r="B632" i="17"/>
  <c r="A632" i="7" s="1"/>
  <c r="B633" i="17"/>
  <c r="A633" i="7" s="1"/>
  <c r="B634" i="17"/>
  <c r="A634" i="7" s="1"/>
  <c r="B635" i="17"/>
  <c r="A635" i="7" s="1"/>
  <c r="B636" i="17"/>
  <c r="A636" i="7" s="1"/>
  <c r="B637" i="17"/>
  <c r="A637" i="7" s="1"/>
  <c r="B638" i="17"/>
  <c r="A638" i="7" s="1"/>
  <c r="B639" i="17"/>
  <c r="A639" i="7" s="1"/>
  <c r="B640" i="17"/>
  <c r="A640" i="7" s="1"/>
  <c r="B641" i="17"/>
  <c r="A641" i="7" s="1"/>
  <c r="B642" i="17"/>
  <c r="A642" i="7" s="1"/>
  <c r="B643" i="17"/>
  <c r="A643" i="7" s="1"/>
  <c r="B644" i="17"/>
  <c r="A644" i="7" s="1"/>
  <c r="B645" i="17"/>
  <c r="A645" i="7" s="1"/>
  <c r="B646" i="17"/>
  <c r="A646" i="7" s="1"/>
  <c r="B647" i="17"/>
  <c r="A647" i="7" s="1"/>
  <c r="B648" i="17"/>
  <c r="A648" i="7" s="1"/>
  <c r="B649" i="17"/>
  <c r="A649" i="7" s="1"/>
  <c r="B650" i="17"/>
  <c r="A650" i="7" s="1"/>
  <c r="B651" i="17"/>
  <c r="A651" i="7" s="1"/>
  <c r="B652" i="17"/>
  <c r="A652" i="7" s="1"/>
  <c r="B653" i="17"/>
  <c r="A653" i="7" s="1"/>
  <c r="B654" i="17"/>
  <c r="A654" i="7" s="1"/>
  <c r="B655" i="17"/>
  <c r="A655" i="7" s="1"/>
  <c r="B656" i="17"/>
  <c r="A656" i="7" s="1"/>
  <c r="B657" i="17"/>
  <c r="A657" i="7" s="1"/>
  <c r="B658" i="17"/>
  <c r="A658" i="7" s="1"/>
  <c r="B659" i="17"/>
  <c r="A659" i="7" s="1"/>
  <c r="B660" i="17"/>
  <c r="A660" i="7" s="1"/>
  <c r="B661" i="17"/>
  <c r="A661" i="7" s="1"/>
  <c r="B662" i="17"/>
  <c r="A662" i="7" s="1"/>
  <c r="B663" i="17"/>
  <c r="A663" i="7" s="1"/>
  <c r="B664" i="17"/>
  <c r="A664" i="7" s="1"/>
  <c r="B665" i="17"/>
  <c r="A665" i="7" s="1"/>
  <c r="B666" i="17"/>
  <c r="A666" i="7" s="1"/>
  <c r="B667" i="17"/>
  <c r="A667" i="7" s="1"/>
  <c r="B668" i="17"/>
  <c r="A668" i="7" s="1"/>
  <c r="B669" i="17"/>
  <c r="A669" i="7" s="1"/>
  <c r="B670" i="17"/>
  <c r="A670" i="7" s="1"/>
  <c r="B671" i="17"/>
  <c r="A671" i="7" s="1"/>
  <c r="B672" i="17"/>
  <c r="A672" i="7" s="1"/>
  <c r="B673" i="17"/>
  <c r="A673" i="7" s="1"/>
  <c r="B674" i="17"/>
  <c r="A674" i="7" s="1"/>
  <c r="B675" i="17"/>
  <c r="A675" i="7" s="1"/>
  <c r="B676" i="17"/>
  <c r="A676" i="7" s="1"/>
  <c r="B677" i="17"/>
  <c r="A677" i="7" s="1"/>
  <c r="B678" i="17"/>
  <c r="A678" i="7" s="1"/>
  <c r="B679" i="17"/>
  <c r="A679" i="7" s="1"/>
  <c r="B680" i="17"/>
  <c r="A680" i="7" s="1"/>
  <c r="B681" i="17"/>
  <c r="A681" i="7" s="1"/>
  <c r="B682" i="17"/>
  <c r="A682" i="7" s="1"/>
  <c r="B683" i="17"/>
  <c r="A683" i="7" s="1"/>
  <c r="B684" i="17"/>
  <c r="A684" i="7" s="1"/>
  <c r="B685" i="17"/>
  <c r="A685" i="7" s="1"/>
  <c r="B686" i="17"/>
  <c r="A686" i="7" s="1"/>
  <c r="B687" i="17"/>
  <c r="A687" i="7" s="1"/>
  <c r="B688" i="17"/>
  <c r="A688" i="7" s="1"/>
  <c r="B689" i="17"/>
  <c r="A689" i="7" s="1"/>
  <c r="B690" i="17"/>
  <c r="A690" i="7" s="1"/>
  <c r="B691" i="17"/>
  <c r="A691" i="7" s="1"/>
  <c r="B692" i="17"/>
  <c r="A692" i="7" s="1"/>
  <c r="B693" i="17"/>
  <c r="A693" i="7" s="1"/>
  <c r="B694" i="17"/>
  <c r="A694" i="7" s="1"/>
  <c r="B695" i="17"/>
  <c r="A695" i="7" s="1"/>
  <c r="B696" i="17"/>
  <c r="A696" i="7" s="1"/>
  <c r="B697" i="17"/>
  <c r="A697" i="7" s="1"/>
  <c r="B698" i="17"/>
  <c r="A698" i="7" s="1"/>
  <c r="B699" i="17"/>
  <c r="A699" i="7" s="1"/>
  <c r="B700" i="17"/>
  <c r="A700" i="7" s="1"/>
  <c r="B701" i="17"/>
  <c r="A701" i="7" s="1"/>
  <c r="B702" i="17"/>
  <c r="A702" i="7" s="1"/>
  <c r="B703" i="17"/>
  <c r="A703" i="7" s="1"/>
  <c r="B704" i="17"/>
  <c r="A704" i="7" s="1"/>
  <c r="B705" i="17"/>
  <c r="A705" i="7" s="1"/>
  <c r="B706" i="17"/>
  <c r="A706" i="7" s="1"/>
  <c r="B707" i="17"/>
  <c r="A707" i="7" s="1"/>
  <c r="B708" i="17"/>
  <c r="A708" i="7" s="1"/>
  <c r="B709" i="17"/>
  <c r="A709" i="7" s="1"/>
  <c r="B710" i="17"/>
  <c r="A710" i="7" s="1"/>
  <c r="B711" i="17"/>
  <c r="A711" i="7" s="1"/>
  <c r="B712" i="17"/>
  <c r="A712" i="7" s="1"/>
  <c r="B713" i="17"/>
  <c r="A713" i="7" s="1"/>
  <c r="B714" i="17"/>
  <c r="A714" i="7" s="1"/>
  <c r="B715" i="17"/>
  <c r="A715" i="7" s="1"/>
  <c r="B716" i="17"/>
  <c r="A716" i="7" s="1"/>
  <c r="B717" i="17"/>
  <c r="A717" i="7" s="1"/>
  <c r="B718" i="17"/>
  <c r="A718" i="7" s="1"/>
  <c r="B719" i="17"/>
  <c r="A719" i="7" s="1"/>
  <c r="B720" i="17"/>
  <c r="A720" i="7" s="1"/>
  <c r="B721" i="17"/>
  <c r="A721" i="7" s="1"/>
  <c r="B722" i="17"/>
  <c r="A722" i="7" s="1"/>
  <c r="B723" i="17"/>
  <c r="A723" i="7" s="1"/>
  <c r="B724" i="17"/>
  <c r="A724" i="7" s="1"/>
  <c r="B725" i="17"/>
  <c r="A725" i="7" s="1"/>
  <c r="B726" i="17"/>
  <c r="A726" i="7" s="1"/>
  <c r="B727" i="17"/>
  <c r="A727" i="7" s="1"/>
  <c r="B728" i="17"/>
  <c r="A728" i="7" s="1"/>
  <c r="B729" i="17"/>
  <c r="A729" i="7" s="1"/>
  <c r="B730" i="17"/>
  <c r="A730" i="7" s="1"/>
  <c r="B731" i="17"/>
  <c r="A731" i="7" s="1"/>
  <c r="B732" i="17"/>
  <c r="A732" i="7" s="1"/>
  <c r="B733" i="17"/>
  <c r="A733" i="7" s="1"/>
  <c r="B734" i="17"/>
  <c r="A734" i="7" s="1"/>
  <c r="B735" i="17"/>
  <c r="A735" i="7" s="1"/>
  <c r="B736" i="17"/>
  <c r="A736" i="7" s="1"/>
  <c r="B737" i="17"/>
  <c r="A737" i="7" s="1"/>
  <c r="B738" i="17"/>
  <c r="A738" i="7" s="1"/>
  <c r="B739" i="17"/>
  <c r="A739" i="7" s="1"/>
  <c r="B740" i="17"/>
  <c r="A740" i="7" s="1"/>
  <c r="B741" i="17"/>
  <c r="A741" i="7" s="1"/>
  <c r="B742" i="17"/>
  <c r="A742" i="7" s="1"/>
  <c r="B743" i="17"/>
  <c r="A743" i="7" s="1"/>
  <c r="B744" i="17"/>
  <c r="A744" i="7" s="1"/>
  <c r="B745" i="17"/>
  <c r="A745" i="7" s="1"/>
  <c r="B746" i="17"/>
  <c r="A746" i="7" s="1"/>
  <c r="B747" i="17"/>
  <c r="A747" i="7" s="1"/>
  <c r="B748" i="17"/>
  <c r="A748" i="7" s="1"/>
  <c r="B749" i="17"/>
  <c r="A749" i="7" s="1"/>
  <c r="B750" i="17"/>
  <c r="A750" i="7" s="1"/>
  <c r="B751" i="17"/>
  <c r="A751" i="7" s="1"/>
  <c r="B752" i="17"/>
  <c r="A752" i="7" s="1"/>
  <c r="B753" i="17"/>
  <c r="A753" i="7" s="1"/>
  <c r="B754" i="17"/>
  <c r="A754" i="7" s="1"/>
  <c r="B755" i="17"/>
  <c r="A755" i="7" s="1"/>
  <c r="B756" i="17"/>
  <c r="A756" i="7" s="1"/>
  <c r="B757" i="17"/>
  <c r="A757" i="7" s="1"/>
  <c r="B758" i="17"/>
  <c r="A758" i="7" s="1"/>
  <c r="B759" i="17"/>
  <c r="A759" i="7" s="1"/>
  <c r="B760" i="17"/>
  <c r="A760" i="7" s="1"/>
  <c r="B761" i="17"/>
  <c r="A761" i="7" s="1"/>
  <c r="B762" i="17"/>
  <c r="A762" i="7" s="1"/>
  <c r="B763" i="17"/>
  <c r="A763" i="7" s="1"/>
  <c r="B764" i="17"/>
  <c r="A764" i="7" s="1"/>
  <c r="B765" i="17"/>
  <c r="A765" i="7" s="1"/>
  <c r="B766" i="17"/>
  <c r="A766" i="7" s="1"/>
  <c r="B767" i="17"/>
  <c r="A767" i="7" s="1"/>
  <c r="B768" i="17"/>
  <c r="A768" i="7" s="1"/>
  <c r="B769" i="17"/>
  <c r="A769" i="7" s="1"/>
  <c r="B770" i="17"/>
  <c r="A770" i="7" s="1"/>
  <c r="B771" i="17"/>
  <c r="A771" i="7" s="1"/>
  <c r="B772" i="17"/>
  <c r="A772" i="7" s="1"/>
  <c r="B773" i="17"/>
  <c r="A773" i="7" s="1"/>
  <c r="B774" i="17"/>
  <c r="A774" i="7" s="1"/>
  <c r="B775" i="17"/>
  <c r="A775" i="7" s="1"/>
  <c r="B776" i="17"/>
  <c r="A776" i="7" s="1"/>
  <c r="B777" i="17"/>
  <c r="A777" i="7" s="1"/>
  <c r="B778" i="17"/>
  <c r="A778" i="7" s="1"/>
  <c r="B779" i="17"/>
  <c r="A779" i="7" s="1"/>
  <c r="B780" i="17"/>
  <c r="A780" i="7" s="1"/>
  <c r="B781" i="17"/>
  <c r="A781" i="7" s="1"/>
  <c r="B782" i="17"/>
  <c r="A782" i="7" s="1"/>
  <c r="B783" i="17"/>
  <c r="A783" i="7" s="1"/>
  <c r="B784" i="17"/>
  <c r="A784" i="7" s="1"/>
  <c r="B785" i="17"/>
  <c r="A785" i="7" s="1"/>
  <c r="B786" i="17"/>
  <c r="A786" i="7" s="1"/>
  <c r="B787" i="17"/>
  <c r="A787" i="7" s="1"/>
  <c r="B788" i="17"/>
  <c r="A788" i="7" s="1"/>
  <c r="B789" i="17"/>
  <c r="A789" i="7" s="1"/>
  <c r="B790" i="17"/>
  <c r="A790" i="7" s="1"/>
  <c r="B791" i="17"/>
  <c r="A791" i="7" s="1"/>
  <c r="B792" i="17"/>
  <c r="A792" i="7" s="1"/>
  <c r="B793" i="17"/>
  <c r="A793" i="7" s="1"/>
  <c r="B794" i="17"/>
  <c r="A794" i="7" s="1"/>
  <c r="B795" i="17"/>
  <c r="A795" i="7" s="1"/>
  <c r="B796" i="17"/>
  <c r="A796" i="7" s="1"/>
  <c r="B797" i="17"/>
  <c r="A797" i="7" s="1"/>
  <c r="B798" i="17"/>
  <c r="A798" i="7" s="1"/>
  <c r="B799" i="17"/>
  <c r="A799" i="7" s="1"/>
  <c r="B800" i="17"/>
  <c r="A800" i="7" s="1"/>
  <c r="B801" i="17"/>
  <c r="A801" i="7" s="1"/>
  <c r="B802" i="17"/>
  <c r="A802" i="7" s="1"/>
  <c r="B803" i="17"/>
  <c r="A803" i="7" s="1"/>
  <c r="B804" i="17"/>
  <c r="A804" i="7" s="1"/>
  <c r="B805" i="17"/>
  <c r="A805" i="7" s="1"/>
  <c r="B806" i="17"/>
  <c r="A806" i="7" s="1"/>
  <c r="B807" i="17"/>
  <c r="A807" i="7" s="1"/>
  <c r="B808" i="17"/>
  <c r="A808" i="7" s="1"/>
  <c r="B809" i="17"/>
  <c r="A809" i="7" s="1"/>
  <c r="B810" i="17"/>
  <c r="A810" i="7" s="1"/>
  <c r="B811" i="17"/>
  <c r="A811" i="7" s="1"/>
  <c r="B812" i="17"/>
  <c r="A812" i="7" s="1"/>
  <c r="B813" i="17"/>
  <c r="A813" i="7" s="1"/>
  <c r="B814" i="17"/>
  <c r="A814" i="7" s="1"/>
  <c r="B815" i="17"/>
  <c r="A815" i="7" s="1"/>
  <c r="B816" i="17"/>
  <c r="A816" i="7" s="1"/>
  <c r="B817" i="17"/>
  <c r="A817" i="7" s="1"/>
  <c r="B818" i="17"/>
  <c r="A818" i="7" s="1"/>
  <c r="B819" i="17"/>
  <c r="A819" i="7" s="1"/>
  <c r="B820" i="17"/>
  <c r="A820" i="7" s="1"/>
  <c r="B821" i="17"/>
  <c r="A821" i="7" s="1"/>
  <c r="B822" i="17"/>
  <c r="A822" i="7" s="1"/>
  <c r="B823" i="17"/>
  <c r="A823" i="7" s="1"/>
  <c r="B824" i="17"/>
  <c r="A824" i="7" s="1"/>
  <c r="B825" i="17"/>
  <c r="A825" i="7" s="1"/>
  <c r="B826" i="17"/>
  <c r="A826" i="7" s="1"/>
  <c r="B827" i="17"/>
  <c r="A827" i="7" s="1"/>
  <c r="B828" i="17"/>
  <c r="A828" i="7" s="1"/>
  <c r="B829" i="17"/>
  <c r="A829" i="7" s="1"/>
  <c r="B830" i="17"/>
  <c r="A830" i="7" s="1"/>
  <c r="B831" i="17"/>
  <c r="A831" i="7" s="1"/>
  <c r="B832" i="17"/>
  <c r="A832" i="7" s="1"/>
  <c r="B833" i="17"/>
  <c r="A833" i="7" s="1"/>
  <c r="B834" i="17"/>
  <c r="A834" i="7" s="1"/>
  <c r="B835" i="17"/>
  <c r="A835" i="7" s="1"/>
  <c r="B836" i="17"/>
  <c r="A836" i="7" s="1"/>
  <c r="B837" i="17"/>
  <c r="A837" i="7" s="1"/>
  <c r="B838" i="17"/>
  <c r="A838" i="7" s="1"/>
  <c r="B839" i="17"/>
  <c r="A839" i="7" s="1"/>
  <c r="B840" i="17"/>
  <c r="A840" i="7" s="1"/>
  <c r="B841" i="17"/>
  <c r="A841" i="7" s="1"/>
  <c r="B842" i="17"/>
  <c r="A842" i="7" s="1"/>
  <c r="B843" i="17"/>
  <c r="A843" i="7" s="1"/>
  <c r="B844" i="17"/>
  <c r="A844" i="7" s="1"/>
  <c r="B845" i="17"/>
  <c r="A845" i="7" s="1"/>
  <c r="B846" i="17"/>
  <c r="A846" i="7" s="1"/>
  <c r="B847" i="17"/>
  <c r="A847" i="7" s="1"/>
  <c r="B848" i="17"/>
  <c r="A848" i="7" s="1"/>
  <c r="B849" i="17"/>
  <c r="A849" i="7" s="1"/>
  <c r="B850" i="17"/>
  <c r="A850" i="7" s="1"/>
  <c r="B851" i="17"/>
  <c r="A851" i="7" s="1"/>
  <c r="B852" i="17"/>
  <c r="A852" i="7" s="1"/>
  <c r="B853" i="17"/>
  <c r="A853" i="7" s="1"/>
  <c r="B854" i="17"/>
  <c r="A854" i="7" s="1"/>
  <c r="B855" i="17"/>
  <c r="A855" i="7" s="1"/>
  <c r="B856" i="17"/>
  <c r="A856" i="7" s="1"/>
  <c r="B857" i="17"/>
  <c r="A857" i="7" s="1"/>
  <c r="B858" i="17"/>
  <c r="A858" i="7" s="1"/>
  <c r="B859" i="17"/>
  <c r="A859" i="7" s="1"/>
  <c r="B860" i="17"/>
  <c r="A860" i="7" s="1"/>
  <c r="B861" i="17"/>
  <c r="A861" i="7" s="1"/>
  <c r="B862" i="17"/>
  <c r="A862" i="7" s="1"/>
  <c r="B863" i="17"/>
  <c r="A863" i="7" s="1"/>
  <c r="B864" i="17"/>
  <c r="A864" i="7" s="1"/>
  <c r="B865" i="17"/>
  <c r="A865" i="7" s="1"/>
  <c r="B866" i="17"/>
  <c r="A866" i="7" s="1"/>
  <c r="B867" i="17"/>
  <c r="A867" i="7" s="1"/>
  <c r="B868" i="17"/>
  <c r="A868" i="7" s="1"/>
  <c r="B869" i="17"/>
  <c r="A869" i="7" s="1"/>
  <c r="B870" i="17"/>
  <c r="A870" i="7" s="1"/>
  <c r="B871" i="17"/>
  <c r="A871" i="7" s="1"/>
  <c r="B872" i="17"/>
  <c r="A872" i="7" s="1"/>
  <c r="B873" i="17"/>
  <c r="A873" i="7" s="1"/>
  <c r="B874" i="17"/>
  <c r="A874" i="7" s="1"/>
  <c r="B875" i="17"/>
  <c r="A875" i="7" s="1"/>
  <c r="B876" i="17"/>
  <c r="A876" i="7" s="1"/>
  <c r="B877" i="17"/>
  <c r="A877" i="7" s="1"/>
  <c r="B878" i="17"/>
  <c r="A878" i="7" s="1"/>
  <c r="B879" i="17"/>
  <c r="A879" i="7" s="1"/>
  <c r="B880" i="17"/>
  <c r="A880" i="7" s="1"/>
  <c r="B881" i="17"/>
  <c r="A881" i="7" s="1"/>
  <c r="B882" i="17"/>
  <c r="A882" i="7" s="1"/>
  <c r="B883" i="17"/>
  <c r="A883" i="7" s="1"/>
  <c r="B884" i="17"/>
  <c r="A884" i="7" s="1"/>
  <c r="B885" i="17"/>
  <c r="A885" i="7" s="1"/>
  <c r="B886" i="17"/>
  <c r="A886" i="7" s="1"/>
  <c r="B887" i="17"/>
  <c r="A887" i="7" s="1"/>
  <c r="B888" i="17"/>
  <c r="A888" i="7" s="1"/>
  <c r="B889" i="17"/>
  <c r="A889" i="7" s="1"/>
  <c r="B890" i="17"/>
  <c r="A890" i="7" s="1"/>
  <c r="B891" i="17"/>
  <c r="A891" i="7" s="1"/>
  <c r="B892" i="17"/>
  <c r="A892" i="7" s="1"/>
  <c r="B893" i="17"/>
  <c r="A893" i="7" s="1"/>
  <c r="B894" i="17"/>
  <c r="A894" i="7" s="1"/>
  <c r="B895" i="17"/>
  <c r="A895" i="7" s="1"/>
  <c r="B896" i="17"/>
  <c r="A896" i="7" s="1"/>
  <c r="B897" i="17"/>
  <c r="A897" i="7" s="1"/>
  <c r="B898" i="17"/>
  <c r="A898" i="7" s="1"/>
  <c r="B899" i="17"/>
  <c r="A899" i="7" s="1"/>
  <c r="B900" i="17"/>
  <c r="A900" i="7" s="1"/>
  <c r="B901" i="17"/>
  <c r="A901" i="7" s="1"/>
  <c r="B902" i="17"/>
  <c r="A902" i="7" s="1"/>
  <c r="B903" i="17"/>
  <c r="A903" i="7" s="1"/>
  <c r="B904" i="17"/>
  <c r="A904" i="7" s="1"/>
  <c r="B905" i="17"/>
  <c r="A905" i="7" s="1"/>
  <c r="B906" i="17"/>
  <c r="A906" i="7" s="1"/>
  <c r="B907" i="17"/>
  <c r="A907" i="7" s="1"/>
  <c r="B908" i="17"/>
  <c r="A908" i="7" s="1"/>
  <c r="B909" i="17"/>
  <c r="A909" i="7" s="1"/>
  <c r="B910" i="17"/>
  <c r="A910" i="7" s="1"/>
  <c r="B911" i="17"/>
  <c r="A911" i="7" s="1"/>
  <c r="B912" i="17"/>
  <c r="A912" i="7" s="1"/>
  <c r="B913" i="17"/>
  <c r="A913" i="7" s="1"/>
  <c r="B914" i="17"/>
  <c r="A914" i="7" s="1"/>
  <c r="B915" i="17"/>
  <c r="A915" i="7" s="1"/>
  <c r="B916" i="17"/>
  <c r="A916" i="7" s="1"/>
  <c r="B917" i="17"/>
  <c r="A917" i="7" s="1"/>
  <c r="B918" i="17"/>
  <c r="A918" i="7" s="1"/>
  <c r="B919" i="17"/>
  <c r="A919" i="7" s="1"/>
  <c r="B920" i="17"/>
  <c r="A920" i="7" s="1"/>
  <c r="B921" i="17"/>
  <c r="A921" i="7" s="1"/>
  <c r="B922" i="17"/>
  <c r="A922" i="7" s="1"/>
  <c r="B923" i="17"/>
  <c r="A923" i="7" s="1"/>
  <c r="B924" i="17"/>
  <c r="A924" i="7" s="1"/>
  <c r="B925" i="17"/>
  <c r="A925" i="7" s="1"/>
  <c r="B926" i="17"/>
  <c r="A926" i="7" s="1"/>
  <c r="B927" i="17"/>
  <c r="A927" i="7" s="1"/>
  <c r="B928" i="17"/>
  <c r="A928" i="7" s="1"/>
  <c r="B929" i="17"/>
  <c r="A929" i="7" s="1"/>
  <c r="B930" i="17"/>
  <c r="A930" i="7" s="1"/>
  <c r="B931" i="17"/>
  <c r="A931" i="7" s="1"/>
  <c r="B932" i="17"/>
  <c r="A932" i="7" s="1"/>
  <c r="B933" i="17"/>
  <c r="A933" i="7" s="1"/>
  <c r="B934" i="17"/>
  <c r="A934" i="7" s="1"/>
  <c r="B935" i="17"/>
  <c r="A935" i="7" s="1"/>
  <c r="B936" i="17"/>
  <c r="A936" i="7" s="1"/>
  <c r="B937" i="17"/>
  <c r="A937" i="7" s="1"/>
  <c r="B938" i="17"/>
  <c r="A938" i="7" s="1"/>
  <c r="B939" i="17"/>
  <c r="A939" i="7" s="1"/>
  <c r="B940" i="17"/>
  <c r="A940" i="7" s="1"/>
  <c r="B941" i="17"/>
  <c r="A941" i="7" s="1"/>
  <c r="B942" i="17"/>
  <c r="A942" i="7" s="1"/>
  <c r="B943" i="17"/>
  <c r="A943" i="7" s="1"/>
  <c r="B944" i="17"/>
  <c r="A944" i="7" s="1"/>
  <c r="B945" i="17"/>
  <c r="A945" i="7" s="1"/>
  <c r="B946" i="17"/>
  <c r="A946" i="7" s="1"/>
  <c r="B947" i="17"/>
  <c r="A947" i="7" s="1"/>
  <c r="B948" i="17"/>
  <c r="A948" i="7" s="1"/>
  <c r="B949" i="17"/>
  <c r="A949" i="7" s="1"/>
  <c r="B950" i="17"/>
  <c r="A950" i="7" s="1"/>
  <c r="B951" i="17"/>
  <c r="A951" i="7" s="1"/>
  <c r="B952" i="17"/>
  <c r="A952" i="7" s="1"/>
  <c r="B953" i="17"/>
  <c r="A953" i="7" s="1"/>
  <c r="B954" i="17"/>
  <c r="A954" i="7" s="1"/>
  <c r="B955" i="17"/>
  <c r="A955" i="7" s="1"/>
  <c r="B956" i="17"/>
  <c r="A956" i="7" s="1"/>
  <c r="B957" i="17"/>
  <c r="A957" i="7" s="1"/>
  <c r="B958" i="17"/>
  <c r="A958" i="7" s="1"/>
  <c r="B959" i="17"/>
  <c r="A959" i="7" s="1"/>
  <c r="B960" i="17"/>
  <c r="A960" i="7" s="1"/>
  <c r="B961" i="17"/>
  <c r="A961" i="7" s="1"/>
  <c r="B962" i="17"/>
  <c r="A962" i="7" s="1"/>
  <c r="B963" i="17"/>
  <c r="A963" i="7" s="1"/>
  <c r="B964" i="17"/>
  <c r="A964" i="7" s="1"/>
  <c r="B965" i="17"/>
  <c r="A965" i="7" s="1"/>
  <c r="B966" i="17"/>
  <c r="A966" i="7" s="1"/>
  <c r="B967" i="17"/>
  <c r="A967" i="7" s="1"/>
  <c r="B968" i="17"/>
  <c r="A968" i="7" s="1"/>
  <c r="B969" i="17"/>
  <c r="A969" i="7" s="1"/>
  <c r="B970" i="17"/>
  <c r="A970" i="7" s="1"/>
  <c r="B971" i="17"/>
  <c r="A971" i="7" s="1"/>
  <c r="B972" i="17"/>
  <c r="A972" i="7" s="1"/>
  <c r="B973" i="17"/>
  <c r="A973" i="7" s="1"/>
  <c r="B974" i="17"/>
  <c r="A974" i="7" s="1"/>
  <c r="B975" i="17"/>
  <c r="A975" i="7" s="1"/>
  <c r="B976" i="17"/>
  <c r="A976" i="7" s="1"/>
  <c r="B977" i="17"/>
  <c r="A977" i="7" s="1"/>
  <c r="B978" i="17"/>
  <c r="A978" i="7" s="1"/>
  <c r="B979" i="17"/>
  <c r="A979" i="7" s="1"/>
  <c r="B980" i="17"/>
  <c r="A980" i="7" s="1"/>
  <c r="B981" i="17"/>
  <c r="A981" i="7" s="1"/>
  <c r="B982" i="17"/>
  <c r="A982" i="7" s="1"/>
  <c r="B983" i="17"/>
  <c r="A983" i="7" s="1"/>
  <c r="B984" i="17"/>
  <c r="A984" i="7" s="1"/>
  <c r="B985" i="17"/>
  <c r="A985" i="7" s="1"/>
  <c r="B986" i="17"/>
  <c r="A986" i="7" s="1"/>
  <c r="B987" i="17"/>
  <c r="A987" i="7" s="1"/>
  <c r="B988" i="17"/>
  <c r="A988" i="7" s="1"/>
  <c r="B989" i="17"/>
  <c r="A989" i="7" s="1"/>
  <c r="B990" i="17"/>
  <c r="A990" i="7" s="1"/>
  <c r="B991" i="17"/>
  <c r="A991" i="7" s="1"/>
  <c r="B992" i="17"/>
  <c r="A992" i="7" s="1"/>
  <c r="B993" i="17"/>
  <c r="A993" i="7" s="1"/>
  <c r="B994" i="17"/>
  <c r="A994" i="7" s="1"/>
  <c r="B995" i="17"/>
  <c r="A995" i="7" s="1"/>
  <c r="B996" i="17"/>
  <c r="A996" i="7" s="1"/>
  <c r="B997" i="17"/>
  <c r="A997" i="7" s="1"/>
  <c r="B998" i="17"/>
  <c r="A998" i="7" s="1"/>
  <c r="B999" i="17"/>
  <c r="A999" i="7" s="1"/>
  <c r="B1000" i="17"/>
  <c r="A1000" i="7" s="1"/>
  <c r="B1001" i="17"/>
  <c r="A1001" i="7" s="1"/>
  <c r="B1002" i="17"/>
  <c r="A1002" i="7" s="1"/>
  <c r="B1003" i="17"/>
  <c r="A1003" i="7" s="1"/>
  <c r="B1004" i="17"/>
  <c r="A1004" i="7" s="1"/>
  <c r="B1005" i="17"/>
  <c r="A1005" i="7" s="1"/>
  <c r="B1006" i="17"/>
  <c r="A1006" i="7" s="1"/>
  <c r="B1007" i="17"/>
  <c r="A1007" i="7" s="1"/>
  <c r="B1008" i="17"/>
  <c r="A1008" i="7" s="1"/>
  <c r="B1009" i="17"/>
  <c r="A1009" i="7" s="1"/>
  <c r="B1010" i="17"/>
  <c r="A1010" i="7" s="1"/>
  <c r="B1011" i="17"/>
  <c r="A1011" i="7" s="1"/>
  <c r="B1012" i="17"/>
  <c r="A1012" i="7" s="1"/>
  <c r="B1013" i="17"/>
  <c r="A1013" i="7" s="1"/>
  <c r="B1014" i="17"/>
  <c r="A1014" i="7" s="1"/>
  <c r="B1015" i="17"/>
  <c r="A1015" i="7" s="1"/>
  <c r="B1016" i="17"/>
  <c r="A1016" i="7" s="1"/>
  <c r="B1017" i="17"/>
  <c r="A1017" i="7" s="1"/>
  <c r="B1018" i="17"/>
  <c r="A1018" i="7" s="1"/>
  <c r="B1019" i="17"/>
  <c r="A1019" i="7" s="1"/>
  <c r="B1020" i="17"/>
  <c r="A1020" i="7" s="1"/>
  <c r="B1021" i="17"/>
  <c r="A1021" i="7" s="1"/>
  <c r="B1022" i="17"/>
  <c r="A1022" i="7" s="1"/>
  <c r="B1023" i="17"/>
  <c r="A1023" i="7" s="1"/>
  <c r="B1024" i="17"/>
  <c r="A1024" i="7" s="1"/>
  <c r="B1025" i="17"/>
  <c r="A1025" i="7" s="1"/>
  <c r="B1026" i="17"/>
  <c r="A1026" i="7" s="1"/>
  <c r="B1027" i="17"/>
  <c r="A1027" i="7" s="1"/>
  <c r="B1028" i="17"/>
  <c r="A1028" i="7" s="1"/>
  <c r="B1029" i="17"/>
  <c r="A1029" i="7" s="1"/>
  <c r="B1030" i="17"/>
  <c r="A1030" i="7" s="1"/>
  <c r="B1031" i="17"/>
  <c r="A1031" i="7" s="1"/>
  <c r="B1032" i="17"/>
  <c r="A1032" i="7" s="1"/>
  <c r="B1033" i="17"/>
  <c r="A1033" i="7" s="1"/>
  <c r="B1034" i="17"/>
  <c r="A1034" i="7" s="1"/>
  <c r="B1035" i="17"/>
  <c r="A1035" i="7" s="1"/>
  <c r="B1036" i="17"/>
  <c r="A1036" i="7" s="1"/>
  <c r="B1037" i="17"/>
  <c r="A1037" i="7" s="1"/>
  <c r="B1038" i="17"/>
  <c r="A1038" i="7" s="1"/>
  <c r="B1039" i="17"/>
  <c r="A1039" i="7" s="1"/>
  <c r="B1040" i="17"/>
  <c r="A1040" i="7" s="1"/>
  <c r="B1041" i="17"/>
  <c r="A1041" i="7" s="1"/>
  <c r="B1042" i="17"/>
  <c r="A1042" i="7" s="1"/>
  <c r="B1043" i="17"/>
  <c r="A1043" i="7" s="1"/>
  <c r="B1044" i="17"/>
  <c r="A1044" i="7" s="1"/>
  <c r="B1045" i="17"/>
  <c r="A1045" i="7" s="1"/>
  <c r="B1046" i="17"/>
  <c r="A1046" i="7" s="1"/>
  <c r="B1047" i="17"/>
  <c r="A1047" i="7" s="1"/>
  <c r="B1048" i="17"/>
  <c r="A1048" i="7" s="1"/>
  <c r="B1049" i="17"/>
  <c r="A1049" i="7" s="1"/>
  <c r="B1050" i="17"/>
  <c r="A1050" i="7" s="1"/>
  <c r="B1051" i="17"/>
  <c r="A1051" i="7" s="1"/>
  <c r="B1052" i="17"/>
  <c r="A1052" i="7" s="1"/>
  <c r="B1053" i="17"/>
  <c r="A1053" i="7" s="1"/>
  <c r="B1054" i="17"/>
  <c r="A1054" i="7" s="1"/>
  <c r="B1055" i="17"/>
  <c r="A1055" i="7" s="1"/>
  <c r="B1056" i="17"/>
  <c r="A1056" i="7" s="1"/>
  <c r="B1057" i="17"/>
  <c r="A1057" i="7" s="1"/>
  <c r="B1058" i="17"/>
  <c r="A1058" i="7" s="1"/>
  <c r="B1059" i="17"/>
  <c r="A1059" i="7" s="1"/>
  <c r="B1060" i="17"/>
  <c r="A1060" i="7" s="1"/>
  <c r="B1061" i="17"/>
  <c r="A1061" i="7" s="1"/>
  <c r="B1062" i="17"/>
  <c r="A1062" i="7" s="1"/>
  <c r="B1063" i="17"/>
  <c r="A1063" i="7" s="1"/>
  <c r="B1064" i="17"/>
  <c r="A1064" i="7" s="1"/>
  <c r="B1065" i="17"/>
  <c r="A1065" i="7" s="1"/>
  <c r="B1066" i="17"/>
  <c r="A1066" i="7" s="1"/>
  <c r="B1067" i="17"/>
  <c r="A1067" i="7" s="1"/>
  <c r="B1068" i="17"/>
  <c r="A1068" i="7" s="1"/>
  <c r="B1069" i="17"/>
  <c r="A1069" i="7" s="1"/>
  <c r="B1070" i="17"/>
  <c r="A1070" i="7" s="1"/>
  <c r="B1071" i="17"/>
  <c r="A1071" i="7" s="1"/>
  <c r="B1072" i="17"/>
  <c r="A1072" i="7" s="1"/>
  <c r="B1073" i="17"/>
  <c r="A1073" i="7" s="1"/>
  <c r="B1074" i="17"/>
  <c r="A1074" i="7" s="1"/>
  <c r="B1075" i="17"/>
  <c r="A1075" i="7" s="1"/>
  <c r="B1076" i="17"/>
  <c r="A1076" i="7" s="1"/>
  <c r="B1077" i="17"/>
  <c r="A1077" i="7" s="1"/>
  <c r="B1078" i="17"/>
  <c r="A1078" i="7" s="1"/>
  <c r="B1079" i="17"/>
  <c r="A1079" i="7" s="1"/>
  <c r="B1080" i="17"/>
  <c r="A1080" i="7" s="1"/>
  <c r="B1081" i="17"/>
  <c r="A1081" i="7" s="1"/>
  <c r="B1082" i="17"/>
  <c r="A1082" i="7" s="1"/>
  <c r="B1083" i="17"/>
  <c r="A1083" i="7" s="1"/>
  <c r="B1084" i="17"/>
  <c r="A1084" i="7" s="1"/>
  <c r="B1085" i="17"/>
  <c r="A1085" i="7" s="1"/>
  <c r="B1086" i="17"/>
  <c r="A1086" i="7" s="1"/>
  <c r="B1087" i="17"/>
  <c r="A1087" i="7" s="1"/>
  <c r="B1088" i="17"/>
  <c r="A1088" i="7" s="1"/>
  <c r="B1089" i="17"/>
  <c r="A1089" i="7" s="1"/>
  <c r="B1090" i="17"/>
  <c r="A1090" i="7" s="1"/>
  <c r="B1091" i="17"/>
  <c r="A1091" i="7" s="1"/>
  <c r="B1092" i="17"/>
  <c r="A1092" i="7" s="1"/>
  <c r="B1093" i="17"/>
  <c r="A1093" i="7" s="1"/>
  <c r="B1094" i="17"/>
  <c r="A1094" i="7" s="1"/>
  <c r="B1095" i="17"/>
  <c r="A1095" i="7" s="1"/>
  <c r="B1096" i="17"/>
  <c r="A1096" i="7" s="1"/>
  <c r="B1097" i="17"/>
  <c r="A1097" i="7" s="1"/>
  <c r="B1098" i="17"/>
  <c r="A1098" i="7" s="1"/>
  <c r="B1099" i="17"/>
  <c r="A1099" i="7" s="1"/>
  <c r="B1100" i="17"/>
  <c r="A1100" i="7" s="1"/>
  <c r="B1101" i="17"/>
  <c r="A1101" i="7" s="1"/>
  <c r="B1102" i="17"/>
  <c r="A1102" i="7" s="1"/>
  <c r="B1103" i="17"/>
  <c r="A1103" i="7" s="1"/>
  <c r="B1104" i="17"/>
  <c r="A1104" i="7" s="1"/>
  <c r="B1105" i="17"/>
  <c r="A1105" i="7" s="1"/>
  <c r="B1106" i="17"/>
  <c r="A1106" i="7" s="1"/>
  <c r="B1107" i="17"/>
  <c r="A1107" i="7" s="1"/>
  <c r="B1108" i="17"/>
  <c r="A1108" i="7" s="1"/>
  <c r="B1109" i="17"/>
  <c r="A1109" i="7" s="1"/>
  <c r="B1110" i="17"/>
  <c r="A1110" i="7" s="1"/>
  <c r="B1111" i="17"/>
  <c r="A1111" i="7" s="1"/>
  <c r="B1112" i="17"/>
  <c r="A1112" i="7" s="1"/>
  <c r="B1113" i="17"/>
  <c r="A1113" i="7" s="1"/>
  <c r="B1114" i="17"/>
  <c r="A1114" i="7" s="1"/>
  <c r="B1115" i="17"/>
  <c r="A1115" i="7" s="1"/>
  <c r="B1116" i="17"/>
  <c r="A1116" i="7" s="1"/>
  <c r="B1117" i="17"/>
  <c r="A1117" i="7" s="1"/>
  <c r="B1118" i="17"/>
  <c r="A1118" i="7" s="1"/>
  <c r="B1119" i="17"/>
  <c r="A1119" i="7" s="1"/>
  <c r="B1120" i="17"/>
  <c r="A1120" i="7" s="1"/>
  <c r="B1121" i="17"/>
  <c r="A1121" i="7" s="1"/>
  <c r="B1122" i="17"/>
  <c r="A1122" i="7" s="1"/>
  <c r="B1123" i="17"/>
  <c r="A1123" i="7" s="1"/>
  <c r="B1124" i="17"/>
  <c r="A1124" i="7" s="1"/>
  <c r="B1125" i="17"/>
  <c r="A1125" i="7" s="1"/>
  <c r="B1126" i="17"/>
  <c r="A1126" i="7" s="1"/>
  <c r="B1127" i="17"/>
  <c r="A1127" i="7" s="1"/>
  <c r="B1128" i="17"/>
  <c r="A1128" i="7" s="1"/>
  <c r="B1129" i="17"/>
  <c r="A1129" i="7" s="1"/>
  <c r="B1130" i="17"/>
  <c r="A1130" i="7" s="1"/>
  <c r="B1131" i="17"/>
  <c r="A1131" i="7" s="1"/>
  <c r="B1132" i="17"/>
  <c r="A1132" i="7" s="1"/>
  <c r="B1133" i="17"/>
  <c r="A1133" i="7" s="1"/>
  <c r="B1134" i="17"/>
  <c r="A1134" i="7" s="1"/>
  <c r="B1135" i="17"/>
  <c r="A1135" i="7" s="1"/>
  <c r="B1136" i="17"/>
  <c r="A1136" i="7" s="1"/>
  <c r="B1137" i="17"/>
  <c r="A1137" i="7" s="1"/>
  <c r="B1138" i="17"/>
  <c r="A1138" i="7" s="1"/>
  <c r="B1139" i="17"/>
  <c r="A1139" i="7" s="1"/>
  <c r="B1140" i="17"/>
  <c r="A1140" i="7" s="1"/>
  <c r="B1141" i="17"/>
  <c r="A1141" i="7" s="1"/>
  <c r="B1142" i="17"/>
  <c r="A1142" i="7" s="1"/>
  <c r="B1143" i="17"/>
  <c r="A1143" i="7" s="1"/>
  <c r="B1144" i="17"/>
  <c r="A1144" i="7" s="1"/>
  <c r="B1145" i="17"/>
  <c r="A1145" i="7" s="1"/>
  <c r="B1146" i="17"/>
  <c r="A1146" i="7" s="1"/>
  <c r="B1147" i="17"/>
  <c r="A1147" i="7" s="1"/>
  <c r="B1148" i="17"/>
  <c r="A1148" i="7" s="1"/>
  <c r="B1149" i="17"/>
  <c r="A1149" i="7" s="1"/>
  <c r="B1150" i="17"/>
  <c r="A1150" i="7" s="1"/>
  <c r="B1151" i="17"/>
  <c r="A1151" i="7" s="1"/>
  <c r="B1152" i="17"/>
  <c r="A1152" i="7" s="1"/>
  <c r="B1153" i="17"/>
  <c r="A1153" i="7" s="1"/>
  <c r="B1154" i="17"/>
  <c r="A1154" i="7" s="1"/>
  <c r="B1155" i="17"/>
  <c r="A1155" i="7" s="1"/>
  <c r="B1156" i="17"/>
  <c r="A1156" i="7" s="1"/>
  <c r="B1157" i="17"/>
  <c r="A1157" i="7" s="1"/>
  <c r="B1158" i="17"/>
  <c r="A1158" i="7" s="1"/>
  <c r="B1159" i="17"/>
  <c r="A1159" i="7" s="1"/>
  <c r="B1160" i="17"/>
  <c r="A1160" i="7" s="1"/>
  <c r="B1161" i="17"/>
  <c r="A1161" i="7" s="1"/>
  <c r="B1162" i="17"/>
  <c r="A1162" i="7" s="1"/>
  <c r="B1163" i="17"/>
  <c r="A1163" i="7" s="1"/>
  <c r="B1164" i="17"/>
  <c r="A1164" i="7" s="1"/>
  <c r="B1165" i="17"/>
  <c r="A1165" i="7" s="1"/>
  <c r="B1166" i="17"/>
  <c r="A1166" i="7" s="1"/>
  <c r="B1167" i="17"/>
  <c r="A1167" i="7" s="1"/>
  <c r="B1168" i="17"/>
  <c r="A1168" i="7" s="1"/>
  <c r="B1169" i="17"/>
  <c r="A1169" i="7" s="1"/>
  <c r="B1170" i="17"/>
  <c r="A1170" i="7" s="1"/>
  <c r="B1171" i="17"/>
  <c r="A1171" i="7" s="1"/>
  <c r="B1172" i="17"/>
  <c r="A1172" i="7" s="1"/>
  <c r="B1173" i="17"/>
  <c r="A1173" i="7" s="1"/>
  <c r="B1174" i="17"/>
  <c r="A1174" i="7" s="1"/>
  <c r="B1175" i="17"/>
  <c r="A1175" i="7" s="1"/>
  <c r="B1176" i="17"/>
  <c r="A1176" i="7" s="1"/>
  <c r="B1177" i="17"/>
  <c r="A1177" i="7" s="1"/>
  <c r="B1178" i="17"/>
  <c r="A1178" i="7" s="1"/>
  <c r="B1179" i="17"/>
  <c r="A1179" i="7" s="1"/>
  <c r="B1180" i="17"/>
  <c r="A1180" i="7" s="1"/>
  <c r="B1181" i="17"/>
  <c r="A1181" i="7" s="1"/>
  <c r="B1182" i="17"/>
  <c r="A1182" i="7" s="1"/>
  <c r="B1183" i="17"/>
  <c r="A1183" i="7" s="1"/>
  <c r="B1184" i="17"/>
  <c r="A1184" i="7" s="1"/>
  <c r="B1185" i="17"/>
  <c r="A1185" i="7" s="1"/>
  <c r="B1186" i="17"/>
  <c r="A1186" i="7" s="1"/>
  <c r="B1187" i="17"/>
  <c r="A1187" i="7" s="1"/>
  <c r="B1188" i="17"/>
  <c r="A1188" i="7" s="1"/>
  <c r="B1189" i="17"/>
  <c r="A1189" i="7" s="1"/>
  <c r="B1190" i="17"/>
  <c r="A1190" i="7" s="1"/>
  <c r="B1191" i="17"/>
  <c r="A1191" i="7" s="1"/>
  <c r="B1192" i="17"/>
  <c r="A1192" i="7" s="1"/>
  <c r="B1193" i="17"/>
  <c r="A1193" i="7" s="1"/>
  <c r="B1194" i="17"/>
  <c r="A1194" i="7" s="1"/>
  <c r="B1195" i="17"/>
  <c r="A1195" i="7" s="1"/>
  <c r="B1196" i="17"/>
  <c r="A1196" i="7" s="1"/>
  <c r="B1197" i="17"/>
  <c r="A1197" i="7" s="1"/>
  <c r="B1198" i="17"/>
  <c r="A1198" i="7" s="1"/>
  <c r="B1199" i="17"/>
  <c r="A1199" i="7" s="1"/>
  <c r="B1200" i="17"/>
  <c r="A1200" i="7" s="1"/>
  <c r="B1201" i="17"/>
  <c r="A1201" i="7" s="1"/>
  <c r="B1202" i="17"/>
  <c r="A1202" i="7" s="1"/>
  <c r="B1203" i="17"/>
  <c r="A1203" i="7" s="1"/>
  <c r="B1204" i="17"/>
  <c r="A1204" i="7" s="1"/>
  <c r="B1205" i="17"/>
  <c r="A1205" i="7" s="1"/>
  <c r="B1206" i="17"/>
  <c r="A1206" i="7" s="1"/>
  <c r="B1207" i="17"/>
  <c r="A1207" i="7" s="1"/>
  <c r="B1208" i="17"/>
  <c r="A1208" i="7" s="1"/>
  <c r="B1209" i="17"/>
  <c r="A1209" i="7" s="1"/>
  <c r="B1210" i="17"/>
  <c r="A1210" i="7" s="1"/>
  <c r="B1211" i="17"/>
  <c r="A1211" i="7" s="1"/>
  <c r="B1212" i="17"/>
  <c r="A1212" i="7" s="1"/>
  <c r="B1213" i="17"/>
  <c r="A1213" i="7" s="1"/>
  <c r="B1214" i="17"/>
  <c r="A1214" i="7" s="1"/>
  <c r="B1215" i="17"/>
  <c r="A1215" i="7" s="1"/>
  <c r="B1216" i="17"/>
  <c r="A1216" i="7" s="1"/>
  <c r="B1217" i="17"/>
  <c r="A1217" i="7" s="1"/>
  <c r="B1218" i="17"/>
  <c r="A1218" i="7" s="1"/>
  <c r="B1219" i="17"/>
  <c r="A1219" i="7" s="1"/>
  <c r="B1220" i="17"/>
  <c r="A1220" i="7" s="1"/>
  <c r="B1221" i="17"/>
  <c r="A1221" i="7" s="1"/>
  <c r="B1222" i="17"/>
  <c r="A1222" i="7" s="1"/>
  <c r="B1223" i="17"/>
  <c r="A1223" i="7" s="1"/>
  <c r="B1224" i="17"/>
  <c r="A1224" i="7" s="1"/>
  <c r="B1225" i="17"/>
  <c r="A1225" i="7" s="1"/>
  <c r="B1226" i="17"/>
  <c r="A1226" i="7" s="1"/>
  <c r="B1227" i="17"/>
  <c r="A1227" i="7" s="1"/>
  <c r="B1228" i="17"/>
  <c r="A1228" i="7" s="1"/>
  <c r="B1229" i="17"/>
  <c r="A1229" i="7" s="1"/>
  <c r="B1230" i="17"/>
  <c r="A1230" i="7" s="1"/>
  <c r="B1231" i="17"/>
  <c r="A1231" i="7" s="1"/>
  <c r="B1232" i="17"/>
  <c r="A1232" i="7" s="1"/>
  <c r="B1233" i="17"/>
  <c r="A1233" i="7" s="1"/>
  <c r="B1234" i="17"/>
  <c r="A1234" i="7" s="1"/>
  <c r="B1235" i="17"/>
  <c r="A1235" i="7" s="1"/>
  <c r="B1236" i="17"/>
  <c r="A1236" i="7" s="1"/>
  <c r="B1237" i="17"/>
  <c r="A1237" i="7" s="1"/>
  <c r="B1238" i="17"/>
  <c r="A1238" i="7" s="1"/>
  <c r="B1239" i="17"/>
  <c r="A1239" i="7" s="1"/>
  <c r="B1240" i="17"/>
  <c r="A1240" i="7" s="1"/>
  <c r="B1241" i="17"/>
  <c r="A1241" i="7" s="1"/>
  <c r="B1242" i="17"/>
  <c r="A1242" i="7" s="1"/>
  <c r="B1243" i="17"/>
  <c r="A1243" i="7" s="1"/>
  <c r="B1244" i="17"/>
  <c r="A1244" i="7" s="1"/>
  <c r="B1245" i="17"/>
  <c r="A1245" i="7" s="1"/>
  <c r="B1246" i="17"/>
  <c r="A1246" i="7" s="1"/>
  <c r="B1247" i="17"/>
  <c r="A1247" i="7" s="1"/>
  <c r="B1248" i="17"/>
  <c r="A1248" i="7" s="1"/>
  <c r="B1249" i="17"/>
  <c r="A1249" i="7" s="1"/>
  <c r="B1250" i="17"/>
  <c r="A1250" i="7" s="1"/>
  <c r="B1251" i="17"/>
  <c r="A1251" i="7" s="1"/>
  <c r="B1252" i="17"/>
  <c r="A1252" i="7" s="1"/>
  <c r="B1253" i="17"/>
  <c r="A1253" i="7" s="1"/>
  <c r="B1254" i="17"/>
  <c r="A1254" i="7" s="1"/>
  <c r="B1255" i="17"/>
  <c r="A1255" i="7" s="1"/>
  <c r="B1256" i="17"/>
  <c r="A1256" i="7" s="1"/>
  <c r="B1257" i="17"/>
  <c r="A1257" i="7" s="1"/>
  <c r="B1258" i="17"/>
  <c r="A1258" i="7" s="1"/>
  <c r="B1259" i="17"/>
  <c r="A1259" i="7" s="1"/>
  <c r="B1260" i="17"/>
  <c r="A1260" i="7" s="1"/>
  <c r="B1261" i="17"/>
  <c r="A1261" i="7" s="1"/>
  <c r="B1262" i="17"/>
  <c r="A1262" i="7" s="1"/>
  <c r="B1263" i="17"/>
  <c r="A1263" i="7" s="1"/>
  <c r="B1264" i="17"/>
  <c r="A1264" i="7" s="1"/>
  <c r="B1265" i="17"/>
  <c r="A1265" i="7" s="1"/>
  <c r="B1266" i="17"/>
  <c r="A1266" i="7" s="1"/>
  <c r="B1267" i="17"/>
  <c r="A1267" i="7" s="1"/>
  <c r="B1268" i="17"/>
  <c r="A1268" i="7" s="1"/>
  <c r="B1269" i="17"/>
  <c r="A1269" i="7" s="1"/>
  <c r="B1270" i="17"/>
  <c r="A1270" i="7" s="1"/>
  <c r="B1271" i="17"/>
  <c r="A1271" i="7" s="1"/>
  <c r="B1272" i="17"/>
  <c r="A1272" i="7" s="1"/>
  <c r="B1273" i="17"/>
  <c r="A1273" i="7" s="1"/>
  <c r="B1274" i="17"/>
  <c r="A1274" i="7" s="1"/>
  <c r="B1275" i="17"/>
  <c r="A1275" i="7" s="1"/>
  <c r="B1276" i="17"/>
  <c r="A1276" i="7" s="1"/>
  <c r="B1277" i="17"/>
  <c r="A1277" i="7" s="1"/>
  <c r="B1278" i="17"/>
  <c r="A1278" i="7" s="1"/>
  <c r="B1279" i="17"/>
  <c r="A1279" i="7" s="1"/>
  <c r="B1280" i="17"/>
  <c r="A1280" i="7" s="1"/>
  <c r="B1281" i="17"/>
  <c r="A1281" i="7" s="1"/>
  <c r="B1282" i="17"/>
  <c r="A1282" i="7" s="1"/>
  <c r="B1283" i="17"/>
  <c r="A1283" i="7" s="1"/>
  <c r="B1284" i="17"/>
  <c r="A1284" i="7" s="1"/>
  <c r="B1285" i="17"/>
  <c r="A1285" i="7" s="1"/>
  <c r="B1286" i="17"/>
  <c r="A1286" i="7" s="1"/>
  <c r="B1287" i="17"/>
  <c r="A1287" i="7" s="1"/>
  <c r="B1288" i="17"/>
  <c r="A1288" i="7" s="1"/>
  <c r="B1289" i="17"/>
  <c r="A1289" i="7" s="1"/>
  <c r="B1290" i="17"/>
  <c r="A1290" i="7" s="1"/>
  <c r="B1291" i="17"/>
  <c r="A1291" i="7" s="1"/>
  <c r="B1292" i="17"/>
  <c r="A1292" i="7" s="1"/>
  <c r="B1293" i="17"/>
  <c r="A1293" i="7" s="1"/>
  <c r="B1294" i="17"/>
  <c r="A1294" i="7" s="1"/>
  <c r="B1295" i="17"/>
  <c r="A1295" i="7" s="1"/>
  <c r="B1296" i="17"/>
  <c r="A1296" i="7" s="1"/>
  <c r="B1297" i="17"/>
  <c r="A1297" i="7" s="1"/>
  <c r="B1298" i="17"/>
  <c r="A1298" i="7" s="1"/>
  <c r="B1299" i="17"/>
  <c r="A1299" i="7" s="1"/>
  <c r="B1300" i="17"/>
  <c r="A1300" i="7" s="1"/>
  <c r="B1301" i="17"/>
  <c r="A1301" i="7" s="1"/>
  <c r="B1302" i="17"/>
  <c r="A1302" i="7" s="1"/>
  <c r="B1303" i="17"/>
  <c r="A1303" i="7" s="1"/>
  <c r="B1304" i="17"/>
  <c r="A1304" i="7" s="1"/>
  <c r="B1305" i="17"/>
  <c r="A1305" i="7" s="1"/>
  <c r="B1306" i="17"/>
  <c r="A1306" i="7" s="1"/>
  <c r="B1307" i="17"/>
  <c r="A1307" i="7" s="1"/>
  <c r="B1308" i="17"/>
  <c r="A1308" i="7" s="1"/>
  <c r="B1309" i="17"/>
  <c r="A1309" i="7" s="1"/>
  <c r="B1310" i="17"/>
  <c r="A1310" i="7" s="1"/>
  <c r="B1311" i="17"/>
  <c r="A1311" i="7" s="1"/>
  <c r="B1312" i="17"/>
  <c r="A1312" i="7" s="1"/>
  <c r="B1313" i="17"/>
  <c r="A1313" i="7" s="1"/>
  <c r="B1314" i="17"/>
  <c r="A1314" i="7" s="1"/>
  <c r="B1315" i="17"/>
  <c r="A1315" i="7" s="1"/>
  <c r="B1316" i="17"/>
  <c r="A1316" i="7" s="1"/>
  <c r="B1317" i="17"/>
  <c r="A1317" i="7" s="1"/>
  <c r="B1318" i="17"/>
  <c r="A1318" i="7" s="1"/>
  <c r="B1319" i="17"/>
  <c r="A1319" i="7" s="1"/>
  <c r="B1320" i="17"/>
  <c r="A1320" i="7" s="1"/>
  <c r="B1321" i="17"/>
  <c r="A1321" i="7" s="1"/>
  <c r="B1322" i="17"/>
  <c r="A1322" i="7" s="1"/>
  <c r="B1323" i="17"/>
  <c r="A1323" i="7" s="1"/>
  <c r="B1324" i="17"/>
  <c r="A1324" i="7" s="1"/>
  <c r="B1325" i="17"/>
  <c r="A1325" i="7" s="1"/>
  <c r="B1326" i="17"/>
  <c r="A1326" i="7" s="1"/>
  <c r="B1327" i="17"/>
  <c r="A1327" i="7" s="1"/>
  <c r="B1328" i="17"/>
  <c r="A1328" i="7" s="1"/>
  <c r="B1329" i="17"/>
  <c r="A1329" i="7" s="1"/>
  <c r="B1330" i="17"/>
  <c r="A1330" i="7" s="1"/>
  <c r="B1331" i="17"/>
  <c r="A1331" i="7" s="1"/>
  <c r="B1332" i="17"/>
  <c r="A1332" i="7" s="1"/>
  <c r="B1333" i="17"/>
  <c r="A1333" i="7" s="1"/>
  <c r="B1334" i="17"/>
  <c r="A1334" i="7" s="1"/>
  <c r="B1335" i="17"/>
  <c r="A1335" i="7" s="1"/>
  <c r="B1336" i="17"/>
  <c r="A1336" i="7" s="1"/>
  <c r="B1337" i="17"/>
  <c r="A1337" i="7" s="1"/>
  <c r="B1338" i="17"/>
  <c r="A1338" i="7" s="1"/>
  <c r="B1339" i="17"/>
  <c r="A1339" i="7" s="1"/>
  <c r="B1340" i="17"/>
  <c r="A1340" i="7" s="1"/>
  <c r="B1341" i="17"/>
  <c r="A1341" i="7" s="1"/>
  <c r="B1342" i="17"/>
  <c r="A1342" i="7" s="1"/>
  <c r="B1343" i="17"/>
  <c r="A1343" i="7" s="1"/>
  <c r="B1344" i="17"/>
  <c r="A1344" i="7" s="1"/>
  <c r="B1345" i="17"/>
  <c r="A1345" i="7" s="1"/>
  <c r="B1346" i="17"/>
  <c r="A1346" i="7" s="1"/>
  <c r="B1347" i="17"/>
  <c r="A1347" i="7" s="1"/>
  <c r="B1348" i="17"/>
  <c r="A1348" i="7" s="1"/>
  <c r="B1349" i="17"/>
  <c r="A1349" i="7" s="1"/>
  <c r="B1350" i="17"/>
  <c r="A1350" i="7" s="1"/>
  <c r="B1351" i="17"/>
  <c r="A1351" i="7" s="1"/>
  <c r="B1352" i="17"/>
  <c r="A1352" i="7" s="1"/>
  <c r="B1353" i="17"/>
  <c r="A1353" i="7" s="1"/>
  <c r="B1354" i="17"/>
  <c r="A1354" i="7" s="1"/>
  <c r="B1355" i="17"/>
  <c r="A1355" i="7" s="1"/>
  <c r="B1356" i="17"/>
  <c r="A1356" i="7" s="1"/>
  <c r="B1357" i="17"/>
  <c r="A1357" i="7" s="1"/>
  <c r="B1358" i="17"/>
  <c r="A1358" i="7" s="1"/>
  <c r="B1359" i="17"/>
  <c r="A1359" i="7" s="1"/>
  <c r="B1360" i="17"/>
  <c r="A1360" i="7" s="1"/>
  <c r="B1361" i="17"/>
  <c r="A1361" i="7" s="1"/>
  <c r="B1362" i="17"/>
  <c r="A1362" i="7" s="1"/>
  <c r="B1363" i="17"/>
  <c r="A1363" i="7" s="1"/>
  <c r="B1364" i="17"/>
  <c r="A1364" i="7" s="1"/>
  <c r="B1365" i="17"/>
  <c r="A1365" i="7" s="1"/>
  <c r="B1366" i="17"/>
  <c r="A1366" i="7" s="1"/>
  <c r="B1367" i="17"/>
  <c r="A1367" i="7" s="1"/>
  <c r="B1368" i="17"/>
  <c r="A1368" i="7" s="1"/>
  <c r="B1369" i="17"/>
  <c r="A1369" i="7" s="1"/>
  <c r="B1370" i="17"/>
  <c r="A1370" i="7" s="1"/>
  <c r="B1371" i="17"/>
  <c r="A1371" i="7" s="1"/>
  <c r="B1372" i="17"/>
  <c r="A1372" i="7" s="1"/>
  <c r="B1373" i="17"/>
  <c r="A1373" i="7" s="1"/>
  <c r="B1374" i="17"/>
  <c r="A1374" i="7" s="1"/>
  <c r="B1375" i="17"/>
  <c r="A1375" i="7" s="1"/>
  <c r="B1376" i="17"/>
  <c r="A1376" i="7" s="1"/>
  <c r="B1377" i="17"/>
  <c r="A1377" i="7" s="1"/>
  <c r="B1378" i="17"/>
  <c r="A1378" i="7" s="1"/>
  <c r="B1379" i="17"/>
  <c r="A1379" i="7" s="1"/>
  <c r="B1380" i="17"/>
  <c r="A1380" i="7" s="1"/>
  <c r="B1381" i="17"/>
  <c r="A1381" i="7" s="1"/>
  <c r="B1382" i="17"/>
  <c r="A1382" i="7" s="1"/>
  <c r="B1383" i="17"/>
  <c r="A1383" i="7" s="1"/>
  <c r="B1384" i="17"/>
  <c r="A1384" i="7" s="1"/>
  <c r="B1385" i="17"/>
  <c r="A1385" i="7" s="1"/>
  <c r="B1386" i="17"/>
  <c r="A1386" i="7" s="1"/>
  <c r="B1387" i="17"/>
  <c r="A1387" i="7" s="1"/>
  <c r="B1388" i="17"/>
  <c r="A1388" i="7" s="1"/>
  <c r="B1389" i="17"/>
  <c r="A1389" i="7" s="1"/>
  <c r="B1390" i="17"/>
  <c r="A1390" i="7" s="1"/>
  <c r="B1391" i="17"/>
  <c r="A1391" i="7" s="1"/>
  <c r="B1392" i="17"/>
  <c r="A1392" i="7" s="1"/>
  <c r="B1393" i="17"/>
  <c r="A1393" i="7" s="1"/>
  <c r="B1394" i="17"/>
  <c r="A1394" i="7" s="1"/>
  <c r="B1395" i="17"/>
  <c r="A1395" i="7" s="1"/>
  <c r="B1396" i="17"/>
  <c r="A1396" i="7" s="1"/>
  <c r="B1397" i="17"/>
  <c r="A1397" i="7" s="1"/>
  <c r="B1398" i="17"/>
  <c r="A1398" i="7" s="1"/>
  <c r="B1399" i="17"/>
  <c r="A1399" i="7" s="1"/>
  <c r="B1400" i="17"/>
  <c r="A1400" i="7" s="1"/>
  <c r="B1401" i="17"/>
  <c r="A1401" i="7" s="1"/>
  <c r="B1402" i="17"/>
  <c r="A1402" i="7" s="1"/>
  <c r="B1403" i="17"/>
  <c r="A1403" i="7" s="1"/>
  <c r="B1404" i="17"/>
  <c r="A1404" i="7" s="1"/>
  <c r="B1405" i="17"/>
  <c r="A1405" i="7" s="1"/>
  <c r="B1406" i="17"/>
  <c r="A1406" i="7" s="1"/>
  <c r="B1407" i="17"/>
  <c r="A1407" i="7" s="1"/>
  <c r="B1408" i="17"/>
  <c r="A1408" i="7" s="1"/>
  <c r="B1409" i="17"/>
  <c r="A1409" i="7" s="1"/>
  <c r="B1410" i="17"/>
  <c r="A1410" i="7" s="1"/>
  <c r="B1411" i="17"/>
  <c r="A1411" i="7" s="1"/>
  <c r="B1412" i="17"/>
  <c r="A1412" i="7" s="1"/>
  <c r="B1413" i="17"/>
  <c r="A1413" i="7" s="1"/>
  <c r="B1414" i="17"/>
  <c r="A1414" i="7" s="1"/>
  <c r="B1415" i="17"/>
  <c r="A1415" i="7" s="1"/>
  <c r="B1416" i="17"/>
  <c r="A1416" i="7" s="1"/>
  <c r="B1417" i="17"/>
  <c r="A1417" i="7" s="1"/>
  <c r="B1418" i="17"/>
  <c r="A1418" i="7" s="1"/>
  <c r="B1419" i="17"/>
  <c r="A1419" i="7" s="1"/>
  <c r="B1420" i="17"/>
  <c r="A1420" i="7" s="1"/>
  <c r="B1421" i="17"/>
  <c r="A1421" i="7" s="1"/>
  <c r="B1422" i="17"/>
  <c r="A1422" i="7" s="1"/>
  <c r="B1423" i="17"/>
  <c r="A1423" i="7" s="1"/>
  <c r="B1424" i="17"/>
  <c r="A1424" i="7" s="1"/>
  <c r="B1425" i="17"/>
  <c r="A1425" i="7" s="1"/>
  <c r="B1426" i="17"/>
  <c r="A1426" i="7" s="1"/>
  <c r="B1427" i="17"/>
  <c r="A1427" i="7" s="1"/>
  <c r="B1428" i="17"/>
  <c r="A1428" i="7" s="1"/>
  <c r="B1429" i="17"/>
  <c r="A1429" i="7" s="1"/>
  <c r="B1430" i="17"/>
  <c r="A1430" i="7" s="1"/>
  <c r="B1431" i="17"/>
  <c r="A1431" i="7" s="1"/>
  <c r="B1432" i="17"/>
  <c r="A1432" i="7" s="1"/>
  <c r="B1433" i="17"/>
  <c r="A1433" i="7" s="1"/>
  <c r="B1434" i="17"/>
  <c r="A1434" i="7" s="1"/>
  <c r="B1435" i="17"/>
  <c r="A1435" i="7" s="1"/>
  <c r="B1436" i="17"/>
  <c r="A1436" i="7" s="1"/>
  <c r="B1437" i="17"/>
  <c r="A1437" i="7" s="1"/>
  <c r="B1438" i="17"/>
  <c r="A1438" i="7" s="1"/>
  <c r="B1439" i="17"/>
  <c r="A1439" i="7" s="1"/>
  <c r="B1440" i="17"/>
  <c r="A1440" i="7" s="1"/>
  <c r="B1441" i="17"/>
  <c r="A1441" i="7" s="1"/>
  <c r="B1442" i="17"/>
  <c r="A1442" i="7" s="1"/>
  <c r="B1443" i="17"/>
  <c r="A1443" i="7" s="1"/>
  <c r="B1444" i="17"/>
  <c r="A1444" i="7" s="1"/>
  <c r="B1445" i="17"/>
  <c r="A1445" i="7" s="1"/>
  <c r="B1446" i="17"/>
  <c r="A1446" i="7" s="1"/>
  <c r="B1447" i="17"/>
  <c r="A1447" i="7" s="1"/>
  <c r="B1448" i="17"/>
  <c r="A1448" i="7" s="1"/>
  <c r="B1449" i="17"/>
  <c r="A1449" i="7" s="1"/>
  <c r="B1450" i="17"/>
  <c r="A1450" i="7" s="1"/>
  <c r="B1451" i="17"/>
  <c r="A1451" i="7" s="1"/>
  <c r="B1452" i="17"/>
  <c r="A1452" i="7" s="1"/>
  <c r="B1453" i="17"/>
  <c r="A1453" i="7" s="1"/>
  <c r="B1454" i="17"/>
  <c r="A1454" i="7" s="1"/>
  <c r="B1455" i="17"/>
  <c r="A1455" i="7" s="1"/>
  <c r="B1456" i="17"/>
  <c r="A1456" i="7" s="1"/>
  <c r="B1457" i="17"/>
  <c r="A1457" i="7" s="1"/>
  <c r="B1458" i="17"/>
  <c r="A1458" i="7" s="1"/>
  <c r="B1459" i="17"/>
  <c r="A1459" i="7" s="1"/>
  <c r="B1460" i="17"/>
  <c r="A1460" i="7" s="1"/>
  <c r="B1461" i="17"/>
  <c r="A1461" i="7" s="1"/>
  <c r="B1462" i="17"/>
  <c r="A1462" i="7" s="1"/>
  <c r="B1463" i="17"/>
  <c r="A1463" i="7" s="1"/>
  <c r="B1464" i="17"/>
  <c r="A1464" i="7" s="1"/>
  <c r="B1465" i="17"/>
  <c r="A1465" i="7" s="1"/>
  <c r="B1466" i="17"/>
  <c r="A1466" i="7" s="1"/>
  <c r="B1467" i="17"/>
  <c r="A1467" i="7" s="1"/>
  <c r="B1468" i="17"/>
  <c r="A1468" i="7" s="1"/>
  <c r="B1469" i="17"/>
  <c r="A1469" i="7" s="1"/>
  <c r="B1470" i="17"/>
  <c r="A1470" i="7" s="1"/>
  <c r="B1471" i="17"/>
  <c r="A1471" i="7" s="1"/>
  <c r="B1472" i="17"/>
  <c r="A1472" i="7" s="1"/>
  <c r="B1473" i="17"/>
  <c r="A1473" i="7" s="1"/>
  <c r="B1474" i="17"/>
  <c r="A1474" i="7" s="1"/>
  <c r="B1475" i="17"/>
  <c r="A1475" i="7" s="1"/>
  <c r="B1476" i="17"/>
  <c r="A1476" i="7" s="1"/>
  <c r="B1477" i="17"/>
  <c r="A1477" i="7" s="1"/>
  <c r="B1478" i="17"/>
  <c r="A1478" i="7" s="1"/>
  <c r="B1479" i="17"/>
  <c r="A1479" i="7" s="1"/>
  <c r="B1480" i="17"/>
  <c r="A1480" i="7" s="1"/>
  <c r="B1481" i="17"/>
  <c r="A1481" i="7" s="1"/>
  <c r="B1482" i="17"/>
  <c r="A1482" i="7" s="1"/>
  <c r="B1483" i="17"/>
  <c r="A1483" i="7" s="1"/>
  <c r="B1484" i="17"/>
  <c r="A1484" i="7" s="1"/>
  <c r="B1485" i="17"/>
  <c r="A1485" i="7" s="1"/>
  <c r="B1486" i="17"/>
  <c r="A1486" i="7" s="1"/>
  <c r="B1487" i="17"/>
  <c r="A1487" i="7" s="1"/>
  <c r="B1488" i="17"/>
  <c r="A1488" i="7" s="1"/>
  <c r="B1489" i="17"/>
  <c r="A1489" i="7" s="1"/>
  <c r="B1490" i="17"/>
  <c r="A1490" i="7" s="1"/>
  <c r="B1491" i="17"/>
  <c r="A1491" i="7" s="1"/>
  <c r="B1492" i="17"/>
  <c r="A1492" i="7" s="1"/>
  <c r="B1493" i="17"/>
  <c r="A1493" i="7" s="1"/>
  <c r="B1494" i="17"/>
  <c r="A1494" i="7" s="1"/>
  <c r="B1495" i="17"/>
  <c r="A1495" i="7" s="1"/>
  <c r="B1496" i="17"/>
  <c r="A1496" i="7" s="1"/>
  <c r="B1497" i="17"/>
  <c r="A1497" i="7" s="1"/>
  <c r="B1498" i="17"/>
  <c r="A1498" i="7" s="1"/>
  <c r="B1499" i="17"/>
  <c r="A1499" i="7" s="1"/>
  <c r="B1500" i="17"/>
  <c r="A1500" i="7" s="1"/>
  <c r="B1501" i="17"/>
  <c r="A1501" i="7" s="1"/>
  <c r="B1502" i="17"/>
  <c r="A1502" i="7" s="1"/>
  <c r="B1503" i="17"/>
  <c r="A1503" i="7" s="1"/>
  <c r="B1504" i="17"/>
  <c r="A1504" i="7" s="1"/>
  <c r="B1505" i="17"/>
  <c r="A1505" i="7" s="1"/>
  <c r="B1506" i="17"/>
  <c r="A1506" i="7" s="1"/>
  <c r="B1507" i="17"/>
  <c r="A1507" i="7" s="1"/>
  <c r="B1508" i="17"/>
  <c r="A1508" i="7" s="1"/>
  <c r="B1509" i="17"/>
  <c r="A1509" i="7" s="1"/>
  <c r="B1510" i="17"/>
  <c r="A1510" i="7" s="1"/>
  <c r="B1511" i="17"/>
  <c r="A1511" i="7" s="1"/>
  <c r="B1512" i="17"/>
  <c r="A1512" i="7" s="1"/>
  <c r="B1513" i="17"/>
  <c r="A1513" i="7" s="1"/>
  <c r="B1514" i="17"/>
  <c r="A1514" i="7" s="1"/>
  <c r="B1515" i="17"/>
  <c r="A1515" i="7" s="1"/>
  <c r="B1516" i="17"/>
  <c r="A1516" i="7" s="1"/>
  <c r="B1517" i="17"/>
  <c r="A1517" i="7" s="1"/>
  <c r="B1518" i="17"/>
  <c r="A1518" i="7" s="1"/>
  <c r="B1519" i="17"/>
  <c r="A1519" i="7" s="1"/>
  <c r="B1520" i="17"/>
  <c r="A1520" i="7" s="1"/>
  <c r="B1521" i="17"/>
  <c r="A1521" i="7" s="1"/>
  <c r="B1522" i="17"/>
  <c r="A1522" i="7" s="1"/>
  <c r="B1523" i="17"/>
  <c r="A1523" i="7" s="1"/>
  <c r="B1524" i="17"/>
  <c r="A1524" i="7" s="1"/>
  <c r="B1525" i="17"/>
  <c r="A1525" i="7" s="1"/>
  <c r="B1526" i="17"/>
  <c r="A1526" i="7" s="1"/>
  <c r="B1527" i="17"/>
  <c r="A1527" i="7" s="1"/>
  <c r="B1528" i="17"/>
  <c r="A1528" i="7" s="1"/>
  <c r="B1529" i="17"/>
  <c r="A1529" i="7" s="1"/>
  <c r="B1530" i="17"/>
  <c r="A1530" i="7" s="1"/>
  <c r="B1531" i="17"/>
  <c r="A1531" i="7" s="1"/>
  <c r="B1532" i="17"/>
  <c r="A1532" i="7" s="1"/>
  <c r="B1533" i="17"/>
  <c r="A1533" i="7" s="1"/>
  <c r="B1534" i="17"/>
  <c r="A1534" i="7" s="1"/>
  <c r="B1535" i="17"/>
  <c r="A1535" i="7" s="1"/>
  <c r="B1536" i="17"/>
  <c r="A1536" i="7" s="1"/>
  <c r="B1537" i="17"/>
  <c r="A1537" i="7" s="1"/>
  <c r="B1538" i="17"/>
  <c r="A1538" i="7" s="1"/>
  <c r="B1539" i="17"/>
  <c r="A1539" i="7" s="1"/>
  <c r="B1540" i="17"/>
  <c r="A1540" i="7" s="1"/>
  <c r="B1541" i="17"/>
  <c r="A1541" i="7" s="1"/>
  <c r="B1542" i="17"/>
  <c r="A1542" i="7" s="1"/>
  <c r="B1543" i="17"/>
  <c r="A1543" i="7" s="1"/>
  <c r="B1544" i="17"/>
  <c r="A1544" i="7" s="1"/>
  <c r="B1545" i="17"/>
  <c r="A1545" i="7" s="1"/>
  <c r="B1546" i="17"/>
  <c r="A1546" i="7" s="1"/>
  <c r="B1547" i="17"/>
  <c r="A1547" i="7" s="1"/>
  <c r="B1548" i="17"/>
  <c r="A1548" i="7" s="1"/>
  <c r="B1549" i="17"/>
  <c r="A1549" i="7" s="1"/>
  <c r="B1550" i="17"/>
  <c r="A1550" i="7" s="1"/>
  <c r="B1551" i="17"/>
  <c r="A1551" i="7" s="1"/>
  <c r="B1552" i="17"/>
  <c r="A1552" i="7" s="1"/>
  <c r="B1553" i="17"/>
  <c r="A1553" i="7" s="1"/>
  <c r="B1554" i="17"/>
  <c r="A1554" i="7" s="1"/>
  <c r="B1555" i="17"/>
  <c r="A1555" i="7" s="1"/>
  <c r="B1556" i="17"/>
  <c r="A1556" i="7" s="1"/>
  <c r="B1557" i="17"/>
  <c r="A1557" i="7" s="1"/>
  <c r="B1558" i="17"/>
  <c r="A1558" i="7" s="1"/>
  <c r="B1559" i="17"/>
  <c r="A1559" i="7" s="1"/>
  <c r="B1560" i="17"/>
  <c r="A1560" i="7" s="1"/>
  <c r="B1561" i="17"/>
  <c r="A1561" i="7" s="1"/>
  <c r="B1562" i="17"/>
  <c r="A1562" i="7" s="1"/>
  <c r="B1563" i="17"/>
  <c r="A1563" i="7" s="1"/>
  <c r="B1564" i="17"/>
  <c r="A1564" i="7" s="1"/>
  <c r="B1565" i="17"/>
  <c r="A1565" i="7" s="1"/>
  <c r="B1566" i="17"/>
  <c r="A1566" i="7" s="1"/>
  <c r="B1567" i="17"/>
  <c r="A1567" i="7" s="1"/>
  <c r="B1568" i="17"/>
  <c r="A1568" i="7" s="1"/>
  <c r="B1569" i="17"/>
  <c r="A1569" i="7" s="1"/>
  <c r="B1570" i="17"/>
  <c r="A1570" i="7" s="1"/>
  <c r="B1571" i="17"/>
  <c r="A1571" i="7" s="1"/>
  <c r="B1572" i="17"/>
  <c r="A1572" i="7" s="1"/>
  <c r="B1573" i="17"/>
  <c r="A1573" i="7" s="1"/>
  <c r="B1574" i="17"/>
  <c r="A1574" i="7" s="1"/>
  <c r="B1575" i="17"/>
  <c r="A1575" i="7" s="1"/>
  <c r="B1576" i="17"/>
  <c r="A1576" i="7" s="1"/>
  <c r="B1577" i="17"/>
  <c r="A1577" i="7" s="1"/>
  <c r="B1578" i="17"/>
  <c r="A1578" i="7" s="1"/>
  <c r="B1579" i="17"/>
  <c r="A1579" i="7" s="1"/>
  <c r="B1580" i="17"/>
  <c r="A1580" i="7" s="1"/>
  <c r="B1581" i="17"/>
  <c r="A1581" i="7" s="1"/>
  <c r="B1582" i="17"/>
  <c r="A1582" i="7" s="1"/>
  <c r="B1583" i="17"/>
  <c r="A1583" i="7" s="1"/>
  <c r="B1584" i="17"/>
  <c r="A1584" i="7" s="1"/>
  <c r="B1585" i="17"/>
  <c r="A1585" i="7" s="1"/>
  <c r="B1586" i="17"/>
  <c r="A1586" i="7" s="1"/>
  <c r="B1587" i="17"/>
  <c r="A1587" i="7" s="1"/>
  <c r="B1588" i="17"/>
  <c r="A1588" i="7" s="1"/>
  <c r="B1589" i="17"/>
  <c r="A1589" i="7" s="1"/>
  <c r="B1590" i="17"/>
  <c r="A1590" i="7" s="1"/>
  <c r="B1591" i="17"/>
  <c r="A1591" i="7" s="1"/>
  <c r="B1592" i="17"/>
  <c r="A1592" i="7" s="1"/>
  <c r="B1593" i="17"/>
  <c r="A1593" i="7" s="1"/>
  <c r="B1594" i="17"/>
  <c r="A1594" i="7" s="1"/>
  <c r="B1595" i="17"/>
  <c r="A1595" i="7" s="1"/>
  <c r="B1596" i="17"/>
  <c r="A1596" i="7" s="1"/>
  <c r="B1597" i="17"/>
  <c r="A1597" i="7" s="1"/>
  <c r="B1598" i="17"/>
  <c r="A1598" i="7" s="1"/>
  <c r="B1599" i="17"/>
  <c r="A1599" i="7" s="1"/>
  <c r="B1600" i="17"/>
  <c r="A1600" i="7" s="1"/>
  <c r="B1601" i="17"/>
  <c r="A1601" i="7" s="1"/>
  <c r="B1602" i="17"/>
  <c r="A1602" i="7" s="1"/>
  <c r="B1603" i="17"/>
  <c r="A1603" i="7" s="1"/>
  <c r="B1604" i="17"/>
  <c r="A1604" i="7" s="1"/>
  <c r="B1605" i="17"/>
  <c r="A1605" i="7" s="1"/>
  <c r="B1606" i="17"/>
  <c r="A1606" i="7" s="1"/>
  <c r="B1607" i="17"/>
  <c r="A1607" i="7" s="1"/>
  <c r="B1608" i="17"/>
  <c r="A1608" i="7" s="1"/>
  <c r="B1609" i="17"/>
  <c r="A1609" i="7" s="1"/>
  <c r="B1610" i="17"/>
  <c r="A1610" i="7" s="1"/>
  <c r="B1611" i="17"/>
  <c r="A1611" i="7" s="1"/>
  <c r="B1612" i="17"/>
  <c r="A1612" i="7" s="1"/>
  <c r="B1613" i="17"/>
  <c r="A1613" i="7" s="1"/>
  <c r="B1614" i="17"/>
  <c r="A1614" i="7" s="1"/>
  <c r="B1615" i="17"/>
  <c r="A1615" i="7" s="1"/>
  <c r="B1616" i="17"/>
  <c r="A1616" i="7" s="1"/>
  <c r="B1617" i="17"/>
  <c r="A1617" i="7" s="1"/>
  <c r="B1618" i="17"/>
  <c r="A1618" i="7" s="1"/>
  <c r="B1619" i="17"/>
  <c r="A1619" i="7" s="1"/>
  <c r="B1620" i="17"/>
  <c r="A1620" i="7" s="1"/>
  <c r="B1621" i="17"/>
  <c r="A1621" i="7" s="1"/>
  <c r="B1622" i="17"/>
  <c r="A1622" i="7" s="1"/>
  <c r="B1623" i="17"/>
  <c r="A1623" i="7" s="1"/>
  <c r="B1624" i="17"/>
  <c r="A1624" i="7" s="1"/>
  <c r="B1625" i="17"/>
  <c r="A1625" i="7" s="1"/>
  <c r="B1626" i="17"/>
  <c r="A1626" i="7" s="1"/>
  <c r="B1627" i="17"/>
  <c r="A1627" i="7" s="1"/>
  <c r="B1628" i="17"/>
  <c r="A1628" i="7" s="1"/>
  <c r="B1629" i="17"/>
  <c r="A1629" i="7" s="1"/>
  <c r="B1630" i="17"/>
  <c r="A1630" i="7" s="1"/>
  <c r="B1631" i="17"/>
  <c r="A1631" i="7" s="1"/>
  <c r="B1632" i="17"/>
  <c r="A1632" i="7" s="1"/>
  <c r="B1633" i="17"/>
  <c r="A1633" i="7" s="1"/>
  <c r="B1634" i="17"/>
  <c r="A1634" i="7" s="1"/>
  <c r="B1635" i="17"/>
  <c r="A1635" i="7" s="1"/>
  <c r="B1636" i="17"/>
  <c r="A1636" i="7" s="1"/>
  <c r="B1637" i="17"/>
  <c r="A1637" i="7" s="1"/>
  <c r="B1638" i="17"/>
  <c r="A1638" i="7" s="1"/>
  <c r="B1639" i="17"/>
  <c r="A1639" i="7" s="1"/>
  <c r="B1640" i="17"/>
  <c r="A1640" i="7" s="1"/>
  <c r="B1641" i="17"/>
  <c r="A1641" i="7" s="1"/>
  <c r="B1642" i="17"/>
  <c r="A1642" i="7" s="1"/>
  <c r="B1643" i="17"/>
  <c r="A1643" i="7" s="1"/>
  <c r="B1644" i="17"/>
  <c r="A1644" i="7" s="1"/>
  <c r="B1645" i="17"/>
  <c r="A1645" i="7" s="1"/>
  <c r="B1646" i="17"/>
  <c r="A1646" i="7" s="1"/>
  <c r="B1647" i="17"/>
  <c r="A1647" i="7" s="1"/>
  <c r="B1648" i="17"/>
  <c r="A1648" i="7" s="1"/>
  <c r="B1649" i="17"/>
  <c r="A1649" i="7" s="1"/>
  <c r="B1650" i="17"/>
  <c r="A1650" i="7" s="1"/>
  <c r="B1651" i="17"/>
  <c r="A1651" i="7" s="1"/>
  <c r="B1652" i="17"/>
  <c r="A1652" i="7" s="1"/>
  <c r="B1653" i="17"/>
  <c r="A1653" i="7" s="1"/>
  <c r="B1654" i="17"/>
  <c r="A1654" i="7" s="1"/>
  <c r="B1655" i="17"/>
  <c r="A1655" i="7" s="1"/>
  <c r="B1656" i="17"/>
  <c r="A1656" i="7" s="1"/>
  <c r="B1657" i="17"/>
  <c r="A1657" i="7" s="1"/>
  <c r="B1658" i="17"/>
  <c r="A1658" i="7" s="1"/>
  <c r="B1659" i="17"/>
  <c r="A1659" i="7" s="1"/>
  <c r="B1660" i="17"/>
  <c r="A1660" i="7" s="1"/>
  <c r="B1661" i="17"/>
  <c r="A1661" i="7" s="1"/>
  <c r="B1662" i="17"/>
  <c r="A1662" i="7" s="1"/>
  <c r="B1663" i="17"/>
  <c r="A1663" i="7" s="1"/>
  <c r="B1664" i="17"/>
  <c r="A1664" i="7" s="1"/>
  <c r="B1665" i="17"/>
  <c r="A1665" i="7" s="1"/>
  <c r="B1666" i="17"/>
  <c r="A1666" i="7" s="1"/>
  <c r="B1667" i="17"/>
  <c r="A1667" i="7" s="1"/>
  <c r="B1668" i="17"/>
  <c r="A1668" i="7" s="1"/>
  <c r="B1669" i="17"/>
  <c r="A1669" i="7" s="1"/>
  <c r="B1670" i="17"/>
  <c r="A1670" i="7" s="1"/>
  <c r="B1671" i="17"/>
  <c r="A1671" i="7" s="1"/>
  <c r="B1672" i="17"/>
  <c r="A1672" i="7" s="1"/>
  <c r="B1673" i="17"/>
  <c r="A1673" i="7" s="1"/>
  <c r="B1674" i="17"/>
  <c r="A1674" i="7" s="1"/>
  <c r="B1675" i="17"/>
  <c r="A1675" i="7" s="1"/>
  <c r="B1676" i="17"/>
  <c r="A1676" i="7" s="1"/>
  <c r="B1677" i="17"/>
  <c r="A1677" i="7" s="1"/>
  <c r="B1678" i="17"/>
  <c r="A1678" i="7" s="1"/>
  <c r="B1679" i="17"/>
  <c r="A1679" i="7" s="1"/>
  <c r="B1680" i="17"/>
  <c r="A1680" i="7" s="1"/>
  <c r="B1681" i="17"/>
  <c r="A1681" i="7" s="1"/>
  <c r="B1682" i="17"/>
  <c r="A1682" i="7" s="1"/>
  <c r="B1683" i="17"/>
  <c r="A1683" i="7" s="1"/>
  <c r="B1684" i="17"/>
  <c r="A1684" i="7" s="1"/>
  <c r="B1685" i="17"/>
  <c r="A1685" i="7" s="1"/>
  <c r="B1686" i="17"/>
  <c r="A1686" i="7" s="1"/>
  <c r="B1687" i="17"/>
  <c r="A1687" i="7" s="1"/>
  <c r="B1688" i="17"/>
  <c r="A1688" i="7" s="1"/>
  <c r="B1689" i="17"/>
  <c r="A1689" i="7" s="1"/>
  <c r="B1690" i="17"/>
  <c r="A1690" i="7" s="1"/>
  <c r="B1691" i="17"/>
  <c r="A1691" i="7" s="1"/>
  <c r="B1692" i="17"/>
  <c r="A1692" i="7" s="1"/>
  <c r="B1693" i="17"/>
  <c r="A1693" i="7" s="1"/>
  <c r="B1694" i="17"/>
  <c r="A1694" i="7" s="1"/>
  <c r="B1695" i="17"/>
  <c r="A1695" i="7" s="1"/>
  <c r="B1696" i="17"/>
  <c r="A1696" i="7" s="1"/>
  <c r="B1697" i="17"/>
  <c r="A1697" i="7" s="1"/>
  <c r="B1698" i="17"/>
  <c r="A1698" i="7" s="1"/>
  <c r="B1699" i="17"/>
  <c r="A1699" i="7" s="1"/>
  <c r="B1700" i="17"/>
  <c r="A1700" i="7" s="1"/>
  <c r="B1701" i="17"/>
  <c r="A1701" i="7" s="1"/>
  <c r="B1702" i="17"/>
  <c r="A1702" i="7" s="1"/>
  <c r="B1703" i="17"/>
  <c r="A1703" i="7" s="1"/>
  <c r="B1704" i="17"/>
  <c r="A1704" i="7" s="1"/>
  <c r="B1705" i="17"/>
  <c r="A1705" i="7" s="1"/>
  <c r="B1706" i="17"/>
  <c r="A1706" i="7" s="1"/>
  <c r="B1707" i="17"/>
  <c r="A1707" i="7" s="1"/>
  <c r="B1708" i="17"/>
  <c r="A1708" i="7" s="1"/>
  <c r="B1709" i="17"/>
  <c r="A1709" i="7" s="1"/>
  <c r="B1710" i="17"/>
  <c r="A1710" i="7" s="1"/>
  <c r="B1711" i="17"/>
  <c r="A1711" i="7" s="1"/>
  <c r="B1712" i="17"/>
  <c r="A1712" i="7" s="1"/>
  <c r="B1713" i="17"/>
  <c r="A1713" i="7" s="1"/>
  <c r="B1714" i="17"/>
  <c r="A1714" i="7" s="1"/>
  <c r="B1715" i="17"/>
  <c r="A1715" i="7" s="1"/>
  <c r="B1716" i="17"/>
  <c r="A1716" i="7" s="1"/>
  <c r="B1717" i="17"/>
  <c r="A1717" i="7" s="1"/>
  <c r="B1718" i="17"/>
  <c r="A1718" i="7" s="1"/>
  <c r="B1719" i="17"/>
  <c r="A1719" i="7" s="1"/>
  <c r="B1720" i="17"/>
  <c r="A1720" i="7" s="1"/>
  <c r="B1721" i="17"/>
  <c r="A1721" i="7" s="1"/>
  <c r="B1722" i="17"/>
  <c r="A1722" i="7" s="1"/>
  <c r="B1723" i="17"/>
  <c r="A1723" i="7" s="1"/>
  <c r="B1724" i="17"/>
  <c r="A1724" i="7" s="1"/>
  <c r="B1725" i="17"/>
  <c r="A1725" i="7" s="1"/>
  <c r="B1726" i="17"/>
  <c r="A1726" i="7" s="1"/>
  <c r="B1727" i="17"/>
  <c r="A1727" i="7" s="1"/>
  <c r="B1728" i="17"/>
  <c r="A1728" i="7" s="1"/>
  <c r="B1729" i="17"/>
  <c r="A1729" i="7" s="1"/>
  <c r="B1730" i="17"/>
  <c r="A1730" i="7" s="1"/>
  <c r="B1731" i="17"/>
  <c r="A1731" i="7" s="1"/>
  <c r="B1732" i="17"/>
  <c r="A1732" i="7" s="1"/>
  <c r="B1733" i="17"/>
  <c r="A1733" i="7" s="1"/>
  <c r="B1734" i="17"/>
  <c r="A1734" i="7" s="1"/>
  <c r="B1735" i="17"/>
  <c r="A1735" i="7" s="1"/>
  <c r="B1736" i="17"/>
  <c r="A1736" i="7" s="1"/>
  <c r="B1737" i="17"/>
  <c r="A1737" i="7" s="1"/>
  <c r="B1738" i="17"/>
  <c r="A1738" i="7" s="1"/>
  <c r="B1739" i="17"/>
  <c r="A1739" i="7" s="1"/>
  <c r="B1740" i="17"/>
  <c r="A1740" i="7" s="1"/>
  <c r="B1741" i="17"/>
  <c r="A1741" i="7" s="1"/>
  <c r="B1742" i="17"/>
  <c r="A1742" i="7" s="1"/>
  <c r="B1743" i="17"/>
  <c r="A1743" i="7" s="1"/>
  <c r="B1744" i="17"/>
  <c r="A1744" i="7" s="1"/>
  <c r="B1745" i="17"/>
  <c r="A1745" i="7" s="1"/>
  <c r="B1746" i="17"/>
  <c r="A1746" i="7" s="1"/>
  <c r="B1747" i="17"/>
  <c r="A1747" i="7" s="1"/>
  <c r="B1748" i="17"/>
  <c r="A1748" i="7" s="1"/>
  <c r="B1749" i="17"/>
  <c r="A1749" i="7" s="1"/>
  <c r="B1750" i="17"/>
  <c r="A1750" i="7" s="1"/>
  <c r="B1751" i="17"/>
  <c r="A1751" i="7" s="1"/>
  <c r="B1752" i="17"/>
  <c r="A1752" i="7" s="1"/>
  <c r="B1753" i="17"/>
  <c r="A1753" i="7" s="1"/>
  <c r="B1754" i="17"/>
  <c r="A1754" i="7" s="1"/>
  <c r="B1755" i="17"/>
  <c r="A1755" i="7" s="1"/>
  <c r="B1756" i="17"/>
  <c r="A1756" i="7" s="1"/>
  <c r="B1757" i="17"/>
  <c r="A1757" i="7" s="1"/>
  <c r="B1758" i="17"/>
  <c r="A1758" i="7" s="1"/>
  <c r="B1759" i="17"/>
  <c r="A1759" i="7" s="1"/>
  <c r="B1760" i="17"/>
  <c r="A1760" i="7" s="1"/>
  <c r="B1761" i="17"/>
  <c r="A1761" i="7" s="1"/>
  <c r="B1762" i="17"/>
  <c r="A1762" i="7" s="1"/>
  <c r="B1763" i="17"/>
  <c r="A1763" i="7" s="1"/>
  <c r="B1764" i="17"/>
  <c r="A1764" i="7" s="1"/>
  <c r="B1765" i="17"/>
  <c r="A1765" i="7" s="1"/>
  <c r="B1766" i="17"/>
  <c r="A1766" i="7" s="1"/>
  <c r="B1767" i="17"/>
  <c r="A1767" i="7" s="1"/>
  <c r="B1768" i="17"/>
  <c r="A1768" i="7" s="1"/>
  <c r="B1769" i="17"/>
  <c r="A1769" i="7" s="1"/>
  <c r="B1770" i="17"/>
  <c r="A1770" i="7" s="1"/>
  <c r="B1771" i="17"/>
  <c r="A1771" i="7" s="1"/>
  <c r="B1772" i="17"/>
  <c r="A1772" i="7" s="1"/>
  <c r="B1773" i="17"/>
  <c r="A1773" i="7" s="1"/>
  <c r="B1774" i="17"/>
  <c r="A1774" i="7" s="1"/>
  <c r="B1775" i="17"/>
  <c r="A1775" i="7" s="1"/>
  <c r="B1776" i="17"/>
  <c r="A1776" i="7" s="1"/>
  <c r="B1777" i="17"/>
  <c r="A1777" i="7" s="1"/>
  <c r="B1778" i="17"/>
  <c r="A1778" i="7" s="1"/>
  <c r="B1779" i="17"/>
  <c r="A1779" i="7" s="1"/>
  <c r="B1780" i="17"/>
  <c r="A1780" i="7" s="1"/>
  <c r="B1781" i="17"/>
  <c r="A1781" i="7" s="1"/>
  <c r="B1782" i="17"/>
  <c r="A1782" i="7" s="1"/>
  <c r="B1783" i="17"/>
  <c r="A1783" i="7" s="1"/>
  <c r="B1784" i="17"/>
  <c r="A1784" i="7" s="1"/>
  <c r="B1785" i="17"/>
  <c r="A1785" i="7" s="1"/>
  <c r="B1786" i="17"/>
  <c r="A1786" i="7" s="1"/>
  <c r="B1787" i="17"/>
  <c r="A1787" i="7" s="1"/>
  <c r="B1788" i="17"/>
  <c r="A1788" i="7" s="1"/>
  <c r="B1789" i="17"/>
  <c r="A1789" i="7" s="1"/>
  <c r="B1790" i="17"/>
  <c r="A1790" i="7" s="1"/>
  <c r="B1791" i="17"/>
  <c r="A1791" i="7" s="1"/>
  <c r="B1792" i="17"/>
  <c r="A1792" i="7" s="1"/>
  <c r="B1793" i="17"/>
  <c r="A1793" i="7" s="1"/>
  <c r="B1794" i="17"/>
  <c r="A1794" i="7" s="1"/>
  <c r="B1795" i="17"/>
  <c r="A1795" i="7" s="1"/>
  <c r="B1796" i="17"/>
  <c r="A1796" i="7" s="1"/>
  <c r="B1797" i="17"/>
  <c r="A1797" i="7" s="1"/>
  <c r="B1798" i="17"/>
  <c r="A1798" i="7" s="1"/>
  <c r="B1799" i="17"/>
  <c r="A1799" i="7" s="1"/>
  <c r="B1800" i="17"/>
  <c r="A1800" i="7" s="1"/>
  <c r="B1801" i="17"/>
  <c r="A1801" i="7" s="1"/>
  <c r="B1802" i="17"/>
  <c r="A1802" i="7" s="1"/>
  <c r="B1803" i="17"/>
  <c r="A1803" i="7" s="1"/>
  <c r="B1804" i="17"/>
  <c r="A1804" i="7" s="1"/>
  <c r="B1805" i="17"/>
  <c r="A1805" i="7" s="1"/>
  <c r="B1806" i="17"/>
  <c r="A1806" i="7" s="1"/>
  <c r="B1807" i="17"/>
  <c r="A1807" i="7" s="1"/>
  <c r="B1808" i="17"/>
  <c r="A1808" i="7" s="1"/>
  <c r="B1809" i="17"/>
  <c r="A1809" i="7" s="1"/>
  <c r="B1810" i="17"/>
  <c r="A1810" i="7" s="1"/>
  <c r="B1811" i="17"/>
  <c r="A1811" i="7" s="1"/>
  <c r="B1812" i="17"/>
  <c r="A1812" i="7" s="1"/>
  <c r="B1813" i="17"/>
  <c r="A1813" i="7" s="1"/>
  <c r="B1814" i="17"/>
  <c r="A1814" i="7" s="1"/>
  <c r="B1815" i="17"/>
  <c r="A1815" i="7" s="1"/>
  <c r="B1816" i="17"/>
  <c r="A1816" i="7" s="1"/>
  <c r="B1817" i="17"/>
  <c r="A1817" i="7" s="1"/>
  <c r="B1818" i="17"/>
  <c r="A1818" i="7" s="1"/>
  <c r="B1819" i="17"/>
  <c r="A1819" i="7" s="1"/>
  <c r="B1820" i="17"/>
  <c r="A1820" i="7" s="1"/>
  <c r="B1821" i="17"/>
  <c r="A1821" i="7" s="1"/>
  <c r="B1822" i="17"/>
  <c r="A1822" i="7" s="1"/>
  <c r="B1823" i="17"/>
  <c r="A1823" i="7" s="1"/>
  <c r="B1824" i="17"/>
  <c r="A1824" i="7" s="1"/>
  <c r="B1825" i="17"/>
  <c r="A1825" i="7" s="1"/>
  <c r="B1826" i="17"/>
  <c r="A1826" i="7" s="1"/>
  <c r="B1827" i="17"/>
  <c r="A1827" i="7" s="1"/>
  <c r="B1828" i="17"/>
  <c r="A1828" i="7" s="1"/>
  <c r="B1829" i="17"/>
  <c r="A1829" i="7" s="1"/>
  <c r="B1830" i="17"/>
  <c r="A1830" i="7" s="1"/>
  <c r="B1831" i="17"/>
  <c r="A1831" i="7" s="1"/>
  <c r="B1832" i="17"/>
  <c r="A1832" i="7" s="1"/>
  <c r="B1833" i="17"/>
  <c r="A1833" i="7" s="1"/>
  <c r="B1834" i="17"/>
  <c r="A1834" i="7" s="1"/>
  <c r="B1835" i="17"/>
  <c r="A1835" i="7" s="1"/>
  <c r="B1836" i="17"/>
  <c r="A1836" i="7" s="1"/>
  <c r="B1837" i="17"/>
  <c r="A1837" i="7" s="1"/>
  <c r="B1838" i="17"/>
  <c r="A1838" i="7" s="1"/>
  <c r="B1839" i="17"/>
  <c r="A1839" i="7" s="1"/>
  <c r="B1840" i="17"/>
  <c r="A1840" i="7" s="1"/>
  <c r="B1841" i="17"/>
  <c r="A1841" i="7" s="1"/>
  <c r="B1842" i="17"/>
  <c r="A1842" i="7" s="1"/>
  <c r="B1843" i="17"/>
  <c r="A1843" i="7" s="1"/>
  <c r="B1844" i="17"/>
  <c r="A1844" i="7" s="1"/>
  <c r="B1845" i="17"/>
  <c r="A1845" i="7" s="1"/>
  <c r="B1846" i="17"/>
  <c r="A1846" i="7" s="1"/>
  <c r="B1847" i="17"/>
  <c r="A1847" i="7" s="1"/>
  <c r="B1848" i="17"/>
  <c r="A1848" i="7" s="1"/>
  <c r="B1849" i="17"/>
  <c r="A1849" i="7" s="1"/>
  <c r="B1850" i="17"/>
  <c r="A1850" i="7" s="1"/>
  <c r="B1851" i="17"/>
  <c r="A1851" i="7" s="1"/>
  <c r="B1852" i="17"/>
  <c r="A1852" i="7" s="1"/>
  <c r="B1853" i="17"/>
  <c r="A1853" i="7" s="1"/>
  <c r="B1854" i="17"/>
  <c r="A1854" i="7" s="1"/>
  <c r="B1855" i="17"/>
  <c r="A1855" i="7" s="1"/>
  <c r="B1856" i="17"/>
  <c r="A1856" i="7" s="1"/>
  <c r="B1857" i="17"/>
  <c r="A1857" i="7" s="1"/>
  <c r="B1858" i="17"/>
  <c r="A1858" i="7" s="1"/>
  <c r="B1859" i="17"/>
  <c r="A1859" i="7" s="1"/>
  <c r="B1860" i="17"/>
  <c r="A1860" i="7" s="1"/>
  <c r="B1861" i="17"/>
  <c r="A1861" i="7" s="1"/>
  <c r="B1862" i="17"/>
  <c r="A1862" i="7" s="1"/>
  <c r="B1863" i="17"/>
  <c r="A1863" i="7" s="1"/>
  <c r="B1864" i="17"/>
  <c r="A1864" i="7" s="1"/>
  <c r="B1865" i="17"/>
  <c r="A1865" i="7" s="1"/>
  <c r="B1866" i="17"/>
  <c r="A1866" i="7" s="1"/>
  <c r="B1867" i="17"/>
  <c r="A1867" i="7" s="1"/>
  <c r="B1868" i="17"/>
  <c r="A1868" i="7" s="1"/>
  <c r="B1869" i="17"/>
  <c r="A1869" i="7" s="1"/>
  <c r="B1870" i="17"/>
  <c r="A1870" i="7" s="1"/>
  <c r="B1871" i="17"/>
  <c r="A1871" i="7" s="1"/>
  <c r="B1872" i="17"/>
  <c r="A1872" i="7" s="1"/>
  <c r="B1873" i="17"/>
  <c r="A1873" i="7" s="1"/>
  <c r="B1874" i="17"/>
  <c r="A1874" i="7" s="1"/>
  <c r="B1875" i="17"/>
  <c r="A1875" i="7" s="1"/>
  <c r="B1876" i="17"/>
  <c r="A1876" i="7" s="1"/>
  <c r="B1877" i="17"/>
  <c r="A1877" i="7" s="1"/>
  <c r="B1878" i="17"/>
  <c r="A1878" i="7" s="1"/>
  <c r="B1879" i="17"/>
  <c r="A1879" i="7" s="1"/>
  <c r="B1880" i="17"/>
  <c r="A1880" i="7" s="1"/>
  <c r="B1881" i="17"/>
  <c r="A1881" i="7" s="1"/>
  <c r="B1882" i="17"/>
  <c r="A1882" i="7" s="1"/>
  <c r="B1883" i="17"/>
  <c r="A1883" i="7" s="1"/>
  <c r="B1884" i="17"/>
  <c r="A1884" i="7" s="1"/>
  <c r="B1885" i="17"/>
  <c r="A1885" i="7" s="1"/>
  <c r="B1886" i="17"/>
  <c r="A1886" i="7" s="1"/>
  <c r="B1887" i="17"/>
  <c r="A1887" i="7" s="1"/>
  <c r="B1888" i="17"/>
  <c r="A1888" i="7" s="1"/>
  <c r="B1889" i="17"/>
  <c r="A1889" i="7" s="1"/>
  <c r="B1890" i="17"/>
  <c r="A1890" i="7" s="1"/>
  <c r="B1891" i="17"/>
  <c r="A1891" i="7" s="1"/>
  <c r="B1892" i="17"/>
  <c r="A1892" i="7" s="1"/>
  <c r="B1893" i="17"/>
  <c r="A1893" i="7" s="1"/>
  <c r="B1894" i="17"/>
  <c r="A1894" i="7" s="1"/>
  <c r="B1895" i="17"/>
  <c r="A1895" i="7" s="1"/>
  <c r="B1896" i="17"/>
  <c r="A1896" i="7" s="1"/>
  <c r="B1897" i="17"/>
  <c r="A1897" i="7" s="1"/>
  <c r="B1898" i="17"/>
  <c r="A1898" i="7" s="1"/>
  <c r="B1899" i="17"/>
  <c r="A1899" i="7" s="1"/>
  <c r="B1900" i="17"/>
  <c r="A1900" i="7" s="1"/>
  <c r="B1901" i="17"/>
  <c r="A1901" i="7" s="1"/>
  <c r="B1902" i="17"/>
  <c r="A1902" i="7" s="1"/>
  <c r="B1903" i="17"/>
  <c r="A1903" i="7" s="1"/>
  <c r="B1904" i="17"/>
  <c r="A1904" i="7" s="1"/>
  <c r="B1905" i="17"/>
  <c r="A1905" i="7" s="1"/>
  <c r="B1906" i="17"/>
  <c r="A1906" i="7" s="1"/>
  <c r="B1907" i="17"/>
  <c r="A1907" i="7" s="1"/>
  <c r="B1908" i="17"/>
  <c r="A1908" i="7" s="1"/>
  <c r="B1909" i="17"/>
  <c r="A1909" i="7" s="1"/>
  <c r="B1910" i="17"/>
  <c r="A1910" i="7" s="1"/>
  <c r="B1911" i="17"/>
  <c r="A1911" i="7" s="1"/>
  <c r="B1912" i="17"/>
  <c r="A1912" i="7" s="1"/>
  <c r="B1913" i="17"/>
  <c r="A1913" i="7" s="1"/>
  <c r="B1914" i="17"/>
  <c r="A1914" i="7" s="1"/>
  <c r="B1915" i="17"/>
  <c r="A1915" i="7" s="1"/>
  <c r="B1916" i="17"/>
  <c r="A1916" i="7" s="1"/>
  <c r="B1917" i="17"/>
  <c r="A1917" i="7" s="1"/>
  <c r="B1918" i="17"/>
  <c r="A1918" i="7" s="1"/>
  <c r="B1919" i="17"/>
  <c r="A1919" i="7" s="1"/>
  <c r="B1920" i="17"/>
  <c r="A1920" i="7" s="1"/>
  <c r="B1921" i="17"/>
  <c r="A1921" i="7" s="1"/>
  <c r="B1922" i="17"/>
  <c r="A1922" i="7" s="1"/>
  <c r="B1923" i="17"/>
  <c r="A1923" i="7" s="1"/>
  <c r="B1924" i="17"/>
  <c r="A1924" i="7" s="1"/>
  <c r="B1925" i="17"/>
  <c r="A1925" i="7" s="1"/>
  <c r="B1926" i="17"/>
  <c r="A1926" i="7" s="1"/>
  <c r="B1927" i="17"/>
  <c r="A1927" i="7" s="1"/>
  <c r="B1928" i="17"/>
  <c r="A1928" i="7" s="1"/>
  <c r="B1929" i="17"/>
  <c r="A1929" i="7" s="1"/>
  <c r="B1930" i="17"/>
  <c r="A1930" i="7" s="1"/>
  <c r="B1931" i="17"/>
  <c r="A1931" i="7" s="1"/>
  <c r="B1932" i="17"/>
  <c r="A1932" i="7" s="1"/>
  <c r="B1933" i="17"/>
  <c r="A1933" i="7" s="1"/>
  <c r="B1934" i="17"/>
  <c r="A1934" i="7" s="1"/>
  <c r="B1935" i="17"/>
  <c r="A1935" i="7" s="1"/>
  <c r="B1936" i="17"/>
  <c r="A1936" i="7" s="1"/>
  <c r="B1937" i="17"/>
  <c r="A1937" i="7" s="1"/>
  <c r="B1938" i="17"/>
  <c r="A1938" i="7" s="1"/>
  <c r="B1939" i="17"/>
  <c r="A1939" i="7" s="1"/>
  <c r="B1940" i="17"/>
  <c r="A1940" i="7" s="1"/>
  <c r="B1941" i="17"/>
  <c r="A1941" i="7" s="1"/>
  <c r="B1942" i="17"/>
  <c r="A1942" i="7" s="1"/>
  <c r="B1943" i="17"/>
  <c r="A1943" i="7" s="1"/>
  <c r="B1944" i="17"/>
  <c r="A1944" i="7" s="1"/>
  <c r="B1945" i="17"/>
  <c r="A1945" i="7" s="1"/>
  <c r="B1946" i="17"/>
  <c r="A1946" i="7" s="1"/>
  <c r="B1947" i="17"/>
  <c r="A1947" i="7" s="1"/>
  <c r="B1948" i="17"/>
  <c r="A1948" i="7" s="1"/>
  <c r="B1949" i="17"/>
  <c r="A1949" i="7" s="1"/>
  <c r="B1950" i="17"/>
  <c r="A1950" i="7" s="1"/>
  <c r="B1951" i="17"/>
  <c r="A1951" i="7" s="1"/>
  <c r="B1952" i="17"/>
  <c r="A1952" i="7" s="1"/>
  <c r="B1953" i="17"/>
  <c r="A1953" i="7" s="1"/>
  <c r="B1954" i="17"/>
  <c r="A1954" i="7" s="1"/>
  <c r="B1955" i="17"/>
  <c r="A1955" i="7" s="1"/>
  <c r="B1956" i="17"/>
  <c r="A1956" i="7" s="1"/>
  <c r="B1957" i="17"/>
  <c r="A1957" i="7" s="1"/>
  <c r="B1958" i="17"/>
  <c r="A1958" i="7" s="1"/>
  <c r="B1959" i="17"/>
  <c r="A1959" i="7" s="1"/>
  <c r="B1960" i="17"/>
  <c r="A1960" i="7" s="1"/>
  <c r="B1961" i="17"/>
  <c r="A1961" i="7" s="1"/>
  <c r="B1962" i="17"/>
  <c r="A1962" i="7" s="1"/>
  <c r="B1963" i="17"/>
  <c r="A1963" i="7" s="1"/>
  <c r="B1964" i="17"/>
  <c r="A1964" i="7" s="1"/>
  <c r="B1965" i="17"/>
  <c r="A1965" i="7" s="1"/>
  <c r="B1966" i="17"/>
  <c r="A1966" i="7" s="1"/>
  <c r="B1967" i="17"/>
  <c r="A1967" i="7" s="1"/>
  <c r="B1968" i="17"/>
  <c r="A1968" i="7" s="1"/>
  <c r="B1969" i="17"/>
  <c r="A1969" i="7" s="1"/>
  <c r="B1970" i="17"/>
  <c r="A1970" i="7" s="1"/>
  <c r="B1971" i="17"/>
  <c r="A1971" i="7" s="1"/>
  <c r="B1972" i="17"/>
  <c r="A1972" i="7" s="1"/>
  <c r="B1973" i="17"/>
  <c r="A1973" i="7" s="1"/>
  <c r="B1974" i="17"/>
  <c r="A1974" i="7" s="1"/>
  <c r="B1975" i="17"/>
  <c r="A1975" i="7" s="1"/>
  <c r="B1976" i="17"/>
  <c r="A1976" i="7" s="1"/>
  <c r="B1977" i="17"/>
  <c r="A1977" i="7" s="1"/>
  <c r="B1978" i="17"/>
  <c r="A1978" i="7" s="1"/>
  <c r="B1979" i="17"/>
  <c r="A1979" i="7" s="1"/>
  <c r="B1980" i="17"/>
  <c r="A1980" i="7" s="1"/>
  <c r="B1981" i="17"/>
  <c r="A1981" i="7" s="1"/>
  <c r="B1982" i="17"/>
  <c r="A1982" i="7" s="1"/>
  <c r="B1983" i="17"/>
  <c r="A1983" i="7" s="1"/>
  <c r="B1984" i="17"/>
  <c r="A1984" i="7" s="1"/>
  <c r="B1985" i="17"/>
  <c r="A1985" i="7" s="1"/>
  <c r="B1986" i="17"/>
  <c r="A1986" i="7" s="1"/>
  <c r="B1987" i="17"/>
  <c r="A1987" i="7" s="1"/>
  <c r="B1988" i="17"/>
  <c r="A1988" i="7" s="1"/>
  <c r="B1989" i="17"/>
  <c r="A1989" i="7" s="1"/>
  <c r="B1990" i="17"/>
  <c r="A1990" i="7" s="1"/>
  <c r="B1991" i="17"/>
  <c r="A1991" i="7" s="1"/>
  <c r="B1992" i="17"/>
  <c r="A1992" i="7" s="1"/>
  <c r="B1993" i="17"/>
  <c r="A1993" i="7" s="1"/>
  <c r="B1994" i="17"/>
  <c r="A1994" i="7" s="1"/>
  <c r="B1995" i="17"/>
  <c r="A1995" i="7" s="1"/>
  <c r="B1996" i="17"/>
  <c r="A1996" i="7" s="1"/>
  <c r="B1997" i="17"/>
  <c r="A1997" i="7" s="1"/>
  <c r="B1998" i="17"/>
  <c r="A1998" i="7" s="1"/>
  <c r="B1999" i="17"/>
  <c r="A1999" i="7" s="1"/>
  <c r="B2000" i="17"/>
  <c r="A2000" i="7" s="1"/>
  <c r="B2001" i="17"/>
  <c r="A2001" i="7" s="1"/>
  <c r="B2002" i="17"/>
  <c r="A2002" i="7" s="1"/>
  <c r="B2003" i="17"/>
  <c r="A2003" i="7" s="1"/>
  <c r="B2004" i="17"/>
  <c r="A2004" i="7" s="1"/>
  <c r="B2005" i="17"/>
  <c r="A2005" i="7" s="1"/>
  <c r="B2006" i="17"/>
  <c r="A2006" i="7" s="1"/>
  <c r="B2007" i="17"/>
  <c r="A2007" i="7" s="1"/>
  <c r="B2008" i="17"/>
  <c r="A2008" i="7" s="1"/>
  <c r="B2009" i="17"/>
  <c r="A2009" i="7" s="1"/>
  <c r="B2010" i="17"/>
  <c r="A2010" i="7" s="1"/>
  <c r="B2011" i="17"/>
  <c r="A2011" i="7" s="1"/>
  <c r="B2012" i="17"/>
  <c r="A2012" i="7" s="1"/>
  <c r="B2013" i="17"/>
  <c r="A2013" i="7" s="1"/>
  <c r="B2014" i="17"/>
  <c r="A2014" i="7" s="1"/>
  <c r="B2015" i="17"/>
  <c r="A2015" i="7" s="1"/>
  <c r="B2016" i="17"/>
  <c r="A2016" i="7" s="1"/>
  <c r="B2017" i="17"/>
  <c r="A2017" i="7" s="1"/>
  <c r="B2018" i="17"/>
  <c r="A2018" i="7" s="1"/>
  <c r="B2019" i="17"/>
  <c r="A2019" i="7" s="1"/>
  <c r="B2020" i="17"/>
  <c r="A2020" i="7" s="1"/>
  <c r="B2021" i="17"/>
  <c r="A2021" i="7" s="1"/>
  <c r="B2022" i="17"/>
  <c r="A2022" i="7" s="1"/>
  <c r="B2023" i="17"/>
  <c r="A2023" i="7" s="1"/>
  <c r="B2024" i="17"/>
  <c r="A2024" i="7" s="1"/>
  <c r="B2025" i="17"/>
  <c r="A2025" i="7" s="1"/>
  <c r="B2026" i="17"/>
  <c r="A2026" i="7" s="1"/>
  <c r="B2027" i="17"/>
  <c r="A2027" i="7" s="1"/>
  <c r="B2028" i="17"/>
  <c r="A2028" i="7" s="1"/>
  <c r="B2029" i="17"/>
  <c r="A2029" i="7" s="1"/>
  <c r="B2030" i="17"/>
  <c r="A2030" i="7" s="1"/>
  <c r="B2031" i="17"/>
  <c r="A2031" i="7" s="1"/>
  <c r="B2032" i="17"/>
  <c r="A2032" i="7" s="1"/>
  <c r="B2033" i="17"/>
  <c r="A2033" i="7" s="1"/>
  <c r="B2034" i="17"/>
  <c r="A2034" i="7" s="1"/>
  <c r="B2035" i="17"/>
  <c r="A2035" i="7" s="1"/>
  <c r="B2036" i="17"/>
  <c r="A2036" i="7" s="1"/>
  <c r="B2037" i="17"/>
  <c r="A2037" i="7" s="1"/>
  <c r="B2038" i="17"/>
  <c r="A2038" i="7" s="1"/>
  <c r="B2039" i="17"/>
  <c r="A2039" i="7" s="1"/>
  <c r="B2040" i="17"/>
  <c r="A2040" i="7" s="1"/>
  <c r="B2041" i="17"/>
  <c r="A2041" i="7" s="1"/>
  <c r="B2042" i="17"/>
  <c r="A2042" i="7" s="1"/>
  <c r="B2043" i="17"/>
  <c r="A2043" i="7" s="1"/>
  <c r="B2044" i="17"/>
  <c r="A2044" i="7" s="1"/>
  <c r="B2045" i="17"/>
  <c r="A2045" i="7" s="1"/>
  <c r="B2046" i="17"/>
  <c r="A2046" i="7" s="1"/>
  <c r="B2047" i="17"/>
  <c r="A2047" i="7" s="1"/>
  <c r="B2048" i="17"/>
  <c r="A2048" i="7" s="1"/>
  <c r="B2049" i="17"/>
  <c r="A2049" i="7" s="1"/>
  <c r="B2050" i="17"/>
  <c r="A2050" i="7" s="1"/>
  <c r="B2051" i="17"/>
  <c r="A2051" i="7" s="1"/>
  <c r="B2052" i="17"/>
  <c r="A2052" i="7" s="1"/>
  <c r="B2053" i="17"/>
  <c r="A2053" i="7" s="1"/>
  <c r="B2054" i="17"/>
  <c r="A2054" i="7" s="1"/>
  <c r="B2055" i="17"/>
  <c r="A2055" i="7" s="1"/>
  <c r="B2056" i="17"/>
  <c r="A2056" i="7" s="1"/>
  <c r="B2057" i="17"/>
  <c r="A2057" i="7" s="1"/>
  <c r="B2058" i="17"/>
  <c r="A2058" i="7" s="1"/>
  <c r="B2059" i="17"/>
  <c r="A2059" i="7" s="1"/>
  <c r="B2060" i="17"/>
  <c r="A2060" i="7" s="1"/>
  <c r="B2061" i="17"/>
  <c r="A2061" i="7" s="1"/>
  <c r="B2062" i="17"/>
  <c r="A2062" i="7" s="1"/>
  <c r="B2063" i="17"/>
  <c r="A2063" i="7" s="1"/>
  <c r="B2064" i="17"/>
  <c r="A2064" i="7" s="1"/>
  <c r="B2065" i="17"/>
  <c r="A2065" i="7" s="1"/>
  <c r="B2066" i="17"/>
  <c r="A2066" i="7" s="1"/>
  <c r="B2067" i="17"/>
  <c r="A2067" i="7" s="1"/>
  <c r="B2068" i="17"/>
  <c r="A2068" i="7" s="1"/>
  <c r="B2069" i="17"/>
  <c r="A2069" i="7" s="1"/>
  <c r="B2070" i="17"/>
  <c r="A2070" i="7" s="1"/>
  <c r="B2071" i="17"/>
  <c r="A2071" i="7" s="1"/>
  <c r="B2072" i="17"/>
  <c r="A2072" i="7" s="1"/>
  <c r="B2073" i="17"/>
  <c r="A2073" i="7" s="1"/>
  <c r="B2074" i="17"/>
  <c r="A2074" i="7" s="1"/>
  <c r="B2075" i="17"/>
  <c r="A2075" i="7" s="1"/>
  <c r="B2076" i="17"/>
  <c r="A2076" i="7" s="1"/>
  <c r="B2077" i="17"/>
  <c r="A2077" i="7" s="1"/>
  <c r="B2078" i="17"/>
  <c r="A2078" i="7" s="1"/>
  <c r="B2079" i="17"/>
  <c r="A2079" i="7" s="1"/>
  <c r="B2080" i="17"/>
  <c r="A2080" i="7" s="1"/>
  <c r="B2081" i="17"/>
  <c r="A2081" i="7" s="1"/>
  <c r="B2082" i="17"/>
  <c r="A2082" i="7" s="1"/>
  <c r="B2083" i="17"/>
  <c r="A2083" i="7" s="1"/>
  <c r="B2084" i="17"/>
  <c r="A2084" i="7" s="1"/>
  <c r="B2085" i="17"/>
  <c r="A2085" i="7" s="1"/>
  <c r="B2086" i="17"/>
  <c r="A2086" i="7" s="1"/>
  <c r="B2087" i="17"/>
  <c r="A2087" i="7" s="1"/>
  <c r="B2088" i="17"/>
  <c r="A2088" i="7" s="1"/>
  <c r="B2089" i="17"/>
  <c r="A2089" i="7" s="1"/>
  <c r="B2090" i="17"/>
  <c r="A2090" i="7" s="1"/>
  <c r="B2091" i="17"/>
  <c r="A2091" i="7" s="1"/>
  <c r="B2092" i="17"/>
  <c r="A2092" i="7" s="1"/>
  <c r="B2093" i="17"/>
  <c r="A2093" i="7" s="1"/>
  <c r="B2094" i="17"/>
  <c r="A2094" i="7" s="1"/>
  <c r="B2095" i="17"/>
  <c r="A2095" i="7" s="1"/>
  <c r="B2096" i="17"/>
  <c r="A2096" i="7" s="1"/>
  <c r="B2097" i="17"/>
  <c r="A2097" i="7" s="1"/>
  <c r="B2098" i="17"/>
  <c r="A2098" i="7" s="1"/>
  <c r="B2099" i="17"/>
  <c r="A2099" i="7" s="1"/>
  <c r="B2100" i="17"/>
  <c r="A2100" i="7" s="1"/>
  <c r="B2101" i="17"/>
  <c r="A2101" i="7" s="1"/>
  <c r="B2102" i="17"/>
  <c r="A2102" i="7" s="1"/>
  <c r="B2103" i="17"/>
  <c r="A2103" i="7" s="1"/>
  <c r="B2104" i="17"/>
  <c r="A2104" i="7" s="1"/>
  <c r="B2105" i="17"/>
  <c r="A2105" i="7" s="1"/>
  <c r="B2106" i="17"/>
  <c r="A2106" i="7" s="1"/>
  <c r="B2107" i="17"/>
  <c r="A2107" i="7" s="1"/>
  <c r="B2108" i="17"/>
  <c r="A2108" i="7" s="1"/>
  <c r="B2109" i="17"/>
  <c r="A2109" i="7" s="1"/>
  <c r="B2110" i="17"/>
  <c r="A2110" i="7" s="1"/>
  <c r="B2111" i="17"/>
  <c r="A2111" i="7" s="1"/>
  <c r="B2112" i="17"/>
  <c r="A2112" i="7" s="1"/>
  <c r="B2113" i="17"/>
  <c r="A2113" i="7" s="1"/>
  <c r="B2114" i="17"/>
  <c r="A2114" i="7" s="1"/>
  <c r="B2115" i="17"/>
  <c r="A2115" i="7" s="1"/>
  <c r="B2116" i="17"/>
  <c r="A2116" i="7" s="1"/>
  <c r="B2117" i="17"/>
  <c r="A2117" i="7" s="1"/>
  <c r="B2118" i="17"/>
  <c r="A2118" i="7" s="1"/>
  <c r="B2119" i="17"/>
  <c r="A2119" i="7" s="1"/>
  <c r="B2120" i="17"/>
  <c r="A2120" i="7" s="1"/>
  <c r="B2121" i="17"/>
  <c r="A2121" i="7" s="1"/>
  <c r="B2122" i="17"/>
  <c r="A2122" i="7" s="1"/>
  <c r="B2123" i="17"/>
  <c r="A2123" i="7" s="1"/>
  <c r="B2124" i="17"/>
  <c r="A2124" i="7" s="1"/>
  <c r="B2" i="17"/>
  <c r="A2" i="7" s="1"/>
  <c r="C23" i="31" l="1"/>
  <c r="C25" i="31"/>
  <c r="J9" i="47"/>
  <c r="C20" i="31"/>
  <c r="C22" i="31"/>
  <c r="Y22" i="31" s="1"/>
  <c r="J8" i="47"/>
  <c r="C17" i="31"/>
  <c r="C19" i="31"/>
  <c r="J7" i="47"/>
  <c r="C14" i="31"/>
  <c r="C16" i="31"/>
  <c r="J6" i="47"/>
  <c r="B9" i="55"/>
  <c r="C9" i="55"/>
  <c r="C13" i="31"/>
  <c r="C11" i="31"/>
  <c r="J5" i="47"/>
  <c r="C10" i="31"/>
  <c r="Y10" i="31" s="1"/>
  <c r="C8" i="31"/>
  <c r="Y8" i="31" s="1"/>
  <c r="J4" i="47"/>
  <c r="C7" i="31"/>
  <c r="Y7" i="31" s="1"/>
  <c r="J3" i="47"/>
  <c r="E9" i="55"/>
  <c r="Q2115" i="7"/>
  <c r="P2115" i="7"/>
  <c r="Q2091" i="7"/>
  <c r="P2091" i="7"/>
  <c r="Q2051" i="7"/>
  <c r="P2051" i="7"/>
  <c r="Q2003" i="7"/>
  <c r="P2003" i="7"/>
  <c r="Q1963" i="7"/>
  <c r="P1963" i="7"/>
  <c r="Q1923" i="7"/>
  <c r="P1923" i="7"/>
  <c r="Q1883" i="7"/>
  <c r="P1883" i="7"/>
  <c r="Q1843" i="7"/>
  <c r="P1843" i="7"/>
  <c r="Q1803" i="7"/>
  <c r="P1803" i="7"/>
  <c r="Q1763" i="7"/>
  <c r="P1763" i="7"/>
  <c r="Q1723" i="7"/>
  <c r="P1723" i="7"/>
  <c r="Q1659" i="7"/>
  <c r="P1659" i="7"/>
  <c r="Q1603" i="7"/>
  <c r="P1603" i="7"/>
  <c r="Q1555" i="7"/>
  <c r="P1555" i="7"/>
  <c r="Q1523" i="7"/>
  <c r="P1523" i="7"/>
  <c r="Q1475" i="7"/>
  <c r="P1475" i="7"/>
  <c r="Q1443" i="7"/>
  <c r="P1443" i="7"/>
  <c r="Q1395" i="7"/>
  <c r="P1395" i="7"/>
  <c r="Q1355" i="7"/>
  <c r="P1355" i="7"/>
  <c r="Q1315" i="7"/>
  <c r="P1315" i="7"/>
  <c r="Q1291" i="7"/>
  <c r="P1291" i="7"/>
  <c r="Q1267" i="7"/>
  <c r="P1267" i="7"/>
  <c r="Q1219" i="7"/>
  <c r="P1219" i="7"/>
  <c r="Q1179" i="7"/>
  <c r="P1179" i="7"/>
  <c r="Q1139" i="7"/>
  <c r="P1139" i="7"/>
  <c r="Q1107" i="7"/>
  <c r="P1107" i="7"/>
  <c r="Q1067" i="7"/>
  <c r="P1067" i="7"/>
  <c r="Q1027" i="7"/>
  <c r="P1027" i="7"/>
  <c r="Q995" i="7"/>
  <c r="P995" i="7"/>
  <c r="Q947" i="7"/>
  <c r="P947" i="7"/>
  <c r="Q907" i="7"/>
  <c r="P907" i="7"/>
  <c r="Q867" i="7"/>
  <c r="P867" i="7"/>
  <c r="Q819" i="7"/>
  <c r="P819" i="7"/>
  <c r="Q779" i="7"/>
  <c r="P779" i="7"/>
  <c r="Q747" i="7"/>
  <c r="P747" i="7"/>
  <c r="Q707" i="7"/>
  <c r="P707" i="7"/>
  <c r="Q659" i="7"/>
  <c r="P659" i="7"/>
  <c r="Q611" i="7"/>
  <c r="P611" i="7"/>
  <c r="Q571" i="7"/>
  <c r="P571" i="7"/>
  <c r="Q539" i="7"/>
  <c r="P539" i="7"/>
  <c r="Q507" i="7"/>
  <c r="P507" i="7"/>
  <c r="Q459" i="7"/>
  <c r="P459" i="7"/>
  <c r="Q419" i="7"/>
  <c r="P419" i="7"/>
  <c r="Q395" i="7"/>
  <c r="P395" i="7"/>
  <c r="Q355" i="7"/>
  <c r="P355" i="7"/>
  <c r="Q323" i="7"/>
  <c r="P323" i="7"/>
  <c r="Q283" i="7"/>
  <c r="P283" i="7"/>
  <c r="Q251" i="7"/>
  <c r="P251" i="7"/>
  <c r="Q219" i="7"/>
  <c r="P219" i="7"/>
  <c r="Q187" i="7"/>
  <c r="P187" i="7"/>
  <c r="Q147" i="7"/>
  <c r="P147" i="7"/>
  <c r="Q115" i="7"/>
  <c r="P115" i="7"/>
  <c r="Q83" i="7"/>
  <c r="P83" i="7"/>
  <c r="Q51" i="7"/>
  <c r="P51" i="7"/>
  <c r="Q11" i="7"/>
  <c r="P11" i="7"/>
  <c r="Q2122" i="7"/>
  <c r="P2122" i="7"/>
  <c r="Q2114" i="7"/>
  <c r="P2114" i="7"/>
  <c r="Q2106" i="7"/>
  <c r="P2106" i="7"/>
  <c r="Q2098" i="7"/>
  <c r="P2098" i="7"/>
  <c r="Q2090" i="7"/>
  <c r="P2090" i="7"/>
  <c r="Q2082" i="7"/>
  <c r="P2082" i="7"/>
  <c r="Q2074" i="7"/>
  <c r="P2074" i="7"/>
  <c r="Q2066" i="7"/>
  <c r="P2066" i="7"/>
  <c r="Q2058" i="7"/>
  <c r="P2058" i="7"/>
  <c r="Q2050" i="7"/>
  <c r="P2050" i="7"/>
  <c r="Q2042" i="7"/>
  <c r="P2042" i="7"/>
  <c r="Q2034" i="7"/>
  <c r="P2034" i="7"/>
  <c r="Q2026" i="7"/>
  <c r="P2026" i="7"/>
  <c r="Q2018" i="7"/>
  <c r="P2018" i="7"/>
  <c r="Q2010" i="7"/>
  <c r="P2010" i="7"/>
  <c r="Q2002" i="7"/>
  <c r="P2002" i="7"/>
  <c r="Q1994" i="7"/>
  <c r="P1994" i="7"/>
  <c r="Q1986" i="7"/>
  <c r="P1986" i="7"/>
  <c r="Q1978" i="7"/>
  <c r="P1978" i="7"/>
  <c r="Q1970" i="7"/>
  <c r="P1970" i="7"/>
  <c r="Q1962" i="7"/>
  <c r="P1962" i="7"/>
  <c r="Q1954" i="7"/>
  <c r="P1954" i="7"/>
  <c r="Q1946" i="7"/>
  <c r="P1946" i="7"/>
  <c r="Q1938" i="7"/>
  <c r="P1938" i="7"/>
  <c r="Q1930" i="7"/>
  <c r="P1930" i="7"/>
  <c r="Q1922" i="7"/>
  <c r="P1922" i="7"/>
  <c r="Q1914" i="7"/>
  <c r="P1914" i="7"/>
  <c r="Q1906" i="7"/>
  <c r="P1906" i="7"/>
  <c r="Q1898" i="7"/>
  <c r="P1898" i="7"/>
  <c r="Q1890" i="7"/>
  <c r="P1890" i="7"/>
  <c r="Q1882" i="7"/>
  <c r="P1882" i="7"/>
  <c r="Q1874" i="7"/>
  <c r="P1874" i="7"/>
  <c r="Q1866" i="7"/>
  <c r="P1866" i="7"/>
  <c r="Q1858" i="7"/>
  <c r="P1858" i="7"/>
  <c r="Q1850" i="7"/>
  <c r="P1850" i="7"/>
  <c r="Q1842" i="7"/>
  <c r="P1842" i="7"/>
  <c r="Q1834" i="7"/>
  <c r="P1834" i="7"/>
  <c r="Q1826" i="7"/>
  <c r="P1826" i="7"/>
  <c r="Q1818" i="7"/>
  <c r="P1818" i="7"/>
  <c r="Q1810" i="7"/>
  <c r="P1810" i="7"/>
  <c r="Q1802" i="7"/>
  <c r="P1802" i="7"/>
  <c r="Q1794" i="7"/>
  <c r="P1794" i="7"/>
  <c r="Q1786" i="7"/>
  <c r="P1786" i="7"/>
  <c r="Q1778" i="7"/>
  <c r="P1778" i="7"/>
  <c r="Q1770" i="7"/>
  <c r="P1770" i="7"/>
  <c r="Q1762" i="7"/>
  <c r="P1762" i="7"/>
  <c r="Q1754" i="7"/>
  <c r="P1754" i="7"/>
  <c r="Q1746" i="7"/>
  <c r="P1746" i="7"/>
  <c r="Q1738" i="7"/>
  <c r="P1738" i="7"/>
  <c r="Q1730" i="7"/>
  <c r="P1730" i="7"/>
  <c r="Q1722" i="7"/>
  <c r="P1722" i="7"/>
  <c r="Q1714" i="7"/>
  <c r="P1714" i="7"/>
  <c r="Q1706" i="7"/>
  <c r="P1706" i="7"/>
  <c r="Q1698" i="7"/>
  <c r="P1698" i="7"/>
  <c r="Q1690" i="7"/>
  <c r="P1690" i="7"/>
  <c r="Q1682" i="7"/>
  <c r="P1682" i="7"/>
  <c r="Q1674" i="7"/>
  <c r="P1674" i="7"/>
  <c r="Q1666" i="7"/>
  <c r="P1666" i="7"/>
  <c r="Q1658" i="7"/>
  <c r="P1658" i="7"/>
  <c r="Q1650" i="7"/>
  <c r="P1650" i="7"/>
  <c r="Q1642" i="7"/>
  <c r="P1642" i="7"/>
  <c r="Q1634" i="7"/>
  <c r="P1634" i="7"/>
  <c r="Q1626" i="7"/>
  <c r="P1626" i="7"/>
  <c r="Q1618" i="7"/>
  <c r="P1618" i="7"/>
  <c r="Q1610" i="7"/>
  <c r="P1610" i="7"/>
  <c r="Q1602" i="7"/>
  <c r="P1602" i="7"/>
  <c r="Q1594" i="7"/>
  <c r="P1594" i="7"/>
  <c r="Q1586" i="7"/>
  <c r="P1586" i="7"/>
  <c r="Q1578" i="7"/>
  <c r="P1578" i="7"/>
  <c r="Q1570" i="7"/>
  <c r="P1570" i="7"/>
  <c r="Q1562" i="7"/>
  <c r="P1562" i="7"/>
  <c r="Q1554" i="7"/>
  <c r="P1554" i="7"/>
  <c r="Q1546" i="7"/>
  <c r="P1546" i="7"/>
  <c r="Q1538" i="7"/>
  <c r="P1538" i="7"/>
  <c r="Q1530" i="7"/>
  <c r="P1530" i="7"/>
  <c r="Q1522" i="7"/>
  <c r="P1522" i="7"/>
  <c r="Q1514" i="7"/>
  <c r="P1514" i="7"/>
  <c r="Q1506" i="7"/>
  <c r="P1506" i="7"/>
  <c r="Q1498" i="7"/>
  <c r="P1498" i="7"/>
  <c r="Q1490" i="7"/>
  <c r="P1490" i="7"/>
  <c r="Q1482" i="7"/>
  <c r="P1482" i="7"/>
  <c r="Q1474" i="7"/>
  <c r="P1474" i="7"/>
  <c r="Q1466" i="7"/>
  <c r="P1466" i="7"/>
  <c r="Q1458" i="7"/>
  <c r="P1458" i="7"/>
  <c r="Q1450" i="7"/>
  <c r="P1450" i="7"/>
  <c r="Q1442" i="7"/>
  <c r="P1442" i="7"/>
  <c r="Q1434" i="7"/>
  <c r="P1434" i="7"/>
  <c r="Q1426" i="7"/>
  <c r="P1426" i="7"/>
  <c r="Q1418" i="7"/>
  <c r="P1418" i="7"/>
  <c r="Q1410" i="7"/>
  <c r="P1410" i="7"/>
  <c r="Q1402" i="7"/>
  <c r="P1402" i="7"/>
  <c r="Q1394" i="7"/>
  <c r="P1394" i="7"/>
  <c r="Q1386" i="7"/>
  <c r="P1386" i="7"/>
  <c r="Q1378" i="7"/>
  <c r="P1378" i="7"/>
  <c r="Q1370" i="7"/>
  <c r="P1370" i="7"/>
  <c r="Q1362" i="7"/>
  <c r="P1362" i="7"/>
  <c r="Q1354" i="7"/>
  <c r="P1354" i="7"/>
  <c r="Q1346" i="7"/>
  <c r="P1346" i="7"/>
  <c r="Q1338" i="7"/>
  <c r="P1338" i="7"/>
  <c r="Q1330" i="7"/>
  <c r="P1330" i="7"/>
  <c r="Q1322" i="7"/>
  <c r="P1322" i="7"/>
  <c r="Q1314" i="7"/>
  <c r="P1314" i="7"/>
  <c r="Q1306" i="7"/>
  <c r="P1306" i="7"/>
  <c r="Q1298" i="7"/>
  <c r="P1298" i="7"/>
  <c r="Q1290" i="7"/>
  <c r="P1290" i="7"/>
  <c r="Q1282" i="7"/>
  <c r="P1282" i="7"/>
  <c r="Q1274" i="7"/>
  <c r="P1274" i="7"/>
  <c r="Q1266" i="7"/>
  <c r="P1266" i="7"/>
  <c r="Q1258" i="7"/>
  <c r="P1258" i="7"/>
  <c r="Q1250" i="7"/>
  <c r="P1250" i="7"/>
  <c r="Q1242" i="7"/>
  <c r="P1242" i="7"/>
  <c r="Q1234" i="7"/>
  <c r="P1234" i="7"/>
  <c r="Q1226" i="7"/>
  <c r="P1226" i="7"/>
  <c r="Q1218" i="7"/>
  <c r="P1218" i="7"/>
  <c r="Q1210" i="7"/>
  <c r="P1210" i="7"/>
  <c r="Q1202" i="7"/>
  <c r="P1202" i="7"/>
  <c r="Q1194" i="7"/>
  <c r="P1194" i="7"/>
  <c r="Q1186" i="7"/>
  <c r="P1186" i="7"/>
  <c r="Q1178" i="7"/>
  <c r="P1178" i="7"/>
  <c r="Q1170" i="7"/>
  <c r="P1170" i="7"/>
  <c r="Q1162" i="7"/>
  <c r="P1162" i="7"/>
  <c r="Q1154" i="7"/>
  <c r="P1154" i="7"/>
  <c r="Q1146" i="7"/>
  <c r="P1146" i="7"/>
  <c r="Q1138" i="7"/>
  <c r="P1138" i="7"/>
  <c r="Q1130" i="7"/>
  <c r="P1130" i="7"/>
  <c r="Q1122" i="7"/>
  <c r="P1122" i="7"/>
  <c r="Q1114" i="7"/>
  <c r="P1114" i="7"/>
  <c r="Q1106" i="7"/>
  <c r="P1106" i="7"/>
  <c r="Q1098" i="7"/>
  <c r="P1098" i="7"/>
  <c r="Q1090" i="7"/>
  <c r="P1090" i="7"/>
  <c r="Q1082" i="7"/>
  <c r="P1082" i="7"/>
  <c r="Q1074" i="7"/>
  <c r="P1074" i="7"/>
  <c r="Q1066" i="7"/>
  <c r="P1066" i="7"/>
  <c r="Q1058" i="7"/>
  <c r="P1058" i="7"/>
  <c r="Q1050" i="7"/>
  <c r="P1050" i="7"/>
  <c r="Q1042" i="7"/>
  <c r="P1042" i="7"/>
  <c r="Q1034" i="7"/>
  <c r="P1034" i="7"/>
  <c r="Q1026" i="7"/>
  <c r="P1026" i="7"/>
  <c r="Q1018" i="7"/>
  <c r="P1018" i="7"/>
  <c r="Q1010" i="7"/>
  <c r="P1010" i="7"/>
  <c r="Q1002" i="7"/>
  <c r="P1002" i="7"/>
  <c r="Q994" i="7"/>
  <c r="P994" i="7"/>
  <c r="Q986" i="7"/>
  <c r="P986" i="7"/>
  <c r="Q978" i="7"/>
  <c r="P978" i="7"/>
  <c r="Q970" i="7"/>
  <c r="P970" i="7"/>
  <c r="Q962" i="7"/>
  <c r="P962" i="7"/>
  <c r="Q954" i="7"/>
  <c r="P954" i="7"/>
  <c r="Q946" i="7"/>
  <c r="P946" i="7"/>
  <c r="Q938" i="7"/>
  <c r="P938" i="7"/>
  <c r="Q930" i="7"/>
  <c r="P930" i="7"/>
  <c r="Q922" i="7"/>
  <c r="P922" i="7"/>
  <c r="Q914" i="7"/>
  <c r="P914" i="7"/>
  <c r="Q906" i="7"/>
  <c r="P906" i="7"/>
  <c r="Q898" i="7"/>
  <c r="P898" i="7"/>
  <c r="Q890" i="7"/>
  <c r="P890" i="7"/>
  <c r="Q882" i="7"/>
  <c r="P882" i="7"/>
  <c r="Q874" i="7"/>
  <c r="P874" i="7"/>
  <c r="Q866" i="7"/>
  <c r="P866" i="7"/>
  <c r="Q858" i="7"/>
  <c r="P858" i="7"/>
  <c r="Q850" i="7"/>
  <c r="P850" i="7"/>
  <c r="Q842" i="7"/>
  <c r="P842" i="7"/>
  <c r="Q834" i="7"/>
  <c r="P834" i="7"/>
  <c r="Q826" i="7"/>
  <c r="P826" i="7"/>
  <c r="Q818" i="7"/>
  <c r="P818" i="7"/>
  <c r="Q810" i="7"/>
  <c r="P810" i="7"/>
  <c r="Q802" i="7"/>
  <c r="P802" i="7"/>
  <c r="Q794" i="7"/>
  <c r="P794" i="7"/>
  <c r="Q786" i="7"/>
  <c r="P786" i="7"/>
  <c r="Q778" i="7"/>
  <c r="P778" i="7"/>
  <c r="Q770" i="7"/>
  <c r="P770" i="7"/>
  <c r="Q762" i="7"/>
  <c r="P762" i="7"/>
  <c r="Q754" i="7"/>
  <c r="P754" i="7"/>
  <c r="Q746" i="7"/>
  <c r="P746" i="7"/>
  <c r="Q738" i="7"/>
  <c r="P738" i="7"/>
  <c r="Q730" i="7"/>
  <c r="P730" i="7"/>
  <c r="Q722" i="7"/>
  <c r="P722" i="7"/>
  <c r="Q714" i="7"/>
  <c r="P714" i="7"/>
  <c r="Q706" i="7"/>
  <c r="P706" i="7"/>
  <c r="Q698" i="7"/>
  <c r="P698" i="7"/>
  <c r="Q690" i="7"/>
  <c r="P690" i="7"/>
  <c r="Q682" i="7"/>
  <c r="P682" i="7"/>
  <c r="Q674" i="7"/>
  <c r="P674" i="7"/>
  <c r="Q666" i="7"/>
  <c r="P666" i="7"/>
  <c r="Q658" i="7"/>
  <c r="P658" i="7"/>
  <c r="Q650" i="7"/>
  <c r="P650" i="7"/>
  <c r="Q642" i="7"/>
  <c r="P642" i="7"/>
  <c r="Q634" i="7"/>
  <c r="P634" i="7"/>
  <c r="Q626" i="7"/>
  <c r="P626" i="7"/>
  <c r="Q618" i="7"/>
  <c r="P618" i="7"/>
  <c r="Q610" i="7"/>
  <c r="P610" i="7"/>
  <c r="Q602" i="7"/>
  <c r="P602" i="7"/>
  <c r="Q594" i="7"/>
  <c r="P594" i="7"/>
  <c r="Q586" i="7"/>
  <c r="P586" i="7"/>
  <c r="Q578" i="7"/>
  <c r="P578" i="7"/>
  <c r="Q570" i="7"/>
  <c r="P570" i="7"/>
  <c r="Q562" i="7"/>
  <c r="P562" i="7"/>
  <c r="Q554" i="7"/>
  <c r="P554" i="7"/>
  <c r="Q546" i="7"/>
  <c r="P546" i="7"/>
  <c r="Q538" i="7"/>
  <c r="P538" i="7"/>
  <c r="Q530" i="7"/>
  <c r="P530" i="7"/>
  <c r="Q522" i="7"/>
  <c r="P522" i="7"/>
  <c r="Q514" i="7"/>
  <c r="P514" i="7"/>
  <c r="Q506" i="7"/>
  <c r="P506" i="7"/>
  <c r="Q498" i="7"/>
  <c r="P498" i="7"/>
  <c r="Q490" i="7"/>
  <c r="P490" i="7"/>
  <c r="Q482" i="7"/>
  <c r="P482" i="7"/>
  <c r="Q474" i="7"/>
  <c r="P474" i="7"/>
  <c r="Q466" i="7"/>
  <c r="P466" i="7"/>
  <c r="Q458" i="7"/>
  <c r="P458" i="7"/>
  <c r="Q450" i="7"/>
  <c r="P450" i="7"/>
  <c r="Q442" i="7"/>
  <c r="P442" i="7"/>
  <c r="Q434" i="7"/>
  <c r="P434" i="7"/>
  <c r="Q426" i="7"/>
  <c r="P426" i="7"/>
  <c r="Q418" i="7"/>
  <c r="P418" i="7"/>
  <c r="Q410" i="7"/>
  <c r="P410" i="7"/>
  <c r="Q402" i="7"/>
  <c r="P402" i="7"/>
  <c r="Q394" i="7"/>
  <c r="P394" i="7"/>
  <c r="Q386" i="7"/>
  <c r="P386" i="7"/>
  <c r="Q378" i="7"/>
  <c r="P378" i="7"/>
  <c r="Q370" i="7"/>
  <c r="P370" i="7"/>
  <c r="Q362" i="7"/>
  <c r="P362" i="7"/>
  <c r="Q354" i="7"/>
  <c r="P354" i="7"/>
  <c r="Q346" i="7"/>
  <c r="P346" i="7"/>
  <c r="Q338" i="7"/>
  <c r="P338" i="7"/>
  <c r="Q330" i="7"/>
  <c r="P330" i="7"/>
  <c r="Q322" i="7"/>
  <c r="P322" i="7"/>
  <c r="Q314" i="7"/>
  <c r="P314" i="7"/>
  <c r="Q306" i="7"/>
  <c r="P306" i="7"/>
  <c r="Q298" i="7"/>
  <c r="P298" i="7"/>
  <c r="Q290" i="7"/>
  <c r="P290" i="7"/>
  <c r="Q282" i="7"/>
  <c r="P282" i="7"/>
  <c r="Q274" i="7"/>
  <c r="P274" i="7"/>
  <c r="Q266" i="7"/>
  <c r="P266" i="7"/>
  <c r="Q258" i="7"/>
  <c r="P258" i="7"/>
  <c r="Q250" i="7"/>
  <c r="P250" i="7"/>
  <c r="Q242" i="7"/>
  <c r="P242" i="7"/>
  <c r="Q234" i="7"/>
  <c r="P234" i="7"/>
  <c r="Q226" i="7"/>
  <c r="P226" i="7"/>
  <c r="Q218" i="7"/>
  <c r="P218" i="7"/>
  <c r="Q210" i="7"/>
  <c r="P210" i="7"/>
  <c r="Q202" i="7"/>
  <c r="P202" i="7"/>
  <c r="Q194" i="7"/>
  <c r="P194" i="7"/>
  <c r="Q186" i="7"/>
  <c r="P186" i="7"/>
  <c r="Q178" i="7"/>
  <c r="P178" i="7"/>
  <c r="Q170" i="7"/>
  <c r="P170" i="7"/>
  <c r="Q162" i="7"/>
  <c r="P162" i="7"/>
  <c r="Q154" i="7"/>
  <c r="P154" i="7"/>
  <c r="Q146" i="7"/>
  <c r="P146" i="7"/>
  <c r="Q138" i="7"/>
  <c r="P138" i="7"/>
  <c r="Q130" i="7"/>
  <c r="P130" i="7"/>
  <c r="Q122" i="7"/>
  <c r="P122" i="7"/>
  <c r="Q114" i="7"/>
  <c r="P114" i="7"/>
  <c r="Q106" i="7"/>
  <c r="P106" i="7"/>
  <c r="Q98" i="7"/>
  <c r="P98" i="7"/>
  <c r="Q90" i="7"/>
  <c r="P90" i="7"/>
  <c r="Q82" i="7"/>
  <c r="P82" i="7"/>
  <c r="Q74" i="7"/>
  <c r="P74" i="7"/>
  <c r="Q66" i="7"/>
  <c r="P66" i="7"/>
  <c r="Q58" i="7"/>
  <c r="P58" i="7"/>
  <c r="Q50" i="7"/>
  <c r="P50" i="7"/>
  <c r="Q42" i="7"/>
  <c r="P42" i="7"/>
  <c r="Q34" i="7"/>
  <c r="P34" i="7"/>
  <c r="Q26" i="7"/>
  <c r="P26" i="7"/>
  <c r="Q18" i="7"/>
  <c r="P18" i="7"/>
  <c r="Q10" i="7"/>
  <c r="P10" i="7"/>
  <c r="Q2099" i="7"/>
  <c r="P2099" i="7"/>
  <c r="Q2059" i="7"/>
  <c r="P2059" i="7"/>
  <c r="Q2019" i="7"/>
  <c r="P2019" i="7"/>
  <c r="Q1979" i="7"/>
  <c r="P1979" i="7"/>
  <c r="Q1939" i="7"/>
  <c r="P1939" i="7"/>
  <c r="Q1899" i="7"/>
  <c r="P1899" i="7"/>
  <c r="Q1859" i="7"/>
  <c r="P1859" i="7"/>
  <c r="Q1811" i="7"/>
  <c r="P1811" i="7"/>
  <c r="Q1771" i="7"/>
  <c r="P1771" i="7"/>
  <c r="Q1731" i="7"/>
  <c r="P1731" i="7"/>
  <c r="Q1691" i="7"/>
  <c r="P1691" i="7"/>
  <c r="Q1651" i="7"/>
  <c r="P1651" i="7"/>
  <c r="Q1619" i="7"/>
  <c r="P1619" i="7"/>
  <c r="Q1587" i="7"/>
  <c r="P1587" i="7"/>
  <c r="Q1547" i="7"/>
  <c r="P1547" i="7"/>
  <c r="Q1507" i="7"/>
  <c r="P1507" i="7"/>
  <c r="Q1467" i="7"/>
  <c r="P1467" i="7"/>
  <c r="Q1427" i="7"/>
  <c r="P1427" i="7"/>
  <c r="Q1387" i="7"/>
  <c r="P1387" i="7"/>
  <c r="Q1331" i="7"/>
  <c r="P1331" i="7"/>
  <c r="Q1259" i="7"/>
  <c r="P1259" i="7"/>
  <c r="Q1211" i="7"/>
  <c r="P1211" i="7"/>
  <c r="Q1171" i="7"/>
  <c r="P1171" i="7"/>
  <c r="Q1131" i="7"/>
  <c r="P1131" i="7"/>
  <c r="Q1091" i="7"/>
  <c r="P1091" i="7"/>
  <c r="Q1051" i="7"/>
  <c r="P1051" i="7"/>
  <c r="Q1003" i="7"/>
  <c r="P1003" i="7"/>
  <c r="Q955" i="7"/>
  <c r="P955" i="7"/>
  <c r="Q923" i="7"/>
  <c r="P923" i="7"/>
  <c r="Q891" i="7"/>
  <c r="P891" i="7"/>
  <c r="Q851" i="7"/>
  <c r="P851" i="7"/>
  <c r="Q803" i="7"/>
  <c r="P803" i="7"/>
  <c r="Q763" i="7"/>
  <c r="P763" i="7"/>
  <c r="Q723" i="7"/>
  <c r="P723" i="7"/>
  <c r="Q683" i="7"/>
  <c r="P683" i="7"/>
  <c r="Q643" i="7"/>
  <c r="P643" i="7"/>
  <c r="Q603" i="7"/>
  <c r="P603" i="7"/>
  <c r="Q555" i="7"/>
  <c r="P555" i="7"/>
  <c r="Q499" i="7"/>
  <c r="P499" i="7"/>
  <c r="Q467" i="7"/>
  <c r="P467" i="7"/>
  <c r="Q427" i="7"/>
  <c r="P427" i="7"/>
  <c r="Q387" i="7"/>
  <c r="P387" i="7"/>
  <c r="Q363" i="7"/>
  <c r="P363" i="7"/>
  <c r="Q331" i="7"/>
  <c r="P331" i="7"/>
  <c r="Q299" i="7"/>
  <c r="P299" i="7"/>
  <c r="Q259" i="7"/>
  <c r="P259" i="7"/>
  <c r="Q227" i="7"/>
  <c r="P227" i="7"/>
  <c r="Q195" i="7"/>
  <c r="P195" i="7"/>
  <c r="Q171" i="7"/>
  <c r="P171" i="7"/>
  <c r="Q139" i="7"/>
  <c r="P139" i="7"/>
  <c r="Q107" i="7"/>
  <c r="P107" i="7"/>
  <c r="Q75" i="7"/>
  <c r="P75" i="7"/>
  <c r="Q43" i="7"/>
  <c r="P43" i="7"/>
  <c r="Q19" i="7"/>
  <c r="P19" i="7"/>
  <c r="Q2121" i="7"/>
  <c r="P2121" i="7"/>
  <c r="Q2113" i="7"/>
  <c r="P2113" i="7"/>
  <c r="Q2105" i="7"/>
  <c r="P2105" i="7"/>
  <c r="Q2097" i="7"/>
  <c r="P2097" i="7"/>
  <c r="Q2089" i="7"/>
  <c r="P2089" i="7"/>
  <c r="Q2081" i="7"/>
  <c r="P2081" i="7"/>
  <c r="Q2073" i="7"/>
  <c r="P2073" i="7"/>
  <c r="Q2065" i="7"/>
  <c r="P2065" i="7"/>
  <c r="Q2057" i="7"/>
  <c r="P2057" i="7"/>
  <c r="Q2049" i="7"/>
  <c r="P2049" i="7"/>
  <c r="Q2041" i="7"/>
  <c r="P2041" i="7"/>
  <c r="Q2033" i="7"/>
  <c r="P2033" i="7"/>
  <c r="Q2025" i="7"/>
  <c r="P2025" i="7"/>
  <c r="Q2017" i="7"/>
  <c r="P2017" i="7"/>
  <c r="Q2009" i="7"/>
  <c r="P2009" i="7"/>
  <c r="Q2001" i="7"/>
  <c r="P2001" i="7"/>
  <c r="Q1993" i="7"/>
  <c r="P1993" i="7"/>
  <c r="Q1985" i="7"/>
  <c r="P1985" i="7"/>
  <c r="Q1977" i="7"/>
  <c r="P1977" i="7"/>
  <c r="Q1969" i="7"/>
  <c r="P1969" i="7"/>
  <c r="Q1961" i="7"/>
  <c r="P1961" i="7"/>
  <c r="Q1953" i="7"/>
  <c r="P1953" i="7"/>
  <c r="Q1945" i="7"/>
  <c r="P1945" i="7"/>
  <c r="Q1937" i="7"/>
  <c r="P1937" i="7"/>
  <c r="Q1929" i="7"/>
  <c r="P1929" i="7"/>
  <c r="Q1921" i="7"/>
  <c r="P1921" i="7"/>
  <c r="Q1913" i="7"/>
  <c r="P1913" i="7"/>
  <c r="Q1905" i="7"/>
  <c r="P1905" i="7"/>
  <c r="Q1897" i="7"/>
  <c r="P1897" i="7"/>
  <c r="Q1889" i="7"/>
  <c r="P1889" i="7"/>
  <c r="Q1881" i="7"/>
  <c r="P1881" i="7"/>
  <c r="Q1873" i="7"/>
  <c r="P1873" i="7"/>
  <c r="Q1865" i="7"/>
  <c r="P1865" i="7"/>
  <c r="Q1857" i="7"/>
  <c r="P1857" i="7"/>
  <c r="Q1849" i="7"/>
  <c r="P1849" i="7"/>
  <c r="Q1841" i="7"/>
  <c r="P1841" i="7"/>
  <c r="Q1833" i="7"/>
  <c r="P1833" i="7"/>
  <c r="Q1825" i="7"/>
  <c r="P1825" i="7"/>
  <c r="Q1817" i="7"/>
  <c r="P1817" i="7"/>
  <c r="Q1809" i="7"/>
  <c r="P1809" i="7"/>
  <c r="Q1801" i="7"/>
  <c r="P1801" i="7"/>
  <c r="Q1793" i="7"/>
  <c r="P1793" i="7"/>
  <c r="Q1785" i="7"/>
  <c r="P1785" i="7"/>
  <c r="Q1777" i="7"/>
  <c r="P1777" i="7"/>
  <c r="Q1769" i="7"/>
  <c r="P1769" i="7"/>
  <c r="Q1761" i="7"/>
  <c r="P1761" i="7"/>
  <c r="Q1753" i="7"/>
  <c r="P1753" i="7"/>
  <c r="Q1745" i="7"/>
  <c r="P1745" i="7"/>
  <c r="Q1737" i="7"/>
  <c r="P1737" i="7"/>
  <c r="Q1729" i="7"/>
  <c r="P1729" i="7"/>
  <c r="Q1721" i="7"/>
  <c r="P1721" i="7"/>
  <c r="Q1713" i="7"/>
  <c r="P1713" i="7"/>
  <c r="Q1705" i="7"/>
  <c r="P1705" i="7"/>
  <c r="Q1697" i="7"/>
  <c r="P1697" i="7"/>
  <c r="Q1689" i="7"/>
  <c r="P1689" i="7"/>
  <c r="Q1681" i="7"/>
  <c r="P1681" i="7"/>
  <c r="Q1673" i="7"/>
  <c r="P1673" i="7"/>
  <c r="Q1665" i="7"/>
  <c r="P1665" i="7"/>
  <c r="Q1657" i="7"/>
  <c r="P1657" i="7"/>
  <c r="Q1649" i="7"/>
  <c r="P1649" i="7"/>
  <c r="Q1641" i="7"/>
  <c r="P1641" i="7"/>
  <c r="Q1633" i="7"/>
  <c r="P1633" i="7"/>
  <c r="Q1625" i="7"/>
  <c r="P1625" i="7"/>
  <c r="Q1617" i="7"/>
  <c r="P1617" i="7"/>
  <c r="Q1609" i="7"/>
  <c r="P1609" i="7"/>
  <c r="Q1601" i="7"/>
  <c r="P1601" i="7"/>
  <c r="Q1593" i="7"/>
  <c r="P1593" i="7"/>
  <c r="Q1585" i="7"/>
  <c r="P1585" i="7"/>
  <c r="Q1577" i="7"/>
  <c r="P1577" i="7"/>
  <c r="Q1569" i="7"/>
  <c r="P1569" i="7"/>
  <c r="Q1561" i="7"/>
  <c r="P1561" i="7"/>
  <c r="Q1553" i="7"/>
  <c r="P1553" i="7"/>
  <c r="Q1545" i="7"/>
  <c r="P1545" i="7"/>
  <c r="Q1537" i="7"/>
  <c r="P1537" i="7"/>
  <c r="Q1529" i="7"/>
  <c r="P1529" i="7"/>
  <c r="Q1521" i="7"/>
  <c r="P1521" i="7"/>
  <c r="Q1513" i="7"/>
  <c r="P1513" i="7"/>
  <c r="Q1505" i="7"/>
  <c r="P1505" i="7"/>
  <c r="Q1497" i="7"/>
  <c r="P1497" i="7"/>
  <c r="Q1489" i="7"/>
  <c r="P1489" i="7"/>
  <c r="Q1481" i="7"/>
  <c r="P1481" i="7"/>
  <c r="Q1473" i="7"/>
  <c r="P1473" i="7"/>
  <c r="Q1465" i="7"/>
  <c r="P1465" i="7"/>
  <c r="Q1457" i="7"/>
  <c r="P1457" i="7"/>
  <c r="Q1449" i="7"/>
  <c r="P1449" i="7"/>
  <c r="Q1441" i="7"/>
  <c r="P1441" i="7"/>
  <c r="Q1433" i="7"/>
  <c r="P1433" i="7"/>
  <c r="Q1425" i="7"/>
  <c r="P1425" i="7"/>
  <c r="Q1417" i="7"/>
  <c r="P1417" i="7"/>
  <c r="Q1409" i="7"/>
  <c r="P1409" i="7"/>
  <c r="Q1401" i="7"/>
  <c r="P1401" i="7"/>
  <c r="Q1393" i="7"/>
  <c r="P1393" i="7"/>
  <c r="Q1385" i="7"/>
  <c r="P1385" i="7"/>
  <c r="Q1377" i="7"/>
  <c r="P1377" i="7"/>
  <c r="Q1369" i="7"/>
  <c r="P1369" i="7"/>
  <c r="Q1361" i="7"/>
  <c r="P1361" i="7"/>
  <c r="Q1353" i="7"/>
  <c r="P1353" i="7"/>
  <c r="Q1345" i="7"/>
  <c r="P1345" i="7"/>
  <c r="Q1337" i="7"/>
  <c r="P1337" i="7"/>
  <c r="Q1329" i="7"/>
  <c r="P1329" i="7"/>
  <c r="Q1321" i="7"/>
  <c r="P1321" i="7"/>
  <c r="Q1313" i="7"/>
  <c r="P1313" i="7"/>
  <c r="Q1305" i="7"/>
  <c r="P1305" i="7"/>
  <c r="Q1297" i="7"/>
  <c r="P1297" i="7"/>
  <c r="Q1289" i="7"/>
  <c r="P1289" i="7"/>
  <c r="Q1281" i="7"/>
  <c r="P1281" i="7"/>
  <c r="Q1273" i="7"/>
  <c r="P1273" i="7"/>
  <c r="Q1265" i="7"/>
  <c r="P1265" i="7"/>
  <c r="Q1257" i="7"/>
  <c r="P1257" i="7"/>
  <c r="Q1249" i="7"/>
  <c r="P1249" i="7"/>
  <c r="Q1241" i="7"/>
  <c r="P1241" i="7"/>
  <c r="Q1233" i="7"/>
  <c r="P1233" i="7"/>
  <c r="Q1225" i="7"/>
  <c r="P1225" i="7"/>
  <c r="Q1217" i="7"/>
  <c r="P1217" i="7"/>
  <c r="Q1209" i="7"/>
  <c r="P1209" i="7"/>
  <c r="Q1201" i="7"/>
  <c r="P1201" i="7"/>
  <c r="Q1193" i="7"/>
  <c r="P1193" i="7"/>
  <c r="Q1185" i="7"/>
  <c r="P1185" i="7"/>
  <c r="Q1177" i="7"/>
  <c r="P1177" i="7"/>
  <c r="Q1169" i="7"/>
  <c r="P1169" i="7"/>
  <c r="Q1161" i="7"/>
  <c r="P1161" i="7"/>
  <c r="Q1153" i="7"/>
  <c r="P1153" i="7"/>
  <c r="Q1145" i="7"/>
  <c r="P1145" i="7"/>
  <c r="Q1137" i="7"/>
  <c r="P1137" i="7"/>
  <c r="Q1129" i="7"/>
  <c r="P1129" i="7"/>
  <c r="Q1121" i="7"/>
  <c r="P1121" i="7"/>
  <c r="Q1113" i="7"/>
  <c r="P1113" i="7"/>
  <c r="Q1105" i="7"/>
  <c r="P1105" i="7"/>
  <c r="Q1097" i="7"/>
  <c r="P1097" i="7"/>
  <c r="Q1089" i="7"/>
  <c r="P1089" i="7"/>
  <c r="Q1081" i="7"/>
  <c r="P1081" i="7"/>
  <c r="Q1073" i="7"/>
  <c r="P1073" i="7"/>
  <c r="Q1065" i="7"/>
  <c r="P1065" i="7"/>
  <c r="Q1057" i="7"/>
  <c r="P1057" i="7"/>
  <c r="Q1049" i="7"/>
  <c r="P1049" i="7"/>
  <c r="Q1041" i="7"/>
  <c r="P1041" i="7"/>
  <c r="Q1033" i="7"/>
  <c r="P1033" i="7"/>
  <c r="Q1025" i="7"/>
  <c r="P1025" i="7"/>
  <c r="Q1017" i="7"/>
  <c r="P1017" i="7"/>
  <c r="Q1009" i="7"/>
  <c r="P1009" i="7"/>
  <c r="Q1001" i="7"/>
  <c r="P1001" i="7"/>
  <c r="Q993" i="7"/>
  <c r="P993" i="7"/>
  <c r="Q985" i="7"/>
  <c r="P985" i="7"/>
  <c r="Q977" i="7"/>
  <c r="P977" i="7"/>
  <c r="Q969" i="7"/>
  <c r="P969" i="7"/>
  <c r="Q961" i="7"/>
  <c r="P961" i="7"/>
  <c r="Q953" i="7"/>
  <c r="P953" i="7"/>
  <c r="Q945" i="7"/>
  <c r="P945" i="7"/>
  <c r="Q937" i="7"/>
  <c r="P937" i="7"/>
  <c r="Q929" i="7"/>
  <c r="P929" i="7"/>
  <c r="Q921" i="7"/>
  <c r="P921" i="7"/>
  <c r="Q913" i="7"/>
  <c r="P913" i="7"/>
  <c r="Q905" i="7"/>
  <c r="P905" i="7"/>
  <c r="Q897" i="7"/>
  <c r="P897" i="7"/>
  <c r="Q889" i="7"/>
  <c r="P889" i="7"/>
  <c r="Q881" i="7"/>
  <c r="P881" i="7"/>
  <c r="Q873" i="7"/>
  <c r="P873" i="7"/>
  <c r="Q865" i="7"/>
  <c r="P865" i="7"/>
  <c r="Q857" i="7"/>
  <c r="P857" i="7"/>
  <c r="Q849" i="7"/>
  <c r="P849" i="7"/>
  <c r="Q841" i="7"/>
  <c r="P841" i="7"/>
  <c r="Q833" i="7"/>
  <c r="P833" i="7"/>
  <c r="Q825" i="7"/>
  <c r="P825" i="7"/>
  <c r="Q817" i="7"/>
  <c r="P817" i="7"/>
  <c r="Q809" i="7"/>
  <c r="P809" i="7"/>
  <c r="Q801" i="7"/>
  <c r="P801" i="7"/>
  <c r="Q793" i="7"/>
  <c r="P793" i="7"/>
  <c r="Q785" i="7"/>
  <c r="P785" i="7"/>
  <c r="Q777" i="7"/>
  <c r="P777" i="7"/>
  <c r="Q769" i="7"/>
  <c r="P769" i="7"/>
  <c r="Q761" i="7"/>
  <c r="P761" i="7"/>
  <c r="Q753" i="7"/>
  <c r="P753" i="7"/>
  <c r="Q745" i="7"/>
  <c r="P745" i="7"/>
  <c r="Q737" i="7"/>
  <c r="P737" i="7"/>
  <c r="Q729" i="7"/>
  <c r="P729" i="7"/>
  <c r="Q721" i="7"/>
  <c r="P721" i="7"/>
  <c r="Q713" i="7"/>
  <c r="P713" i="7"/>
  <c r="Q705" i="7"/>
  <c r="P705" i="7"/>
  <c r="Q697" i="7"/>
  <c r="P697" i="7"/>
  <c r="Q689" i="7"/>
  <c r="P689" i="7"/>
  <c r="Q681" i="7"/>
  <c r="P681" i="7"/>
  <c r="Q673" i="7"/>
  <c r="P673" i="7"/>
  <c r="Q665" i="7"/>
  <c r="P665" i="7"/>
  <c r="Q657" i="7"/>
  <c r="P657" i="7"/>
  <c r="Q649" i="7"/>
  <c r="P649" i="7"/>
  <c r="Q641" i="7"/>
  <c r="P641" i="7"/>
  <c r="Q633" i="7"/>
  <c r="P633" i="7"/>
  <c r="Q625" i="7"/>
  <c r="P625" i="7"/>
  <c r="Q617" i="7"/>
  <c r="P617" i="7"/>
  <c r="Q609" i="7"/>
  <c r="P609" i="7"/>
  <c r="Q601" i="7"/>
  <c r="P601" i="7"/>
  <c r="Q593" i="7"/>
  <c r="P593" i="7"/>
  <c r="Q585" i="7"/>
  <c r="P585" i="7"/>
  <c r="Q577" i="7"/>
  <c r="P577" i="7"/>
  <c r="Q569" i="7"/>
  <c r="P569" i="7"/>
  <c r="Q561" i="7"/>
  <c r="P561" i="7"/>
  <c r="Q553" i="7"/>
  <c r="P553" i="7"/>
  <c r="Q545" i="7"/>
  <c r="P545" i="7"/>
  <c r="Q537" i="7"/>
  <c r="P537" i="7"/>
  <c r="Q529" i="7"/>
  <c r="P529" i="7"/>
  <c r="Q521" i="7"/>
  <c r="P521" i="7"/>
  <c r="Q513" i="7"/>
  <c r="P513" i="7"/>
  <c r="Q505" i="7"/>
  <c r="P505" i="7"/>
  <c r="Q497" i="7"/>
  <c r="P497" i="7"/>
  <c r="Q489" i="7"/>
  <c r="P489" i="7"/>
  <c r="Q481" i="7"/>
  <c r="P481" i="7"/>
  <c r="Q473" i="7"/>
  <c r="P473" i="7"/>
  <c r="Q465" i="7"/>
  <c r="P465" i="7"/>
  <c r="Q457" i="7"/>
  <c r="P457" i="7"/>
  <c r="Q449" i="7"/>
  <c r="P449" i="7"/>
  <c r="Q441" i="7"/>
  <c r="P441" i="7"/>
  <c r="Q433" i="7"/>
  <c r="P433" i="7"/>
  <c r="Q425" i="7"/>
  <c r="P425" i="7"/>
  <c r="Q417" i="7"/>
  <c r="P417" i="7"/>
  <c r="Q409" i="7"/>
  <c r="P409" i="7"/>
  <c r="Q401" i="7"/>
  <c r="P401" i="7"/>
  <c r="Q393" i="7"/>
  <c r="P393" i="7"/>
  <c r="Q385" i="7"/>
  <c r="P385" i="7"/>
  <c r="Q377" i="7"/>
  <c r="P377" i="7"/>
  <c r="Q369" i="7"/>
  <c r="P369" i="7"/>
  <c r="Q361" i="7"/>
  <c r="P361" i="7"/>
  <c r="Q353" i="7"/>
  <c r="P353" i="7"/>
  <c r="Q345" i="7"/>
  <c r="P345" i="7"/>
  <c r="Q337" i="7"/>
  <c r="P337" i="7"/>
  <c r="Q329" i="7"/>
  <c r="P329" i="7"/>
  <c r="Q321" i="7"/>
  <c r="P321" i="7"/>
  <c r="Q313" i="7"/>
  <c r="P313" i="7"/>
  <c r="Q305" i="7"/>
  <c r="P305" i="7"/>
  <c r="Q297" i="7"/>
  <c r="P297" i="7"/>
  <c r="Q289" i="7"/>
  <c r="P289" i="7"/>
  <c r="Q281" i="7"/>
  <c r="P281" i="7"/>
  <c r="Q273" i="7"/>
  <c r="P273" i="7"/>
  <c r="Q265" i="7"/>
  <c r="P265" i="7"/>
  <c r="Q257" i="7"/>
  <c r="P257" i="7"/>
  <c r="Q249" i="7"/>
  <c r="P249" i="7"/>
  <c r="Q241" i="7"/>
  <c r="P241" i="7"/>
  <c r="Q233" i="7"/>
  <c r="P233" i="7"/>
  <c r="Q225" i="7"/>
  <c r="P225" i="7"/>
  <c r="Q217" i="7"/>
  <c r="P217" i="7"/>
  <c r="Q209" i="7"/>
  <c r="P209" i="7"/>
  <c r="Q201" i="7"/>
  <c r="P201" i="7"/>
  <c r="Q193" i="7"/>
  <c r="P193" i="7"/>
  <c r="Q185" i="7"/>
  <c r="P185" i="7"/>
  <c r="Q177" i="7"/>
  <c r="P177" i="7"/>
  <c r="Q169" i="7"/>
  <c r="P169" i="7"/>
  <c r="Q161" i="7"/>
  <c r="P161" i="7"/>
  <c r="Q153" i="7"/>
  <c r="P153" i="7"/>
  <c r="Q145" i="7"/>
  <c r="P145" i="7"/>
  <c r="Q137" i="7"/>
  <c r="P137" i="7"/>
  <c r="Q129" i="7"/>
  <c r="P129" i="7"/>
  <c r="Q121" i="7"/>
  <c r="P121" i="7"/>
  <c r="Q113" i="7"/>
  <c r="P113" i="7"/>
  <c r="Q105" i="7"/>
  <c r="P105" i="7"/>
  <c r="Q97" i="7"/>
  <c r="P97" i="7"/>
  <c r="Q89" i="7"/>
  <c r="P89" i="7"/>
  <c r="Q81" i="7"/>
  <c r="P81" i="7"/>
  <c r="Q73" i="7"/>
  <c r="P73" i="7"/>
  <c r="Q65" i="7"/>
  <c r="P65" i="7"/>
  <c r="Q57" i="7"/>
  <c r="P57" i="7"/>
  <c r="Q49" i="7"/>
  <c r="P49" i="7"/>
  <c r="Q41" i="7"/>
  <c r="P41" i="7"/>
  <c r="Q33" i="7"/>
  <c r="P33" i="7"/>
  <c r="Q25" i="7"/>
  <c r="P25" i="7"/>
  <c r="Q17" i="7"/>
  <c r="P17" i="7"/>
  <c r="Q9" i="7"/>
  <c r="P9" i="7"/>
  <c r="Q2107" i="7"/>
  <c r="P2107" i="7"/>
  <c r="Q2075" i="7"/>
  <c r="P2075" i="7"/>
  <c r="Q2035" i="7"/>
  <c r="P2035" i="7"/>
  <c r="Q1995" i="7"/>
  <c r="P1995" i="7"/>
  <c r="Q1955" i="7"/>
  <c r="P1955" i="7"/>
  <c r="Q1915" i="7"/>
  <c r="P1915" i="7"/>
  <c r="Q1867" i="7"/>
  <c r="P1867" i="7"/>
  <c r="Q1827" i="7"/>
  <c r="P1827" i="7"/>
  <c r="Q1787" i="7"/>
  <c r="P1787" i="7"/>
  <c r="Q1739" i="7"/>
  <c r="P1739" i="7"/>
  <c r="Q1699" i="7"/>
  <c r="P1699" i="7"/>
  <c r="Q1667" i="7"/>
  <c r="P1667" i="7"/>
  <c r="Q1627" i="7"/>
  <c r="P1627" i="7"/>
  <c r="Q1579" i="7"/>
  <c r="P1579" i="7"/>
  <c r="Q1539" i="7"/>
  <c r="P1539" i="7"/>
  <c r="Q1499" i="7"/>
  <c r="P1499" i="7"/>
  <c r="Q1459" i="7"/>
  <c r="P1459" i="7"/>
  <c r="Q1435" i="7"/>
  <c r="P1435" i="7"/>
  <c r="Q1403" i="7"/>
  <c r="P1403" i="7"/>
  <c r="Q1363" i="7"/>
  <c r="P1363" i="7"/>
  <c r="Q1323" i="7"/>
  <c r="P1323" i="7"/>
  <c r="Q1251" i="7"/>
  <c r="P1251" i="7"/>
  <c r="Q1227" i="7"/>
  <c r="P1227" i="7"/>
  <c r="Q1187" i="7"/>
  <c r="P1187" i="7"/>
  <c r="Q1147" i="7"/>
  <c r="P1147" i="7"/>
  <c r="Q1099" i="7"/>
  <c r="P1099" i="7"/>
  <c r="Q1059" i="7"/>
  <c r="P1059" i="7"/>
  <c r="Q1035" i="7"/>
  <c r="P1035" i="7"/>
  <c r="Q987" i="7"/>
  <c r="P987" i="7"/>
  <c r="Q971" i="7"/>
  <c r="P971" i="7"/>
  <c r="Q931" i="7"/>
  <c r="P931" i="7"/>
  <c r="Q883" i="7"/>
  <c r="P883" i="7"/>
  <c r="Q835" i="7"/>
  <c r="P835" i="7"/>
  <c r="Q811" i="7"/>
  <c r="P811" i="7"/>
  <c r="Q755" i="7"/>
  <c r="P755" i="7"/>
  <c r="Q715" i="7"/>
  <c r="P715" i="7"/>
  <c r="Q675" i="7"/>
  <c r="P675" i="7"/>
  <c r="Q635" i="7"/>
  <c r="P635" i="7"/>
  <c r="Q595" i="7"/>
  <c r="P595" i="7"/>
  <c r="Q587" i="7"/>
  <c r="P587" i="7"/>
  <c r="Q547" i="7"/>
  <c r="P547" i="7"/>
  <c r="Q483" i="7"/>
  <c r="P483" i="7"/>
  <c r="Q451" i="7"/>
  <c r="P451" i="7"/>
  <c r="Q411" i="7"/>
  <c r="P411" i="7"/>
  <c r="Q379" i="7"/>
  <c r="P379" i="7"/>
  <c r="Q347" i="7"/>
  <c r="P347" i="7"/>
  <c r="Q307" i="7"/>
  <c r="P307" i="7"/>
  <c r="Q275" i="7"/>
  <c r="P275" i="7"/>
  <c r="Q243" i="7"/>
  <c r="P243" i="7"/>
  <c r="Q203" i="7"/>
  <c r="P203" i="7"/>
  <c r="Q163" i="7"/>
  <c r="P163" i="7"/>
  <c r="Q131" i="7"/>
  <c r="P131" i="7"/>
  <c r="Q99" i="7"/>
  <c r="P99" i="7"/>
  <c r="Q59" i="7"/>
  <c r="P59" i="7"/>
  <c r="Q27" i="7"/>
  <c r="P27" i="7"/>
  <c r="Q2120" i="7"/>
  <c r="P2120" i="7"/>
  <c r="Q2112" i="7"/>
  <c r="P2112" i="7"/>
  <c r="Q2104" i="7"/>
  <c r="P2104" i="7"/>
  <c r="Q2096" i="7"/>
  <c r="P2096" i="7"/>
  <c r="Q2088" i="7"/>
  <c r="P2088" i="7"/>
  <c r="Q2080" i="7"/>
  <c r="P2080" i="7"/>
  <c r="Q2072" i="7"/>
  <c r="P2072" i="7"/>
  <c r="Q2064" i="7"/>
  <c r="P2064" i="7"/>
  <c r="Q2056" i="7"/>
  <c r="P2056" i="7"/>
  <c r="Q2048" i="7"/>
  <c r="P2048" i="7"/>
  <c r="Q2040" i="7"/>
  <c r="P2040" i="7"/>
  <c r="Q2032" i="7"/>
  <c r="P2032" i="7"/>
  <c r="Q2024" i="7"/>
  <c r="P2024" i="7"/>
  <c r="Q2016" i="7"/>
  <c r="P2016" i="7"/>
  <c r="Q2008" i="7"/>
  <c r="P2008" i="7"/>
  <c r="Q2000" i="7"/>
  <c r="P2000" i="7"/>
  <c r="Q1992" i="7"/>
  <c r="P1992" i="7"/>
  <c r="Q1984" i="7"/>
  <c r="P1984" i="7"/>
  <c r="Q1976" i="7"/>
  <c r="P1976" i="7"/>
  <c r="Q1968" i="7"/>
  <c r="P1968" i="7"/>
  <c r="Q1960" i="7"/>
  <c r="P1960" i="7"/>
  <c r="Q1952" i="7"/>
  <c r="P1952" i="7"/>
  <c r="Q1944" i="7"/>
  <c r="P1944" i="7"/>
  <c r="Q1936" i="7"/>
  <c r="P1936" i="7"/>
  <c r="Q1928" i="7"/>
  <c r="P1928" i="7"/>
  <c r="Q1920" i="7"/>
  <c r="P1920" i="7"/>
  <c r="Q1912" i="7"/>
  <c r="P1912" i="7"/>
  <c r="Q1904" i="7"/>
  <c r="P1904" i="7"/>
  <c r="Q1896" i="7"/>
  <c r="P1896" i="7"/>
  <c r="Q1888" i="7"/>
  <c r="P1888" i="7"/>
  <c r="Q1880" i="7"/>
  <c r="P1880" i="7"/>
  <c r="Q1872" i="7"/>
  <c r="P1872" i="7"/>
  <c r="Q1864" i="7"/>
  <c r="P1864" i="7"/>
  <c r="Q1856" i="7"/>
  <c r="P1856" i="7"/>
  <c r="Q1848" i="7"/>
  <c r="P1848" i="7"/>
  <c r="Q1840" i="7"/>
  <c r="P1840" i="7"/>
  <c r="Q1832" i="7"/>
  <c r="P1832" i="7"/>
  <c r="Q1824" i="7"/>
  <c r="P1824" i="7"/>
  <c r="Q1816" i="7"/>
  <c r="P1816" i="7"/>
  <c r="Q1808" i="7"/>
  <c r="P1808" i="7"/>
  <c r="Q1800" i="7"/>
  <c r="P1800" i="7"/>
  <c r="Q1792" i="7"/>
  <c r="P1792" i="7"/>
  <c r="Q1784" i="7"/>
  <c r="P1784" i="7"/>
  <c r="Q1776" i="7"/>
  <c r="P1776" i="7"/>
  <c r="Q1768" i="7"/>
  <c r="P1768" i="7"/>
  <c r="Q1760" i="7"/>
  <c r="P1760" i="7"/>
  <c r="Q1752" i="7"/>
  <c r="P1752" i="7"/>
  <c r="Q1744" i="7"/>
  <c r="P1744" i="7"/>
  <c r="Q1736" i="7"/>
  <c r="P1736" i="7"/>
  <c r="Q1728" i="7"/>
  <c r="P1728" i="7"/>
  <c r="Q1720" i="7"/>
  <c r="P1720" i="7"/>
  <c r="Q1712" i="7"/>
  <c r="P1712" i="7"/>
  <c r="Q1704" i="7"/>
  <c r="P1704" i="7"/>
  <c r="Q1696" i="7"/>
  <c r="P1696" i="7"/>
  <c r="Q1688" i="7"/>
  <c r="P1688" i="7"/>
  <c r="Q1680" i="7"/>
  <c r="P1680" i="7"/>
  <c r="Q1672" i="7"/>
  <c r="P1672" i="7"/>
  <c r="Q1664" i="7"/>
  <c r="P1664" i="7"/>
  <c r="Q1656" i="7"/>
  <c r="P1656" i="7"/>
  <c r="Q1648" i="7"/>
  <c r="P1648" i="7"/>
  <c r="Q1640" i="7"/>
  <c r="P1640" i="7"/>
  <c r="Q1632" i="7"/>
  <c r="P1632" i="7"/>
  <c r="Q1624" i="7"/>
  <c r="P1624" i="7"/>
  <c r="Q1616" i="7"/>
  <c r="P1616" i="7"/>
  <c r="Q1608" i="7"/>
  <c r="P1608" i="7"/>
  <c r="Q1600" i="7"/>
  <c r="P1600" i="7"/>
  <c r="Q1592" i="7"/>
  <c r="P1592" i="7"/>
  <c r="Q1584" i="7"/>
  <c r="P1584" i="7"/>
  <c r="Q1576" i="7"/>
  <c r="P1576" i="7"/>
  <c r="Q1568" i="7"/>
  <c r="P1568" i="7"/>
  <c r="Q1560" i="7"/>
  <c r="P1560" i="7"/>
  <c r="Q1552" i="7"/>
  <c r="P1552" i="7"/>
  <c r="Q1544" i="7"/>
  <c r="P1544" i="7"/>
  <c r="Q1536" i="7"/>
  <c r="P1536" i="7"/>
  <c r="Q1528" i="7"/>
  <c r="P1528" i="7"/>
  <c r="Q1520" i="7"/>
  <c r="P1520" i="7"/>
  <c r="Q1512" i="7"/>
  <c r="P1512" i="7"/>
  <c r="Q1504" i="7"/>
  <c r="P1504" i="7"/>
  <c r="Q1496" i="7"/>
  <c r="P1496" i="7"/>
  <c r="Q1488" i="7"/>
  <c r="P1488" i="7"/>
  <c r="Q1480" i="7"/>
  <c r="P1480" i="7"/>
  <c r="Q1472" i="7"/>
  <c r="P1472" i="7"/>
  <c r="Q1464" i="7"/>
  <c r="P1464" i="7"/>
  <c r="Q1456" i="7"/>
  <c r="P1456" i="7"/>
  <c r="Q1448" i="7"/>
  <c r="P1448" i="7"/>
  <c r="Q1440" i="7"/>
  <c r="P1440" i="7"/>
  <c r="Q1432" i="7"/>
  <c r="P1432" i="7"/>
  <c r="Q1424" i="7"/>
  <c r="P1424" i="7"/>
  <c r="Q1416" i="7"/>
  <c r="P1416" i="7"/>
  <c r="Q1408" i="7"/>
  <c r="P1408" i="7"/>
  <c r="Q1400" i="7"/>
  <c r="P1400" i="7"/>
  <c r="Q1392" i="7"/>
  <c r="P1392" i="7"/>
  <c r="Q1384" i="7"/>
  <c r="P1384" i="7"/>
  <c r="Q1376" i="7"/>
  <c r="P1376" i="7"/>
  <c r="Q1368" i="7"/>
  <c r="P1368" i="7"/>
  <c r="Q1360" i="7"/>
  <c r="P1360" i="7"/>
  <c r="Q1352" i="7"/>
  <c r="P1352" i="7"/>
  <c r="Q1344" i="7"/>
  <c r="P1344" i="7"/>
  <c r="Q1336" i="7"/>
  <c r="P1336" i="7"/>
  <c r="Q1328" i="7"/>
  <c r="P1328" i="7"/>
  <c r="Q1320" i="7"/>
  <c r="P1320" i="7"/>
  <c r="Q1312" i="7"/>
  <c r="P1312" i="7"/>
  <c r="Q1304" i="7"/>
  <c r="P1304" i="7"/>
  <c r="Q1296" i="7"/>
  <c r="P1296" i="7"/>
  <c r="Q1288" i="7"/>
  <c r="P1288" i="7"/>
  <c r="Q1280" i="7"/>
  <c r="P1280" i="7"/>
  <c r="Q1272" i="7"/>
  <c r="P1272" i="7"/>
  <c r="Q1264" i="7"/>
  <c r="P1264" i="7"/>
  <c r="Q1256" i="7"/>
  <c r="P1256" i="7"/>
  <c r="Q1248" i="7"/>
  <c r="P1248" i="7"/>
  <c r="Q1240" i="7"/>
  <c r="P1240" i="7"/>
  <c r="Q1232" i="7"/>
  <c r="P1232" i="7"/>
  <c r="Q1224" i="7"/>
  <c r="P1224" i="7"/>
  <c r="Q1216" i="7"/>
  <c r="P1216" i="7"/>
  <c r="Q1208" i="7"/>
  <c r="P1208" i="7"/>
  <c r="Q1200" i="7"/>
  <c r="P1200" i="7"/>
  <c r="Q1192" i="7"/>
  <c r="P1192" i="7"/>
  <c r="Q1184" i="7"/>
  <c r="P1184" i="7"/>
  <c r="Q1176" i="7"/>
  <c r="P1176" i="7"/>
  <c r="Q1168" i="7"/>
  <c r="P1168" i="7"/>
  <c r="Q1160" i="7"/>
  <c r="P1160" i="7"/>
  <c r="Q1152" i="7"/>
  <c r="P1152" i="7"/>
  <c r="Q1144" i="7"/>
  <c r="P1144" i="7"/>
  <c r="Q1136" i="7"/>
  <c r="P1136" i="7"/>
  <c r="Q1128" i="7"/>
  <c r="P1128" i="7"/>
  <c r="Q1120" i="7"/>
  <c r="P1120" i="7"/>
  <c r="Q1112" i="7"/>
  <c r="P1112" i="7"/>
  <c r="Q1104" i="7"/>
  <c r="P1104" i="7"/>
  <c r="Q1096" i="7"/>
  <c r="P1096" i="7"/>
  <c r="Q1088" i="7"/>
  <c r="P1088" i="7"/>
  <c r="Q1080" i="7"/>
  <c r="P1080" i="7"/>
  <c r="Q1072" i="7"/>
  <c r="P1072" i="7"/>
  <c r="Q1064" i="7"/>
  <c r="P1064" i="7"/>
  <c r="Q1056" i="7"/>
  <c r="P1056" i="7"/>
  <c r="Q1048" i="7"/>
  <c r="P1048" i="7"/>
  <c r="Q1040" i="7"/>
  <c r="P1040" i="7"/>
  <c r="Q1032" i="7"/>
  <c r="P1032" i="7"/>
  <c r="Q1024" i="7"/>
  <c r="P1024" i="7"/>
  <c r="Q1016" i="7"/>
  <c r="P1016" i="7"/>
  <c r="Q1008" i="7"/>
  <c r="P1008" i="7"/>
  <c r="Q1000" i="7"/>
  <c r="P1000" i="7"/>
  <c r="Q992" i="7"/>
  <c r="P992" i="7"/>
  <c r="Q984" i="7"/>
  <c r="P984" i="7"/>
  <c r="Q976" i="7"/>
  <c r="P976" i="7"/>
  <c r="Q968" i="7"/>
  <c r="P968" i="7"/>
  <c r="Q960" i="7"/>
  <c r="P960" i="7"/>
  <c r="Q952" i="7"/>
  <c r="P952" i="7"/>
  <c r="Q944" i="7"/>
  <c r="P944" i="7"/>
  <c r="Q936" i="7"/>
  <c r="P936" i="7"/>
  <c r="Q928" i="7"/>
  <c r="P928" i="7"/>
  <c r="Q920" i="7"/>
  <c r="P920" i="7"/>
  <c r="Q912" i="7"/>
  <c r="P912" i="7"/>
  <c r="Q904" i="7"/>
  <c r="P904" i="7"/>
  <c r="Q896" i="7"/>
  <c r="P896" i="7"/>
  <c r="Q888" i="7"/>
  <c r="P888" i="7"/>
  <c r="Q880" i="7"/>
  <c r="P880" i="7"/>
  <c r="Q872" i="7"/>
  <c r="P872" i="7"/>
  <c r="Q864" i="7"/>
  <c r="P864" i="7"/>
  <c r="Q856" i="7"/>
  <c r="P856" i="7"/>
  <c r="Q848" i="7"/>
  <c r="P848" i="7"/>
  <c r="Q840" i="7"/>
  <c r="P840" i="7"/>
  <c r="Q832" i="7"/>
  <c r="P832" i="7"/>
  <c r="Q824" i="7"/>
  <c r="P824" i="7"/>
  <c r="Q816" i="7"/>
  <c r="P816" i="7"/>
  <c r="Q808" i="7"/>
  <c r="P808" i="7"/>
  <c r="Q800" i="7"/>
  <c r="P800" i="7"/>
  <c r="Q792" i="7"/>
  <c r="P792" i="7"/>
  <c r="Q784" i="7"/>
  <c r="P784" i="7"/>
  <c r="Q776" i="7"/>
  <c r="P776" i="7"/>
  <c r="Q768" i="7"/>
  <c r="P768" i="7"/>
  <c r="Q760" i="7"/>
  <c r="P760" i="7"/>
  <c r="Q752" i="7"/>
  <c r="P752" i="7"/>
  <c r="Q744" i="7"/>
  <c r="P744" i="7"/>
  <c r="Q736" i="7"/>
  <c r="P736" i="7"/>
  <c r="Q728" i="7"/>
  <c r="P728" i="7"/>
  <c r="Q720" i="7"/>
  <c r="P720" i="7"/>
  <c r="Q712" i="7"/>
  <c r="P712" i="7"/>
  <c r="Q704" i="7"/>
  <c r="P704" i="7"/>
  <c r="Q696" i="7"/>
  <c r="P696" i="7"/>
  <c r="Q688" i="7"/>
  <c r="P688" i="7"/>
  <c r="Q680" i="7"/>
  <c r="P680" i="7"/>
  <c r="Q672" i="7"/>
  <c r="P672" i="7"/>
  <c r="Q664" i="7"/>
  <c r="P664" i="7"/>
  <c r="Q656" i="7"/>
  <c r="P656" i="7"/>
  <c r="Q648" i="7"/>
  <c r="P648" i="7"/>
  <c r="Q640" i="7"/>
  <c r="P640" i="7"/>
  <c r="Q632" i="7"/>
  <c r="P632" i="7"/>
  <c r="Q624" i="7"/>
  <c r="P624" i="7"/>
  <c r="Q616" i="7"/>
  <c r="P616" i="7"/>
  <c r="Q608" i="7"/>
  <c r="P608" i="7"/>
  <c r="Q600" i="7"/>
  <c r="P600" i="7"/>
  <c r="Q592" i="7"/>
  <c r="P592" i="7"/>
  <c r="Q584" i="7"/>
  <c r="P584" i="7"/>
  <c r="Q576" i="7"/>
  <c r="P576" i="7"/>
  <c r="Q568" i="7"/>
  <c r="P568" i="7"/>
  <c r="Q560" i="7"/>
  <c r="P560" i="7"/>
  <c r="Q552" i="7"/>
  <c r="P552" i="7"/>
  <c r="Q544" i="7"/>
  <c r="P544" i="7"/>
  <c r="Q536" i="7"/>
  <c r="P536" i="7"/>
  <c r="Q528" i="7"/>
  <c r="P528" i="7"/>
  <c r="Q520" i="7"/>
  <c r="P520" i="7"/>
  <c r="Q512" i="7"/>
  <c r="P512" i="7"/>
  <c r="Q504" i="7"/>
  <c r="P504" i="7"/>
  <c r="Q496" i="7"/>
  <c r="P496" i="7"/>
  <c r="Q488" i="7"/>
  <c r="P488" i="7"/>
  <c r="Q480" i="7"/>
  <c r="P480" i="7"/>
  <c r="Q472" i="7"/>
  <c r="P472" i="7"/>
  <c r="Q464" i="7"/>
  <c r="P464" i="7"/>
  <c r="Q456" i="7"/>
  <c r="P456" i="7"/>
  <c r="Q448" i="7"/>
  <c r="P448" i="7"/>
  <c r="Q440" i="7"/>
  <c r="P440" i="7"/>
  <c r="Q432" i="7"/>
  <c r="P432" i="7"/>
  <c r="Q424" i="7"/>
  <c r="P424" i="7"/>
  <c r="Q416" i="7"/>
  <c r="P416" i="7"/>
  <c r="Q408" i="7"/>
  <c r="P408" i="7"/>
  <c r="Q400" i="7"/>
  <c r="P400" i="7"/>
  <c r="Q392" i="7"/>
  <c r="P392" i="7"/>
  <c r="Q384" i="7"/>
  <c r="P384" i="7"/>
  <c r="Q376" i="7"/>
  <c r="P376" i="7"/>
  <c r="Q368" i="7"/>
  <c r="P368" i="7"/>
  <c r="Q360" i="7"/>
  <c r="P360" i="7"/>
  <c r="Q352" i="7"/>
  <c r="P352" i="7"/>
  <c r="Q344" i="7"/>
  <c r="P344" i="7"/>
  <c r="Q336" i="7"/>
  <c r="P336" i="7"/>
  <c r="Q328" i="7"/>
  <c r="P328" i="7"/>
  <c r="Q320" i="7"/>
  <c r="P320" i="7"/>
  <c r="Q312" i="7"/>
  <c r="P312" i="7"/>
  <c r="Q304" i="7"/>
  <c r="P304" i="7"/>
  <c r="Q296" i="7"/>
  <c r="P296" i="7"/>
  <c r="Q288" i="7"/>
  <c r="P288" i="7"/>
  <c r="Q280" i="7"/>
  <c r="P280" i="7"/>
  <c r="Q272" i="7"/>
  <c r="P272" i="7"/>
  <c r="Q264" i="7"/>
  <c r="P264" i="7"/>
  <c r="Q256" i="7"/>
  <c r="P256" i="7"/>
  <c r="Q248" i="7"/>
  <c r="P248" i="7"/>
  <c r="Q240" i="7"/>
  <c r="P240" i="7"/>
  <c r="Q232" i="7"/>
  <c r="P232" i="7"/>
  <c r="Q224" i="7"/>
  <c r="P224" i="7"/>
  <c r="Q216" i="7"/>
  <c r="P216" i="7"/>
  <c r="Q208" i="7"/>
  <c r="P208" i="7"/>
  <c r="Q200" i="7"/>
  <c r="P200" i="7"/>
  <c r="Q192" i="7"/>
  <c r="P192" i="7"/>
  <c r="Q184" i="7"/>
  <c r="P184" i="7"/>
  <c r="Q176" i="7"/>
  <c r="P176" i="7"/>
  <c r="Q168" i="7"/>
  <c r="P168" i="7"/>
  <c r="Q160" i="7"/>
  <c r="P160" i="7"/>
  <c r="Q152" i="7"/>
  <c r="P152" i="7"/>
  <c r="Q144" i="7"/>
  <c r="P144" i="7"/>
  <c r="Q136" i="7"/>
  <c r="P136" i="7"/>
  <c r="Q128" i="7"/>
  <c r="P128" i="7"/>
  <c r="Q120" i="7"/>
  <c r="P120" i="7"/>
  <c r="Q112" i="7"/>
  <c r="P112" i="7"/>
  <c r="Q104" i="7"/>
  <c r="P104" i="7"/>
  <c r="Q96" i="7"/>
  <c r="P96" i="7"/>
  <c r="Q88" i="7"/>
  <c r="P88" i="7"/>
  <c r="Q80" i="7"/>
  <c r="P80" i="7"/>
  <c r="Q72" i="7"/>
  <c r="P72" i="7"/>
  <c r="Q64" i="7"/>
  <c r="P64" i="7"/>
  <c r="Q56" i="7"/>
  <c r="P56" i="7"/>
  <c r="Q48" i="7"/>
  <c r="P48" i="7"/>
  <c r="Q40" i="7"/>
  <c r="P40" i="7"/>
  <c r="Q32" i="7"/>
  <c r="P32" i="7"/>
  <c r="Q24" i="7"/>
  <c r="P24" i="7"/>
  <c r="Q16" i="7"/>
  <c r="P16" i="7"/>
  <c r="Q8" i="7"/>
  <c r="P8" i="7"/>
  <c r="Q2" i="7"/>
  <c r="P2" i="7"/>
  <c r="Q2067" i="7"/>
  <c r="P2067" i="7"/>
  <c r="Q2027" i="7"/>
  <c r="P2027" i="7"/>
  <c r="Q1987" i="7"/>
  <c r="P1987" i="7"/>
  <c r="Q1947" i="7"/>
  <c r="P1947" i="7"/>
  <c r="Q1907" i="7"/>
  <c r="P1907" i="7"/>
  <c r="Q1875" i="7"/>
  <c r="P1875" i="7"/>
  <c r="Q1835" i="7"/>
  <c r="P1835" i="7"/>
  <c r="Q1795" i="7"/>
  <c r="P1795" i="7"/>
  <c r="Q1747" i="7"/>
  <c r="P1747" i="7"/>
  <c r="Q1707" i="7"/>
  <c r="P1707" i="7"/>
  <c r="Q1683" i="7"/>
  <c r="P1683" i="7"/>
  <c r="Q1643" i="7"/>
  <c r="P1643" i="7"/>
  <c r="Q1595" i="7"/>
  <c r="P1595" i="7"/>
  <c r="Q1571" i="7"/>
  <c r="P1571" i="7"/>
  <c r="Q1531" i="7"/>
  <c r="P1531" i="7"/>
  <c r="Q1483" i="7"/>
  <c r="P1483" i="7"/>
  <c r="Q1451" i="7"/>
  <c r="P1451" i="7"/>
  <c r="Q1411" i="7"/>
  <c r="P1411" i="7"/>
  <c r="Q1371" i="7"/>
  <c r="P1371" i="7"/>
  <c r="Q1339" i="7"/>
  <c r="P1339" i="7"/>
  <c r="Q1307" i="7"/>
  <c r="P1307" i="7"/>
  <c r="Q1283" i="7"/>
  <c r="P1283" i="7"/>
  <c r="Q1243" i="7"/>
  <c r="P1243" i="7"/>
  <c r="Q1203" i="7"/>
  <c r="P1203" i="7"/>
  <c r="Q1163" i="7"/>
  <c r="P1163" i="7"/>
  <c r="Q1123" i="7"/>
  <c r="P1123" i="7"/>
  <c r="Q1083" i="7"/>
  <c r="P1083" i="7"/>
  <c r="Q1019" i="7"/>
  <c r="P1019" i="7"/>
  <c r="Q979" i="7"/>
  <c r="P979" i="7"/>
  <c r="Q939" i="7"/>
  <c r="P939" i="7"/>
  <c r="Q899" i="7"/>
  <c r="P899" i="7"/>
  <c r="Q859" i="7"/>
  <c r="P859" i="7"/>
  <c r="Q843" i="7"/>
  <c r="P843" i="7"/>
  <c r="Q795" i="7"/>
  <c r="P795" i="7"/>
  <c r="Q771" i="7"/>
  <c r="P771" i="7"/>
  <c r="Q739" i="7"/>
  <c r="P739" i="7"/>
  <c r="Q691" i="7"/>
  <c r="P691" i="7"/>
  <c r="Q651" i="7"/>
  <c r="P651" i="7"/>
  <c r="Q619" i="7"/>
  <c r="P619" i="7"/>
  <c r="Q579" i="7"/>
  <c r="P579" i="7"/>
  <c r="Q531" i="7"/>
  <c r="P531" i="7"/>
  <c r="Q515" i="7"/>
  <c r="P515" i="7"/>
  <c r="Q475" i="7"/>
  <c r="P475" i="7"/>
  <c r="Q435" i="7"/>
  <c r="P435" i="7"/>
  <c r="Q403" i="7"/>
  <c r="P403" i="7"/>
  <c r="Q371" i="7"/>
  <c r="P371" i="7"/>
  <c r="Q339" i="7"/>
  <c r="P339" i="7"/>
  <c r="Q315" i="7"/>
  <c r="P315" i="7"/>
  <c r="Q267" i="7"/>
  <c r="P267" i="7"/>
  <c r="Q235" i="7"/>
  <c r="P235" i="7"/>
  <c r="Q211" i="7"/>
  <c r="P211" i="7"/>
  <c r="Q179" i="7"/>
  <c r="P179" i="7"/>
  <c r="Q155" i="7"/>
  <c r="P155" i="7"/>
  <c r="Q123" i="7"/>
  <c r="P123" i="7"/>
  <c r="Q91" i="7"/>
  <c r="P91" i="7"/>
  <c r="Q67" i="7"/>
  <c r="P67" i="7"/>
  <c r="Q35" i="7"/>
  <c r="P35" i="7"/>
  <c r="Q3" i="7"/>
  <c r="P3" i="7"/>
  <c r="Q2119" i="7"/>
  <c r="P2119" i="7"/>
  <c r="Q2111" i="7"/>
  <c r="P2111" i="7"/>
  <c r="Q2103" i="7"/>
  <c r="P2103" i="7"/>
  <c r="Q2095" i="7"/>
  <c r="P2095" i="7"/>
  <c r="Q2087" i="7"/>
  <c r="P2087" i="7"/>
  <c r="Q2079" i="7"/>
  <c r="P2079" i="7"/>
  <c r="Q2071" i="7"/>
  <c r="P2071" i="7"/>
  <c r="Q2063" i="7"/>
  <c r="P2063" i="7"/>
  <c r="Q2055" i="7"/>
  <c r="P2055" i="7"/>
  <c r="Q2047" i="7"/>
  <c r="P2047" i="7"/>
  <c r="Q2039" i="7"/>
  <c r="P2039" i="7"/>
  <c r="Q2031" i="7"/>
  <c r="P2031" i="7"/>
  <c r="Q2023" i="7"/>
  <c r="P2023" i="7"/>
  <c r="Q2015" i="7"/>
  <c r="P2015" i="7"/>
  <c r="Q2007" i="7"/>
  <c r="P2007" i="7"/>
  <c r="Q1999" i="7"/>
  <c r="P1999" i="7"/>
  <c r="Q1991" i="7"/>
  <c r="P1991" i="7"/>
  <c r="Q1983" i="7"/>
  <c r="P1983" i="7"/>
  <c r="Q1975" i="7"/>
  <c r="P1975" i="7"/>
  <c r="Q1967" i="7"/>
  <c r="P1967" i="7"/>
  <c r="Q1959" i="7"/>
  <c r="P1959" i="7"/>
  <c r="Q1951" i="7"/>
  <c r="P1951" i="7"/>
  <c r="Q1943" i="7"/>
  <c r="P1943" i="7"/>
  <c r="Q1935" i="7"/>
  <c r="P1935" i="7"/>
  <c r="Q1927" i="7"/>
  <c r="P1927" i="7"/>
  <c r="Q1919" i="7"/>
  <c r="P1919" i="7"/>
  <c r="Q1911" i="7"/>
  <c r="P1911" i="7"/>
  <c r="Q1903" i="7"/>
  <c r="P1903" i="7"/>
  <c r="Q1895" i="7"/>
  <c r="P1895" i="7"/>
  <c r="Q1887" i="7"/>
  <c r="P1887" i="7"/>
  <c r="Q1879" i="7"/>
  <c r="P1879" i="7"/>
  <c r="Q1871" i="7"/>
  <c r="P1871" i="7"/>
  <c r="Q1863" i="7"/>
  <c r="P1863" i="7"/>
  <c r="Q1855" i="7"/>
  <c r="P1855" i="7"/>
  <c r="Q1847" i="7"/>
  <c r="P1847" i="7"/>
  <c r="Q1839" i="7"/>
  <c r="P1839" i="7"/>
  <c r="Q1831" i="7"/>
  <c r="P1831" i="7"/>
  <c r="Q1823" i="7"/>
  <c r="P1823" i="7"/>
  <c r="Q1815" i="7"/>
  <c r="P1815" i="7"/>
  <c r="Q1807" i="7"/>
  <c r="P1807" i="7"/>
  <c r="Q1799" i="7"/>
  <c r="P1799" i="7"/>
  <c r="Q1791" i="7"/>
  <c r="P1791" i="7"/>
  <c r="Q1783" i="7"/>
  <c r="P1783" i="7"/>
  <c r="Q1775" i="7"/>
  <c r="P1775" i="7"/>
  <c r="Q1767" i="7"/>
  <c r="P1767" i="7"/>
  <c r="Q1759" i="7"/>
  <c r="P1759" i="7"/>
  <c r="Q1751" i="7"/>
  <c r="P1751" i="7"/>
  <c r="Q1743" i="7"/>
  <c r="P1743" i="7"/>
  <c r="Q1735" i="7"/>
  <c r="P1735" i="7"/>
  <c r="Q1727" i="7"/>
  <c r="P1727" i="7"/>
  <c r="Q1719" i="7"/>
  <c r="P1719" i="7"/>
  <c r="Q1711" i="7"/>
  <c r="P1711" i="7"/>
  <c r="Q1703" i="7"/>
  <c r="P1703" i="7"/>
  <c r="Q1695" i="7"/>
  <c r="P1695" i="7"/>
  <c r="Q1687" i="7"/>
  <c r="P1687" i="7"/>
  <c r="Q1679" i="7"/>
  <c r="P1679" i="7"/>
  <c r="Q1671" i="7"/>
  <c r="P1671" i="7"/>
  <c r="Q1663" i="7"/>
  <c r="P1663" i="7"/>
  <c r="Q1655" i="7"/>
  <c r="P1655" i="7"/>
  <c r="Q1647" i="7"/>
  <c r="P1647" i="7"/>
  <c r="Q1639" i="7"/>
  <c r="P1639" i="7"/>
  <c r="Q1631" i="7"/>
  <c r="P1631" i="7"/>
  <c r="Q1623" i="7"/>
  <c r="P1623" i="7"/>
  <c r="Q1615" i="7"/>
  <c r="P1615" i="7"/>
  <c r="Q1607" i="7"/>
  <c r="P1607" i="7"/>
  <c r="Q1599" i="7"/>
  <c r="P1599" i="7"/>
  <c r="Q1591" i="7"/>
  <c r="P1591" i="7"/>
  <c r="Q1583" i="7"/>
  <c r="P1583" i="7"/>
  <c r="Q1575" i="7"/>
  <c r="P1575" i="7"/>
  <c r="Q1567" i="7"/>
  <c r="P1567" i="7"/>
  <c r="Q1559" i="7"/>
  <c r="P1559" i="7"/>
  <c r="Q1551" i="7"/>
  <c r="P1551" i="7"/>
  <c r="Q1543" i="7"/>
  <c r="P1543" i="7"/>
  <c r="Q1535" i="7"/>
  <c r="P1535" i="7"/>
  <c r="Q1527" i="7"/>
  <c r="P1527" i="7"/>
  <c r="Q1519" i="7"/>
  <c r="P1519" i="7"/>
  <c r="Q1511" i="7"/>
  <c r="P1511" i="7"/>
  <c r="Q1503" i="7"/>
  <c r="P1503" i="7"/>
  <c r="Q1495" i="7"/>
  <c r="P1495" i="7"/>
  <c r="Q1487" i="7"/>
  <c r="P1487" i="7"/>
  <c r="Q1479" i="7"/>
  <c r="P1479" i="7"/>
  <c r="Q1471" i="7"/>
  <c r="P1471" i="7"/>
  <c r="Q1463" i="7"/>
  <c r="P1463" i="7"/>
  <c r="Q1455" i="7"/>
  <c r="P1455" i="7"/>
  <c r="Q1447" i="7"/>
  <c r="P1447" i="7"/>
  <c r="Q1439" i="7"/>
  <c r="P1439" i="7"/>
  <c r="Q1431" i="7"/>
  <c r="P1431" i="7"/>
  <c r="Q1423" i="7"/>
  <c r="P1423" i="7"/>
  <c r="Q1415" i="7"/>
  <c r="P1415" i="7"/>
  <c r="Q1407" i="7"/>
  <c r="P1407" i="7"/>
  <c r="Q1399" i="7"/>
  <c r="P1399" i="7"/>
  <c r="Q1391" i="7"/>
  <c r="P1391" i="7"/>
  <c r="Q1383" i="7"/>
  <c r="P1383" i="7"/>
  <c r="Q1375" i="7"/>
  <c r="P1375" i="7"/>
  <c r="Q1367" i="7"/>
  <c r="P1367" i="7"/>
  <c r="Q1359" i="7"/>
  <c r="P1359" i="7"/>
  <c r="Q1351" i="7"/>
  <c r="P1351" i="7"/>
  <c r="Q1343" i="7"/>
  <c r="P1343" i="7"/>
  <c r="Q1335" i="7"/>
  <c r="P1335" i="7"/>
  <c r="Q1327" i="7"/>
  <c r="P1327" i="7"/>
  <c r="Q1319" i="7"/>
  <c r="P1319" i="7"/>
  <c r="Q1311" i="7"/>
  <c r="P1311" i="7"/>
  <c r="Q1303" i="7"/>
  <c r="P1303" i="7"/>
  <c r="Q1295" i="7"/>
  <c r="P1295" i="7"/>
  <c r="Q1287" i="7"/>
  <c r="P1287" i="7"/>
  <c r="Q1279" i="7"/>
  <c r="P1279" i="7"/>
  <c r="Q1271" i="7"/>
  <c r="P1271" i="7"/>
  <c r="Q1263" i="7"/>
  <c r="P1263" i="7"/>
  <c r="Q1255" i="7"/>
  <c r="P1255" i="7"/>
  <c r="Q1247" i="7"/>
  <c r="P1247" i="7"/>
  <c r="Q1239" i="7"/>
  <c r="P1239" i="7"/>
  <c r="Q1231" i="7"/>
  <c r="P1231" i="7"/>
  <c r="Q1223" i="7"/>
  <c r="P1223" i="7"/>
  <c r="Q1215" i="7"/>
  <c r="P1215" i="7"/>
  <c r="Q1207" i="7"/>
  <c r="P1207" i="7"/>
  <c r="Q1199" i="7"/>
  <c r="P1199" i="7"/>
  <c r="Q1191" i="7"/>
  <c r="P1191" i="7"/>
  <c r="Q1183" i="7"/>
  <c r="P1183" i="7"/>
  <c r="Q1175" i="7"/>
  <c r="P1175" i="7"/>
  <c r="Q1167" i="7"/>
  <c r="P1167" i="7"/>
  <c r="Q1159" i="7"/>
  <c r="P1159" i="7"/>
  <c r="Q1151" i="7"/>
  <c r="P1151" i="7"/>
  <c r="Q1143" i="7"/>
  <c r="P1143" i="7"/>
  <c r="Q1135" i="7"/>
  <c r="P1135" i="7"/>
  <c r="Q1127" i="7"/>
  <c r="P1127" i="7"/>
  <c r="Q1119" i="7"/>
  <c r="P1119" i="7"/>
  <c r="Q1111" i="7"/>
  <c r="P1111" i="7"/>
  <c r="Q1103" i="7"/>
  <c r="P1103" i="7"/>
  <c r="Q1095" i="7"/>
  <c r="P1095" i="7"/>
  <c r="Q1087" i="7"/>
  <c r="P1087" i="7"/>
  <c r="Q1079" i="7"/>
  <c r="P1079" i="7"/>
  <c r="Q1071" i="7"/>
  <c r="P1071" i="7"/>
  <c r="Q1063" i="7"/>
  <c r="P1063" i="7"/>
  <c r="Q1055" i="7"/>
  <c r="P1055" i="7"/>
  <c r="Q1047" i="7"/>
  <c r="P1047" i="7"/>
  <c r="Q1039" i="7"/>
  <c r="P1039" i="7"/>
  <c r="Q1031" i="7"/>
  <c r="P1031" i="7"/>
  <c r="Q1023" i="7"/>
  <c r="P1023" i="7"/>
  <c r="Q1015" i="7"/>
  <c r="P1015" i="7"/>
  <c r="Q1007" i="7"/>
  <c r="P1007" i="7"/>
  <c r="Q999" i="7"/>
  <c r="P999" i="7"/>
  <c r="Q991" i="7"/>
  <c r="P991" i="7"/>
  <c r="Q983" i="7"/>
  <c r="P983" i="7"/>
  <c r="Q975" i="7"/>
  <c r="P975" i="7"/>
  <c r="Q967" i="7"/>
  <c r="P967" i="7"/>
  <c r="Q959" i="7"/>
  <c r="P959" i="7"/>
  <c r="Q951" i="7"/>
  <c r="P951" i="7"/>
  <c r="Q943" i="7"/>
  <c r="P943" i="7"/>
  <c r="Q935" i="7"/>
  <c r="P935" i="7"/>
  <c r="Q927" i="7"/>
  <c r="P927" i="7"/>
  <c r="Q919" i="7"/>
  <c r="P919" i="7"/>
  <c r="Q911" i="7"/>
  <c r="P911" i="7"/>
  <c r="Q903" i="7"/>
  <c r="P903" i="7"/>
  <c r="Q895" i="7"/>
  <c r="P895" i="7"/>
  <c r="Q887" i="7"/>
  <c r="P887" i="7"/>
  <c r="Q879" i="7"/>
  <c r="P879" i="7"/>
  <c r="Q871" i="7"/>
  <c r="P871" i="7"/>
  <c r="Q863" i="7"/>
  <c r="P863" i="7"/>
  <c r="Q855" i="7"/>
  <c r="P855" i="7"/>
  <c r="Q847" i="7"/>
  <c r="P847" i="7"/>
  <c r="Q839" i="7"/>
  <c r="P839" i="7"/>
  <c r="Q831" i="7"/>
  <c r="P831" i="7"/>
  <c r="Q823" i="7"/>
  <c r="P823" i="7"/>
  <c r="Q815" i="7"/>
  <c r="P815" i="7"/>
  <c r="Q807" i="7"/>
  <c r="P807" i="7"/>
  <c r="Q799" i="7"/>
  <c r="P799" i="7"/>
  <c r="Q791" i="7"/>
  <c r="P791" i="7"/>
  <c r="Q783" i="7"/>
  <c r="P783" i="7"/>
  <c r="Q775" i="7"/>
  <c r="P775" i="7"/>
  <c r="Q767" i="7"/>
  <c r="P767" i="7"/>
  <c r="Q759" i="7"/>
  <c r="P759" i="7"/>
  <c r="Q751" i="7"/>
  <c r="P751" i="7"/>
  <c r="Q743" i="7"/>
  <c r="P743" i="7"/>
  <c r="Q735" i="7"/>
  <c r="P735" i="7"/>
  <c r="Q727" i="7"/>
  <c r="P727" i="7"/>
  <c r="Q719" i="7"/>
  <c r="P719" i="7"/>
  <c r="Q711" i="7"/>
  <c r="P711" i="7"/>
  <c r="Q703" i="7"/>
  <c r="P703" i="7"/>
  <c r="Q695" i="7"/>
  <c r="P695" i="7"/>
  <c r="Q687" i="7"/>
  <c r="P687" i="7"/>
  <c r="Q679" i="7"/>
  <c r="P679" i="7"/>
  <c r="Q671" i="7"/>
  <c r="P671" i="7"/>
  <c r="Q663" i="7"/>
  <c r="P663" i="7"/>
  <c r="Q655" i="7"/>
  <c r="P655" i="7"/>
  <c r="Q647" i="7"/>
  <c r="P647" i="7"/>
  <c r="Q639" i="7"/>
  <c r="P639" i="7"/>
  <c r="Q631" i="7"/>
  <c r="P631" i="7"/>
  <c r="Q623" i="7"/>
  <c r="P623" i="7"/>
  <c r="Q615" i="7"/>
  <c r="P615" i="7"/>
  <c r="Q607" i="7"/>
  <c r="P607" i="7"/>
  <c r="Q599" i="7"/>
  <c r="P599" i="7"/>
  <c r="Q591" i="7"/>
  <c r="P591" i="7"/>
  <c r="Q583" i="7"/>
  <c r="P583" i="7"/>
  <c r="Q575" i="7"/>
  <c r="P575" i="7"/>
  <c r="Q567" i="7"/>
  <c r="P567" i="7"/>
  <c r="Q559" i="7"/>
  <c r="P559" i="7"/>
  <c r="Q551" i="7"/>
  <c r="P551" i="7"/>
  <c r="Q543" i="7"/>
  <c r="P543" i="7"/>
  <c r="Q535" i="7"/>
  <c r="P535" i="7"/>
  <c r="Q527" i="7"/>
  <c r="P527" i="7"/>
  <c r="Q519" i="7"/>
  <c r="P519" i="7"/>
  <c r="Q511" i="7"/>
  <c r="P511" i="7"/>
  <c r="Q503" i="7"/>
  <c r="P503" i="7"/>
  <c r="Q495" i="7"/>
  <c r="P495" i="7"/>
  <c r="Q487" i="7"/>
  <c r="P487" i="7"/>
  <c r="Q479" i="7"/>
  <c r="P479" i="7"/>
  <c r="Q471" i="7"/>
  <c r="P471" i="7"/>
  <c r="Q463" i="7"/>
  <c r="P463" i="7"/>
  <c r="Q455" i="7"/>
  <c r="P455" i="7"/>
  <c r="Q447" i="7"/>
  <c r="P447" i="7"/>
  <c r="Q439" i="7"/>
  <c r="P439" i="7"/>
  <c r="Q431" i="7"/>
  <c r="P431" i="7"/>
  <c r="Q423" i="7"/>
  <c r="P423" i="7"/>
  <c r="Q415" i="7"/>
  <c r="P415" i="7"/>
  <c r="Q407" i="7"/>
  <c r="P407" i="7"/>
  <c r="Q399" i="7"/>
  <c r="P399" i="7"/>
  <c r="Q391" i="7"/>
  <c r="P391" i="7"/>
  <c r="Q383" i="7"/>
  <c r="P383" i="7"/>
  <c r="Q375" i="7"/>
  <c r="P375" i="7"/>
  <c r="Q367" i="7"/>
  <c r="P367" i="7"/>
  <c r="Q359" i="7"/>
  <c r="P359" i="7"/>
  <c r="Q351" i="7"/>
  <c r="P351" i="7"/>
  <c r="Q343" i="7"/>
  <c r="P343" i="7"/>
  <c r="Q335" i="7"/>
  <c r="P335" i="7"/>
  <c r="Q327" i="7"/>
  <c r="P327" i="7"/>
  <c r="Q319" i="7"/>
  <c r="P319" i="7"/>
  <c r="Q311" i="7"/>
  <c r="P311" i="7"/>
  <c r="Q303" i="7"/>
  <c r="P303" i="7"/>
  <c r="Q295" i="7"/>
  <c r="P295" i="7"/>
  <c r="Q287" i="7"/>
  <c r="P287" i="7"/>
  <c r="Q279" i="7"/>
  <c r="P279" i="7"/>
  <c r="Q271" i="7"/>
  <c r="P271" i="7"/>
  <c r="Q263" i="7"/>
  <c r="P263" i="7"/>
  <c r="Q255" i="7"/>
  <c r="P255" i="7"/>
  <c r="Q247" i="7"/>
  <c r="P247" i="7"/>
  <c r="Q239" i="7"/>
  <c r="P239" i="7"/>
  <c r="Q231" i="7"/>
  <c r="P231" i="7"/>
  <c r="Q223" i="7"/>
  <c r="P223" i="7"/>
  <c r="Q215" i="7"/>
  <c r="P215" i="7"/>
  <c r="Q207" i="7"/>
  <c r="P207" i="7"/>
  <c r="Q199" i="7"/>
  <c r="P199" i="7"/>
  <c r="Q191" i="7"/>
  <c r="P191" i="7"/>
  <c r="Q183" i="7"/>
  <c r="P183" i="7"/>
  <c r="Q175" i="7"/>
  <c r="P175" i="7"/>
  <c r="Q167" i="7"/>
  <c r="P167" i="7"/>
  <c r="Q159" i="7"/>
  <c r="P159" i="7"/>
  <c r="Q151" i="7"/>
  <c r="P151" i="7"/>
  <c r="Q143" i="7"/>
  <c r="P143" i="7"/>
  <c r="Q135" i="7"/>
  <c r="P135" i="7"/>
  <c r="Q127" i="7"/>
  <c r="P127" i="7"/>
  <c r="Q119" i="7"/>
  <c r="P119" i="7"/>
  <c r="Q111" i="7"/>
  <c r="P111" i="7"/>
  <c r="Q103" i="7"/>
  <c r="P103" i="7"/>
  <c r="Q95" i="7"/>
  <c r="P95" i="7"/>
  <c r="Q87" i="7"/>
  <c r="P87" i="7"/>
  <c r="Q79" i="7"/>
  <c r="P79" i="7"/>
  <c r="Q71" i="7"/>
  <c r="P71" i="7"/>
  <c r="Q63" i="7"/>
  <c r="P63" i="7"/>
  <c r="Q55" i="7"/>
  <c r="P55" i="7"/>
  <c r="Q47" i="7"/>
  <c r="P47" i="7"/>
  <c r="Q39" i="7"/>
  <c r="P39" i="7"/>
  <c r="Q31" i="7"/>
  <c r="P31" i="7"/>
  <c r="Q23" i="7"/>
  <c r="P23" i="7"/>
  <c r="Q15" i="7"/>
  <c r="P15" i="7"/>
  <c r="Q7" i="7"/>
  <c r="P7" i="7"/>
  <c r="Q2123" i="7"/>
  <c r="P2123" i="7"/>
  <c r="Q2083" i="7"/>
  <c r="P2083" i="7"/>
  <c r="Q2043" i="7"/>
  <c r="P2043" i="7"/>
  <c r="Q2011" i="7"/>
  <c r="P2011" i="7"/>
  <c r="Q1971" i="7"/>
  <c r="P1971" i="7"/>
  <c r="Q1931" i="7"/>
  <c r="P1931" i="7"/>
  <c r="Q1891" i="7"/>
  <c r="P1891" i="7"/>
  <c r="Q1851" i="7"/>
  <c r="P1851" i="7"/>
  <c r="Q1819" i="7"/>
  <c r="P1819" i="7"/>
  <c r="Q1779" i="7"/>
  <c r="P1779" i="7"/>
  <c r="Q1755" i="7"/>
  <c r="P1755" i="7"/>
  <c r="Q1715" i="7"/>
  <c r="P1715" i="7"/>
  <c r="Q1675" i="7"/>
  <c r="P1675" i="7"/>
  <c r="Q1635" i="7"/>
  <c r="P1635" i="7"/>
  <c r="Q1611" i="7"/>
  <c r="P1611" i="7"/>
  <c r="Q1563" i="7"/>
  <c r="P1563" i="7"/>
  <c r="Q1515" i="7"/>
  <c r="P1515" i="7"/>
  <c r="Q1491" i="7"/>
  <c r="P1491" i="7"/>
  <c r="Q1419" i="7"/>
  <c r="P1419" i="7"/>
  <c r="Q1379" i="7"/>
  <c r="P1379" i="7"/>
  <c r="Q1347" i="7"/>
  <c r="P1347" i="7"/>
  <c r="Q1299" i="7"/>
  <c r="P1299" i="7"/>
  <c r="Q1275" i="7"/>
  <c r="P1275" i="7"/>
  <c r="Q1235" i="7"/>
  <c r="P1235" i="7"/>
  <c r="Q1195" i="7"/>
  <c r="P1195" i="7"/>
  <c r="Q1155" i="7"/>
  <c r="P1155" i="7"/>
  <c r="Q1115" i="7"/>
  <c r="P1115" i="7"/>
  <c r="Q1075" i="7"/>
  <c r="P1075" i="7"/>
  <c r="Q1043" i="7"/>
  <c r="P1043" i="7"/>
  <c r="Q1011" i="7"/>
  <c r="P1011" i="7"/>
  <c r="Q963" i="7"/>
  <c r="P963" i="7"/>
  <c r="Q915" i="7"/>
  <c r="P915" i="7"/>
  <c r="Q875" i="7"/>
  <c r="P875" i="7"/>
  <c r="Q827" i="7"/>
  <c r="P827" i="7"/>
  <c r="Q787" i="7"/>
  <c r="P787" i="7"/>
  <c r="Q731" i="7"/>
  <c r="P731" i="7"/>
  <c r="Q699" i="7"/>
  <c r="P699" i="7"/>
  <c r="Q667" i="7"/>
  <c r="P667" i="7"/>
  <c r="Q627" i="7"/>
  <c r="P627" i="7"/>
  <c r="Q563" i="7"/>
  <c r="P563" i="7"/>
  <c r="Q523" i="7"/>
  <c r="P523" i="7"/>
  <c r="Q491" i="7"/>
  <c r="P491" i="7"/>
  <c r="Q443" i="7"/>
  <c r="P443" i="7"/>
  <c r="Q291" i="7"/>
  <c r="P291" i="7"/>
  <c r="Q2118" i="7"/>
  <c r="P2118" i="7"/>
  <c r="Q2110" i="7"/>
  <c r="P2110" i="7"/>
  <c r="Q2102" i="7"/>
  <c r="P2102" i="7"/>
  <c r="Q2094" i="7"/>
  <c r="P2094" i="7"/>
  <c r="Q2086" i="7"/>
  <c r="P2086" i="7"/>
  <c r="Q2078" i="7"/>
  <c r="P2078" i="7"/>
  <c r="Q2070" i="7"/>
  <c r="P2070" i="7"/>
  <c r="Q2062" i="7"/>
  <c r="P2062" i="7"/>
  <c r="Q2054" i="7"/>
  <c r="P2054" i="7"/>
  <c r="Q2046" i="7"/>
  <c r="P2046" i="7"/>
  <c r="Q2038" i="7"/>
  <c r="P2038" i="7"/>
  <c r="Q2030" i="7"/>
  <c r="P2030" i="7"/>
  <c r="Q2022" i="7"/>
  <c r="P2022" i="7"/>
  <c r="Q2014" i="7"/>
  <c r="P2014" i="7"/>
  <c r="Q2006" i="7"/>
  <c r="P2006" i="7"/>
  <c r="Q1998" i="7"/>
  <c r="P1998" i="7"/>
  <c r="Q1990" i="7"/>
  <c r="P1990" i="7"/>
  <c r="Q1982" i="7"/>
  <c r="P1982" i="7"/>
  <c r="Q1974" i="7"/>
  <c r="P1974" i="7"/>
  <c r="Q1966" i="7"/>
  <c r="P1966" i="7"/>
  <c r="Q1958" i="7"/>
  <c r="P1958" i="7"/>
  <c r="Q1950" i="7"/>
  <c r="P1950" i="7"/>
  <c r="Q1942" i="7"/>
  <c r="P1942" i="7"/>
  <c r="Q1934" i="7"/>
  <c r="P1934" i="7"/>
  <c r="Q1926" i="7"/>
  <c r="P1926" i="7"/>
  <c r="Q1918" i="7"/>
  <c r="P1918" i="7"/>
  <c r="Q1910" i="7"/>
  <c r="P1910" i="7"/>
  <c r="Q1902" i="7"/>
  <c r="P1902" i="7"/>
  <c r="Q1894" i="7"/>
  <c r="P1894" i="7"/>
  <c r="Q1886" i="7"/>
  <c r="P1886" i="7"/>
  <c r="Q1878" i="7"/>
  <c r="P1878" i="7"/>
  <c r="Q1870" i="7"/>
  <c r="P1870" i="7"/>
  <c r="Q1862" i="7"/>
  <c r="P1862" i="7"/>
  <c r="Q1854" i="7"/>
  <c r="P1854" i="7"/>
  <c r="Q1846" i="7"/>
  <c r="P1846" i="7"/>
  <c r="Q1838" i="7"/>
  <c r="P1838" i="7"/>
  <c r="Q1830" i="7"/>
  <c r="P1830" i="7"/>
  <c r="Q1822" i="7"/>
  <c r="P1822" i="7"/>
  <c r="Q1814" i="7"/>
  <c r="P1814" i="7"/>
  <c r="Q1806" i="7"/>
  <c r="P1806" i="7"/>
  <c r="Q1798" i="7"/>
  <c r="P1798" i="7"/>
  <c r="Q1790" i="7"/>
  <c r="P1790" i="7"/>
  <c r="Q1782" i="7"/>
  <c r="P1782" i="7"/>
  <c r="Q1774" i="7"/>
  <c r="P1774" i="7"/>
  <c r="Q1766" i="7"/>
  <c r="P1766" i="7"/>
  <c r="Q1758" i="7"/>
  <c r="P1758" i="7"/>
  <c r="Q1750" i="7"/>
  <c r="P1750" i="7"/>
  <c r="Q1742" i="7"/>
  <c r="P1742" i="7"/>
  <c r="Q1734" i="7"/>
  <c r="P1734" i="7"/>
  <c r="Q1726" i="7"/>
  <c r="P1726" i="7"/>
  <c r="Q1718" i="7"/>
  <c r="P1718" i="7"/>
  <c r="Q1710" i="7"/>
  <c r="P1710" i="7"/>
  <c r="Q1702" i="7"/>
  <c r="P1702" i="7"/>
  <c r="Q1694" i="7"/>
  <c r="P1694" i="7"/>
  <c r="Q1686" i="7"/>
  <c r="P1686" i="7"/>
  <c r="Q1678" i="7"/>
  <c r="P1678" i="7"/>
  <c r="Q1670" i="7"/>
  <c r="P1670" i="7"/>
  <c r="Q1662" i="7"/>
  <c r="P1662" i="7"/>
  <c r="Q1654" i="7"/>
  <c r="P1654" i="7"/>
  <c r="Q1646" i="7"/>
  <c r="P1646" i="7"/>
  <c r="Q1638" i="7"/>
  <c r="P1638" i="7"/>
  <c r="Q1630" i="7"/>
  <c r="P1630" i="7"/>
  <c r="Q1622" i="7"/>
  <c r="P1622" i="7"/>
  <c r="Q1614" i="7"/>
  <c r="P1614" i="7"/>
  <c r="Q1606" i="7"/>
  <c r="P1606" i="7"/>
  <c r="Q1598" i="7"/>
  <c r="P1598" i="7"/>
  <c r="Q1590" i="7"/>
  <c r="P1590" i="7"/>
  <c r="Q1582" i="7"/>
  <c r="P1582" i="7"/>
  <c r="Q1574" i="7"/>
  <c r="P1574" i="7"/>
  <c r="Q1566" i="7"/>
  <c r="P1566" i="7"/>
  <c r="Q1558" i="7"/>
  <c r="P1558" i="7"/>
  <c r="Q1550" i="7"/>
  <c r="P1550" i="7"/>
  <c r="Q1542" i="7"/>
  <c r="P1542" i="7"/>
  <c r="Q1534" i="7"/>
  <c r="P1534" i="7"/>
  <c r="Q1526" i="7"/>
  <c r="P1526" i="7"/>
  <c r="Q1518" i="7"/>
  <c r="P1518" i="7"/>
  <c r="Q1510" i="7"/>
  <c r="P1510" i="7"/>
  <c r="Q1502" i="7"/>
  <c r="P1502" i="7"/>
  <c r="Q1494" i="7"/>
  <c r="P1494" i="7"/>
  <c r="Q1486" i="7"/>
  <c r="P1486" i="7"/>
  <c r="Q1478" i="7"/>
  <c r="P1478" i="7"/>
  <c r="Q1470" i="7"/>
  <c r="P1470" i="7"/>
  <c r="Q1462" i="7"/>
  <c r="P1462" i="7"/>
  <c r="Q1454" i="7"/>
  <c r="P1454" i="7"/>
  <c r="Q1446" i="7"/>
  <c r="P1446" i="7"/>
  <c r="Q1438" i="7"/>
  <c r="P1438" i="7"/>
  <c r="Q1430" i="7"/>
  <c r="P1430" i="7"/>
  <c r="Q1422" i="7"/>
  <c r="P1422" i="7"/>
  <c r="Q1414" i="7"/>
  <c r="P1414" i="7"/>
  <c r="Q1406" i="7"/>
  <c r="P1406" i="7"/>
  <c r="Q1398" i="7"/>
  <c r="P1398" i="7"/>
  <c r="Q1390" i="7"/>
  <c r="P1390" i="7"/>
  <c r="Q1382" i="7"/>
  <c r="P1382" i="7"/>
  <c r="Q1374" i="7"/>
  <c r="P1374" i="7"/>
  <c r="Q1366" i="7"/>
  <c r="P1366" i="7"/>
  <c r="Q1358" i="7"/>
  <c r="P1358" i="7"/>
  <c r="Q1350" i="7"/>
  <c r="P1350" i="7"/>
  <c r="Q1342" i="7"/>
  <c r="P1342" i="7"/>
  <c r="Q1334" i="7"/>
  <c r="P1334" i="7"/>
  <c r="Q1326" i="7"/>
  <c r="P1326" i="7"/>
  <c r="Q1318" i="7"/>
  <c r="P1318" i="7"/>
  <c r="Q1310" i="7"/>
  <c r="P1310" i="7"/>
  <c r="Q1302" i="7"/>
  <c r="P1302" i="7"/>
  <c r="Q1294" i="7"/>
  <c r="P1294" i="7"/>
  <c r="Q1286" i="7"/>
  <c r="P1286" i="7"/>
  <c r="Q1278" i="7"/>
  <c r="P1278" i="7"/>
  <c r="Q1270" i="7"/>
  <c r="P1270" i="7"/>
  <c r="Q1262" i="7"/>
  <c r="P1262" i="7"/>
  <c r="Q1254" i="7"/>
  <c r="P1254" i="7"/>
  <c r="Q1246" i="7"/>
  <c r="P1246" i="7"/>
  <c r="Q1238" i="7"/>
  <c r="P1238" i="7"/>
  <c r="Q1230" i="7"/>
  <c r="P1230" i="7"/>
  <c r="Q1222" i="7"/>
  <c r="P1222" i="7"/>
  <c r="Q1214" i="7"/>
  <c r="P1214" i="7"/>
  <c r="Q1206" i="7"/>
  <c r="P1206" i="7"/>
  <c r="Q1198" i="7"/>
  <c r="P1198" i="7"/>
  <c r="Q1190" i="7"/>
  <c r="P1190" i="7"/>
  <c r="Q1182" i="7"/>
  <c r="P1182" i="7"/>
  <c r="Q1174" i="7"/>
  <c r="P1174" i="7"/>
  <c r="Q1166" i="7"/>
  <c r="P1166" i="7"/>
  <c r="Q1158" i="7"/>
  <c r="P1158" i="7"/>
  <c r="Q1150" i="7"/>
  <c r="P1150" i="7"/>
  <c r="Q1142" i="7"/>
  <c r="P1142" i="7"/>
  <c r="Q1134" i="7"/>
  <c r="P1134" i="7"/>
  <c r="Q1126" i="7"/>
  <c r="P1126" i="7"/>
  <c r="Q1118" i="7"/>
  <c r="P1118" i="7"/>
  <c r="Q1110" i="7"/>
  <c r="P1110" i="7"/>
  <c r="Q1102" i="7"/>
  <c r="P1102" i="7"/>
  <c r="Q1094" i="7"/>
  <c r="P1094" i="7"/>
  <c r="Q1086" i="7"/>
  <c r="P1086" i="7"/>
  <c r="Q1078" i="7"/>
  <c r="P1078" i="7"/>
  <c r="Q1070" i="7"/>
  <c r="P1070" i="7"/>
  <c r="Q1062" i="7"/>
  <c r="P1062" i="7"/>
  <c r="Q1054" i="7"/>
  <c r="P1054" i="7"/>
  <c r="Q1046" i="7"/>
  <c r="P1046" i="7"/>
  <c r="Q1038" i="7"/>
  <c r="P1038" i="7"/>
  <c r="Q1030" i="7"/>
  <c r="P1030" i="7"/>
  <c r="Q1022" i="7"/>
  <c r="P1022" i="7"/>
  <c r="Q1014" i="7"/>
  <c r="P1014" i="7"/>
  <c r="Q1006" i="7"/>
  <c r="P1006" i="7"/>
  <c r="Q998" i="7"/>
  <c r="P998" i="7"/>
  <c r="Q990" i="7"/>
  <c r="P990" i="7"/>
  <c r="Q982" i="7"/>
  <c r="P982" i="7"/>
  <c r="Q974" i="7"/>
  <c r="P974" i="7"/>
  <c r="Q966" i="7"/>
  <c r="P966" i="7"/>
  <c r="Q958" i="7"/>
  <c r="P958" i="7"/>
  <c r="Q950" i="7"/>
  <c r="P950" i="7"/>
  <c r="Q942" i="7"/>
  <c r="P942" i="7"/>
  <c r="Q934" i="7"/>
  <c r="P934" i="7"/>
  <c r="Q926" i="7"/>
  <c r="P926" i="7"/>
  <c r="Q918" i="7"/>
  <c r="P918" i="7"/>
  <c r="Q910" i="7"/>
  <c r="P910" i="7"/>
  <c r="Q902" i="7"/>
  <c r="P902" i="7"/>
  <c r="Q894" i="7"/>
  <c r="P894" i="7"/>
  <c r="Q886" i="7"/>
  <c r="P886" i="7"/>
  <c r="Q878" i="7"/>
  <c r="P878" i="7"/>
  <c r="Q870" i="7"/>
  <c r="P870" i="7"/>
  <c r="Q862" i="7"/>
  <c r="P862" i="7"/>
  <c r="Q854" i="7"/>
  <c r="P854" i="7"/>
  <c r="Q846" i="7"/>
  <c r="P846" i="7"/>
  <c r="Q838" i="7"/>
  <c r="P838" i="7"/>
  <c r="Q830" i="7"/>
  <c r="P830" i="7"/>
  <c r="Q822" i="7"/>
  <c r="P822" i="7"/>
  <c r="Q814" i="7"/>
  <c r="P814" i="7"/>
  <c r="Q806" i="7"/>
  <c r="P806" i="7"/>
  <c r="Q798" i="7"/>
  <c r="P798" i="7"/>
  <c r="Q790" i="7"/>
  <c r="P790" i="7"/>
  <c r="Q782" i="7"/>
  <c r="P782" i="7"/>
  <c r="Q774" i="7"/>
  <c r="P774" i="7"/>
  <c r="Q766" i="7"/>
  <c r="P766" i="7"/>
  <c r="Q758" i="7"/>
  <c r="P758" i="7"/>
  <c r="Q750" i="7"/>
  <c r="P750" i="7"/>
  <c r="Q742" i="7"/>
  <c r="P742" i="7"/>
  <c r="Q734" i="7"/>
  <c r="P734" i="7"/>
  <c r="Q726" i="7"/>
  <c r="P726" i="7"/>
  <c r="Q718" i="7"/>
  <c r="P718" i="7"/>
  <c r="Q710" i="7"/>
  <c r="P710" i="7"/>
  <c r="Q702" i="7"/>
  <c r="P702" i="7"/>
  <c r="Q694" i="7"/>
  <c r="P694" i="7"/>
  <c r="Q686" i="7"/>
  <c r="P686" i="7"/>
  <c r="Q678" i="7"/>
  <c r="P678" i="7"/>
  <c r="Q670" i="7"/>
  <c r="P670" i="7"/>
  <c r="Q662" i="7"/>
  <c r="P662" i="7"/>
  <c r="Q654" i="7"/>
  <c r="P654" i="7"/>
  <c r="Q646" i="7"/>
  <c r="P646" i="7"/>
  <c r="Q638" i="7"/>
  <c r="P638" i="7"/>
  <c r="Q630" i="7"/>
  <c r="P630" i="7"/>
  <c r="Q622" i="7"/>
  <c r="P622" i="7"/>
  <c r="Q614" i="7"/>
  <c r="P614" i="7"/>
  <c r="Q606" i="7"/>
  <c r="P606" i="7"/>
  <c r="Q598" i="7"/>
  <c r="P598" i="7"/>
  <c r="Q590" i="7"/>
  <c r="P590" i="7"/>
  <c r="Q582" i="7"/>
  <c r="P582" i="7"/>
  <c r="Q574" i="7"/>
  <c r="P574" i="7"/>
  <c r="Q566" i="7"/>
  <c r="P566" i="7"/>
  <c r="Q558" i="7"/>
  <c r="P558" i="7"/>
  <c r="Q550" i="7"/>
  <c r="P550" i="7"/>
  <c r="Q542" i="7"/>
  <c r="P542" i="7"/>
  <c r="Q534" i="7"/>
  <c r="P534" i="7"/>
  <c r="Q526" i="7"/>
  <c r="P526" i="7"/>
  <c r="Q518" i="7"/>
  <c r="P518" i="7"/>
  <c r="Q510" i="7"/>
  <c r="P510" i="7"/>
  <c r="Q502" i="7"/>
  <c r="P502" i="7"/>
  <c r="Q494" i="7"/>
  <c r="P494" i="7"/>
  <c r="Q486" i="7"/>
  <c r="P486" i="7"/>
  <c r="Q478" i="7"/>
  <c r="P478" i="7"/>
  <c r="Q470" i="7"/>
  <c r="P470" i="7"/>
  <c r="Q462" i="7"/>
  <c r="P462" i="7"/>
  <c r="Q454" i="7"/>
  <c r="P454" i="7"/>
  <c r="Q446" i="7"/>
  <c r="P446" i="7"/>
  <c r="Q438" i="7"/>
  <c r="P438" i="7"/>
  <c r="Q430" i="7"/>
  <c r="P430" i="7"/>
  <c r="Q422" i="7"/>
  <c r="P422" i="7"/>
  <c r="Q414" i="7"/>
  <c r="P414" i="7"/>
  <c r="Q406" i="7"/>
  <c r="P406" i="7"/>
  <c r="Q398" i="7"/>
  <c r="P398" i="7"/>
  <c r="Q390" i="7"/>
  <c r="P390" i="7"/>
  <c r="Q382" i="7"/>
  <c r="P382" i="7"/>
  <c r="Q374" i="7"/>
  <c r="P374" i="7"/>
  <c r="Q366" i="7"/>
  <c r="P366" i="7"/>
  <c r="Q358" i="7"/>
  <c r="P358" i="7"/>
  <c r="Q350" i="7"/>
  <c r="P350" i="7"/>
  <c r="Q342" i="7"/>
  <c r="P342" i="7"/>
  <c r="Q334" i="7"/>
  <c r="P334" i="7"/>
  <c r="Q326" i="7"/>
  <c r="P326" i="7"/>
  <c r="Q318" i="7"/>
  <c r="P318" i="7"/>
  <c r="Q310" i="7"/>
  <c r="P310" i="7"/>
  <c r="Q302" i="7"/>
  <c r="P302" i="7"/>
  <c r="Q294" i="7"/>
  <c r="P294" i="7"/>
  <c r="Q286" i="7"/>
  <c r="P286" i="7"/>
  <c r="Q278" i="7"/>
  <c r="P278" i="7"/>
  <c r="Q270" i="7"/>
  <c r="P270" i="7"/>
  <c r="Q262" i="7"/>
  <c r="P262" i="7"/>
  <c r="Q254" i="7"/>
  <c r="P254" i="7"/>
  <c r="Q246" i="7"/>
  <c r="P246" i="7"/>
  <c r="Q238" i="7"/>
  <c r="P238" i="7"/>
  <c r="Q230" i="7"/>
  <c r="P230" i="7"/>
  <c r="Q222" i="7"/>
  <c r="P222" i="7"/>
  <c r="Q214" i="7"/>
  <c r="P214" i="7"/>
  <c r="Q206" i="7"/>
  <c r="P206" i="7"/>
  <c r="Q198" i="7"/>
  <c r="P198" i="7"/>
  <c r="Q190" i="7"/>
  <c r="P190" i="7"/>
  <c r="Q182" i="7"/>
  <c r="P182" i="7"/>
  <c r="Q174" i="7"/>
  <c r="P174" i="7"/>
  <c r="Q166" i="7"/>
  <c r="P166" i="7"/>
  <c r="Q158" i="7"/>
  <c r="P158" i="7"/>
  <c r="Q150" i="7"/>
  <c r="P150" i="7"/>
  <c r="Q142" i="7"/>
  <c r="P142" i="7"/>
  <c r="Q134" i="7"/>
  <c r="P134" i="7"/>
  <c r="Q126" i="7"/>
  <c r="P126" i="7"/>
  <c r="Q118" i="7"/>
  <c r="P118" i="7"/>
  <c r="Q110" i="7"/>
  <c r="P110" i="7"/>
  <c r="Q102" i="7"/>
  <c r="P102" i="7"/>
  <c r="Q94" i="7"/>
  <c r="P94" i="7"/>
  <c r="Q86" i="7"/>
  <c r="P86" i="7"/>
  <c r="Q78" i="7"/>
  <c r="P78" i="7"/>
  <c r="Q70" i="7"/>
  <c r="P70" i="7"/>
  <c r="Q62" i="7"/>
  <c r="P62" i="7"/>
  <c r="Q54" i="7"/>
  <c r="P54" i="7"/>
  <c r="Q46" i="7"/>
  <c r="P46" i="7"/>
  <c r="Q38" i="7"/>
  <c r="P38" i="7"/>
  <c r="Q30" i="7"/>
  <c r="P30" i="7"/>
  <c r="Q22" i="7"/>
  <c r="P22" i="7"/>
  <c r="Q14" i="7"/>
  <c r="P14" i="7"/>
  <c r="Q6" i="7"/>
  <c r="P6" i="7"/>
  <c r="H26" i="31"/>
  <c r="H20" i="31"/>
  <c r="E20" i="31"/>
  <c r="S38" i="31" s="1"/>
  <c r="E26" i="31"/>
  <c r="E16" i="31"/>
  <c r="Q2117" i="7"/>
  <c r="P2117" i="7"/>
  <c r="Q2101" i="7"/>
  <c r="P2101" i="7"/>
  <c r="Q2085" i="7"/>
  <c r="P2085" i="7"/>
  <c r="Q2069" i="7"/>
  <c r="P2069" i="7"/>
  <c r="Q2053" i="7"/>
  <c r="P2053" i="7"/>
  <c r="Q2037" i="7"/>
  <c r="P2037" i="7"/>
  <c r="Q2005" i="7"/>
  <c r="P2005" i="7"/>
  <c r="Q1789" i="7"/>
  <c r="P1789" i="7"/>
  <c r="Q1781" i="7"/>
  <c r="P1781" i="7"/>
  <c r="Q1773" i="7"/>
  <c r="P1773" i="7"/>
  <c r="Q1765" i="7"/>
  <c r="P1765" i="7"/>
  <c r="Q1757" i="7"/>
  <c r="P1757" i="7"/>
  <c r="Q1749" i="7"/>
  <c r="P1749" i="7"/>
  <c r="Q1741" i="7"/>
  <c r="P1741" i="7"/>
  <c r="Q1733" i="7"/>
  <c r="P1733" i="7"/>
  <c r="Q1725" i="7"/>
  <c r="P1725" i="7"/>
  <c r="Q1717" i="7"/>
  <c r="P1717" i="7"/>
  <c r="Q1709" i="7"/>
  <c r="P1709" i="7"/>
  <c r="Q1701" i="7"/>
  <c r="P1701" i="7"/>
  <c r="Q1693" i="7"/>
  <c r="P1693" i="7"/>
  <c r="Q1685" i="7"/>
  <c r="P1685" i="7"/>
  <c r="Q1677" i="7"/>
  <c r="P1677" i="7"/>
  <c r="Q1669" i="7"/>
  <c r="P1669" i="7"/>
  <c r="Q1661" i="7"/>
  <c r="P1661" i="7"/>
  <c r="Q1653" i="7"/>
  <c r="P1653" i="7"/>
  <c r="Q1645" i="7"/>
  <c r="P1645" i="7"/>
  <c r="Q1637" i="7"/>
  <c r="P1637" i="7"/>
  <c r="Q1629" i="7"/>
  <c r="P1629" i="7"/>
  <c r="Q1621" i="7"/>
  <c r="P1621" i="7"/>
  <c r="Q1613" i="7"/>
  <c r="P1613" i="7"/>
  <c r="Q1605" i="7"/>
  <c r="P1605" i="7"/>
  <c r="Q1597" i="7"/>
  <c r="P1597" i="7"/>
  <c r="Q1589" i="7"/>
  <c r="P1589" i="7"/>
  <c r="Q1581" i="7"/>
  <c r="P1581" i="7"/>
  <c r="Q1573" i="7"/>
  <c r="P1573" i="7"/>
  <c r="Q1565" i="7"/>
  <c r="P1565" i="7"/>
  <c r="Q1557" i="7"/>
  <c r="P1557" i="7"/>
  <c r="Q1549" i="7"/>
  <c r="P1549" i="7"/>
  <c r="Q1541" i="7"/>
  <c r="P1541" i="7"/>
  <c r="Q1533" i="7"/>
  <c r="P1533" i="7"/>
  <c r="Q1525" i="7"/>
  <c r="P1525" i="7"/>
  <c r="Q1517" i="7"/>
  <c r="P1517" i="7"/>
  <c r="Q1509" i="7"/>
  <c r="P1509" i="7"/>
  <c r="Q1501" i="7"/>
  <c r="P1501" i="7"/>
  <c r="Q1493" i="7"/>
  <c r="P1493" i="7"/>
  <c r="Q1485" i="7"/>
  <c r="P1485" i="7"/>
  <c r="Q1477" i="7"/>
  <c r="P1477" i="7"/>
  <c r="Q1469" i="7"/>
  <c r="P1469" i="7"/>
  <c r="Q1461" i="7"/>
  <c r="P1461" i="7"/>
  <c r="Q1453" i="7"/>
  <c r="P1453" i="7"/>
  <c r="Q1445" i="7"/>
  <c r="P1445" i="7"/>
  <c r="Q1437" i="7"/>
  <c r="P1437" i="7"/>
  <c r="Q1429" i="7"/>
  <c r="P1429" i="7"/>
  <c r="Q1421" i="7"/>
  <c r="P1421" i="7"/>
  <c r="Q1413" i="7"/>
  <c r="P1413" i="7"/>
  <c r="Q1405" i="7"/>
  <c r="P1405" i="7"/>
  <c r="Q1397" i="7"/>
  <c r="P1397" i="7"/>
  <c r="Q1389" i="7"/>
  <c r="P1389" i="7"/>
  <c r="Q1381" i="7"/>
  <c r="P1381" i="7"/>
  <c r="Q1373" i="7"/>
  <c r="P1373" i="7"/>
  <c r="Q1365" i="7"/>
  <c r="P1365" i="7"/>
  <c r="Q1357" i="7"/>
  <c r="P1357" i="7"/>
  <c r="Q1349" i="7"/>
  <c r="P1349" i="7"/>
  <c r="Q1341" i="7"/>
  <c r="P1341" i="7"/>
  <c r="Q1333" i="7"/>
  <c r="P1333" i="7"/>
  <c r="Q1325" i="7"/>
  <c r="P1325" i="7"/>
  <c r="Q1317" i="7"/>
  <c r="P1317" i="7"/>
  <c r="Q1309" i="7"/>
  <c r="P1309" i="7"/>
  <c r="Q1301" i="7"/>
  <c r="P1301" i="7"/>
  <c r="Q1293" i="7"/>
  <c r="P1293" i="7"/>
  <c r="Q1285" i="7"/>
  <c r="P1285" i="7"/>
  <c r="Q1277" i="7"/>
  <c r="P1277" i="7"/>
  <c r="Q1269" i="7"/>
  <c r="P1269" i="7"/>
  <c r="Q1261" i="7"/>
  <c r="P1261" i="7"/>
  <c r="Q1253" i="7"/>
  <c r="P1253" i="7"/>
  <c r="Q1245" i="7"/>
  <c r="P1245" i="7"/>
  <c r="Q1237" i="7"/>
  <c r="P1237" i="7"/>
  <c r="Q1229" i="7"/>
  <c r="P1229" i="7"/>
  <c r="Q1221" i="7"/>
  <c r="P1221" i="7"/>
  <c r="Q1213" i="7"/>
  <c r="P1213" i="7"/>
  <c r="Q1205" i="7"/>
  <c r="P1205" i="7"/>
  <c r="Q1197" i="7"/>
  <c r="P1197" i="7"/>
  <c r="Q1189" i="7"/>
  <c r="P1189" i="7"/>
  <c r="Q1181" i="7"/>
  <c r="P1181" i="7"/>
  <c r="Q1173" i="7"/>
  <c r="P1173" i="7"/>
  <c r="Q1165" i="7"/>
  <c r="P1165" i="7"/>
  <c r="Q1157" i="7"/>
  <c r="P1157" i="7"/>
  <c r="Q1149" i="7"/>
  <c r="P1149" i="7"/>
  <c r="Q1141" i="7"/>
  <c r="P1141" i="7"/>
  <c r="Q1133" i="7"/>
  <c r="P1133" i="7"/>
  <c r="Q1125" i="7"/>
  <c r="P1125" i="7"/>
  <c r="Q1117" i="7"/>
  <c r="P1117" i="7"/>
  <c r="Q1109" i="7"/>
  <c r="P1109" i="7"/>
  <c r="Q1101" i="7"/>
  <c r="P1101" i="7"/>
  <c r="Q1093" i="7"/>
  <c r="P1093" i="7"/>
  <c r="Q1085" i="7"/>
  <c r="P1085" i="7"/>
  <c r="Q1077" i="7"/>
  <c r="P1077" i="7"/>
  <c r="Q1069" i="7"/>
  <c r="P1069" i="7"/>
  <c r="Q1061" i="7"/>
  <c r="P1061" i="7"/>
  <c r="Q1053" i="7"/>
  <c r="P1053" i="7"/>
  <c r="Q1045" i="7"/>
  <c r="P1045" i="7"/>
  <c r="Q1037" i="7"/>
  <c r="P1037" i="7"/>
  <c r="Q1029" i="7"/>
  <c r="P1029" i="7"/>
  <c r="Q1021" i="7"/>
  <c r="P1021" i="7"/>
  <c r="Q1013" i="7"/>
  <c r="P1013" i="7"/>
  <c r="Q1005" i="7"/>
  <c r="P1005" i="7"/>
  <c r="Q997" i="7"/>
  <c r="P997" i="7"/>
  <c r="Q989" i="7"/>
  <c r="P989" i="7"/>
  <c r="Q981" i="7"/>
  <c r="P981" i="7"/>
  <c r="Q973" i="7"/>
  <c r="P973" i="7"/>
  <c r="Q965" i="7"/>
  <c r="P965" i="7"/>
  <c r="Q957" i="7"/>
  <c r="P957" i="7"/>
  <c r="Q949" i="7"/>
  <c r="P949" i="7"/>
  <c r="Q941" i="7"/>
  <c r="P941" i="7"/>
  <c r="Q933" i="7"/>
  <c r="P933" i="7"/>
  <c r="Q925" i="7"/>
  <c r="P925" i="7"/>
  <c r="Q917" i="7"/>
  <c r="P917" i="7"/>
  <c r="Q909" i="7"/>
  <c r="P909" i="7"/>
  <c r="Q901" i="7"/>
  <c r="P901" i="7"/>
  <c r="Q893" i="7"/>
  <c r="P893" i="7"/>
  <c r="Q885" i="7"/>
  <c r="P885" i="7"/>
  <c r="Q877" i="7"/>
  <c r="P877" i="7"/>
  <c r="Q869" i="7"/>
  <c r="P869" i="7"/>
  <c r="Q861" i="7"/>
  <c r="P861" i="7"/>
  <c r="Q853" i="7"/>
  <c r="P853" i="7"/>
  <c r="Q845" i="7"/>
  <c r="P845" i="7"/>
  <c r="Q837" i="7"/>
  <c r="P837" i="7"/>
  <c r="Q829" i="7"/>
  <c r="P829" i="7"/>
  <c r="Q821" i="7"/>
  <c r="P821" i="7"/>
  <c r="Q813" i="7"/>
  <c r="P813" i="7"/>
  <c r="Q805" i="7"/>
  <c r="P805" i="7"/>
  <c r="Q797" i="7"/>
  <c r="P797" i="7"/>
  <c r="Q789" i="7"/>
  <c r="P789" i="7"/>
  <c r="Q781" i="7"/>
  <c r="P781" i="7"/>
  <c r="Q773" i="7"/>
  <c r="P773" i="7"/>
  <c r="Q765" i="7"/>
  <c r="P765" i="7"/>
  <c r="Q757" i="7"/>
  <c r="P757" i="7"/>
  <c r="Q749" i="7"/>
  <c r="P749" i="7"/>
  <c r="Q741" i="7"/>
  <c r="P741" i="7"/>
  <c r="Q733" i="7"/>
  <c r="P733" i="7"/>
  <c r="Q725" i="7"/>
  <c r="P725" i="7"/>
  <c r="Q717" i="7"/>
  <c r="P717" i="7"/>
  <c r="Q709" i="7"/>
  <c r="P709" i="7"/>
  <c r="Q701" i="7"/>
  <c r="P701" i="7"/>
  <c r="Q693" i="7"/>
  <c r="P693" i="7"/>
  <c r="Q685" i="7"/>
  <c r="P685" i="7"/>
  <c r="Q677" i="7"/>
  <c r="P677" i="7"/>
  <c r="Q669" i="7"/>
  <c r="P669" i="7"/>
  <c r="Q661" i="7"/>
  <c r="P661" i="7"/>
  <c r="Q653" i="7"/>
  <c r="P653" i="7"/>
  <c r="Q645" i="7"/>
  <c r="P645" i="7"/>
  <c r="Q637" i="7"/>
  <c r="P637" i="7"/>
  <c r="Q629" i="7"/>
  <c r="P629" i="7"/>
  <c r="Q621" i="7"/>
  <c r="P621" i="7"/>
  <c r="Q613" i="7"/>
  <c r="P613" i="7"/>
  <c r="Q605" i="7"/>
  <c r="P605" i="7"/>
  <c r="Q597" i="7"/>
  <c r="P597" i="7"/>
  <c r="Q589" i="7"/>
  <c r="P589" i="7"/>
  <c r="Q581" i="7"/>
  <c r="P581" i="7"/>
  <c r="Q573" i="7"/>
  <c r="P573" i="7"/>
  <c r="Q565" i="7"/>
  <c r="P565" i="7"/>
  <c r="Q557" i="7"/>
  <c r="P557" i="7"/>
  <c r="Q549" i="7"/>
  <c r="P549" i="7"/>
  <c r="Q541" i="7"/>
  <c r="P541" i="7"/>
  <c r="Q533" i="7"/>
  <c r="P533" i="7"/>
  <c r="Q525" i="7"/>
  <c r="P525" i="7"/>
  <c r="Q517" i="7"/>
  <c r="P517" i="7"/>
  <c r="Q509" i="7"/>
  <c r="P509" i="7"/>
  <c r="Q501" i="7"/>
  <c r="P501" i="7"/>
  <c r="Q493" i="7"/>
  <c r="P493" i="7"/>
  <c r="Q485" i="7"/>
  <c r="P485" i="7"/>
  <c r="Q477" i="7"/>
  <c r="P477" i="7"/>
  <c r="Q469" i="7"/>
  <c r="P469" i="7"/>
  <c r="Q461" i="7"/>
  <c r="P461" i="7"/>
  <c r="Q453" i="7"/>
  <c r="P453" i="7"/>
  <c r="Q445" i="7"/>
  <c r="P445" i="7"/>
  <c r="Q437" i="7"/>
  <c r="P437" i="7"/>
  <c r="Q429" i="7"/>
  <c r="P429" i="7"/>
  <c r="Q421" i="7"/>
  <c r="P421" i="7"/>
  <c r="Q413" i="7"/>
  <c r="P413" i="7"/>
  <c r="Q405" i="7"/>
  <c r="P405" i="7"/>
  <c r="Q397" i="7"/>
  <c r="P397" i="7"/>
  <c r="Q389" i="7"/>
  <c r="P389" i="7"/>
  <c r="Q381" i="7"/>
  <c r="P381" i="7"/>
  <c r="Q373" i="7"/>
  <c r="P373" i="7"/>
  <c r="Q365" i="7"/>
  <c r="P365" i="7"/>
  <c r="Q357" i="7"/>
  <c r="P357" i="7"/>
  <c r="Q349" i="7"/>
  <c r="P349" i="7"/>
  <c r="Q341" i="7"/>
  <c r="P341" i="7"/>
  <c r="Q333" i="7"/>
  <c r="P333" i="7"/>
  <c r="Q325" i="7"/>
  <c r="P325" i="7"/>
  <c r="Q317" i="7"/>
  <c r="P317" i="7"/>
  <c r="Q309" i="7"/>
  <c r="P309" i="7"/>
  <c r="Q301" i="7"/>
  <c r="P301" i="7"/>
  <c r="Q293" i="7"/>
  <c r="P293" i="7"/>
  <c r="Q285" i="7"/>
  <c r="P285" i="7"/>
  <c r="Q277" i="7"/>
  <c r="P277" i="7"/>
  <c r="Q269" i="7"/>
  <c r="P269" i="7"/>
  <c r="Q261" i="7"/>
  <c r="P261" i="7"/>
  <c r="Q253" i="7"/>
  <c r="P253" i="7"/>
  <c r="Q245" i="7"/>
  <c r="P245" i="7"/>
  <c r="Q237" i="7"/>
  <c r="P237" i="7"/>
  <c r="Q229" i="7"/>
  <c r="P229" i="7"/>
  <c r="Q221" i="7"/>
  <c r="P221" i="7"/>
  <c r="Q213" i="7"/>
  <c r="P213" i="7"/>
  <c r="Q205" i="7"/>
  <c r="P205" i="7"/>
  <c r="Q197" i="7"/>
  <c r="P197" i="7"/>
  <c r="Q189" i="7"/>
  <c r="P189" i="7"/>
  <c r="Q181" i="7"/>
  <c r="P181" i="7"/>
  <c r="Q173" i="7"/>
  <c r="P173" i="7"/>
  <c r="Q165" i="7"/>
  <c r="P165" i="7"/>
  <c r="Q157" i="7"/>
  <c r="P157" i="7"/>
  <c r="Q149" i="7"/>
  <c r="P149" i="7"/>
  <c r="Q141" i="7"/>
  <c r="P141" i="7"/>
  <c r="Q133" i="7"/>
  <c r="P133" i="7"/>
  <c r="Q125" i="7"/>
  <c r="P125" i="7"/>
  <c r="Q117" i="7"/>
  <c r="P117" i="7"/>
  <c r="Q109" i="7"/>
  <c r="P109" i="7"/>
  <c r="Q101" i="7"/>
  <c r="P101" i="7"/>
  <c r="Q93" i="7"/>
  <c r="P93" i="7"/>
  <c r="Q85" i="7"/>
  <c r="P85" i="7"/>
  <c r="Q77" i="7"/>
  <c r="P77" i="7"/>
  <c r="Q69" i="7"/>
  <c r="P69" i="7"/>
  <c r="Q61" i="7"/>
  <c r="P61" i="7"/>
  <c r="Q53" i="7"/>
  <c r="P53" i="7"/>
  <c r="Q45" i="7"/>
  <c r="P45" i="7"/>
  <c r="Q37" i="7"/>
  <c r="P37" i="7"/>
  <c r="Q29" i="7"/>
  <c r="P29" i="7"/>
  <c r="Q21" i="7"/>
  <c r="P21" i="7"/>
  <c r="Q13" i="7"/>
  <c r="P13" i="7"/>
  <c r="Q5" i="7"/>
  <c r="P5" i="7"/>
  <c r="Q2109" i="7"/>
  <c r="P2109" i="7"/>
  <c r="Q2093" i="7"/>
  <c r="P2093" i="7"/>
  <c r="Q2077" i="7"/>
  <c r="P2077" i="7"/>
  <c r="Q2061" i="7"/>
  <c r="P2061" i="7"/>
  <c r="Q2045" i="7"/>
  <c r="P2045" i="7"/>
  <c r="Q2029" i="7"/>
  <c r="P2029" i="7"/>
  <c r="Q2021" i="7"/>
  <c r="P2021" i="7"/>
  <c r="Q2013" i="7"/>
  <c r="P2013" i="7"/>
  <c r="Q1997" i="7"/>
  <c r="P1997" i="7"/>
  <c r="Q1989" i="7"/>
  <c r="P1989" i="7"/>
  <c r="Q1981" i="7"/>
  <c r="P1981" i="7"/>
  <c r="Q1973" i="7"/>
  <c r="P1973" i="7"/>
  <c r="Q1965" i="7"/>
  <c r="P1965" i="7"/>
  <c r="Q1957" i="7"/>
  <c r="P1957" i="7"/>
  <c r="Q1949" i="7"/>
  <c r="P1949" i="7"/>
  <c r="Q1941" i="7"/>
  <c r="P1941" i="7"/>
  <c r="Q1933" i="7"/>
  <c r="P1933" i="7"/>
  <c r="Q1925" i="7"/>
  <c r="P1925" i="7"/>
  <c r="Q1917" i="7"/>
  <c r="P1917" i="7"/>
  <c r="Q1909" i="7"/>
  <c r="P1909" i="7"/>
  <c r="Q1901" i="7"/>
  <c r="P1901" i="7"/>
  <c r="Q1893" i="7"/>
  <c r="P1893" i="7"/>
  <c r="Q1885" i="7"/>
  <c r="P1885" i="7"/>
  <c r="Q1877" i="7"/>
  <c r="P1877" i="7"/>
  <c r="Q1869" i="7"/>
  <c r="P1869" i="7"/>
  <c r="Q1861" i="7"/>
  <c r="P1861" i="7"/>
  <c r="Q1853" i="7"/>
  <c r="P1853" i="7"/>
  <c r="Q1845" i="7"/>
  <c r="P1845" i="7"/>
  <c r="Q1837" i="7"/>
  <c r="P1837" i="7"/>
  <c r="Q1829" i="7"/>
  <c r="P1829" i="7"/>
  <c r="Q1821" i="7"/>
  <c r="P1821" i="7"/>
  <c r="Q1813" i="7"/>
  <c r="P1813" i="7"/>
  <c r="Q1805" i="7"/>
  <c r="P1805" i="7"/>
  <c r="Q1797" i="7"/>
  <c r="P1797" i="7"/>
  <c r="Q2124" i="7"/>
  <c r="P2124" i="7"/>
  <c r="Q2116" i="7"/>
  <c r="P2116" i="7"/>
  <c r="Q2108" i="7"/>
  <c r="P2108" i="7"/>
  <c r="Q2100" i="7"/>
  <c r="P2100" i="7"/>
  <c r="Q2092" i="7"/>
  <c r="P2092" i="7"/>
  <c r="Q2084" i="7"/>
  <c r="P2084" i="7"/>
  <c r="Q2076" i="7"/>
  <c r="P2076" i="7"/>
  <c r="Q2068" i="7"/>
  <c r="P2068" i="7"/>
  <c r="Q2060" i="7"/>
  <c r="P2060" i="7"/>
  <c r="Q2052" i="7"/>
  <c r="P2052" i="7"/>
  <c r="Q2044" i="7"/>
  <c r="P2044" i="7"/>
  <c r="Q2036" i="7"/>
  <c r="P2036" i="7"/>
  <c r="Q2028" i="7"/>
  <c r="P2028" i="7"/>
  <c r="Q2020" i="7"/>
  <c r="P2020" i="7"/>
  <c r="Q2012" i="7"/>
  <c r="P2012" i="7"/>
  <c r="Q2004" i="7"/>
  <c r="P2004" i="7"/>
  <c r="Q1996" i="7"/>
  <c r="P1996" i="7"/>
  <c r="Q1988" i="7"/>
  <c r="P1988" i="7"/>
  <c r="Q1980" i="7"/>
  <c r="P1980" i="7"/>
  <c r="Q1972" i="7"/>
  <c r="P1972" i="7"/>
  <c r="Q1964" i="7"/>
  <c r="P1964" i="7"/>
  <c r="Q1956" i="7"/>
  <c r="P1956" i="7"/>
  <c r="Q1948" i="7"/>
  <c r="P1948" i="7"/>
  <c r="Q1940" i="7"/>
  <c r="P1940" i="7"/>
  <c r="Q1932" i="7"/>
  <c r="P1932" i="7"/>
  <c r="Q1924" i="7"/>
  <c r="P1924" i="7"/>
  <c r="Q1916" i="7"/>
  <c r="P1916" i="7"/>
  <c r="Q1908" i="7"/>
  <c r="P1908" i="7"/>
  <c r="Q1900" i="7"/>
  <c r="P1900" i="7"/>
  <c r="Q1892" i="7"/>
  <c r="P1892" i="7"/>
  <c r="Q1884" i="7"/>
  <c r="P1884" i="7"/>
  <c r="Q1876" i="7"/>
  <c r="P1876" i="7"/>
  <c r="Q1868" i="7"/>
  <c r="P1868" i="7"/>
  <c r="Q1860" i="7"/>
  <c r="P1860" i="7"/>
  <c r="Q1852" i="7"/>
  <c r="P1852" i="7"/>
  <c r="Q1844" i="7"/>
  <c r="P1844" i="7"/>
  <c r="Q1836" i="7"/>
  <c r="P1836" i="7"/>
  <c r="Q1828" i="7"/>
  <c r="P1828" i="7"/>
  <c r="Q1820" i="7"/>
  <c r="P1820" i="7"/>
  <c r="Q1812" i="7"/>
  <c r="P1812" i="7"/>
  <c r="Q1804" i="7"/>
  <c r="P1804" i="7"/>
  <c r="Q1796" i="7"/>
  <c r="P1796" i="7"/>
  <c r="Q1788" i="7"/>
  <c r="P1788" i="7"/>
  <c r="Q1780" i="7"/>
  <c r="P1780" i="7"/>
  <c r="Q1772" i="7"/>
  <c r="P1772" i="7"/>
  <c r="Q1764" i="7"/>
  <c r="P1764" i="7"/>
  <c r="Q1756" i="7"/>
  <c r="P1756" i="7"/>
  <c r="Q1748" i="7"/>
  <c r="P1748" i="7"/>
  <c r="Q1740" i="7"/>
  <c r="P1740" i="7"/>
  <c r="Q1732" i="7"/>
  <c r="P1732" i="7"/>
  <c r="Q1724" i="7"/>
  <c r="P1724" i="7"/>
  <c r="Q1716" i="7"/>
  <c r="P1716" i="7"/>
  <c r="Q1708" i="7"/>
  <c r="P1708" i="7"/>
  <c r="Q1700" i="7"/>
  <c r="P1700" i="7"/>
  <c r="Q1692" i="7"/>
  <c r="P1692" i="7"/>
  <c r="Q1684" i="7"/>
  <c r="P1684" i="7"/>
  <c r="Q1676" i="7"/>
  <c r="P1676" i="7"/>
  <c r="Q1668" i="7"/>
  <c r="P1668" i="7"/>
  <c r="Q1660" i="7"/>
  <c r="P1660" i="7"/>
  <c r="Q1652" i="7"/>
  <c r="P1652" i="7"/>
  <c r="Q1644" i="7"/>
  <c r="P1644" i="7"/>
  <c r="Q1636" i="7"/>
  <c r="P1636" i="7"/>
  <c r="Q1628" i="7"/>
  <c r="P1628" i="7"/>
  <c r="Q1620" i="7"/>
  <c r="P1620" i="7"/>
  <c r="Q1612" i="7"/>
  <c r="P1612" i="7"/>
  <c r="Q1604" i="7"/>
  <c r="P1604" i="7"/>
  <c r="Q1596" i="7"/>
  <c r="P1596" i="7"/>
  <c r="Q1588" i="7"/>
  <c r="P1588" i="7"/>
  <c r="Q1580" i="7"/>
  <c r="P1580" i="7"/>
  <c r="Q1572" i="7"/>
  <c r="P1572" i="7"/>
  <c r="Q1564" i="7"/>
  <c r="P1564" i="7"/>
  <c r="Q1556" i="7"/>
  <c r="P1556" i="7"/>
  <c r="Q1548" i="7"/>
  <c r="P1548" i="7"/>
  <c r="Q1540" i="7"/>
  <c r="P1540" i="7"/>
  <c r="Q1532" i="7"/>
  <c r="P1532" i="7"/>
  <c r="Q1524" i="7"/>
  <c r="P1524" i="7"/>
  <c r="Q1516" i="7"/>
  <c r="P1516" i="7"/>
  <c r="Q1508" i="7"/>
  <c r="P1508" i="7"/>
  <c r="Q1500" i="7"/>
  <c r="P1500" i="7"/>
  <c r="Q1492" i="7"/>
  <c r="P1492" i="7"/>
  <c r="Q1484" i="7"/>
  <c r="P1484" i="7"/>
  <c r="Q1476" i="7"/>
  <c r="P1476" i="7"/>
  <c r="Q1468" i="7"/>
  <c r="P1468" i="7"/>
  <c r="Q1460" i="7"/>
  <c r="P1460" i="7"/>
  <c r="Q1452" i="7"/>
  <c r="P1452" i="7"/>
  <c r="Q1444" i="7"/>
  <c r="P1444" i="7"/>
  <c r="Q1436" i="7"/>
  <c r="P1436" i="7"/>
  <c r="Q1428" i="7"/>
  <c r="P1428" i="7"/>
  <c r="Q1420" i="7"/>
  <c r="P1420" i="7"/>
  <c r="Q1412" i="7"/>
  <c r="P1412" i="7"/>
  <c r="Q1404" i="7"/>
  <c r="P1404" i="7"/>
  <c r="Q1396" i="7"/>
  <c r="P1396" i="7"/>
  <c r="Q1388" i="7"/>
  <c r="P1388" i="7"/>
  <c r="Q1380" i="7"/>
  <c r="P1380" i="7"/>
  <c r="Q1372" i="7"/>
  <c r="P1372" i="7"/>
  <c r="Q1364" i="7"/>
  <c r="P1364" i="7"/>
  <c r="Q1356" i="7"/>
  <c r="P1356" i="7"/>
  <c r="Q1348" i="7"/>
  <c r="P1348" i="7"/>
  <c r="Q1340" i="7"/>
  <c r="P1340" i="7"/>
  <c r="Q1332" i="7"/>
  <c r="P1332" i="7"/>
  <c r="Q1324" i="7"/>
  <c r="P1324" i="7"/>
  <c r="Q1316" i="7"/>
  <c r="P1316" i="7"/>
  <c r="Q1308" i="7"/>
  <c r="P1308" i="7"/>
  <c r="Q1300" i="7"/>
  <c r="P1300" i="7"/>
  <c r="Q1292" i="7"/>
  <c r="P1292" i="7"/>
  <c r="Q1284" i="7"/>
  <c r="P1284" i="7"/>
  <c r="Q1276" i="7"/>
  <c r="P1276" i="7"/>
  <c r="Q1268" i="7"/>
  <c r="P1268" i="7"/>
  <c r="Q1260" i="7"/>
  <c r="P1260" i="7"/>
  <c r="Q1252" i="7"/>
  <c r="P1252" i="7"/>
  <c r="Q1244" i="7"/>
  <c r="P1244" i="7"/>
  <c r="Q1236" i="7"/>
  <c r="P1236" i="7"/>
  <c r="Q1228" i="7"/>
  <c r="P1228" i="7"/>
  <c r="Q1220" i="7"/>
  <c r="P1220" i="7"/>
  <c r="Q1212" i="7"/>
  <c r="P1212" i="7"/>
  <c r="Q1204" i="7"/>
  <c r="P1204" i="7"/>
  <c r="Q1196" i="7"/>
  <c r="P1196" i="7"/>
  <c r="Q1188" i="7"/>
  <c r="P1188" i="7"/>
  <c r="Q1180" i="7"/>
  <c r="P1180" i="7"/>
  <c r="Q1172" i="7"/>
  <c r="P1172" i="7"/>
  <c r="Q1164" i="7"/>
  <c r="P1164" i="7"/>
  <c r="Q1156" i="7"/>
  <c r="P1156" i="7"/>
  <c r="Q1148" i="7"/>
  <c r="P1148" i="7"/>
  <c r="Q1140" i="7"/>
  <c r="P1140" i="7"/>
  <c r="Q1132" i="7"/>
  <c r="P1132" i="7"/>
  <c r="Q1124" i="7"/>
  <c r="P1124" i="7"/>
  <c r="Q1116" i="7"/>
  <c r="P1116" i="7"/>
  <c r="Q1108" i="7"/>
  <c r="P1108" i="7"/>
  <c r="Q1100" i="7"/>
  <c r="P1100" i="7"/>
  <c r="Q1092" i="7"/>
  <c r="P1092" i="7"/>
  <c r="Q1084" i="7"/>
  <c r="P1084" i="7"/>
  <c r="Q1076" i="7"/>
  <c r="P1076" i="7"/>
  <c r="Q1068" i="7"/>
  <c r="P1068" i="7"/>
  <c r="Q1060" i="7"/>
  <c r="P1060" i="7"/>
  <c r="Q1052" i="7"/>
  <c r="P1052" i="7"/>
  <c r="Q1044" i="7"/>
  <c r="P1044" i="7"/>
  <c r="Q1036" i="7"/>
  <c r="P1036" i="7"/>
  <c r="Q1028" i="7"/>
  <c r="P1028" i="7"/>
  <c r="Q1020" i="7"/>
  <c r="P1020" i="7"/>
  <c r="Q1012" i="7"/>
  <c r="P1012" i="7"/>
  <c r="Q1004" i="7"/>
  <c r="P1004" i="7"/>
  <c r="Q996" i="7"/>
  <c r="P996" i="7"/>
  <c r="Q988" i="7"/>
  <c r="P988" i="7"/>
  <c r="Q980" i="7"/>
  <c r="P980" i="7"/>
  <c r="Q972" i="7"/>
  <c r="P972" i="7"/>
  <c r="Q964" i="7"/>
  <c r="P964" i="7"/>
  <c r="Q956" i="7"/>
  <c r="P956" i="7"/>
  <c r="Q948" i="7"/>
  <c r="P948" i="7"/>
  <c r="Q940" i="7"/>
  <c r="P940" i="7"/>
  <c r="Q932" i="7"/>
  <c r="P932" i="7"/>
  <c r="Q924" i="7"/>
  <c r="P924" i="7"/>
  <c r="Q916" i="7"/>
  <c r="P916" i="7"/>
  <c r="Q908" i="7"/>
  <c r="P908" i="7"/>
  <c r="Q900" i="7"/>
  <c r="P900" i="7"/>
  <c r="Q892" i="7"/>
  <c r="P892" i="7"/>
  <c r="Q884" i="7"/>
  <c r="P884" i="7"/>
  <c r="Q876" i="7"/>
  <c r="P876" i="7"/>
  <c r="Q868" i="7"/>
  <c r="P868" i="7"/>
  <c r="Q860" i="7"/>
  <c r="P860" i="7"/>
  <c r="Q852" i="7"/>
  <c r="P852" i="7"/>
  <c r="Q844" i="7"/>
  <c r="P844" i="7"/>
  <c r="Q836" i="7"/>
  <c r="P836" i="7"/>
  <c r="Q828" i="7"/>
  <c r="P828" i="7"/>
  <c r="Q820" i="7"/>
  <c r="P820" i="7"/>
  <c r="Q812" i="7"/>
  <c r="P812" i="7"/>
  <c r="Q804" i="7"/>
  <c r="P804" i="7"/>
  <c r="Q796" i="7"/>
  <c r="P796" i="7"/>
  <c r="Q788" i="7"/>
  <c r="P788" i="7"/>
  <c r="Q780" i="7"/>
  <c r="P780" i="7"/>
  <c r="Q772" i="7"/>
  <c r="P772" i="7"/>
  <c r="Q764" i="7"/>
  <c r="P764" i="7"/>
  <c r="Q756" i="7"/>
  <c r="P756" i="7"/>
  <c r="Q748" i="7"/>
  <c r="P748" i="7"/>
  <c r="Q740" i="7"/>
  <c r="P740" i="7"/>
  <c r="Q732" i="7"/>
  <c r="P732" i="7"/>
  <c r="Q724" i="7"/>
  <c r="P724" i="7"/>
  <c r="Q716" i="7"/>
  <c r="P716" i="7"/>
  <c r="Q708" i="7"/>
  <c r="P708" i="7"/>
  <c r="Q700" i="7"/>
  <c r="P700" i="7"/>
  <c r="Q692" i="7"/>
  <c r="P692" i="7"/>
  <c r="Q684" i="7"/>
  <c r="P684" i="7"/>
  <c r="Q676" i="7"/>
  <c r="P676" i="7"/>
  <c r="Q668" i="7"/>
  <c r="P668" i="7"/>
  <c r="Q660" i="7"/>
  <c r="P660" i="7"/>
  <c r="Q652" i="7"/>
  <c r="P652" i="7"/>
  <c r="Q644" i="7"/>
  <c r="P644" i="7"/>
  <c r="Q636" i="7"/>
  <c r="P636" i="7"/>
  <c r="Q628" i="7"/>
  <c r="P628" i="7"/>
  <c r="Q620" i="7"/>
  <c r="P620" i="7"/>
  <c r="Q612" i="7"/>
  <c r="P612" i="7"/>
  <c r="Q604" i="7"/>
  <c r="P604" i="7"/>
  <c r="Q596" i="7"/>
  <c r="P596" i="7"/>
  <c r="Q588" i="7"/>
  <c r="P588" i="7"/>
  <c r="Q580" i="7"/>
  <c r="P580" i="7"/>
  <c r="Q572" i="7"/>
  <c r="P572" i="7"/>
  <c r="Q564" i="7"/>
  <c r="P564" i="7"/>
  <c r="Q556" i="7"/>
  <c r="P556" i="7"/>
  <c r="Q548" i="7"/>
  <c r="P548" i="7"/>
  <c r="Q540" i="7"/>
  <c r="P540" i="7"/>
  <c r="Q532" i="7"/>
  <c r="P532" i="7"/>
  <c r="Q524" i="7"/>
  <c r="P524" i="7"/>
  <c r="Q516" i="7"/>
  <c r="P516" i="7"/>
  <c r="Q508" i="7"/>
  <c r="P508" i="7"/>
  <c r="Q500" i="7"/>
  <c r="P500" i="7"/>
  <c r="Q492" i="7"/>
  <c r="P492" i="7"/>
  <c r="Q484" i="7"/>
  <c r="P484" i="7"/>
  <c r="Q476" i="7"/>
  <c r="P476" i="7"/>
  <c r="Q468" i="7"/>
  <c r="P468" i="7"/>
  <c r="Q460" i="7"/>
  <c r="P460" i="7"/>
  <c r="Q452" i="7"/>
  <c r="P452" i="7"/>
  <c r="Q444" i="7"/>
  <c r="P444" i="7"/>
  <c r="Q436" i="7"/>
  <c r="P436" i="7"/>
  <c r="Q428" i="7"/>
  <c r="P428" i="7"/>
  <c r="Q420" i="7"/>
  <c r="P420" i="7"/>
  <c r="Q412" i="7"/>
  <c r="P412" i="7"/>
  <c r="Q404" i="7"/>
  <c r="P404" i="7"/>
  <c r="Q396" i="7"/>
  <c r="P396" i="7"/>
  <c r="Q388" i="7"/>
  <c r="P388" i="7"/>
  <c r="Q380" i="7"/>
  <c r="P380" i="7"/>
  <c r="Q372" i="7"/>
  <c r="P372" i="7"/>
  <c r="Q364" i="7"/>
  <c r="P364" i="7"/>
  <c r="Q356" i="7"/>
  <c r="P356" i="7"/>
  <c r="Q348" i="7"/>
  <c r="P348" i="7"/>
  <c r="Q340" i="7"/>
  <c r="P340" i="7"/>
  <c r="Q332" i="7"/>
  <c r="P332" i="7"/>
  <c r="Q324" i="7"/>
  <c r="P324" i="7"/>
  <c r="Q316" i="7"/>
  <c r="P316" i="7"/>
  <c r="Q308" i="7"/>
  <c r="P308" i="7"/>
  <c r="Q300" i="7"/>
  <c r="P300" i="7"/>
  <c r="Q292" i="7"/>
  <c r="P292" i="7"/>
  <c r="Q284" i="7"/>
  <c r="P284" i="7"/>
  <c r="Q276" i="7"/>
  <c r="P276" i="7"/>
  <c r="Q268" i="7"/>
  <c r="P268" i="7"/>
  <c r="Q260" i="7"/>
  <c r="P260" i="7"/>
  <c r="Q252" i="7"/>
  <c r="P252" i="7"/>
  <c r="Q244" i="7"/>
  <c r="P244" i="7"/>
  <c r="Q236" i="7"/>
  <c r="P236" i="7"/>
  <c r="Q228" i="7"/>
  <c r="P228" i="7"/>
  <c r="Q220" i="7"/>
  <c r="P220" i="7"/>
  <c r="Q212" i="7"/>
  <c r="P212" i="7"/>
  <c r="Q204" i="7"/>
  <c r="P204" i="7"/>
  <c r="Q196" i="7"/>
  <c r="P196" i="7"/>
  <c r="Q188" i="7"/>
  <c r="P188" i="7"/>
  <c r="Q180" i="7"/>
  <c r="P180" i="7"/>
  <c r="Q172" i="7"/>
  <c r="P172" i="7"/>
  <c r="Q164" i="7"/>
  <c r="P164" i="7"/>
  <c r="Q156" i="7"/>
  <c r="P156" i="7"/>
  <c r="Q148" i="7"/>
  <c r="P148" i="7"/>
  <c r="Q140" i="7"/>
  <c r="P140" i="7"/>
  <c r="Q132" i="7"/>
  <c r="P132" i="7"/>
  <c r="Q124" i="7"/>
  <c r="P124" i="7"/>
  <c r="Q116" i="7"/>
  <c r="P116" i="7"/>
  <c r="Q108" i="7"/>
  <c r="P108" i="7"/>
  <c r="Q100" i="7"/>
  <c r="P100" i="7"/>
  <c r="Q92" i="7"/>
  <c r="P92" i="7"/>
  <c r="Q84" i="7"/>
  <c r="P84" i="7"/>
  <c r="Q76" i="7"/>
  <c r="P76" i="7"/>
  <c r="Q68" i="7"/>
  <c r="P68" i="7"/>
  <c r="Q60" i="7"/>
  <c r="P60" i="7"/>
  <c r="Q52" i="7"/>
  <c r="P52" i="7"/>
  <c r="Q44" i="7"/>
  <c r="P44" i="7"/>
  <c r="Q36" i="7"/>
  <c r="P36" i="7"/>
  <c r="Q28" i="7"/>
  <c r="P28" i="7"/>
  <c r="Q20" i="7"/>
  <c r="P20" i="7"/>
  <c r="Q12" i="7"/>
  <c r="P12" i="7"/>
  <c r="Q4" i="7"/>
  <c r="P4" i="7"/>
  <c r="D11" i="37"/>
  <c r="C10" i="5"/>
  <c r="D10" i="37"/>
  <c r="C9" i="5"/>
  <c r="D9" i="37"/>
  <c r="A8" i="55"/>
  <c r="A7" i="55"/>
  <c r="E7" i="55" s="1"/>
  <c r="C13" i="5"/>
  <c r="D13" i="37"/>
  <c r="C12" i="5"/>
  <c r="A6" i="55"/>
  <c r="E6" i="55" s="1"/>
  <c r="A5" i="55"/>
  <c r="E5" i="55" s="1"/>
  <c r="A4" i="55"/>
  <c r="E4" i="55" s="1"/>
  <c r="D12" i="37"/>
  <c r="C11" i="5"/>
  <c r="A3" i="55"/>
  <c r="D8" i="37"/>
  <c r="C8" i="5"/>
  <c r="D7" i="37"/>
  <c r="C7" i="5"/>
  <c r="A2" i="55"/>
  <c r="E2" i="55" s="1"/>
  <c r="N17" i="31" l="1"/>
  <c r="Y17" i="31"/>
  <c r="N13" i="31"/>
  <c r="Y13" i="31"/>
  <c r="N19" i="31"/>
  <c r="Y19" i="31"/>
  <c r="N20" i="31"/>
  <c r="Y20" i="31"/>
  <c r="N11" i="31"/>
  <c r="Y11" i="31"/>
  <c r="N16" i="31"/>
  <c r="Y16" i="31"/>
  <c r="N14" i="31"/>
  <c r="Y14" i="31"/>
  <c r="N25" i="31"/>
  <c r="Y25" i="31"/>
  <c r="N23" i="31"/>
  <c r="Y23" i="31"/>
  <c r="E25" i="31"/>
  <c r="E14" i="31"/>
  <c r="S36" i="31" s="1"/>
  <c r="H25" i="31"/>
  <c r="AK7" i="31"/>
  <c r="N7" i="31"/>
  <c r="AK22" i="31"/>
  <c r="N22" i="31"/>
  <c r="AK8" i="31"/>
  <c r="N8" i="31"/>
  <c r="AK10" i="31"/>
  <c r="N10" i="31"/>
  <c r="E31" i="31"/>
  <c r="S40" i="31"/>
  <c r="AK19" i="31"/>
  <c r="AK13" i="31"/>
  <c r="AK17" i="31"/>
  <c r="AK11" i="31"/>
  <c r="AK20" i="31"/>
  <c r="AK16" i="31"/>
  <c r="H19" i="31"/>
  <c r="AK14" i="31"/>
  <c r="AK25" i="31"/>
  <c r="AK23" i="31"/>
  <c r="H17" i="31"/>
  <c r="E13" i="31"/>
  <c r="E17" i="31"/>
  <c r="S37" i="31" s="1"/>
  <c r="E7" i="31"/>
  <c r="H22" i="31"/>
  <c r="E11" i="31"/>
  <c r="S35" i="31" s="1"/>
  <c r="T35" i="31" s="1"/>
  <c r="E19" i="31"/>
  <c r="E8" i="31"/>
  <c r="S34" i="31" s="1"/>
  <c r="E10" i="31"/>
  <c r="J20" i="31"/>
  <c r="J26" i="31"/>
  <c r="H23" i="31"/>
  <c r="E23" i="31"/>
  <c r="S39" i="31" s="1"/>
  <c r="J23" i="31"/>
  <c r="E22" i="31"/>
  <c r="K10" i="47"/>
  <c r="F9" i="55"/>
  <c r="K8" i="47"/>
  <c r="J14" i="31"/>
  <c r="J17" i="31"/>
  <c r="J8" i="31"/>
  <c r="J11" i="31"/>
  <c r="F17" i="49"/>
  <c r="F10" i="56"/>
  <c r="G9" i="55"/>
  <c r="L26" i="31"/>
  <c r="B3" i="55"/>
  <c r="C3" i="55"/>
  <c r="B6" i="55"/>
  <c r="C6" i="55"/>
  <c r="C7" i="55"/>
  <c r="B7" i="55"/>
  <c r="B5" i="55"/>
  <c r="C5" i="55"/>
  <c r="B4" i="55"/>
  <c r="C4" i="55"/>
  <c r="B8" i="55"/>
  <c r="C8" i="55"/>
  <c r="C2" i="55"/>
  <c r="B2" i="55"/>
  <c r="F8" i="55"/>
  <c r="I6" i="37"/>
  <c r="K6" i="37" s="1"/>
  <c r="R7" i="5" s="1"/>
  <c r="J6" i="37"/>
  <c r="I7" i="37"/>
  <c r="F2" i="55" s="1"/>
  <c r="J7" i="37"/>
  <c r="I8" i="37"/>
  <c r="K8" i="37" s="1"/>
  <c r="J8" i="37"/>
  <c r="I9" i="37"/>
  <c r="K9" i="37" s="1"/>
  <c r="J9" i="37"/>
  <c r="E3" i="55"/>
  <c r="F7" i="49"/>
  <c r="T39" i="31" l="1"/>
  <c r="T40" i="31"/>
  <c r="T36" i="31"/>
  <c r="T37" i="31"/>
  <c r="T38" i="31"/>
  <c r="AL26" i="31"/>
  <c r="H7" i="31"/>
  <c r="H16" i="31"/>
  <c r="H14" i="31"/>
  <c r="H13" i="31"/>
  <c r="H11" i="31"/>
  <c r="H8" i="31"/>
  <c r="H10" i="31"/>
  <c r="F13" i="49"/>
  <c r="E8" i="55"/>
  <c r="K7" i="37"/>
  <c r="P7" i="5" s="1"/>
  <c r="F4" i="55"/>
  <c r="F3" i="55"/>
  <c r="F11" i="49"/>
  <c r="F10" i="49"/>
  <c r="F9" i="49"/>
  <c r="F12" i="49"/>
  <c r="F8" i="49"/>
  <c r="M886" i="7" l="1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G26" i="31" s="1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" i="7"/>
  <c r="G7" i="31" s="1"/>
  <c r="C8" i="37"/>
  <c r="C9" i="37"/>
  <c r="C10" i="37"/>
  <c r="C11" i="37"/>
  <c r="C12" i="37"/>
  <c r="C13" i="37"/>
  <c r="C7" i="37"/>
  <c r="C6" i="37"/>
  <c r="B9" i="5"/>
  <c r="B10" i="5"/>
  <c r="B11" i="5"/>
  <c r="B12" i="5"/>
  <c r="B13" i="5"/>
  <c r="B8" i="5"/>
  <c r="B7" i="5"/>
  <c r="A3" i="49"/>
  <c r="G23" i="31" l="1"/>
  <c r="G25" i="31"/>
  <c r="M26" i="31" s="1"/>
  <c r="G19" i="31"/>
  <c r="G17" i="31"/>
  <c r="G11" i="31"/>
  <c r="G13" i="31"/>
  <c r="G20" i="31"/>
  <c r="G22" i="31"/>
  <c r="G16" i="31"/>
  <c r="G14" i="31"/>
  <c r="G10" i="31"/>
  <c r="G8" i="31"/>
  <c r="E23" i="1" a="1"/>
  <c r="E23" i="1" s="1"/>
  <c r="M20" i="31" l="1"/>
  <c r="M23" i="31"/>
  <c r="M17" i="31"/>
  <c r="M11" i="31"/>
  <c r="M14" i="31"/>
  <c r="B23" i="1"/>
  <c r="B3" i="5"/>
  <c r="A3" i="37"/>
  <c r="E30" i="31" l="1"/>
  <c r="N10" i="5"/>
  <c r="K7" i="47"/>
  <c r="K9" i="47"/>
  <c r="N8" i="5"/>
  <c r="S8" i="5" s="1"/>
  <c r="N9" i="5"/>
  <c r="N12" i="5"/>
  <c r="R9" i="5"/>
  <c r="K5" i="47" s="1"/>
  <c r="K3" i="47"/>
  <c r="R10" i="5"/>
  <c r="K6" i="47" s="1"/>
  <c r="N11" i="5"/>
  <c r="M8" i="5"/>
  <c r="P8" i="5" s="1"/>
  <c r="R8" i="5" s="1"/>
  <c r="K4" i="47" s="1"/>
  <c r="I12" i="37"/>
  <c r="J10" i="37"/>
  <c r="J11" i="37"/>
  <c r="J12" i="37"/>
  <c r="G4" i="55" l="1"/>
  <c r="L11" i="31"/>
  <c r="L13" i="31"/>
  <c r="S10" i="5"/>
  <c r="O10" i="5"/>
  <c r="S12" i="5"/>
  <c r="O12" i="5"/>
  <c r="O9" i="5"/>
  <c r="S9" i="5"/>
  <c r="S11" i="5"/>
  <c r="O11" i="5"/>
  <c r="G8" i="55"/>
  <c r="L23" i="31"/>
  <c r="L25" i="31"/>
  <c r="L7" i="31"/>
  <c r="G3" i="55"/>
  <c r="L8" i="31"/>
  <c r="L10" i="31"/>
  <c r="G5" i="55"/>
  <c r="L16" i="31"/>
  <c r="L14" i="31"/>
  <c r="G6" i="55"/>
  <c r="L19" i="31"/>
  <c r="L17" i="31"/>
  <c r="G7" i="55"/>
  <c r="L22" i="31"/>
  <c r="L20" i="31"/>
  <c r="G2" i="55"/>
  <c r="K12" i="37"/>
  <c r="F7" i="55"/>
  <c r="O8" i="5"/>
  <c r="AL14" i="31" l="1"/>
  <c r="AL23" i="31"/>
  <c r="AL17" i="31"/>
  <c r="AL20" i="31"/>
  <c r="AL11" i="31"/>
  <c r="AL7" i="31"/>
  <c r="AL22" i="31"/>
  <c r="AL16" i="31"/>
  <c r="AL25" i="31"/>
  <c r="AL10" i="31"/>
  <c r="AL19" i="31"/>
  <c r="AL13" i="31"/>
  <c r="AL8" i="31"/>
  <c r="I10" i="37"/>
  <c r="I11" i="37"/>
  <c r="K11" i="37" l="1"/>
  <c r="F6" i="55"/>
  <c r="K10" i="37"/>
  <c r="F5" i="55"/>
  <c r="C2011" i="7" l="1"/>
  <c r="D2011" i="7"/>
  <c r="C2012" i="7"/>
  <c r="D2012" i="7"/>
  <c r="C2013" i="7"/>
  <c r="D2013" i="7"/>
  <c r="C2014" i="7"/>
  <c r="D2014" i="7"/>
  <c r="C2015" i="7"/>
  <c r="D2015" i="7"/>
  <c r="C2016" i="7"/>
  <c r="D2016" i="7"/>
  <c r="C2017" i="7"/>
  <c r="D2017" i="7"/>
  <c r="C2018" i="7"/>
  <c r="D2018" i="7"/>
  <c r="C2019" i="7"/>
  <c r="D2019" i="7"/>
  <c r="C2020" i="7"/>
  <c r="D2020" i="7"/>
  <c r="C2021" i="7"/>
  <c r="D2021" i="7"/>
  <c r="C2022" i="7"/>
  <c r="D2022" i="7"/>
  <c r="C2023" i="7"/>
  <c r="D2023" i="7"/>
  <c r="C2024" i="7"/>
  <c r="D2024" i="7"/>
  <c r="C2025" i="7"/>
  <c r="D2025" i="7"/>
  <c r="C2026" i="7"/>
  <c r="D2026" i="7"/>
  <c r="C2027" i="7"/>
  <c r="D2027" i="7"/>
  <c r="C2028" i="7"/>
  <c r="D2028" i="7"/>
  <c r="C2029" i="7"/>
  <c r="D2029" i="7"/>
  <c r="C2030" i="7"/>
  <c r="D2030" i="7"/>
  <c r="C2031" i="7"/>
  <c r="D2031" i="7"/>
  <c r="C2032" i="7"/>
  <c r="D2032" i="7"/>
  <c r="C2033" i="7"/>
  <c r="D2033" i="7"/>
  <c r="C2034" i="7"/>
  <c r="D2034" i="7"/>
  <c r="C2035" i="7"/>
  <c r="D2035" i="7"/>
  <c r="C2036" i="7"/>
  <c r="D2036" i="7"/>
  <c r="C2037" i="7"/>
  <c r="D2037" i="7"/>
  <c r="C2038" i="7"/>
  <c r="D2038" i="7"/>
  <c r="C2039" i="7"/>
  <c r="D2039" i="7"/>
  <c r="C2040" i="7"/>
  <c r="D2040" i="7"/>
  <c r="C2041" i="7"/>
  <c r="D2041" i="7"/>
  <c r="C2042" i="7"/>
  <c r="D2042" i="7"/>
  <c r="C2043" i="7"/>
  <c r="D2043" i="7"/>
  <c r="C2044" i="7"/>
  <c r="D2044" i="7"/>
  <c r="C2045" i="7"/>
  <c r="D2045" i="7"/>
  <c r="C2046" i="7"/>
  <c r="D2046" i="7"/>
  <c r="C2047" i="7"/>
  <c r="D2047" i="7"/>
  <c r="C2048" i="7"/>
  <c r="D2048" i="7"/>
  <c r="C2049" i="7"/>
  <c r="D2049" i="7"/>
  <c r="C2050" i="7"/>
  <c r="D2050" i="7"/>
  <c r="C2051" i="7"/>
  <c r="D2051" i="7"/>
  <c r="C2052" i="7"/>
  <c r="D2052" i="7"/>
  <c r="C2053" i="7"/>
  <c r="D2053" i="7"/>
  <c r="C2054" i="7"/>
  <c r="D2054" i="7"/>
  <c r="C2055" i="7"/>
  <c r="D2055" i="7"/>
  <c r="C2056" i="7"/>
  <c r="D2056" i="7"/>
  <c r="C2057" i="7"/>
  <c r="D2057" i="7"/>
  <c r="C2058" i="7"/>
  <c r="D2058" i="7"/>
  <c r="C2059" i="7"/>
  <c r="D2059" i="7"/>
  <c r="C2060" i="7"/>
  <c r="D2060" i="7"/>
  <c r="C2061" i="7"/>
  <c r="D2061" i="7"/>
  <c r="C2062" i="7"/>
  <c r="D2062" i="7"/>
  <c r="C2063" i="7"/>
  <c r="D2063" i="7"/>
  <c r="C2064" i="7"/>
  <c r="D2064" i="7"/>
  <c r="C2065" i="7"/>
  <c r="D2065" i="7"/>
  <c r="C2066" i="7"/>
  <c r="D2066" i="7"/>
  <c r="C2067" i="7"/>
  <c r="D2067" i="7"/>
  <c r="C2068" i="7"/>
  <c r="D2068" i="7"/>
  <c r="C2069" i="7"/>
  <c r="D2069" i="7"/>
  <c r="C2070" i="7"/>
  <c r="D2070" i="7"/>
  <c r="C2071" i="7"/>
  <c r="D2071" i="7"/>
  <c r="C2072" i="7"/>
  <c r="D2072" i="7"/>
  <c r="C2073" i="7"/>
  <c r="D2073" i="7"/>
  <c r="C2074" i="7"/>
  <c r="D2074" i="7"/>
  <c r="C2075" i="7"/>
  <c r="D2075" i="7"/>
  <c r="C2076" i="7"/>
  <c r="D2076" i="7"/>
  <c r="C2077" i="7"/>
  <c r="D2077" i="7"/>
  <c r="C2078" i="7"/>
  <c r="D2078" i="7"/>
  <c r="C2079" i="7"/>
  <c r="D2079" i="7"/>
  <c r="C2080" i="7"/>
  <c r="D2080" i="7"/>
  <c r="C2081" i="7"/>
  <c r="D2081" i="7"/>
  <c r="C2082" i="7"/>
  <c r="D2082" i="7"/>
  <c r="C2083" i="7"/>
  <c r="D2083" i="7"/>
  <c r="C2084" i="7"/>
  <c r="D2084" i="7"/>
  <c r="C2085" i="7"/>
  <c r="D2085" i="7"/>
  <c r="C2086" i="7"/>
  <c r="D2086" i="7"/>
  <c r="C2087" i="7"/>
  <c r="D2087" i="7"/>
  <c r="C2088" i="7"/>
  <c r="D2088" i="7"/>
  <c r="C2089" i="7"/>
  <c r="D2089" i="7"/>
  <c r="C2090" i="7"/>
  <c r="D2090" i="7"/>
  <c r="C2091" i="7"/>
  <c r="D2091" i="7"/>
  <c r="C2092" i="7"/>
  <c r="D2092" i="7"/>
  <c r="C2093" i="7"/>
  <c r="D2093" i="7"/>
  <c r="C2094" i="7"/>
  <c r="D2094" i="7"/>
  <c r="C2095" i="7"/>
  <c r="D2095" i="7"/>
  <c r="C2096" i="7"/>
  <c r="D2096" i="7"/>
  <c r="C2097" i="7"/>
  <c r="D2097" i="7"/>
  <c r="C2098" i="7"/>
  <c r="D2098" i="7"/>
  <c r="C2099" i="7"/>
  <c r="D2099" i="7"/>
  <c r="C2100" i="7"/>
  <c r="D2100" i="7"/>
  <c r="C2101" i="7"/>
  <c r="D2101" i="7"/>
  <c r="C2102" i="7"/>
  <c r="D2102" i="7"/>
  <c r="C2103" i="7"/>
  <c r="D2103" i="7"/>
  <c r="C2104" i="7"/>
  <c r="D2104" i="7"/>
  <c r="C2105" i="7"/>
  <c r="D2105" i="7"/>
  <c r="C2106" i="7"/>
  <c r="D2106" i="7"/>
  <c r="C2107" i="7"/>
  <c r="D2107" i="7"/>
  <c r="C2108" i="7"/>
  <c r="D2108" i="7"/>
  <c r="C2109" i="7"/>
  <c r="D2109" i="7"/>
  <c r="C2110" i="7"/>
  <c r="D2110" i="7"/>
  <c r="C2111" i="7"/>
  <c r="D2111" i="7"/>
  <c r="C2112" i="7"/>
  <c r="D2112" i="7"/>
  <c r="C2113" i="7"/>
  <c r="D2113" i="7"/>
  <c r="C2114" i="7"/>
  <c r="D2114" i="7"/>
  <c r="C2115" i="7"/>
  <c r="D2115" i="7"/>
  <c r="C2116" i="7"/>
  <c r="D2116" i="7"/>
  <c r="C2117" i="7"/>
  <c r="D2117" i="7"/>
  <c r="C2118" i="7"/>
  <c r="D2118" i="7"/>
  <c r="C2119" i="7"/>
  <c r="D2119" i="7"/>
  <c r="C2120" i="7"/>
  <c r="D2120" i="7"/>
  <c r="C2121" i="7"/>
  <c r="D2121" i="7"/>
  <c r="C2122" i="7"/>
  <c r="D2122" i="7"/>
  <c r="C2123" i="7"/>
  <c r="D2123" i="7"/>
  <c r="C2124" i="7"/>
  <c r="D2124" i="7"/>
  <c r="G2124" i="7" l="1"/>
  <c r="F2124" i="7"/>
  <c r="G2118" i="7"/>
  <c r="F2118" i="7"/>
  <c r="G2112" i="7"/>
  <c r="F2112" i="7"/>
  <c r="G2107" i="7"/>
  <c r="F2107" i="7"/>
  <c r="G2100" i="7"/>
  <c r="F2100" i="7"/>
  <c r="G2092" i="7"/>
  <c r="F2092" i="7"/>
  <c r="G2086" i="7"/>
  <c r="F2086" i="7"/>
  <c r="F2079" i="7"/>
  <c r="G2079" i="7"/>
  <c r="G2075" i="7"/>
  <c r="F2075" i="7"/>
  <c r="G2071" i="7"/>
  <c r="F2071" i="7"/>
  <c r="G2066" i="7"/>
  <c r="F2066" i="7"/>
  <c r="G2060" i="7"/>
  <c r="F2060" i="7"/>
  <c r="G2054" i="7"/>
  <c r="F2054" i="7"/>
  <c r="F2047" i="7"/>
  <c r="G2047" i="7"/>
  <c r="G2036" i="7"/>
  <c r="F2036" i="7"/>
  <c r="G2026" i="7"/>
  <c r="F2026" i="7"/>
  <c r="G2013" i="7"/>
  <c r="F2013" i="7"/>
  <c r="G2123" i="7"/>
  <c r="F2123" i="7"/>
  <c r="G2120" i="7"/>
  <c r="F2120" i="7"/>
  <c r="G2116" i="7"/>
  <c r="F2116" i="7"/>
  <c r="F2111" i="7"/>
  <c r="G2111" i="7"/>
  <c r="G2108" i="7"/>
  <c r="F2108" i="7"/>
  <c r="G2105" i="7"/>
  <c r="F2105" i="7"/>
  <c r="G2103" i="7"/>
  <c r="F2103" i="7"/>
  <c r="G2099" i="7"/>
  <c r="F2099" i="7"/>
  <c r="G2098" i="7"/>
  <c r="F2098" i="7"/>
  <c r="F2095" i="7"/>
  <c r="G2095" i="7"/>
  <c r="G2091" i="7"/>
  <c r="F2091" i="7"/>
  <c r="G2088" i="7"/>
  <c r="F2088" i="7"/>
  <c r="G2083" i="7"/>
  <c r="F2083" i="7"/>
  <c r="G2078" i="7"/>
  <c r="F2078" i="7"/>
  <c r="G2073" i="7"/>
  <c r="F2073" i="7"/>
  <c r="G2068" i="7"/>
  <c r="F2068" i="7"/>
  <c r="G2064" i="7"/>
  <c r="F2064" i="7"/>
  <c r="G2061" i="7"/>
  <c r="F2061" i="7"/>
  <c r="G2058" i="7"/>
  <c r="F2058" i="7"/>
  <c r="G2055" i="7"/>
  <c r="F2055" i="7"/>
  <c r="G2052" i="7"/>
  <c r="F2052" i="7"/>
  <c r="G2050" i="7"/>
  <c r="F2050" i="7"/>
  <c r="G2046" i="7"/>
  <c r="F2046" i="7"/>
  <c r="G2043" i="7"/>
  <c r="F2043" i="7"/>
  <c r="G2042" i="7"/>
  <c r="F2042" i="7"/>
  <c r="F2040" i="7"/>
  <c r="G2040" i="7"/>
  <c r="G2037" i="7"/>
  <c r="F2037" i="7"/>
  <c r="G2034" i="7"/>
  <c r="F2034" i="7"/>
  <c r="G2033" i="7"/>
  <c r="F2033" i="7"/>
  <c r="F2031" i="7"/>
  <c r="G2031" i="7"/>
  <c r="G2028" i="7"/>
  <c r="F2028" i="7"/>
  <c r="G2025" i="7"/>
  <c r="F2025" i="7"/>
  <c r="G2023" i="7"/>
  <c r="F2023" i="7"/>
  <c r="G2022" i="7"/>
  <c r="F2022" i="7"/>
  <c r="G2020" i="7"/>
  <c r="F2020" i="7"/>
  <c r="G2017" i="7"/>
  <c r="F2017" i="7"/>
  <c r="F2015" i="7"/>
  <c r="G2015" i="7"/>
  <c r="G2012" i="7"/>
  <c r="F2012" i="7"/>
  <c r="G2121" i="7"/>
  <c r="F2121" i="7"/>
  <c r="G2117" i="7"/>
  <c r="F2117" i="7"/>
  <c r="G2114" i="7"/>
  <c r="F2114" i="7"/>
  <c r="G2110" i="7"/>
  <c r="F2110" i="7"/>
  <c r="G2106" i="7"/>
  <c r="F2106" i="7"/>
  <c r="F2104" i="7"/>
  <c r="G2104" i="7"/>
  <c r="G2101" i="7"/>
  <c r="F2101" i="7"/>
  <c r="G2097" i="7"/>
  <c r="F2097" i="7"/>
  <c r="G2094" i="7"/>
  <c r="F2094" i="7"/>
  <c r="G2089" i="7"/>
  <c r="F2089" i="7"/>
  <c r="G2085" i="7"/>
  <c r="F2085" i="7"/>
  <c r="G2081" i="7"/>
  <c r="F2081" i="7"/>
  <c r="G2076" i="7"/>
  <c r="F2076" i="7"/>
  <c r="F2072" i="7"/>
  <c r="G2072" i="7"/>
  <c r="G2069" i="7"/>
  <c r="F2069" i="7"/>
  <c r="G2065" i="7"/>
  <c r="F2065" i="7"/>
  <c r="G2062" i="7"/>
  <c r="F2062" i="7"/>
  <c r="G2059" i="7"/>
  <c r="F2059" i="7"/>
  <c r="G2057" i="7"/>
  <c r="F2057" i="7"/>
  <c r="G2053" i="7"/>
  <c r="F2053" i="7"/>
  <c r="G2051" i="7"/>
  <c r="F2051" i="7"/>
  <c r="G2048" i="7"/>
  <c r="F2048" i="7"/>
  <c r="G2045" i="7"/>
  <c r="F2045" i="7"/>
  <c r="G2041" i="7"/>
  <c r="F2041" i="7"/>
  <c r="G2039" i="7"/>
  <c r="F2039" i="7"/>
  <c r="G2035" i="7"/>
  <c r="F2035" i="7"/>
  <c r="G2032" i="7"/>
  <c r="F2032" i="7"/>
  <c r="G2030" i="7"/>
  <c r="F2030" i="7"/>
  <c r="G2027" i="7"/>
  <c r="F2027" i="7"/>
  <c r="G2024" i="7"/>
  <c r="F2024" i="7"/>
  <c r="G2021" i="7"/>
  <c r="F2021" i="7"/>
  <c r="G2019" i="7"/>
  <c r="F2019" i="7"/>
  <c r="G2016" i="7"/>
  <c r="F2016" i="7"/>
  <c r="G2014" i="7"/>
  <c r="F2014" i="7"/>
  <c r="G2011" i="7"/>
  <c r="F2011" i="7"/>
  <c r="G2122" i="7"/>
  <c r="F2122" i="7"/>
  <c r="G2119" i="7"/>
  <c r="F2119" i="7"/>
  <c r="G2115" i="7"/>
  <c r="F2115" i="7"/>
  <c r="G2113" i="7"/>
  <c r="F2113" i="7"/>
  <c r="G2109" i="7"/>
  <c r="F2109" i="7"/>
  <c r="G2102" i="7"/>
  <c r="F2102" i="7"/>
  <c r="G2096" i="7"/>
  <c r="F2096" i="7"/>
  <c r="G2093" i="7"/>
  <c r="F2093" i="7"/>
  <c r="G2090" i="7"/>
  <c r="F2090" i="7"/>
  <c r="G2087" i="7"/>
  <c r="F2087" i="7"/>
  <c r="G2084" i="7"/>
  <c r="F2084" i="7"/>
  <c r="G2082" i="7"/>
  <c r="F2082" i="7"/>
  <c r="G2080" i="7"/>
  <c r="F2080" i="7"/>
  <c r="G2077" i="7"/>
  <c r="F2077" i="7"/>
  <c r="G2074" i="7"/>
  <c r="F2074" i="7"/>
  <c r="G2070" i="7"/>
  <c r="F2070" i="7"/>
  <c r="G2067" i="7"/>
  <c r="F2067" i="7"/>
  <c r="F2063" i="7"/>
  <c r="G2063" i="7"/>
  <c r="G2056" i="7"/>
  <c r="F2056" i="7"/>
  <c r="G2049" i="7"/>
  <c r="F2049" i="7"/>
  <c r="G2044" i="7"/>
  <c r="F2044" i="7"/>
  <c r="G2038" i="7"/>
  <c r="F2038" i="7"/>
  <c r="G2029" i="7"/>
  <c r="F2029" i="7"/>
  <c r="G2018" i="7"/>
  <c r="F2018" i="7"/>
  <c r="E2044" i="7" l="1"/>
  <c r="E2067" i="7"/>
  <c r="E2080" i="7"/>
  <c r="E2090" i="7"/>
  <c r="E2109" i="7"/>
  <c r="E2122" i="7"/>
  <c r="E2011" i="7"/>
  <c r="E2021" i="7"/>
  <c r="E2032" i="7"/>
  <c r="E2045" i="7"/>
  <c r="E2057" i="7"/>
  <c r="E2069" i="7"/>
  <c r="E2085" i="7"/>
  <c r="E2101" i="7"/>
  <c r="E2114" i="7"/>
  <c r="E2012" i="7"/>
  <c r="E2022" i="7"/>
  <c r="E2050" i="7"/>
  <c r="E2018" i="7"/>
  <c r="E2049" i="7"/>
  <c r="E2070" i="7"/>
  <c r="E2082" i="7"/>
  <c r="E2093" i="7"/>
  <c r="E2113" i="7"/>
  <c r="E2014" i="7"/>
  <c r="E2024" i="7"/>
  <c r="E2035" i="7"/>
  <c r="E2048" i="7"/>
  <c r="E2059" i="7"/>
  <c r="E2089" i="7"/>
  <c r="E2117" i="7"/>
  <c r="E2023" i="7"/>
  <c r="E2033" i="7"/>
  <c r="E2042" i="7"/>
  <c r="E2052" i="7"/>
  <c r="E2064" i="7"/>
  <c r="E2083" i="7"/>
  <c r="E2098" i="7"/>
  <c r="E2108" i="7"/>
  <c r="E2123" i="7"/>
  <c r="E2061" i="7"/>
  <c r="E2078" i="7"/>
  <c r="E2105" i="7"/>
  <c r="E2120" i="7"/>
  <c r="E2038" i="7"/>
  <c r="E2077" i="7"/>
  <c r="E2087" i="7"/>
  <c r="E2102" i="7"/>
  <c r="E2119" i="7"/>
  <c r="E2019" i="7"/>
  <c r="E2030" i="7"/>
  <c r="E2041" i="7"/>
  <c r="E2053" i="7"/>
  <c r="E2065" i="7"/>
  <c r="E2081" i="7"/>
  <c r="E2097" i="7"/>
  <c r="E2110" i="7"/>
  <c r="E2020" i="7"/>
  <c r="E2028" i="7"/>
  <c r="E2037" i="7"/>
  <c r="E2046" i="7"/>
  <c r="E2058" i="7"/>
  <c r="E2073" i="7"/>
  <c r="E2091" i="7"/>
  <c r="E2103" i="7"/>
  <c r="E2116" i="7"/>
  <c r="E2036" i="7"/>
  <c r="E2066" i="7"/>
  <c r="E2086" i="7"/>
  <c r="E2112" i="7"/>
  <c r="E2029" i="7"/>
  <c r="E2056" i="7"/>
  <c r="E2074" i="7"/>
  <c r="E2084" i="7"/>
  <c r="E2096" i="7"/>
  <c r="E2115" i="7"/>
  <c r="E2016" i="7"/>
  <c r="E2027" i="7"/>
  <c r="E2039" i="7"/>
  <c r="E2051" i="7"/>
  <c r="E2062" i="7"/>
  <c r="E2076" i="7"/>
  <c r="E2094" i="7"/>
  <c r="E2106" i="7"/>
  <c r="E2121" i="7"/>
  <c r="E2017" i="7"/>
  <c r="E2025" i="7"/>
  <c r="E2034" i="7"/>
  <c r="E2043" i="7"/>
  <c r="E2055" i="7"/>
  <c r="E2068" i="7"/>
  <c r="E2088" i="7"/>
  <c r="E2099" i="7"/>
  <c r="E2013" i="7"/>
  <c r="E2054" i="7"/>
  <c r="E2075" i="7"/>
  <c r="E2100" i="7"/>
  <c r="E2124" i="7"/>
  <c r="E2071" i="7"/>
  <c r="E2092" i="7"/>
  <c r="E2118" i="7"/>
  <c r="E2026" i="7"/>
  <c r="E2060" i="7"/>
  <c r="E2107" i="7"/>
  <c r="E2031" i="7"/>
  <c r="E2040" i="7"/>
  <c r="E2095" i="7"/>
  <c r="E2072" i="7"/>
  <c r="E2104" i="7"/>
  <c r="E2015" i="7"/>
  <c r="E2047" i="7"/>
  <c r="E2111" i="7"/>
  <c r="E2063" i="7"/>
  <c r="E2079" i="7"/>
  <c r="C805" i="7" l="1"/>
  <c r="C806" i="7"/>
  <c r="C807" i="7"/>
  <c r="C808" i="7"/>
  <c r="C809" i="7"/>
  <c r="C810" i="7"/>
  <c r="D2" i="7" l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M8" i="31" l="1"/>
  <c r="F2" i="7"/>
  <c r="G2006" i="7"/>
  <c r="F2006" i="7"/>
  <c r="G1998" i="7"/>
  <c r="F1998" i="7"/>
  <c r="G1994" i="7"/>
  <c r="F1994" i="7"/>
  <c r="G1986" i="7"/>
  <c r="F1986" i="7"/>
  <c r="G1982" i="7"/>
  <c r="F1982" i="7"/>
  <c r="G1974" i="7"/>
  <c r="F1974" i="7"/>
  <c r="G1966" i="7"/>
  <c r="F1966" i="7"/>
  <c r="G1958" i="7"/>
  <c r="F1958" i="7"/>
  <c r="G1950" i="7"/>
  <c r="F1950" i="7"/>
  <c r="G1942" i="7"/>
  <c r="F1942" i="7"/>
  <c r="G1934" i="7"/>
  <c r="F1934" i="7"/>
  <c r="G1926" i="7"/>
  <c r="F1926" i="7"/>
  <c r="G1918" i="7"/>
  <c r="F1918" i="7"/>
  <c r="G1914" i="7"/>
  <c r="F1914" i="7"/>
  <c r="G1906" i="7"/>
  <c r="F1906" i="7"/>
  <c r="G1902" i="7"/>
  <c r="F1902" i="7"/>
  <c r="G1894" i="7"/>
  <c r="F1894" i="7"/>
  <c r="G1886" i="7"/>
  <c r="F1886" i="7"/>
  <c r="G1878" i="7"/>
  <c r="F1878" i="7"/>
  <c r="G1870" i="7"/>
  <c r="F1870" i="7"/>
  <c r="G1862" i="7"/>
  <c r="F1862" i="7"/>
  <c r="G1854" i="7"/>
  <c r="F1854" i="7"/>
  <c r="G1850" i="7"/>
  <c r="F1850" i="7"/>
  <c r="G1842" i="7"/>
  <c r="F1842" i="7"/>
  <c r="G1838" i="7"/>
  <c r="F1838" i="7"/>
  <c r="G1830" i="7"/>
  <c r="F1830" i="7"/>
  <c r="G1822" i="7"/>
  <c r="F1822" i="7"/>
  <c r="G1818" i="7"/>
  <c r="F1818" i="7"/>
  <c r="G1810" i="7"/>
  <c r="F1810" i="7"/>
  <c r="G1802" i="7"/>
  <c r="F1802" i="7"/>
  <c r="G1794" i="7"/>
  <c r="F1794" i="7"/>
  <c r="G1786" i="7"/>
  <c r="F1786" i="7"/>
  <c r="G1778" i="7"/>
  <c r="F1778" i="7"/>
  <c r="G1774" i="7"/>
  <c r="F1774" i="7"/>
  <c r="G1766" i="7"/>
  <c r="F1766" i="7"/>
  <c r="G1762" i="7"/>
  <c r="F1762" i="7"/>
  <c r="G1754" i="7"/>
  <c r="F1754" i="7"/>
  <c r="G1746" i="7"/>
  <c r="F1746" i="7"/>
  <c r="G1738" i="7"/>
  <c r="F1738" i="7"/>
  <c r="F1726" i="7"/>
  <c r="G1726" i="7"/>
  <c r="G1694" i="7"/>
  <c r="F1694" i="7"/>
  <c r="G2009" i="7"/>
  <c r="F2009" i="7"/>
  <c r="G2005" i="7"/>
  <c r="F2005" i="7"/>
  <c r="G2001" i="7"/>
  <c r="F2001" i="7"/>
  <c r="G1997" i="7"/>
  <c r="F1997" i="7"/>
  <c r="G1993" i="7"/>
  <c r="F1993" i="7"/>
  <c r="G1989" i="7"/>
  <c r="F1989" i="7"/>
  <c r="G1985" i="7"/>
  <c r="F1985" i="7"/>
  <c r="G1981" i="7"/>
  <c r="F1981" i="7"/>
  <c r="G1977" i="7"/>
  <c r="F1977" i="7"/>
  <c r="G1973" i="7"/>
  <c r="F1973" i="7"/>
  <c r="G1969" i="7"/>
  <c r="F1969" i="7"/>
  <c r="G1965" i="7"/>
  <c r="F1965" i="7"/>
  <c r="G1961" i="7"/>
  <c r="F1961" i="7"/>
  <c r="G1957" i="7"/>
  <c r="F1957" i="7"/>
  <c r="G1953" i="7"/>
  <c r="F1953" i="7"/>
  <c r="G1949" i="7"/>
  <c r="F1949" i="7"/>
  <c r="G1945" i="7"/>
  <c r="F1945" i="7"/>
  <c r="G1941" i="7"/>
  <c r="F1941" i="7"/>
  <c r="G1937" i="7"/>
  <c r="F1937" i="7"/>
  <c r="G1933" i="7"/>
  <c r="F1933" i="7"/>
  <c r="G1929" i="7"/>
  <c r="F1929" i="7"/>
  <c r="G1925" i="7"/>
  <c r="F1925" i="7"/>
  <c r="G1921" i="7"/>
  <c r="F1921" i="7"/>
  <c r="G1917" i="7"/>
  <c r="F1917" i="7"/>
  <c r="G1913" i="7"/>
  <c r="F1913" i="7"/>
  <c r="G1909" i="7"/>
  <c r="F1909" i="7"/>
  <c r="G1905" i="7"/>
  <c r="F1905" i="7"/>
  <c r="G1901" i="7"/>
  <c r="F1901" i="7"/>
  <c r="G1897" i="7"/>
  <c r="F1897" i="7"/>
  <c r="G1893" i="7"/>
  <c r="F1893" i="7"/>
  <c r="G1889" i="7"/>
  <c r="F1889" i="7"/>
  <c r="G1885" i="7"/>
  <c r="F1885" i="7"/>
  <c r="G1881" i="7"/>
  <c r="F1881" i="7"/>
  <c r="G1877" i="7"/>
  <c r="F1877" i="7"/>
  <c r="G1873" i="7"/>
  <c r="F1873" i="7"/>
  <c r="G1869" i="7"/>
  <c r="F1869" i="7"/>
  <c r="G1865" i="7"/>
  <c r="F1865" i="7"/>
  <c r="G1861" i="7"/>
  <c r="F1861" i="7"/>
  <c r="G1857" i="7"/>
  <c r="F1857" i="7"/>
  <c r="G1853" i="7"/>
  <c r="F1853" i="7"/>
  <c r="G1849" i="7"/>
  <c r="F1849" i="7"/>
  <c r="G1845" i="7"/>
  <c r="F1845" i="7"/>
  <c r="G1841" i="7"/>
  <c r="F1841" i="7"/>
  <c r="G1837" i="7"/>
  <c r="F1837" i="7"/>
  <c r="G1833" i="7"/>
  <c r="F1833" i="7"/>
  <c r="G1829" i="7"/>
  <c r="F1829" i="7"/>
  <c r="G1825" i="7"/>
  <c r="F1825" i="7"/>
  <c r="G1821" i="7"/>
  <c r="F1821" i="7"/>
  <c r="G1817" i="7"/>
  <c r="F1817" i="7"/>
  <c r="G1813" i="7"/>
  <c r="F1813" i="7"/>
  <c r="G1809" i="7"/>
  <c r="F1809" i="7"/>
  <c r="G1805" i="7"/>
  <c r="F1805" i="7"/>
  <c r="G1801" i="7"/>
  <c r="F1801" i="7"/>
  <c r="G1797" i="7"/>
  <c r="F1797" i="7"/>
  <c r="G1793" i="7"/>
  <c r="F1793" i="7"/>
  <c r="G1789" i="7"/>
  <c r="F1789" i="7"/>
  <c r="G1785" i="7"/>
  <c r="F1785" i="7"/>
  <c r="G1781" i="7"/>
  <c r="F1781" i="7"/>
  <c r="G1777" i="7"/>
  <c r="F1777" i="7"/>
  <c r="G1773" i="7"/>
  <c r="F1773" i="7"/>
  <c r="G1769" i="7"/>
  <c r="F1769" i="7"/>
  <c r="G1765" i="7"/>
  <c r="F1765" i="7"/>
  <c r="G1761" i="7"/>
  <c r="F1761" i="7"/>
  <c r="F1757" i="7"/>
  <c r="G1757" i="7"/>
  <c r="G1753" i="7"/>
  <c r="F1753" i="7"/>
  <c r="G1749" i="7"/>
  <c r="F1749" i="7"/>
  <c r="G1745" i="7"/>
  <c r="F1745" i="7"/>
  <c r="G1741" i="7"/>
  <c r="F1741" i="7"/>
  <c r="G1737" i="7"/>
  <c r="F1737" i="7"/>
  <c r="G1733" i="7"/>
  <c r="F1733" i="7"/>
  <c r="G1729" i="7"/>
  <c r="F1729" i="7"/>
  <c r="F1725" i="7"/>
  <c r="G1725" i="7"/>
  <c r="G1721" i="7"/>
  <c r="F1721" i="7"/>
  <c r="G1717" i="7"/>
  <c r="F1717" i="7"/>
  <c r="G1713" i="7"/>
  <c r="F1713" i="7"/>
  <c r="G1709" i="7"/>
  <c r="F1709" i="7"/>
  <c r="F1705" i="7"/>
  <c r="G1705" i="7"/>
  <c r="G1701" i="7"/>
  <c r="F1701" i="7"/>
  <c r="G1697" i="7"/>
  <c r="F1697" i="7"/>
  <c r="F1693" i="7"/>
  <c r="G1693" i="7"/>
  <c r="G1689" i="7"/>
  <c r="F1689" i="7"/>
  <c r="G1685" i="7"/>
  <c r="F1685" i="7"/>
  <c r="G1681" i="7"/>
  <c r="F1681" i="7"/>
  <c r="G1677" i="7"/>
  <c r="F1677" i="7"/>
  <c r="G1673" i="7"/>
  <c r="F1673" i="7"/>
  <c r="G1669" i="7"/>
  <c r="F1669" i="7"/>
  <c r="G1665" i="7"/>
  <c r="F1665" i="7"/>
  <c r="F1661" i="7"/>
  <c r="G1661" i="7"/>
  <c r="G1657" i="7"/>
  <c r="F1657" i="7"/>
  <c r="G1653" i="7"/>
  <c r="F1653" i="7"/>
  <c r="G1649" i="7"/>
  <c r="F1649" i="7"/>
  <c r="G1645" i="7"/>
  <c r="F1645" i="7"/>
  <c r="F1641" i="7"/>
  <c r="G1641" i="7"/>
  <c r="G1637" i="7"/>
  <c r="F1637" i="7"/>
  <c r="G1633" i="7"/>
  <c r="F1633" i="7"/>
  <c r="F1629" i="7"/>
  <c r="G1629" i="7"/>
  <c r="G1625" i="7"/>
  <c r="F1625" i="7"/>
  <c r="G1621" i="7"/>
  <c r="F1621" i="7"/>
  <c r="G1617" i="7"/>
  <c r="F1617" i="7"/>
  <c r="G1613" i="7"/>
  <c r="F1613" i="7"/>
  <c r="G1609" i="7"/>
  <c r="F1609" i="7"/>
  <c r="G1605" i="7"/>
  <c r="F1605" i="7"/>
  <c r="G1601" i="7"/>
  <c r="F1601" i="7"/>
  <c r="F1597" i="7"/>
  <c r="G1597" i="7"/>
  <c r="G1593" i="7"/>
  <c r="F1593" i="7"/>
  <c r="G1589" i="7"/>
  <c r="F1589" i="7"/>
  <c r="G1585" i="7"/>
  <c r="F1585" i="7"/>
  <c r="G1581" i="7"/>
  <c r="F1581" i="7"/>
  <c r="F1577" i="7"/>
  <c r="G1577" i="7"/>
  <c r="G1573" i="7"/>
  <c r="F1573" i="7"/>
  <c r="G1569" i="7"/>
  <c r="F1569" i="7"/>
  <c r="F1565" i="7"/>
  <c r="G1565" i="7"/>
  <c r="G1561" i="7"/>
  <c r="F1561" i="7"/>
  <c r="G1557" i="7"/>
  <c r="F1557" i="7"/>
  <c r="G1553" i="7"/>
  <c r="F1553" i="7"/>
  <c r="G1549" i="7"/>
  <c r="F1549" i="7"/>
  <c r="G1545" i="7"/>
  <c r="F1545" i="7"/>
  <c r="G1541" i="7"/>
  <c r="F1541" i="7"/>
  <c r="G1537" i="7"/>
  <c r="F1537" i="7"/>
  <c r="F1533" i="7"/>
  <c r="G1533" i="7"/>
  <c r="G1529" i="7"/>
  <c r="F1529" i="7"/>
  <c r="G1525" i="7"/>
  <c r="F1525" i="7"/>
  <c r="G1521" i="7"/>
  <c r="F1521" i="7"/>
  <c r="G1517" i="7"/>
  <c r="F1517" i="7"/>
  <c r="F1513" i="7"/>
  <c r="G1513" i="7"/>
  <c r="G1509" i="7"/>
  <c r="F1509" i="7"/>
  <c r="G1505" i="7"/>
  <c r="F1505" i="7"/>
  <c r="F1501" i="7"/>
  <c r="G1501" i="7"/>
  <c r="G1497" i="7"/>
  <c r="F1497" i="7"/>
  <c r="G1493" i="7"/>
  <c r="F1493" i="7"/>
  <c r="G1489" i="7"/>
  <c r="F1489" i="7"/>
  <c r="G1485" i="7"/>
  <c r="F1485" i="7"/>
  <c r="G1481" i="7"/>
  <c r="F1481" i="7"/>
  <c r="G1477" i="7"/>
  <c r="F1477" i="7"/>
  <c r="G1473" i="7"/>
  <c r="F1473" i="7"/>
  <c r="F1469" i="7"/>
  <c r="G1469" i="7"/>
  <c r="G1465" i="7"/>
  <c r="F1465" i="7"/>
  <c r="G1461" i="7"/>
  <c r="F1461" i="7"/>
  <c r="G1457" i="7"/>
  <c r="F1457" i="7"/>
  <c r="G1453" i="7"/>
  <c r="F1453" i="7"/>
  <c r="F1449" i="7"/>
  <c r="G1449" i="7"/>
  <c r="G1445" i="7"/>
  <c r="F1445" i="7"/>
  <c r="G1441" i="7"/>
  <c r="F1441" i="7"/>
  <c r="F1437" i="7"/>
  <c r="G1437" i="7"/>
  <c r="G1433" i="7"/>
  <c r="F1433" i="7"/>
  <c r="G1429" i="7"/>
  <c r="F1429" i="7"/>
  <c r="G1425" i="7"/>
  <c r="F1425" i="7"/>
  <c r="G1421" i="7"/>
  <c r="F1421" i="7"/>
  <c r="G1417" i="7"/>
  <c r="F1417" i="7"/>
  <c r="G1413" i="7"/>
  <c r="F1413" i="7"/>
  <c r="G1409" i="7"/>
  <c r="F1409" i="7"/>
  <c r="F1405" i="7"/>
  <c r="G1405" i="7"/>
  <c r="G1401" i="7"/>
  <c r="F1401" i="7"/>
  <c r="G1397" i="7"/>
  <c r="F1397" i="7"/>
  <c r="G1393" i="7"/>
  <c r="F1393" i="7"/>
  <c r="G1389" i="7"/>
  <c r="F1389" i="7"/>
  <c r="F1385" i="7"/>
  <c r="G1385" i="7"/>
  <c r="G1381" i="7"/>
  <c r="F1381" i="7"/>
  <c r="G1377" i="7"/>
  <c r="F1377" i="7"/>
  <c r="F1373" i="7"/>
  <c r="G1373" i="7"/>
  <c r="G1369" i="7"/>
  <c r="F1369" i="7"/>
  <c r="G1365" i="7"/>
  <c r="F1365" i="7"/>
  <c r="G1361" i="7"/>
  <c r="F1361" i="7"/>
  <c r="G1357" i="7"/>
  <c r="F1357" i="7"/>
  <c r="G1353" i="7"/>
  <c r="F1353" i="7"/>
  <c r="G1349" i="7"/>
  <c r="F1349" i="7"/>
  <c r="G1345" i="7"/>
  <c r="F1345" i="7"/>
  <c r="F1341" i="7"/>
  <c r="G1341" i="7"/>
  <c r="G1337" i="7"/>
  <c r="F1337" i="7"/>
  <c r="G1333" i="7"/>
  <c r="F1333" i="7"/>
  <c r="G1329" i="7"/>
  <c r="F1329" i="7"/>
  <c r="G1325" i="7"/>
  <c r="F1325" i="7"/>
  <c r="F1321" i="7"/>
  <c r="G1321" i="7"/>
  <c r="G1317" i="7"/>
  <c r="F1317" i="7"/>
  <c r="G1313" i="7"/>
  <c r="F1313" i="7"/>
  <c r="F1309" i="7"/>
  <c r="G1309" i="7"/>
  <c r="G1305" i="7"/>
  <c r="F1305" i="7"/>
  <c r="G1301" i="7"/>
  <c r="F1301" i="7"/>
  <c r="G1297" i="7"/>
  <c r="F1297" i="7"/>
  <c r="G1293" i="7"/>
  <c r="F1293" i="7"/>
  <c r="G1289" i="7"/>
  <c r="F1289" i="7"/>
  <c r="G1285" i="7"/>
  <c r="F1285" i="7"/>
  <c r="G1281" i="7"/>
  <c r="F1281" i="7"/>
  <c r="F1277" i="7"/>
  <c r="G1277" i="7"/>
  <c r="G1273" i="7"/>
  <c r="F1273" i="7"/>
  <c r="G1269" i="7"/>
  <c r="F1269" i="7"/>
  <c r="G1265" i="7"/>
  <c r="F1265" i="7"/>
  <c r="G1261" i="7"/>
  <c r="F1261" i="7"/>
  <c r="F1257" i="7"/>
  <c r="G1257" i="7"/>
  <c r="G1253" i="7"/>
  <c r="F1253" i="7"/>
  <c r="G1249" i="7"/>
  <c r="F1249" i="7"/>
  <c r="F1245" i="7"/>
  <c r="G1245" i="7"/>
  <c r="G1241" i="7"/>
  <c r="F1241" i="7"/>
  <c r="G1237" i="7"/>
  <c r="F1237" i="7"/>
  <c r="G1233" i="7"/>
  <c r="F1233" i="7"/>
  <c r="G1229" i="7"/>
  <c r="F1229" i="7"/>
  <c r="G1225" i="7"/>
  <c r="F1225" i="7"/>
  <c r="G1221" i="7"/>
  <c r="F1221" i="7"/>
  <c r="G1217" i="7"/>
  <c r="F1217" i="7"/>
  <c r="F1213" i="7"/>
  <c r="G1213" i="7"/>
  <c r="G1209" i="7"/>
  <c r="F1209" i="7"/>
  <c r="G1205" i="7"/>
  <c r="F1205" i="7"/>
  <c r="G1201" i="7"/>
  <c r="F1201" i="7"/>
  <c r="G1197" i="7"/>
  <c r="F1197" i="7"/>
  <c r="F1193" i="7"/>
  <c r="G1193" i="7"/>
  <c r="G1189" i="7"/>
  <c r="F1189" i="7"/>
  <c r="G1185" i="7"/>
  <c r="F1185" i="7"/>
  <c r="F1181" i="7"/>
  <c r="G1181" i="7"/>
  <c r="G1177" i="7"/>
  <c r="F1177" i="7"/>
  <c r="G1173" i="7"/>
  <c r="F1173" i="7"/>
  <c r="G1169" i="7"/>
  <c r="F1169" i="7"/>
  <c r="G1165" i="7"/>
  <c r="F1165" i="7"/>
  <c r="G1161" i="7"/>
  <c r="F1161" i="7"/>
  <c r="G1157" i="7"/>
  <c r="F1157" i="7"/>
  <c r="G1153" i="7"/>
  <c r="F1153" i="7"/>
  <c r="F1149" i="7"/>
  <c r="G1149" i="7"/>
  <c r="G1145" i="7"/>
  <c r="F1145" i="7"/>
  <c r="G1141" i="7"/>
  <c r="F1141" i="7"/>
  <c r="G1137" i="7"/>
  <c r="F1137" i="7"/>
  <c r="G1133" i="7"/>
  <c r="F1133" i="7"/>
  <c r="F1129" i="7"/>
  <c r="G1129" i="7"/>
  <c r="G1125" i="7"/>
  <c r="F1125" i="7"/>
  <c r="G1121" i="7"/>
  <c r="F1121" i="7"/>
  <c r="F1117" i="7"/>
  <c r="G1117" i="7"/>
  <c r="G1113" i="7"/>
  <c r="F1113" i="7"/>
  <c r="G1109" i="7"/>
  <c r="F1109" i="7"/>
  <c r="G1105" i="7"/>
  <c r="F1105" i="7"/>
  <c r="G1101" i="7"/>
  <c r="F1101" i="7"/>
  <c r="G1097" i="7"/>
  <c r="F1097" i="7"/>
  <c r="G1093" i="7"/>
  <c r="F1093" i="7"/>
  <c r="G1089" i="7"/>
  <c r="F1089" i="7"/>
  <c r="F1085" i="7"/>
  <c r="G1085" i="7"/>
  <c r="G1081" i="7"/>
  <c r="F1081" i="7"/>
  <c r="G1077" i="7"/>
  <c r="F1077" i="7"/>
  <c r="G1073" i="7"/>
  <c r="F1073" i="7"/>
  <c r="G1069" i="7"/>
  <c r="F1069" i="7"/>
  <c r="F1065" i="7"/>
  <c r="G1065" i="7"/>
  <c r="G1061" i="7"/>
  <c r="F1061" i="7"/>
  <c r="G1057" i="7"/>
  <c r="F1057" i="7"/>
  <c r="F1053" i="7"/>
  <c r="G1053" i="7"/>
  <c r="G1049" i="7"/>
  <c r="F1049" i="7"/>
  <c r="G1045" i="7"/>
  <c r="F1045" i="7"/>
  <c r="G1041" i="7"/>
  <c r="F1041" i="7"/>
  <c r="G1037" i="7"/>
  <c r="F1037" i="7"/>
  <c r="G1033" i="7"/>
  <c r="F1033" i="7"/>
  <c r="G1029" i="7"/>
  <c r="F1029" i="7"/>
  <c r="G1025" i="7"/>
  <c r="F1025" i="7"/>
  <c r="F1021" i="7"/>
  <c r="G1021" i="7"/>
  <c r="G1017" i="7"/>
  <c r="F1017" i="7"/>
  <c r="G1013" i="7"/>
  <c r="F1013" i="7"/>
  <c r="G1009" i="7"/>
  <c r="F1009" i="7"/>
  <c r="G1005" i="7"/>
  <c r="F1005" i="7"/>
  <c r="F1001" i="7"/>
  <c r="G1001" i="7"/>
  <c r="G997" i="7"/>
  <c r="F997" i="7"/>
  <c r="G993" i="7"/>
  <c r="F993" i="7"/>
  <c r="F989" i="7"/>
  <c r="G989" i="7"/>
  <c r="G985" i="7"/>
  <c r="F985" i="7"/>
  <c r="G981" i="7"/>
  <c r="F981" i="7"/>
  <c r="G977" i="7"/>
  <c r="F977" i="7"/>
  <c r="G973" i="7"/>
  <c r="F973" i="7"/>
  <c r="G969" i="7"/>
  <c r="F969" i="7"/>
  <c r="G965" i="7"/>
  <c r="F965" i="7"/>
  <c r="G961" i="7"/>
  <c r="F961" i="7"/>
  <c r="F957" i="7"/>
  <c r="G957" i="7"/>
  <c r="G953" i="7"/>
  <c r="F953" i="7"/>
  <c r="G949" i="7"/>
  <c r="F949" i="7"/>
  <c r="G945" i="7"/>
  <c r="F945" i="7"/>
  <c r="G941" i="7"/>
  <c r="F941" i="7"/>
  <c r="F937" i="7"/>
  <c r="G937" i="7"/>
  <c r="G933" i="7"/>
  <c r="F933" i="7"/>
  <c r="G929" i="7"/>
  <c r="F929" i="7"/>
  <c r="F925" i="7"/>
  <c r="G925" i="7"/>
  <c r="G921" i="7"/>
  <c r="F921" i="7"/>
  <c r="G917" i="7"/>
  <c r="F917" i="7"/>
  <c r="G913" i="7"/>
  <c r="F913" i="7"/>
  <c r="G909" i="7"/>
  <c r="F909" i="7"/>
  <c r="G905" i="7"/>
  <c r="F905" i="7"/>
  <c r="G901" i="7"/>
  <c r="F901" i="7"/>
  <c r="G897" i="7"/>
  <c r="F897" i="7"/>
  <c r="F893" i="7"/>
  <c r="G893" i="7"/>
  <c r="G889" i="7"/>
  <c r="F889" i="7"/>
  <c r="G885" i="7"/>
  <c r="F885" i="7"/>
  <c r="G881" i="7"/>
  <c r="F881" i="7"/>
  <c r="G877" i="7"/>
  <c r="F877" i="7"/>
  <c r="F873" i="7"/>
  <c r="G873" i="7"/>
  <c r="G869" i="7"/>
  <c r="F869" i="7"/>
  <c r="G865" i="7"/>
  <c r="F865" i="7"/>
  <c r="F861" i="7"/>
  <c r="G861" i="7"/>
  <c r="G857" i="7"/>
  <c r="F857" i="7"/>
  <c r="G853" i="7"/>
  <c r="F853" i="7"/>
  <c r="G849" i="7"/>
  <c r="F849" i="7"/>
  <c r="G845" i="7"/>
  <c r="F845" i="7"/>
  <c r="G841" i="7"/>
  <c r="F841" i="7"/>
  <c r="G837" i="7"/>
  <c r="F837" i="7"/>
  <c r="G833" i="7"/>
  <c r="F833" i="7"/>
  <c r="F829" i="7"/>
  <c r="G829" i="7"/>
  <c r="G825" i="7"/>
  <c r="F825" i="7"/>
  <c r="G821" i="7"/>
  <c r="F821" i="7"/>
  <c r="G817" i="7"/>
  <c r="F817" i="7"/>
  <c r="G813" i="7"/>
  <c r="F813" i="7"/>
  <c r="F809" i="7"/>
  <c r="G809" i="7"/>
  <c r="G805" i="7"/>
  <c r="F805" i="7"/>
  <c r="G801" i="7"/>
  <c r="F801" i="7"/>
  <c r="F797" i="7"/>
  <c r="G797" i="7"/>
  <c r="G793" i="7"/>
  <c r="F793" i="7"/>
  <c r="G789" i="7"/>
  <c r="F789" i="7"/>
  <c r="G785" i="7"/>
  <c r="F785" i="7"/>
  <c r="G781" i="7"/>
  <c r="F781" i="7"/>
  <c r="G777" i="7"/>
  <c r="F777" i="7"/>
  <c r="G773" i="7"/>
  <c r="F773" i="7"/>
  <c r="G769" i="7"/>
  <c r="F769" i="7"/>
  <c r="F765" i="7"/>
  <c r="G765" i="7"/>
  <c r="G761" i="7"/>
  <c r="F761" i="7"/>
  <c r="G757" i="7"/>
  <c r="F757" i="7"/>
  <c r="G753" i="7"/>
  <c r="F753" i="7"/>
  <c r="G749" i="7"/>
  <c r="F749" i="7"/>
  <c r="F745" i="7"/>
  <c r="G745" i="7"/>
  <c r="G741" i="7"/>
  <c r="F741" i="7"/>
  <c r="G737" i="7"/>
  <c r="F737" i="7"/>
  <c r="F733" i="7"/>
  <c r="G733" i="7"/>
  <c r="G729" i="7"/>
  <c r="F729" i="7"/>
  <c r="G725" i="7"/>
  <c r="F725" i="7"/>
  <c r="G721" i="7"/>
  <c r="F721" i="7"/>
  <c r="G717" i="7"/>
  <c r="F717" i="7"/>
  <c r="G713" i="7"/>
  <c r="F713" i="7"/>
  <c r="G709" i="7"/>
  <c r="F709" i="7"/>
  <c r="G705" i="7"/>
  <c r="F705" i="7"/>
  <c r="F701" i="7"/>
  <c r="G701" i="7"/>
  <c r="G697" i="7"/>
  <c r="F697" i="7"/>
  <c r="G693" i="7"/>
  <c r="F693" i="7"/>
  <c r="G689" i="7"/>
  <c r="F689" i="7"/>
  <c r="G685" i="7"/>
  <c r="F685" i="7"/>
  <c r="F681" i="7"/>
  <c r="G681" i="7"/>
  <c r="G677" i="7"/>
  <c r="F677" i="7"/>
  <c r="G673" i="7"/>
  <c r="F673" i="7"/>
  <c r="F669" i="7"/>
  <c r="G669" i="7"/>
  <c r="G665" i="7"/>
  <c r="F665" i="7"/>
  <c r="G661" i="7"/>
  <c r="F661" i="7"/>
  <c r="G657" i="7"/>
  <c r="F657" i="7"/>
  <c r="G653" i="7"/>
  <c r="F653" i="7"/>
  <c r="G649" i="7"/>
  <c r="F649" i="7"/>
  <c r="G645" i="7"/>
  <c r="F645" i="7"/>
  <c r="G641" i="7"/>
  <c r="F641" i="7"/>
  <c r="F637" i="7"/>
  <c r="G637" i="7"/>
  <c r="G633" i="7"/>
  <c r="F633" i="7"/>
  <c r="G629" i="7"/>
  <c r="F629" i="7"/>
  <c r="G625" i="7"/>
  <c r="F625" i="7"/>
  <c r="G621" i="7"/>
  <c r="F621" i="7"/>
  <c r="F617" i="7"/>
  <c r="G617" i="7"/>
  <c r="G613" i="7"/>
  <c r="F613" i="7"/>
  <c r="G609" i="7"/>
  <c r="F609" i="7"/>
  <c r="F605" i="7"/>
  <c r="G605" i="7"/>
  <c r="G601" i="7"/>
  <c r="F601" i="7"/>
  <c r="G597" i="7"/>
  <c r="F597" i="7"/>
  <c r="G593" i="7"/>
  <c r="F593" i="7"/>
  <c r="G589" i="7"/>
  <c r="F589" i="7"/>
  <c r="G585" i="7"/>
  <c r="F585" i="7"/>
  <c r="G581" i="7"/>
  <c r="F581" i="7"/>
  <c r="G577" i="7"/>
  <c r="F577" i="7"/>
  <c r="F573" i="7"/>
  <c r="G573" i="7"/>
  <c r="G569" i="7"/>
  <c r="F569" i="7"/>
  <c r="G565" i="7"/>
  <c r="F565" i="7"/>
  <c r="G561" i="7"/>
  <c r="F561" i="7"/>
  <c r="G557" i="7"/>
  <c r="F557" i="7"/>
  <c r="F553" i="7"/>
  <c r="G553" i="7"/>
  <c r="G549" i="7"/>
  <c r="F549" i="7"/>
  <c r="G545" i="7"/>
  <c r="F545" i="7"/>
  <c r="F541" i="7"/>
  <c r="G541" i="7"/>
  <c r="G537" i="7"/>
  <c r="F537" i="7"/>
  <c r="G533" i="7"/>
  <c r="F533" i="7"/>
  <c r="G529" i="7"/>
  <c r="F529" i="7"/>
  <c r="G525" i="7"/>
  <c r="F525" i="7"/>
  <c r="G521" i="7"/>
  <c r="F521" i="7"/>
  <c r="G517" i="7"/>
  <c r="F517" i="7"/>
  <c r="G513" i="7"/>
  <c r="F513" i="7"/>
  <c r="F509" i="7"/>
  <c r="G509" i="7"/>
  <c r="G505" i="7"/>
  <c r="F505" i="7"/>
  <c r="G501" i="7"/>
  <c r="F501" i="7"/>
  <c r="G497" i="7"/>
  <c r="F497" i="7"/>
  <c r="G493" i="7"/>
  <c r="F493" i="7"/>
  <c r="F489" i="7"/>
  <c r="G489" i="7"/>
  <c r="G485" i="7"/>
  <c r="F485" i="7"/>
  <c r="G481" i="7"/>
  <c r="F481" i="7"/>
  <c r="F477" i="7"/>
  <c r="G477" i="7"/>
  <c r="G473" i="7"/>
  <c r="F473" i="7"/>
  <c r="G469" i="7"/>
  <c r="F469" i="7"/>
  <c r="G465" i="7"/>
  <c r="F465" i="7"/>
  <c r="G461" i="7"/>
  <c r="F461" i="7"/>
  <c r="G457" i="7"/>
  <c r="F457" i="7"/>
  <c r="G453" i="7"/>
  <c r="F453" i="7"/>
  <c r="G449" i="7"/>
  <c r="F449" i="7"/>
  <c r="F445" i="7"/>
  <c r="G445" i="7"/>
  <c r="G441" i="7"/>
  <c r="F441" i="7"/>
  <c r="G437" i="7"/>
  <c r="F437" i="7"/>
  <c r="G433" i="7"/>
  <c r="F433" i="7"/>
  <c r="G429" i="7"/>
  <c r="F429" i="7"/>
  <c r="F425" i="7"/>
  <c r="G425" i="7"/>
  <c r="G421" i="7"/>
  <c r="F421" i="7"/>
  <c r="G417" i="7"/>
  <c r="F417" i="7"/>
  <c r="F413" i="7"/>
  <c r="G413" i="7"/>
  <c r="G409" i="7"/>
  <c r="F409" i="7"/>
  <c r="G405" i="7"/>
  <c r="F405" i="7"/>
  <c r="G401" i="7"/>
  <c r="F401" i="7"/>
  <c r="G397" i="7"/>
  <c r="F397" i="7"/>
  <c r="G393" i="7"/>
  <c r="F393" i="7"/>
  <c r="G389" i="7"/>
  <c r="F389" i="7"/>
  <c r="G385" i="7"/>
  <c r="F385" i="7"/>
  <c r="G381" i="7"/>
  <c r="F381" i="7"/>
  <c r="G377" i="7"/>
  <c r="F377" i="7"/>
  <c r="G373" i="7"/>
  <c r="F373" i="7"/>
  <c r="G369" i="7"/>
  <c r="F369" i="7"/>
  <c r="G365" i="7"/>
  <c r="F365" i="7"/>
  <c r="G361" i="7"/>
  <c r="F361" i="7"/>
  <c r="G357" i="7"/>
  <c r="F357" i="7"/>
  <c r="G353" i="7"/>
  <c r="F353" i="7"/>
  <c r="G349" i="7"/>
  <c r="F349" i="7"/>
  <c r="G345" i="7"/>
  <c r="F345" i="7"/>
  <c r="G341" i="7"/>
  <c r="F341" i="7"/>
  <c r="G337" i="7"/>
  <c r="F337" i="7"/>
  <c r="G333" i="7"/>
  <c r="F333" i="7"/>
  <c r="G329" i="7"/>
  <c r="F329" i="7"/>
  <c r="G325" i="7"/>
  <c r="F325" i="7"/>
  <c r="G321" i="7"/>
  <c r="F321" i="7"/>
  <c r="G317" i="7"/>
  <c r="F317" i="7"/>
  <c r="G313" i="7"/>
  <c r="F313" i="7"/>
  <c r="G309" i="7"/>
  <c r="F309" i="7"/>
  <c r="G305" i="7"/>
  <c r="F305" i="7"/>
  <c r="G301" i="7"/>
  <c r="F301" i="7"/>
  <c r="G297" i="7"/>
  <c r="F297" i="7"/>
  <c r="G293" i="7"/>
  <c r="F293" i="7"/>
  <c r="G289" i="7"/>
  <c r="F289" i="7"/>
  <c r="G285" i="7"/>
  <c r="F285" i="7"/>
  <c r="G281" i="7"/>
  <c r="F281" i="7"/>
  <c r="G277" i="7"/>
  <c r="F277" i="7"/>
  <c r="G273" i="7"/>
  <c r="F273" i="7"/>
  <c r="G269" i="7"/>
  <c r="F269" i="7"/>
  <c r="G265" i="7"/>
  <c r="F265" i="7"/>
  <c r="G261" i="7"/>
  <c r="F261" i="7"/>
  <c r="G257" i="7"/>
  <c r="F257" i="7"/>
  <c r="G253" i="7"/>
  <c r="F253" i="7"/>
  <c r="G249" i="7"/>
  <c r="F249" i="7"/>
  <c r="G245" i="7"/>
  <c r="F245" i="7"/>
  <c r="G241" i="7"/>
  <c r="F241" i="7"/>
  <c r="G237" i="7"/>
  <c r="F237" i="7"/>
  <c r="G233" i="7"/>
  <c r="F233" i="7"/>
  <c r="G229" i="7"/>
  <c r="F229" i="7"/>
  <c r="G225" i="7"/>
  <c r="F225" i="7"/>
  <c r="G221" i="7"/>
  <c r="F221" i="7"/>
  <c r="G217" i="7"/>
  <c r="F217" i="7"/>
  <c r="G213" i="7"/>
  <c r="F213" i="7"/>
  <c r="G209" i="7"/>
  <c r="F209" i="7"/>
  <c r="G205" i="7"/>
  <c r="F205" i="7"/>
  <c r="G201" i="7"/>
  <c r="F201" i="7"/>
  <c r="G197" i="7"/>
  <c r="F197" i="7"/>
  <c r="G193" i="7"/>
  <c r="F193" i="7"/>
  <c r="G189" i="7"/>
  <c r="F189" i="7"/>
  <c r="G185" i="7"/>
  <c r="F185" i="7"/>
  <c r="G181" i="7"/>
  <c r="F181" i="7"/>
  <c r="G177" i="7"/>
  <c r="F177" i="7"/>
  <c r="G173" i="7"/>
  <c r="F173" i="7"/>
  <c r="G169" i="7"/>
  <c r="F169" i="7"/>
  <c r="G165" i="7"/>
  <c r="F165" i="7"/>
  <c r="G161" i="7"/>
  <c r="F161" i="7"/>
  <c r="G157" i="7"/>
  <c r="F157" i="7"/>
  <c r="G153" i="7"/>
  <c r="F153" i="7"/>
  <c r="G149" i="7"/>
  <c r="F149" i="7"/>
  <c r="G145" i="7"/>
  <c r="F145" i="7"/>
  <c r="G141" i="7"/>
  <c r="F141" i="7"/>
  <c r="G137" i="7"/>
  <c r="F137" i="7"/>
  <c r="G133" i="7"/>
  <c r="F133" i="7"/>
  <c r="G129" i="7"/>
  <c r="F129" i="7"/>
  <c r="G125" i="7"/>
  <c r="F125" i="7"/>
  <c r="G121" i="7"/>
  <c r="F121" i="7"/>
  <c r="G117" i="7"/>
  <c r="F117" i="7"/>
  <c r="G113" i="7"/>
  <c r="F113" i="7"/>
  <c r="G109" i="7"/>
  <c r="F109" i="7"/>
  <c r="G105" i="7"/>
  <c r="F105" i="7"/>
  <c r="G101" i="7"/>
  <c r="F101" i="7"/>
  <c r="G97" i="7"/>
  <c r="F97" i="7"/>
  <c r="G93" i="7"/>
  <c r="F93" i="7"/>
  <c r="G89" i="7"/>
  <c r="F89" i="7"/>
  <c r="G85" i="7"/>
  <c r="F85" i="7"/>
  <c r="G81" i="7"/>
  <c r="F81" i="7"/>
  <c r="G77" i="7"/>
  <c r="F77" i="7"/>
  <c r="G73" i="7"/>
  <c r="F73" i="7"/>
  <c r="G69" i="7"/>
  <c r="F69" i="7"/>
  <c r="G65" i="7"/>
  <c r="F65" i="7"/>
  <c r="G61" i="7"/>
  <c r="F61" i="7"/>
  <c r="G57" i="7"/>
  <c r="F57" i="7"/>
  <c r="G53" i="7"/>
  <c r="F53" i="7"/>
  <c r="G49" i="7"/>
  <c r="F49" i="7"/>
  <c r="G45" i="7"/>
  <c r="F45" i="7"/>
  <c r="G41" i="7"/>
  <c r="F41" i="7"/>
  <c r="G37" i="7"/>
  <c r="F37" i="7"/>
  <c r="G33" i="7"/>
  <c r="F33" i="7"/>
  <c r="G29" i="7"/>
  <c r="F29" i="7"/>
  <c r="G25" i="7"/>
  <c r="F25" i="7"/>
  <c r="G21" i="7"/>
  <c r="F21" i="7"/>
  <c r="G17" i="7"/>
  <c r="F17" i="7"/>
  <c r="G13" i="7"/>
  <c r="F13" i="7"/>
  <c r="G9" i="7"/>
  <c r="F9" i="7"/>
  <c r="G5" i="7"/>
  <c r="F5" i="7"/>
  <c r="G2000" i="7"/>
  <c r="F2000" i="7"/>
  <c r="G1988" i="7"/>
  <c r="F1988" i="7"/>
  <c r="F1976" i="7"/>
  <c r="G1976" i="7"/>
  <c r="G1964" i="7"/>
  <c r="F1964" i="7"/>
  <c r="G1952" i="7"/>
  <c r="F1952" i="7"/>
  <c r="G1940" i="7"/>
  <c r="F1940" i="7"/>
  <c r="G1928" i="7"/>
  <c r="F1928" i="7"/>
  <c r="F1912" i="7"/>
  <c r="G1912" i="7"/>
  <c r="G1900" i="7"/>
  <c r="F1900" i="7"/>
  <c r="G1888" i="7"/>
  <c r="F1888" i="7"/>
  <c r="G1876" i="7"/>
  <c r="F1876" i="7"/>
  <c r="G1860" i="7"/>
  <c r="F1860" i="7"/>
  <c r="F1848" i="7"/>
  <c r="G1848" i="7"/>
  <c r="G1840" i="7"/>
  <c r="F1840" i="7"/>
  <c r="G1832" i="7"/>
  <c r="F1832" i="7"/>
  <c r="G1824" i="7"/>
  <c r="F1824" i="7"/>
  <c r="G1812" i="7"/>
  <c r="F1812" i="7"/>
  <c r="G1796" i="7"/>
  <c r="F1796" i="7"/>
  <c r="G1788" i="7"/>
  <c r="F1788" i="7"/>
  <c r="G1776" i="7"/>
  <c r="F1776" i="7"/>
  <c r="G1764" i="7"/>
  <c r="F1764" i="7"/>
  <c r="G1756" i="7"/>
  <c r="F1756" i="7"/>
  <c r="G1744" i="7"/>
  <c r="F1744" i="7"/>
  <c r="G1736" i="7"/>
  <c r="F1736" i="7"/>
  <c r="G1732" i="7"/>
  <c r="F1732" i="7"/>
  <c r="G1724" i="7"/>
  <c r="F1724" i="7"/>
  <c r="G1720" i="7"/>
  <c r="F1720" i="7"/>
  <c r="G1716" i="7"/>
  <c r="F1716" i="7"/>
  <c r="G1712" i="7"/>
  <c r="F1712" i="7"/>
  <c r="G1708" i="7"/>
  <c r="F1708" i="7"/>
  <c r="G1704" i="7"/>
  <c r="F1704" i="7"/>
  <c r="G1700" i="7"/>
  <c r="F1700" i="7"/>
  <c r="G1696" i="7"/>
  <c r="F1696" i="7"/>
  <c r="G1688" i="7"/>
  <c r="F1688" i="7"/>
  <c r="G1684" i="7"/>
  <c r="F1684" i="7"/>
  <c r="G1680" i="7"/>
  <c r="F1680" i="7"/>
  <c r="G1676" i="7"/>
  <c r="F1676" i="7"/>
  <c r="G1672" i="7"/>
  <c r="F1672" i="7"/>
  <c r="G1668" i="7"/>
  <c r="F1668" i="7"/>
  <c r="G1664" i="7"/>
  <c r="F1664" i="7"/>
  <c r="G1660" i="7"/>
  <c r="F1660" i="7"/>
  <c r="G1656" i="7"/>
  <c r="F1656" i="7"/>
  <c r="G1652" i="7"/>
  <c r="F1652" i="7"/>
  <c r="G1648" i="7"/>
  <c r="F1648" i="7"/>
  <c r="G1644" i="7"/>
  <c r="F1644" i="7"/>
  <c r="G1640" i="7"/>
  <c r="F1640" i="7"/>
  <c r="G1636" i="7"/>
  <c r="F1636" i="7"/>
  <c r="G1632" i="7"/>
  <c r="F1632" i="7"/>
  <c r="G1628" i="7"/>
  <c r="F1628" i="7"/>
  <c r="G1624" i="7"/>
  <c r="F1624" i="7"/>
  <c r="G1620" i="7"/>
  <c r="F1620" i="7"/>
  <c r="G1616" i="7"/>
  <c r="F1616" i="7"/>
  <c r="G1612" i="7"/>
  <c r="F1612" i="7"/>
  <c r="G1608" i="7"/>
  <c r="F1608" i="7"/>
  <c r="G1604" i="7"/>
  <c r="F1604" i="7"/>
  <c r="G1600" i="7"/>
  <c r="F1600" i="7"/>
  <c r="G1596" i="7"/>
  <c r="F1596" i="7"/>
  <c r="G1592" i="7"/>
  <c r="F1592" i="7"/>
  <c r="G1588" i="7"/>
  <c r="F1588" i="7"/>
  <c r="G1584" i="7"/>
  <c r="F1584" i="7"/>
  <c r="G1580" i="7"/>
  <c r="F1580" i="7"/>
  <c r="G1576" i="7"/>
  <c r="F1576" i="7"/>
  <c r="G1572" i="7"/>
  <c r="F1572" i="7"/>
  <c r="G1568" i="7"/>
  <c r="F1568" i="7"/>
  <c r="G1564" i="7"/>
  <c r="F1564" i="7"/>
  <c r="G1560" i="7"/>
  <c r="F1560" i="7"/>
  <c r="G1556" i="7"/>
  <c r="F1556" i="7"/>
  <c r="G1552" i="7"/>
  <c r="F1552" i="7"/>
  <c r="G1548" i="7"/>
  <c r="F1548" i="7"/>
  <c r="G1544" i="7"/>
  <c r="F1544" i="7"/>
  <c r="G1540" i="7"/>
  <c r="F1540" i="7"/>
  <c r="G1536" i="7"/>
  <c r="F1536" i="7"/>
  <c r="G1532" i="7"/>
  <c r="F1532" i="7"/>
  <c r="G1528" i="7"/>
  <c r="F1528" i="7"/>
  <c r="G1524" i="7"/>
  <c r="F1524" i="7"/>
  <c r="G1520" i="7"/>
  <c r="F1520" i="7"/>
  <c r="G1516" i="7"/>
  <c r="F1516" i="7"/>
  <c r="G1512" i="7"/>
  <c r="F1512" i="7"/>
  <c r="G1508" i="7"/>
  <c r="F1508" i="7"/>
  <c r="G1504" i="7"/>
  <c r="F1504" i="7"/>
  <c r="G1500" i="7"/>
  <c r="F1500" i="7"/>
  <c r="G1496" i="7"/>
  <c r="F1496" i="7"/>
  <c r="G1492" i="7"/>
  <c r="F1492" i="7"/>
  <c r="G1488" i="7"/>
  <c r="F1488" i="7"/>
  <c r="G1484" i="7"/>
  <c r="F1484" i="7"/>
  <c r="G1480" i="7"/>
  <c r="F1480" i="7"/>
  <c r="G1476" i="7"/>
  <c r="F1476" i="7"/>
  <c r="G1472" i="7"/>
  <c r="F1472" i="7"/>
  <c r="G1468" i="7"/>
  <c r="F1468" i="7"/>
  <c r="G1464" i="7"/>
  <c r="F1464" i="7"/>
  <c r="G1460" i="7"/>
  <c r="F1460" i="7"/>
  <c r="G1456" i="7"/>
  <c r="F1456" i="7"/>
  <c r="G1452" i="7"/>
  <c r="F1452" i="7"/>
  <c r="G1448" i="7"/>
  <c r="F1448" i="7"/>
  <c r="G1444" i="7"/>
  <c r="F1444" i="7"/>
  <c r="G1440" i="7"/>
  <c r="F1440" i="7"/>
  <c r="G1436" i="7"/>
  <c r="F1436" i="7"/>
  <c r="G1432" i="7"/>
  <c r="F1432" i="7"/>
  <c r="G1428" i="7"/>
  <c r="F1428" i="7"/>
  <c r="G1424" i="7"/>
  <c r="F1424" i="7"/>
  <c r="G1420" i="7"/>
  <c r="F1420" i="7"/>
  <c r="G1416" i="7"/>
  <c r="F1416" i="7"/>
  <c r="G1412" i="7"/>
  <c r="F1412" i="7"/>
  <c r="G1408" i="7"/>
  <c r="F1408" i="7"/>
  <c r="G1404" i="7"/>
  <c r="F1404" i="7"/>
  <c r="G1400" i="7"/>
  <c r="F1400" i="7"/>
  <c r="G1396" i="7"/>
  <c r="F1396" i="7"/>
  <c r="G1392" i="7"/>
  <c r="F1392" i="7"/>
  <c r="G1388" i="7"/>
  <c r="F1388" i="7"/>
  <c r="G1384" i="7"/>
  <c r="F1384" i="7"/>
  <c r="G1380" i="7"/>
  <c r="F1380" i="7"/>
  <c r="G1376" i="7"/>
  <c r="F1376" i="7"/>
  <c r="G1372" i="7"/>
  <c r="F1372" i="7"/>
  <c r="G1368" i="7"/>
  <c r="F1368" i="7"/>
  <c r="G1364" i="7"/>
  <c r="F1364" i="7"/>
  <c r="G1360" i="7"/>
  <c r="F1360" i="7"/>
  <c r="G1356" i="7"/>
  <c r="F1356" i="7"/>
  <c r="G1352" i="7"/>
  <c r="F1352" i="7"/>
  <c r="G1348" i="7"/>
  <c r="F1348" i="7"/>
  <c r="G1344" i="7"/>
  <c r="F1344" i="7"/>
  <c r="G1340" i="7"/>
  <c r="F1340" i="7"/>
  <c r="G1336" i="7"/>
  <c r="F1336" i="7"/>
  <c r="G1332" i="7"/>
  <c r="F1332" i="7"/>
  <c r="G1328" i="7"/>
  <c r="F1328" i="7"/>
  <c r="G1324" i="7"/>
  <c r="F1324" i="7"/>
  <c r="G1320" i="7"/>
  <c r="F1320" i="7"/>
  <c r="G1316" i="7"/>
  <c r="F1316" i="7"/>
  <c r="G1312" i="7"/>
  <c r="F1312" i="7"/>
  <c r="G1308" i="7"/>
  <c r="F1308" i="7"/>
  <c r="G1304" i="7"/>
  <c r="F1304" i="7"/>
  <c r="G1300" i="7"/>
  <c r="F1300" i="7"/>
  <c r="G1296" i="7"/>
  <c r="F1296" i="7"/>
  <c r="G1292" i="7"/>
  <c r="F1292" i="7"/>
  <c r="G1288" i="7"/>
  <c r="F1288" i="7"/>
  <c r="G1284" i="7"/>
  <c r="F1284" i="7"/>
  <c r="G1280" i="7"/>
  <c r="F1280" i="7"/>
  <c r="G1276" i="7"/>
  <c r="F1276" i="7"/>
  <c r="G1272" i="7"/>
  <c r="F1272" i="7"/>
  <c r="G1268" i="7"/>
  <c r="F1268" i="7"/>
  <c r="G1264" i="7"/>
  <c r="F1264" i="7"/>
  <c r="G1260" i="7"/>
  <c r="F1260" i="7"/>
  <c r="G1256" i="7"/>
  <c r="F1256" i="7"/>
  <c r="G1252" i="7"/>
  <c r="F1252" i="7"/>
  <c r="G1248" i="7"/>
  <c r="F1248" i="7"/>
  <c r="G1244" i="7"/>
  <c r="F1244" i="7"/>
  <c r="G1240" i="7"/>
  <c r="F1240" i="7"/>
  <c r="G1236" i="7"/>
  <c r="F1236" i="7"/>
  <c r="G1232" i="7"/>
  <c r="F1232" i="7"/>
  <c r="G1228" i="7"/>
  <c r="F1228" i="7"/>
  <c r="G1224" i="7"/>
  <c r="F1224" i="7"/>
  <c r="G1220" i="7"/>
  <c r="F1220" i="7"/>
  <c r="G1216" i="7"/>
  <c r="F1216" i="7"/>
  <c r="G1212" i="7"/>
  <c r="F1212" i="7"/>
  <c r="G1208" i="7"/>
  <c r="F1208" i="7"/>
  <c r="G1204" i="7"/>
  <c r="F1204" i="7"/>
  <c r="G1200" i="7"/>
  <c r="F1200" i="7"/>
  <c r="G1196" i="7"/>
  <c r="F1196" i="7"/>
  <c r="G1192" i="7"/>
  <c r="F1192" i="7"/>
  <c r="G1188" i="7"/>
  <c r="F1188" i="7"/>
  <c r="G1184" i="7"/>
  <c r="F1184" i="7"/>
  <c r="G1180" i="7"/>
  <c r="F1180" i="7"/>
  <c r="G1176" i="7"/>
  <c r="F1176" i="7"/>
  <c r="G1172" i="7"/>
  <c r="F1172" i="7"/>
  <c r="G1168" i="7"/>
  <c r="F1168" i="7"/>
  <c r="G1164" i="7"/>
  <c r="F1164" i="7"/>
  <c r="G1160" i="7"/>
  <c r="F1160" i="7"/>
  <c r="G1156" i="7"/>
  <c r="F1156" i="7"/>
  <c r="G1152" i="7"/>
  <c r="F1152" i="7"/>
  <c r="G1148" i="7"/>
  <c r="F1148" i="7"/>
  <c r="G1144" i="7"/>
  <c r="F1144" i="7"/>
  <c r="G1140" i="7"/>
  <c r="F1140" i="7"/>
  <c r="G1136" i="7"/>
  <c r="F1136" i="7"/>
  <c r="G1132" i="7"/>
  <c r="F1132" i="7"/>
  <c r="G1128" i="7"/>
  <c r="F1128" i="7"/>
  <c r="G1124" i="7"/>
  <c r="F1124" i="7"/>
  <c r="G1120" i="7"/>
  <c r="F1120" i="7"/>
  <c r="G1116" i="7"/>
  <c r="F1116" i="7"/>
  <c r="G1112" i="7"/>
  <c r="F1112" i="7"/>
  <c r="G1108" i="7"/>
  <c r="F1108" i="7"/>
  <c r="G1104" i="7"/>
  <c r="F1104" i="7"/>
  <c r="G1100" i="7"/>
  <c r="F1100" i="7"/>
  <c r="G1096" i="7"/>
  <c r="F1096" i="7"/>
  <c r="G1092" i="7"/>
  <c r="F1092" i="7"/>
  <c r="G1088" i="7"/>
  <c r="F1088" i="7"/>
  <c r="G1084" i="7"/>
  <c r="F1084" i="7"/>
  <c r="G1080" i="7"/>
  <c r="F1080" i="7"/>
  <c r="G1076" i="7"/>
  <c r="F1076" i="7"/>
  <c r="G1072" i="7"/>
  <c r="F1072" i="7"/>
  <c r="G1068" i="7"/>
  <c r="F1068" i="7"/>
  <c r="G1064" i="7"/>
  <c r="F1064" i="7"/>
  <c r="G1060" i="7"/>
  <c r="F1060" i="7"/>
  <c r="G1056" i="7"/>
  <c r="F1056" i="7"/>
  <c r="G1052" i="7"/>
  <c r="F1052" i="7"/>
  <c r="G1048" i="7"/>
  <c r="F1048" i="7"/>
  <c r="G1044" i="7"/>
  <c r="F1044" i="7"/>
  <c r="G1040" i="7"/>
  <c r="F1040" i="7"/>
  <c r="G1036" i="7"/>
  <c r="F1036" i="7"/>
  <c r="G1032" i="7"/>
  <c r="F1032" i="7"/>
  <c r="G1028" i="7"/>
  <c r="F1028" i="7"/>
  <c r="G1024" i="7"/>
  <c r="F1024" i="7"/>
  <c r="G1020" i="7"/>
  <c r="F1020" i="7"/>
  <c r="G1016" i="7"/>
  <c r="F1016" i="7"/>
  <c r="G1012" i="7"/>
  <c r="F1012" i="7"/>
  <c r="G1008" i="7"/>
  <c r="F1008" i="7"/>
  <c r="G1004" i="7"/>
  <c r="F1004" i="7"/>
  <c r="G1000" i="7"/>
  <c r="F1000" i="7"/>
  <c r="G996" i="7"/>
  <c r="F996" i="7"/>
  <c r="G992" i="7"/>
  <c r="F992" i="7"/>
  <c r="G988" i="7"/>
  <c r="F988" i="7"/>
  <c r="G984" i="7"/>
  <c r="F984" i="7"/>
  <c r="G980" i="7"/>
  <c r="F980" i="7"/>
  <c r="G976" i="7"/>
  <c r="F976" i="7"/>
  <c r="G972" i="7"/>
  <c r="F972" i="7"/>
  <c r="G968" i="7"/>
  <c r="F968" i="7"/>
  <c r="G964" i="7"/>
  <c r="F964" i="7"/>
  <c r="G960" i="7"/>
  <c r="F960" i="7"/>
  <c r="G956" i="7"/>
  <c r="F956" i="7"/>
  <c r="G952" i="7"/>
  <c r="F952" i="7"/>
  <c r="G948" i="7"/>
  <c r="F948" i="7"/>
  <c r="G944" i="7"/>
  <c r="F944" i="7"/>
  <c r="G940" i="7"/>
  <c r="F940" i="7"/>
  <c r="G936" i="7"/>
  <c r="F936" i="7"/>
  <c r="G932" i="7"/>
  <c r="F932" i="7"/>
  <c r="G928" i="7"/>
  <c r="F928" i="7"/>
  <c r="G924" i="7"/>
  <c r="F924" i="7"/>
  <c r="G920" i="7"/>
  <c r="F920" i="7"/>
  <c r="G916" i="7"/>
  <c r="F916" i="7"/>
  <c r="G912" i="7"/>
  <c r="F912" i="7"/>
  <c r="G908" i="7"/>
  <c r="F908" i="7"/>
  <c r="G904" i="7"/>
  <c r="F904" i="7"/>
  <c r="G900" i="7"/>
  <c r="F900" i="7"/>
  <c r="G896" i="7"/>
  <c r="F896" i="7"/>
  <c r="G892" i="7"/>
  <c r="F892" i="7"/>
  <c r="G888" i="7"/>
  <c r="F888" i="7"/>
  <c r="G884" i="7"/>
  <c r="F884" i="7"/>
  <c r="G880" i="7"/>
  <c r="F880" i="7"/>
  <c r="G876" i="7"/>
  <c r="F876" i="7"/>
  <c r="G872" i="7"/>
  <c r="F872" i="7"/>
  <c r="G868" i="7"/>
  <c r="F868" i="7"/>
  <c r="G864" i="7"/>
  <c r="F864" i="7"/>
  <c r="G860" i="7"/>
  <c r="F860" i="7"/>
  <c r="G856" i="7"/>
  <c r="F856" i="7"/>
  <c r="G852" i="7"/>
  <c r="F852" i="7"/>
  <c r="G848" i="7"/>
  <c r="F848" i="7"/>
  <c r="G844" i="7"/>
  <c r="F844" i="7"/>
  <c r="G840" i="7"/>
  <c r="F840" i="7"/>
  <c r="G836" i="7"/>
  <c r="F836" i="7"/>
  <c r="G832" i="7"/>
  <c r="F832" i="7"/>
  <c r="G828" i="7"/>
  <c r="F828" i="7"/>
  <c r="G824" i="7"/>
  <c r="F824" i="7"/>
  <c r="G820" i="7"/>
  <c r="F820" i="7"/>
  <c r="G816" i="7"/>
  <c r="F816" i="7"/>
  <c r="G812" i="7"/>
  <c r="F812" i="7"/>
  <c r="G808" i="7"/>
  <c r="F808" i="7"/>
  <c r="G804" i="7"/>
  <c r="F804" i="7"/>
  <c r="G800" i="7"/>
  <c r="F800" i="7"/>
  <c r="G796" i="7"/>
  <c r="F796" i="7"/>
  <c r="G792" i="7"/>
  <c r="F792" i="7"/>
  <c r="G788" i="7"/>
  <c r="F788" i="7"/>
  <c r="G784" i="7"/>
  <c r="F784" i="7"/>
  <c r="G780" i="7"/>
  <c r="F780" i="7"/>
  <c r="G776" i="7"/>
  <c r="F776" i="7"/>
  <c r="G772" i="7"/>
  <c r="F772" i="7"/>
  <c r="G768" i="7"/>
  <c r="F768" i="7"/>
  <c r="G764" i="7"/>
  <c r="F764" i="7"/>
  <c r="G760" i="7"/>
  <c r="F760" i="7"/>
  <c r="G756" i="7"/>
  <c r="F756" i="7"/>
  <c r="G752" i="7"/>
  <c r="F752" i="7"/>
  <c r="G748" i="7"/>
  <c r="F748" i="7"/>
  <c r="G744" i="7"/>
  <c r="F744" i="7"/>
  <c r="G740" i="7"/>
  <c r="F740" i="7"/>
  <c r="G736" i="7"/>
  <c r="F736" i="7"/>
  <c r="G732" i="7"/>
  <c r="F732" i="7"/>
  <c r="G728" i="7"/>
  <c r="F728" i="7"/>
  <c r="G724" i="7"/>
  <c r="F724" i="7"/>
  <c r="G720" i="7"/>
  <c r="F720" i="7"/>
  <c r="G716" i="7"/>
  <c r="F716" i="7"/>
  <c r="G712" i="7"/>
  <c r="F712" i="7"/>
  <c r="G708" i="7"/>
  <c r="F708" i="7"/>
  <c r="G704" i="7"/>
  <c r="F704" i="7"/>
  <c r="G700" i="7"/>
  <c r="F700" i="7"/>
  <c r="G696" i="7"/>
  <c r="F696" i="7"/>
  <c r="G692" i="7"/>
  <c r="F692" i="7"/>
  <c r="G688" i="7"/>
  <c r="F688" i="7"/>
  <c r="G684" i="7"/>
  <c r="F684" i="7"/>
  <c r="G680" i="7"/>
  <c r="F680" i="7"/>
  <c r="G676" i="7"/>
  <c r="F676" i="7"/>
  <c r="G672" i="7"/>
  <c r="F672" i="7"/>
  <c r="G668" i="7"/>
  <c r="F668" i="7"/>
  <c r="G664" i="7"/>
  <c r="F664" i="7"/>
  <c r="G660" i="7"/>
  <c r="F660" i="7"/>
  <c r="G656" i="7"/>
  <c r="F656" i="7"/>
  <c r="G652" i="7"/>
  <c r="F652" i="7"/>
  <c r="G648" i="7"/>
  <c r="F648" i="7"/>
  <c r="G644" i="7"/>
  <c r="F644" i="7"/>
  <c r="G640" i="7"/>
  <c r="F640" i="7"/>
  <c r="G636" i="7"/>
  <c r="F636" i="7"/>
  <c r="G632" i="7"/>
  <c r="F632" i="7"/>
  <c r="G628" i="7"/>
  <c r="F628" i="7"/>
  <c r="G624" i="7"/>
  <c r="F624" i="7"/>
  <c r="G620" i="7"/>
  <c r="F620" i="7"/>
  <c r="G616" i="7"/>
  <c r="F616" i="7"/>
  <c r="G612" i="7"/>
  <c r="F612" i="7"/>
  <c r="G608" i="7"/>
  <c r="F608" i="7"/>
  <c r="G604" i="7"/>
  <c r="F604" i="7"/>
  <c r="G600" i="7"/>
  <c r="F600" i="7"/>
  <c r="G596" i="7"/>
  <c r="F596" i="7"/>
  <c r="G592" i="7"/>
  <c r="F592" i="7"/>
  <c r="G588" i="7"/>
  <c r="F588" i="7"/>
  <c r="G584" i="7"/>
  <c r="F584" i="7"/>
  <c r="G580" i="7"/>
  <c r="F580" i="7"/>
  <c r="G576" i="7"/>
  <c r="F576" i="7"/>
  <c r="G572" i="7"/>
  <c r="F572" i="7"/>
  <c r="G568" i="7"/>
  <c r="F568" i="7"/>
  <c r="G564" i="7"/>
  <c r="F564" i="7"/>
  <c r="G560" i="7"/>
  <c r="F560" i="7"/>
  <c r="G556" i="7"/>
  <c r="F556" i="7"/>
  <c r="G552" i="7"/>
  <c r="F552" i="7"/>
  <c r="G548" i="7"/>
  <c r="F548" i="7"/>
  <c r="G544" i="7"/>
  <c r="F544" i="7"/>
  <c r="G540" i="7"/>
  <c r="F540" i="7"/>
  <c r="G536" i="7"/>
  <c r="F536" i="7"/>
  <c r="G532" i="7"/>
  <c r="F532" i="7"/>
  <c r="G528" i="7"/>
  <c r="F528" i="7"/>
  <c r="G524" i="7"/>
  <c r="F524" i="7"/>
  <c r="G520" i="7"/>
  <c r="F520" i="7"/>
  <c r="G516" i="7"/>
  <c r="F516" i="7"/>
  <c r="G512" i="7"/>
  <c r="F512" i="7"/>
  <c r="G508" i="7"/>
  <c r="F508" i="7"/>
  <c r="G504" i="7"/>
  <c r="F504" i="7"/>
  <c r="G500" i="7"/>
  <c r="F500" i="7"/>
  <c r="G496" i="7"/>
  <c r="F496" i="7"/>
  <c r="G492" i="7"/>
  <c r="F492" i="7"/>
  <c r="G488" i="7"/>
  <c r="F488" i="7"/>
  <c r="G484" i="7"/>
  <c r="F484" i="7"/>
  <c r="G480" i="7"/>
  <c r="F480" i="7"/>
  <c r="G476" i="7"/>
  <c r="F476" i="7"/>
  <c r="G472" i="7"/>
  <c r="F472" i="7"/>
  <c r="G468" i="7"/>
  <c r="F468" i="7"/>
  <c r="G464" i="7"/>
  <c r="F464" i="7"/>
  <c r="G460" i="7"/>
  <c r="F460" i="7"/>
  <c r="G456" i="7"/>
  <c r="F456" i="7"/>
  <c r="G452" i="7"/>
  <c r="F452" i="7"/>
  <c r="G448" i="7"/>
  <c r="F448" i="7"/>
  <c r="G444" i="7"/>
  <c r="F444" i="7"/>
  <c r="G440" i="7"/>
  <c r="F440" i="7"/>
  <c r="G436" i="7"/>
  <c r="F436" i="7"/>
  <c r="G432" i="7"/>
  <c r="F432" i="7"/>
  <c r="G428" i="7"/>
  <c r="F428" i="7"/>
  <c r="G424" i="7"/>
  <c r="F424" i="7"/>
  <c r="G420" i="7"/>
  <c r="F420" i="7"/>
  <c r="G416" i="7"/>
  <c r="F416" i="7"/>
  <c r="G412" i="7"/>
  <c r="F412" i="7"/>
  <c r="G408" i="7"/>
  <c r="F408" i="7"/>
  <c r="G404" i="7"/>
  <c r="F404" i="7"/>
  <c r="G400" i="7"/>
  <c r="F400" i="7"/>
  <c r="G396" i="7"/>
  <c r="F396" i="7"/>
  <c r="G392" i="7"/>
  <c r="F392" i="7"/>
  <c r="G388" i="7"/>
  <c r="F388" i="7"/>
  <c r="G384" i="7"/>
  <c r="F384" i="7"/>
  <c r="G380" i="7"/>
  <c r="F380" i="7"/>
  <c r="G376" i="7"/>
  <c r="F376" i="7"/>
  <c r="G372" i="7"/>
  <c r="F372" i="7"/>
  <c r="G368" i="7"/>
  <c r="F368" i="7"/>
  <c r="G364" i="7"/>
  <c r="F364" i="7"/>
  <c r="G360" i="7"/>
  <c r="F360" i="7"/>
  <c r="G356" i="7"/>
  <c r="F356" i="7"/>
  <c r="G352" i="7"/>
  <c r="F352" i="7"/>
  <c r="G348" i="7"/>
  <c r="F348" i="7"/>
  <c r="G344" i="7"/>
  <c r="F344" i="7"/>
  <c r="G340" i="7"/>
  <c r="F340" i="7"/>
  <c r="G336" i="7"/>
  <c r="F336" i="7"/>
  <c r="G332" i="7"/>
  <c r="F332" i="7"/>
  <c r="G328" i="7"/>
  <c r="F328" i="7"/>
  <c r="G324" i="7"/>
  <c r="F324" i="7"/>
  <c r="G320" i="7"/>
  <c r="F320" i="7"/>
  <c r="G316" i="7"/>
  <c r="F316" i="7"/>
  <c r="G312" i="7"/>
  <c r="F312" i="7"/>
  <c r="G308" i="7"/>
  <c r="F308" i="7"/>
  <c r="G304" i="7"/>
  <c r="F304" i="7"/>
  <c r="G300" i="7"/>
  <c r="F300" i="7"/>
  <c r="G296" i="7"/>
  <c r="F296" i="7"/>
  <c r="G292" i="7"/>
  <c r="F292" i="7"/>
  <c r="G288" i="7"/>
  <c r="F288" i="7"/>
  <c r="G284" i="7"/>
  <c r="F284" i="7"/>
  <c r="G280" i="7"/>
  <c r="F280" i="7"/>
  <c r="G276" i="7"/>
  <c r="F276" i="7"/>
  <c r="G272" i="7"/>
  <c r="F272" i="7"/>
  <c r="E272" i="7" s="1"/>
  <c r="G268" i="7"/>
  <c r="F268" i="7"/>
  <c r="G264" i="7"/>
  <c r="F264" i="7"/>
  <c r="G260" i="7"/>
  <c r="F260" i="7"/>
  <c r="G256" i="7"/>
  <c r="F256" i="7"/>
  <c r="E256" i="7" s="1"/>
  <c r="G252" i="7"/>
  <c r="F252" i="7"/>
  <c r="G248" i="7"/>
  <c r="F248" i="7"/>
  <c r="G244" i="7"/>
  <c r="F244" i="7"/>
  <c r="G240" i="7"/>
  <c r="F240" i="7"/>
  <c r="E240" i="7" s="1"/>
  <c r="G236" i="7"/>
  <c r="F236" i="7"/>
  <c r="G232" i="7"/>
  <c r="F232" i="7"/>
  <c r="G228" i="7"/>
  <c r="F228" i="7"/>
  <c r="G224" i="7"/>
  <c r="F224" i="7"/>
  <c r="E224" i="7" s="1"/>
  <c r="G220" i="7"/>
  <c r="F220" i="7"/>
  <c r="G216" i="7"/>
  <c r="F216" i="7"/>
  <c r="G212" i="7"/>
  <c r="F212" i="7"/>
  <c r="G208" i="7"/>
  <c r="F208" i="7"/>
  <c r="E208" i="7" s="1"/>
  <c r="G204" i="7"/>
  <c r="F204" i="7"/>
  <c r="G200" i="7"/>
  <c r="F200" i="7"/>
  <c r="G196" i="7"/>
  <c r="F196" i="7"/>
  <c r="G192" i="7"/>
  <c r="F192" i="7"/>
  <c r="E192" i="7" s="1"/>
  <c r="G188" i="7"/>
  <c r="F188" i="7"/>
  <c r="G184" i="7"/>
  <c r="F184" i="7"/>
  <c r="G180" i="7"/>
  <c r="F180" i="7"/>
  <c r="G176" i="7"/>
  <c r="F176" i="7"/>
  <c r="E176" i="7" s="1"/>
  <c r="G172" i="7"/>
  <c r="F172" i="7"/>
  <c r="G168" i="7"/>
  <c r="F168" i="7"/>
  <c r="G164" i="7"/>
  <c r="F164" i="7"/>
  <c r="G160" i="7"/>
  <c r="F160" i="7"/>
  <c r="E160" i="7" s="1"/>
  <c r="G156" i="7"/>
  <c r="F156" i="7"/>
  <c r="G152" i="7"/>
  <c r="F152" i="7"/>
  <c r="G148" i="7"/>
  <c r="F148" i="7"/>
  <c r="G144" i="7"/>
  <c r="F144" i="7"/>
  <c r="E144" i="7" s="1"/>
  <c r="G140" i="7"/>
  <c r="F140" i="7"/>
  <c r="G136" i="7"/>
  <c r="F136" i="7"/>
  <c r="G132" i="7"/>
  <c r="F132" i="7"/>
  <c r="G128" i="7"/>
  <c r="F128" i="7"/>
  <c r="E128" i="7" s="1"/>
  <c r="G124" i="7"/>
  <c r="F124" i="7"/>
  <c r="G120" i="7"/>
  <c r="F120" i="7"/>
  <c r="G116" i="7"/>
  <c r="F116" i="7"/>
  <c r="G112" i="7"/>
  <c r="F112" i="7"/>
  <c r="E112" i="7" s="1"/>
  <c r="G108" i="7"/>
  <c r="F108" i="7"/>
  <c r="G104" i="7"/>
  <c r="F104" i="7"/>
  <c r="G100" i="7"/>
  <c r="F100" i="7"/>
  <c r="G96" i="7"/>
  <c r="F96" i="7"/>
  <c r="E96" i="7" s="1"/>
  <c r="G92" i="7"/>
  <c r="F92" i="7"/>
  <c r="G88" i="7"/>
  <c r="F88" i="7"/>
  <c r="G84" i="7"/>
  <c r="F84" i="7"/>
  <c r="G80" i="7"/>
  <c r="F80" i="7"/>
  <c r="E80" i="7" s="1"/>
  <c r="G76" i="7"/>
  <c r="F76" i="7"/>
  <c r="G72" i="7"/>
  <c r="F72" i="7"/>
  <c r="G68" i="7"/>
  <c r="F68" i="7"/>
  <c r="G64" i="7"/>
  <c r="F64" i="7"/>
  <c r="E64" i="7" s="1"/>
  <c r="G60" i="7"/>
  <c r="F60" i="7"/>
  <c r="G56" i="7"/>
  <c r="F56" i="7"/>
  <c r="G52" i="7"/>
  <c r="F52" i="7"/>
  <c r="G48" i="7"/>
  <c r="F48" i="7"/>
  <c r="E48" i="7" s="1"/>
  <c r="G44" i="7"/>
  <c r="F44" i="7"/>
  <c r="G40" i="7"/>
  <c r="F40" i="7"/>
  <c r="G36" i="7"/>
  <c r="F36" i="7"/>
  <c r="G32" i="7"/>
  <c r="F32" i="7"/>
  <c r="E32" i="7" s="1"/>
  <c r="G28" i="7"/>
  <c r="F28" i="7"/>
  <c r="G24" i="7"/>
  <c r="F24" i="7"/>
  <c r="G20" i="7"/>
  <c r="F20" i="7"/>
  <c r="G16" i="7"/>
  <c r="F16" i="7"/>
  <c r="E16" i="7" s="1"/>
  <c r="G12" i="7"/>
  <c r="F12" i="7"/>
  <c r="G8" i="7"/>
  <c r="F8" i="7"/>
  <c r="G4" i="7"/>
  <c r="F4" i="7"/>
  <c r="G2010" i="7"/>
  <c r="F2010" i="7"/>
  <c r="E2010" i="7" s="1"/>
  <c r="F2008" i="7"/>
  <c r="G2008" i="7"/>
  <c r="G2004" i="7"/>
  <c r="F2004" i="7"/>
  <c r="G1996" i="7"/>
  <c r="F1996" i="7"/>
  <c r="G1992" i="7"/>
  <c r="F1992" i="7"/>
  <c r="E1992" i="7" s="1"/>
  <c r="G1984" i="7"/>
  <c r="F1984" i="7"/>
  <c r="G1980" i="7"/>
  <c r="F1980" i="7"/>
  <c r="G1972" i="7"/>
  <c r="F1972" i="7"/>
  <c r="G1968" i="7"/>
  <c r="F1968" i="7"/>
  <c r="E1968" i="7" s="1"/>
  <c r="G1960" i="7"/>
  <c r="F1960" i="7"/>
  <c r="G1956" i="7"/>
  <c r="F1956" i="7"/>
  <c r="G1948" i="7"/>
  <c r="F1948" i="7"/>
  <c r="F1944" i="7"/>
  <c r="G1944" i="7"/>
  <c r="G1936" i="7"/>
  <c r="F1936" i="7"/>
  <c r="G1932" i="7"/>
  <c r="F1932" i="7"/>
  <c r="G1924" i="7"/>
  <c r="F1924" i="7"/>
  <c r="G1920" i="7"/>
  <c r="F1920" i="7"/>
  <c r="E1920" i="7" s="1"/>
  <c r="G1916" i="7"/>
  <c r="F1916" i="7"/>
  <c r="G1908" i="7"/>
  <c r="F1908" i="7"/>
  <c r="G1904" i="7"/>
  <c r="F1904" i="7"/>
  <c r="G1896" i="7"/>
  <c r="F1896" i="7"/>
  <c r="E1896" i="7" s="1"/>
  <c r="G1892" i="7"/>
  <c r="F1892" i="7"/>
  <c r="G1884" i="7"/>
  <c r="F1884" i="7"/>
  <c r="F1880" i="7"/>
  <c r="G1880" i="7"/>
  <c r="G1872" i="7"/>
  <c r="F1872" i="7"/>
  <c r="E1872" i="7" s="1"/>
  <c r="G1868" i="7"/>
  <c r="F1868" i="7"/>
  <c r="G1864" i="7"/>
  <c r="F1864" i="7"/>
  <c r="G1856" i="7"/>
  <c r="F1856" i="7"/>
  <c r="G1852" i="7"/>
  <c r="F1852" i="7"/>
  <c r="E1852" i="7" s="1"/>
  <c r="G1844" i="7"/>
  <c r="F1844" i="7"/>
  <c r="G1836" i="7"/>
  <c r="F1836" i="7"/>
  <c r="G1828" i="7"/>
  <c r="F1828" i="7"/>
  <c r="G1820" i="7"/>
  <c r="F1820" i="7"/>
  <c r="E1820" i="7" s="1"/>
  <c r="F1816" i="7"/>
  <c r="G1816" i="7"/>
  <c r="G1808" i="7"/>
  <c r="F1808" i="7"/>
  <c r="G1804" i="7"/>
  <c r="F1804" i="7"/>
  <c r="G1800" i="7"/>
  <c r="F1800" i="7"/>
  <c r="E1800" i="7" s="1"/>
  <c r="G1792" i="7"/>
  <c r="F1792" i="7"/>
  <c r="F1784" i="7"/>
  <c r="G1784" i="7"/>
  <c r="G1780" i="7"/>
  <c r="F1780" i="7"/>
  <c r="G1772" i="7"/>
  <c r="F1772" i="7"/>
  <c r="E1772" i="7" s="1"/>
  <c r="G1768" i="7"/>
  <c r="F1768" i="7"/>
  <c r="G1760" i="7"/>
  <c r="F1760" i="7"/>
  <c r="G1752" i="7"/>
  <c r="F1752" i="7"/>
  <c r="G1748" i="7"/>
  <c r="F1748" i="7"/>
  <c r="E1748" i="7" s="1"/>
  <c r="G1740" i="7"/>
  <c r="F1740" i="7"/>
  <c r="G1728" i="7"/>
  <c r="F1728" i="7"/>
  <c r="G1692" i="7"/>
  <c r="F1692" i="7"/>
  <c r="G2007" i="7"/>
  <c r="F2007" i="7"/>
  <c r="E2007" i="7" s="1"/>
  <c r="G2003" i="7"/>
  <c r="F2003" i="7"/>
  <c r="F1999" i="7"/>
  <c r="G1999" i="7"/>
  <c r="G1995" i="7"/>
  <c r="F1995" i="7"/>
  <c r="G1991" i="7"/>
  <c r="F1991" i="7"/>
  <c r="E1991" i="7" s="1"/>
  <c r="G1987" i="7"/>
  <c r="F1987" i="7"/>
  <c r="F1983" i="7"/>
  <c r="G1983" i="7"/>
  <c r="G1979" i="7"/>
  <c r="F1979" i="7"/>
  <c r="G1975" i="7"/>
  <c r="F1975" i="7"/>
  <c r="E1975" i="7" s="1"/>
  <c r="G1971" i="7"/>
  <c r="F1971" i="7"/>
  <c r="F1967" i="7"/>
  <c r="G1967" i="7"/>
  <c r="G1963" i="7"/>
  <c r="F1963" i="7"/>
  <c r="G1959" i="7"/>
  <c r="F1959" i="7"/>
  <c r="E1959" i="7" s="1"/>
  <c r="G1955" i="7"/>
  <c r="F1955" i="7"/>
  <c r="F1951" i="7"/>
  <c r="G1951" i="7"/>
  <c r="G1947" i="7"/>
  <c r="F1947" i="7"/>
  <c r="G1943" i="7"/>
  <c r="F1943" i="7"/>
  <c r="E1943" i="7" s="1"/>
  <c r="G1939" i="7"/>
  <c r="F1939" i="7"/>
  <c r="F1935" i="7"/>
  <c r="G1935" i="7"/>
  <c r="G1931" i="7"/>
  <c r="F1931" i="7"/>
  <c r="G1927" i="7"/>
  <c r="F1927" i="7"/>
  <c r="E1927" i="7" s="1"/>
  <c r="G1923" i="7"/>
  <c r="F1923" i="7"/>
  <c r="F1919" i="7"/>
  <c r="G1919" i="7"/>
  <c r="G1915" i="7"/>
  <c r="F1915" i="7"/>
  <c r="G1911" i="7"/>
  <c r="F1911" i="7"/>
  <c r="E1911" i="7" s="1"/>
  <c r="G1907" i="7"/>
  <c r="F1907" i="7"/>
  <c r="F1903" i="7"/>
  <c r="G1903" i="7"/>
  <c r="G1899" i="7"/>
  <c r="F1899" i="7"/>
  <c r="G1895" i="7"/>
  <c r="F1895" i="7"/>
  <c r="E1895" i="7" s="1"/>
  <c r="G1891" i="7"/>
  <c r="F1891" i="7"/>
  <c r="F1887" i="7"/>
  <c r="G1887" i="7"/>
  <c r="G1883" i="7"/>
  <c r="F1883" i="7"/>
  <c r="G1879" i="7"/>
  <c r="F1879" i="7"/>
  <c r="E1879" i="7" s="1"/>
  <c r="G1875" i="7"/>
  <c r="F1875" i="7"/>
  <c r="F1871" i="7"/>
  <c r="G1871" i="7"/>
  <c r="G1867" i="7"/>
  <c r="F1867" i="7"/>
  <c r="G1863" i="7"/>
  <c r="F1863" i="7"/>
  <c r="E1863" i="7" s="1"/>
  <c r="G1859" i="7"/>
  <c r="F1859" i="7"/>
  <c r="F1855" i="7"/>
  <c r="G1855" i="7"/>
  <c r="G1851" i="7"/>
  <c r="F1851" i="7"/>
  <c r="G1847" i="7"/>
  <c r="F1847" i="7"/>
  <c r="E1847" i="7" s="1"/>
  <c r="G1843" i="7"/>
  <c r="F1843" i="7"/>
  <c r="F1839" i="7"/>
  <c r="G1839" i="7"/>
  <c r="G1835" i="7"/>
  <c r="F1835" i="7"/>
  <c r="G1831" i="7"/>
  <c r="F1831" i="7"/>
  <c r="E1831" i="7" s="1"/>
  <c r="G1827" i="7"/>
  <c r="F1827" i="7"/>
  <c r="F1823" i="7"/>
  <c r="G1823" i="7"/>
  <c r="G1819" i="7"/>
  <c r="F1819" i="7"/>
  <c r="G1815" i="7"/>
  <c r="F1815" i="7"/>
  <c r="E1815" i="7" s="1"/>
  <c r="G1811" i="7"/>
  <c r="F1811" i="7"/>
  <c r="F1807" i="7"/>
  <c r="G1807" i="7"/>
  <c r="G1803" i="7"/>
  <c r="F1803" i="7"/>
  <c r="G1799" i="7"/>
  <c r="F1799" i="7"/>
  <c r="E1799" i="7" s="1"/>
  <c r="G1795" i="7"/>
  <c r="F1795" i="7"/>
  <c r="F1791" i="7"/>
  <c r="G1791" i="7"/>
  <c r="G1787" i="7"/>
  <c r="F1787" i="7"/>
  <c r="G1783" i="7"/>
  <c r="F1783" i="7"/>
  <c r="E1783" i="7" s="1"/>
  <c r="G1779" i="7"/>
  <c r="F1779" i="7"/>
  <c r="F1775" i="7"/>
  <c r="G1775" i="7"/>
  <c r="G1771" i="7"/>
  <c r="F1771" i="7"/>
  <c r="G1767" i="7"/>
  <c r="F1767" i="7"/>
  <c r="E1767" i="7" s="1"/>
  <c r="G1763" i="7"/>
  <c r="F1763" i="7"/>
  <c r="G1759" i="7"/>
  <c r="F1759" i="7"/>
  <c r="G1755" i="7"/>
  <c r="F1755" i="7"/>
  <c r="G1751" i="7"/>
  <c r="F1751" i="7"/>
  <c r="E1751" i="7" s="1"/>
  <c r="G1747" i="7"/>
  <c r="F1747" i="7"/>
  <c r="G1743" i="7"/>
  <c r="F1743" i="7"/>
  <c r="G1739" i="7"/>
  <c r="F1739" i="7"/>
  <c r="F1735" i="7"/>
  <c r="G1735" i="7"/>
  <c r="G1731" i="7"/>
  <c r="F1731" i="7"/>
  <c r="G1727" i="7"/>
  <c r="F1727" i="7"/>
  <c r="G1723" i="7"/>
  <c r="F1723" i="7"/>
  <c r="G1719" i="7"/>
  <c r="F1719" i="7"/>
  <c r="E1719" i="7" s="1"/>
  <c r="G1715" i="7"/>
  <c r="F1715" i="7"/>
  <c r="G1711" i="7"/>
  <c r="F1711" i="7"/>
  <c r="G1707" i="7"/>
  <c r="F1707" i="7"/>
  <c r="G1703" i="7"/>
  <c r="F1703" i="7"/>
  <c r="E1703" i="7" s="1"/>
  <c r="G1699" i="7"/>
  <c r="F1699" i="7"/>
  <c r="G1695" i="7"/>
  <c r="F1695" i="7"/>
  <c r="G1691" i="7"/>
  <c r="F1691" i="7"/>
  <c r="G1687" i="7"/>
  <c r="F1687" i="7"/>
  <c r="E1687" i="7" s="1"/>
  <c r="G1683" i="7"/>
  <c r="F1683" i="7"/>
  <c r="G1679" i="7"/>
  <c r="F1679" i="7"/>
  <c r="G1675" i="7"/>
  <c r="F1675" i="7"/>
  <c r="F1671" i="7"/>
  <c r="G1671" i="7"/>
  <c r="G1667" i="7"/>
  <c r="F1667" i="7"/>
  <c r="G1663" i="7"/>
  <c r="F1663" i="7"/>
  <c r="G1659" i="7"/>
  <c r="F1659" i="7"/>
  <c r="G1655" i="7"/>
  <c r="F1655" i="7"/>
  <c r="E1655" i="7" s="1"/>
  <c r="G1651" i="7"/>
  <c r="F1651" i="7"/>
  <c r="G1647" i="7"/>
  <c r="F1647" i="7"/>
  <c r="G1643" i="7"/>
  <c r="F1643" i="7"/>
  <c r="G1639" i="7"/>
  <c r="F1639" i="7"/>
  <c r="E1639" i="7" s="1"/>
  <c r="G1635" i="7"/>
  <c r="F1635" i="7"/>
  <c r="G1631" i="7"/>
  <c r="F1631" i="7"/>
  <c r="G1627" i="7"/>
  <c r="F1627" i="7"/>
  <c r="G1623" i="7"/>
  <c r="F1623" i="7"/>
  <c r="E1623" i="7" s="1"/>
  <c r="G1619" i="7"/>
  <c r="F1619" i="7"/>
  <c r="G1615" i="7"/>
  <c r="F1615" i="7"/>
  <c r="G1611" i="7"/>
  <c r="F1611" i="7"/>
  <c r="G1607" i="7"/>
  <c r="F1607" i="7"/>
  <c r="E1607" i="7" s="1"/>
  <c r="G1603" i="7"/>
  <c r="F1603" i="7"/>
  <c r="G1599" i="7"/>
  <c r="F1599" i="7"/>
  <c r="G1595" i="7"/>
  <c r="F1595" i="7"/>
  <c r="G1591" i="7"/>
  <c r="F1591" i="7"/>
  <c r="E1591" i="7" s="1"/>
  <c r="G1587" i="7"/>
  <c r="F1587" i="7"/>
  <c r="G1583" i="7"/>
  <c r="F1583" i="7"/>
  <c r="G1579" i="7"/>
  <c r="F1579" i="7"/>
  <c r="G1575" i="7"/>
  <c r="F1575" i="7"/>
  <c r="E1575" i="7" s="1"/>
  <c r="G1571" i="7"/>
  <c r="F1571" i="7"/>
  <c r="G1567" i="7"/>
  <c r="F1567" i="7"/>
  <c r="G1563" i="7"/>
  <c r="F1563" i="7"/>
  <c r="G1559" i="7"/>
  <c r="F1559" i="7"/>
  <c r="E1559" i="7" s="1"/>
  <c r="G1555" i="7"/>
  <c r="F1555" i="7"/>
  <c r="G1551" i="7"/>
  <c r="F1551" i="7"/>
  <c r="G1547" i="7"/>
  <c r="F1547" i="7"/>
  <c r="F1543" i="7"/>
  <c r="G1543" i="7"/>
  <c r="G1539" i="7"/>
  <c r="F1539" i="7"/>
  <c r="G1535" i="7"/>
  <c r="F1535" i="7"/>
  <c r="G1531" i="7"/>
  <c r="F1531" i="7"/>
  <c r="G1527" i="7"/>
  <c r="F1527" i="7"/>
  <c r="E1527" i="7" s="1"/>
  <c r="G1523" i="7"/>
  <c r="F1523" i="7"/>
  <c r="G1519" i="7"/>
  <c r="F1519" i="7"/>
  <c r="G1515" i="7"/>
  <c r="F1515" i="7"/>
  <c r="G1511" i="7"/>
  <c r="F1511" i="7"/>
  <c r="E1511" i="7" s="1"/>
  <c r="G1507" i="7"/>
  <c r="F1507" i="7"/>
  <c r="G1503" i="7"/>
  <c r="F1503" i="7"/>
  <c r="G1499" i="7"/>
  <c r="F1499" i="7"/>
  <c r="G1495" i="7"/>
  <c r="F1495" i="7"/>
  <c r="E1495" i="7" s="1"/>
  <c r="G1491" i="7"/>
  <c r="F1491" i="7"/>
  <c r="G1487" i="7"/>
  <c r="F1487" i="7"/>
  <c r="G1483" i="7"/>
  <c r="F1483" i="7"/>
  <c r="F1479" i="7"/>
  <c r="G1479" i="7"/>
  <c r="G1475" i="7"/>
  <c r="F1475" i="7"/>
  <c r="G1471" i="7"/>
  <c r="F1471" i="7"/>
  <c r="G1467" i="7"/>
  <c r="F1467" i="7"/>
  <c r="G1463" i="7"/>
  <c r="F1463" i="7"/>
  <c r="E1463" i="7" s="1"/>
  <c r="G1459" i="7"/>
  <c r="F1459" i="7"/>
  <c r="G1455" i="7"/>
  <c r="F1455" i="7"/>
  <c r="G1451" i="7"/>
  <c r="F1451" i="7"/>
  <c r="G1447" i="7"/>
  <c r="F1447" i="7"/>
  <c r="E1447" i="7" s="1"/>
  <c r="G1443" i="7"/>
  <c r="F1443" i="7"/>
  <c r="G1439" i="7"/>
  <c r="F1439" i="7"/>
  <c r="G1435" i="7"/>
  <c r="F1435" i="7"/>
  <c r="G1431" i="7"/>
  <c r="F1431" i="7"/>
  <c r="E1431" i="7" s="1"/>
  <c r="G1427" i="7"/>
  <c r="F1427" i="7"/>
  <c r="G1423" i="7"/>
  <c r="F1423" i="7"/>
  <c r="G1419" i="7"/>
  <c r="F1419" i="7"/>
  <c r="F1415" i="7"/>
  <c r="G1415" i="7"/>
  <c r="G1411" i="7"/>
  <c r="F1411" i="7"/>
  <c r="G1407" i="7"/>
  <c r="F1407" i="7"/>
  <c r="G1403" i="7"/>
  <c r="F1403" i="7"/>
  <c r="G1399" i="7"/>
  <c r="F1399" i="7"/>
  <c r="E1399" i="7" s="1"/>
  <c r="G1395" i="7"/>
  <c r="F1395" i="7"/>
  <c r="G1391" i="7"/>
  <c r="F1391" i="7"/>
  <c r="G1387" i="7"/>
  <c r="F1387" i="7"/>
  <c r="G1383" i="7"/>
  <c r="F1383" i="7"/>
  <c r="E1383" i="7" s="1"/>
  <c r="G1379" i="7"/>
  <c r="F1379" i="7"/>
  <c r="G1375" i="7"/>
  <c r="F1375" i="7"/>
  <c r="G1371" i="7"/>
  <c r="F1371" i="7"/>
  <c r="G1367" i="7"/>
  <c r="F1367" i="7"/>
  <c r="E1367" i="7" s="1"/>
  <c r="G1363" i="7"/>
  <c r="F1363" i="7"/>
  <c r="G1359" i="7"/>
  <c r="F1359" i="7"/>
  <c r="G1355" i="7"/>
  <c r="F1355" i="7"/>
  <c r="G1351" i="7"/>
  <c r="F1351" i="7"/>
  <c r="E1351" i="7" s="1"/>
  <c r="G1347" i="7"/>
  <c r="F1347" i="7"/>
  <c r="G1343" i="7"/>
  <c r="F1343" i="7"/>
  <c r="G1339" i="7"/>
  <c r="F1339" i="7"/>
  <c r="G1335" i="7"/>
  <c r="F1335" i="7"/>
  <c r="E1335" i="7" s="1"/>
  <c r="G1331" i="7"/>
  <c r="F1331" i="7"/>
  <c r="G1327" i="7"/>
  <c r="F1327" i="7"/>
  <c r="G1323" i="7"/>
  <c r="F1323" i="7"/>
  <c r="G1319" i="7"/>
  <c r="F1319" i="7"/>
  <c r="E1319" i="7" s="1"/>
  <c r="G1315" i="7"/>
  <c r="F1315" i="7"/>
  <c r="G1311" i="7"/>
  <c r="F1311" i="7"/>
  <c r="G1307" i="7"/>
  <c r="F1307" i="7"/>
  <c r="G1303" i="7"/>
  <c r="F1303" i="7"/>
  <c r="E1303" i="7" s="1"/>
  <c r="G1299" i="7"/>
  <c r="F1299" i="7"/>
  <c r="G1295" i="7"/>
  <c r="F1295" i="7"/>
  <c r="G1291" i="7"/>
  <c r="F1291" i="7"/>
  <c r="F1287" i="7"/>
  <c r="G1287" i="7"/>
  <c r="G1283" i="7"/>
  <c r="F1283" i="7"/>
  <c r="G1279" i="7"/>
  <c r="F1279" i="7"/>
  <c r="G1275" i="7"/>
  <c r="F1275" i="7"/>
  <c r="G1271" i="7"/>
  <c r="F1271" i="7"/>
  <c r="E1271" i="7" s="1"/>
  <c r="G1267" i="7"/>
  <c r="F1267" i="7"/>
  <c r="G1263" i="7"/>
  <c r="F1263" i="7"/>
  <c r="G1259" i="7"/>
  <c r="F1259" i="7"/>
  <c r="G1255" i="7"/>
  <c r="F1255" i="7"/>
  <c r="E1255" i="7" s="1"/>
  <c r="G1251" i="7"/>
  <c r="F1251" i="7"/>
  <c r="G1247" i="7"/>
  <c r="F1247" i="7"/>
  <c r="G1243" i="7"/>
  <c r="F1243" i="7"/>
  <c r="G1239" i="7"/>
  <c r="F1239" i="7"/>
  <c r="E1239" i="7" s="1"/>
  <c r="G1235" i="7"/>
  <c r="F1235" i="7"/>
  <c r="G1231" i="7"/>
  <c r="F1231" i="7"/>
  <c r="G1227" i="7"/>
  <c r="F1227" i="7"/>
  <c r="F1223" i="7"/>
  <c r="G1223" i="7"/>
  <c r="G1219" i="7"/>
  <c r="F1219" i="7"/>
  <c r="G1215" i="7"/>
  <c r="F1215" i="7"/>
  <c r="G1211" i="7"/>
  <c r="F1211" i="7"/>
  <c r="G1207" i="7"/>
  <c r="F1207" i="7"/>
  <c r="E1207" i="7" s="1"/>
  <c r="G1203" i="7"/>
  <c r="F1203" i="7"/>
  <c r="G1199" i="7"/>
  <c r="F1199" i="7"/>
  <c r="G1195" i="7"/>
  <c r="F1195" i="7"/>
  <c r="G1191" i="7"/>
  <c r="F1191" i="7"/>
  <c r="E1191" i="7" s="1"/>
  <c r="G1187" i="7"/>
  <c r="F1187" i="7"/>
  <c r="G1183" i="7"/>
  <c r="F1183" i="7"/>
  <c r="G1179" i="7"/>
  <c r="F1179" i="7"/>
  <c r="G1175" i="7"/>
  <c r="F1175" i="7"/>
  <c r="E1175" i="7" s="1"/>
  <c r="G1171" i="7"/>
  <c r="F1171" i="7"/>
  <c r="G1167" i="7"/>
  <c r="F1167" i="7"/>
  <c r="G1163" i="7"/>
  <c r="F1163" i="7"/>
  <c r="F1159" i="7"/>
  <c r="G1159" i="7"/>
  <c r="G1155" i="7"/>
  <c r="F1155" i="7"/>
  <c r="G1151" i="7"/>
  <c r="F1151" i="7"/>
  <c r="G1147" i="7"/>
  <c r="F1147" i="7"/>
  <c r="G1143" i="7"/>
  <c r="F1143" i="7"/>
  <c r="E1143" i="7" s="1"/>
  <c r="G1139" i="7"/>
  <c r="F1139" i="7"/>
  <c r="G1135" i="7"/>
  <c r="F1135" i="7"/>
  <c r="G1131" i="7"/>
  <c r="F1131" i="7"/>
  <c r="G1127" i="7"/>
  <c r="F1127" i="7"/>
  <c r="E1127" i="7" s="1"/>
  <c r="G1123" i="7"/>
  <c r="F1123" i="7"/>
  <c r="G1119" i="7"/>
  <c r="F1119" i="7"/>
  <c r="G1115" i="7"/>
  <c r="F1115" i="7"/>
  <c r="G1111" i="7"/>
  <c r="F1111" i="7"/>
  <c r="E1111" i="7" s="1"/>
  <c r="G1107" i="7"/>
  <c r="F1107" i="7"/>
  <c r="G1103" i="7"/>
  <c r="F1103" i="7"/>
  <c r="G1099" i="7"/>
  <c r="F1099" i="7"/>
  <c r="G1095" i="7"/>
  <c r="F1095" i="7"/>
  <c r="E1095" i="7" s="1"/>
  <c r="G1091" i="7"/>
  <c r="F1091" i="7"/>
  <c r="G1087" i="7"/>
  <c r="F1087" i="7"/>
  <c r="G1083" i="7"/>
  <c r="F1083" i="7"/>
  <c r="G1079" i="7"/>
  <c r="F1079" i="7"/>
  <c r="E1079" i="7" s="1"/>
  <c r="G1075" i="7"/>
  <c r="F1075" i="7"/>
  <c r="G1071" i="7"/>
  <c r="F1071" i="7"/>
  <c r="G1067" i="7"/>
  <c r="F1067" i="7"/>
  <c r="G1063" i="7"/>
  <c r="F1063" i="7"/>
  <c r="E1063" i="7" s="1"/>
  <c r="G1059" i="7"/>
  <c r="F1059" i="7"/>
  <c r="G1055" i="7"/>
  <c r="F1055" i="7"/>
  <c r="G1051" i="7"/>
  <c r="F1051" i="7"/>
  <c r="G1047" i="7"/>
  <c r="F1047" i="7"/>
  <c r="E1047" i="7" s="1"/>
  <c r="G1043" i="7"/>
  <c r="F1043" i="7"/>
  <c r="G1039" i="7"/>
  <c r="F1039" i="7"/>
  <c r="G1035" i="7"/>
  <c r="F1035" i="7"/>
  <c r="F1031" i="7"/>
  <c r="G1031" i="7"/>
  <c r="G1027" i="7"/>
  <c r="F1027" i="7"/>
  <c r="G1023" i="7"/>
  <c r="F1023" i="7"/>
  <c r="G1019" i="7"/>
  <c r="F1019" i="7"/>
  <c r="G1015" i="7"/>
  <c r="F1015" i="7"/>
  <c r="E1015" i="7" s="1"/>
  <c r="G1011" i="7"/>
  <c r="F1011" i="7"/>
  <c r="G1007" i="7"/>
  <c r="F1007" i="7"/>
  <c r="G1003" i="7"/>
  <c r="F1003" i="7"/>
  <c r="G999" i="7"/>
  <c r="F999" i="7"/>
  <c r="E999" i="7" s="1"/>
  <c r="G995" i="7"/>
  <c r="F995" i="7"/>
  <c r="G991" i="7"/>
  <c r="F991" i="7"/>
  <c r="G987" i="7"/>
  <c r="F987" i="7"/>
  <c r="G983" i="7"/>
  <c r="F983" i="7"/>
  <c r="E983" i="7" s="1"/>
  <c r="G979" i="7"/>
  <c r="F979" i="7"/>
  <c r="G975" i="7"/>
  <c r="F975" i="7"/>
  <c r="G971" i="7"/>
  <c r="F971" i="7"/>
  <c r="F967" i="7"/>
  <c r="G967" i="7"/>
  <c r="G963" i="7"/>
  <c r="F963" i="7"/>
  <c r="G959" i="7"/>
  <c r="F959" i="7"/>
  <c r="G955" i="7"/>
  <c r="F955" i="7"/>
  <c r="G951" i="7"/>
  <c r="F951" i="7"/>
  <c r="E951" i="7" s="1"/>
  <c r="G947" i="7"/>
  <c r="F947" i="7"/>
  <c r="G943" i="7"/>
  <c r="F943" i="7"/>
  <c r="G939" i="7"/>
  <c r="F939" i="7"/>
  <c r="G935" i="7"/>
  <c r="F935" i="7"/>
  <c r="E935" i="7" s="1"/>
  <c r="G931" i="7"/>
  <c r="F931" i="7"/>
  <c r="G927" i="7"/>
  <c r="F927" i="7"/>
  <c r="G923" i="7"/>
  <c r="F923" i="7"/>
  <c r="G919" i="7"/>
  <c r="F919" i="7"/>
  <c r="E919" i="7" s="1"/>
  <c r="G915" i="7"/>
  <c r="F915" i="7"/>
  <c r="G911" i="7"/>
  <c r="F911" i="7"/>
  <c r="G907" i="7"/>
  <c r="F907" i="7"/>
  <c r="F903" i="7"/>
  <c r="G903" i="7"/>
  <c r="G899" i="7"/>
  <c r="F899" i="7"/>
  <c r="G895" i="7"/>
  <c r="F895" i="7"/>
  <c r="G891" i="7"/>
  <c r="F891" i="7"/>
  <c r="G887" i="7"/>
  <c r="F887" i="7"/>
  <c r="E887" i="7" s="1"/>
  <c r="G883" i="7"/>
  <c r="F883" i="7"/>
  <c r="G879" i="7"/>
  <c r="F879" i="7"/>
  <c r="G875" i="7"/>
  <c r="F875" i="7"/>
  <c r="G871" i="7"/>
  <c r="F871" i="7"/>
  <c r="E871" i="7" s="1"/>
  <c r="G867" i="7"/>
  <c r="F867" i="7"/>
  <c r="G863" i="7"/>
  <c r="F863" i="7"/>
  <c r="G859" i="7"/>
  <c r="F859" i="7"/>
  <c r="G855" i="7"/>
  <c r="F855" i="7"/>
  <c r="E855" i="7" s="1"/>
  <c r="G851" i="7"/>
  <c r="F851" i="7"/>
  <c r="G847" i="7"/>
  <c r="F847" i="7"/>
  <c r="G843" i="7"/>
  <c r="F843" i="7"/>
  <c r="G839" i="7"/>
  <c r="F839" i="7"/>
  <c r="E839" i="7" s="1"/>
  <c r="G835" i="7"/>
  <c r="F835" i="7"/>
  <c r="G831" i="7"/>
  <c r="F831" i="7"/>
  <c r="G827" i="7"/>
  <c r="F827" i="7"/>
  <c r="G823" i="7"/>
  <c r="F823" i="7"/>
  <c r="E823" i="7" s="1"/>
  <c r="G819" i="7"/>
  <c r="F819" i="7"/>
  <c r="G815" i="7"/>
  <c r="F815" i="7"/>
  <c r="G811" i="7"/>
  <c r="F811" i="7"/>
  <c r="G807" i="7"/>
  <c r="F807" i="7"/>
  <c r="E807" i="7" s="1"/>
  <c r="G803" i="7"/>
  <c r="F803" i="7"/>
  <c r="G799" i="7"/>
  <c r="F799" i="7"/>
  <c r="G795" i="7"/>
  <c r="F795" i="7"/>
  <c r="G791" i="7"/>
  <c r="F791" i="7"/>
  <c r="E791" i="7" s="1"/>
  <c r="G787" i="7"/>
  <c r="F787" i="7"/>
  <c r="G783" i="7"/>
  <c r="F783" i="7"/>
  <c r="G779" i="7"/>
  <c r="F779" i="7"/>
  <c r="F775" i="7"/>
  <c r="G775" i="7"/>
  <c r="G771" i="7"/>
  <c r="F771" i="7"/>
  <c r="G767" i="7"/>
  <c r="F767" i="7"/>
  <c r="G763" i="7"/>
  <c r="F763" i="7"/>
  <c r="G759" i="7"/>
  <c r="F759" i="7"/>
  <c r="E759" i="7" s="1"/>
  <c r="G755" i="7"/>
  <c r="F755" i="7"/>
  <c r="G751" i="7"/>
  <c r="F751" i="7"/>
  <c r="G747" i="7"/>
  <c r="F747" i="7"/>
  <c r="G743" i="7"/>
  <c r="F743" i="7"/>
  <c r="E743" i="7" s="1"/>
  <c r="G739" i="7"/>
  <c r="F739" i="7"/>
  <c r="G735" i="7"/>
  <c r="F735" i="7"/>
  <c r="G731" i="7"/>
  <c r="F731" i="7"/>
  <c r="G727" i="7"/>
  <c r="F727" i="7"/>
  <c r="E727" i="7" s="1"/>
  <c r="G723" i="7"/>
  <c r="F723" i="7"/>
  <c r="G719" i="7"/>
  <c r="F719" i="7"/>
  <c r="G715" i="7"/>
  <c r="F715" i="7"/>
  <c r="F711" i="7"/>
  <c r="G711" i="7"/>
  <c r="G707" i="7"/>
  <c r="F707" i="7"/>
  <c r="G703" i="7"/>
  <c r="F703" i="7"/>
  <c r="G699" i="7"/>
  <c r="F699" i="7"/>
  <c r="G695" i="7"/>
  <c r="F695" i="7"/>
  <c r="E695" i="7" s="1"/>
  <c r="G691" i="7"/>
  <c r="F691" i="7"/>
  <c r="G687" i="7"/>
  <c r="F687" i="7"/>
  <c r="G683" i="7"/>
  <c r="F683" i="7"/>
  <c r="G679" i="7"/>
  <c r="F679" i="7"/>
  <c r="E679" i="7" s="1"/>
  <c r="G675" i="7"/>
  <c r="F675" i="7"/>
  <c r="G671" i="7"/>
  <c r="F671" i="7"/>
  <c r="G667" i="7"/>
  <c r="F667" i="7"/>
  <c r="G663" i="7"/>
  <c r="F663" i="7"/>
  <c r="E663" i="7" s="1"/>
  <c r="G659" i="7"/>
  <c r="F659" i="7"/>
  <c r="G655" i="7"/>
  <c r="F655" i="7"/>
  <c r="G651" i="7"/>
  <c r="F651" i="7"/>
  <c r="F647" i="7"/>
  <c r="G647" i="7"/>
  <c r="G643" i="7"/>
  <c r="F643" i="7"/>
  <c r="G639" i="7"/>
  <c r="F639" i="7"/>
  <c r="G635" i="7"/>
  <c r="F635" i="7"/>
  <c r="G631" i="7"/>
  <c r="F631" i="7"/>
  <c r="E631" i="7" s="1"/>
  <c r="G627" i="7"/>
  <c r="F627" i="7"/>
  <c r="G623" i="7"/>
  <c r="F623" i="7"/>
  <c r="G619" i="7"/>
  <c r="F619" i="7"/>
  <c r="G615" i="7"/>
  <c r="F615" i="7"/>
  <c r="E615" i="7" s="1"/>
  <c r="G611" i="7"/>
  <c r="F611" i="7"/>
  <c r="G607" i="7"/>
  <c r="F607" i="7"/>
  <c r="G603" i="7"/>
  <c r="F603" i="7"/>
  <c r="G599" i="7"/>
  <c r="F599" i="7"/>
  <c r="E599" i="7" s="1"/>
  <c r="G595" i="7"/>
  <c r="F595" i="7"/>
  <c r="G591" i="7"/>
  <c r="F591" i="7"/>
  <c r="G587" i="7"/>
  <c r="F587" i="7"/>
  <c r="G583" i="7"/>
  <c r="F583" i="7"/>
  <c r="E583" i="7" s="1"/>
  <c r="G579" i="7"/>
  <c r="F579" i="7"/>
  <c r="G575" i="7"/>
  <c r="F575" i="7"/>
  <c r="G571" i="7"/>
  <c r="F571" i="7"/>
  <c r="G567" i="7"/>
  <c r="F567" i="7"/>
  <c r="E567" i="7" s="1"/>
  <c r="G563" i="7"/>
  <c r="F563" i="7"/>
  <c r="G559" i="7"/>
  <c r="F559" i="7"/>
  <c r="G555" i="7"/>
  <c r="F555" i="7"/>
  <c r="G551" i="7"/>
  <c r="F551" i="7"/>
  <c r="E551" i="7" s="1"/>
  <c r="G547" i="7"/>
  <c r="F547" i="7"/>
  <c r="G543" i="7"/>
  <c r="F543" i="7"/>
  <c r="G539" i="7"/>
  <c r="F539" i="7"/>
  <c r="G535" i="7"/>
  <c r="F535" i="7"/>
  <c r="E535" i="7" s="1"/>
  <c r="G531" i="7"/>
  <c r="F531" i="7"/>
  <c r="G527" i="7"/>
  <c r="F527" i="7"/>
  <c r="G523" i="7"/>
  <c r="F523" i="7"/>
  <c r="F519" i="7"/>
  <c r="G519" i="7"/>
  <c r="G515" i="7"/>
  <c r="F515" i="7"/>
  <c r="G511" i="7"/>
  <c r="F511" i="7"/>
  <c r="G507" i="7"/>
  <c r="F507" i="7"/>
  <c r="G503" i="7"/>
  <c r="F503" i="7"/>
  <c r="E503" i="7" s="1"/>
  <c r="G499" i="7"/>
  <c r="F499" i="7"/>
  <c r="G495" i="7"/>
  <c r="F495" i="7"/>
  <c r="G491" i="7"/>
  <c r="F491" i="7"/>
  <c r="G487" i="7"/>
  <c r="F487" i="7"/>
  <c r="E487" i="7" s="1"/>
  <c r="G483" i="7"/>
  <c r="F483" i="7"/>
  <c r="G479" i="7"/>
  <c r="F479" i="7"/>
  <c r="G475" i="7"/>
  <c r="F475" i="7"/>
  <c r="G471" i="7"/>
  <c r="F471" i="7"/>
  <c r="E471" i="7" s="1"/>
  <c r="G467" i="7"/>
  <c r="F467" i="7"/>
  <c r="G463" i="7"/>
  <c r="F463" i="7"/>
  <c r="G459" i="7"/>
  <c r="F459" i="7"/>
  <c r="F455" i="7"/>
  <c r="G455" i="7"/>
  <c r="G451" i="7"/>
  <c r="F451" i="7"/>
  <c r="G447" i="7"/>
  <c r="F447" i="7"/>
  <c r="G443" i="7"/>
  <c r="F443" i="7"/>
  <c r="G439" i="7"/>
  <c r="F439" i="7"/>
  <c r="E439" i="7" s="1"/>
  <c r="G435" i="7"/>
  <c r="F435" i="7"/>
  <c r="G431" i="7"/>
  <c r="F431" i="7"/>
  <c r="G427" i="7"/>
  <c r="F427" i="7"/>
  <c r="G423" i="7"/>
  <c r="F423" i="7"/>
  <c r="E423" i="7" s="1"/>
  <c r="G419" i="7"/>
  <c r="F419" i="7"/>
  <c r="G415" i="7"/>
  <c r="F415" i="7"/>
  <c r="G411" i="7"/>
  <c r="F411" i="7"/>
  <c r="G407" i="7"/>
  <c r="F407" i="7"/>
  <c r="E407" i="7" s="1"/>
  <c r="G403" i="7"/>
  <c r="F403" i="7"/>
  <c r="G399" i="7"/>
  <c r="F399" i="7"/>
  <c r="G395" i="7"/>
  <c r="F395" i="7"/>
  <c r="F391" i="7"/>
  <c r="G391" i="7"/>
  <c r="G387" i="7"/>
  <c r="F387" i="7"/>
  <c r="G383" i="7"/>
  <c r="F383" i="7"/>
  <c r="G379" i="7"/>
  <c r="F379" i="7"/>
  <c r="G375" i="7"/>
  <c r="F375" i="7"/>
  <c r="E375" i="7" s="1"/>
  <c r="G371" i="7"/>
  <c r="F371" i="7"/>
  <c r="G367" i="7"/>
  <c r="F367" i="7"/>
  <c r="G363" i="7"/>
  <c r="F363" i="7"/>
  <c r="G359" i="7"/>
  <c r="F359" i="7"/>
  <c r="E359" i="7" s="1"/>
  <c r="G355" i="7"/>
  <c r="F355" i="7"/>
  <c r="G351" i="7"/>
  <c r="F351" i="7"/>
  <c r="G347" i="7"/>
  <c r="F347" i="7"/>
  <c r="G343" i="7"/>
  <c r="F343" i="7"/>
  <c r="E343" i="7" s="1"/>
  <c r="G339" i="7"/>
  <c r="F339" i="7"/>
  <c r="G335" i="7"/>
  <c r="F335" i="7"/>
  <c r="G331" i="7"/>
  <c r="F331" i="7"/>
  <c r="G327" i="7"/>
  <c r="F327" i="7"/>
  <c r="E327" i="7" s="1"/>
  <c r="G323" i="7"/>
  <c r="F323" i="7"/>
  <c r="G319" i="7"/>
  <c r="F319" i="7"/>
  <c r="G315" i="7"/>
  <c r="F315" i="7"/>
  <c r="G311" i="7"/>
  <c r="F311" i="7"/>
  <c r="E311" i="7" s="1"/>
  <c r="G307" i="7"/>
  <c r="F307" i="7"/>
  <c r="G303" i="7"/>
  <c r="F303" i="7"/>
  <c r="G299" i="7"/>
  <c r="F299" i="7"/>
  <c r="G295" i="7"/>
  <c r="F295" i="7"/>
  <c r="E295" i="7" s="1"/>
  <c r="G291" i="7"/>
  <c r="F291" i="7"/>
  <c r="G287" i="7"/>
  <c r="F287" i="7"/>
  <c r="G283" i="7"/>
  <c r="F283" i="7"/>
  <c r="G279" i="7"/>
  <c r="F279" i="7"/>
  <c r="E279" i="7" s="1"/>
  <c r="G275" i="7"/>
  <c r="F275" i="7"/>
  <c r="G271" i="7"/>
  <c r="F271" i="7"/>
  <c r="G267" i="7"/>
  <c r="F267" i="7"/>
  <c r="G263" i="7"/>
  <c r="F263" i="7"/>
  <c r="E263" i="7" s="1"/>
  <c r="G259" i="7"/>
  <c r="F259" i="7"/>
  <c r="G255" i="7"/>
  <c r="F255" i="7"/>
  <c r="G251" i="7"/>
  <c r="F251" i="7"/>
  <c r="G247" i="7"/>
  <c r="F247" i="7"/>
  <c r="E247" i="7" s="1"/>
  <c r="G243" i="7"/>
  <c r="F243" i="7"/>
  <c r="G239" i="7"/>
  <c r="F239" i="7"/>
  <c r="G235" i="7"/>
  <c r="F235" i="7"/>
  <c r="G231" i="7"/>
  <c r="F231" i="7"/>
  <c r="E231" i="7" s="1"/>
  <c r="G227" i="7"/>
  <c r="F227" i="7"/>
  <c r="G223" i="7"/>
  <c r="F223" i="7"/>
  <c r="G219" i="7"/>
  <c r="F219" i="7"/>
  <c r="G215" i="7"/>
  <c r="F215" i="7"/>
  <c r="E215" i="7" s="1"/>
  <c r="G211" i="7"/>
  <c r="F211" i="7"/>
  <c r="G207" i="7"/>
  <c r="F207" i="7"/>
  <c r="G203" i="7"/>
  <c r="F203" i="7"/>
  <c r="G199" i="7"/>
  <c r="F199" i="7"/>
  <c r="E199" i="7" s="1"/>
  <c r="G195" i="7"/>
  <c r="F195" i="7"/>
  <c r="G191" i="7"/>
  <c r="F191" i="7"/>
  <c r="G187" i="7"/>
  <c r="F187" i="7"/>
  <c r="G183" i="7"/>
  <c r="F183" i="7"/>
  <c r="E183" i="7" s="1"/>
  <c r="G179" i="7"/>
  <c r="F179" i="7"/>
  <c r="G175" i="7"/>
  <c r="F175" i="7"/>
  <c r="G171" i="7"/>
  <c r="F171" i="7"/>
  <c r="E171" i="7" s="1"/>
  <c r="G167" i="7"/>
  <c r="F167" i="7"/>
  <c r="E167" i="7" s="1"/>
  <c r="G163" i="7"/>
  <c r="F163" i="7"/>
  <c r="G159" i="7"/>
  <c r="F159" i="7"/>
  <c r="G155" i="7"/>
  <c r="F155" i="7"/>
  <c r="E155" i="7" s="1"/>
  <c r="G151" i="7"/>
  <c r="F151" i="7"/>
  <c r="E151" i="7" s="1"/>
  <c r="G147" i="7"/>
  <c r="F147" i="7"/>
  <c r="G143" i="7"/>
  <c r="F143" i="7"/>
  <c r="G139" i="7"/>
  <c r="F139" i="7"/>
  <c r="E139" i="7" s="1"/>
  <c r="G135" i="7"/>
  <c r="F135" i="7"/>
  <c r="E135" i="7" s="1"/>
  <c r="G131" i="7"/>
  <c r="F131" i="7"/>
  <c r="G127" i="7"/>
  <c r="F127" i="7"/>
  <c r="G123" i="7"/>
  <c r="F123" i="7"/>
  <c r="E123" i="7" s="1"/>
  <c r="G119" i="7"/>
  <c r="F119" i="7"/>
  <c r="E119" i="7" s="1"/>
  <c r="G115" i="7"/>
  <c r="F115" i="7"/>
  <c r="G111" i="7"/>
  <c r="F111" i="7"/>
  <c r="G107" i="7"/>
  <c r="F107" i="7"/>
  <c r="E107" i="7" s="1"/>
  <c r="G103" i="7"/>
  <c r="F103" i="7"/>
  <c r="E103" i="7" s="1"/>
  <c r="G99" i="7"/>
  <c r="F99" i="7"/>
  <c r="G95" i="7"/>
  <c r="F95" i="7"/>
  <c r="G91" i="7"/>
  <c r="F91" i="7"/>
  <c r="E91" i="7" s="1"/>
  <c r="G87" i="7"/>
  <c r="F87" i="7"/>
  <c r="E87" i="7" s="1"/>
  <c r="G83" i="7"/>
  <c r="F83" i="7"/>
  <c r="G79" i="7"/>
  <c r="F79" i="7"/>
  <c r="G75" i="7"/>
  <c r="F75" i="7"/>
  <c r="E75" i="7" s="1"/>
  <c r="G71" i="7"/>
  <c r="F71" i="7"/>
  <c r="E71" i="7" s="1"/>
  <c r="G67" i="7"/>
  <c r="F67" i="7"/>
  <c r="G63" i="7"/>
  <c r="F63" i="7"/>
  <c r="G59" i="7"/>
  <c r="F59" i="7"/>
  <c r="E59" i="7" s="1"/>
  <c r="G55" i="7"/>
  <c r="F55" i="7"/>
  <c r="E55" i="7" s="1"/>
  <c r="G51" i="7"/>
  <c r="F51" i="7"/>
  <c r="G47" i="7"/>
  <c r="F47" i="7"/>
  <c r="G43" i="7"/>
  <c r="F43" i="7"/>
  <c r="E43" i="7" s="1"/>
  <c r="G39" i="7"/>
  <c r="F39" i="7"/>
  <c r="E39" i="7" s="1"/>
  <c r="G35" i="7"/>
  <c r="F35" i="7"/>
  <c r="G31" i="7"/>
  <c r="F31" i="7"/>
  <c r="G27" i="7"/>
  <c r="F27" i="7"/>
  <c r="E27" i="7" s="1"/>
  <c r="G23" i="7"/>
  <c r="F23" i="7"/>
  <c r="E23" i="7" s="1"/>
  <c r="G19" i="7"/>
  <c r="F19" i="7"/>
  <c r="G15" i="7"/>
  <c r="F15" i="7"/>
  <c r="G11" i="7"/>
  <c r="F11" i="7"/>
  <c r="E11" i="7" s="1"/>
  <c r="G7" i="7"/>
  <c r="F7" i="7"/>
  <c r="E7" i="7" s="1"/>
  <c r="G3" i="7"/>
  <c r="F3" i="7"/>
  <c r="G2002" i="7"/>
  <c r="F2002" i="7"/>
  <c r="G1990" i="7"/>
  <c r="F1990" i="7"/>
  <c r="E1990" i="7" s="1"/>
  <c r="G1978" i="7"/>
  <c r="F1978" i="7"/>
  <c r="E1978" i="7" s="1"/>
  <c r="G1970" i="7"/>
  <c r="F1970" i="7"/>
  <c r="G1962" i="7"/>
  <c r="F1962" i="7"/>
  <c r="G1954" i="7"/>
  <c r="F1954" i="7"/>
  <c r="E1954" i="7" s="1"/>
  <c r="G1946" i="7"/>
  <c r="F1946" i="7"/>
  <c r="E1946" i="7" s="1"/>
  <c r="G1938" i="7"/>
  <c r="F1938" i="7"/>
  <c r="G1930" i="7"/>
  <c r="F1930" i="7"/>
  <c r="G1922" i="7"/>
  <c r="F1922" i="7"/>
  <c r="E1922" i="7" s="1"/>
  <c r="G1910" i="7"/>
  <c r="F1910" i="7"/>
  <c r="E1910" i="7" s="1"/>
  <c r="G1898" i="7"/>
  <c r="F1898" i="7"/>
  <c r="G1890" i="7"/>
  <c r="F1890" i="7"/>
  <c r="G1882" i="7"/>
  <c r="F1882" i="7"/>
  <c r="E1882" i="7" s="1"/>
  <c r="G1874" i="7"/>
  <c r="F1874" i="7"/>
  <c r="E1874" i="7" s="1"/>
  <c r="G1866" i="7"/>
  <c r="F1866" i="7"/>
  <c r="G1858" i="7"/>
  <c r="F1858" i="7"/>
  <c r="G1846" i="7"/>
  <c r="F1846" i="7"/>
  <c r="E1846" i="7" s="1"/>
  <c r="G1834" i="7"/>
  <c r="F1834" i="7"/>
  <c r="E1834" i="7" s="1"/>
  <c r="G1826" i="7"/>
  <c r="F1826" i="7"/>
  <c r="G1814" i="7"/>
  <c r="F1814" i="7"/>
  <c r="G1806" i="7"/>
  <c r="F1806" i="7"/>
  <c r="E1806" i="7" s="1"/>
  <c r="G1798" i="7"/>
  <c r="F1798" i="7"/>
  <c r="E1798" i="7" s="1"/>
  <c r="G1790" i="7"/>
  <c r="F1790" i="7"/>
  <c r="G1782" i="7"/>
  <c r="F1782" i="7"/>
  <c r="G1770" i="7"/>
  <c r="F1770" i="7"/>
  <c r="E1770" i="7" s="1"/>
  <c r="G1758" i="7"/>
  <c r="F1758" i="7"/>
  <c r="E1758" i="7" s="1"/>
  <c r="G1750" i="7"/>
  <c r="F1750" i="7"/>
  <c r="G1742" i="7"/>
  <c r="F1742" i="7"/>
  <c r="G1734" i="7"/>
  <c r="F1734" i="7"/>
  <c r="E1734" i="7" s="1"/>
  <c r="G1730" i="7"/>
  <c r="F1730" i="7"/>
  <c r="E1730" i="7" s="1"/>
  <c r="G1722" i="7"/>
  <c r="F1722" i="7"/>
  <c r="G1718" i="7"/>
  <c r="F1718" i="7"/>
  <c r="F1714" i="7"/>
  <c r="G1714" i="7"/>
  <c r="G1710" i="7"/>
  <c r="F1710" i="7"/>
  <c r="E1710" i="7" s="1"/>
  <c r="G1706" i="7"/>
  <c r="F1706" i="7"/>
  <c r="G1702" i="7"/>
  <c r="F1702" i="7"/>
  <c r="G1698" i="7"/>
  <c r="F1698" i="7"/>
  <c r="E1698" i="7" s="1"/>
  <c r="G1690" i="7"/>
  <c r="F1690" i="7"/>
  <c r="E1690" i="7" s="1"/>
  <c r="G1686" i="7"/>
  <c r="F1686" i="7"/>
  <c r="G1682" i="7"/>
  <c r="F1682" i="7"/>
  <c r="G1678" i="7"/>
  <c r="F1678" i="7"/>
  <c r="E1678" i="7" s="1"/>
  <c r="G1674" i="7"/>
  <c r="F1674" i="7"/>
  <c r="E1674" i="7" s="1"/>
  <c r="G1670" i="7"/>
  <c r="F1670" i="7"/>
  <c r="G1666" i="7"/>
  <c r="F1666" i="7"/>
  <c r="F1662" i="7"/>
  <c r="G1662" i="7"/>
  <c r="G1658" i="7"/>
  <c r="F1658" i="7"/>
  <c r="E1658" i="7" s="1"/>
  <c r="G1654" i="7"/>
  <c r="F1654" i="7"/>
  <c r="F1650" i="7"/>
  <c r="G1650" i="7"/>
  <c r="G1646" i="7"/>
  <c r="F1646" i="7"/>
  <c r="E1646" i="7" s="1"/>
  <c r="G1642" i="7"/>
  <c r="F1642" i="7"/>
  <c r="E1642" i="7" s="1"/>
  <c r="G1638" i="7"/>
  <c r="F1638" i="7"/>
  <c r="G1634" i="7"/>
  <c r="F1634" i="7"/>
  <c r="G1630" i="7"/>
  <c r="F1630" i="7"/>
  <c r="E1630" i="7" s="1"/>
  <c r="G1626" i="7"/>
  <c r="F1626" i="7"/>
  <c r="E1626" i="7" s="1"/>
  <c r="G1622" i="7"/>
  <c r="F1622" i="7"/>
  <c r="G1618" i="7"/>
  <c r="F1618" i="7"/>
  <c r="G1614" i="7"/>
  <c r="F1614" i="7"/>
  <c r="E1614" i="7" s="1"/>
  <c r="G1610" i="7"/>
  <c r="F1610" i="7"/>
  <c r="E1610" i="7" s="1"/>
  <c r="G1606" i="7"/>
  <c r="F1606" i="7"/>
  <c r="G1602" i="7"/>
  <c r="F1602" i="7"/>
  <c r="F1598" i="7"/>
  <c r="G1598" i="7"/>
  <c r="G1594" i="7"/>
  <c r="F1594" i="7"/>
  <c r="E1594" i="7" s="1"/>
  <c r="G1590" i="7"/>
  <c r="F1590" i="7"/>
  <c r="F1586" i="7"/>
  <c r="G1586" i="7"/>
  <c r="G1582" i="7"/>
  <c r="F1582" i="7"/>
  <c r="E1582" i="7" s="1"/>
  <c r="G1578" i="7"/>
  <c r="F1578" i="7"/>
  <c r="E1578" i="7" s="1"/>
  <c r="G1574" i="7"/>
  <c r="F1574" i="7"/>
  <c r="G1570" i="7"/>
  <c r="F1570" i="7"/>
  <c r="G1566" i="7"/>
  <c r="F1566" i="7"/>
  <c r="E1566" i="7" s="1"/>
  <c r="G1562" i="7"/>
  <c r="F1562" i="7"/>
  <c r="E1562" i="7" s="1"/>
  <c r="G1558" i="7"/>
  <c r="F1558" i="7"/>
  <c r="G1554" i="7"/>
  <c r="F1554" i="7"/>
  <c r="G1550" i="7"/>
  <c r="F1550" i="7"/>
  <c r="E1550" i="7" s="1"/>
  <c r="G1546" i="7"/>
  <c r="F1546" i="7"/>
  <c r="E1546" i="7" s="1"/>
  <c r="G1542" i="7"/>
  <c r="F1542" i="7"/>
  <c r="G1538" i="7"/>
  <c r="F1538" i="7"/>
  <c r="F1534" i="7"/>
  <c r="G1534" i="7"/>
  <c r="G1530" i="7"/>
  <c r="F1530" i="7"/>
  <c r="E1530" i="7" s="1"/>
  <c r="G1526" i="7"/>
  <c r="F1526" i="7"/>
  <c r="F1522" i="7"/>
  <c r="G1522" i="7"/>
  <c r="G1518" i="7"/>
  <c r="F1518" i="7"/>
  <c r="E1518" i="7" s="1"/>
  <c r="G1514" i="7"/>
  <c r="F1514" i="7"/>
  <c r="E1514" i="7" s="1"/>
  <c r="G1510" i="7"/>
  <c r="F1510" i="7"/>
  <c r="G1506" i="7"/>
  <c r="F1506" i="7"/>
  <c r="G1502" i="7"/>
  <c r="F1502" i="7"/>
  <c r="E1502" i="7" s="1"/>
  <c r="G1498" i="7"/>
  <c r="F1498" i="7"/>
  <c r="E1498" i="7" s="1"/>
  <c r="G1494" i="7"/>
  <c r="F1494" i="7"/>
  <c r="G1490" i="7"/>
  <c r="F1490" i="7"/>
  <c r="G1486" i="7"/>
  <c r="F1486" i="7"/>
  <c r="E1486" i="7" s="1"/>
  <c r="G1482" i="7"/>
  <c r="F1482" i="7"/>
  <c r="E1482" i="7" s="1"/>
  <c r="G1478" i="7"/>
  <c r="F1478" i="7"/>
  <c r="G1474" i="7"/>
  <c r="F1474" i="7"/>
  <c r="F1470" i="7"/>
  <c r="G1470" i="7"/>
  <c r="G1466" i="7"/>
  <c r="F1466" i="7"/>
  <c r="E1466" i="7" s="1"/>
  <c r="G1462" i="7"/>
  <c r="F1462" i="7"/>
  <c r="F1458" i="7"/>
  <c r="G1458" i="7"/>
  <c r="G1454" i="7"/>
  <c r="F1454" i="7"/>
  <c r="E1454" i="7" s="1"/>
  <c r="G1450" i="7"/>
  <c r="F1450" i="7"/>
  <c r="E1450" i="7" s="1"/>
  <c r="G1446" i="7"/>
  <c r="F1446" i="7"/>
  <c r="G1442" i="7"/>
  <c r="F1442" i="7"/>
  <c r="G1438" i="7"/>
  <c r="F1438" i="7"/>
  <c r="E1438" i="7" s="1"/>
  <c r="G1434" i="7"/>
  <c r="F1434" i="7"/>
  <c r="E1434" i="7" s="1"/>
  <c r="G1430" i="7"/>
  <c r="F1430" i="7"/>
  <c r="G1426" i="7"/>
  <c r="F1426" i="7"/>
  <c r="G1422" i="7"/>
  <c r="F1422" i="7"/>
  <c r="E1422" i="7" s="1"/>
  <c r="G1418" i="7"/>
  <c r="F1418" i="7"/>
  <c r="E1418" i="7" s="1"/>
  <c r="G1414" i="7"/>
  <c r="F1414" i="7"/>
  <c r="G1410" i="7"/>
  <c r="F1410" i="7"/>
  <c r="F1406" i="7"/>
  <c r="G1406" i="7"/>
  <c r="G1402" i="7"/>
  <c r="F1402" i="7"/>
  <c r="E1402" i="7" s="1"/>
  <c r="G1398" i="7"/>
  <c r="F1398" i="7"/>
  <c r="F1394" i="7"/>
  <c r="G1394" i="7"/>
  <c r="G1390" i="7"/>
  <c r="F1390" i="7"/>
  <c r="E1390" i="7" s="1"/>
  <c r="G1386" i="7"/>
  <c r="F1386" i="7"/>
  <c r="E1386" i="7" s="1"/>
  <c r="G1382" i="7"/>
  <c r="F1382" i="7"/>
  <c r="G1378" i="7"/>
  <c r="F1378" i="7"/>
  <c r="G1374" i="7"/>
  <c r="F1374" i="7"/>
  <c r="E1374" i="7" s="1"/>
  <c r="G1370" i="7"/>
  <c r="F1370" i="7"/>
  <c r="E1370" i="7" s="1"/>
  <c r="G1366" i="7"/>
  <c r="F1366" i="7"/>
  <c r="G1362" i="7"/>
  <c r="F1362" i="7"/>
  <c r="G1358" i="7"/>
  <c r="F1358" i="7"/>
  <c r="E1358" i="7" s="1"/>
  <c r="G1354" i="7"/>
  <c r="F1354" i="7"/>
  <c r="E1354" i="7" s="1"/>
  <c r="G1350" i="7"/>
  <c r="F1350" i="7"/>
  <c r="G1346" i="7"/>
  <c r="F1346" i="7"/>
  <c r="F1342" i="7"/>
  <c r="G1342" i="7"/>
  <c r="G1338" i="7"/>
  <c r="F1338" i="7"/>
  <c r="E1338" i="7" s="1"/>
  <c r="G1334" i="7"/>
  <c r="F1334" i="7"/>
  <c r="F1330" i="7"/>
  <c r="G1330" i="7"/>
  <c r="G1326" i="7"/>
  <c r="F1326" i="7"/>
  <c r="E1326" i="7" s="1"/>
  <c r="G1322" i="7"/>
  <c r="F1322" i="7"/>
  <c r="E1322" i="7" s="1"/>
  <c r="G1318" i="7"/>
  <c r="F1318" i="7"/>
  <c r="G1314" i="7"/>
  <c r="F1314" i="7"/>
  <c r="G1310" i="7"/>
  <c r="F1310" i="7"/>
  <c r="E1310" i="7" s="1"/>
  <c r="G1306" i="7"/>
  <c r="F1306" i="7"/>
  <c r="E1306" i="7" s="1"/>
  <c r="G1302" i="7"/>
  <c r="F1302" i="7"/>
  <c r="G1298" i="7"/>
  <c r="F1298" i="7"/>
  <c r="G1294" i="7"/>
  <c r="F1294" i="7"/>
  <c r="E1294" i="7" s="1"/>
  <c r="G1290" i="7"/>
  <c r="F1290" i="7"/>
  <c r="E1290" i="7" s="1"/>
  <c r="G1286" i="7"/>
  <c r="F1286" i="7"/>
  <c r="G1282" i="7"/>
  <c r="F1282" i="7"/>
  <c r="F1278" i="7"/>
  <c r="G1278" i="7"/>
  <c r="G1274" i="7"/>
  <c r="F1274" i="7"/>
  <c r="E1274" i="7" s="1"/>
  <c r="G1270" i="7"/>
  <c r="F1270" i="7"/>
  <c r="F1266" i="7"/>
  <c r="G1266" i="7"/>
  <c r="G1262" i="7"/>
  <c r="F1262" i="7"/>
  <c r="E1262" i="7" s="1"/>
  <c r="G1258" i="7"/>
  <c r="F1258" i="7"/>
  <c r="E1258" i="7" s="1"/>
  <c r="G1254" i="7"/>
  <c r="F1254" i="7"/>
  <c r="G1250" i="7"/>
  <c r="F1250" i="7"/>
  <c r="G1246" i="7"/>
  <c r="F1246" i="7"/>
  <c r="E1246" i="7" s="1"/>
  <c r="G1242" i="7"/>
  <c r="F1242" i="7"/>
  <c r="E1242" i="7" s="1"/>
  <c r="G1238" i="7"/>
  <c r="F1238" i="7"/>
  <c r="G1234" i="7"/>
  <c r="F1234" i="7"/>
  <c r="G1230" i="7"/>
  <c r="F1230" i="7"/>
  <c r="E1230" i="7" s="1"/>
  <c r="G1226" i="7"/>
  <c r="F1226" i="7"/>
  <c r="E1226" i="7" s="1"/>
  <c r="G1222" i="7"/>
  <c r="F1222" i="7"/>
  <c r="G1218" i="7"/>
  <c r="F1218" i="7"/>
  <c r="F1214" i="7"/>
  <c r="G1214" i="7"/>
  <c r="G1210" i="7"/>
  <c r="F1210" i="7"/>
  <c r="E1210" i="7" s="1"/>
  <c r="G1206" i="7"/>
  <c r="F1206" i="7"/>
  <c r="F1202" i="7"/>
  <c r="G1202" i="7"/>
  <c r="G1198" i="7"/>
  <c r="F1198" i="7"/>
  <c r="E1198" i="7" s="1"/>
  <c r="G1194" i="7"/>
  <c r="F1194" i="7"/>
  <c r="E1194" i="7" s="1"/>
  <c r="G1190" i="7"/>
  <c r="F1190" i="7"/>
  <c r="G1186" i="7"/>
  <c r="F1186" i="7"/>
  <c r="G1182" i="7"/>
  <c r="F1182" i="7"/>
  <c r="E1182" i="7" s="1"/>
  <c r="G1178" i="7"/>
  <c r="F1178" i="7"/>
  <c r="E1178" i="7" s="1"/>
  <c r="G1174" i="7"/>
  <c r="F1174" i="7"/>
  <c r="G1170" i="7"/>
  <c r="F1170" i="7"/>
  <c r="G1166" i="7"/>
  <c r="F1166" i="7"/>
  <c r="E1166" i="7" s="1"/>
  <c r="G1162" i="7"/>
  <c r="F1162" i="7"/>
  <c r="E1162" i="7" s="1"/>
  <c r="G1158" i="7"/>
  <c r="F1158" i="7"/>
  <c r="G1154" i="7"/>
  <c r="F1154" i="7"/>
  <c r="F1150" i="7"/>
  <c r="G1150" i="7"/>
  <c r="G1146" i="7"/>
  <c r="F1146" i="7"/>
  <c r="E1146" i="7" s="1"/>
  <c r="G1142" i="7"/>
  <c r="F1142" i="7"/>
  <c r="F1138" i="7"/>
  <c r="G1138" i="7"/>
  <c r="G1134" i="7"/>
  <c r="F1134" i="7"/>
  <c r="E1134" i="7" s="1"/>
  <c r="G1130" i="7"/>
  <c r="F1130" i="7"/>
  <c r="E1130" i="7" s="1"/>
  <c r="G1126" i="7"/>
  <c r="F1126" i="7"/>
  <c r="G1122" i="7"/>
  <c r="F1122" i="7"/>
  <c r="G1118" i="7"/>
  <c r="F1118" i="7"/>
  <c r="E1118" i="7" s="1"/>
  <c r="G1114" i="7"/>
  <c r="F1114" i="7"/>
  <c r="E1114" i="7" s="1"/>
  <c r="G1110" i="7"/>
  <c r="F1110" i="7"/>
  <c r="G1106" i="7"/>
  <c r="F1106" i="7"/>
  <c r="G1102" i="7"/>
  <c r="F1102" i="7"/>
  <c r="E1102" i="7" s="1"/>
  <c r="G1098" i="7"/>
  <c r="F1098" i="7"/>
  <c r="E1098" i="7" s="1"/>
  <c r="G1094" i="7"/>
  <c r="F1094" i="7"/>
  <c r="G1090" i="7"/>
  <c r="F1090" i="7"/>
  <c r="F1086" i="7"/>
  <c r="G1086" i="7"/>
  <c r="G1082" i="7"/>
  <c r="F1082" i="7"/>
  <c r="E1082" i="7" s="1"/>
  <c r="G1078" i="7"/>
  <c r="F1078" i="7"/>
  <c r="F1074" i="7"/>
  <c r="G1074" i="7"/>
  <c r="G1070" i="7"/>
  <c r="F1070" i="7"/>
  <c r="E1070" i="7" s="1"/>
  <c r="G1066" i="7"/>
  <c r="F1066" i="7"/>
  <c r="E1066" i="7" s="1"/>
  <c r="G1062" i="7"/>
  <c r="F1062" i="7"/>
  <c r="G1058" i="7"/>
  <c r="F1058" i="7"/>
  <c r="G1054" i="7"/>
  <c r="F1054" i="7"/>
  <c r="E1054" i="7" s="1"/>
  <c r="G1050" i="7"/>
  <c r="F1050" i="7"/>
  <c r="E1050" i="7" s="1"/>
  <c r="G1046" i="7"/>
  <c r="F1046" i="7"/>
  <c r="G1042" i="7"/>
  <c r="F1042" i="7"/>
  <c r="G1038" i="7"/>
  <c r="F1038" i="7"/>
  <c r="E1038" i="7" s="1"/>
  <c r="G1034" i="7"/>
  <c r="F1034" i="7"/>
  <c r="E1034" i="7" s="1"/>
  <c r="G1030" i="7"/>
  <c r="F1030" i="7"/>
  <c r="G1026" i="7"/>
  <c r="F1026" i="7"/>
  <c r="F1022" i="7"/>
  <c r="G1022" i="7"/>
  <c r="G1018" i="7"/>
  <c r="F1018" i="7"/>
  <c r="E1018" i="7" s="1"/>
  <c r="G1014" i="7"/>
  <c r="F1014" i="7"/>
  <c r="F1010" i="7"/>
  <c r="G1010" i="7"/>
  <c r="G1006" i="7"/>
  <c r="F1006" i="7"/>
  <c r="E1006" i="7" s="1"/>
  <c r="G1002" i="7"/>
  <c r="F1002" i="7"/>
  <c r="E1002" i="7" s="1"/>
  <c r="G998" i="7"/>
  <c r="F998" i="7"/>
  <c r="G994" i="7"/>
  <c r="F994" i="7"/>
  <c r="G990" i="7"/>
  <c r="F990" i="7"/>
  <c r="E990" i="7" s="1"/>
  <c r="G986" i="7"/>
  <c r="F986" i="7"/>
  <c r="E986" i="7" s="1"/>
  <c r="G982" i="7"/>
  <c r="F982" i="7"/>
  <c r="G978" i="7"/>
  <c r="F978" i="7"/>
  <c r="G974" i="7"/>
  <c r="F974" i="7"/>
  <c r="E974" i="7" s="1"/>
  <c r="G970" i="7"/>
  <c r="F970" i="7"/>
  <c r="E970" i="7" s="1"/>
  <c r="G966" i="7"/>
  <c r="F966" i="7"/>
  <c r="G962" i="7"/>
  <c r="F962" i="7"/>
  <c r="F958" i="7"/>
  <c r="G958" i="7"/>
  <c r="G954" i="7"/>
  <c r="F954" i="7"/>
  <c r="E954" i="7" s="1"/>
  <c r="G950" i="7"/>
  <c r="F950" i="7"/>
  <c r="F946" i="7"/>
  <c r="G946" i="7"/>
  <c r="G942" i="7"/>
  <c r="F942" i="7"/>
  <c r="E942" i="7" s="1"/>
  <c r="G938" i="7"/>
  <c r="F938" i="7"/>
  <c r="E938" i="7" s="1"/>
  <c r="G934" i="7"/>
  <c r="F934" i="7"/>
  <c r="G930" i="7"/>
  <c r="F930" i="7"/>
  <c r="G926" i="7"/>
  <c r="F926" i="7"/>
  <c r="E926" i="7" s="1"/>
  <c r="G922" i="7"/>
  <c r="F922" i="7"/>
  <c r="E922" i="7" s="1"/>
  <c r="G918" i="7"/>
  <c r="F918" i="7"/>
  <c r="G914" i="7"/>
  <c r="F914" i="7"/>
  <c r="G910" i="7"/>
  <c r="F910" i="7"/>
  <c r="E910" i="7" s="1"/>
  <c r="G906" i="7"/>
  <c r="F906" i="7"/>
  <c r="E906" i="7" s="1"/>
  <c r="G902" i="7"/>
  <c r="F902" i="7"/>
  <c r="G898" i="7"/>
  <c r="F898" i="7"/>
  <c r="F894" i="7"/>
  <c r="G894" i="7"/>
  <c r="G890" i="7"/>
  <c r="F890" i="7"/>
  <c r="E890" i="7" s="1"/>
  <c r="G886" i="7"/>
  <c r="F886" i="7"/>
  <c r="F882" i="7"/>
  <c r="G882" i="7"/>
  <c r="G878" i="7"/>
  <c r="F878" i="7"/>
  <c r="E878" i="7" s="1"/>
  <c r="G874" i="7"/>
  <c r="F874" i="7"/>
  <c r="E874" i="7" s="1"/>
  <c r="G870" i="7"/>
  <c r="F870" i="7"/>
  <c r="G866" i="7"/>
  <c r="F866" i="7"/>
  <c r="G862" i="7"/>
  <c r="F862" i="7"/>
  <c r="E862" i="7" s="1"/>
  <c r="G858" i="7"/>
  <c r="F858" i="7"/>
  <c r="E858" i="7" s="1"/>
  <c r="G854" i="7"/>
  <c r="F854" i="7"/>
  <c r="G850" i="7"/>
  <c r="F850" i="7"/>
  <c r="G846" i="7"/>
  <c r="F846" i="7"/>
  <c r="E846" i="7" s="1"/>
  <c r="G842" i="7"/>
  <c r="F842" i="7"/>
  <c r="E842" i="7" s="1"/>
  <c r="G838" i="7"/>
  <c r="F838" i="7"/>
  <c r="G834" i="7"/>
  <c r="F834" i="7"/>
  <c r="F830" i="7"/>
  <c r="G830" i="7"/>
  <c r="G826" i="7"/>
  <c r="F826" i="7"/>
  <c r="E826" i="7" s="1"/>
  <c r="G822" i="7"/>
  <c r="F822" i="7"/>
  <c r="F818" i="7"/>
  <c r="G818" i="7"/>
  <c r="G814" i="7"/>
  <c r="F814" i="7"/>
  <c r="E814" i="7" s="1"/>
  <c r="G810" i="7"/>
  <c r="F810" i="7"/>
  <c r="E810" i="7" s="1"/>
  <c r="G806" i="7"/>
  <c r="F806" i="7"/>
  <c r="G802" i="7"/>
  <c r="F802" i="7"/>
  <c r="G798" i="7"/>
  <c r="F798" i="7"/>
  <c r="E798" i="7" s="1"/>
  <c r="G794" i="7"/>
  <c r="F794" i="7"/>
  <c r="E794" i="7" s="1"/>
  <c r="G790" i="7"/>
  <c r="F790" i="7"/>
  <c r="G786" i="7"/>
  <c r="F786" i="7"/>
  <c r="G782" i="7"/>
  <c r="F782" i="7"/>
  <c r="E782" i="7" s="1"/>
  <c r="G778" i="7"/>
  <c r="F778" i="7"/>
  <c r="E778" i="7" s="1"/>
  <c r="G774" i="7"/>
  <c r="F774" i="7"/>
  <c r="G770" i="7"/>
  <c r="F770" i="7"/>
  <c r="F766" i="7"/>
  <c r="G766" i="7"/>
  <c r="G762" i="7"/>
  <c r="F762" i="7"/>
  <c r="E762" i="7" s="1"/>
  <c r="G758" i="7"/>
  <c r="F758" i="7"/>
  <c r="F754" i="7"/>
  <c r="G754" i="7"/>
  <c r="G750" i="7"/>
  <c r="F750" i="7"/>
  <c r="E750" i="7" s="1"/>
  <c r="G746" i="7"/>
  <c r="F746" i="7"/>
  <c r="E746" i="7" s="1"/>
  <c r="G742" i="7"/>
  <c r="F742" i="7"/>
  <c r="G738" i="7"/>
  <c r="F738" i="7"/>
  <c r="G734" i="7"/>
  <c r="F734" i="7"/>
  <c r="E734" i="7" s="1"/>
  <c r="G730" i="7"/>
  <c r="F730" i="7"/>
  <c r="E730" i="7" s="1"/>
  <c r="G726" i="7"/>
  <c r="F726" i="7"/>
  <c r="G722" i="7"/>
  <c r="F722" i="7"/>
  <c r="G718" i="7"/>
  <c r="F718" i="7"/>
  <c r="E718" i="7" s="1"/>
  <c r="G714" i="7"/>
  <c r="F714" i="7"/>
  <c r="E714" i="7" s="1"/>
  <c r="G710" i="7"/>
  <c r="F710" i="7"/>
  <c r="G706" i="7"/>
  <c r="F706" i="7"/>
  <c r="F702" i="7"/>
  <c r="G702" i="7"/>
  <c r="G698" i="7"/>
  <c r="F698" i="7"/>
  <c r="E698" i="7" s="1"/>
  <c r="G694" i="7"/>
  <c r="F694" i="7"/>
  <c r="F690" i="7"/>
  <c r="G690" i="7"/>
  <c r="G686" i="7"/>
  <c r="F686" i="7"/>
  <c r="E686" i="7" s="1"/>
  <c r="G682" i="7"/>
  <c r="F682" i="7"/>
  <c r="E682" i="7" s="1"/>
  <c r="G678" i="7"/>
  <c r="F678" i="7"/>
  <c r="G674" i="7"/>
  <c r="F674" i="7"/>
  <c r="G670" i="7"/>
  <c r="F670" i="7"/>
  <c r="E670" i="7" s="1"/>
  <c r="G666" i="7"/>
  <c r="F666" i="7"/>
  <c r="E666" i="7" s="1"/>
  <c r="G662" i="7"/>
  <c r="F662" i="7"/>
  <c r="G658" i="7"/>
  <c r="F658" i="7"/>
  <c r="G654" i="7"/>
  <c r="F654" i="7"/>
  <c r="E654" i="7" s="1"/>
  <c r="G650" i="7"/>
  <c r="F650" i="7"/>
  <c r="E650" i="7" s="1"/>
  <c r="G646" i="7"/>
  <c r="F646" i="7"/>
  <c r="G642" i="7"/>
  <c r="F642" i="7"/>
  <c r="F638" i="7"/>
  <c r="G638" i="7"/>
  <c r="G634" i="7"/>
  <c r="F634" i="7"/>
  <c r="E634" i="7" s="1"/>
  <c r="G630" i="7"/>
  <c r="F630" i="7"/>
  <c r="F626" i="7"/>
  <c r="G626" i="7"/>
  <c r="G622" i="7"/>
  <c r="F622" i="7"/>
  <c r="E622" i="7" s="1"/>
  <c r="G618" i="7"/>
  <c r="F618" i="7"/>
  <c r="E618" i="7" s="1"/>
  <c r="G614" i="7"/>
  <c r="F614" i="7"/>
  <c r="G610" i="7"/>
  <c r="F610" i="7"/>
  <c r="G606" i="7"/>
  <c r="F606" i="7"/>
  <c r="E606" i="7" s="1"/>
  <c r="G602" i="7"/>
  <c r="F602" i="7"/>
  <c r="E602" i="7" s="1"/>
  <c r="G598" i="7"/>
  <c r="F598" i="7"/>
  <c r="G594" i="7"/>
  <c r="F594" i="7"/>
  <c r="G590" i="7"/>
  <c r="F590" i="7"/>
  <c r="E590" i="7" s="1"/>
  <c r="G586" i="7"/>
  <c r="F586" i="7"/>
  <c r="E586" i="7" s="1"/>
  <c r="G582" i="7"/>
  <c r="F582" i="7"/>
  <c r="G578" i="7"/>
  <c r="F578" i="7"/>
  <c r="F574" i="7"/>
  <c r="G574" i="7"/>
  <c r="G570" i="7"/>
  <c r="F570" i="7"/>
  <c r="E570" i="7" s="1"/>
  <c r="G566" i="7"/>
  <c r="F566" i="7"/>
  <c r="F562" i="7"/>
  <c r="G562" i="7"/>
  <c r="G558" i="7"/>
  <c r="F558" i="7"/>
  <c r="E558" i="7" s="1"/>
  <c r="G554" i="7"/>
  <c r="F554" i="7"/>
  <c r="E554" i="7" s="1"/>
  <c r="G550" i="7"/>
  <c r="F550" i="7"/>
  <c r="G546" i="7"/>
  <c r="F546" i="7"/>
  <c r="G542" i="7"/>
  <c r="F542" i="7"/>
  <c r="E542" i="7" s="1"/>
  <c r="G538" i="7"/>
  <c r="F538" i="7"/>
  <c r="E538" i="7" s="1"/>
  <c r="G534" i="7"/>
  <c r="F534" i="7"/>
  <c r="G530" i="7"/>
  <c r="F530" i="7"/>
  <c r="G526" i="7"/>
  <c r="F526" i="7"/>
  <c r="E526" i="7" s="1"/>
  <c r="G522" i="7"/>
  <c r="F522" i="7"/>
  <c r="E522" i="7" s="1"/>
  <c r="G518" i="7"/>
  <c r="F518" i="7"/>
  <c r="G514" i="7"/>
  <c r="F514" i="7"/>
  <c r="F510" i="7"/>
  <c r="G510" i="7"/>
  <c r="G506" i="7"/>
  <c r="F506" i="7"/>
  <c r="E506" i="7" s="1"/>
  <c r="G502" i="7"/>
  <c r="F502" i="7"/>
  <c r="F498" i="7"/>
  <c r="G498" i="7"/>
  <c r="G494" i="7"/>
  <c r="F494" i="7"/>
  <c r="E494" i="7" s="1"/>
  <c r="G490" i="7"/>
  <c r="F490" i="7"/>
  <c r="E490" i="7" s="1"/>
  <c r="G486" i="7"/>
  <c r="F486" i="7"/>
  <c r="G482" i="7"/>
  <c r="F482" i="7"/>
  <c r="G478" i="7"/>
  <c r="F478" i="7"/>
  <c r="E478" i="7" s="1"/>
  <c r="G474" i="7"/>
  <c r="F474" i="7"/>
  <c r="E474" i="7" s="1"/>
  <c r="G470" i="7"/>
  <c r="F470" i="7"/>
  <c r="G466" i="7"/>
  <c r="F466" i="7"/>
  <c r="G462" i="7"/>
  <c r="F462" i="7"/>
  <c r="E462" i="7" s="1"/>
  <c r="G458" i="7"/>
  <c r="F458" i="7"/>
  <c r="E458" i="7" s="1"/>
  <c r="G454" i="7"/>
  <c r="F454" i="7"/>
  <c r="G450" i="7"/>
  <c r="F450" i="7"/>
  <c r="F446" i="7"/>
  <c r="G446" i="7"/>
  <c r="G442" i="7"/>
  <c r="F442" i="7"/>
  <c r="E442" i="7" s="1"/>
  <c r="G438" i="7"/>
  <c r="F438" i="7"/>
  <c r="F434" i="7"/>
  <c r="G434" i="7"/>
  <c r="G430" i="7"/>
  <c r="F430" i="7"/>
  <c r="E430" i="7" s="1"/>
  <c r="G426" i="7"/>
  <c r="F426" i="7"/>
  <c r="E426" i="7" s="1"/>
  <c r="G422" i="7"/>
  <c r="F422" i="7"/>
  <c r="G418" i="7"/>
  <c r="F418" i="7"/>
  <c r="G414" i="7"/>
  <c r="F414" i="7"/>
  <c r="E414" i="7" s="1"/>
  <c r="G410" i="7"/>
  <c r="F410" i="7"/>
  <c r="E410" i="7" s="1"/>
  <c r="G406" i="7"/>
  <c r="F406" i="7"/>
  <c r="G402" i="7"/>
  <c r="F402" i="7"/>
  <c r="G398" i="7"/>
  <c r="F398" i="7"/>
  <c r="E398" i="7" s="1"/>
  <c r="G394" i="7"/>
  <c r="F394" i="7"/>
  <c r="E394" i="7" s="1"/>
  <c r="G390" i="7"/>
  <c r="F390" i="7"/>
  <c r="G386" i="7"/>
  <c r="F386" i="7"/>
  <c r="G382" i="7"/>
  <c r="F382" i="7"/>
  <c r="E382" i="7" s="1"/>
  <c r="G378" i="7"/>
  <c r="F378" i="7"/>
  <c r="E378" i="7" s="1"/>
  <c r="G374" i="7"/>
  <c r="F374" i="7"/>
  <c r="G370" i="7"/>
  <c r="F370" i="7"/>
  <c r="G366" i="7"/>
  <c r="F366" i="7"/>
  <c r="E366" i="7" s="1"/>
  <c r="F362" i="7"/>
  <c r="G362" i="7"/>
  <c r="G358" i="7"/>
  <c r="F358" i="7"/>
  <c r="G354" i="7"/>
  <c r="F354" i="7"/>
  <c r="G350" i="7"/>
  <c r="F350" i="7"/>
  <c r="E350" i="7" s="1"/>
  <c r="G346" i="7"/>
  <c r="F346" i="7"/>
  <c r="E346" i="7" s="1"/>
  <c r="G342" i="7"/>
  <c r="F342" i="7"/>
  <c r="G338" i="7"/>
  <c r="F338" i="7"/>
  <c r="G334" i="7"/>
  <c r="F334" i="7"/>
  <c r="E334" i="7" s="1"/>
  <c r="F330" i="7"/>
  <c r="G330" i="7"/>
  <c r="G326" i="7"/>
  <c r="F326" i="7"/>
  <c r="G322" i="7"/>
  <c r="F322" i="7"/>
  <c r="G318" i="7"/>
  <c r="F318" i="7"/>
  <c r="E318" i="7" s="1"/>
  <c r="G314" i="7"/>
  <c r="F314" i="7"/>
  <c r="E314" i="7" s="1"/>
  <c r="G310" i="7"/>
  <c r="F310" i="7"/>
  <c r="G306" i="7"/>
  <c r="F306" i="7"/>
  <c r="G302" i="7"/>
  <c r="F302" i="7"/>
  <c r="E302" i="7" s="1"/>
  <c r="F298" i="7"/>
  <c r="G298" i="7"/>
  <c r="G294" i="7"/>
  <c r="F294" i="7"/>
  <c r="G290" i="7"/>
  <c r="F290" i="7"/>
  <c r="G286" i="7"/>
  <c r="F286" i="7"/>
  <c r="E286" i="7" s="1"/>
  <c r="G282" i="7"/>
  <c r="F282" i="7"/>
  <c r="E282" i="7" s="1"/>
  <c r="G278" i="7"/>
  <c r="F278" i="7"/>
  <c r="G274" i="7"/>
  <c r="F274" i="7"/>
  <c r="G270" i="7"/>
  <c r="F270" i="7"/>
  <c r="E270" i="7" s="1"/>
  <c r="F266" i="7"/>
  <c r="G266" i="7"/>
  <c r="G262" i="7"/>
  <c r="F262" i="7"/>
  <c r="G258" i="7"/>
  <c r="F258" i="7"/>
  <c r="G254" i="7"/>
  <c r="F254" i="7"/>
  <c r="E254" i="7" s="1"/>
  <c r="G250" i="7"/>
  <c r="F250" i="7"/>
  <c r="E250" i="7" s="1"/>
  <c r="G246" i="7"/>
  <c r="F246" i="7"/>
  <c r="G242" i="7"/>
  <c r="F242" i="7"/>
  <c r="G238" i="7"/>
  <c r="F238" i="7"/>
  <c r="E238" i="7" s="1"/>
  <c r="F234" i="7"/>
  <c r="G234" i="7"/>
  <c r="G230" i="7"/>
  <c r="F230" i="7"/>
  <c r="G226" i="7"/>
  <c r="F226" i="7"/>
  <c r="G222" i="7"/>
  <c r="F222" i="7"/>
  <c r="E222" i="7" s="1"/>
  <c r="G218" i="7"/>
  <c r="F218" i="7"/>
  <c r="E218" i="7" s="1"/>
  <c r="G214" i="7"/>
  <c r="F214" i="7"/>
  <c r="G210" i="7"/>
  <c r="F210" i="7"/>
  <c r="G206" i="7"/>
  <c r="F206" i="7"/>
  <c r="E206" i="7" s="1"/>
  <c r="F202" i="7"/>
  <c r="G202" i="7"/>
  <c r="G198" i="7"/>
  <c r="F198" i="7"/>
  <c r="G194" i="7"/>
  <c r="F194" i="7"/>
  <c r="G190" i="7"/>
  <c r="F190" i="7"/>
  <c r="E190" i="7" s="1"/>
  <c r="G186" i="7"/>
  <c r="F186" i="7"/>
  <c r="E186" i="7" s="1"/>
  <c r="G182" i="7"/>
  <c r="F182" i="7"/>
  <c r="G178" i="7"/>
  <c r="F178" i="7"/>
  <c r="G174" i="7"/>
  <c r="F174" i="7"/>
  <c r="E174" i="7" s="1"/>
  <c r="F170" i="7"/>
  <c r="G170" i="7"/>
  <c r="G166" i="7"/>
  <c r="F166" i="7"/>
  <c r="G162" i="7"/>
  <c r="F162" i="7"/>
  <c r="G158" i="7"/>
  <c r="F158" i="7"/>
  <c r="E158" i="7" s="1"/>
  <c r="G154" i="7"/>
  <c r="F154" i="7"/>
  <c r="E154" i="7" s="1"/>
  <c r="G150" i="7"/>
  <c r="F150" i="7"/>
  <c r="G146" i="7"/>
  <c r="F146" i="7"/>
  <c r="G142" i="7"/>
  <c r="F142" i="7"/>
  <c r="E142" i="7" s="1"/>
  <c r="F138" i="7"/>
  <c r="G138" i="7"/>
  <c r="G134" i="7"/>
  <c r="F134" i="7"/>
  <c r="G130" i="7"/>
  <c r="F130" i="7"/>
  <c r="G126" i="7"/>
  <c r="F126" i="7"/>
  <c r="E126" i="7" s="1"/>
  <c r="G122" i="7"/>
  <c r="F122" i="7"/>
  <c r="E122" i="7" s="1"/>
  <c r="G118" i="7"/>
  <c r="F118" i="7"/>
  <c r="G114" i="7"/>
  <c r="F114" i="7"/>
  <c r="G110" i="7"/>
  <c r="F110" i="7"/>
  <c r="E110" i="7" s="1"/>
  <c r="F106" i="7"/>
  <c r="G106" i="7"/>
  <c r="G102" i="7"/>
  <c r="F102" i="7"/>
  <c r="G98" i="7"/>
  <c r="F98" i="7"/>
  <c r="G94" i="7"/>
  <c r="F94" i="7"/>
  <c r="E94" i="7" s="1"/>
  <c r="G90" i="7"/>
  <c r="F90" i="7"/>
  <c r="E90" i="7" s="1"/>
  <c r="G86" i="7"/>
  <c r="F86" i="7"/>
  <c r="G82" i="7"/>
  <c r="F82" i="7"/>
  <c r="G78" i="7"/>
  <c r="F78" i="7"/>
  <c r="E78" i="7" s="1"/>
  <c r="F74" i="7"/>
  <c r="G74" i="7"/>
  <c r="G70" i="7"/>
  <c r="F70" i="7"/>
  <c r="G66" i="7"/>
  <c r="F66" i="7"/>
  <c r="G62" i="7"/>
  <c r="F62" i="7"/>
  <c r="E62" i="7" s="1"/>
  <c r="G58" i="7"/>
  <c r="F58" i="7"/>
  <c r="E58" i="7" s="1"/>
  <c r="G54" i="7"/>
  <c r="F54" i="7"/>
  <c r="G50" i="7"/>
  <c r="F50" i="7"/>
  <c r="G46" i="7"/>
  <c r="F46" i="7"/>
  <c r="E46" i="7" s="1"/>
  <c r="F42" i="7"/>
  <c r="G42" i="7"/>
  <c r="G38" i="7"/>
  <c r="F38" i="7"/>
  <c r="G34" i="7"/>
  <c r="F34" i="7"/>
  <c r="G30" i="7"/>
  <c r="F30" i="7"/>
  <c r="E30" i="7" s="1"/>
  <c r="G26" i="7"/>
  <c r="F26" i="7"/>
  <c r="E26" i="7" s="1"/>
  <c r="G22" i="7"/>
  <c r="F22" i="7"/>
  <c r="G18" i="7"/>
  <c r="F18" i="7"/>
  <c r="G14" i="7"/>
  <c r="F14" i="7"/>
  <c r="E14" i="7" s="1"/>
  <c r="F10" i="7"/>
  <c r="G10" i="7"/>
  <c r="G6" i="7"/>
  <c r="F6" i="7"/>
  <c r="G2" i="7"/>
  <c r="E187" i="7" l="1"/>
  <c r="E203" i="7"/>
  <c r="E219" i="7"/>
  <c r="E235" i="7"/>
  <c r="E251" i="7"/>
  <c r="E267" i="7"/>
  <c r="E283" i="7"/>
  <c r="E299" i="7"/>
  <c r="E315" i="7"/>
  <c r="E331" i="7"/>
  <c r="E347" i="7"/>
  <c r="E363" i="7"/>
  <c r="E379" i="7"/>
  <c r="E395" i="7"/>
  <c r="E411" i="7"/>
  <c r="E427" i="7"/>
  <c r="E443" i="7"/>
  <c r="E459" i="7"/>
  <c r="E475" i="7"/>
  <c r="E491" i="7"/>
  <c r="E507" i="7"/>
  <c r="E523" i="7"/>
  <c r="E539" i="7"/>
  <c r="E555" i="7"/>
  <c r="E571" i="7"/>
  <c r="E587" i="7"/>
  <c r="E603" i="7"/>
  <c r="E619" i="7"/>
  <c r="E635" i="7"/>
  <c r="E651" i="7"/>
  <c r="E667" i="7"/>
  <c r="E683" i="7"/>
  <c r="E699" i="7"/>
  <c r="E715" i="7"/>
  <c r="E731" i="7"/>
  <c r="E747" i="7"/>
  <c r="E763" i="7"/>
  <c r="E779" i="7"/>
  <c r="E795" i="7"/>
  <c r="E811" i="7"/>
  <c r="E827" i="7"/>
  <c r="E843" i="7"/>
  <c r="E859" i="7"/>
  <c r="E875" i="7"/>
  <c r="E891" i="7"/>
  <c r="E907" i="7"/>
  <c r="E923" i="7"/>
  <c r="E939" i="7"/>
  <c r="E955" i="7"/>
  <c r="E971" i="7"/>
  <c r="E987" i="7"/>
  <c r="E1003" i="7"/>
  <c r="E1019" i="7"/>
  <c r="E1035" i="7"/>
  <c r="E1051" i="7"/>
  <c r="E1067" i="7"/>
  <c r="E1083" i="7"/>
  <c r="E1099" i="7"/>
  <c r="E1115" i="7"/>
  <c r="E1131" i="7"/>
  <c r="E1147" i="7"/>
  <c r="E1163" i="7"/>
  <c r="E1179" i="7"/>
  <c r="E1195" i="7"/>
  <c r="E1211" i="7"/>
  <c r="E1227" i="7"/>
  <c r="E1243" i="7"/>
  <c r="E1259" i="7"/>
  <c r="E1275" i="7"/>
  <c r="E1291" i="7"/>
  <c r="E1307" i="7"/>
  <c r="E1323" i="7"/>
  <c r="E1339" i="7"/>
  <c r="E1355" i="7"/>
  <c r="E1371" i="7"/>
  <c r="E1387" i="7"/>
  <c r="E1403" i="7"/>
  <c r="E1419" i="7"/>
  <c r="E1435" i="7"/>
  <c r="E1451" i="7"/>
  <c r="E1467" i="7"/>
  <c r="E1483" i="7"/>
  <c r="E1499" i="7"/>
  <c r="E1515" i="7"/>
  <c r="E1531" i="7"/>
  <c r="E1547" i="7"/>
  <c r="E1563" i="7"/>
  <c r="E1579" i="7"/>
  <c r="E1595" i="7"/>
  <c r="E1611" i="7"/>
  <c r="E288" i="7"/>
  <c r="E304" i="7"/>
  <c r="E320" i="7"/>
  <c r="E336" i="7"/>
  <c r="E352" i="7"/>
  <c r="E368" i="7"/>
  <c r="E384" i="7"/>
  <c r="E400" i="7"/>
  <c r="E416" i="7"/>
  <c r="E480" i="7"/>
  <c r="E496" i="7"/>
  <c r="E512" i="7"/>
  <c r="E528" i="7"/>
  <c r="E544" i="7"/>
  <c r="E560" i="7"/>
  <c r="E576" i="7"/>
  <c r="E592" i="7"/>
  <c r="E608" i="7"/>
  <c r="E624" i="7"/>
  <c r="E640" i="7"/>
  <c r="E656" i="7"/>
  <c r="E672" i="7"/>
  <c r="E688" i="7"/>
  <c r="E704" i="7"/>
  <c r="E720" i="7"/>
  <c r="E736" i="7"/>
  <c r="E752" i="7"/>
  <c r="E768" i="7"/>
  <c r="E784" i="7"/>
  <c r="E800" i="7"/>
  <c r="E816" i="7"/>
  <c r="E832" i="7"/>
  <c r="E848" i="7"/>
  <c r="E864" i="7"/>
  <c r="E880" i="7"/>
  <c r="E896" i="7"/>
  <c r="E1627" i="7"/>
  <c r="E1643" i="7"/>
  <c r="E1659" i="7"/>
  <c r="E1675" i="7"/>
  <c r="E1691" i="7"/>
  <c r="E1707" i="7"/>
  <c r="E1723" i="7"/>
  <c r="E1739" i="7"/>
  <c r="E1755" i="7"/>
  <c r="E1771" i="7"/>
  <c r="E1787" i="7"/>
  <c r="E1803" i="7"/>
  <c r="E1819" i="7"/>
  <c r="E1835" i="7"/>
  <c r="E1851" i="7"/>
  <c r="E1867" i="7"/>
  <c r="E1883" i="7"/>
  <c r="E1899" i="7"/>
  <c r="E1915" i="7"/>
  <c r="E1931" i="7"/>
  <c r="E1947" i="7"/>
  <c r="E1963" i="7"/>
  <c r="E1979" i="7"/>
  <c r="E1995" i="7"/>
  <c r="E1692" i="7"/>
  <c r="E1752" i="7"/>
  <c r="E1780" i="7"/>
  <c r="E1804" i="7"/>
  <c r="E1828" i="7"/>
  <c r="E1856" i="7"/>
  <c r="E1904" i="7"/>
  <c r="E1924" i="7"/>
  <c r="E1948" i="7"/>
  <c r="E1972" i="7"/>
  <c r="E1996" i="7"/>
  <c r="E4" i="7"/>
  <c r="E20" i="7"/>
  <c r="E36" i="7"/>
  <c r="E52" i="7"/>
  <c r="E68" i="7"/>
  <c r="E84" i="7"/>
  <c r="E100" i="7"/>
  <c r="E116" i="7"/>
  <c r="E132" i="7"/>
  <c r="E148" i="7"/>
  <c r="E164" i="7"/>
  <c r="E180" i="7"/>
  <c r="E196" i="7"/>
  <c r="E212" i="7"/>
  <c r="E228" i="7"/>
  <c r="E244" i="7"/>
  <c r="E260" i="7"/>
  <c r="E276" i="7"/>
  <c r="E292" i="7"/>
  <c r="E308" i="7"/>
  <c r="E324" i="7"/>
  <c r="E340" i="7"/>
  <c r="E356" i="7"/>
  <c r="E372" i="7"/>
  <c r="E388" i="7"/>
  <c r="E404" i="7"/>
  <c r="E420" i="7"/>
  <c r="E436" i="7"/>
  <c r="E452" i="7"/>
  <c r="E468" i="7"/>
  <c r="E484" i="7"/>
  <c r="E500" i="7"/>
  <c r="E516" i="7"/>
  <c r="E532" i="7"/>
  <c r="E548" i="7"/>
  <c r="E564" i="7"/>
  <c r="E580" i="7"/>
  <c r="E596" i="7"/>
  <c r="E612" i="7"/>
  <c r="E628" i="7"/>
  <c r="E644" i="7"/>
  <c r="E660" i="7"/>
  <c r="E676" i="7"/>
  <c r="E692" i="7"/>
  <c r="E708" i="7"/>
  <c r="E724" i="7"/>
  <c r="E740" i="7"/>
  <c r="E756" i="7"/>
  <c r="E772" i="7"/>
  <c r="E788" i="7"/>
  <c r="E1472" i="7"/>
  <c r="E1488" i="7"/>
  <c r="E1504" i="7"/>
  <c r="E1520" i="7"/>
  <c r="E1536" i="7"/>
  <c r="E1552" i="7"/>
  <c r="E1568" i="7"/>
  <c r="E1584" i="7"/>
  <c r="E1600" i="7"/>
  <c r="E1616" i="7"/>
  <c r="E1632" i="7"/>
  <c r="E1648" i="7"/>
  <c r="E1664" i="7"/>
  <c r="E1680" i="7"/>
  <c r="E1700" i="7"/>
  <c r="E1716" i="7"/>
  <c r="E1736" i="7"/>
  <c r="E1776" i="7"/>
  <c r="E1824" i="7"/>
  <c r="E1964" i="7"/>
  <c r="E5" i="7"/>
  <c r="E432" i="7"/>
  <c r="E448" i="7"/>
  <c r="E464" i="7"/>
  <c r="E804" i="7"/>
  <c r="E820" i="7"/>
  <c r="E836" i="7"/>
  <c r="E852" i="7"/>
  <c r="E868" i="7"/>
  <c r="E884" i="7"/>
  <c r="E900" i="7"/>
  <c r="E916" i="7"/>
  <c r="E932" i="7"/>
  <c r="E948" i="7"/>
  <c r="E964" i="7"/>
  <c r="E980" i="7"/>
  <c r="E996" i="7"/>
  <c r="E1012" i="7"/>
  <c r="E1028" i="7"/>
  <c r="E1044" i="7"/>
  <c r="E1060" i="7"/>
  <c r="E1076" i="7"/>
  <c r="E1092" i="7"/>
  <c r="E1108" i="7"/>
  <c r="E1124" i="7"/>
  <c r="E1140" i="7"/>
  <c r="E1156" i="7"/>
  <c r="E1172" i="7"/>
  <c r="E1188" i="7"/>
  <c r="E1204" i="7"/>
  <c r="E1220" i="7"/>
  <c r="E1236" i="7"/>
  <c r="E1252" i="7"/>
  <c r="E1268" i="7"/>
  <c r="E1284" i="7"/>
  <c r="E1300" i="7"/>
  <c r="E1316" i="7"/>
  <c r="E1332" i="7"/>
  <c r="E1348" i="7"/>
  <c r="E1364" i="7"/>
  <c r="E1380" i="7"/>
  <c r="E1396" i="7"/>
  <c r="E1412" i="7"/>
  <c r="E1428" i="7"/>
  <c r="E1444" i="7"/>
  <c r="E1460" i="7"/>
  <c r="E1476" i="7"/>
  <c r="E1492" i="7"/>
  <c r="E1508" i="7"/>
  <c r="E1524" i="7"/>
  <c r="E1540" i="7"/>
  <c r="E1556" i="7"/>
  <c r="E1572" i="7"/>
  <c r="E1588" i="7"/>
  <c r="E1604" i="7"/>
  <c r="E1620" i="7"/>
  <c r="E1636" i="7"/>
  <c r="E1652" i="7"/>
  <c r="E1668" i="7"/>
  <c r="E1684" i="7"/>
  <c r="E1704" i="7"/>
  <c r="E912" i="7"/>
  <c r="E928" i="7"/>
  <c r="E944" i="7"/>
  <c r="E960" i="7"/>
  <c r="E976" i="7"/>
  <c r="E992" i="7"/>
  <c r="E1008" i="7"/>
  <c r="E1024" i="7"/>
  <c r="E1040" i="7"/>
  <c r="E1056" i="7"/>
  <c r="E1072" i="7"/>
  <c r="E1088" i="7"/>
  <c r="E1104" i="7"/>
  <c r="E1120" i="7"/>
  <c r="E1136" i="7"/>
  <c r="E1152" i="7"/>
  <c r="E1168" i="7"/>
  <c r="E1184" i="7"/>
  <c r="E1200" i="7"/>
  <c r="E1216" i="7"/>
  <c r="E1232" i="7"/>
  <c r="E1248" i="7"/>
  <c r="E1264" i="7"/>
  <c r="E1280" i="7"/>
  <c r="E1296" i="7"/>
  <c r="E1312" i="7"/>
  <c r="E1328" i="7"/>
  <c r="E1344" i="7"/>
  <c r="E1360" i="7"/>
  <c r="E1376" i="7"/>
  <c r="E1392" i="7"/>
  <c r="E1408" i="7"/>
  <c r="E1424" i="7"/>
  <c r="E1440" i="7"/>
  <c r="E1456" i="7"/>
  <c r="E1720" i="7"/>
  <c r="E1744" i="7"/>
  <c r="E1788" i="7"/>
  <c r="E1832" i="7"/>
  <c r="E1876" i="7"/>
  <c r="E1928" i="7"/>
  <c r="E9" i="7"/>
  <c r="E25" i="7"/>
  <c r="E41" i="7"/>
  <c r="E57" i="7"/>
  <c r="E73" i="7"/>
  <c r="E89" i="7"/>
  <c r="E105" i="7"/>
  <c r="E121" i="7"/>
  <c r="E137" i="7"/>
  <c r="E153" i="7"/>
  <c r="E169" i="7"/>
  <c r="E185" i="7"/>
  <c r="E201" i="7"/>
  <c r="E217" i="7"/>
  <c r="E233" i="7"/>
  <c r="E249" i="7"/>
  <c r="E265" i="7"/>
  <c r="E281" i="7"/>
  <c r="E297" i="7"/>
  <c r="E313" i="7"/>
  <c r="E329" i="7"/>
  <c r="E345" i="7"/>
  <c r="E361" i="7"/>
  <c r="E377" i="7"/>
  <c r="E393" i="7"/>
  <c r="E409" i="7"/>
  <c r="E441" i="7"/>
  <c r="E457" i="7"/>
  <c r="E473" i="7"/>
  <c r="E505" i="7"/>
  <c r="E521" i="7"/>
  <c r="E537" i="7"/>
  <c r="E569" i="7"/>
  <c r="E585" i="7"/>
  <c r="E601" i="7"/>
  <c r="E633" i="7"/>
  <c r="E649" i="7"/>
  <c r="E665" i="7"/>
  <c r="E697" i="7"/>
  <c r="E713" i="7"/>
  <c r="E729" i="7"/>
  <c r="E761" i="7"/>
  <c r="E777" i="7"/>
  <c r="E793" i="7"/>
  <c r="E825" i="7"/>
  <c r="E841" i="7"/>
  <c r="E857" i="7"/>
  <c r="E889" i="7"/>
  <c r="E905" i="7"/>
  <c r="E921" i="7"/>
  <c r="E953" i="7"/>
  <c r="E969" i="7"/>
  <c r="E985" i="7"/>
  <c r="E1017" i="7"/>
  <c r="E1033" i="7"/>
  <c r="E1049" i="7"/>
  <c r="E1081" i="7"/>
  <c r="E1097" i="7"/>
  <c r="E1113" i="7"/>
  <c r="E1145" i="7"/>
  <c r="E1161" i="7"/>
  <c r="E1177" i="7"/>
  <c r="E1209" i="7"/>
  <c r="E1225" i="7"/>
  <c r="E1241" i="7"/>
  <c r="E1273" i="7"/>
  <c r="E1289" i="7"/>
  <c r="E1337" i="7"/>
  <c r="E1353" i="7"/>
  <c r="E1401" i="7"/>
  <c r="E1417" i="7"/>
  <c r="E1433" i="7"/>
  <c r="E1465" i="7"/>
  <c r="E1481" i="7"/>
  <c r="E1497" i="7"/>
  <c r="E1529" i="7"/>
  <c r="E1545" i="7"/>
  <c r="E1561" i="7"/>
  <c r="E1593" i="7"/>
  <c r="E18" i="7"/>
  <c r="E34" i="7"/>
  <c r="E50" i="7"/>
  <c r="E66" i="7"/>
  <c r="E82" i="7"/>
  <c r="E98" i="7"/>
  <c r="E114" i="7"/>
  <c r="E130" i="7"/>
  <c r="E146" i="7"/>
  <c r="E162" i="7"/>
  <c r="E178" i="7"/>
  <c r="E194" i="7"/>
  <c r="E210" i="7"/>
  <c r="E226" i="7"/>
  <c r="E242" i="7"/>
  <c r="E258" i="7"/>
  <c r="E274" i="7"/>
  <c r="E290" i="7"/>
  <c r="E306" i="7"/>
  <c r="E322" i="7"/>
  <c r="E338" i="7"/>
  <c r="E354" i="7"/>
  <c r="E370" i="7"/>
  <c r="E386" i="7"/>
  <c r="E402" i="7"/>
  <c r="E418" i="7"/>
  <c r="E450" i="7"/>
  <c r="E466" i="7"/>
  <c r="E482" i="7"/>
  <c r="E514" i="7"/>
  <c r="E530" i="7"/>
  <c r="E546" i="7"/>
  <c r="E578" i="7"/>
  <c r="E594" i="7"/>
  <c r="E610" i="7"/>
  <c r="E642" i="7"/>
  <c r="E658" i="7"/>
  <c r="E674" i="7"/>
  <c r="E706" i="7"/>
  <c r="E722" i="7"/>
  <c r="E738" i="7"/>
  <c r="E770" i="7"/>
  <c r="E786" i="7"/>
  <c r="E802" i="7"/>
  <c r="E834" i="7"/>
  <c r="E850" i="7"/>
  <c r="E866" i="7"/>
  <c r="E898" i="7"/>
  <c r="E914" i="7"/>
  <c r="E930" i="7"/>
  <c r="E962" i="7"/>
  <c r="E978" i="7"/>
  <c r="E994" i="7"/>
  <c r="E1026" i="7"/>
  <c r="E1042" i="7"/>
  <c r="E1058" i="7"/>
  <c r="E1090" i="7"/>
  <c r="E1106" i="7"/>
  <c r="E1122" i="7"/>
  <c r="E1154" i="7"/>
  <c r="E1170" i="7"/>
  <c r="E1186" i="7"/>
  <c r="E1218" i="7"/>
  <c r="E1234" i="7"/>
  <c r="E1250" i="7"/>
  <c r="E1282" i="7"/>
  <c r="E1298" i="7"/>
  <c r="E1314" i="7"/>
  <c r="E1346" i="7"/>
  <c r="E1362" i="7"/>
  <c r="E1378" i="7"/>
  <c r="E1410" i="7"/>
  <c r="E1426" i="7"/>
  <c r="E1442" i="7"/>
  <c r="E1474" i="7"/>
  <c r="E1490" i="7"/>
  <c r="E1506" i="7"/>
  <c r="E1538" i="7"/>
  <c r="E1554" i="7"/>
  <c r="E1570" i="7"/>
  <c r="E1602" i="7"/>
  <c r="E1618" i="7"/>
  <c r="E1634" i="7"/>
  <c r="E1666" i="7"/>
  <c r="E1682" i="7"/>
  <c r="E1702" i="7"/>
  <c r="E1718" i="7"/>
  <c r="E1742" i="7"/>
  <c r="E1782" i="7"/>
  <c r="E1814" i="7"/>
  <c r="E1858" i="7"/>
  <c r="E1890" i="7"/>
  <c r="E1930" i="7"/>
  <c r="E1962" i="7"/>
  <c r="E2002" i="7"/>
  <c r="E15" i="7"/>
  <c r="E31" i="7"/>
  <c r="E47" i="7"/>
  <c r="E63" i="7"/>
  <c r="E79" i="7"/>
  <c r="E95" i="7"/>
  <c r="E111" i="7"/>
  <c r="E127" i="7"/>
  <c r="E143" i="7"/>
  <c r="E159" i="7"/>
  <c r="E175" i="7"/>
  <c r="E191" i="7"/>
  <c r="E207" i="7"/>
  <c r="E223" i="7"/>
  <c r="E239" i="7"/>
  <c r="E255" i="7"/>
  <c r="E271" i="7"/>
  <c r="E287" i="7"/>
  <c r="E303" i="7"/>
  <c r="E319" i="7"/>
  <c r="E335" i="7"/>
  <c r="E351" i="7"/>
  <c r="E367" i="7"/>
  <c r="E383" i="7"/>
  <c r="E399" i="7"/>
  <c r="E415" i="7"/>
  <c r="E431" i="7"/>
  <c r="E447" i="7"/>
  <c r="E463" i="7"/>
  <c r="E479" i="7"/>
  <c r="E495" i="7"/>
  <c r="E511" i="7"/>
  <c r="E527" i="7"/>
  <c r="E543" i="7"/>
  <c r="E559" i="7"/>
  <c r="E575" i="7"/>
  <c r="E591" i="7"/>
  <c r="E607" i="7"/>
  <c r="E623" i="7"/>
  <c r="E639" i="7"/>
  <c r="E655" i="7"/>
  <c r="E671" i="7"/>
  <c r="E687" i="7"/>
  <c r="E703" i="7"/>
  <c r="E719" i="7"/>
  <c r="E735" i="7"/>
  <c r="E751" i="7"/>
  <c r="E767" i="7"/>
  <c r="E783" i="7"/>
  <c r="E799" i="7"/>
  <c r="E815" i="7"/>
  <c r="E831" i="7"/>
  <c r="E847" i="7"/>
  <c r="E863" i="7"/>
  <c r="E879" i="7"/>
  <c r="E895" i="7"/>
  <c r="E911" i="7"/>
  <c r="E927" i="7"/>
  <c r="E943" i="7"/>
  <c r="E959" i="7"/>
  <c r="E975" i="7"/>
  <c r="E991" i="7"/>
  <c r="E1007" i="7"/>
  <c r="E1023" i="7"/>
  <c r="E1039" i="7"/>
  <c r="E1055" i="7"/>
  <c r="E1071" i="7"/>
  <c r="E1087" i="7"/>
  <c r="E1103" i="7"/>
  <c r="E1119" i="7"/>
  <c r="E1135" i="7"/>
  <c r="E1151" i="7"/>
  <c r="E1167" i="7"/>
  <c r="E1183" i="7"/>
  <c r="E1199" i="7"/>
  <c r="E1215" i="7"/>
  <c r="E1231" i="7"/>
  <c r="E1247" i="7"/>
  <c r="E1263" i="7"/>
  <c r="E1279" i="7"/>
  <c r="E1295" i="7"/>
  <c r="E1311" i="7"/>
  <c r="E1327" i="7"/>
  <c r="E1343" i="7"/>
  <c r="E1359" i="7"/>
  <c r="E1375" i="7"/>
  <c r="E1391" i="7"/>
  <c r="E1407" i="7"/>
  <c r="E1423" i="7"/>
  <c r="E1439" i="7"/>
  <c r="E1455" i="7"/>
  <c r="E1471" i="7"/>
  <c r="E1487" i="7"/>
  <c r="E1503" i="7"/>
  <c r="E1519" i="7"/>
  <c r="E1535" i="7"/>
  <c r="E1551" i="7"/>
  <c r="E1567" i="7"/>
  <c r="E1583" i="7"/>
  <c r="E1599" i="7"/>
  <c r="E1615" i="7"/>
  <c r="E1631" i="7"/>
  <c r="E1647" i="7"/>
  <c r="E1663" i="7"/>
  <c r="E1679" i="7"/>
  <c r="E1695" i="7"/>
  <c r="E1711" i="7"/>
  <c r="E1727" i="7"/>
  <c r="E1743" i="7"/>
  <c r="E1759" i="7"/>
  <c r="E600" i="7"/>
  <c r="E616" i="7"/>
  <c r="E632" i="7"/>
  <c r="E648" i="7"/>
  <c r="E664" i="7"/>
  <c r="E680" i="7"/>
  <c r="E696" i="7"/>
  <c r="E712" i="7"/>
  <c r="E728" i="7"/>
  <c r="E744" i="7"/>
  <c r="E760" i="7"/>
  <c r="E776" i="7"/>
  <c r="E792" i="7"/>
  <c r="E808" i="7"/>
  <c r="E824" i="7"/>
  <c r="E840" i="7"/>
  <c r="E856" i="7"/>
  <c r="E872" i="7"/>
  <c r="E888" i="7"/>
  <c r="E904" i="7"/>
  <c r="E920" i="7"/>
  <c r="E936" i="7"/>
  <c r="E952" i="7"/>
  <c r="E968" i="7"/>
  <c r="E984" i="7"/>
  <c r="E1000" i="7"/>
  <c r="E1016" i="7"/>
  <c r="E1032" i="7"/>
  <c r="E1048" i="7"/>
  <c r="E1064" i="7"/>
  <c r="E1080" i="7"/>
  <c r="E1096" i="7"/>
  <c r="E1112" i="7"/>
  <c r="E1128" i="7"/>
  <c r="E1144" i="7"/>
  <c r="E1160" i="7"/>
  <c r="E1176" i="7"/>
  <c r="E1192" i="7"/>
  <c r="E1208" i="7"/>
  <c r="E1224" i="7"/>
  <c r="E1240" i="7"/>
  <c r="E1256" i="7"/>
  <c r="E1272" i="7"/>
  <c r="E1288" i="7"/>
  <c r="E1304" i="7"/>
  <c r="E1320" i="7"/>
  <c r="E1336" i="7"/>
  <c r="E1352" i="7"/>
  <c r="E1368" i="7"/>
  <c r="E1384" i="7"/>
  <c r="E1400" i="7"/>
  <c r="E1416" i="7"/>
  <c r="E1432" i="7"/>
  <c r="E1448" i="7"/>
  <c r="E1464" i="7"/>
  <c r="E1480" i="7"/>
  <c r="E1496" i="7"/>
  <c r="E1512" i="7"/>
  <c r="E1528" i="7"/>
  <c r="E1544" i="7"/>
  <c r="E1560" i="7"/>
  <c r="E1576" i="7"/>
  <c r="E1592" i="7"/>
  <c r="E1608" i="7"/>
  <c r="E1624" i="7"/>
  <c r="E1640" i="7"/>
  <c r="E1656" i="7"/>
  <c r="E1672" i="7"/>
  <c r="E1688" i="7"/>
  <c r="E1708" i="7"/>
  <c r="E1724" i="7"/>
  <c r="E1756" i="7"/>
  <c r="E1796" i="7"/>
  <c r="E1840" i="7"/>
  <c r="E1888" i="7"/>
  <c r="E1940" i="7"/>
  <c r="E1988" i="7"/>
  <c r="E13" i="7"/>
  <c r="E29" i="7"/>
  <c r="E45" i="7"/>
  <c r="E61" i="7"/>
  <c r="E77" i="7"/>
  <c r="E93" i="7"/>
  <c r="E109" i="7"/>
  <c r="E125" i="7"/>
  <c r="E141" i="7"/>
  <c r="E157" i="7"/>
  <c r="E173" i="7"/>
  <c r="E189" i="7"/>
  <c r="E205" i="7"/>
  <c r="E221" i="7"/>
  <c r="E237" i="7"/>
  <c r="E253" i="7"/>
  <c r="E269" i="7"/>
  <c r="E285" i="7"/>
  <c r="E301" i="7"/>
  <c r="E317" i="7"/>
  <c r="E333" i="7"/>
  <c r="E349" i="7"/>
  <c r="E365" i="7"/>
  <c r="E381" i="7"/>
  <c r="E397" i="7"/>
  <c r="E429" i="7"/>
  <c r="E461" i="7"/>
  <c r="E493" i="7"/>
  <c r="E525" i="7"/>
  <c r="E557" i="7"/>
  <c r="E589" i="7"/>
  <c r="E621" i="7"/>
  <c r="E653" i="7"/>
  <c r="E685" i="7"/>
  <c r="E717" i="7"/>
  <c r="E749" i="7"/>
  <c r="E781" i="7"/>
  <c r="E813" i="7"/>
  <c r="E845" i="7"/>
  <c r="E877" i="7"/>
  <c r="E909" i="7"/>
  <c r="E941" i="7"/>
  <c r="E973" i="7"/>
  <c r="E1005" i="7"/>
  <c r="E1609" i="7"/>
  <c r="E1625" i="7"/>
  <c r="E1657" i="7"/>
  <c r="E1673" i="7"/>
  <c r="E1689" i="7"/>
  <c r="E1721" i="7"/>
  <c r="E1737" i="7"/>
  <c r="E1753" i="7"/>
  <c r="E1769" i="7"/>
  <c r="E1785" i="7"/>
  <c r="E1801" i="7"/>
  <c r="E1817" i="7"/>
  <c r="E1833" i="7"/>
  <c r="E1849" i="7"/>
  <c r="E1865" i="7"/>
  <c r="E1881" i="7"/>
  <c r="E1897" i="7"/>
  <c r="E1913" i="7"/>
  <c r="E1929" i="7"/>
  <c r="E1945" i="7"/>
  <c r="E1961" i="7"/>
  <c r="E1977" i="7"/>
  <c r="E1993" i="7"/>
  <c r="E2009" i="7"/>
  <c r="E1746" i="7"/>
  <c r="E1774" i="7"/>
  <c r="E1802" i="7"/>
  <c r="E1830" i="7"/>
  <c r="E1854" i="7"/>
  <c r="E1886" i="7"/>
  <c r="E1914" i="7"/>
  <c r="E1942" i="7"/>
  <c r="E1974" i="7"/>
  <c r="E1037" i="7"/>
  <c r="E1069" i="7"/>
  <c r="E1101" i="7"/>
  <c r="E1998" i="7"/>
  <c r="E6" i="7"/>
  <c r="E22" i="7"/>
  <c r="E38" i="7"/>
  <c r="E54" i="7"/>
  <c r="E70" i="7"/>
  <c r="E86" i="7"/>
  <c r="E102" i="7"/>
  <c r="E118" i="7"/>
  <c r="E134" i="7"/>
  <c r="E150" i="7"/>
  <c r="E166" i="7"/>
  <c r="E182" i="7"/>
  <c r="E198" i="7"/>
  <c r="E214" i="7"/>
  <c r="E230" i="7"/>
  <c r="E246" i="7"/>
  <c r="E262" i="7"/>
  <c r="E278" i="7"/>
  <c r="E294" i="7"/>
  <c r="E310" i="7"/>
  <c r="E326" i="7"/>
  <c r="E342" i="7"/>
  <c r="E358" i="7"/>
  <c r="E374" i="7"/>
  <c r="E390" i="7"/>
  <c r="E406" i="7"/>
  <c r="E422" i="7"/>
  <c r="E438" i="7"/>
  <c r="E1728" i="7"/>
  <c r="E1760" i="7"/>
  <c r="E1808" i="7"/>
  <c r="E1836" i="7"/>
  <c r="E1864" i="7"/>
  <c r="E1884" i="7"/>
  <c r="E1908" i="7"/>
  <c r="E1932" i="7"/>
  <c r="E1956" i="7"/>
  <c r="E1980" i="7"/>
  <c r="E2004" i="7"/>
  <c r="E8" i="7"/>
  <c r="E24" i="7"/>
  <c r="E40" i="7"/>
  <c r="E56" i="7"/>
  <c r="E72" i="7"/>
  <c r="E88" i="7"/>
  <c r="E104" i="7"/>
  <c r="E120" i="7"/>
  <c r="E136" i="7"/>
  <c r="E152" i="7"/>
  <c r="E168" i="7"/>
  <c r="E184" i="7"/>
  <c r="E200" i="7"/>
  <c r="E216" i="7"/>
  <c r="E232" i="7"/>
  <c r="E248" i="7"/>
  <c r="E264" i="7"/>
  <c r="E280" i="7"/>
  <c r="E296" i="7"/>
  <c r="E312" i="7"/>
  <c r="E328" i="7"/>
  <c r="E344" i="7"/>
  <c r="E360" i="7"/>
  <c r="E376" i="7"/>
  <c r="E392" i="7"/>
  <c r="E408" i="7"/>
  <c r="E424" i="7"/>
  <c r="E440" i="7"/>
  <c r="E456" i="7"/>
  <c r="E472" i="7"/>
  <c r="E488" i="7"/>
  <c r="E504" i="7"/>
  <c r="E520" i="7"/>
  <c r="E536" i="7"/>
  <c r="E552" i="7"/>
  <c r="E568" i="7"/>
  <c r="E584" i="7"/>
  <c r="E545" i="7"/>
  <c r="E561" i="7"/>
  <c r="E577" i="7"/>
  <c r="E593" i="7"/>
  <c r="E609" i="7"/>
  <c r="E625" i="7"/>
  <c r="E641" i="7"/>
  <c r="E657" i="7"/>
  <c r="E673" i="7"/>
  <c r="E689" i="7"/>
  <c r="E705" i="7"/>
  <c r="E721" i="7"/>
  <c r="E737" i="7"/>
  <c r="E753" i="7"/>
  <c r="E769" i="7"/>
  <c r="E785" i="7"/>
  <c r="E1860" i="7"/>
  <c r="E1305" i="7"/>
  <c r="E1369" i="7"/>
  <c r="E801" i="7"/>
  <c r="E817" i="7"/>
  <c r="E833" i="7"/>
  <c r="E849" i="7"/>
  <c r="E865" i="7"/>
  <c r="E881" i="7"/>
  <c r="E897" i="7"/>
  <c r="E913" i="7"/>
  <c r="E929" i="7"/>
  <c r="E945" i="7"/>
  <c r="E961" i="7"/>
  <c r="E977" i="7"/>
  <c r="E993" i="7"/>
  <c r="E1009" i="7"/>
  <c r="E1025" i="7"/>
  <c r="E1041" i="7"/>
  <c r="E1057" i="7"/>
  <c r="E1073" i="7"/>
  <c r="E1089" i="7"/>
  <c r="E1105" i="7"/>
  <c r="E1121" i="7"/>
  <c r="E1137" i="7"/>
  <c r="E1153" i="7"/>
  <c r="E1169" i="7"/>
  <c r="E1185" i="7"/>
  <c r="E1201" i="7"/>
  <c r="E1217" i="7"/>
  <c r="E1233" i="7"/>
  <c r="E1249" i="7"/>
  <c r="E1265" i="7"/>
  <c r="E1281" i="7"/>
  <c r="E1297" i="7"/>
  <c r="E1313" i="7"/>
  <c r="E1329" i="7"/>
  <c r="E1345" i="7"/>
  <c r="E1361" i="7"/>
  <c r="E1377" i="7"/>
  <c r="E1393" i="7"/>
  <c r="E1409" i="7"/>
  <c r="E1425" i="7"/>
  <c r="E1441" i="7"/>
  <c r="E1457" i="7"/>
  <c r="E1473" i="7"/>
  <c r="E1489" i="7"/>
  <c r="E1505" i="7"/>
  <c r="E1521" i="7"/>
  <c r="E1537" i="7"/>
  <c r="E1553" i="7"/>
  <c r="E1569" i="7"/>
  <c r="E1585" i="7"/>
  <c r="E1601" i="7"/>
  <c r="E1617" i="7"/>
  <c r="E1633" i="7"/>
  <c r="E1649" i="7"/>
  <c r="E1665" i="7"/>
  <c r="E1681" i="7"/>
  <c r="E1697" i="7"/>
  <c r="E1713" i="7"/>
  <c r="E1729" i="7"/>
  <c r="E1745" i="7"/>
  <c r="E1761" i="7"/>
  <c r="E1777" i="7"/>
  <c r="E1793" i="7"/>
  <c r="E1809" i="7"/>
  <c r="E1825" i="7"/>
  <c r="E1841" i="7"/>
  <c r="E1857" i="7"/>
  <c r="E1873" i="7"/>
  <c r="E1889" i="7"/>
  <c r="E1905" i="7"/>
  <c r="E1921" i="7"/>
  <c r="E1937" i="7"/>
  <c r="E1953" i="7"/>
  <c r="E454" i="7"/>
  <c r="E470" i="7"/>
  <c r="E486" i="7"/>
  <c r="E502" i="7"/>
  <c r="E518" i="7"/>
  <c r="E534" i="7"/>
  <c r="E550" i="7"/>
  <c r="E566" i="7"/>
  <c r="E582" i="7"/>
  <c r="E598" i="7"/>
  <c r="E614" i="7"/>
  <c r="E630" i="7"/>
  <c r="E646" i="7"/>
  <c r="E662" i="7"/>
  <c r="E678" i="7"/>
  <c r="E694" i="7"/>
  <c r="E710" i="7"/>
  <c r="E726" i="7"/>
  <c r="E742" i="7"/>
  <c r="E758" i="7"/>
  <c r="E774" i="7"/>
  <c r="E790" i="7"/>
  <c r="E806" i="7"/>
  <c r="E822" i="7"/>
  <c r="E838" i="7"/>
  <c r="E854" i="7"/>
  <c r="E870" i="7"/>
  <c r="E886" i="7"/>
  <c r="E902" i="7"/>
  <c r="E918" i="7"/>
  <c r="E934" i="7"/>
  <c r="E950" i="7"/>
  <c r="E966" i="7"/>
  <c r="E982" i="7"/>
  <c r="E998" i="7"/>
  <c r="E1014" i="7"/>
  <c r="E1030" i="7"/>
  <c r="E1046" i="7"/>
  <c r="E1062" i="7"/>
  <c r="E1078" i="7"/>
  <c r="E1094" i="7"/>
  <c r="E1110" i="7"/>
  <c r="E1126" i="7"/>
  <c r="E1142" i="7"/>
  <c r="E1158" i="7"/>
  <c r="E1174" i="7"/>
  <c r="E1190" i="7"/>
  <c r="E1206" i="7"/>
  <c r="E1222" i="7"/>
  <c r="E1238" i="7"/>
  <c r="E1254" i="7"/>
  <c r="E1270" i="7"/>
  <c r="E1286" i="7"/>
  <c r="E1302" i="7"/>
  <c r="E1318" i="7"/>
  <c r="E1334" i="7"/>
  <c r="E1350" i="7"/>
  <c r="E1366" i="7"/>
  <c r="E1382" i="7"/>
  <c r="E1398" i="7"/>
  <c r="E1414" i="7"/>
  <c r="E1430" i="7"/>
  <c r="E1446" i="7"/>
  <c r="E1462" i="7"/>
  <c r="E1478" i="7"/>
  <c r="E1494" i="7"/>
  <c r="E1510" i="7"/>
  <c r="E1526" i="7"/>
  <c r="E1542" i="7"/>
  <c r="E1558" i="7"/>
  <c r="E1574" i="7"/>
  <c r="E1590" i="7"/>
  <c r="E1606" i="7"/>
  <c r="E1622" i="7"/>
  <c r="E1638" i="7"/>
  <c r="E1654" i="7"/>
  <c r="E1670" i="7"/>
  <c r="E1686" i="7"/>
  <c r="E1706" i="7"/>
  <c r="E1722" i="7"/>
  <c r="E1750" i="7"/>
  <c r="E1790" i="7"/>
  <c r="E1826" i="7"/>
  <c r="E1866" i="7"/>
  <c r="E1898" i="7"/>
  <c r="E1938" i="7"/>
  <c r="E1970" i="7"/>
  <c r="E3" i="7"/>
  <c r="E19" i="7"/>
  <c r="E35" i="7"/>
  <c r="E51" i="7"/>
  <c r="E67" i="7"/>
  <c r="E83" i="7"/>
  <c r="E99" i="7"/>
  <c r="E115" i="7"/>
  <c r="E131" i="7"/>
  <c r="E147" i="7"/>
  <c r="E163" i="7"/>
  <c r="E179" i="7"/>
  <c r="E195" i="7"/>
  <c r="E211" i="7"/>
  <c r="E227" i="7"/>
  <c r="E243" i="7"/>
  <c r="E259" i="7"/>
  <c r="E275" i="7"/>
  <c r="E291" i="7"/>
  <c r="E307" i="7"/>
  <c r="E323" i="7"/>
  <c r="E339" i="7"/>
  <c r="E355" i="7"/>
  <c r="E371" i="7"/>
  <c r="E387" i="7"/>
  <c r="E403" i="7"/>
  <c r="E419" i="7"/>
  <c r="E435" i="7"/>
  <c r="E451" i="7"/>
  <c r="E467" i="7"/>
  <c r="E483" i="7"/>
  <c r="E499" i="7"/>
  <c r="E515" i="7"/>
  <c r="E531" i="7"/>
  <c r="E547" i="7"/>
  <c r="E563" i="7"/>
  <c r="E579" i="7"/>
  <c r="E595" i="7"/>
  <c r="E611" i="7"/>
  <c r="E627" i="7"/>
  <c r="E643" i="7"/>
  <c r="E659" i="7"/>
  <c r="E675" i="7"/>
  <c r="E691" i="7"/>
  <c r="E707" i="7"/>
  <c r="E723" i="7"/>
  <c r="E739" i="7"/>
  <c r="E755" i="7"/>
  <c r="E771" i="7"/>
  <c r="E787" i="7"/>
  <c r="E803" i="7"/>
  <c r="E819" i="7"/>
  <c r="E835" i="7"/>
  <c r="E851" i="7"/>
  <c r="E867" i="7"/>
  <c r="E883" i="7"/>
  <c r="E899" i="7"/>
  <c r="E915" i="7"/>
  <c r="E931" i="7"/>
  <c r="E947" i="7"/>
  <c r="E963" i="7"/>
  <c r="E979" i="7"/>
  <c r="E995" i="7"/>
  <c r="E1011" i="7"/>
  <c r="E1027" i="7"/>
  <c r="E1043" i="7"/>
  <c r="E1059" i="7"/>
  <c r="E1075" i="7"/>
  <c r="E1091" i="7"/>
  <c r="E1107" i="7"/>
  <c r="E1123" i="7"/>
  <c r="E1139" i="7"/>
  <c r="E1155" i="7"/>
  <c r="E1171" i="7"/>
  <c r="E1187" i="7"/>
  <c r="E1203" i="7"/>
  <c r="E1219" i="7"/>
  <c r="E1235" i="7"/>
  <c r="E1251" i="7"/>
  <c r="E1267" i="7"/>
  <c r="E1283" i="7"/>
  <c r="E1299" i="7"/>
  <c r="E1315" i="7"/>
  <c r="E1331" i="7"/>
  <c r="E1347" i="7"/>
  <c r="E1363" i="7"/>
  <c r="E1379" i="7"/>
  <c r="E1395" i="7"/>
  <c r="E1411" i="7"/>
  <c r="E1427" i="7"/>
  <c r="E1443" i="7"/>
  <c r="E1459" i="7"/>
  <c r="E1475" i="7"/>
  <c r="E1491" i="7"/>
  <c r="E1507" i="7"/>
  <c r="E1523" i="7"/>
  <c r="E1539" i="7"/>
  <c r="E1555" i="7"/>
  <c r="E1571" i="7"/>
  <c r="E1587" i="7"/>
  <c r="E1603" i="7"/>
  <c r="E1619" i="7"/>
  <c r="E1635" i="7"/>
  <c r="E1651" i="7"/>
  <c r="E1667" i="7"/>
  <c r="E1683" i="7"/>
  <c r="E1699" i="7"/>
  <c r="E1715" i="7"/>
  <c r="E1731" i="7"/>
  <c r="E1747" i="7"/>
  <c r="E1763" i="7"/>
  <c r="E1779" i="7"/>
  <c r="E1795" i="7"/>
  <c r="E1811" i="7"/>
  <c r="E1827" i="7"/>
  <c r="E1843" i="7"/>
  <c r="E1859" i="7"/>
  <c r="E1875" i="7"/>
  <c r="E1891" i="7"/>
  <c r="E1907" i="7"/>
  <c r="E1923" i="7"/>
  <c r="E1939" i="7"/>
  <c r="E1955" i="7"/>
  <c r="E1971" i="7"/>
  <c r="E1987" i="7"/>
  <c r="E2003" i="7"/>
  <c r="E1740" i="7"/>
  <c r="E1768" i="7"/>
  <c r="E1792" i="7"/>
  <c r="E1844" i="7"/>
  <c r="E1868" i="7"/>
  <c r="E1892" i="7"/>
  <c r="E1916" i="7"/>
  <c r="E1936" i="7"/>
  <c r="E1960" i="7"/>
  <c r="E1984" i="7"/>
  <c r="E12" i="7"/>
  <c r="E28" i="7"/>
  <c r="E44" i="7"/>
  <c r="E60" i="7"/>
  <c r="E76" i="7"/>
  <c r="E92" i="7"/>
  <c r="E108" i="7"/>
  <c r="E124" i="7"/>
  <c r="E140" i="7"/>
  <c r="E156" i="7"/>
  <c r="E172" i="7"/>
  <c r="E188" i="7"/>
  <c r="E204" i="7"/>
  <c r="E220" i="7"/>
  <c r="E236" i="7"/>
  <c r="E252" i="7"/>
  <c r="E268" i="7"/>
  <c r="E284" i="7"/>
  <c r="E300" i="7"/>
  <c r="E316" i="7"/>
  <c r="E332" i="7"/>
  <c r="E348" i="7"/>
  <c r="E364" i="7"/>
  <c r="E380" i="7"/>
  <c r="E396" i="7"/>
  <c r="E412" i="7"/>
  <c r="E428" i="7"/>
  <c r="E444" i="7"/>
  <c r="E460" i="7"/>
  <c r="E476" i="7"/>
  <c r="E492" i="7"/>
  <c r="E508" i="7"/>
  <c r="E524" i="7"/>
  <c r="E540" i="7"/>
  <c r="E556" i="7"/>
  <c r="E572" i="7"/>
  <c r="E588" i="7"/>
  <c r="E604" i="7"/>
  <c r="E620" i="7"/>
  <c r="E636" i="7"/>
  <c r="E652" i="7"/>
  <c r="E668" i="7"/>
  <c r="E684" i="7"/>
  <c r="E700" i="7"/>
  <c r="E716" i="7"/>
  <c r="E732" i="7"/>
  <c r="E748" i="7"/>
  <c r="E764" i="7"/>
  <c r="E780" i="7"/>
  <c r="E796" i="7"/>
  <c r="E812" i="7"/>
  <c r="E828" i="7"/>
  <c r="E844" i="7"/>
  <c r="E860" i="7"/>
  <c r="E876" i="7"/>
  <c r="E892" i="7"/>
  <c r="E908" i="7"/>
  <c r="E924" i="7"/>
  <c r="E940" i="7"/>
  <c r="E956" i="7"/>
  <c r="E972" i="7"/>
  <c r="E21" i="7"/>
  <c r="E37" i="7"/>
  <c r="E53" i="7"/>
  <c r="E69" i="7"/>
  <c r="E85" i="7"/>
  <c r="E101" i="7"/>
  <c r="E117" i="7"/>
  <c r="E133" i="7"/>
  <c r="E149" i="7"/>
  <c r="E165" i="7"/>
  <c r="E181" i="7"/>
  <c r="E197" i="7"/>
  <c r="E213" i="7"/>
  <c r="E229" i="7"/>
  <c r="E245" i="7"/>
  <c r="E261" i="7"/>
  <c r="E277" i="7"/>
  <c r="E293" i="7"/>
  <c r="E309" i="7"/>
  <c r="E325" i="7"/>
  <c r="E341" i="7"/>
  <c r="E357" i="7"/>
  <c r="E373" i="7"/>
  <c r="E389" i="7"/>
  <c r="E405" i="7"/>
  <c r="E421" i="7"/>
  <c r="E437" i="7"/>
  <c r="E453" i="7"/>
  <c r="E469" i="7"/>
  <c r="E485" i="7"/>
  <c r="E501" i="7"/>
  <c r="E517" i="7"/>
  <c r="E533" i="7"/>
  <c r="E549" i="7"/>
  <c r="E565" i="7"/>
  <c r="E581" i="7"/>
  <c r="E597" i="7"/>
  <c r="E613" i="7"/>
  <c r="E629" i="7"/>
  <c r="E645" i="7"/>
  <c r="E661" i="7"/>
  <c r="E677" i="7"/>
  <c r="E693" i="7"/>
  <c r="E709" i="7"/>
  <c r="E725" i="7"/>
  <c r="E741" i="7"/>
  <c r="E757" i="7"/>
  <c r="E773" i="7"/>
  <c r="E789" i="7"/>
  <c r="E988" i="7"/>
  <c r="E1004" i="7"/>
  <c r="E1020" i="7"/>
  <c r="E1036" i="7"/>
  <c r="E1052" i="7"/>
  <c r="E1068" i="7"/>
  <c r="E1084" i="7"/>
  <c r="E1100" i="7"/>
  <c r="E1116" i="7"/>
  <c r="E1132" i="7"/>
  <c r="E1148" i="7"/>
  <c r="E1164" i="7"/>
  <c r="E1180" i="7"/>
  <c r="E1196" i="7"/>
  <c r="E1212" i="7"/>
  <c r="E1228" i="7"/>
  <c r="E1244" i="7"/>
  <c r="E1260" i="7"/>
  <c r="E1276" i="7"/>
  <c r="E1292" i="7"/>
  <c r="E1308" i="7"/>
  <c r="E1324" i="7"/>
  <c r="E1340" i="7"/>
  <c r="E1356" i="7"/>
  <c r="E1372" i="7"/>
  <c r="E1388" i="7"/>
  <c r="E1404" i="7"/>
  <c r="E1420" i="7"/>
  <c r="E1436" i="7"/>
  <c r="E1452" i="7"/>
  <c r="E1468" i="7"/>
  <c r="E1484" i="7"/>
  <c r="E1500" i="7"/>
  <c r="E1516" i="7"/>
  <c r="E1532" i="7"/>
  <c r="E1548" i="7"/>
  <c r="E1564" i="7"/>
  <c r="E1580" i="7"/>
  <c r="E1596" i="7"/>
  <c r="E1612" i="7"/>
  <c r="E1628" i="7"/>
  <c r="E1644" i="7"/>
  <c r="E1660" i="7"/>
  <c r="E1676" i="7"/>
  <c r="E1696" i="7"/>
  <c r="E1712" i="7"/>
  <c r="E1732" i="7"/>
  <c r="E1764" i="7"/>
  <c r="E1812" i="7"/>
  <c r="E1900" i="7"/>
  <c r="E1952" i="7"/>
  <c r="E2000" i="7"/>
  <c r="E17" i="7"/>
  <c r="E33" i="7"/>
  <c r="E49" i="7"/>
  <c r="E65" i="7"/>
  <c r="E81" i="7"/>
  <c r="E97" i="7"/>
  <c r="E113" i="7"/>
  <c r="E129" i="7"/>
  <c r="E145" i="7"/>
  <c r="E161" i="7"/>
  <c r="E177" i="7"/>
  <c r="E193" i="7"/>
  <c r="E209" i="7"/>
  <c r="E225" i="7"/>
  <c r="E241" i="7"/>
  <c r="E257" i="7"/>
  <c r="E273" i="7"/>
  <c r="E289" i="7"/>
  <c r="E305" i="7"/>
  <c r="E321" i="7"/>
  <c r="E337" i="7"/>
  <c r="E353" i="7"/>
  <c r="E369" i="7"/>
  <c r="E385" i="7"/>
  <c r="E401" i="7"/>
  <c r="E417" i="7"/>
  <c r="E433" i="7"/>
  <c r="E449" i="7"/>
  <c r="E465" i="7"/>
  <c r="E481" i="7"/>
  <c r="E497" i="7"/>
  <c r="E513" i="7"/>
  <c r="E529" i="7"/>
  <c r="E805" i="7"/>
  <c r="E821" i="7"/>
  <c r="E837" i="7"/>
  <c r="E853" i="7"/>
  <c r="E869" i="7"/>
  <c r="E885" i="7"/>
  <c r="E901" i="7"/>
  <c r="E917" i="7"/>
  <c r="E933" i="7"/>
  <c r="E949" i="7"/>
  <c r="E965" i="7"/>
  <c r="E981" i="7"/>
  <c r="E997" i="7"/>
  <c r="E1013" i="7"/>
  <c r="E1029" i="7"/>
  <c r="E1045" i="7"/>
  <c r="E1061" i="7"/>
  <c r="E1077" i="7"/>
  <c r="E1093" i="7"/>
  <c r="E1109" i="7"/>
  <c r="E1125" i="7"/>
  <c r="E1141" i="7"/>
  <c r="E1157" i="7"/>
  <c r="E1173" i="7"/>
  <c r="E1189" i="7"/>
  <c r="E1205" i="7"/>
  <c r="E1221" i="7"/>
  <c r="E1237" i="7"/>
  <c r="E1253" i="7"/>
  <c r="E1269" i="7"/>
  <c r="E1285" i="7"/>
  <c r="E1301" i="7"/>
  <c r="E1317" i="7"/>
  <c r="E1333" i="7"/>
  <c r="E1349" i="7"/>
  <c r="E1365" i="7"/>
  <c r="E1381" i="7"/>
  <c r="E1397" i="7"/>
  <c r="E1413" i="7"/>
  <c r="E1429" i="7"/>
  <c r="E1445" i="7"/>
  <c r="E1461" i="7"/>
  <c r="E1477" i="7"/>
  <c r="E1493" i="7"/>
  <c r="E1509" i="7"/>
  <c r="E1525" i="7"/>
  <c r="E1541" i="7"/>
  <c r="E1557" i="7"/>
  <c r="E1573" i="7"/>
  <c r="E1589" i="7"/>
  <c r="E1605" i="7"/>
  <c r="E1621" i="7"/>
  <c r="E1637" i="7"/>
  <c r="E1653" i="7"/>
  <c r="E1669" i="7"/>
  <c r="E1685" i="7"/>
  <c r="E1701" i="7"/>
  <c r="E1717" i="7"/>
  <c r="E1733" i="7"/>
  <c r="E1749" i="7"/>
  <c r="E1765" i="7"/>
  <c r="E1781" i="7"/>
  <c r="E1797" i="7"/>
  <c r="E1813" i="7"/>
  <c r="E1829" i="7"/>
  <c r="E1845" i="7"/>
  <c r="E1861" i="7"/>
  <c r="E1877" i="7"/>
  <c r="E1893" i="7"/>
  <c r="E1909" i="7"/>
  <c r="E1925" i="7"/>
  <c r="E1941" i="7"/>
  <c r="E1957" i="7"/>
  <c r="E1973" i="7"/>
  <c r="E1989" i="7"/>
  <c r="E2005" i="7"/>
  <c r="E1738" i="7"/>
  <c r="E1766" i="7"/>
  <c r="E1794" i="7"/>
  <c r="E1822" i="7"/>
  <c r="E1850" i="7"/>
  <c r="E1878" i="7"/>
  <c r="E1906" i="7"/>
  <c r="E1934" i="7"/>
  <c r="E1966" i="7"/>
  <c r="E1133" i="7"/>
  <c r="E1165" i="7"/>
  <c r="E1197" i="7"/>
  <c r="E1229" i="7"/>
  <c r="E1261" i="7"/>
  <c r="E1293" i="7"/>
  <c r="E1325" i="7"/>
  <c r="E1357" i="7"/>
  <c r="E1389" i="7"/>
  <c r="E1421" i="7"/>
  <c r="E1453" i="7"/>
  <c r="E1485" i="7"/>
  <c r="E1517" i="7"/>
  <c r="E1549" i="7"/>
  <c r="E1581" i="7"/>
  <c r="E1613" i="7"/>
  <c r="E1645" i="7"/>
  <c r="E1677" i="7"/>
  <c r="E1709" i="7"/>
  <c r="E1741" i="7"/>
  <c r="E1773" i="7"/>
  <c r="E1789" i="7"/>
  <c r="E1805" i="7"/>
  <c r="E1821" i="7"/>
  <c r="E1837" i="7"/>
  <c r="E1853" i="7"/>
  <c r="E1869" i="7"/>
  <c r="E1885" i="7"/>
  <c r="E1901" i="7"/>
  <c r="E1917" i="7"/>
  <c r="E1933" i="7"/>
  <c r="E1949" i="7"/>
  <c r="E1965" i="7"/>
  <c r="E1981" i="7"/>
  <c r="E1997" i="7"/>
  <c r="E1694" i="7"/>
  <c r="E1754" i="7"/>
  <c r="E1778" i="7"/>
  <c r="E1810" i="7"/>
  <c r="E1838" i="7"/>
  <c r="E1862" i="7"/>
  <c r="E1894" i="7"/>
  <c r="E1918" i="7"/>
  <c r="E1950" i="7"/>
  <c r="E1982" i="7"/>
  <c r="E1969" i="7"/>
  <c r="E1985" i="7"/>
  <c r="E2001" i="7"/>
  <c r="E1762" i="7"/>
  <c r="E1786" i="7"/>
  <c r="E1818" i="7"/>
  <c r="E1842" i="7"/>
  <c r="E1870" i="7"/>
  <c r="E1902" i="7"/>
  <c r="E1926" i="7"/>
  <c r="E1958" i="7"/>
  <c r="E1986" i="7"/>
  <c r="E1816" i="7"/>
  <c r="E2008" i="7"/>
  <c r="E1848" i="7"/>
  <c r="E1726" i="7"/>
  <c r="E1994" i="7"/>
  <c r="E10" i="7"/>
  <c r="E42" i="7"/>
  <c r="E74" i="7"/>
  <c r="E106" i="7"/>
  <c r="E138" i="7"/>
  <c r="E170" i="7"/>
  <c r="E202" i="7"/>
  <c r="E234" i="7"/>
  <c r="E266" i="7"/>
  <c r="E298" i="7"/>
  <c r="E330" i="7"/>
  <c r="E362" i="7"/>
  <c r="E391" i="7"/>
  <c r="E455" i="7"/>
  <c r="E519" i="7"/>
  <c r="E647" i="7"/>
  <c r="E711" i="7"/>
  <c r="E775" i="7"/>
  <c r="E903" i="7"/>
  <c r="E967" i="7"/>
  <c r="E1031" i="7"/>
  <c r="E1159" i="7"/>
  <c r="E1223" i="7"/>
  <c r="E1287" i="7"/>
  <c r="E1415" i="7"/>
  <c r="E1479" i="7"/>
  <c r="E1543" i="7"/>
  <c r="E1671" i="7"/>
  <c r="E1735" i="7"/>
  <c r="E1944" i="7"/>
  <c r="E1912" i="7"/>
  <c r="E446" i="7"/>
  <c r="E510" i="7"/>
  <c r="E574" i="7"/>
  <c r="E638" i="7"/>
  <c r="E702" i="7"/>
  <c r="E766" i="7"/>
  <c r="E830" i="7"/>
  <c r="E894" i="7"/>
  <c r="E958" i="7"/>
  <c r="E1022" i="7"/>
  <c r="E1086" i="7"/>
  <c r="E1150" i="7"/>
  <c r="E1214" i="7"/>
  <c r="E1278" i="7"/>
  <c r="E1342" i="7"/>
  <c r="E1406" i="7"/>
  <c r="E1470" i="7"/>
  <c r="E1534" i="7"/>
  <c r="E1598" i="7"/>
  <c r="E1662" i="7"/>
  <c r="E1714" i="7"/>
  <c r="E1880" i="7"/>
  <c r="E1976" i="7"/>
  <c r="E425" i="7"/>
  <c r="E489" i="7"/>
  <c r="E553" i="7"/>
  <c r="E617" i="7"/>
  <c r="E681" i="7"/>
  <c r="E745" i="7"/>
  <c r="E809" i="7"/>
  <c r="E873" i="7"/>
  <c r="E937" i="7"/>
  <c r="E1001" i="7"/>
  <c r="E1065" i="7"/>
  <c r="E1129" i="7"/>
  <c r="E1193" i="7"/>
  <c r="E1257" i="7"/>
  <c r="E1321" i="7"/>
  <c r="E1385" i="7"/>
  <c r="E1449" i="7"/>
  <c r="E1513" i="7"/>
  <c r="E1577" i="7"/>
  <c r="E1641" i="7"/>
  <c r="E1705" i="7"/>
  <c r="E2006" i="7"/>
  <c r="E434" i="7"/>
  <c r="E498" i="7"/>
  <c r="E562" i="7"/>
  <c r="E626" i="7"/>
  <c r="E690" i="7"/>
  <c r="E754" i="7"/>
  <c r="E818" i="7"/>
  <c r="E882" i="7"/>
  <c r="E946" i="7"/>
  <c r="E1010" i="7"/>
  <c r="E1074" i="7"/>
  <c r="E1138" i="7"/>
  <c r="E1202" i="7"/>
  <c r="E1266" i="7"/>
  <c r="E1330" i="7"/>
  <c r="E1394" i="7"/>
  <c r="E1458" i="7"/>
  <c r="E1522" i="7"/>
  <c r="E1586" i="7"/>
  <c r="E1650" i="7"/>
  <c r="E1775" i="7"/>
  <c r="E1791" i="7"/>
  <c r="E1807" i="7"/>
  <c r="E1823" i="7"/>
  <c r="E1839" i="7"/>
  <c r="E1855" i="7"/>
  <c r="E1871" i="7"/>
  <c r="E1887" i="7"/>
  <c r="E1903" i="7"/>
  <c r="E1919" i="7"/>
  <c r="E1935" i="7"/>
  <c r="E1951" i="7"/>
  <c r="E1967" i="7"/>
  <c r="E1983" i="7"/>
  <c r="E1999" i="7"/>
  <c r="E1784" i="7"/>
  <c r="E413" i="7"/>
  <c r="E445" i="7"/>
  <c r="E477" i="7"/>
  <c r="E509" i="7"/>
  <c r="E541" i="7"/>
  <c r="E573" i="7"/>
  <c r="E605" i="7"/>
  <c r="E637" i="7"/>
  <c r="E669" i="7"/>
  <c r="E701" i="7"/>
  <c r="E733" i="7"/>
  <c r="E765" i="7"/>
  <c r="E797" i="7"/>
  <c r="E829" i="7"/>
  <c r="E861" i="7"/>
  <c r="E893" i="7"/>
  <c r="E925" i="7"/>
  <c r="E957" i="7"/>
  <c r="E989" i="7"/>
  <c r="E1021" i="7"/>
  <c r="E1053" i="7"/>
  <c r="E1085" i="7"/>
  <c r="E1117" i="7"/>
  <c r="E1149" i="7"/>
  <c r="E1181" i="7"/>
  <c r="E1213" i="7"/>
  <c r="E1245" i="7"/>
  <c r="E1277" i="7"/>
  <c r="E1309" i="7"/>
  <c r="E1341" i="7"/>
  <c r="E1373" i="7"/>
  <c r="E1405" i="7"/>
  <c r="E1437" i="7"/>
  <c r="E1469" i="7"/>
  <c r="E1501" i="7"/>
  <c r="E1533" i="7"/>
  <c r="E1565" i="7"/>
  <c r="E1597" i="7"/>
  <c r="E1629" i="7"/>
  <c r="E1661" i="7"/>
  <c r="E1693" i="7"/>
  <c r="E1725" i="7"/>
  <c r="E1757" i="7"/>
  <c r="E2" i="7"/>
  <c r="B1403" i="7"/>
  <c r="H1403" i="7" s="1"/>
  <c r="I1403" i="7" l="1"/>
  <c r="B1553" i="7"/>
  <c r="I1553" i="7" s="1"/>
  <c r="B1918" i="7"/>
  <c r="H1918" i="7" l="1"/>
  <c r="I1918" i="7"/>
  <c r="H1553" i="7"/>
  <c r="J1553" i="7" s="1"/>
  <c r="J1403" i="7"/>
  <c r="B2033" i="7"/>
  <c r="I2033" i="7" l="1"/>
  <c r="H2033" i="7"/>
  <c r="J1918" i="7"/>
  <c r="B1673" i="7"/>
  <c r="I1673" i="7" s="1"/>
  <c r="B1793" i="7"/>
  <c r="B134" i="7"/>
  <c r="B1299" i="7"/>
  <c r="I1299" i="7" s="1"/>
  <c r="B1264" i="7"/>
  <c r="I1264" i="7" s="1"/>
  <c r="B1591" i="7"/>
  <c r="I1591" i="7" s="1"/>
  <c r="B258" i="7"/>
  <c r="B1964" i="7"/>
  <c r="I1964" i="7" s="1"/>
  <c r="B300" i="7"/>
  <c r="I300" i="7" s="1"/>
  <c r="B730" i="7"/>
  <c r="B1271" i="7"/>
  <c r="B1395" i="7"/>
  <c r="B1528" i="7"/>
  <c r="I1528" i="7" s="1"/>
  <c r="B310" i="7"/>
  <c r="B465" i="7"/>
  <c r="I465" i="7" s="1"/>
  <c r="B913" i="7"/>
  <c r="H913" i="7" s="1"/>
  <c r="B203" i="7"/>
  <c r="I203" i="7" s="1"/>
  <c r="B1026" i="7"/>
  <c r="H1026" i="7" s="1"/>
  <c r="B117" i="7"/>
  <c r="I117" i="7" s="1"/>
  <c r="B1123" i="7"/>
  <c r="B1340" i="7"/>
  <c r="B87" i="7"/>
  <c r="B2003" i="7"/>
  <c r="I2003" i="7" s="1"/>
  <c r="B1307" i="7"/>
  <c r="B1599" i="7"/>
  <c r="I1599" i="7" s="1"/>
  <c r="B1663" i="7"/>
  <c r="H1663" i="7" s="1"/>
  <c r="B1287" i="7"/>
  <c r="I1287" i="7" s="1"/>
  <c r="B1140" i="7"/>
  <c r="B791" i="7"/>
  <c r="B1748" i="7"/>
  <c r="H1748" i="7" s="1"/>
  <c r="B811" i="7"/>
  <c r="I811" i="7" s="1"/>
  <c r="B740" i="7"/>
  <c r="H740" i="7" s="1"/>
  <c r="B562" i="7"/>
  <c r="I562" i="7" s="1"/>
  <c r="B1995" i="7"/>
  <c r="B882" i="7"/>
  <c r="I882" i="7" s="1"/>
  <c r="B1905" i="7"/>
  <c r="H1905" i="7" s="1"/>
  <c r="B1938" i="7"/>
  <c r="B671" i="7"/>
  <c r="H671" i="7" s="1"/>
  <c r="B796" i="7"/>
  <c r="B476" i="7"/>
  <c r="H476" i="7" s="1"/>
  <c r="B218" i="7"/>
  <c r="I218" i="7" s="1"/>
  <c r="B438" i="7"/>
  <c r="B1248" i="7"/>
  <c r="I1248" i="7" s="1"/>
  <c r="B1283" i="7"/>
  <c r="B699" i="7"/>
  <c r="B173" i="7"/>
  <c r="B248" i="7"/>
  <c r="I248" i="7" s="1"/>
  <c r="B1228" i="7"/>
  <c r="B169" i="7"/>
  <c r="I169" i="7" s="1"/>
  <c r="B535" i="7"/>
  <c r="H535" i="7" s="1"/>
  <c r="B1873" i="7"/>
  <c r="B887" i="7"/>
  <c r="B1776" i="7"/>
  <c r="I1776" i="7" s="1"/>
  <c r="B472" i="7"/>
  <c r="H472" i="7" s="1"/>
  <c r="B392" i="7"/>
  <c r="B102" i="7"/>
  <c r="H102" i="7" s="1"/>
  <c r="B595" i="7"/>
  <c r="I595" i="7" s="1"/>
  <c r="B1306" i="7"/>
  <c r="B211" i="7"/>
  <c r="B99" i="7"/>
  <c r="B290" i="7"/>
  <c r="B1778" i="7"/>
  <c r="B227" i="7"/>
  <c r="B253" i="7"/>
  <c r="B123" i="7"/>
  <c r="I123" i="7" s="1"/>
  <c r="B1284" i="7"/>
  <c r="B1432" i="7"/>
  <c r="B163" i="7"/>
  <c r="B1352" i="7"/>
  <c r="B1431" i="7"/>
  <c r="B597" i="7"/>
  <c r="B442" i="7"/>
  <c r="B1533" i="7"/>
  <c r="I1533" i="7" s="1"/>
  <c r="B1954" i="7"/>
  <c r="I1954" i="7" s="1"/>
  <c r="B708" i="7"/>
  <c r="I708" i="7" s="1"/>
  <c r="B106" i="7"/>
  <c r="I106" i="7" s="1"/>
  <c r="B998" i="7"/>
  <c r="I998" i="7" s="1"/>
  <c r="B399" i="7"/>
  <c r="I399" i="7" s="1"/>
  <c r="B1879" i="7"/>
  <c r="I1879" i="7" s="1"/>
  <c r="B1806" i="7"/>
  <c r="B341" i="7"/>
  <c r="B540" i="7"/>
  <c r="B915" i="7"/>
  <c r="I915" i="7" s="1"/>
  <c r="B1411" i="7"/>
  <c r="B1534" i="7"/>
  <c r="I1534" i="7" s="1"/>
  <c r="B769" i="7"/>
  <c r="I769" i="7" s="1"/>
  <c r="B1001" i="7"/>
  <c r="I1001" i="7" s="1"/>
  <c r="B1254" i="7"/>
  <c r="B1135" i="7"/>
  <c r="B1764" i="7"/>
  <c r="B1939" i="7"/>
  <c r="B1409" i="7"/>
  <c r="B866" i="7"/>
  <c r="I866" i="7" s="1"/>
  <c r="B1831" i="7"/>
  <c r="I1831" i="7" s="1"/>
  <c r="B1622" i="7"/>
  <c r="I1622" i="7" s="1"/>
  <c r="B832" i="7"/>
  <c r="I832" i="7" s="1"/>
  <c r="B145" i="7"/>
  <c r="B1346" i="7"/>
  <c r="I1346" i="7" s="1"/>
  <c r="B1744" i="7"/>
  <c r="I1744" i="7" s="1"/>
  <c r="B1947" i="7"/>
  <c r="B1114" i="7"/>
  <c r="I1114" i="7" s="1"/>
  <c r="B291" i="7"/>
  <c r="B297" i="7"/>
  <c r="B932" i="7"/>
  <c r="B460" i="7"/>
  <c r="B191" i="7"/>
  <c r="B315" i="7"/>
  <c r="B1263" i="7"/>
  <c r="H1263" i="7" s="1"/>
  <c r="B1476" i="7"/>
  <c r="B575" i="7"/>
  <c r="B86" i="7"/>
  <c r="B1304" i="7"/>
  <c r="B1688" i="7"/>
  <c r="I1688" i="7" s="1"/>
  <c r="B457" i="7"/>
  <c r="B1900" i="7"/>
  <c r="B929" i="7"/>
  <c r="B1719" i="7"/>
  <c r="B1765" i="7"/>
  <c r="B1308" i="7"/>
  <c r="I1308" i="7" s="1"/>
  <c r="B1952" i="7"/>
  <c r="B185" i="7"/>
  <c r="I185" i="7" s="1"/>
  <c r="B1210" i="7"/>
  <c r="I1210" i="7" s="1"/>
  <c r="B1266" i="7"/>
  <c r="I1266" i="7" s="1"/>
  <c r="B1802" i="7"/>
  <c r="B814" i="7"/>
  <c r="I814" i="7" s="1"/>
  <c r="B1227" i="7"/>
  <c r="B752" i="7"/>
  <c r="I752" i="7" s="1"/>
  <c r="B1763" i="7"/>
  <c r="I1763" i="7" s="1"/>
  <c r="B1570" i="7"/>
  <c r="B368" i="7"/>
  <c r="H368" i="7" s="1"/>
  <c r="B439" i="7"/>
  <c r="I439" i="7" s="1"/>
  <c r="B105" i="7"/>
  <c r="B1557" i="7"/>
  <c r="I1557" i="7" s="1"/>
  <c r="B1713" i="7"/>
  <c r="B917" i="7"/>
  <c r="I917" i="7" s="1"/>
  <c r="B1940" i="7"/>
  <c r="B1627" i="7"/>
  <c r="I1627" i="7" s="1"/>
  <c r="B1006" i="7"/>
  <c r="H1006" i="7" s="1"/>
  <c r="B326" i="7"/>
  <c r="I326" i="7" s="1"/>
  <c r="B1542" i="7"/>
  <c r="B1529" i="7"/>
  <c r="I1529" i="7" s="1"/>
  <c r="B263" i="7"/>
  <c r="I263" i="7" s="1"/>
  <c r="B1350" i="7"/>
  <c r="I1350" i="7" s="1"/>
  <c r="B95" i="7"/>
  <c r="B910" i="7"/>
  <c r="I910" i="7" s="1"/>
  <c r="B950" i="7"/>
  <c r="B1518" i="7"/>
  <c r="B1628" i="7"/>
  <c r="H1628" i="7" s="1"/>
  <c r="B1830" i="7"/>
  <c r="H1830" i="7" s="1"/>
  <c r="B1064" i="7"/>
  <c r="I1064" i="7" s="1"/>
  <c r="B202" i="7"/>
  <c r="I202" i="7" s="1"/>
  <c r="B1078" i="7"/>
  <c r="B1589" i="7"/>
  <c r="I1589" i="7" s="1"/>
  <c r="B1171" i="7"/>
  <c r="B728" i="7"/>
  <c r="I728" i="7" s="1"/>
  <c r="B1077" i="7"/>
  <c r="B25" i="7"/>
  <c r="I25" i="7" s="1"/>
  <c r="B1986" i="7"/>
  <c r="B481" i="7"/>
  <c r="B1345" i="7"/>
  <c r="B349" i="7"/>
  <c r="B121" i="7"/>
  <c r="B1017" i="7"/>
  <c r="B1075" i="7"/>
  <c r="B973" i="7"/>
  <c r="I973" i="7" s="1"/>
  <c r="B118" i="7"/>
  <c r="H118" i="7" s="1"/>
  <c r="B739" i="7"/>
  <c r="I739" i="7" s="1"/>
  <c r="B1356" i="7"/>
  <c r="B820" i="7"/>
  <c r="I820" i="7" s="1"/>
  <c r="B875" i="7"/>
  <c r="B1559" i="7"/>
  <c r="B1613" i="7"/>
  <c r="B1987" i="7"/>
  <c r="I1987" i="7" s="1"/>
  <c r="B449" i="7"/>
  <c r="B1853" i="7"/>
  <c r="I1853" i="7" s="1"/>
  <c r="B590" i="7"/>
  <c r="B584" i="7"/>
  <c r="I584" i="7" s="1"/>
  <c r="B1709" i="7"/>
  <c r="B1843" i="7"/>
  <c r="I1843" i="7" s="1"/>
  <c r="B1372" i="7"/>
  <c r="B1996" i="7"/>
  <c r="I1996" i="7" s="1"/>
  <c r="B675" i="7"/>
  <c r="B1684" i="7"/>
  <c r="I1684" i="7" s="1"/>
  <c r="B43" i="7"/>
  <c r="B586" i="7"/>
  <c r="B451" i="7"/>
  <c r="B1182" i="7"/>
  <c r="B1433" i="7"/>
  <c r="B179" i="7"/>
  <c r="I179" i="7" s="1"/>
  <c r="B223" i="7"/>
  <c r="B1379" i="7"/>
  <c r="B1118" i="7"/>
  <c r="I1118" i="7" s="1"/>
  <c r="B644" i="7"/>
  <c r="I644" i="7" s="1"/>
  <c r="B155" i="7"/>
  <c r="I155" i="7" s="1"/>
  <c r="B1407" i="7"/>
  <c r="I1407" i="7" s="1"/>
  <c r="B951" i="7"/>
  <c r="B2119" i="7"/>
  <c r="B1394" i="7"/>
  <c r="B77" i="7"/>
  <c r="I77" i="7" s="1"/>
  <c r="B899" i="7"/>
  <c r="B1816" i="7"/>
  <c r="I1816" i="7" s="1"/>
  <c r="B556" i="7"/>
  <c r="B690" i="7"/>
  <c r="I690" i="7" s="1"/>
  <c r="B1567" i="7"/>
  <c r="B629" i="7"/>
  <c r="I629" i="7" s="1"/>
  <c r="B1449" i="7"/>
  <c r="B1109" i="7"/>
  <c r="I1109" i="7" s="1"/>
  <c r="B232" i="7"/>
  <c r="B639" i="7"/>
  <c r="B898" i="7"/>
  <c r="B1658" i="7"/>
  <c r="B2000" i="7"/>
  <c r="B237" i="7"/>
  <c r="B510" i="7"/>
  <c r="B400" i="7"/>
  <c r="I400" i="7" s="1"/>
  <c r="B1578" i="7"/>
  <c r="B1737" i="7"/>
  <c r="I1737" i="7" s="1"/>
  <c r="B662" i="7"/>
  <c r="B273" i="7"/>
  <c r="H273" i="7" s="1"/>
  <c r="B450" i="7"/>
  <c r="B821" i="7"/>
  <c r="I821" i="7" s="1"/>
  <c r="B1791" i="7"/>
  <c r="B1677" i="7"/>
  <c r="B1616" i="7"/>
  <c r="I1616" i="7" s="1"/>
  <c r="B236" i="7"/>
  <c r="B1678" i="7"/>
  <c r="B204" i="7"/>
  <c r="I204" i="7" s="1"/>
  <c r="B1935" i="7"/>
  <c r="B499" i="7"/>
  <c r="I499" i="7" s="1"/>
  <c r="B1522" i="7"/>
  <c r="B81" i="7"/>
  <c r="I81" i="7" s="1"/>
  <c r="B1152" i="7"/>
  <c r="B961" i="7"/>
  <c r="I961" i="7" s="1"/>
  <c r="B1976" i="7"/>
  <c r="B1795" i="7"/>
  <c r="B51" i="7"/>
  <c r="B1388" i="7"/>
  <c r="B1020" i="7"/>
  <c r="B1201" i="7"/>
  <c r="B41" i="7"/>
  <c r="I41" i="7" s="1"/>
  <c r="B783" i="7"/>
  <c r="B776" i="7"/>
  <c r="I776" i="7" s="1"/>
  <c r="B593" i="7"/>
  <c r="I593" i="7" s="1"/>
  <c r="B1662" i="7"/>
  <c r="B511" i="7"/>
  <c r="B1303" i="7"/>
  <c r="H1303" i="7" s="1"/>
  <c r="B37" i="7"/>
  <c r="B454" i="7"/>
  <c r="I454" i="7" s="1"/>
  <c r="B1664" i="7"/>
  <c r="B150" i="7"/>
  <c r="B1761" i="7"/>
  <c r="B1936" i="7"/>
  <c r="B230" i="7"/>
  <c r="H230" i="7" s="1"/>
  <c r="B355" i="7"/>
  <c r="B1769" i="7"/>
  <c r="B1694" i="7"/>
  <c r="B1058" i="7"/>
  <c r="B871" i="7"/>
  <c r="B1538" i="7"/>
  <c r="I1538" i="7" s="1"/>
  <c r="B1156" i="7"/>
  <c r="H1156" i="7" s="1"/>
  <c r="B115" i="7"/>
  <c r="I115" i="7" s="1"/>
  <c r="B1517" i="7"/>
  <c r="I1517" i="7" s="1"/>
  <c r="B712" i="7"/>
  <c r="B1803" i="7"/>
  <c r="I1803" i="7" s="1"/>
  <c r="B879" i="7"/>
  <c r="B1931" i="7"/>
  <c r="I1931" i="7" s="1"/>
  <c r="B49" i="7"/>
  <c r="I49" i="7" s="1"/>
  <c r="B45" i="7"/>
  <c r="B1451" i="7"/>
  <c r="B375" i="7"/>
  <c r="I375" i="7" s="1"/>
  <c r="B1088" i="7"/>
  <c r="B265" i="7"/>
  <c r="B701" i="7"/>
  <c r="I701" i="7" s="1"/>
  <c r="B376" i="7"/>
  <c r="B658" i="7"/>
  <c r="B1328" i="7"/>
  <c r="B1686" i="7"/>
  <c r="B1500" i="7"/>
  <c r="I1500" i="7" s="1"/>
  <c r="B1832" i="7"/>
  <c r="B1894" i="7"/>
  <c r="B713" i="7"/>
  <c r="B1037" i="7"/>
  <c r="I1037" i="7" s="1"/>
  <c r="B339" i="7"/>
  <c r="I339" i="7" s="1"/>
  <c r="B1546" i="7"/>
  <c r="B592" i="7"/>
  <c r="B493" i="7"/>
  <c r="B1029" i="7"/>
  <c r="I1029" i="7" s="1"/>
  <c r="B113" i="7"/>
  <c r="B1734" i="7"/>
  <c r="I1734" i="7" s="1"/>
  <c r="B390" i="7"/>
  <c r="B101" i="7"/>
  <c r="B28" i="7"/>
  <c r="B1232" i="7"/>
  <c r="B1968" i="7"/>
  <c r="B729" i="7"/>
  <c r="I729" i="7" s="1"/>
  <c r="B60" i="7"/>
  <c r="B1661" i="7"/>
  <c r="B219" i="7"/>
  <c r="I219" i="7" s="1"/>
  <c r="B63" i="7"/>
  <c r="B747" i="7"/>
  <c r="I747" i="7" s="1"/>
  <c r="B74" i="7"/>
  <c r="I74" i="7" s="1"/>
  <c r="B1721" i="7"/>
  <c r="B541" i="7"/>
  <c r="B1087" i="7"/>
  <c r="B764" i="7"/>
  <c r="I764" i="7" s="1"/>
  <c r="B659" i="7"/>
  <c r="B1881" i="7"/>
  <c r="B262" i="7"/>
  <c r="B1689" i="7"/>
  <c r="B252" i="7"/>
  <c r="I252" i="7" s="1"/>
  <c r="B970" i="7"/>
  <c r="B205" i="7"/>
  <c r="I205" i="7" s="1"/>
  <c r="B1520" i="7"/>
  <c r="I1520" i="7" s="1"/>
  <c r="B1606" i="7"/>
  <c r="B1731" i="7"/>
  <c r="B1322" i="7"/>
  <c r="I1322" i="7" s="1"/>
  <c r="B1071" i="7"/>
  <c r="B1532" i="7"/>
  <c r="B119" i="7"/>
  <c r="I119" i="7" s="1"/>
  <c r="B1565" i="7"/>
  <c r="B1136" i="7"/>
  <c r="B721" i="7"/>
  <c r="B1670" i="7"/>
  <c r="B1443" i="7"/>
  <c r="B922" i="7"/>
  <c r="B1066" i="7"/>
  <c r="B1842" i="7"/>
  <c r="I1842" i="7" s="1"/>
  <c r="B1792" i="7"/>
  <c r="I1792" i="7" s="1"/>
  <c r="B93" i="7"/>
  <c r="I93" i="7" s="1"/>
  <c r="B1503" i="7"/>
  <c r="I1503" i="7" s="1"/>
  <c r="B1497" i="7"/>
  <c r="B564" i="7"/>
  <c r="I564" i="7" s="1"/>
  <c r="B288" i="7"/>
  <c r="I288" i="7" s="1"/>
  <c r="B902" i="7"/>
  <c r="B31" i="7"/>
  <c r="B957" i="7"/>
  <c r="B172" i="7"/>
  <c r="I172" i="7" s="1"/>
  <c r="B544" i="7"/>
  <c r="B1144" i="7"/>
  <c r="H1144" i="7" s="1"/>
  <c r="B1393" i="7"/>
  <c r="I1393" i="7" s="1"/>
  <c r="B1510" i="7"/>
  <c r="I1510" i="7" s="1"/>
  <c r="B171" i="7"/>
  <c r="B1836" i="7"/>
  <c r="B1697" i="7"/>
  <c r="B196" i="7"/>
  <c r="B1414" i="7"/>
  <c r="B241" i="7"/>
  <c r="B1378" i="7"/>
  <c r="I1378" i="7" s="1"/>
  <c r="B1089" i="7"/>
  <c r="I1089" i="7" s="1"/>
  <c r="B786" i="7"/>
  <c r="I786" i="7" s="1"/>
  <c r="B1056" i="7"/>
  <c r="B775" i="7"/>
  <c r="I775" i="7" s="1"/>
  <c r="B1310" i="7"/>
  <c r="B582" i="7"/>
  <c r="B1342" i="7"/>
  <c r="I1342" i="7" s="1"/>
  <c r="B1116" i="7"/>
  <c r="B1309" i="7"/>
  <c r="I1309" i="7" s="1"/>
  <c r="B88" i="7"/>
  <c r="B59" i="7"/>
  <c r="B130" i="7"/>
  <c r="I130" i="7" s="1"/>
  <c r="B1626" i="7"/>
  <c r="B1143" i="7"/>
  <c r="B1798" i="7"/>
  <c r="B1645" i="7"/>
  <c r="I1645" i="7" s="1"/>
  <c r="B1234" i="7"/>
  <c r="B635" i="7"/>
  <c r="B1635" i="7"/>
  <c r="B182" i="7"/>
  <c r="B1440" i="7"/>
  <c r="I1440" i="7" s="1"/>
  <c r="B1972" i="7"/>
  <c r="I1972" i="7" s="1"/>
  <c r="B894" i="7"/>
  <c r="B20" i="7"/>
  <c r="B900" i="7"/>
  <c r="B1717" i="7"/>
  <c r="I1717" i="7" s="1"/>
  <c r="B954" i="7"/>
  <c r="B650" i="7"/>
  <c r="B994" i="7"/>
  <c r="I994" i="7" s="1"/>
  <c r="B880" i="7"/>
  <c r="B56" i="7"/>
  <c r="I56" i="7" s="1"/>
  <c r="B625" i="7"/>
  <c r="B551" i="7"/>
  <c r="B167" i="7"/>
  <c r="I167" i="7" s="1"/>
  <c r="B1148" i="7"/>
  <c r="B1828" i="7"/>
  <c r="I1828" i="7" s="1"/>
  <c r="B1680" i="7"/>
  <c r="I1680" i="7" s="1"/>
  <c r="B1698" i="7"/>
  <c r="B435" i="7"/>
  <c r="B1224" i="7"/>
  <c r="I1224" i="7" s="1"/>
  <c r="B346" i="7"/>
  <c r="I346" i="7" s="1"/>
  <c r="B1648" i="7"/>
  <c r="B1457" i="7"/>
  <c r="B1815" i="7"/>
  <c r="I1815" i="7" s="1"/>
  <c r="B599" i="7"/>
  <c r="I599" i="7" s="1"/>
  <c r="B1558" i="7"/>
  <c r="H1558" i="7" s="1"/>
  <c r="B1574" i="7"/>
  <c r="I1574" i="7" s="1"/>
  <c r="B1998" i="7"/>
  <c r="H1998" i="7" s="1"/>
  <c r="B530" i="7"/>
  <c r="B816" i="7"/>
  <c r="H816" i="7" s="1"/>
  <c r="B1008" i="7"/>
  <c r="I1008" i="7" s="1"/>
  <c r="B1544" i="7"/>
  <c r="B1063" i="7"/>
  <c r="H1063" i="7" s="1"/>
  <c r="B573" i="7"/>
  <c r="B162" i="7"/>
  <c r="I162" i="7" s="1"/>
  <c r="B1074" i="7"/>
  <c r="B1422" i="7"/>
  <c r="B61" i="7"/>
  <c r="B462" i="7"/>
  <c r="B1360" i="7"/>
  <c r="B1434" i="7"/>
  <c r="B1882" i="7"/>
  <c r="B1018" i="7"/>
  <c r="I1018" i="7" s="1"/>
  <c r="B1318" i="7"/>
  <c r="H1318" i="7" s="1"/>
  <c r="B1772" i="7"/>
  <c r="B978" i="7"/>
  <c r="B1242" i="7"/>
  <c r="I1242" i="7" s="1"/>
  <c r="B858" i="7"/>
  <c r="I858" i="7" s="1"/>
  <c r="B1072" i="7"/>
  <c r="B1923" i="7"/>
  <c r="H1923" i="7" s="1"/>
  <c r="B1296" i="7"/>
  <c r="I1296" i="7" s="1"/>
  <c r="B469" i="7"/>
  <c r="I469" i="7" s="1"/>
  <c r="B1291" i="7"/>
  <c r="B1891" i="7"/>
  <c r="B2036" i="7"/>
  <c r="B2080" i="7"/>
  <c r="B320" i="7"/>
  <c r="I320" i="7" s="1"/>
  <c r="B657" i="7"/>
  <c r="B1732" i="7"/>
  <c r="B255" i="7"/>
  <c r="B1459" i="7"/>
  <c r="H1459" i="7" s="1"/>
  <c r="B186" i="7"/>
  <c r="I186" i="7" s="1"/>
  <c r="B1285" i="7"/>
  <c r="B855" i="7"/>
  <c r="B901" i="7"/>
  <c r="I901" i="7" s="1"/>
  <c r="B688" i="7"/>
  <c r="B655" i="7"/>
  <c r="B85" i="7"/>
  <c r="I85" i="7" s="1"/>
  <c r="B1525" i="7"/>
  <c r="B369" i="7"/>
  <c r="B1994" i="7"/>
  <c r="B1512" i="7"/>
  <c r="B229" i="7"/>
  <c r="I229" i="7" s="1"/>
  <c r="B983" i="7"/>
  <c r="B1807" i="7"/>
  <c r="H1807" i="7" s="1"/>
  <c r="B990" i="7"/>
  <c r="B643" i="7"/>
  <c r="I643" i="7" s="1"/>
  <c r="B765" i="7"/>
  <c r="H765" i="7" s="1"/>
  <c r="B308" i="7"/>
  <c r="B1797" i="7"/>
  <c r="I1797" i="7" s="1"/>
  <c r="B1973" i="7"/>
  <c r="I1973" i="7" s="1"/>
  <c r="B389" i="7"/>
  <c r="B1294" i="7"/>
  <c r="B962" i="7"/>
  <c r="I962" i="7" s="1"/>
  <c r="B1083" i="7"/>
  <c r="I1083" i="7" s="1"/>
  <c r="B500" i="7"/>
  <c r="B126" i="7"/>
  <c r="I126" i="7" s="1"/>
  <c r="B572" i="7"/>
  <c r="B1625" i="7"/>
  <c r="B1885" i="7"/>
  <c r="H1885" i="7" s="1"/>
  <c r="B1539" i="7"/>
  <c r="I1539" i="7" s="1"/>
  <c r="B1447" i="7"/>
  <c r="B1207" i="7"/>
  <c r="I1207" i="7" s="1"/>
  <c r="B600" i="7"/>
  <c r="H600" i="7" s="1"/>
  <c r="B547" i="7"/>
  <c r="I547" i="7" s="1"/>
  <c r="B1204" i="7"/>
  <c r="B1274" i="7"/>
  <c r="B333" i="7"/>
  <c r="B1504" i="7"/>
  <c r="I1504" i="7" s="1"/>
  <c r="B1163" i="7"/>
  <c r="H1163" i="7" s="1"/>
  <c r="B566" i="7"/>
  <c r="I566" i="7" s="1"/>
  <c r="B1950" i="7"/>
  <c r="B1162" i="7"/>
  <c r="B1683" i="7"/>
  <c r="I1683" i="7" s="1"/>
  <c r="B1536" i="7"/>
  <c r="I1536" i="7" s="1"/>
  <c r="B129" i="7"/>
  <c r="B1268" i="7"/>
  <c r="B523" i="7"/>
  <c r="I523" i="7" s="1"/>
  <c r="B536" i="7"/>
  <c r="B285" i="7"/>
  <c r="B719" i="7"/>
  <c r="B1746" i="7"/>
  <c r="B1985" i="7"/>
  <c r="I1985" i="7" s="1"/>
  <c r="B1325" i="7"/>
  <c r="B1600" i="7"/>
  <c r="B1560" i="7"/>
  <c r="B1321" i="7"/>
  <c r="I1321" i="7" s="1"/>
  <c r="B633" i="7"/>
  <c r="B1932" i="7"/>
  <c r="B1351" i="7"/>
  <c r="I1351" i="7" s="1"/>
  <c r="B1971" i="7"/>
  <c r="I1971" i="7" s="1"/>
  <c r="B1839" i="7"/>
  <c r="B1944" i="7"/>
  <c r="I1944" i="7" s="1"/>
  <c r="B1549" i="7"/>
  <c r="I1549" i="7" s="1"/>
  <c r="B1990" i="7"/>
  <c r="I1990" i="7" s="1"/>
  <c r="B422" i="7"/>
  <c r="B1822" i="7"/>
  <c r="B924" i="7"/>
  <c r="I924" i="7" s="1"/>
  <c r="B1349" i="7"/>
  <c r="I1349" i="7" s="1"/>
  <c r="B1766" i="7"/>
  <c r="H1766" i="7" s="1"/>
  <c r="B1269" i="7"/>
  <c r="B1676" i="7"/>
  <c r="B1481" i="7"/>
  <c r="I1481" i="7" s="1"/>
  <c r="B275" i="7"/>
  <c r="B1800" i="7"/>
  <c r="B1028" i="7"/>
  <c r="B254" i="7"/>
  <c r="I254" i="7" s="1"/>
  <c r="B314" i="7"/>
  <c r="H314" i="7" s="1"/>
  <c r="B447" i="7"/>
  <c r="I447" i="7" s="1"/>
  <c r="B758" i="7"/>
  <c r="I758" i="7" s="1"/>
  <c r="B1281" i="7"/>
  <c r="H1281" i="7" s="1"/>
  <c r="B1624" i="7"/>
  <c r="H1624" i="7" s="1"/>
  <c r="B1468" i="7"/>
  <c r="I1468" i="7" s="1"/>
  <c r="B298" i="7"/>
  <c r="H298" i="7" s="1"/>
  <c r="B555" i="7"/>
  <c r="I555" i="7" s="1"/>
  <c r="B1959" i="7"/>
  <c r="B824" i="7"/>
  <c r="B1154" i="7"/>
  <c r="B989" i="7"/>
  <c r="I989" i="7" s="1"/>
  <c r="B1280" i="7"/>
  <c r="I1280" i="7" s="1"/>
  <c r="B2031" i="7"/>
  <c r="H2031" i="7" s="1"/>
  <c r="B993" i="7"/>
  <c r="B2047" i="7"/>
  <c r="I2047" i="7" s="1"/>
  <c r="B207" i="7"/>
  <c r="B1824" i="7"/>
  <c r="H1824" i="7" s="1"/>
  <c r="B215" i="7"/>
  <c r="B1222" i="7"/>
  <c r="B410" i="7"/>
  <c r="B940" i="7"/>
  <c r="B231" i="7"/>
  <c r="I231" i="7" s="1"/>
  <c r="B157" i="7"/>
  <c r="B1521" i="7"/>
  <c r="H1521" i="7" s="1"/>
  <c r="B492" i="7"/>
  <c r="H492" i="7" s="1"/>
  <c r="B1864" i="7"/>
  <c r="B1316" i="7"/>
  <c r="B351" i="7"/>
  <c r="B1482" i="7"/>
  <c r="I1482" i="7" s="1"/>
  <c r="B757" i="7"/>
  <c r="B1176" i="7"/>
  <c r="B1621" i="7"/>
  <c r="H1621" i="7" s="1"/>
  <c r="B69" i="7"/>
  <c r="H69" i="7" s="1"/>
  <c r="B1272" i="7"/>
  <c r="H1272" i="7" s="1"/>
  <c r="B108" i="7"/>
  <c r="B883" i="7"/>
  <c r="I883" i="7" s="1"/>
  <c r="B183" i="7"/>
  <c r="B1708" i="7"/>
  <c r="B1823" i="7"/>
  <c r="B646" i="7"/>
  <c r="B1048" i="7"/>
  <c r="B264" i="7"/>
  <c r="B1102" i="7"/>
  <c r="B1735" i="7"/>
  <c r="B1096" i="7"/>
  <c r="B1462" i="7"/>
  <c r="B538" i="7"/>
  <c r="B166" i="7"/>
  <c r="B92" i="7"/>
  <c r="B819" i="7"/>
  <c r="B1079" i="7"/>
  <c r="B1840" i="7"/>
  <c r="I1840" i="7" s="1"/>
  <c r="B1969" i="7"/>
  <c r="B608" i="7"/>
  <c r="I608" i="7" s="1"/>
  <c r="B856" i="7"/>
  <c r="I856" i="7" s="1"/>
  <c r="B1113" i="7"/>
  <c r="B614" i="7"/>
  <c r="I614" i="7" s="1"/>
  <c r="B1941" i="7"/>
  <c r="B1377" i="7"/>
  <c r="B354" i="7"/>
  <c r="H354" i="7" s="1"/>
  <c r="B452" i="7"/>
  <c r="B100" i="7"/>
  <c r="H100" i="7" s="1"/>
  <c r="B1192" i="7"/>
  <c r="B1642" i="7"/>
  <c r="B471" i="7"/>
  <c r="B1197" i="7"/>
  <c r="I1197" i="7" s="1"/>
  <c r="B1464" i="7"/>
  <c r="B151" i="7"/>
  <c r="B397" i="7"/>
  <c r="B327" i="7"/>
  <c r="B496" i="7"/>
  <c r="B738" i="7"/>
  <c r="B1361" i="7"/>
  <c r="B519" i="7"/>
  <c r="B697" i="7"/>
  <c r="B651" i="7"/>
  <c r="B1871" i="7"/>
  <c r="B830" i="7"/>
  <c r="B1218" i="7"/>
  <c r="I1218" i="7" s="1"/>
  <c r="B642" i="7"/>
  <c r="B623" i="7"/>
  <c r="I623" i="7" s="1"/>
  <c r="B745" i="7"/>
  <c r="B495" i="7"/>
  <c r="B1730" i="7"/>
  <c r="B412" i="7"/>
  <c r="B826" i="7"/>
  <c r="I826" i="7" s="1"/>
  <c r="B1999" i="7"/>
  <c r="H1999" i="7" s="1"/>
  <c r="B1583" i="7"/>
  <c r="B2068" i="7"/>
  <c r="I2068" i="7" s="1"/>
  <c r="B1031" i="7"/>
  <c r="B2112" i="7"/>
  <c r="B1396" i="7"/>
  <c r="B497" i="7"/>
  <c r="H497" i="7" s="1"/>
  <c r="B160" i="7"/>
  <c r="B1438" i="7"/>
  <c r="B406" i="7"/>
  <c r="B1327" i="7"/>
  <c r="B1132" i="7"/>
  <c r="H1132" i="7" s="1"/>
  <c r="B360" i="7"/>
  <c r="B596" i="7"/>
  <c r="I596" i="7" s="1"/>
  <c r="B274" i="7"/>
  <c r="H274" i="7" s="1"/>
  <c r="B505" i="7"/>
  <c r="B896" i="7"/>
  <c r="B1255" i="7"/>
  <c r="B1425" i="7"/>
  <c r="I1425" i="7" s="1"/>
  <c r="B120" i="7"/>
  <c r="I120" i="7" s="1"/>
  <c r="B897" i="7"/>
  <c r="I897" i="7" s="1"/>
  <c r="B848" i="7"/>
  <c r="B434" i="7"/>
  <c r="B677" i="7"/>
  <c r="B1725" i="7"/>
  <c r="I1725" i="7" s="1"/>
  <c r="B474" i="7"/>
  <c r="I474" i="7" s="1"/>
  <c r="B1975" i="7"/>
  <c r="B1062" i="7"/>
  <c r="B622" i="7"/>
  <c r="B914" i="7"/>
  <c r="B1302" i="7"/>
  <c r="B790" i="7"/>
  <c r="I790" i="7" s="1"/>
  <c r="B1723" i="7"/>
  <c r="H1723" i="7" s="1"/>
  <c r="B886" i="7"/>
  <c r="I886" i="7" s="1"/>
  <c r="B1174" i="7"/>
  <c r="I1174" i="7" s="1"/>
  <c r="B1716" i="7"/>
  <c r="B1313" i="7"/>
  <c r="B1596" i="7"/>
  <c r="B1452" i="7"/>
  <c r="B948" i="7"/>
  <c r="B143" i="7"/>
  <c r="B278" i="7"/>
  <c r="I278" i="7" s="1"/>
  <c r="B514" i="7"/>
  <c r="B235" i="7"/>
  <c r="B1108" i="7"/>
  <c r="B1101" i="7"/>
  <c r="B1416" i="7"/>
  <c r="H1416" i="7" s="1"/>
  <c r="B292" i="7"/>
  <c r="I292" i="7" s="1"/>
  <c r="B1023" i="7"/>
  <c r="B567" i="7"/>
  <c r="B1742" i="7"/>
  <c r="B91" i="7"/>
  <c r="I91" i="7" s="1"/>
  <c r="B888" i="7"/>
  <c r="B1844" i="7"/>
  <c r="B878" i="7"/>
  <c r="B1685" i="7"/>
  <c r="B318" i="7"/>
  <c r="B1572" i="7"/>
  <c r="I1572" i="7" s="1"/>
  <c r="B387" i="7"/>
  <c r="I387" i="7" s="1"/>
  <c r="B1671" i="7"/>
  <c r="B286" i="7"/>
  <c r="B97" i="7"/>
  <c r="B2006" i="7"/>
  <c r="I2006" i="7" s="1"/>
  <c r="B949" i="7"/>
  <c r="I949" i="7" s="1"/>
  <c r="B1740" i="7"/>
  <c r="I1740" i="7" s="1"/>
  <c r="B1458" i="7"/>
  <c r="B706" i="7"/>
  <c r="I706" i="7" s="1"/>
  <c r="B325" i="7"/>
  <c r="I325" i="7" s="1"/>
  <c r="B1040" i="7"/>
  <c r="B865" i="7"/>
  <c r="I865" i="7" s="1"/>
  <c r="B98" i="7"/>
  <c r="I98" i="7" s="1"/>
  <c r="B1705" i="7"/>
  <c r="B598" i="7"/>
  <c r="I598" i="7" s="1"/>
  <c r="B1516" i="7"/>
  <c r="B955" i="7"/>
  <c r="I955" i="7" s="1"/>
  <c r="B674" i="7"/>
  <c r="B1124" i="7"/>
  <c r="B1789" i="7"/>
  <c r="B226" i="7"/>
  <c r="B1319" i="7"/>
  <c r="B1177" i="7"/>
  <c r="B424" i="7"/>
  <c r="B787" i="7"/>
  <c r="B966" i="7"/>
  <c r="H966" i="7" s="1"/>
  <c r="B1888" i="7"/>
  <c r="B2001" i="7"/>
  <c r="B1588" i="7"/>
  <c r="B603" i="7"/>
  <c r="B809" i="7"/>
  <c r="I809" i="7" s="1"/>
  <c r="B1593" i="7"/>
  <c r="I1593" i="7" s="1"/>
  <c r="B806" i="7"/>
  <c r="B1755" i="7"/>
  <c r="B1460" i="7"/>
  <c r="B178" i="7"/>
  <c r="B1875" i="7"/>
  <c r="B1382" i="7"/>
  <c r="H1382" i="7" s="1"/>
  <c r="B1958" i="7"/>
  <c r="I1958" i="7" s="1"/>
  <c r="B652" i="7"/>
  <c r="B737" i="7"/>
  <c r="B1857" i="7"/>
  <c r="I1857" i="7" s="1"/>
  <c r="B1743" i="7"/>
  <c r="B851" i="7"/>
  <c r="B1098" i="7"/>
  <c r="B705" i="7"/>
  <c r="B694" i="7"/>
  <c r="I694" i="7" s="1"/>
  <c r="B2073" i="7"/>
  <c r="B1095" i="7"/>
  <c r="B1367" i="7"/>
  <c r="I1367" i="7" s="1"/>
  <c r="B2105" i="7"/>
  <c r="H2105" i="7" s="1"/>
  <c r="B1808" i="7"/>
  <c r="B2011" i="7"/>
  <c r="H2011" i="7" s="1"/>
  <c r="B2025" i="7"/>
  <c r="B2060" i="7"/>
  <c r="I2060" i="7" s="1"/>
  <c r="B317" i="7"/>
  <c r="B383" i="7"/>
  <c r="B1531" i="7"/>
  <c r="B1092" i="7"/>
  <c r="B295" i="7"/>
  <c r="I295" i="7" s="1"/>
  <c r="B1490" i="7"/>
  <c r="B193" i="7"/>
  <c r="B1231" i="7"/>
  <c r="I1231" i="7" s="1"/>
  <c r="B1279" i="7"/>
  <c r="H1279" i="7" s="1"/>
  <c r="B1493" i="7"/>
  <c r="B1355" i="7"/>
  <c r="I1355" i="7" s="1"/>
  <c r="B1535" i="7"/>
  <c r="B353" i="7"/>
  <c r="I353" i="7" s="1"/>
  <c r="B1110" i="7"/>
  <c r="B1915" i="7"/>
  <c r="B1050" i="7"/>
  <c r="I1050" i="7" s="1"/>
  <c r="B213" i="7"/>
  <c r="B521" i="7"/>
  <c r="I521" i="7" s="1"/>
  <c r="B1818" i="7"/>
  <c r="B1369" i="7"/>
  <c r="B634" i="7"/>
  <c r="I634" i="7" s="1"/>
  <c r="B813" i="7"/>
  <c r="I813" i="7" s="1"/>
  <c r="B1339" i="7"/>
  <c r="I1339" i="7" s="1"/>
  <c r="B296" i="7"/>
  <c r="B131" i="7"/>
  <c r="H131" i="7" s="1"/>
  <c r="B1913" i="7"/>
  <c r="B630" i="7"/>
  <c r="B14" i="7"/>
  <c r="B147" i="7"/>
  <c r="B1669" i="7"/>
  <c r="B1455" i="7"/>
  <c r="B73" i="7"/>
  <c r="B696" i="7"/>
  <c r="B1728" i="7"/>
  <c r="B1226" i="7"/>
  <c r="B138" i="7"/>
  <c r="B1937" i="7"/>
  <c r="I1937" i="7" s="1"/>
  <c r="B114" i="7"/>
  <c r="B1085" i="7"/>
  <c r="B1695" i="7"/>
  <c r="B1654" i="7"/>
  <c r="B733" i="7"/>
  <c r="B1956" i="7"/>
  <c r="B180" i="7"/>
  <c r="I180" i="7" s="1"/>
  <c r="B216" i="7"/>
  <c r="B1865" i="7"/>
  <c r="B67" i="7"/>
  <c r="I67" i="7" s="1"/>
  <c r="B1809" i="7"/>
  <c r="B1594" i="7"/>
  <c r="I1594" i="7" s="1"/>
  <c r="B1637" i="7"/>
  <c r="B763" i="7"/>
  <c r="I763" i="7" s="1"/>
  <c r="B110" i="7"/>
  <c r="B217" i="7"/>
  <c r="B46" i="7"/>
  <c r="B822" i="7"/>
  <c r="I822" i="7" s="1"/>
  <c r="B1829" i="7"/>
  <c r="B284" i="7"/>
  <c r="B618" i="7"/>
  <c r="H618" i="7" s="1"/>
  <c r="B68" i="7"/>
  <c r="I68" i="7" s="1"/>
  <c r="B190" i="7"/>
  <c r="B1487" i="7"/>
  <c r="B1170" i="7"/>
  <c r="B803" i="7"/>
  <c r="B711" i="7"/>
  <c r="H711" i="7" s="1"/>
  <c r="B135" i="7"/>
  <c r="I135" i="7" s="1"/>
  <c r="B926" i="7"/>
  <c r="B691" i="7"/>
  <c r="I691" i="7" s="1"/>
  <c r="B293" i="7"/>
  <c r="I293" i="7" s="1"/>
  <c r="B350" i="7"/>
  <c r="B1727" i="7"/>
  <c r="B478" i="7"/>
  <c r="I478" i="7" s="1"/>
  <c r="B39" i="7"/>
  <c r="B1733" i="7"/>
  <c r="B485" i="7"/>
  <c r="B1236" i="7"/>
  <c r="B1250" i="7"/>
  <c r="B1364" i="7"/>
  <c r="B828" i="7"/>
  <c r="B1155" i="7"/>
  <c r="I1155" i="7" s="1"/>
  <c r="B1825" i="7"/>
  <c r="I1825" i="7" s="1"/>
  <c r="B1586" i="7"/>
  <c r="B1906" i="7"/>
  <c r="B1082" i="7"/>
  <c r="B1759" i="7"/>
  <c r="B1437" i="7"/>
  <c r="B1206" i="7"/>
  <c r="B969" i="7"/>
  <c r="I969" i="7" s="1"/>
  <c r="B1052" i="7"/>
  <c r="I1052" i="7" s="1"/>
  <c r="B1590" i="7"/>
  <c r="B958" i="7"/>
  <c r="B780" i="7"/>
  <c r="B2028" i="7"/>
  <c r="B2066" i="7"/>
  <c r="B473" i="7"/>
  <c r="B2046" i="7"/>
  <c r="B345" i="7"/>
  <c r="H345" i="7" s="1"/>
  <c r="B1660" i="7"/>
  <c r="B398" i="7"/>
  <c r="H398" i="7" s="1"/>
  <c r="B1251" i="7"/>
  <c r="I1251" i="7" s="1"/>
  <c r="B1344" i="7"/>
  <c r="I1344" i="7" s="1"/>
  <c r="B1445" i="7"/>
  <c r="B1027" i="7"/>
  <c r="B1845" i="7"/>
  <c r="B379" i="7"/>
  <c r="B35" i="7"/>
  <c r="B441" i="7"/>
  <c r="B156" i="7"/>
  <c r="B304" i="7"/>
  <c r="B1783" i="7"/>
  <c r="B1429" i="7"/>
  <c r="H1429" i="7" s="1"/>
  <c r="B799" i="7"/>
  <c r="B1644" i="7"/>
  <c r="B1219" i="7"/>
  <c r="I1219" i="7" s="1"/>
  <c r="B158" i="7"/>
  <c r="B1846" i="7"/>
  <c r="B626" i="7"/>
  <c r="B331" i="7"/>
  <c r="B857" i="7"/>
  <c r="B981" i="7"/>
  <c r="B999" i="7"/>
  <c r="B607" i="7"/>
  <c r="B654" i="7"/>
  <c r="I654" i="7" s="1"/>
  <c r="B71" i="7"/>
  <c r="I71" i="7" s="1"/>
  <c r="B26" i="7"/>
  <c r="B1927" i="7"/>
  <c r="B849" i="7"/>
  <c r="I849" i="7" s="1"/>
  <c r="B1982" i="7"/>
  <c r="B935" i="7"/>
  <c r="H935" i="7" s="1"/>
  <c r="B52" i="7"/>
  <c r="I52" i="7" s="1"/>
  <c r="B1053" i="7"/>
  <c r="B407" i="7"/>
  <c r="B33" i="7"/>
  <c r="B1714" i="7"/>
  <c r="B187" i="7"/>
  <c r="B777" i="7"/>
  <c r="I777" i="7" s="1"/>
  <c r="B1951" i="7"/>
  <c r="I1951" i="7" s="1"/>
  <c r="B1612" i="7"/>
  <c r="B616" i="7"/>
  <c r="B1051" i="7"/>
  <c r="I1051" i="7" s="1"/>
  <c r="B1042" i="7"/>
  <c r="B1381" i="7"/>
  <c r="B1046" i="7"/>
  <c r="I1046" i="7" s="1"/>
  <c r="B1610" i="7"/>
  <c r="I1610" i="7" s="1"/>
  <c r="B1012" i="7"/>
  <c r="B1756" i="7"/>
  <c r="I1756" i="7" s="1"/>
  <c r="B682" i="7"/>
  <c r="I682" i="7" s="1"/>
  <c r="B964" i="7"/>
  <c r="B1910" i="7"/>
  <c r="B1758" i="7"/>
  <c r="I1758" i="7" s="1"/>
  <c r="B1249" i="7"/>
  <c r="B467" i="7"/>
  <c r="H467" i="7" s="1"/>
  <c r="B946" i="7"/>
  <c r="B1916" i="7"/>
  <c r="B516" i="7"/>
  <c r="I516" i="7" s="1"/>
  <c r="B1183" i="7"/>
  <c r="B1167" i="7"/>
  <c r="B1752" i="7"/>
  <c r="H1752" i="7" s="1"/>
  <c r="B743" i="7"/>
  <c r="I743" i="7" s="1"/>
  <c r="B862" i="7"/>
  <c r="B542" i="7"/>
  <c r="I542" i="7" s="1"/>
  <c r="B1298" i="7"/>
  <c r="B1332" i="7"/>
  <c r="B1780" i="7"/>
  <c r="I1780" i="7" s="1"/>
  <c r="B1854" i="7"/>
  <c r="H1854" i="7" s="1"/>
  <c r="B1750" i="7"/>
  <c r="I1750" i="7" s="1"/>
  <c r="B868" i="7"/>
  <c r="H868" i="7" s="1"/>
  <c r="B1211" i="7"/>
  <c r="I1211" i="7" s="1"/>
  <c r="B842" i="7"/>
  <c r="B444" i="7"/>
  <c r="B144" i="7"/>
  <c r="H144" i="7" s="1"/>
  <c r="B1563" i="7"/>
  <c r="I1563" i="7" s="1"/>
  <c r="B1926" i="7"/>
  <c r="B1194" i="7"/>
  <c r="B1526" i="7"/>
  <c r="B189" i="7"/>
  <c r="B947" i="7"/>
  <c r="H947" i="7" s="1"/>
  <c r="B987" i="7"/>
  <c r="H987" i="7" s="1"/>
  <c r="B1638" i="7"/>
  <c r="I1638" i="7" s="1"/>
  <c r="B374" i="7"/>
  <c r="B1903" i="7"/>
  <c r="B1547" i="7"/>
  <c r="B1188" i="7"/>
  <c r="I1188" i="7" s="1"/>
  <c r="B1741" i="7"/>
  <c r="B1712" i="7"/>
  <c r="B513" i="7"/>
  <c r="I513" i="7" s="1"/>
  <c r="B1178" i="7"/>
  <c r="B560" i="7"/>
  <c r="B1247" i="7"/>
  <c r="B768" i="7"/>
  <c r="I768" i="7" s="1"/>
  <c r="B1323" i="7"/>
  <c r="H1323" i="7" s="1"/>
  <c r="B1859" i="7"/>
  <c r="B640" i="7"/>
  <c r="H640" i="7" s="1"/>
  <c r="B1246" i="7"/>
  <c r="B1341" i="7"/>
  <c r="I1341" i="7" s="1"/>
  <c r="B2081" i="7"/>
  <c r="I2081" i="7" s="1"/>
  <c r="B2044" i="7"/>
  <c r="B1259" i="7"/>
  <c r="I1259" i="7" s="1"/>
  <c r="B1070" i="7"/>
  <c r="B283" i="7"/>
  <c r="B22" i="7"/>
  <c r="B1774" i="7"/>
  <c r="B746" i="7"/>
  <c r="B1131" i="7"/>
  <c r="I1131" i="7" s="1"/>
  <c r="B767" i="7"/>
  <c r="B1138" i="7"/>
  <c r="I1138" i="7" s="1"/>
  <c r="B466" i="7"/>
  <c r="B153" i="7"/>
  <c r="I153" i="7" s="1"/>
  <c r="B1252" i="7"/>
  <c r="B1494" i="7"/>
  <c r="B921" i="7"/>
  <c r="I921" i="7" s="1"/>
  <c r="B250" i="7"/>
  <c r="I250" i="7" s="1"/>
  <c r="B685" i="7"/>
  <c r="B1623" i="7"/>
  <c r="I1623" i="7" s="1"/>
  <c r="B432" i="7"/>
  <c r="B1401" i="7"/>
  <c r="B533" i="7"/>
  <c r="B1641" i="7"/>
  <c r="I1641" i="7" s="1"/>
  <c r="B667" i="7"/>
  <c r="B214" i="7"/>
  <c r="B1770" i="7"/>
  <c r="B854" i="7"/>
  <c r="I854" i="7" s="1"/>
  <c r="B1326" i="7"/>
  <c r="B1448" i="7"/>
  <c r="I1448" i="7" s="1"/>
  <c r="B1485" i="7"/>
  <c r="B837" i="7"/>
  <c r="I837" i="7" s="1"/>
  <c r="B578" i="7"/>
  <c r="I578" i="7" s="1"/>
  <c r="B1649" i="7"/>
  <c r="I1649" i="7" s="1"/>
  <c r="B1260" i="7"/>
  <c r="B142" i="7"/>
  <c r="I142" i="7" s="1"/>
  <c r="B1965" i="7"/>
  <c r="B21" i="7"/>
  <c r="I21" i="7" s="1"/>
  <c r="B1424" i="7"/>
  <c r="B678" i="7"/>
  <c r="B323" i="7"/>
  <c r="B529" i="7"/>
  <c r="I529" i="7" s="1"/>
  <c r="B807" i="7"/>
  <c r="H807" i="7" s="1"/>
  <c r="B1948" i="7"/>
  <c r="B1025" i="7"/>
  <c r="B433" i="7"/>
  <c r="B456" i="7"/>
  <c r="B1036" i="7"/>
  <c r="B1169" i="7"/>
  <c r="B1172" i="7"/>
  <c r="B609" i="7"/>
  <c r="B1692" i="7"/>
  <c r="B1190" i="7"/>
  <c r="I1190" i="7" s="1"/>
  <c r="B587" i="7"/>
  <c r="B266" i="7"/>
  <c r="B154" i="7"/>
  <c r="I154" i="7" s="1"/>
  <c r="B995" i="7"/>
  <c r="I995" i="7" s="1"/>
  <c r="B606" i="7"/>
  <c r="B916" i="7"/>
  <c r="B1389" i="7"/>
  <c r="I1389" i="7" s="1"/>
  <c r="B65" i="7"/>
  <c r="B549" i="7"/>
  <c r="B1413" i="7"/>
  <c r="I1413" i="7" s="1"/>
  <c r="B220" i="7"/>
  <c r="I220" i="7" s="1"/>
  <c r="B723" i="7"/>
  <c r="B1519" i="7"/>
  <c r="B779" i="7"/>
  <c r="B197" i="7"/>
  <c r="B103" i="7"/>
  <c r="I103" i="7" s="1"/>
  <c r="B282" i="7"/>
  <c r="B302" i="7"/>
  <c r="B846" i="7"/>
  <c r="I846" i="7" s="1"/>
  <c r="B1523" i="7"/>
  <c r="B1630" i="7"/>
  <c r="B17" i="7"/>
  <c r="H17" i="7" s="1"/>
  <c r="B453" i="7"/>
  <c r="I453" i="7" s="1"/>
  <c r="B239" i="7"/>
  <c r="B1427" i="7"/>
  <c r="B2008" i="7"/>
  <c r="I2008" i="7" s="1"/>
  <c r="B795" i="7"/>
  <c r="I795" i="7" s="1"/>
  <c r="B82" i="7"/>
  <c r="B810" i="7"/>
  <c r="B380" i="7"/>
  <c r="B563" i="7"/>
  <c r="B165" i="7"/>
  <c r="I165" i="7" s="1"/>
  <c r="B1076" i="7"/>
  <c r="B243" i="7"/>
  <c r="B311" i="7"/>
  <c r="I311" i="7" s="1"/>
  <c r="B861" i="7"/>
  <c r="B1581" i="7"/>
  <c r="B1922" i="7"/>
  <c r="B934" i="7"/>
  <c r="B267" i="7"/>
  <c r="B1805" i="7"/>
  <c r="B1693" i="7"/>
  <c r="B1619" i="7"/>
  <c r="B489" i="7"/>
  <c r="I489" i="7" s="1"/>
  <c r="B1863" i="7"/>
  <c r="I1863" i="7" s="1"/>
  <c r="B1580" i="7"/>
  <c r="B363" i="7"/>
  <c r="B1243" i="7"/>
  <c r="B1157" i="7"/>
  <c r="B1615" i="7"/>
  <c r="B1739" i="7"/>
  <c r="I1739" i="7" s="1"/>
  <c r="B1384" i="7"/>
  <c r="I1384" i="7" s="1"/>
  <c r="B1217" i="7"/>
  <c r="I1217" i="7" s="1"/>
  <c r="B1989" i="7"/>
  <c r="B1134" i="7"/>
  <c r="I1134" i="7" s="1"/>
  <c r="B1834" i="7"/>
  <c r="I1834" i="7" s="1"/>
  <c r="B1643" i="7"/>
  <c r="B364" i="7"/>
  <c r="B245" i="7"/>
  <c r="B233" i="7"/>
  <c r="B372" i="7"/>
  <c r="B378" i="7"/>
  <c r="H378" i="7" s="1"/>
  <c r="B681" i="7"/>
  <c r="B1505" i="7"/>
  <c r="I1505" i="7" s="1"/>
  <c r="B356" i="7"/>
  <c r="I356" i="7" s="1"/>
  <c r="B321" i="7"/>
  <c r="B689" i="7"/>
  <c r="B112" i="7"/>
  <c r="B270" i="7"/>
  <c r="B1946" i="7"/>
  <c r="H1946" i="7" s="1"/>
  <c r="B1034" i="7"/>
  <c r="B534" i="7"/>
  <c r="B937" i="7"/>
  <c r="I937" i="7" s="1"/>
  <c r="B1614" i="7"/>
  <c r="B1604" i="7"/>
  <c r="B2114" i="7"/>
  <c r="I2114" i="7" s="1"/>
  <c r="B1474" i="7"/>
  <c r="B992" i="7"/>
  <c r="I992" i="7" s="1"/>
  <c r="B581" i="7"/>
  <c r="B808" i="7"/>
  <c r="B2077" i="7"/>
  <c r="I2077" i="7" s="1"/>
  <c r="B2085" i="7"/>
  <c r="B382" i="7"/>
  <c r="B1679" i="7"/>
  <c r="H1679" i="7" s="1"/>
  <c r="B543" i="7"/>
  <c r="B610" i="7"/>
  <c r="I610" i="7" s="1"/>
  <c r="B515" i="7"/>
  <c r="I515" i="7" s="1"/>
  <c r="B1317" i="7"/>
  <c r="B240" i="7"/>
  <c r="I240" i="7" s="1"/>
  <c r="B1244" i="7"/>
  <c r="H1244" i="7" s="1"/>
  <c r="B1657" i="7"/>
  <c r="I1657" i="7" s="1"/>
  <c r="B381" i="7"/>
  <c r="B1067" i="7"/>
  <c r="B1175" i="7"/>
  <c r="B611" i="7"/>
  <c r="B161" i="7"/>
  <c r="B1868" i="7"/>
  <c r="I1868" i="7" s="1"/>
  <c r="B1005" i="7"/>
  <c r="B518" i="7"/>
  <c r="H518" i="7" s="1"/>
  <c r="B194" i="7"/>
  <c r="B48" i="7"/>
  <c r="I48" i="7" s="1"/>
  <c r="B550" i="7"/>
  <c r="I550" i="7" s="1"/>
  <c r="B1035" i="7"/>
  <c r="B1983" i="7"/>
  <c r="B1186" i="7"/>
  <c r="B1827" i="7"/>
  <c r="I1827" i="7" s="1"/>
  <c r="B503" i="7"/>
  <c r="B1473" i="7"/>
  <c r="I1473" i="7" s="1"/>
  <c r="B1386" i="7"/>
  <c r="I1386" i="7" s="1"/>
  <c r="B1366" i="7"/>
  <c r="B1757" i="7"/>
  <c r="B881" i="7"/>
  <c r="I881" i="7" s="1"/>
  <c r="B1966" i="7"/>
  <c r="B1543" i="7"/>
  <c r="B1833" i="7"/>
  <c r="B487" i="7"/>
  <c r="B324" i="7"/>
  <c r="H324" i="7" s="1"/>
  <c r="B892" i="7"/>
  <c r="B1804" i="7"/>
  <c r="I1804" i="7" s="1"/>
  <c r="B1925" i="7"/>
  <c r="B507" i="7"/>
  <c r="I507" i="7" s="1"/>
  <c r="B2010" i="7"/>
  <c r="B845" i="7"/>
  <c r="B585" i="7"/>
  <c r="H585" i="7" s="1"/>
  <c r="B870" i="7"/>
  <c r="B1893" i="7"/>
  <c r="B1501" i="7"/>
  <c r="B336" i="7"/>
  <c r="B1872" i="7"/>
  <c r="B2116" i="7"/>
  <c r="B1121" i="7"/>
  <c r="I1121" i="7" s="1"/>
  <c r="B577" i="7"/>
  <c r="I577" i="7" s="1"/>
  <c r="B1909" i="7"/>
  <c r="B1363" i="7"/>
  <c r="I1363" i="7" s="1"/>
  <c r="B601" i="7"/>
  <c r="H601" i="7" s="1"/>
  <c r="B338" i="7"/>
  <c r="H338" i="7" s="1"/>
  <c r="B1392" i="7"/>
  <c r="B977" i="7"/>
  <c r="B545" i="7"/>
  <c r="I545" i="7" s="1"/>
  <c r="B693" i="7"/>
  <c r="I693" i="7" s="1"/>
  <c r="B793" i="7"/>
  <c r="B498" i="7"/>
  <c r="I498" i="7" s="1"/>
  <c r="B1184" i="7"/>
  <c r="H1184" i="7" s="1"/>
  <c r="B1874" i="7"/>
  <c r="I1874" i="7" s="1"/>
  <c r="B1738" i="7"/>
  <c r="H1738" i="7" s="1"/>
  <c r="B1659" i="7"/>
  <c r="B1475" i="7"/>
  <c r="B1720" i="7"/>
  <c r="I1720" i="7" s="1"/>
  <c r="B2098" i="7"/>
  <c r="I2098" i="7" s="1"/>
  <c r="B1790" i="7"/>
  <c r="H1790" i="7" s="1"/>
  <c r="B1866" i="7"/>
  <c r="I1866" i="7" s="1"/>
  <c r="B483" i="7"/>
  <c r="I483" i="7" s="1"/>
  <c r="B938" i="7"/>
  <c r="B589" i="7"/>
  <c r="I589" i="7" s="1"/>
  <c r="B2115" i="7"/>
  <c r="B2084" i="7"/>
  <c r="I2084" i="7" s="1"/>
  <c r="B2089" i="7"/>
  <c r="B1241" i="7"/>
  <c r="I1241" i="7" s="1"/>
  <c r="B2022" i="7"/>
  <c r="B2023" i="7"/>
  <c r="B2019" i="7"/>
  <c r="B491" i="7"/>
  <c r="H491" i="7" s="1"/>
  <c r="B139" i="7"/>
  <c r="I139" i="7" s="1"/>
  <c r="B1886" i="7"/>
  <c r="B1444" i="7"/>
  <c r="I1444" i="7" s="1"/>
  <c r="B76" i="7"/>
  <c r="B504" i="7"/>
  <c r="B1331" i="7"/>
  <c r="H1331" i="7" s="1"/>
  <c r="B1297" i="7"/>
  <c r="B1555" i="7"/>
  <c r="H1555" i="7" s="1"/>
  <c r="B200" i="7"/>
  <c r="H200" i="7" s="1"/>
  <c r="B221" i="7"/>
  <c r="B1631" i="7"/>
  <c r="B1353" i="7"/>
  <c r="I1353" i="7" s="1"/>
  <c r="B602" i="7"/>
  <c r="B731" i="7"/>
  <c r="B615" i="7"/>
  <c r="B55" i="7"/>
  <c r="H55" i="7" s="1"/>
  <c r="B1137" i="7"/>
  <c r="B785" i="7"/>
  <c r="B676" i="7"/>
  <c r="I676" i="7" s="1"/>
  <c r="B941" i="7"/>
  <c r="B1418" i="7"/>
  <c r="B18" i="7"/>
  <c r="I18" i="7" s="1"/>
  <c r="B843" i="7"/>
  <c r="H843" i="7" s="1"/>
  <c r="B111" i="7"/>
  <c r="I111" i="7" s="1"/>
  <c r="B794" i="7"/>
  <c r="I794" i="7" s="1"/>
  <c r="B1700" i="7"/>
  <c r="I1700" i="7" s="1"/>
  <c r="B1579" i="7"/>
  <c r="I1579" i="7" s="1"/>
  <c r="B50" i="7"/>
  <c r="B1597" i="7"/>
  <c r="I1597" i="7" s="1"/>
  <c r="B1019" i="7"/>
  <c r="B1011" i="7"/>
  <c r="I1011" i="7" s="1"/>
  <c r="B2002" i="7"/>
  <c r="I2002" i="7" s="1"/>
  <c r="B1256" i="7"/>
  <c r="I1256" i="7" s="1"/>
  <c r="B23" i="7"/>
  <c r="I23" i="7" s="1"/>
  <c r="B1507" i="7"/>
  <c r="B1782" i="7"/>
  <c r="I1782" i="7" s="1"/>
  <c r="B1647" i="7"/>
  <c r="B404" i="7"/>
  <c r="B1962" i="7"/>
  <c r="B1469" i="7"/>
  <c r="I1469" i="7" s="1"/>
  <c r="B72" i="7"/>
  <c r="B141" i="7"/>
  <c r="B359" i="7"/>
  <c r="I359" i="7" s="1"/>
  <c r="B84" i="7"/>
  <c r="B62" i="7"/>
  <c r="I62" i="7" s="1"/>
  <c r="B1585" i="7"/>
  <c r="B1568" i="7"/>
  <c r="B228" i="7"/>
  <c r="I228" i="7" s="1"/>
  <c r="B1150" i="7"/>
  <c r="B753" i="7"/>
  <c r="B1292" i="7"/>
  <c r="I1292" i="7" s="1"/>
  <c r="B1773" i="7"/>
  <c r="B668" i="7"/>
  <c r="B1711" i="7"/>
  <c r="B1334" i="7"/>
  <c r="I1334" i="7" s="1"/>
  <c r="B1561" i="7"/>
  <c r="B996" i="7"/>
  <c r="B1890" i="7"/>
  <c r="B1179" i="7"/>
  <c r="I1179" i="7" s="1"/>
  <c r="B936" i="7"/>
  <c r="B1480" i="7"/>
  <c r="I1480" i="7" s="1"/>
  <c r="B1253" i="7"/>
  <c r="B1160" i="7"/>
  <c r="B788" i="7"/>
  <c r="B1486" i="7"/>
  <c r="B835" i="7"/>
  <c r="B1354" i="7"/>
  <c r="I1354" i="7" s="1"/>
  <c r="B458" i="7"/>
  <c r="B1233" i="7"/>
  <c r="B552" i="7"/>
  <c r="B925" i="7"/>
  <c r="B1289" i="7"/>
  <c r="B1785" i="7"/>
  <c r="B2037" i="7"/>
  <c r="I2037" i="7" s="1"/>
  <c r="B952" i="7"/>
  <c r="I952" i="7" s="1"/>
  <c r="B281" i="7"/>
  <c r="B1942" i="7"/>
  <c r="B1945" i="7"/>
  <c r="I1945" i="7" s="1"/>
  <c r="B1511" i="7"/>
  <c r="B628" i="7"/>
  <c r="B571" i="7"/>
  <c r="B1488" i="7"/>
  <c r="B641" i="7"/>
  <c r="B722" i="7"/>
  <c r="I722" i="7" s="1"/>
  <c r="B1130" i="7"/>
  <c r="I1130" i="7" s="1"/>
  <c r="B890" i="7"/>
  <c r="I890" i="7" s="1"/>
  <c r="B1896" i="7"/>
  <c r="B1099" i="7"/>
  <c r="B1203" i="7"/>
  <c r="I1203" i="7" s="1"/>
  <c r="B1002" i="7"/>
  <c r="I1002" i="7" s="1"/>
  <c r="B1598" i="7"/>
  <c r="I1598" i="7" s="1"/>
  <c r="B1650" i="7"/>
  <c r="B246" i="7"/>
  <c r="B384" i="7"/>
  <c r="B1699" i="7"/>
  <c r="B1924" i="7"/>
  <c r="B1851" i="7"/>
  <c r="H1851" i="7" s="1"/>
  <c r="B1383" i="7"/>
  <c r="B945" i="7"/>
  <c r="B943" i="7"/>
  <c r="I943" i="7" s="1"/>
  <c r="B1634" i="7"/>
  <c r="I1634" i="7" s="1"/>
  <c r="B1375" i="7"/>
  <c r="B1081" i="7"/>
  <c r="I1081" i="7" s="1"/>
  <c r="B490" i="7"/>
  <c r="B1237" i="7"/>
  <c r="B984" i="7"/>
  <c r="H984" i="7" s="1"/>
  <c r="B686" i="7"/>
  <c r="I686" i="7" s="1"/>
  <c r="B1265" i="7"/>
  <c r="I1265" i="7" s="1"/>
  <c r="B1408" i="7"/>
  <c r="B751" i="7"/>
  <c r="B1405" i="7"/>
  <c r="H1405" i="7" s="1"/>
  <c r="B834" i="7"/>
  <c r="B1668" i="7"/>
  <c r="I1668" i="7" s="1"/>
  <c r="B1489" i="7"/>
  <c r="I1489" i="7" s="1"/>
  <c r="B864" i="7"/>
  <c r="B1091" i="7"/>
  <c r="B1787" i="7"/>
  <c r="I1787" i="7" s="1"/>
  <c r="B1848" i="7"/>
  <c r="I1848" i="7" s="1"/>
  <c r="B1576" i="7"/>
  <c r="B1013" i="7"/>
  <c r="I1013" i="7" s="1"/>
  <c r="B953" i="7"/>
  <c r="I953" i="7" s="1"/>
  <c r="B448" i="7"/>
  <c r="B1223" i="7"/>
  <c r="B1090" i="7"/>
  <c r="I1090" i="7" s="1"/>
  <c r="B1193" i="7"/>
  <c r="B1030" i="7"/>
  <c r="B976" i="7"/>
  <c r="I976" i="7" s="1"/>
  <c r="B923" i="7"/>
  <c r="B1045" i="7"/>
  <c r="B1847" i="7"/>
  <c r="I1847" i="7" s="1"/>
  <c r="B1701" i="7"/>
  <c r="B1984" i="7"/>
  <c r="B508" i="7"/>
  <c r="B1687" i="7"/>
  <c r="B1390" i="7"/>
  <c r="H1390" i="7" s="1"/>
  <c r="B939" i="7"/>
  <c r="B313" i="7"/>
  <c r="I313" i="7" s="1"/>
  <c r="B416" i="7"/>
  <c r="B670" i="7"/>
  <c r="I670" i="7" s="1"/>
  <c r="B2056" i="7"/>
  <c r="H2056" i="7" s="1"/>
  <c r="B1435" i="7"/>
  <c r="H1435" i="7" s="1"/>
  <c r="B1275" i="7"/>
  <c r="H1275" i="7" s="1"/>
  <c r="B1373" i="7"/>
  <c r="B1398" i="7"/>
  <c r="B2097" i="7"/>
  <c r="B717" i="7"/>
  <c r="B2102" i="7"/>
  <c r="B2014" i="7"/>
  <c r="B2032" i="7"/>
  <c r="H2032" i="7" s="1"/>
  <c r="B1305" i="7"/>
  <c r="B2113" i="7"/>
  <c r="B2094" i="7"/>
  <c r="B2079" i="7"/>
  <c r="H2079" i="7" s="1"/>
  <c r="B2096" i="7"/>
  <c r="B1784" i="7"/>
  <c r="B1329" i="7"/>
  <c r="I1329" i="7" s="1"/>
  <c r="B2041" i="7"/>
  <c r="B1220" i="7"/>
  <c r="B1295" i="7"/>
  <c r="B1094" i="7"/>
  <c r="H1094" i="7" s="1"/>
  <c r="B1057" i="7"/>
  <c r="B876" i="7"/>
  <c r="B366" i="7"/>
  <c r="B1086" i="7"/>
  <c r="B122" i="7"/>
  <c r="B1276" i="7"/>
  <c r="I1276" i="7" s="1"/>
  <c r="B648" i="7"/>
  <c r="I648" i="7" s="1"/>
  <c r="B1270" i="7"/>
  <c r="B532" i="7"/>
  <c r="H532" i="7" s="1"/>
  <c r="B933" i="7"/>
  <c r="B1861" i="7"/>
  <c r="H1861" i="7" s="1"/>
  <c r="B1584" i="7"/>
  <c r="B1977" i="7"/>
  <c r="B234" i="7"/>
  <c r="I234" i="7" s="1"/>
  <c r="B461" i="7"/>
  <c r="I461" i="7" s="1"/>
  <c r="B402" i="7"/>
  <c r="I402" i="7" s="1"/>
  <c r="B394" i="7"/>
  <c r="B78" i="7"/>
  <c r="I78" i="7" s="1"/>
  <c r="B1745" i="7"/>
  <c r="H1745" i="7" s="1"/>
  <c r="B90" i="7"/>
  <c r="I90" i="7" s="1"/>
  <c r="B1530" i="7"/>
  <c r="B2018" i="7"/>
  <c r="B1015" i="7"/>
  <c r="B149" i="7"/>
  <c r="B1406" i="7"/>
  <c r="B604" i="7"/>
  <c r="B827" i="7"/>
  <c r="B1812" i="7"/>
  <c r="B459" i="7"/>
  <c r="I459" i="7" s="1"/>
  <c r="B1439" i="7"/>
  <c r="H1439" i="7" s="1"/>
  <c r="B742" i="7"/>
  <c r="B619" i="7"/>
  <c r="I619" i="7" s="1"/>
  <c r="B260" i="7"/>
  <c r="I260" i="7" s="1"/>
  <c r="B930" i="7"/>
  <c r="I930" i="7" s="1"/>
  <c r="B1587" i="7"/>
  <c r="B94" i="7"/>
  <c r="I94" i="7" s="1"/>
  <c r="B1754" i="7"/>
  <c r="I1754" i="7" s="1"/>
  <c r="B2005" i="7"/>
  <c r="I2005" i="7" s="1"/>
  <c r="B1629" i="7"/>
  <c r="B2004" i="7"/>
  <c r="I2004" i="7" s="1"/>
  <c r="B974" i="7"/>
  <c r="B1898" i="7"/>
  <c r="B877" i="7"/>
  <c r="B1208" i="7"/>
  <c r="B1715" i="7"/>
  <c r="B2007" i="7"/>
  <c r="B1892" i="7"/>
  <c r="B527" i="7"/>
  <c r="B1214" i="7"/>
  <c r="B1681" i="7"/>
  <c r="B175" i="7"/>
  <c r="B322" i="7"/>
  <c r="I322" i="7" s="1"/>
  <c r="B1161" i="7"/>
  <c r="B636" i="7"/>
  <c r="B1617" i="7"/>
  <c r="B1419" i="7"/>
  <c r="B348" i="7"/>
  <c r="I348" i="7" s="1"/>
  <c r="B734" i="7"/>
  <c r="B1465" i="7"/>
  <c r="H1465" i="7" s="1"/>
  <c r="B1880" i="7"/>
  <c r="B502" i="7"/>
  <c r="B1483" i="7"/>
  <c r="I1483" i="7" s="1"/>
  <c r="B1128" i="7"/>
  <c r="B1205" i="7"/>
  <c r="B580" i="7"/>
  <c r="B905" i="7"/>
  <c r="I905" i="7" s="1"/>
  <c r="B716" i="7"/>
  <c r="B1768" i="7"/>
  <c r="I1768" i="7" s="1"/>
  <c r="B2043" i="7"/>
  <c r="B741" i="7"/>
  <c r="B2120" i="7"/>
  <c r="I2120" i="7" s="1"/>
  <c r="B724" i="7"/>
  <c r="B307" i="7"/>
  <c r="B569" i="7"/>
  <c r="I569" i="7" s="1"/>
  <c r="B1290" i="7"/>
  <c r="B1133" i="7"/>
  <c r="I1133" i="7" s="1"/>
  <c r="B893" i="7"/>
  <c r="I893" i="7" s="1"/>
  <c r="B1777" i="7"/>
  <c r="B1202" i="7"/>
  <c r="H1202" i="7" s="1"/>
  <c r="B1817" i="7"/>
  <c r="I1817" i="7" s="1"/>
  <c r="B362" i="7"/>
  <c r="B1856" i="7"/>
  <c r="B1024" i="7"/>
  <c r="B829" i="7"/>
  <c r="H829" i="7" s="1"/>
  <c r="B726" i="7"/>
  <c r="B1060" i="7"/>
  <c r="B1513" i="7"/>
  <c r="B301" i="7"/>
  <c r="B1320" i="7"/>
  <c r="B1300" i="7"/>
  <c r="B1710" i="7"/>
  <c r="B2092" i="7"/>
  <c r="I2092" i="7" s="1"/>
  <c r="B1929" i="7"/>
  <c r="B1556" i="7"/>
  <c r="B1967" i="7"/>
  <c r="I1967" i="7" s="1"/>
  <c r="B1548" i="7"/>
  <c r="B649" i="7"/>
  <c r="H649" i="7" s="1"/>
  <c r="B96" i="7"/>
  <c r="H96" i="7" s="1"/>
  <c r="B443" i="7"/>
  <c r="I443" i="7" s="1"/>
  <c r="B931" i="7"/>
  <c r="B1838" i="7"/>
  <c r="B1477" i="7"/>
  <c r="I1477" i="7" s="1"/>
  <c r="B1216" i="7"/>
  <c r="B1330" i="7"/>
  <c r="B1786" i="7"/>
  <c r="I1786" i="7" s="1"/>
  <c r="B1675" i="7"/>
  <c r="I1675" i="7" s="1"/>
  <c r="B1402" i="7"/>
  <c r="I1402" i="7" s="1"/>
  <c r="B367" i="7"/>
  <c r="B1652" i="7"/>
  <c r="I1652" i="7" s="1"/>
  <c r="B1357" i="7"/>
  <c r="B920" i="7"/>
  <c r="B1921" i="7"/>
  <c r="B1988" i="7"/>
  <c r="B1093" i="7"/>
  <c r="B1032" i="7"/>
  <c r="H1032" i="7" s="1"/>
  <c r="B980" i="7"/>
  <c r="B428" i="7"/>
  <c r="B1336" i="7"/>
  <c r="B1043" i="7"/>
  <c r="B1380" i="7"/>
  <c r="I1380" i="7" s="1"/>
  <c r="B960" i="7"/>
  <c r="B1781" i="7"/>
  <c r="I1781" i="7" s="1"/>
  <c r="B755" i="7"/>
  <c r="B2017" i="7"/>
  <c r="I2017" i="7" s="1"/>
  <c r="B430" i="7"/>
  <c r="B673" i="7"/>
  <c r="I673" i="7" s="1"/>
  <c r="B415" i="7"/>
  <c r="B2057" i="7"/>
  <c r="B638" i="7"/>
  <c r="B2106" i="7"/>
  <c r="I2106" i="7" s="1"/>
  <c r="B2061" i="7"/>
  <c r="B2101" i="7"/>
  <c r="B2123" i="7"/>
  <c r="B1410" i="7"/>
  <c r="B1978" i="7"/>
  <c r="B1884" i="7"/>
  <c r="B2054" i="7"/>
  <c r="B2110" i="7"/>
  <c r="I2110" i="7" s="1"/>
  <c r="B784" i="7"/>
  <c r="B47" i="7"/>
  <c r="I47" i="7" s="1"/>
  <c r="B1602" i="7"/>
  <c r="I1602" i="7" s="1"/>
  <c r="B1044" i="7"/>
  <c r="B1993" i="7"/>
  <c r="B1347" i="7"/>
  <c r="I1347" i="7" s="1"/>
  <c r="B276" i="7"/>
  <c r="I276" i="7" s="1"/>
  <c r="B1620" i="7"/>
  <c r="H1620" i="7" s="1"/>
  <c r="B181" i="7"/>
  <c r="I181" i="7" s="1"/>
  <c r="B1314" i="7"/>
  <c r="B1097" i="7"/>
  <c r="I1097" i="7" s="1"/>
  <c r="B132" i="7"/>
  <c r="I132" i="7" s="1"/>
  <c r="B417" i="7"/>
  <c r="I417" i="7" s="1"/>
  <c r="B1261" i="7"/>
  <c r="B125" i="7"/>
  <c r="B1199" i="7"/>
  <c r="B624" i="7"/>
  <c r="I624" i="7" s="1"/>
  <c r="B64" i="7"/>
  <c r="I64" i="7" s="1"/>
  <c r="B1506" i="7"/>
  <c r="B1801" i="7"/>
  <c r="I1801" i="7" s="1"/>
  <c r="B89" i="7"/>
  <c r="B1696" i="7"/>
  <c r="B1311" i="7"/>
  <c r="B1957" i="7"/>
  <c r="B1399" i="7"/>
  <c r="B909" i="7"/>
  <c r="I909" i="7" s="1"/>
  <c r="B944" i="7"/>
  <c r="H944" i="7" s="1"/>
  <c r="B698" i="7"/>
  <c r="B1129" i="7"/>
  <c r="B1338" i="7"/>
  <c r="I1338" i="7" s="1"/>
  <c r="B287" i="7"/>
  <c r="B1665" i="7"/>
  <c r="B847" i="7"/>
  <c r="B1180" i="7"/>
  <c r="B766" i="7"/>
  <c r="I766" i="7" s="1"/>
  <c r="B479" i="7"/>
  <c r="I479" i="7" s="1"/>
  <c r="B1126" i="7"/>
  <c r="B1423" i="7"/>
  <c r="I1423" i="7" s="1"/>
  <c r="B1185" i="7"/>
  <c r="H1185" i="7" s="1"/>
  <c r="B347" i="7"/>
  <c r="B104" i="7"/>
  <c r="B904" i="7"/>
  <c r="B632" i="7"/>
  <c r="I632" i="7" s="1"/>
  <c r="B1141" i="7"/>
  <c r="I1141" i="7" s="1"/>
  <c r="B1762" i="7"/>
  <c r="H1762" i="7" s="1"/>
  <c r="B1230" i="7"/>
  <c r="I1230" i="7" s="1"/>
  <c r="B1862" i="7"/>
  <c r="B561" i="7"/>
  <c r="I561" i="7" s="1"/>
  <c r="B1495" i="7"/>
  <c r="B1173" i="7"/>
  <c r="B1724" i="7"/>
  <c r="B971" i="7"/>
  <c r="B1540" i="7"/>
  <c r="B1068" i="7"/>
  <c r="B370" i="7"/>
  <c r="B1117" i="7"/>
  <c r="B1168" i="7"/>
  <c r="B1819" i="7"/>
  <c r="B1690" i="7"/>
  <c r="B1007" i="7"/>
  <c r="I1007" i="7" s="1"/>
  <c r="B1104" i="7"/>
  <c r="I1104" i="7" s="1"/>
  <c r="B988" i="7"/>
  <c r="B1552" i="7"/>
  <c r="I1552" i="7" s="1"/>
  <c r="B1187" i="7"/>
  <c r="I1187" i="7" s="1"/>
  <c r="B2051" i="7"/>
  <c r="B1417" i="7"/>
  <c r="I1417" i="7" s="1"/>
  <c r="B1049" i="7"/>
  <c r="H1049" i="7" s="1"/>
  <c r="B927" i="7"/>
  <c r="B208" i="7"/>
  <c r="B1127" i="7"/>
  <c r="B1912" i="7"/>
  <c r="B968" i="7"/>
  <c r="B1876" i="7"/>
  <c r="I1876" i="7" s="1"/>
  <c r="B1960" i="7"/>
  <c r="B1221" i="7"/>
  <c r="I1221" i="7" s="1"/>
  <c r="B2070" i="7"/>
  <c r="I2070" i="7" s="1"/>
  <c r="B1980" i="7"/>
  <c r="B1749" i="7"/>
  <c r="B2050" i="7"/>
  <c r="B594" i="7"/>
  <c r="I594" i="7" s="1"/>
  <c r="B1115" i="7"/>
  <c r="B2064" i="7"/>
  <c r="B2108" i="7"/>
  <c r="B445" i="7"/>
  <c r="B1979" i="7"/>
  <c r="B1799" i="7"/>
  <c r="I1799" i="7" s="1"/>
  <c r="B735" i="7"/>
  <c r="B911" i="7"/>
  <c r="B411" i="7"/>
  <c r="B1315" i="7"/>
  <c r="B188" i="7"/>
  <c r="B480" i="7"/>
  <c r="H480" i="7" s="1"/>
  <c r="B1655" i="7"/>
  <c r="B54" i="7"/>
  <c r="I54" i="7" s="1"/>
  <c r="B1889" i="7"/>
  <c r="H1889" i="7" s="1"/>
  <c r="B1047" i="7"/>
  <c r="B1736" i="7"/>
  <c r="B621" i="7"/>
  <c r="I621" i="7" s="1"/>
  <c r="B146" i="7"/>
  <c r="H146" i="7" s="1"/>
  <c r="B83" i="7"/>
  <c r="B956" i="7"/>
  <c r="B391" i="7"/>
  <c r="B36" i="7"/>
  <c r="I36" i="7" s="1"/>
  <c r="B885" i="7"/>
  <c r="I885" i="7" s="1"/>
  <c r="B838" i="7"/>
  <c r="B891" i="7"/>
  <c r="B1196" i="7"/>
  <c r="B408" i="7"/>
  <c r="I408" i="7" s="1"/>
  <c r="B1010" i="7"/>
  <c r="B1472" i="7"/>
  <c r="B1722" i="7"/>
  <c r="B612" i="7"/>
  <c r="B1541" i="7"/>
  <c r="B1499" i="7"/>
  <c r="B627" i="7"/>
  <c r="B1902" i="7"/>
  <c r="B748" i="7"/>
  <c r="B1826" i="7"/>
  <c r="I1826" i="7" s="1"/>
  <c r="B1981" i="7"/>
  <c r="B1125" i="7"/>
  <c r="B1970" i="7"/>
  <c r="I1970" i="7" s="1"/>
  <c r="B206" i="7"/>
  <c r="I206" i="7" s="1"/>
  <c r="B242" i="7"/>
  <c r="B666" i="7"/>
  <c r="B1895" i="7"/>
  <c r="B818" i="7"/>
  <c r="I818" i="7" s="1"/>
  <c r="B1771" i="7"/>
  <c r="B1514" i="7"/>
  <c r="I1514" i="7" s="1"/>
  <c r="B1605" i="7"/>
  <c r="I1605" i="7" s="1"/>
  <c r="B343" i="7"/>
  <c r="I343" i="7" s="1"/>
  <c r="B1301" i="7"/>
  <c r="B1527" i="7"/>
  <c r="I1527" i="7" s="1"/>
  <c r="B531" i="7"/>
  <c r="B774" i="7"/>
  <c r="B553" i="7"/>
  <c r="B419" i="7"/>
  <c r="I419" i="7" s="1"/>
  <c r="B127" i="7"/>
  <c r="B912" i="7"/>
  <c r="I912" i="7" s="1"/>
  <c r="B1235" i="7"/>
  <c r="B1509" i="7"/>
  <c r="B319" i="7"/>
  <c r="B1492" i="7"/>
  <c r="B754" i="7"/>
  <c r="B1122" i="7"/>
  <c r="B815" i="7"/>
  <c r="B1262" i="7"/>
  <c r="B1365" i="7"/>
  <c r="B1974" i="7"/>
  <c r="I1974" i="7" s="1"/>
  <c r="B335" i="7"/>
  <c r="B1672" i="7"/>
  <c r="B107" i="7"/>
  <c r="I107" i="7" s="1"/>
  <c r="B823" i="7"/>
  <c r="B80" i="7"/>
  <c r="B470" i="7"/>
  <c r="H470" i="7" s="1"/>
  <c r="B1257" i="7"/>
  <c r="B539" i="7"/>
  <c r="I539" i="7" s="1"/>
  <c r="B942" i="7"/>
  <c r="B1632" i="7"/>
  <c r="B679" i="7"/>
  <c r="B1841" i="7"/>
  <c r="B1293" i="7"/>
  <c r="B176" i="7"/>
  <c r="I176" i="7" s="1"/>
  <c r="B1636" i="7"/>
  <c r="B1159" i="7"/>
  <c r="B836" i="7"/>
  <c r="B238" i="7"/>
  <c r="I238" i="7" s="1"/>
  <c r="B1788" i="7"/>
  <c r="B1592" i="7"/>
  <c r="B1502" i="7"/>
  <c r="H1502" i="7" s="1"/>
  <c r="B702" i="7"/>
  <c r="B1992" i="7"/>
  <c r="B277" i="7"/>
  <c r="I277" i="7" s="1"/>
  <c r="B1337" i="7"/>
  <c r="B570" i="7"/>
  <c r="I570" i="7" s="1"/>
  <c r="B558" i="7"/>
  <c r="I558" i="7" s="1"/>
  <c r="B1901" i="7"/>
  <c r="B771" i="7"/>
  <c r="B1324" i="7"/>
  <c r="B2049" i="7"/>
  <c r="B568" i="7"/>
  <c r="I568" i="7" s="1"/>
  <c r="B464" i="7"/>
  <c r="B128" i="7"/>
  <c r="B576" i="7"/>
  <c r="H576" i="7" s="1"/>
  <c r="B1646" i="7"/>
  <c r="B1111" i="7"/>
  <c r="B565" i="7"/>
  <c r="I565" i="7" s="1"/>
  <c r="B2020" i="7"/>
  <c r="B683" i="7"/>
  <c r="I683" i="7" s="1"/>
  <c r="B1796" i="7"/>
  <c r="I1796" i="7" s="1"/>
  <c r="B1963" i="7"/>
  <c r="I1963" i="7" s="1"/>
  <c r="B1860" i="7"/>
  <c r="B985" i="7"/>
  <c r="I985" i="7" s="1"/>
  <c r="B546" i="7"/>
  <c r="B860" i="7"/>
  <c r="B1069" i="7"/>
  <c r="B1362" i="7"/>
  <c r="B588" i="7"/>
  <c r="B1524" i="7"/>
  <c r="B1021" i="7"/>
  <c r="B852" i="7"/>
  <c r="I852" i="7" s="1"/>
  <c r="B1374" i="7"/>
  <c r="B305" i="7"/>
  <c r="I305" i="7" s="1"/>
  <c r="B2109" i="7"/>
  <c r="B660" i="7"/>
  <c r="B1215" i="7"/>
  <c r="I1215" i="7" s="1"/>
  <c r="B1479" i="7"/>
  <c r="B405" i="7"/>
  <c r="I405" i="7" s="1"/>
  <c r="B1436" i="7"/>
  <c r="B559" i="7"/>
  <c r="B420" i="7"/>
  <c r="I420" i="7" s="1"/>
  <c r="B908" i="7"/>
  <c r="B1041" i="7"/>
  <c r="B2095" i="7"/>
  <c r="H2095" i="7" s="1"/>
  <c r="B2039" i="7"/>
  <c r="B426" i="7"/>
  <c r="H426" i="7" s="1"/>
  <c r="B312" i="7"/>
  <c r="B1820" i="7"/>
  <c r="B1146" i="7"/>
  <c r="I1146" i="7" s="1"/>
  <c r="B1120" i="7"/>
  <c r="B303" i="7"/>
  <c r="B1371" i="7"/>
  <c r="B1718" i="7"/>
  <c r="I1718" i="7" s="1"/>
  <c r="B2117" i="7"/>
  <c r="I2117" i="7" s="1"/>
  <c r="B1537" i="7"/>
  <c r="B1189" i="7"/>
  <c r="B2104" i="7"/>
  <c r="H2104" i="7" s="1"/>
  <c r="B2082" i="7"/>
  <c r="B591" i="7"/>
  <c r="B2086" i="7"/>
  <c r="B1165" i="7"/>
  <c r="I1165" i="7" s="1"/>
  <c r="B1961" i="7"/>
  <c r="I1961" i="7" s="1"/>
  <c r="B2026" i="7"/>
  <c r="B2091" i="7"/>
  <c r="B1084" i="7"/>
  <c r="I1084" i="7" s="1"/>
  <c r="B337" i="7"/>
  <c r="I337" i="7" s="1"/>
  <c r="B2016" i="7"/>
  <c r="I2016" i="7" s="1"/>
  <c r="B2111" i="7"/>
  <c r="B2072" i="7"/>
  <c r="I2072" i="7" s="1"/>
  <c r="B2065" i="7"/>
  <c r="H2065" i="7" s="1"/>
  <c r="B2121" i="7"/>
  <c r="I2121" i="7" s="1"/>
  <c r="B259" i="7"/>
  <c r="B548" i="7"/>
  <c r="I548" i="7" s="1"/>
  <c r="B177" i="7"/>
  <c r="B1928" i="7"/>
  <c r="I1928" i="7" s="1"/>
  <c r="B653" i="7"/>
  <c r="I653" i="7" s="1"/>
  <c r="B1139" i="7"/>
  <c r="I1139" i="7" s="1"/>
  <c r="B1385" i="7"/>
  <c r="B707" i="7"/>
  <c r="I707" i="7" s="1"/>
  <c r="B268" i="7"/>
  <c r="B1446" i="7"/>
  <c r="H1446" i="7" s="1"/>
  <c r="B249" i="7"/>
  <c r="B579" i="7"/>
  <c r="B164" i="7"/>
  <c r="B1869" i="7"/>
  <c r="B109" i="7"/>
  <c r="B1911" i="7"/>
  <c r="B306" i="7"/>
  <c r="I306" i="7" s="1"/>
  <c r="B57" i="7"/>
  <c r="I57" i="7" s="1"/>
  <c r="B1239" i="7"/>
  <c r="I1239" i="7" s="1"/>
  <c r="B174" i="7"/>
  <c r="I174" i="7" s="1"/>
  <c r="B488" i="7"/>
  <c r="I488" i="7" s="1"/>
  <c r="B637" i="7"/>
  <c r="I637" i="7" s="1"/>
  <c r="B137" i="7"/>
  <c r="B525" i="7"/>
  <c r="I525" i="7" s="1"/>
  <c r="B1368" i="7"/>
  <c r="I1368" i="7" s="1"/>
  <c r="B1562" i="7"/>
  <c r="B1498" i="7"/>
  <c r="I1498" i="7" s="1"/>
  <c r="B1164" i="7"/>
  <c r="H1164" i="7" s="1"/>
  <c r="B1914" i="7"/>
  <c r="I1914" i="7" s="1"/>
  <c r="B963" i="7"/>
  <c r="I963" i="7" s="1"/>
  <c r="B732" i="7"/>
  <c r="B750" i="7"/>
  <c r="B15" i="7"/>
  <c r="I15" i="7" s="1"/>
  <c r="B1343" i="7"/>
  <c r="I1343" i="7" s="1"/>
  <c r="B371" i="7"/>
  <c r="B1191" i="7"/>
  <c r="I1191" i="7" s="1"/>
  <c r="B874" i="7"/>
  <c r="I874" i="7" s="1"/>
  <c r="B1112" i="7"/>
  <c r="B1508" i="7"/>
  <c r="I1508" i="7" s="1"/>
  <c r="B1282" i="7"/>
  <c r="I1282" i="7" s="1"/>
  <c r="B1105" i="7"/>
  <c r="B2093" i="7"/>
  <c r="I2093" i="7" s="1"/>
  <c r="B440" i="7"/>
  <c r="B647" i="7"/>
  <c r="B1420" i="7"/>
  <c r="B863" i="7"/>
  <c r="B423" i="7"/>
  <c r="B1209" i="7"/>
  <c r="I1209" i="7" s="1"/>
  <c r="B482" i="7"/>
  <c r="I482" i="7" s="1"/>
  <c r="B804" i="7"/>
  <c r="B1073" i="7"/>
  <c r="I1073" i="7" s="1"/>
  <c r="B299" i="7"/>
  <c r="I299" i="7" s="1"/>
  <c r="B1080" i="7"/>
  <c r="B1471" i="7"/>
  <c r="B2088" i="7"/>
  <c r="B2071" i="7"/>
  <c r="I2071" i="7" s="1"/>
  <c r="B365" i="7"/>
  <c r="B2027" i="7"/>
  <c r="B224" i="7"/>
  <c r="B1478" i="7"/>
  <c r="H1478" i="7" s="1"/>
  <c r="B1428" i="7"/>
  <c r="I1428" i="7" s="1"/>
  <c r="B884" i="7"/>
  <c r="B817" i="7"/>
  <c r="B40" i="7"/>
  <c r="I40" i="7" s="1"/>
  <c r="B1009" i="7"/>
  <c r="H1009" i="7" s="1"/>
  <c r="B526" i="7"/>
  <c r="I526" i="7" s="1"/>
  <c r="B1775" i="7"/>
  <c r="B2078" i="7"/>
  <c r="I2078" i="7" s="1"/>
  <c r="B1551" i="7"/>
  <c r="I1551" i="7" s="1"/>
  <c r="B385" i="7"/>
  <c r="B1391" i="7"/>
  <c r="B1595" i="7"/>
  <c r="B2083" i="7"/>
  <c r="I2083" i="7" s="1"/>
  <c r="B357" i="7"/>
  <c r="I357" i="7" s="1"/>
  <c r="B29" i="7"/>
  <c r="H29" i="7" s="1"/>
  <c r="B44" i="7"/>
  <c r="H44" i="7" s="1"/>
  <c r="B24" i="7"/>
  <c r="B797" i="7"/>
  <c r="I797" i="7" s="1"/>
  <c r="B1704" i="7"/>
  <c r="B344" i="7"/>
  <c r="B1564" i="7"/>
  <c r="B1997" i="7"/>
  <c r="H1997" i="7" s="1"/>
  <c r="B32" i="7"/>
  <c r="I32" i="7" s="1"/>
  <c r="B1955" i="7"/>
  <c r="B617" i="7"/>
  <c r="B841" i="7"/>
  <c r="B744" i="7"/>
  <c r="B1726" i="7"/>
  <c r="I1726" i="7" s="1"/>
  <c r="B1273" i="7"/>
  <c r="B1039" i="7"/>
  <c r="I1039" i="7" s="1"/>
  <c r="B377" i="7"/>
  <c r="I377" i="7" s="1"/>
  <c r="B201" i="7"/>
  <c r="I201" i="7" s="1"/>
  <c r="B1575" i="7"/>
  <c r="I1575" i="7" s="1"/>
  <c r="B1461" i="7"/>
  <c r="H1461" i="7" s="1"/>
  <c r="B58" i="7"/>
  <c r="B710" i="7"/>
  <c r="B663" i="7"/>
  <c r="B664" i="7"/>
  <c r="B872" i="7"/>
  <c r="I872" i="7" s="1"/>
  <c r="B1930" i="7"/>
  <c r="B1014" i="7"/>
  <c r="B1022" i="7"/>
  <c r="B2099" i="7"/>
  <c r="I2099" i="7" s="1"/>
  <c r="B669" i="7"/>
  <c r="I669" i="7" s="1"/>
  <c r="B1887" i="7"/>
  <c r="I1887" i="7" s="1"/>
  <c r="B2055" i="7"/>
  <c r="I2055" i="7" s="1"/>
  <c r="B2015" i="7"/>
  <c r="B388" i="7"/>
  <c r="B2012" i="7"/>
  <c r="H2012" i="7" s="1"/>
  <c r="B782" i="7"/>
  <c r="I782" i="7" s="1"/>
  <c r="B770" i="7"/>
  <c r="B574" i="7"/>
  <c r="B136" i="7"/>
  <c r="I136" i="7" s="1"/>
  <c r="B1055" i="7"/>
  <c r="B1412" i="7"/>
  <c r="B2118" i="7"/>
  <c r="B1421" i="7"/>
  <c r="I1421" i="7" s="1"/>
  <c r="B1611" i="7"/>
  <c r="B1656" i="7"/>
  <c r="I1656" i="7" s="1"/>
  <c r="B1877" i="7"/>
  <c r="H1877" i="7" s="1"/>
  <c r="B1376" i="7"/>
  <c r="B756" i="7"/>
  <c r="B736" i="7"/>
  <c r="B760" i="7"/>
  <c r="B42" i="7"/>
  <c r="I42" i="7" s="1"/>
  <c r="B329" i="7"/>
  <c r="I329" i="7" s="1"/>
  <c r="B2122" i="7"/>
  <c r="B656" i="7"/>
  <c r="B1267" i="7"/>
  <c r="I1267" i="7" s="1"/>
  <c r="B1442" i="7"/>
  <c r="B1849" i="7"/>
  <c r="B159" i="7"/>
  <c r="I159" i="7" s="1"/>
  <c r="B928" i="7"/>
  <c r="I928" i="7" s="1"/>
  <c r="B414" i="7"/>
  <c r="B1883" i="7"/>
  <c r="H1883" i="7" s="1"/>
  <c r="B1653" i="7"/>
  <c r="B494" i="7"/>
  <c r="I494" i="7" s="1"/>
  <c r="B1000" i="7"/>
  <c r="B271" i="7"/>
  <c r="I271" i="7" s="1"/>
  <c r="B1609" i="7"/>
  <c r="I1609" i="7" s="1"/>
  <c r="B833" i="7"/>
  <c r="I833" i="7" s="1"/>
  <c r="B1904" i="7"/>
  <c r="H1904" i="7" s="1"/>
  <c r="B133" i="7"/>
  <c r="B1149" i="7"/>
  <c r="H1149" i="7" s="1"/>
  <c r="B361" i="7"/>
  <c r="B798" i="7"/>
  <c r="H798" i="7" s="1"/>
  <c r="B700" i="7"/>
  <c r="B812" i="7"/>
  <c r="B2100" i="7"/>
  <c r="I2100" i="7" s="1"/>
  <c r="B1682" i="7"/>
  <c r="B605" i="7"/>
  <c r="H605" i="7" s="1"/>
  <c r="B991" i="7"/>
  <c r="B1061" i="7"/>
  <c r="B1515" i="7"/>
  <c r="H1515" i="7" s="1"/>
  <c r="B484" i="7"/>
  <c r="I484" i="7" s="1"/>
  <c r="B1835" i="7"/>
  <c r="B431" i="7"/>
  <c r="B1633" i="7"/>
  <c r="B1917" i="7"/>
  <c r="B373" i="7"/>
  <c r="H373" i="7" s="1"/>
  <c r="B997" i="7"/>
  <c r="I997" i="7" s="1"/>
  <c r="B358" i="7"/>
  <c r="B1348" i="7"/>
  <c r="B583" i="7"/>
  <c r="B725" i="7"/>
  <c r="I725" i="7" s="1"/>
  <c r="B116" i="7"/>
  <c r="B1370" i="7"/>
  <c r="B982" i="7"/>
  <c r="I982" i="7" s="1"/>
  <c r="B1640" i="7"/>
  <c r="H1640" i="7" s="1"/>
  <c r="B1484" i="7"/>
  <c r="B1153" i="7"/>
  <c r="I1153" i="7" s="1"/>
  <c r="B2035" i="7"/>
  <c r="B446" i="7"/>
  <c r="I446" i="7" s="1"/>
  <c r="B2029" i="7"/>
  <c r="B2087" i="7"/>
  <c r="I2087" i="7" s="1"/>
  <c r="B256" i="7"/>
  <c r="H256" i="7" s="1"/>
  <c r="B1158" i="7"/>
  <c r="I1158" i="7" s="1"/>
  <c r="B859" i="7"/>
  <c r="B1747" i="7"/>
  <c r="H1747" i="7" s="1"/>
  <c r="B1577" i="7"/>
  <c r="H1577" i="7" s="1"/>
  <c r="B16" i="7"/>
  <c r="I16" i="7" s="1"/>
  <c r="B1943" i="7"/>
  <c r="B1867" i="7"/>
  <c r="I1867" i="7" s="1"/>
  <c r="B906" i="7"/>
  <c r="H906" i="7" s="1"/>
  <c r="B805" i="7"/>
  <c r="B1100" i="7"/>
  <c r="I1100" i="7" s="1"/>
  <c r="B1106" i="7"/>
  <c r="H1106" i="7" s="1"/>
  <c r="B1278" i="7"/>
  <c r="B620" i="7"/>
  <c r="B1286" i="7"/>
  <c r="I1286" i="7" s="1"/>
  <c r="B825" i="7"/>
  <c r="B269" i="7"/>
  <c r="B1107" i="7"/>
  <c r="H1107" i="7" s="1"/>
  <c r="B1550" i="7"/>
  <c r="B222" i="7"/>
  <c r="B889" i="7"/>
  <c r="H889" i="7" s="1"/>
  <c r="B831" i="7"/>
  <c r="I831" i="7" s="1"/>
  <c r="B386" i="7"/>
  <c r="B261" i="7"/>
  <c r="I261" i="7" s="1"/>
  <c r="B2009" i="7"/>
  <c r="I2009" i="7" s="1"/>
  <c r="B524" i="7"/>
  <c r="B720" i="7"/>
  <c r="I720" i="7" s="1"/>
  <c r="B1953" i="7"/>
  <c r="B340" i="7"/>
  <c r="B1415" i="7"/>
  <c r="I1415" i="7" s="1"/>
  <c r="B1571" i="7"/>
  <c r="B1288" i="7"/>
  <c r="B1566" i="7"/>
  <c r="B19" i="7"/>
  <c r="B272" i="7"/>
  <c r="B1608" i="7"/>
  <c r="H1608" i="7" s="1"/>
  <c r="B1454" i="7"/>
  <c r="I1454" i="7" s="1"/>
  <c r="B714" i="7"/>
  <c r="B1312" i="7"/>
  <c r="B184" i="7"/>
  <c r="B554" i="7"/>
  <c r="B844" i="7"/>
  <c r="B1033" i="7"/>
  <c r="B840" i="7"/>
  <c r="I840" i="7" s="1"/>
  <c r="B975" i="7"/>
  <c r="H975" i="7" s="1"/>
  <c r="B2040" i="7"/>
  <c r="I2040" i="7" s="1"/>
  <c r="B2052" i="7"/>
  <c r="I2052" i="7" s="1"/>
  <c r="B2053" i="7"/>
  <c r="B2107" i="7"/>
  <c r="B210" i="7"/>
  <c r="B198" i="7"/>
  <c r="I198" i="7" s="1"/>
  <c r="B762" i="7"/>
  <c r="B1198" i="7"/>
  <c r="B1639" i="7"/>
  <c r="B468" i="7"/>
  <c r="H468" i="7" s="1"/>
  <c r="B1933" i="7"/>
  <c r="I1933" i="7" s="1"/>
  <c r="B2013" i="7"/>
  <c r="B1151" i="7"/>
  <c r="B1991" i="7"/>
  <c r="B1240" i="7"/>
  <c r="I1240" i="7" s="1"/>
  <c r="B1706" i="7"/>
  <c r="B2059" i="7"/>
  <c r="B70" i="7"/>
  <c r="I70" i="7" s="1"/>
  <c r="B475" i="7"/>
  <c r="I475" i="7" s="1"/>
  <c r="B170" i="7"/>
  <c r="B1870" i="7"/>
  <c r="I1870" i="7" s="1"/>
  <c r="B413" i="7"/>
  <c r="B2038" i="7"/>
  <c r="I2038" i="7" s="1"/>
  <c r="B1430" i="7"/>
  <c r="I1430" i="7" s="1"/>
  <c r="B1166" i="7"/>
  <c r="I1166" i="7" s="1"/>
  <c r="B672" i="7"/>
  <c r="B986" i="7"/>
  <c r="H986" i="7" s="1"/>
  <c r="B1811" i="7"/>
  <c r="I1811" i="7" s="1"/>
  <c r="B680" i="7"/>
  <c r="I680" i="7" s="1"/>
  <c r="B773" i="7"/>
  <c r="B1229" i="7"/>
  <c r="B512" i="7"/>
  <c r="B396" i="7"/>
  <c r="I396" i="7" s="1"/>
  <c r="B802" i="7"/>
  <c r="B1147" i="7"/>
  <c r="B1038" i="7"/>
  <c r="H1038" i="7" s="1"/>
  <c r="B1908" i="7"/>
  <c r="I1908" i="7" s="1"/>
  <c r="B1813" i="7"/>
  <c r="I1813" i="7" s="1"/>
  <c r="B418" i="7"/>
  <c r="B1767" i="7"/>
  <c r="H1767" i="7" s="1"/>
  <c r="B1496" i="7"/>
  <c r="B665" i="7"/>
  <c r="I665" i="7" s="1"/>
  <c r="B781" i="7"/>
  <c r="B867" i="7"/>
  <c r="B1359" i="7"/>
  <c r="B1238" i="7"/>
  <c r="B421" i="7"/>
  <c r="B140" i="7"/>
  <c r="B257" i="7"/>
  <c r="B778" i="7"/>
  <c r="I778" i="7" s="1"/>
  <c r="B709" i="7"/>
  <c r="B792" i="7"/>
  <c r="B352" i="7"/>
  <c r="B395" i="7"/>
  <c r="B1949" i="7"/>
  <c r="B330" i="7"/>
  <c r="I330" i="7" s="1"/>
  <c r="B501" i="7"/>
  <c r="I501" i="7" s="1"/>
  <c r="B436" i="7"/>
  <c r="I436" i="7" s="1"/>
  <c r="B1603" i="7"/>
  <c r="B528" i="7"/>
  <c r="B1837" i="7"/>
  <c r="B2058" i="7"/>
  <c r="B2021" i="7"/>
  <c r="B2042" i="7"/>
  <c r="B2075" i="7"/>
  <c r="B2067" i="7"/>
  <c r="B919" i="7"/>
  <c r="B645" i="7"/>
  <c r="B800" i="7"/>
  <c r="B1751" i="7"/>
  <c r="I1751" i="7" s="1"/>
  <c r="B1181" i="7"/>
  <c r="B517" i="7"/>
  <c r="B192" i="7"/>
  <c r="H192" i="7" s="1"/>
  <c r="B1450" i="7"/>
  <c r="B1753" i="7"/>
  <c r="I1753" i="7" s="1"/>
  <c r="B903" i="7"/>
  <c r="H903" i="7" s="1"/>
  <c r="B895" i="7"/>
  <c r="B1195" i="7"/>
  <c r="B437" i="7"/>
  <c r="B2062" i="7"/>
  <c r="B1582" i="7"/>
  <c r="B38" i="7"/>
  <c r="H38" i="7" s="1"/>
  <c r="B1387" i="7"/>
  <c r="H1387" i="7" s="1"/>
  <c r="I26" i="31"/>
  <c r="B1855" i="7"/>
  <c r="H1855" i="7" s="1"/>
  <c r="B1810" i="7"/>
  <c r="B1691" i="7"/>
  <c r="H1691" i="7" s="1"/>
  <c r="B703" i="7"/>
  <c r="B1607" i="7"/>
  <c r="B148" i="7"/>
  <c r="B168" i="7"/>
  <c r="B718" i="7"/>
  <c r="I718" i="7" s="1"/>
  <c r="B1899" i="7"/>
  <c r="I1899" i="7" s="1"/>
  <c r="B152" i="7"/>
  <c r="I152" i="7" s="1"/>
  <c r="B687" i="7"/>
  <c r="B1569" i="7"/>
  <c r="B1397" i="7"/>
  <c r="H1397" i="7" s="1"/>
  <c r="B1651" i="7"/>
  <c r="B251" i="7"/>
  <c r="B1858" i="7"/>
  <c r="B1245" i="7"/>
  <c r="H1245" i="7" s="1"/>
  <c r="B403" i="7"/>
  <c r="B972" i="7"/>
  <c r="B2069" i="7"/>
  <c r="B695" i="7"/>
  <c r="H695" i="7" s="1"/>
  <c r="B309" i="7"/>
  <c r="B1358" i="7"/>
  <c r="I1358" i="7" s="1"/>
  <c r="B1601" i="7"/>
  <c r="I1601" i="7" s="1"/>
  <c r="B1145" i="7"/>
  <c r="H1145" i="7" s="1"/>
  <c r="B1466" i="7"/>
  <c r="I1466" i="7" s="1"/>
  <c r="B2024" i="7"/>
  <c r="B1760" i="7"/>
  <c r="B2048" i="7"/>
  <c r="B27" i="7"/>
  <c r="B209" i="7"/>
  <c r="H209" i="7" s="1"/>
  <c r="B1119" i="7"/>
  <c r="I1119" i="7" s="1"/>
  <c r="B1545" i="7"/>
  <c r="I1545" i="7" s="1"/>
  <c r="B1702" i="7"/>
  <c r="H1702" i="7" s="1"/>
  <c r="B247" i="7"/>
  <c r="I247" i="7" s="1"/>
  <c r="B1618" i="7"/>
  <c r="I1618" i="7" s="1"/>
  <c r="B1703" i="7"/>
  <c r="I1703" i="7" s="1"/>
  <c r="B1213" i="7"/>
  <c r="I1213" i="7" s="1"/>
  <c r="B409" i="7"/>
  <c r="B522" i="7"/>
  <c r="B244" i="7"/>
  <c r="B850" i="7"/>
  <c r="B631" i="7"/>
  <c r="B30" i="7"/>
  <c r="B1470" i="7"/>
  <c r="I1470" i="7" s="1"/>
  <c r="B1821" i="7"/>
  <c r="I1821" i="7" s="1"/>
  <c r="B2045" i="7"/>
  <c r="I2045" i="7" s="1"/>
  <c r="B334" i="7"/>
  <c r="B199" i="7"/>
  <c r="I199" i="7" s="1"/>
  <c r="B1814" i="7"/>
  <c r="H1814" i="7" s="1"/>
  <c r="B1225" i="7"/>
  <c r="I1225" i="7" s="1"/>
  <c r="B1456" i="7"/>
  <c r="B715" i="7"/>
  <c r="B772" i="7"/>
  <c r="B1335" i="7"/>
  <c r="I1335" i="7" s="1"/>
  <c r="B1897" i="7"/>
  <c r="I1897" i="7" s="1"/>
  <c r="B1779" i="7"/>
  <c r="I1779" i="7" s="1"/>
  <c r="B1054" i="7"/>
  <c r="I1054" i="7" s="1"/>
  <c r="B967" i="7"/>
  <c r="I967" i="7" s="1"/>
  <c r="B1453" i="7"/>
  <c r="I1453" i="7" s="1"/>
  <c r="B1573" i="7"/>
  <c r="I1573" i="7" s="1"/>
  <c r="B537" i="7"/>
  <c r="B79" i="7"/>
  <c r="B1878" i="7"/>
  <c r="I1878" i="7" s="1"/>
  <c r="B869" i="7"/>
  <c r="I869" i="7" s="1"/>
  <c r="B1852" i="7"/>
  <c r="I1852" i="7" s="1"/>
  <c r="B342" i="7"/>
  <c r="I342" i="7" s="1"/>
  <c r="B761" i="7"/>
  <c r="B1934" i="7"/>
  <c r="B1059" i="7"/>
  <c r="B427" i="7"/>
  <c r="B463" i="7"/>
  <c r="I463" i="7" s="1"/>
  <c r="B294" i="7"/>
  <c r="I294" i="7" s="1"/>
  <c r="B279" i="7"/>
  <c r="I279" i="7" s="1"/>
  <c r="B1729" i="7"/>
  <c r="I1729" i="7" s="1"/>
  <c r="B195" i="7"/>
  <c r="B661" i="7"/>
  <c r="B1212" i="7"/>
  <c r="B332" i="7"/>
  <c r="B727" i="7"/>
  <c r="B477" i="7"/>
  <c r="B1277" i="7"/>
  <c r="B959" i="7"/>
  <c r="B425" i="7"/>
  <c r="H425" i="7" s="1"/>
  <c r="B1667" i="7"/>
  <c r="B506" i="7"/>
  <c r="B692" i="7"/>
  <c r="B704" i="7"/>
  <c r="I704" i="7" s="1"/>
  <c r="B1004" i="7"/>
  <c r="I1004" i="7" s="1"/>
  <c r="B1441" i="7"/>
  <c r="I1441" i="7" s="1"/>
  <c r="B839" i="7"/>
  <c r="I839" i="7" s="1"/>
  <c r="B1491" i="7"/>
  <c r="I1491" i="7" s="1"/>
  <c r="B401" i="7"/>
  <c r="I401" i="7" s="1"/>
  <c r="B1200" i="7"/>
  <c r="I1200" i="7" s="1"/>
  <c r="B2090" i="7"/>
  <c r="I2090" i="7" s="1"/>
  <c r="B1003" i="7"/>
  <c r="I1003" i="7" s="1"/>
  <c r="B1850" i="7"/>
  <c r="I1850" i="7" s="1"/>
  <c r="B1467" i="7"/>
  <c r="B965" i="7"/>
  <c r="B1400" i="7"/>
  <c r="B1666" i="7"/>
  <c r="I1666" i="7" s="1"/>
  <c r="B520" i="7"/>
  <c r="B801" i="7"/>
  <c r="B1707" i="7"/>
  <c r="B2063" i="7"/>
  <c r="B1333" i="7"/>
  <c r="B2030" i="7"/>
  <c r="B2103" i="7"/>
  <c r="B2074" i="7"/>
  <c r="B124" i="7"/>
  <c r="I124" i="7" s="1"/>
  <c r="B225" i="7"/>
  <c r="B918" i="7"/>
  <c r="B280" i="7"/>
  <c r="B853" i="7"/>
  <c r="H853" i="7" s="1"/>
  <c r="B66" i="7"/>
  <c r="B684" i="7"/>
  <c r="B316" i="7"/>
  <c r="B2076" i="7"/>
  <c r="B789" i="7"/>
  <c r="B34" i="7"/>
  <c r="B1920" i="7"/>
  <c r="B557" i="7"/>
  <c r="H557" i="7" s="1"/>
  <c r="B749" i="7"/>
  <c r="B1016" i="7"/>
  <c r="B759" i="7"/>
  <c r="B1463" i="7"/>
  <c r="B212" i="7"/>
  <c r="B328" i="7"/>
  <c r="I328" i="7" s="1"/>
  <c r="B907" i="7"/>
  <c r="I907" i="7" s="1"/>
  <c r="B509" i="7"/>
  <c r="I509" i="7" s="1"/>
  <c r="B979" i="7"/>
  <c r="I979" i="7" s="1"/>
  <c r="B1907" i="7"/>
  <c r="I1907" i="7" s="1"/>
  <c r="B429" i="7"/>
  <c r="I429" i="7" s="1"/>
  <c r="B75" i="7"/>
  <c r="I75" i="7" s="1"/>
  <c r="B289" i="7"/>
  <c r="B1258" i="7"/>
  <c r="B613" i="7"/>
  <c r="B1103" i="7"/>
  <c r="I1103" i="7" s="1"/>
  <c r="B1426" i="7"/>
  <c r="I1426" i="7" s="1"/>
  <c r="B486" i="7"/>
  <c r="I486" i="7" s="1"/>
  <c r="B873" i="7"/>
  <c r="H873" i="7" s="1"/>
  <c r="B1142" i="7"/>
  <c r="I1142" i="7" s="1"/>
  <c r="B455" i="7"/>
  <c r="B53" i="7"/>
  <c r="B1065" i="7"/>
  <c r="B393" i="7"/>
  <c r="I393" i="7" s="1"/>
  <c r="I11" i="31"/>
  <c r="I13" i="31"/>
  <c r="I19" i="31"/>
  <c r="H1863" i="7" l="1"/>
  <c r="I903" i="7"/>
  <c r="J903" i="7" s="1"/>
  <c r="H1744" i="7"/>
  <c r="H478" i="7"/>
  <c r="J478" i="7" s="1"/>
  <c r="H1739" i="7"/>
  <c r="H1649" i="7"/>
  <c r="J1649" i="7" s="1"/>
  <c r="H396" i="7"/>
  <c r="J396" i="7" s="1"/>
  <c r="H67" i="7"/>
  <c r="J67" i="7" s="1"/>
  <c r="H167" i="7"/>
  <c r="J167" i="7" s="1"/>
  <c r="H1602" i="7"/>
  <c r="J1602" i="7" s="1"/>
  <c r="H1634" i="7"/>
  <c r="J1634" i="7" s="1"/>
  <c r="I1164" i="7"/>
  <c r="J1164" i="7" s="1"/>
  <c r="H1933" i="7"/>
  <c r="H584" i="7"/>
  <c r="J584" i="7" s="1"/>
  <c r="H254" i="7"/>
  <c r="J254" i="7" s="1"/>
  <c r="H1207" i="7"/>
  <c r="J1207" i="7" s="1"/>
  <c r="H1508" i="7"/>
  <c r="J1508" i="7" s="1"/>
  <c r="H1605" i="7"/>
  <c r="J1605" i="7" s="1"/>
  <c r="H1866" i="7"/>
  <c r="J1866" i="7" s="1"/>
  <c r="H499" i="7"/>
  <c r="J499" i="7" s="1"/>
  <c r="H1609" i="7"/>
  <c r="H1857" i="7"/>
  <c r="J1857" i="7" s="1"/>
  <c r="H924" i="7"/>
  <c r="J924" i="7" s="1"/>
  <c r="H1971" i="7"/>
  <c r="J1971" i="7" s="1"/>
  <c r="H1197" i="7"/>
  <c r="J1197" i="7" s="1"/>
  <c r="I1738" i="7"/>
  <c r="J1738" i="7" s="1"/>
  <c r="H1358" i="7"/>
  <c r="J1358" i="7" s="1"/>
  <c r="I1577" i="7"/>
  <c r="J1577" i="7" s="1"/>
  <c r="H1428" i="7"/>
  <c r="H1750" i="7"/>
  <c r="J1750" i="7" s="1"/>
  <c r="H832" i="7"/>
  <c r="J832" i="7" s="1"/>
  <c r="H1225" i="7"/>
  <c r="J1225" i="7" s="1"/>
  <c r="H2009" i="7"/>
  <c r="J2009" i="7" s="1"/>
  <c r="I1555" i="7"/>
  <c r="J1555" i="7" s="1"/>
  <c r="H1779" i="7"/>
  <c r="J1779" i="7" s="1"/>
  <c r="H436" i="7"/>
  <c r="H1347" i="7"/>
  <c r="H1825" i="7"/>
  <c r="J1825" i="7" s="1"/>
  <c r="I1723" i="7"/>
  <c r="J1723" i="7" s="1"/>
  <c r="H198" i="7"/>
  <c r="J198" i="7" s="1"/>
  <c r="I1461" i="7"/>
  <c r="J1461" i="7" s="1"/>
  <c r="H419" i="7"/>
  <c r="J419" i="7" s="1"/>
  <c r="H343" i="7"/>
  <c r="J343" i="7" s="1"/>
  <c r="I1435" i="7"/>
  <c r="J1435" i="7" s="1"/>
  <c r="H2037" i="7"/>
  <c r="J2037" i="7" s="1"/>
  <c r="I1946" i="7"/>
  <c r="J1946" i="7" s="1"/>
  <c r="H768" i="7"/>
  <c r="J768" i="7" s="1"/>
  <c r="H400" i="7"/>
  <c r="J400" i="7" s="1"/>
  <c r="I221" i="7"/>
  <c r="H221" i="7"/>
  <c r="I1550" i="7"/>
  <c r="H1550" i="7"/>
  <c r="H1255" i="7"/>
  <c r="I1255" i="7"/>
  <c r="J1255" i="7" s="1"/>
  <c r="H397" i="7"/>
  <c r="I397" i="7"/>
  <c r="I1704" i="7"/>
  <c r="H1704" i="7"/>
  <c r="I1465" i="7"/>
  <c r="J1465" i="7" s="1"/>
  <c r="H1593" i="7"/>
  <c r="I966" i="7"/>
  <c r="I497" i="7"/>
  <c r="J497" i="7" s="1"/>
  <c r="I1999" i="7"/>
  <c r="J1999" i="7" s="1"/>
  <c r="H1843" i="7"/>
  <c r="J1843" i="7" s="1"/>
  <c r="I1640" i="7"/>
  <c r="J1640" i="7" s="1"/>
  <c r="H1618" i="7"/>
  <c r="J1618" i="7" s="1"/>
  <c r="H831" i="7"/>
  <c r="J831" i="7" s="1"/>
  <c r="H446" i="7"/>
  <c r="J446" i="7" s="1"/>
  <c r="H271" i="7"/>
  <c r="H568" i="7"/>
  <c r="J568" i="7" s="1"/>
  <c r="H1514" i="7"/>
  <c r="J1514" i="7" s="1"/>
  <c r="H459" i="7"/>
  <c r="J459" i="7" s="1"/>
  <c r="H1090" i="7"/>
  <c r="J1090" i="7" s="1"/>
  <c r="H952" i="7"/>
  <c r="J952" i="7" s="1"/>
  <c r="H1011" i="7"/>
  <c r="J1011" i="7" s="1"/>
  <c r="I1752" i="7"/>
  <c r="J1752" i="7" s="1"/>
  <c r="H777" i="7"/>
  <c r="J777" i="7" s="1"/>
  <c r="H1344" i="7"/>
  <c r="J1344" i="7" s="1"/>
  <c r="H994" i="7"/>
  <c r="J994" i="7" s="1"/>
  <c r="H1004" i="7"/>
  <c r="J1004" i="7" s="1"/>
  <c r="H1335" i="7"/>
  <c r="J1335" i="7" s="1"/>
  <c r="H2038" i="7"/>
  <c r="J2038" i="7" s="1"/>
  <c r="H2052" i="7"/>
  <c r="J2052" i="7" s="1"/>
  <c r="H1718" i="7"/>
  <c r="H479" i="7"/>
  <c r="H64" i="7"/>
  <c r="J64" i="7" s="1"/>
  <c r="H402" i="7"/>
  <c r="J402" i="7" s="1"/>
  <c r="H1203" i="7"/>
  <c r="J1203" i="7" s="1"/>
  <c r="I491" i="7"/>
  <c r="J491" i="7" s="1"/>
  <c r="I338" i="7"/>
  <c r="J338" i="7" s="1"/>
  <c r="H21" i="7"/>
  <c r="J21" i="7" s="1"/>
  <c r="H1155" i="7"/>
  <c r="J1155" i="7" s="1"/>
  <c r="H1339" i="7"/>
  <c r="I1303" i="7"/>
  <c r="J1303" i="7" s="1"/>
  <c r="H393" i="7"/>
  <c r="J393" i="7" s="1"/>
  <c r="H1267" i="7"/>
  <c r="J1267" i="7" s="1"/>
  <c r="H1209" i="7"/>
  <c r="J1209" i="7" s="1"/>
  <c r="H1961" i="7"/>
  <c r="J1961" i="7" s="1"/>
  <c r="H818" i="7"/>
  <c r="J818" i="7" s="1"/>
  <c r="H1768" i="7"/>
  <c r="J1768" i="7" s="1"/>
  <c r="H1329" i="7"/>
  <c r="H995" i="7"/>
  <c r="J995" i="7" s="1"/>
  <c r="I868" i="7"/>
  <c r="J868" i="7" s="1"/>
  <c r="H1594" i="7"/>
  <c r="J1594" i="7" s="1"/>
  <c r="H555" i="7"/>
  <c r="J555" i="7" s="1"/>
  <c r="H1536" i="7"/>
  <c r="H1083" i="7"/>
  <c r="J1083" i="7" s="1"/>
  <c r="H1393" i="7"/>
  <c r="J1393" i="7" s="1"/>
  <c r="H1996" i="7"/>
  <c r="J1996" i="7" s="1"/>
  <c r="H1114" i="7"/>
  <c r="J1114" i="7" s="1"/>
  <c r="H882" i="7"/>
  <c r="J882" i="7" s="1"/>
  <c r="H1470" i="7"/>
  <c r="J1470" i="7" s="1"/>
  <c r="I1767" i="7"/>
  <c r="J1767" i="7" s="1"/>
  <c r="H299" i="7"/>
  <c r="J299" i="7" s="1"/>
  <c r="H443" i="7"/>
  <c r="J443" i="7" s="1"/>
  <c r="I1745" i="7"/>
  <c r="J1745" i="7" s="1"/>
  <c r="H139" i="7"/>
  <c r="H949" i="7"/>
  <c r="J949" i="7" s="1"/>
  <c r="H1280" i="7"/>
  <c r="J1280" i="7" s="1"/>
  <c r="H962" i="7"/>
  <c r="J962" i="7" s="1"/>
  <c r="H469" i="7"/>
  <c r="J469" i="7" s="1"/>
  <c r="H599" i="7"/>
  <c r="J599" i="7" s="1"/>
  <c r="H1853" i="7"/>
  <c r="J1853" i="7" s="1"/>
  <c r="I1603" i="7"/>
  <c r="J1603" i="7" s="1"/>
  <c r="H1603" i="7"/>
  <c r="I177" i="7"/>
  <c r="H177" i="7"/>
  <c r="H645" i="7"/>
  <c r="I645" i="7"/>
  <c r="H24" i="7"/>
  <c r="I24" i="7"/>
  <c r="I534" i="7"/>
  <c r="J534" i="7" s="1"/>
  <c r="H534" i="7"/>
  <c r="H522" i="7"/>
  <c r="I522" i="7"/>
  <c r="I1496" i="7"/>
  <c r="H1496" i="7"/>
  <c r="H303" i="7"/>
  <c r="I303" i="7"/>
  <c r="I911" i="7"/>
  <c r="H911" i="7"/>
  <c r="I1290" i="7"/>
  <c r="H1290" i="7"/>
  <c r="H1864" i="7"/>
  <c r="I1864" i="7"/>
  <c r="I1028" i="7"/>
  <c r="H1028" i="7"/>
  <c r="I1443" i="7"/>
  <c r="H1443" i="7"/>
  <c r="B1554" i="7"/>
  <c r="F13" i="31" s="1"/>
  <c r="I1702" i="7"/>
  <c r="J1702" i="7" s="1"/>
  <c r="I192" i="7"/>
  <c r="J192" i="7" s="1"/>
  <c r="H32" i="7"/>
  <c r="J32" i="7" s="1"/>
  <c r="I370" i="7"/>
  <c r="H370" i="7"/>
  <c r="H1817" i="7"/>
  <c r="J1817" i="7" s="1"/>
  <c r="H190" i="7"/>
  <c r="I190" i="7"/>
  <c r="I1535" i="7"/>
  <c r="H1535" i="7"/>
  <c r="H2025" i="7"/>
  <c r="I2025" i="7"/>
  <c r="I572" i="7"/>
  <c r="H572" i="7"/>
  <c r="H1495" i="7"/>
  <c r="I1495" i="7"/>
  <c r="J1495" i="7" s="1"/>
  <c r="I490" i="7"/>
  <c r="H490" i="7"/>
  <c r="I986" i="7"/>
  <c r="J986" i="7" s="1"/>
  <c r="H1545" i="7"/>
  <c r="J1545" i="7" s="1"/>
  <c r="H2040" i="7"/>
  <c r="J2040" i="7" s="1"/>
  <c r="I256" i="7"/>
  <c r="J256" i="7" s="1"/>
  <c r="H1153" i="7"/>
  <c r="H494" i="7"/>
  <c r="J494" i="7" s="1"/>
  <c r="H357" i="7"/>
  <c r="J357" i="7" s="1"/>
  <c r="H1073" i="7"/>
  <c r="J1073" i="7" s="1"/>
  <c r="H963" i="7"/>
  <c r="J963" i="7" s="1"/>
  <c r="H1146" i="7"/>
  <c r="J1146" i="7" s="1"/>
  <c r="H570" i="7"/>
  <c r="H408" i="7"/>
  <c r="J408" i="7" s="1"/>
  <c r="I1513" i="7"/>
  <c r="H1513" i="7"/>
  <c r="J1513" i="7" s="1"/>
  <c r="I987" i="7"/>
  <c r="J987" i="7" s="1"/>
  <c r="I642" i="7"/>
  <c r="H642" i="7"/>
  <c r="H207" i="7"/>
  <c r="I207" i="7"/>
  <c r="I639" i="7"/>
  <c r="J639" i="7" s="1"/>
  <c r="H639" i="7"/>
  <c r="H784" i="7"/>
  <c r="I784" i="7"/>
  <c r="I1222" i="7"/>
  <c r="H1222" i="7"/>
  <c r="I1655" i="7"/>
  <c r="H1655" i="7"/>
  <c r="H1126" i="7"/>
  <c r="I1126" i="7"/>
  <c r="I1896" i="7"/>
  <c r="H1896" i="7"/>
  <c r="I141" i="7"/>
  <c r="H141" i="7"/>
  <c r="H143" i="7"/>
  <c r="I143" i="7"/>
  <c r="H1250" i="7"/>
  <c r="I1250" i="7"/>
  <c r="H486" i="7"/>
  <c r="J486" i="7" s="1"/>
  <c r="H328" i="7"/>
  <c r="J328" i="7" s="1"/>
  <c r="H1852" i="7"/>
  <c r="J1852" i="7" s="1"/>
  <c r="H1453" i="7"/>
  <c r="J1453" i="7" s="1"/>
  <c r="H1430" i="7"/>
  <c r="J1430" i="7" s="1"/>
  <c r="H669" i="7"/>
  <c r="J669" i="7" s="1"/>
  <c r="I1997" i="7"/>
  <c r="J1997" i="7" s="1"/>
  <c r="H1343" i="7"/>
  <c r="J1343" i="7" s="1"/>
  <c r="H57" i="7"/>
  <c r="J57" i="7" s="1"/>
  <c r="H683" i="7"/>
  <c r="J683" i="7" s="1"/>
  <c r="I1196" i="7"/>
  <c r="H1196" i="7"/>
  <c r="H1187" i="7"/>
  <c r="J1187" i="7" s="1"/>
  <c r="I1620" i="7"/>
  <c r="I1410" i="7"/>
  <c r="H1410" i="7"/>
  <c r="H2081" i="7"/>
  <c r="J2081" i="7" s="1"/>
  <c r="I255" i="7"/>
  <c r="H255" i="7"/>
  <c r="I445" i="7"/>
  <c r="H445" i="7"/>
  <c r="I1912" i="7"/>
  <c r="H1912" i="7"/>
  <c r="H842" i="7"/>
  <c r="I842" i="7"/>
  <c r="I1438" i="7"/>
  <c r="H1438" i="7"/>
  <c r="H1426" i="7"/>
  <c r="J1426" i="7" s="1"/>
  <c r="H429" i="7"/>
  <c r="J429" i="7" s="1"/>
  <c r="H2090" i="7"/>
  <c r="J2090" i="7" s="1"/>
  <c r="H1821" i="7"/>
  <c r="J1821" i="7" s="1"/>
  <c r="H1466" i="7"/>
  <c r="J1466" i="7" s="1"/>
  <c r="H152" i="7"/>
  <c r="J152" i="7" s="1"/>
  <c r="H1751" i="7"/>
  <c r="J1751" i="7" s="1"/>
  <c r="H1867" i="7"/>
  <c r="J1867" i="7" s="1"/>
  <c r="H1158" i="7"/>
  <c r="J1158" i="7" s="1"/>
  <c r="I2012" i="7"/>
  <c r="I1478" i="7"/>
  <c r="J1478" i="7" s="1"/>
  <c r="H15" i="7"/>
  <c r="J15" i="7" s="1"/>
  <c r="H306" i="7"/>
  <c r="J306" i="7" s="1"/>
  <c r="H766" i="7"/>
  <c r="J766" i="7" s="1"/>
  <c r="I945" i="7"/>
  <c r="H945" i="7"/>
  <c r="I518" i="7"/>
  <c r="J518" i="7" s="1"/>
  <c r="I317" i="7"/>
  <c r="H317" i="7"/>
  <c r="I586" i="7"/>
  <c r="H586" i="7"/>
  <c r="H1395" i="7"/>
  <c r="I1395" i="7"/>
  <c r="J1593" i="7"/>
  <c r="H153" i="7"/>
  <c r="J153" i="7" s="1"/>
  <c r="H1756" i="7"/>
  <c r="J1756" i="7" s="1"/>
  <c r="H52" i="7"/>
  <c r="J52" i="7" s="1"/>
  <c r="H71" i="7"/>
  <c r="J71" i="7" s="1"/>
  <c r="H1572" i="7"/>
  <c r="J1572" i="7" s="1"/>
  <c r="H231" i="7"/>
  <c r="J231" i="7" s="1"/>
  <c r="H643" i="7"/>
  <c r="J643" i="7" s="1"/>
  <c r="H1018" i="7"/>
  <c r="J1018" i="7" s="1"/>
  <c r="H1089" i="7"/>
  <c r="H1538" i="7"/>
  <c r="J1538" i="7" s="1"/>
  <c r="H866" i="7"/>
  <c r="I1861" i="7"/>
  <c r="J1861" i="7" s="1"/>
  <c r="I2079" i="7"/>
  <c r="J2079" i="7" s="1"/>
  <c r="I2056" i="7"/>
  <c r="J2056" i="7" s="1"/>
  <c r="I1390" i="7"/>
  <c r="J1390" i="7" s="1"/>
  <c r="H1668" i="7"/>
  <c r="J1668" i="7" s="1"/>
  <c r="H686" i="7"/>
  <c r="I1851" i="7"/>
  <c r="J1851" i="7" s="1"/>
  <c r="H794" i="7"/>
  <c r="J794" i="7" s="1"/>
  <c r="I1331" i="7"/>
  <c r="J1331" i="7" s="1"/>
  <c r="H453" i="7"/>
  <c r="H578" i="7"/>
  <c r="J578" i="7" s="1"/>
  <c r="H2006" i="7"/>
  <c r="J2006" i="7" s="1"/>
  <c r="I1416" i="7"/>
  <c r="J1416" i="7" s="1"/>
  <c r="H1174" i="7"/>
  <c r="I1132" i="7"/>
  <c r="J1132" i="7" s="1"/>
  <c r="H989" i="7"/>
  <c r="J989" i="7" s="1"/>
  <c r="H1351" i="7"/>
  <c r="J1351" i="7" s="1"/>
  <c r="H1973" i="7"/>
  <c r="H1680" i="7"/>
  <c r="J1680" i="7" s="1"/>
  <c r="H119" i="7"/>
  <c r="J119" i="7" s="1"/>
  <c r="H1737" i="7"/>
  <c r="J1737" i="7" s="1"/>
  <c r="H1346" i="7"/>
  <c r="J1346" i="7" s="1"/>
  <c r="H234" i="7"/>
  <c r="J234" i="7" s="1"/>
  <c r="H589" i="7"/>
  <c r="J589" i="7" s="1"/>
  <c r="H2098" i="7"/>
  <c r="J2098" i="7" s="1"/>
  <c r="H881" i="7"/>
  <c r="J881" i="7" s="1"/>
  <c r="H529" i="7"/>
  <c r="J529" i="7" s="1"/>
  <c r="H1610" i="7"/>
  <c r="J1610" i="7" s="1"/>
  <c r="H1219" i="7"/>
  <c r="J1219" i="7" s="1"/>
  <c r="H822" i="7"/>
  <c r="J822" i="7" s="1"/>
  <c r="H1937" i="7"/>
  <c r="J1937" i="7" s="1"/>
  <c r="H694" i="7"/>
  <c r="H886" i="7"/>
  <c r="J886" i="7" s="1"/>
  <c r="H1725" i="7"/>
  <c r="J1725" i="7" s="1"/>
  <c r="I274" i="7"/>
  <c r="J274" i="7" s="1"/>
  <c r="H623" i="7"/>
  <c r="J623" i="7" s="1"/>
  <c r="H547" i="7"/>
  <c r="J547" i="7" s="1"/>
  <c r="H85" i="7"/>
  <c r="H186" i="7"/>
  <c r="H56" i="7"/>
  <c r="J56" i="7" s="1"/>
  <c r="H93" i="7"/>
  <c r="H106" i="7"/>
  <c r="J106" i="7" s="1"/>
  <c r="I671" i="7"/>
  <c r="J671" i="7" s="1"/>
  <c r="H117" i="7"/>
  <c r="J117" i="7" s="1"/>
  <c r="I200" i="7"/>
  <c r="J200" i="7" s="1"/>
  <c r="I1275" i="7"/>
  <c r="J1275" i="7" s="1"/>
  <c r="I1405" i="7"/>
  <c r="J1405" i="7" s="1"/>
  <c r="I2011" i="7"/>
  <c r="J2011" i="7" s="1"/>
  <c r="I1281" i="7"/>
  <c r="J1281" i="7" s="1"/>
  <c r="I817" i="7"/>
  <c r="H817" i="7"/>
  <c r="I800" i="7"/>
  <c r="H800" i="7"/>
  <c r="I1359" i="7"/>
  <c r="H1359" i="7"/>
  <c r="I802" i="7"/>
  <c r="H802" i="7"/>
  <c r="H1400" i="7"/>
  <c r="I1400" i="7"/>
  <c r="H1837" i="7"/>
  <c r="I1837" i="7"/>
  <c r="H991" i="7"/>
  <c r="I991" i="7"/>
  <c r="I815" i="7"/>
  <c r="H815" i="7"/>
  <c r="I834" i="7"/>
  <c r="H834" i="7"/>
  <c r="H1252" i="7"/>
  <c r="I1252" i="7"/>
  <c r="I1181" i="7"/>
  <c r="H1181" i="7"/>
  <c r="I2015" i="7"/>
  <c r="H2015" i="7"/>
  <c r="H1722" i="7"/>
  <c r="I1722" i="7"/>
  <c r="I1898" i="7"/>
  <c r="H1898" i="7"/>
  <c r="I1893" i="7"/>
  <c r="H1893" i="7"/>
  <c r="I1167" i="7"/>
  <c r="H1167" i="7"/>
  <c r="I1387" i="7"/>
  <c r="J1387" i="7" s="1"/>
  <c r="I1592" i="7"/>
  <c r="H1592" i="7"/>
  <c r="H1472" i="7"/>
  <c r="I1472" i="7"/>
  <c r="I988" i="7"/>
  <c r="H988" i="7"/>
  <c r="H755" i="7"/>
  <c r="I755" i="7"/>
  <c r="H1057" i="7"/>
  <c r="I1057" i="7"/>
  <c r="I1561" i="7"/>
  <c r="H1561" i="7"/>
  <c r="I1172" i="7"/>
  <c r="H1172" i="7"/>
  <c r="I1770" i="7"/>
  <c r="H1770" i="7"/>
  <c r="H1246" i="7"/>
  <c r="I1246" i="7"/>
  <c r="I1727" i="7"/>
  <c r="H1727" i="7"/>
  <c r="H851" i="7"/>
  <c r="I851" i="7"/>
  <c r="I674" i="7"/>
  <c r="H674" i="7"/>
  <c r="I1716" i="7"/>
  <c r="H1716" i="7"/>
  <c r="I848" i="7"/>
  <c r="H848" i="7"/>
  <c r="I1361" i="7"/>
  <c r="H1361" i="7"/>
  <c r="I1464" i="7"/>
  <c r="H1464" i="7"/>
  <c r="I1035" i="7"/>
  <c r="H1035" i="7"/>
  <c r="I984" i="7"/>
  <c r="J984" i="7" s="1"/>
  <c r="I977" i="7"/>
  <c r="H977" i="7"/>
  <c r="I861" i="7"/>
  <c r="H861" i="7"/>
  <c r="I1728" i="7"/>
  <c r="H1728" i="7"/>
  <c r="I1337" i="7"/>
  <c r="H1337" i="7"/>
  <c r="I1492" i="7"/>
  <c r="H1492" i="7"/>
  <c r="I1060" i="7"/>
  <c r="H1060" i="7"/>
  <c r="I741" i="7"/>
  <c r="H741" i="7"/>
  <c r="I1205" i="7"/>
  <c r="H1205" i="7"/>
  <c r="I1184" i="7"/>
  <c r="I2085" i="7"/>
  <c r="H2085" i="7"/>
  <c r="H1526" i="7"/>
  <c r="I1526" i="7"/>
  <c r="I1637" i="7"/>
  <c r="H1637" i="7"/>
  <c r="I1110" i="7"/>
  <c r="H1110" i="7"/>
  <c r="I1531" i="7"/>
  <c r="H1531" i="7"/>
  <c r="H1775" i="7"/>
  <c r="I1775" i="7"/>
  <c r="H1336" i="7"/>
  <c r="I1336" i="7"/>
  <c r="I877" i="7"/>
  <c r="H877" i="7"/>
  <c r="H1124" i="7"/>
  <c r="I1124" i="7"/>
  <c r="I1587" i="7"/>
  <c r="H1587" i="7"/>
  <c r="I1741" i="7"/>
  <c r="H1741" i="7"/>
  <c r="I781" i="7"/>
  <c r="H781" i="7"/>
  <c r="I2020" i="7"/>
  <c r="H2020" i="7"/>
  <c r="H838" i="7"/>
  <c r="I838" i="7"/>
  <c r="I1762" i="7"/>
  <c r="J1762" i="7" s="1"/>
  <c r="I1314" i="7"/>
  <c r="H1314" i="7"/>
  <c r="I649" i="7"/>
  <c r="J649" i="7" s="1"/>
  <c r="H726" i="7"/>
  <c r="I726" i="7"/>
  <c r="H1161" i="7"/>
  <c r="I1161" i="7"/>
  <c r="I939" i="7"/>
  <c r="H939" i="7"/>
  <c r="H1805" i="7"/>
  <c r="I1805" i="7"/>
  <c r="I1818" i="7"/>
  <c r="H1818" i="7"/>
  <c r="I1890" i="7"/>
  <c r="H1890" i="7"/>
  <c r="I1921" i="7"/>
  <c r="H1921" i="7"/>
  <c r="I1948" i="7"/>
  <c r="H1948" i="7"/>
  <c r="I1855" i="7"/>
  <c r="J1855" i="7" s="1"/>
  <c r="I853" i="7"/>
  <c r="J853" i="7" s="1"/>
  <c r="H839" i="7"/>
  <c r="H869" i="7"/>
  <c r="J869" i="7" s="1"/>
  <c r="B2124" i="7"/>
  <c r="D9" i="55" s="1"/>
  <c r="I1238" i="7"/>
  <c r="H1238" i="7"/>
  <c r="I1112" i="7"/>
  <c r="H1112" i="7"/>
  <c r="H653" i="7"/>
  <c r="J653" i="7" s="1"/>
  <c r="I1120" i="7"/>
  <c r="H1120" i="7"/>
  <c r="I1901" i="7"/>
  <c r="H1901" i="7"/>
  <c r="I1665" i="7"/>
  <c r="H1665" i="7"/>
  <c r="H2043" i="7"/>
  <c r="I2043" i="7"/>
  <c r="I1128" i="7"/>
  <c r="H1128" i="7"/>
  <c r="I1045" i="7"/>
  <c r="H1045" i="7"/>
  <c r="H1506" i="7"/>
  <c r="I1506" i="7"/>
  <c r="I1053" i="7"/>
  <c r="H1053" i="7"/>
  <c r="H1636" i="7"/>
  <c r="I1636" i="7"/>
  <c r="H1168" i="7"/>
  <c r="I1168" i="7"/>
  <c r="I1544" i="7"/>
  <c r="H1544" i="7"/>
  <c r="I895" i="7"/>
  <c r="H895" i="7"/>
  <c r="H1003" i="7"/>
  <c r="J1003" i="7" s="1"/>
  <c r="I1245" i="7"/>
  <c r="J1245" i="7" s="1"/>
  <c r="H718" i="7"/>
  <c r="J718" i="7" s="1"/>
  <c r="H665" i="7"/>
  <c r="J665" i="7" s="1"/>
  <c r="H1813" i="7"/>
  <c r="J1813" i="7" s="1"/>
  <c r="H680" i="7"/>
  <c r="H1166" i="7"/>
  <c r="J1166" i="7" s="1"/>
  <c r="H928" i="7"/>
  <c r="J928" i="7" s="1"/>
  <c r="H664" i="7"/>
  <c r="I664" i="7"/>
  <c r="H2078" i="7"/>
  <c r="J2078" i="7" s="1"/>
  <c r="H2121" i="7"/>
  <c r="J2121" i="7" s="1"/>
  <c r="I1537" i="7"/>
  <c r="J1537" i="7" s="1"/>
  <c r="H1537" i="7"/>
  <c r="H1963" i="7"/>
  <c r="J1963" i="7" s="1"/>
  <c r="I1541" i="7"/>
  <c r="H1541" i="7"/>
  <c r="I1979" i="7"/>
  <c r="H1979" i="7"/>
  <c r="H1221" i="7"/>
  <c r="J1221" i="7" s="1"/>
  <c r="H1993" i="7"/>
  <c r="J1993" i="7" s="1"/>
  <c r="I1993" i="7"/>
  <c r="H931" i="7"/>
  <c r="I931" i="7"/>
  <c r="H670" i="7"/>
  <c r="J670" i="7" s="1"/>
  <c r="H693" i="7"/>
  <c r="J693" i="7" s="1"/>
  <c r="I1910" i="7"/>
  <c r="H1910" i="7"/>
  <c r="H1455" i="7"/>
  <c r="I1455" i="7"/>
  <c r="I1562" i="7"/>
  <c r="H1562" i="7"/>
  <c r="H2050" i="7"/>
  <c r="I2050" i="7"/>
  <c r="I1305" i="7"/>
  <c r="H1305" i="7"/>
  <c r="I1747" i="7"/>
  <c r="J1747" i="7" s="1"/>
  <c r="I1955" i="7"/>
  <c r="H1955" i="7"/>
  <c r="I1257" i="7"/>
  <c r="H1257" i="7"/>
  <c r="I1957" i="7"/>
  <c r="H1957" i="7"/>
  <c r="I1488" i="7"/>
  <c r="H1488" i="7"/>
  <c r="I731" i="7"/>
  <c r="H731" i="7"/>
  <c r="I1654" i="7"/>
  <c r="H1654" i="7"/>
  <c r="H1356" i="7"/>
  <c r="I1356" i="7"/>
  <c r="H1142" i="7"/>
  <c r="J1142" i="7" s="1"/>
  <c r="H2045" i="7"/>
  <c r="J2045" i="7" s="1"/>
  <c r="H1601" i="7"/>
  <c r="H1753" i="7"/>
  <c r="J1753" i="7" s="1"/>
  <c r="H778" i="7"/>
  <c r="J778" i="7" s="1"/>
  <c r="H1870" i="7"/>
  <c r="J1870" i="7" s="1"/>
  <c r="H2053" i="7"/>
  <c r="I2053" i="7"/>
  <c r="I1033" i="7"/>
  <c r="H1033" i="7"/>
  <c r="H1454" i="7"/>
  <c r="J1454" i="7" s="1"/>
  <c r="H732" i="7"/>
  <c r="I732" i="7"/>
  <c r="H2091" i="7"/>
  <c r="I2091" i="7"/>
  <c r="I2109" i="7"/>
  <c r="H2109" i="7"/>
  <c r="I702" i="7"/>
  <c r="J702" i="7" s="1"/>
  <c r="H702" i="7"/>
  <c r="I942" i="7"/>
  <c r="H942" i="7"/>
  <c r="I1262" i="7"/>
  <c r="H1262" i="7"/>
  <c r="I1895" i="7"/>
  <c r="H1895" i="7"/>
  <c r="I1127" i="7"/>
  <c r="H1127" i="7"/>
  <c r="H1068" i="7"/>
  <c r="I1068" i="7"/>
  <c r="I2101" i="7"/>
  <c r="H2101" i="7"/>
  <c r="H1043" i="7"/>
  <c r="I1043" i="7"/>
  <c r="I724" i="7"/>
  <c r="J724" i="7" s="1"/>
  <c r="H724" i="7"/>
  <c r="I746" i="7"/>
  <c r="H746" i="7"/>
  <c r="I857" i="7"/>
  <c r="H857" i="7"/>
  <c r="I1809" i="7"/>
  <c r="H1809" i="7"/>
  <c r="H733" i="7"/>
  <c r="I733" i="7"/>
  <c r="I1671" i="7"/>
  <c r="H1671" i="7"/>
  <c r="H1844" i="7"/>
  <c r="I1844" i="7"/>
  <c r="H722" i="7"/>
  <c r="J722" i="7" s="1"/>
  <c r="H1179" i="7"/>
  <c r="J1179" i="7" s="1"/>
  <c r="H1334" i="7"/>
  <c r="H1804" i="7"/>
  <c r="J1804" i="7" s="1"/>
  <c r="I1244" i="7"/>
  <c r="J1244" i="7" s="1"/>
  <c r="H1384" i="7"/>
  <c r="J1384" i="7" s="1"/>
  <c r="H1780" i="7"/>
  <c r="H743" i="7"/>
  <c r="J743" i="7" s="1"/>
  <c r="H1758" i="7"/>
  <c r="J1758" i="7" s="1"/>
  <c r="H1051" i="7"/>
  <c r="J1051" i="7" s="1"/>
  <c r="I2046" i="7"/>
  <c r="H2046" i="7"/>
  <c r="H1906" i="7"/>
  <c r="I1906" i="7"/>
  <c r="I1695" i="7"/>
  <c r="H1695" i="7"/>
  <c r="H1050" i="7"/>
  <c r="J1050" i="7" s="1"/>
  <c r="I1460" i="7"/>
  <c r="H1460" i="7"/>
  <c r="I894" i="7"/>
  <c r="H894" i="7"/>
  <c r="H951" i="7"/>
  <c r="I951" i="7"/>
  <c r="I1432" i="7"/>
  <c r="H1432" i="7"/>
  <c r="I1643" i="7"/>
  <c r="H1643" i="7"/>
  <c r="I1619" i="7"/>
  <c r="H1619" i="7"/>
  <c r="I1070" i="7"/>
  <c r="H1070" i="7"/>
  <c r="I1547" i="7"/>
  <c r="H1547" i="7"/>
  <c r="I2001" i="7"/>
  <c r="H2001" i="7"/>
  <c r="I914" i="7"/>
  <c r="H914" i="7"/>
  <c r="I1327" i="7"/>
  <c r="H1327" i="7"/>
  <c r="I1871" i="7"/>
  <c r="H1871" i="7"/>
  <c r="I1113" i="7"/>
  <c r="H1113" i="7"/>
  <c r="H1116" i="7"/>
  <c r="I1116" i="7"/>
  <c r="H1836" i="7"/>
  <c r="I1836" i="7"/>
  <c r="H1345" i="7"/>
  <c r="I1345" i="7"/>
  <c r="H1802" i="7"/>
  <c r="I1802" i="7"/>
  <c r="H1995" i="7"/>
  <c r="I1995" i="7"/>
  <c r="H1974" i="7"/>
  <c r="J1974" i="7" s="1"/>
  <c r="H1597" i="7"/>
  <c r="H1473" i="7"/>
  <c r="J1473" i="7" s="1"/>
  <c r="H1067" i="7"/>
  <c r="I1067" i="7"/>
  <c r="H2114" i="7"/>
  <c r="J2114" i="7" s="1"/>
  <c r="H1834" i="7"/>
  <c r="J1834" i="7" s="1"/>
  <c r="I807" i="7"/>
  <c r="J807" i="7" s="1"/>
  <c r="I947" i="7"/>
  <c r="J947" i="7" s="1"/>
  <c r="H1251" i="7"/>
  <c r="J1251" i="7" s="1"/>
  <c r="H806" i="7"/>
  <c r="I806" i="7"/>
  <c r="I940" i="7"/>
  <c r="H940" i="7"/>
  <c r="I1891" i="7"/>
  <c r="H1891" i="7"/>
  <c r="I1791" i="7"/>
  <c r="H1791" i="7"/>
  <c r="H675" i="7"/>
  <c r="I675" i="7"/>
  <c r="H1709" i="7"/>
  <c r="I1709" i="7"/>
  <c r="I796" i="7"/>
  <c r="H796" i="7"/>
  <c r="J911" i="7"/>
  <c r="I1966" i="7"/>
  <c r="H1966" i="7"/>
  <c r="H810" i="7"/>
  <c r="I810" i="7"/>
  <c r="I1956" i="7"/>
  <c r="H1956" i="7"/>
  <c r="I1452" i="7"/>
  <c r="H1452" i="7"/>
  <c r="I1031" i="7"/>
  <c r="H1031" i="7"/>
  <c r="H1434" i="7"/>
  <c r="I1434" i="7"/>
  <c r="I1182" i="7"/>
  <c r="H1182" i="7"/>
  <c r="H1078" i="7"/>
  <c r="I1078" i="7"/>
  <c r="H1411" i="7"/>
  <c r="I1411" i="7"/>
  <c r="I1873" i="7"/>
  <c r="H1873" i="7"/>
  <c r="I1048" i="7"/>
  <c r="H1048" i="7"/>
  <c r="H1626" i="7"/>
  <c r="I1626" i="7"/>
  <c r="H1764" i="7"/>
  <c r="I1764" i="7"/>
  <c r="H1282" i="7"/>
  <c r="J1282" i="7" s="1"/>
  <c r="H1191" i="7"/>
  <c r="J1191" i="7" s="1"/>
  <c r="H909" i="7"/>
  <c r="J909" i="7" s="1"/>
  <c r="H1477" i="7"/>
  <c r="J1477" i="7" s="1"/>
  <c r="H1133" i="7"/>
  <c r="J1133" i="7" s="1"/>
  <c r="H905" i="7"/>
  <c r="J905" i="7" s="1"/>
  <c r="H1276" i="7"/>
  <c r="H1787" i="7"/>
  <c r="J1787" i="7" s="1"/>
  <c r="H1265" i="7"/>
  <c r="J1265" i="7" s="1"/>
  <c r="H1002" i="7"/>
  <c r="J1002" i="7" s="1"/>
  <c r="H1353" i="7"/>
  <c r="J1353" i="7" s="1"/>
  <c r="H1868" i="7"/>
  <c r="J1868" i="7" s="1"/>
  <c r="H1413" i="7"/>
  <c r="J1413" i="7" s="1"/>
  <c r="I1774" i="7"/>
  <c r="H1774" i="7"/>
  <c r="H1638" i="7"/>
  <c r="J1638" i="7" s="1"/>
  <c r="H682" i="7"/>
  <c r="J682" i="7" s="1"/>
  <c r="I1381" i="7"/>
  <c r="H1381" i="7"/>
  <c r="I1730" i="7"/>
  <c r="H1730" i="7"/>
  <c r="I646" i="7"/>
  <c r="H646" i="7"/>
  <c r="H1522" i="7"/>
  <c r="I1522" i="7"/>
  <c r="I1952" i="7"/>
  <c r="H1952" i="7"/>
  <c r="I1352" i="7"/>
  <c r="H1352" i="7"/>
  <c r="H1307" i="7"/>
  <c r="I1307" i="7"/>
  <c r="J1739" i="7"/>
  <c r="I1927" i="7"/>
  <c r="H1927" i="7"/>
  <c r="I1027" i="7"/>
  <c r="H1027" i="7"/>
  <c r="I1082" i="7"/>
  <c r="H1082" i="7"/>
  <c r="I2073" i="7"/>
  <c r="H2073" i="7"/>
  <c r="I1192" i="7"/>
  <c r="H1192" i="7"/>
  <c r="I1772" i="7"/>
  <c r="H1772" i="7"/>
  <c r="H1894" i="7"/>
  <c r="I1894" i="7"/>
  <c r="H901" i="7"/>
  <c r="J901" i="7" s="1"/>
  <c r="H1972" i="7"/>
  <c r="J1972" i="7" s="1"/>
  <c r="H821" i="7"/>
  <c r="J821" i="7" s="1"/>
  <c r="H1627" i="7"/>
  <c r="J1627" i="7" s="1"/>
  <c r="H1688" i="7"/>
  <c r="J1688" i="7" s="1"/>
  <c r="H1879" i="7"/>
  <c r="J1879" i="7" s="1"/>
  <c r="H1954" i="7"/>
  <c r="I1279" i="7"/>
  <c r="J1279" i="7" s="1"/>
  <c r="H858" i="7"/>
  <c r="J858" i="7" s="1"/>
  <c r="H1717" i="7"/>
  <c r="J1717" i="7" s="1"/>
  <c r="H1342" i="7"/>
  <c r="J1342" i="7" s="1"/>
  <c r="H764" i="7"/>
  <c r="J764" i="7" s="1"/>
  <c r="H747" i="7"/>
  <c r="J747" i="7" s="1"/>
  <c r="H729" i="7"/>
  <c r="H1803" i="7"/>
  <c r="J1803" i="7" s="1"/>
  <c r="H1529" i="7"/>
  <c r="J1529" i="7" s="1"/>
  <c r="H1557" i="7"/>
  <c r="J1557" i="7" s="1"/>
  <c r="H1266" i="7"/>
  <c r="J1266" i="7" s="1"/>
  <c r="H1308" i="7"/>
  <c r="J1308" i="7" s="1"/>
  <c r="H915" i="7"/>
  <c r="J915" i="7" s="1"/>
  <c r="H1776" i="7"/>
  <c r="J1776" i="7" s="1"/>
  <c r="I1026" i="7"/>
  <c r="J1026" i="7" s="1"/>
  <c r="I816" i="7"/>
  <c r="J816" i="7" s="1"/>
  <c r="H769" i="7"/>
  <c r="J769" i="7" s="1"/>
  <c r="H998" i="7"/>
  <c r="J998" i="7" s="1"/>
  <c r="H1287" i="7"/>
  <c r="J1287" i="7" s="1"/>
  <c r="H856" i="7"/>
  <c r="J856" i="7" s="1"/>
  <c r="H883" i="7"/>
  <c r="J883" i="7" s="1"/>
  <c r="I1521" i="7"/>
  <c r="J1521" i="7" s="1"/>
  <c r="H1468" i="7"/>
  <c r="H1349" i="7"/>
  <c r="J1349" i="7" s="1"/>
  <c r="H1990" i="7"/>
  <c r="J1990" i="7" s="1"/>
  <c r="H1504" i="7"/>
  <c r="J1504" i="7" s="1"/>
  <c r="I765" i="7"/>
  <c r="J765" i="7" s="1"/>
  <c r="H1309" i="7"/>
  <c r="J1309" i="7" s="1"/>
  <c r="H1378" i="7"/>
  <c r="J1378" i="7" s="1"/>
  <c r="H1037" i="7"/>
  <c r="J1037" i="7" s="1"/>
  <c r="H701" i="7"/>
  <c r="J701" i="7" s="1"/>
  <c r="H739" i="7"/>
  <c r="J739" i="7" s="1"/>
  <c r="H917" i="7"/>
  <c r="J917" i="7" s="1"/>
  <c r="H1622" i="7"/>
  <c r="J1622" i="7" s="1"/>
  <c r="I1998" i="7"/>
  <c r="J1998" i="7" s="1"/>
  <c r="I1830" i="7"/>
  <c r="J1830" i="7" s="1"/>
  <c r="I242" i="7"/>
  <c r="H242" i="7"/>
  <c r="I267" i="7"/>
  <c r="H267" i="7"/>
  <c r="H214" i="7"/>
  <c r="I214" i="7"/>
  <c r="I297" i="7"/>
  <c r="H297" i="7"/>
  <c r="I257" i="7"/>
  <c r="H257" i="7"/>
  <c r="I369" i="7"/>
  <c r="H369" i="7"/>
  <c r="I617" i="7"/>
  <c r="H617" i="7"/>
  <c r="I451" i="7"/>
  <c r="H451" i="7"/>
  <c r="I413" i="7"/>
  <c r="H413" i="7"/>
  <c r="H403" i="7"/>
  <c r="I403" i="7"/>
  <c r="I321" i="7"/>
  <c r="H321" i="7"/>
  <c r="I211" i="7"/>
  <c r="H211" i="7"/>
  <c r="I334" i="7"/>
  <c r="H334" i="7"/>
  <c r="I309" i="7"/>
  <c r="H309" i="7"/>
  <c r="I440" i="7"/>
  <c r="H440" i="7"/>
  <c r="I559" i="7"/>
  <c r="H559" i="7"/>
  <c r="I246" i="7"/>
  <c r="H246" i="7"/>
  <c r="I110" i="7"/>
  <c r="H110" i="7"/>
  <c r="H87" i="7"/>
  <c r="I87" i="7"/>
  <c r="I418" i="7"/>
  <c r="H418" i="7"/>
  <c r="I444" i="7"/>
  <c r="H444" i="7"/>
  <c r="H603" i="7"/>
  <c r="I603" i="7"/>
  <c r="I318" i="7"/>
  <c r="H318" i="7"/>
  <c r="I285" i="7"/>
  <c r="H285" i="7"/>
  <c r="I460" i="7"/>
  <c r="H460" i="7"/>
  <c r="I366" i="7"/>
  <c r="H366" i="7"/>
  <c r="I161" i="7"/>
  <c r="H161" i="7"/>
  <c r="I432" i="7"/>
  <c r="H432" i="7"/>
  <c r="J432" i="7" s="1"/>
  <c r="I95" i="7"/>
  <c r="H95" i="7"/>
  <c r="I336" i="7"/>
  <c r="H336" i="7"/>
  <c r="I425" i="7"/>
  <c r="J425" i="7" s="1"/>
  <c r="I44" i="7"/>
  <c r="J44" i="7" s="1"/>
  <c r="I345" i="7"/>
  <c r="J345" i="7" s="1"/>
  <c r="I131" i="7"/>
  <c r="J131" i="7" s="1"/>
  <c r="H203" i="7"/>
  <c r="J203" i="7" s="1"/>
  <c r="I209" i="7"/>
  <c r="J209" i="7" s="1"/>
  <c r="H124" i="7"/>
  <c r="J124" i="7" s="1"/>
  <c r="H401" i="7"/>
  <c r="J401" i="7" s="1"/>
  <c r="H279" i="7"/>
  <c r="J279" i="7" s="1"/>
  <c r="H199" i="7"/>
  <c r="J199" i="7" s="1"/>
  <c r="H261" i="7"/>
  <c r="J261" i="7" s="1"/>
  <c r="H405" i="7"/>
  <c r="J405" i="7" s="1"/>
  <c r="I480" i="7"/>
  <c r="J480" i="7" s="1"/>
  <c r="H417" i="7"/>
  <c r="J417" i="7" s="1"/>
  <c r="H47" i="7"/>
  <c r="J47" i="7" s="1"/>
  <c r="H94" i="7"/>
  <c r="J94" i="7" s="1"/>
  <c r="H260" i="7"/>
  <c r="J260" i="7" s="1"/>
  <c r="H48" i="7"/>
  <c r="J48" i="7" s="1"/>
  <c r="H220" i="7"/>
  <c r="J220" i="7" s="1"/>
  <c r="H250" i="7"/>
  <c r="J250" i="7" s="1"/>
  <c r="H513" i="7"/>
  <c r="J513" i="7" s="1"/>
  <c r="I144" i="7"/>
  <c r="J144" i="7" s="1"/>
  <c r="H614" i="7"/>
  <c r="J614" i="7" s="1"/>
  <c r="H608" i="7"/>
  <c r="J608" i="7" s="1"/>
  <c r="I69" i="7"/>
  <c r="J69" i="7" s="1"/>
  <c r="I492" i="7"/>
  <c r="J492" i="7" s="1"/>
  <c r="I314" i="7"/>
  <c r="J314" i="7" s="1"/>
  <c r="H49" i="7"/>
  <c r="J49" i="7" s="1"/>
  <c r="H204" i="7"/>
  <c r="J204" i="7" s="1"/>
  <c r="H123" i="7"/>
  <c r="J123" i="7" s="1"/>
  <c r="I102" i="7"/>
  <c r="J102" i="7" s="1"/>
  <c r="H509" i="7"/>
  <c r="J509" i="7" s="1"/>
  <c r="H294" i="7"/>
  <c r="J294" i="7" s="1"/>
  <c r="H70" i="7"/>
  <c r="J70" i="7" s="1"/>
  <c r="H201" i="7"/>
  <c r="J201" i="7" s="1"/>
  <c r="H206" i="7"/>
  <c r="J206" i="7" s="1"/>
  <c r="H36" i="7"/>
  <c r="J36" i="7" s="1"/>
  <c r="H621" i="7"/>
  <c r="J621" i="7" s="1"/>
  <c r="H54" i="7"/>
  <c r="J54" i="7" s="1"/>
  <c r="H132" i="7"/>
  <c r="J132" i="7" s="1"/>
  <c r="H322" i="7"/>
  <c r="J322" i="7" s="1"/>
  <c r="H78" i="7"/>
  <c r="J78" i="7" s="1"/>
  <c r="H461" i="7"/>
  <c r="J461" i="7" s="1"/>
  <c r="H515" i="7"/>
  <c r="J515" i="7" s="1"/>
  <c r="I17" i="7"/>
  <c r="J17" i="7" s="1"/>
  <c r="I398" i="7"/>
  <c r="J398" i="7" s="1"/>
  <c r="H135" i="7"/>
  <c r="J135" i="7" s="1"/>
  <c r="H180" i="7"/>
  <c r="J180" i="7" s="1"/>
  <c r="H292" i="7"/>
  <c r="J292" i="7" s="1"/>
  <c r="H229" i="7"/>
  <c r="J229" i="7" s="1"/>
  <c r="H162" i="7"/>
  <c r="J162" i="7" s="1"/>
  <c r="H346" i="7"/>
  <c r="J346" i="7" s="1"/>
  <c r="H252" i="7"/>
  <c r="J252" i="7" s="1"/>
  <c r="I273" i="7"/>
  <c r="J273" i="7" s="1"/>
  <c r="H248" i="7"/>
  <c r="J248" i="7" s="1"/>
  <c r="H218" i="7"/>
  <c r="J218" i="7" s="1"/>
  <c r="H562" i="7"/>
  <c r="J562" i="7" s="1"/>
  <c r="H330" i="7"/>
  <c r="J330" i="7" s="1"/>
  <c r="H40" i="7"/>
  <c r="J40" i="7" s="1"/>
  <c r="H176" i="7"/>
  <c r="J176" i="7" s="1"/>
  <c r="I55" i="7"/>
  <c r="J55" i="7" s="1"/>
  <c r="H516" i="7"/>
  <c r="J516" i="7" s="1"/>
  <c r="H387" i="7"/>
  <c r="J387" i="7" s="1"/>
  <c r="H447" i="7"/>
  <c r="J447" i="7" s="1"/>
  <c r="H130" i="7"/>
  <c r="J130" i="7" s="1"/>
  <c r="H172" i="7"/>
  <c r="J172" i="7" s="1"/>
  <c r="H564" i="7"/>
  <c r="J564" i="7" s="1"/>
  <c r="I230" i="7"/>
  <c r="J230" i="7" s="1"/>
  <c r="H454" i="7"/>
  <c r="J454" i="7" s="1"/>
  <c r="H593" i="7"/>
  <c r="J593" i="7" s="1"/>
  <c r="H644" i="7"/>
  <c r="J644" i="7" s="1"/>
  <c r="H202" i="7"/>
  <c r="J202" i="7" s="1"/>
  <c r="H263" i="7"/>
  <c r="J263" i="7" s="1"/>
  <c r="H169" i="7"/>
  <c r="J169" i="7" s="1"/>
  <c r="H300" i="7"/>
  <c r="J300" i="7" s="1"/>
  <c r="I2048" i="7"/>
  <c r="H2048" i="7"/>
  <c r="I506" i="7"/>
  <c r="H506" i="7"/>
  <c r="I631" i="7"/>
  <c r="H631" i="7"/>
  <c r="I1667" i="7"/>
  <c r="H1667" i="7"/>
  <c r="I79" i="7"/>
  <c r="H79" i="7"/>
  <c r="I1835" i="7"/>
  <c r="H1835" i="7"/>
  <c r="I710" i="7"/>
  <c r="H710" i="7"/>
  <c r="I684" i="7"/>
  <c r="H684" i="7"/>
  <c r="I409" i="7"/>
  <c r="H409" i="7"/>
  <c r="I2067" i="7"/>
  <c r="H2067" i="7"/>
  <c r="I736" i="7"/>
  <c r="H736" i="7"/>
  <c r="I841" i="7"/>
  <c r="H841" i="7"/>
  <c r="I371" i="7"/>
  <c r="H371" i="7"/>
  <c r="I14" i="31"/>
  <c r="I16" i="31"/>
  <c r="B1674" i="7"/>
  <c r="I789" i="7"/>
  <c r="H789" i="7"/>
  <c r="I2063" i="7"/>
  <c r="H2063" i="7"/>
  <c r="I2024" i="7"/>
  <c r="H2024" i="7"/>
  <c r="I1858" i="7"/>
  <c r="H1858" i="7"/>
  <c r="I2062" i="7"/>
  <c r="H2062" i="7"/>
  <c r="I2058" i="7"/>
  <c r="H2058" i="7"/>
  <c r="I792" i="7"/>
  <c r="H792" i="7"/>
  <c r="I421" i="7"/>
  <c r="H421" i="7"/>
  <c r="J680" i="7"/>
  <c r="I1639" i="7"/>
  <c r="H1639" i="7"/>
  <c r="I844" i="7"/>
  <c r="H844" i="7"/>
  <c r="I714" i="7"/>
  <c r="H714" i="7"/>
  <c r="I19" i="7"/>
  <c r="H19" i="7"/>
  <c r="I1953" i="7"/>
  <c r="H1953" i="7"/>
  <c r="I805" i="7"/>
  <c r="H805" i="7"/>
  <c r="I2122" i="7"/>
  <c r="H2122" i="7"/>
  <c r="I756" i="7"/>
  <c r="H756" i="7"/>
  <c r="H1611" i="7"/>
  <c r="I1611" i="7"/>
  <c r="I1930" i="7"/>
  <c r="H1930" i="7"/>
  <c r="I365" i="7"/>
  <c r="H365" i="7"/>
  <c r="I591" i="7"/>
  <c r="H591" i="7"/>
  <c r="I1069" i="7"/>
  <c r="H1069" i="7"/>
  <c r="I1324" i="7"/>
  <c r="H1324" i="7"/>
  <c r="H1632" i="7"/>
  <c r="I1632" i="7"/>
  <c r="H188" i="7"/>
  <c r="I188" i="7"/>
  <c r="I613" i="7"/>
  <c r="H613" i="7"/>
  <c r="I1333" i="7"/>
  <c r="H1333" i="7"/>
  <c r="I148" i="7"/>
  <c r="H148" i="7"/>
  <c r="H352" i="7"/>
  <c r="I352" i="7"/>
  <c r="I744" i="7"/>
  <c r="H744" i="7"/>
  <c r="I873" i="7"/>
  <c r="J873" i="7" s="1"/>
  <c r="I1277" i="7"/>
  <c r="H1277" i="7"/>
  <c r="I1450" i="7"/>
  <c r="H1450" i="7"/>
  <c r="I140" i="7"/>
  <c r="H140" i="7"/>
  <c r="I1312" i="7"/>
  <c r="H1312" i="7"/>
  <c r="H620" i="7"/>
  <c r="I620" i="7"/>
  <c r="H1014" i="7"/>
  <c r="I1014" i="7"/>
  <c r="I58" i="7"/>
  <c r="H58" i="7"/>
  <c r="I1117" i="7"/>
  <c r="H1117" i="7"/>
  <c r="I759" i="7"/>
  <c r="H759" i="7"/>
  <c r="I8" i="31"/>
  <c r="B1404" i="7"/>
  <c r="I10" i="31"/>
  <c r="H455" i="7"/>
  <c r="I455" i="7"/>
  <c r="H1907" i="7"/>
  <c r="J1907" i="7" s="1"/>
  <c r="H907" i="7"/>
  <c r="J907" i="7" s="1"/>
  <c r="I557" i="7"/>
  <c r="J557" i="7" s="1"/>
  <c r="I66" i="7"/>
  <c r="H66" i="7"/>
  <c r="I2074" i="7"/>
  <c r="H2074" i="7"/>
  <c r="H1666" i="7"/>
  <c r="J1666" i="7" s="1"/>
  <c r="I965" i="7"/>
  <c r="H965" i="7"/>
  <c r="H1491" i="7"/>
  <c r="J1491" i="7" s="1"/>
  <c r="H704" i="7"/>
  <c r="J704" i="7" s="1"/>
  <c r="I661" i="7"/>
  <c r="H661" i="7"/>
  <c r="I1934" i="7"/>
  <c r="H1934" i="7"/>
  <c r="H967" i="7"/>
  <c r="J967" i="7" s="1"/>
  <c r="H1897" i="7"/>
  <c r="J1897" i="7" s="1"/>
  <c r="H1456" i="7"/>
  <c r="I1456" i="7"/>
  <c r="I244" i="7"/>
  <c r="H244" i="7"/>
  <c r="H1213" i="7"/>
  <c r="J1213" i="7" s="1"/>
  <c r="H247" i="7"/>
  <c r="J247" i="7" s="1"/>
  <c r="H1119" i="7"/>
  <c r="J1119" i="7" s="1"/>
  <c r="I27" i="7"/>
  <c r="H27" i="7"/>
  <c r="J1601" i="7"/>
  <c r="I1397" i="7"/>
  <c r="J1397" i="7" s="1"/>
  <c r="H1899" i="7"/>
  <c r="J1899" i="7" s="1"/>
  <c r="I703" i="7"/>
  <c r="H703" i="7"/>
  <c r="I2075" i="7"/>
  <c r="H2075" i="7"/>
  <c r="I709" i="7"/>
  <c r="H709" i="7"/>
  <c r="I867" i="7"/>
  <c r="H867" i="7"/>
  <c r="I1038" i="7"/>
  <c r="J1038" i="7" s="1"/>
  <c r="I512" i="7"/>
  <c r="H512" i="7"/>
  <c r="H1811" i="7"/>
  <c r="J1811" i="7" s="1"/>
  <c r="I2059" i="7"/>
  <c r="H2059" i="7"/>
  <c r="I1151" i="7"/>
  <c r="H1151" i="7"/>
  <c r="H210" i="7"/>
  <c r="I210" i="7"/>
  <c r="H1566" i="7"/>
  <c r="I1566" i="7"/>
  <c r="I222" i="7"/>
  <c r="H222" i="7"/>
  <c r="I1107" i="7"/>
  <c r="J1107" i="7" s="1"/>
  <c r="I1278" i="7"/>
  <c r="H1278" i="7"/>
  <c r="H583" i="7"/>
  <c r="I583" i="7"/>
  <c r="I812" i="7"/>
  <c r="H812" i="7"/>
  <c r="J1609" i="7"/>
  <c r="H1421" i="7"/>
  <c r="J1421" i="7" s="1"/>
  <c r="J2012" i="7"/>
  <c r="H1869" i="7"/>
  <c r="I1869" i="7"/>
  <c r="I268" i="7"/>
  <c r="H268" i="7"/>
  <c r="H259" i="7"/>
  <c r="I259" i="7"/>
  <c r="I2039" i="7"/>
  <c r="H2039" i="7"/>
  <c r="I128" i="7"/>
  <c r="H128" i="7"/>
  <c r="I316" i="7"/>
  <c r="H316" i="7"/>
  <c r="I427" i="7"/>
  <c r="H427" i="7"/>
  <c r="I2021" i="7"/>
  <c r="H2021" i="7"/>
  <c r="H859" i="7"/>
  <c r="I859" i="7"/>
  <c r="I361" i="7"/>
  <c r="H361" i="7"/>
  <c r="I647" i="7"/>
  <c r="H647" i="7"/>
  <c r="I520" i="7"/>
  <c r="H520" i="7"/>
  <c r="I1059" i="7"/>
  <c r="H1059" i="7"/>
  <c r="I850" i="7"/>
  <c r="H850" i="7"/>
  <c r="I972" i="7"/>
  <c r="H972" i="7"/>
  <c r="I468" i="7"/>
  <c r="J468" i="7" s="1"/>
  <c r="I918" i="7"/>
  <c r="H918" i="7"/>
  <c r="I477" i="7"/>
  <c r="H477" i="7"/>
  <c r="H537" i="7"/>
  <c r="I537" i="7"/>
  <c r="I1569" i="7"/>
  <c r="H1569" i="7"/>
  <c r="I1949" i="7"/>
  <c r="H1949" i="7"/>
  <c r="I1147" i="7"/>
  <c r="H1147" i="7"/>
  <c r="I1706" i="7"/>
  <c r="H1706" i="7"/>
  <c r="H1198" i="7"/>
  <c r="I1198" i="7"/>
  <c r="I1288" i="7"/>
  <c r="H1288" i="7"/>
  <c r="I386" i="7"/>
  <c r="H386" i="7"/>
  <c r="H269" i="7"/>
  <c r="I269" i="7"/>
  <c r="I2035" i="7"/>
  <c r="H2035" i="7"/>
  <c r="I1917" i="7"/>
  <c r="H1917" i="7"/>
  <c r="I700" i="7"/>
  <c r="H700" i="7"/>
  <c r="I133" i="7"/>
  <c r="H133" i="7"/>
  <c r="I1376" i="7"/>
  <c r="H1376" i="7"/>
  <c r="I388" i="7"/>
  <c r="H388" i="7"/>
  <c r="I1391" i="7"/>
  <c r="H1391" i="7"/>
  <c r="H863" i="7"/>
  <c r="I863" i="7"/>
  <c r="I164" i="7"/>
  <c r="H164" i="7"/>
  <c r="I1021" i="7"/>
  <c r="H1021" i="7"/>
  <c r="I319" i="7"/>
  <c r="H319" i="7"/>
  <c r="H891" i="7"/>
  <c r="I891" i="7"/>
  <c r="I1960" i="7"/>
  <c r="H1960" i="7"/>
  <c r="I1463" i="7"/>
  <c r="H1463" i="7"/>
  <c r="I1760" i="7"/>
  <c r="H1760" i="7"/>
  <c r="I528" i="7"/>
  <c r="H528" i="7"/>
  <c r="H1943" i="7"/>
  <c r="I1943" i="7"/>
  <c r="H1022" i="7"/>
  <c r="I1022" i="7"/>
  <c r="I1212" i="7"/>
  <c r="H1212" i="7"/>
  <c r="I1145" i="7"/>
  <c r="J1145" i="7" s="1"/>
  <c r="I656" i="7"/>
  <c r="H656" i="7"/>
  <c r="I2103" i="7"/>
  <c r="H2103" i="7"/>
  <c r="I1920" i="7"/>
  <c r="H1920" i="7"/>
  <c r="I1707" i="7"/>
  <c r="H1707" i="7"/>
  <c r="I1467" i="7"/>
  <c r="H1467" i="7"/>
  <c r="I692" i="7"/>
  <c r="H692" i="7"/>
  <c r="I727" i="7"/>
  <c r="H727" i="7"/>
  <c r="I195" i="7"/>
  <c r="H195" i="7"/>
  <c r="I761" i="7"/>
  <c r="H761" i="7"/>
  <c r="I251" i="7"/>
  <c r="H251" i="7"/>
  <c r="H437" i="7"/>
  <c r="I437" i="7"/>
  <c r="I1229" i="7"/>
  <c r="H1229" i="7"/>
  <c r="H2013" i="7"/>
  <c r="I2013" i="7"/>
  <c r="I2107" i="7"/>
  <c r="H2107" i="7"/>
  <c r="I554" i="7"/>
  <c r="H554" i="7"/>
  <c r="I1571" i="7"/>
  <c r="H1571" i="7"/>
  <c r="I906" i="7"/>
  <c r="J906" i="7" s="1"/>
  <c r="I1348" i="7"/>
  <c r="H1348" i="7"/>
  <c r="I605" i="7"/>
  <c r="J605" i="7" s="1"/>
  <c r="I1849" i="7"/>
  <c r="H1849" i="7"/>
  <c r="H2118" i="7"/>
  <c r="I2118" i="7"/>
  <c r="H574" i="7"/>
  <c r="I574" i="7"/>
  <c r="H1564" i="7"/>
  <c r="I1564" i="7"/>
  <c r="I29" i="7"/>
  <c r="J29" i="7" s="1"/>
  <c r="I1105" i="7"/>
  <c r="H1105" i="7"/>
  <c r="H1509" i="7"/>
  <c r="I1509" i="7"/>
  <c r="I332" i="7"/>
  <c r="H332" i="7"/>
  <c r="I715" i="7"/>
  <c r="H715" i="7"/>
  <c r="H1991" i="7"/>
  <c r="I1991" i="7"/>
  <c r="H272" i="7"/>
  <c r="I272" i="7"/>
  <c r="I1484" i="7"/>
  <c r="H1484" i="7"/>
  <c r="I1258" i="7"/>
  <c r="H1258" i="7"/>
  <c r="I280" i="7"/>
  <c r="H280" i="7"/>
  <c r="I1814" i="7"/>
  <c r="J1814" i="7" s="1"/>
  <c r="I1607" i="7"/>
  <c r="H1607" i="7"/>
  <c r="I340" i="7"/>
  <c r="H340" i="7"/>
  <c r="I20" i="31"/>
  <c r="B1919" i="7"/>
  <c r="I22" i="31"/>
  <c r="I1065" i="7"/>
  <c r="H1065" i="7"/>
  <c r="I1016" i="7"/>
  <c r="H1016" i="7"/>
  <c r="I2076" i="7"/>
  <c r="H2076" i="7"/>
  <c r="H1103" i="7"/>
  <c r="J1103" i="7" s="1"/>
  <c r="H75" i="7"/>
  <c r="J75" i="7" s="1"/>
  <c r="H979" i="7"/>
  <c r="J979" i="7" s="1"/>
  <c r="J839" i="7"/>
  <c r="I959" i="7"/>
  <c r="H959" i="7"/>
  <c r="H463" i="7"/>
  <c r="J463" i="7" s="1"/>
  <c r="H1878" i="7"/>
  <c r="J1878" i="7" s="1"/>
  <c r="H1573" i="7"/>
  <c r="J1573" i="7" s="1"/>
  <c r="H1054" i="7"/>
  <c r="J1054" i="7" s="1"/>
  <c r="I30" i="7"/>
  <c r="H30" i="7"/>
  <c r="H1703" i="7"/>
  <c r="J1703" i="7" s="1"/>
  <c r="I695" i="7"/>
  <c r="J695" i="7" s="1"/>
  <c r="I687" i="7"/>
  <c r="H687" i="7"/>
  <c r="I38" i="7"/>
  <c r="J38" i="7" s="1"/>
  <c r="I919" i="7"/>
  <c r="H919" i="7"/>
  <c r="I2042" i="7"/>
  <c r="H2042" i="7"/>
  <c r="J436" i="7"/>
  <c r="I395" i="7"/>
  <c r="H395" i="7"/>
  <c r="H1908" i="7"/>
  <c r="J1908" i="7" s="1"/>
  <c r="H1240" i="7"/>
  <c r="J1240" i="7" s="1"/>
  <c r="I975" i="7"/>
  <c r="J975" i="7" s="1"/>
  <c r="I524" i="7"/>
  <c r="H524" i="7"/>
  <c r="I825" i="7"/>
  <c r="H825" i="7"/>
  <c r="I1106" i="7"/>
  <c r="J1106" i="7" s="1"/>
  <c r="I1370" i="7"/>
  <c r="H1370" i="7"/>
  <c r="I358" i="7"/>
  <c r="H358" i="7"/>
  <c r="I1633" i="7"/>
  <c r="H1633" i="7"/>
  <c r="I1515" i="7"/>
  <c r="J1515" i="7" s="1"/>
  <c r="I1682" i="7"/>
  <c r="H1682" i="7"/>
  <c r="I1000" i="7"/>
  <c r="H1000" i="7"/>
  <c r="I1883" i="7"/>
  <c r="J1883" i="7" s="1"/>
  <c r="I1442" i="7"/>
  <c r="H1442" i="7"/>
  <c r="I1412" i="7"/>
  <c r="H1412" i="7"/>
  <c r="I770" i="7"/>
  <c r="H770" i="7"/>
  <c r="H663" i="7"/>
  <c r="I663" i="7"/>
  <c r="I344" i="7"/>
  <c r="H344" i="7"/>
  <c r="I1471" i="7"/>
  <c r="H1471" i="7"/>
  <c r="I804" i="7"/>
  <c r="H804" i="7"/>
  <c r="I1111" i="7"/>
  <c r="H1111" i="7"/>
  <c r="I391" i="7"/>
  <c r="H391" i="7"/>
  <c r="I53" i="7"/>
  <c r="H53" i="7"/>
  <c r="I34" i="7"/>
  <c r="H34" i="7"/>
  <c r="I1810" i="7"/>
  <c r="H1810" i="7"/>
  <c r="I672" i="7"/>
  <c r="H672" i="7"/>
  <c r="I2029" i="7"/>
  <c r="H2029" i="7"/>
  <c r="H760" i="7"/>
  <c r="I760" i="7"/>
  <c r="I23" i="31"/>
  <c r="I25" i="31"/>
  <c r="B2034" i="7"/>
  <c r="H289" i="7"/>
  <c r="I289" i="7"/>
  <c r="I212" i="7"/>
  <c r="H212" i="7"/>
  <c r="I749" i="7"/>
  <c r="H749" i="7"/>
  <c r="H225" i="7"/>
  <c r="I225" i="7"/>
  <c r="I2030" i="7"/>
  <c r="H2030" i="7"/>
  <c r="I801" i="7"/>
  <c r="H801" i="7"/>
  <c r="H1850" i="7"/>
  <c r="J1850" i="7" s="1"/>
  <c r="H1200" i="7"/>
  <c r="J1200" i="7" s="1"/>
  <c r="H1441" i="7"/>
  <c r="J1441" i="7" s="1"/>
  <c r="H1729" i="7"/>
  <c r="J1729" i="7" s="1"/>
  <c r="H342" i="7"/>
  <c r="J342" i="7" s="1"/>
  <c r="I772" i="7"/>
  <c r="H772" i="7"/>
  <c r="I2069" i="7"/>
  <c r="H2069" i="7"/>
  <c r="I1651" i="7"/>
  <c r="H1651" i="7"/>
  <c r="I168" i="7"/>
  <c r="H168" i="7"/>
  <c r="I1691" i="7"/>
  <c r="J1691" i="7" s="1"/>
  <c r="I1582" i="7"/>
  <c r="H1582" i="7"/>
  <c r="I1195" i="7"/>
  <c r="H1195" i="7"/>
  <c r="I517" i="7"/>
  <c r="H517" i="7"/>
  <c r="H501" i="7"/>
  <c r="J501" i="7" s="1"/>
  <c r="I773" i="7"/>
  <c r="H773" i="7"/>
  <c r="I170" i="7"/>
  <c r="H170" i="7"/>
  <c r="J1933" i="7"/>
  <c r="I762" i="7"/>
  <c r="H762" i="7"/>
  <c r="H184" i="7"/>
  <c r="I184" i="7"/>
  <c r="I1608" i="7"/>
  <c r="J1608" i="7" s="1"/>
  <c r="H1415" i="7"/>
  <c r="J1415" i="7" s="1"/>
  <c r="H1286" i="7"/>
  <c r="J1286" i="7" s="1"/>
  <c r="J1153" i="7"/>
  <c r="I116" i="7"/>
  <c r="H116" i="7"/>
  <c r="H997" i="7"/>
  <c r="J997" i="7" s="1"/>
  <c r="I431" i="7"/>
  <c r="H431" i="7"/>
  <c r="I1061" i="7"/>
  <c r="H1061" i="7"/>
  <c r="I1904" i="7"/>
  <c r="J1904" i="7" s="1"/>
  <c r="H414" i="7"/>
  <c r="I414" i="7"/>
  <c r="I884" i="7"/>
  <c r="H884" i="7"/>
  <c r="I1080" i="7"/>
  <c r="H1080" i="7"/>
  <c r="I750" i="7"/>
  <c r="H750" i="7"/>
  <c r="H249" i="7"/>
  <c r="I249" i="7"/>
  <c r="I1041" i="7"/>
  <c r="H1041" i="7"/>
  <c r="H836" i="7"/>
  <c r="I836" i="7"/>
  <c r="I1841" i="7"/>
  <c r="H1841" i="7"/>
  <c r="H823" i="7"/>
  <c r="I823" i="7"/>
  <c r="I1911" i="7"/>
  <c r="H1911" i="7"/>
  <c r="H1189" i="7"/>
  <c r="I1189" i="7"/>
  <c r="I588" i="7"/>
  <c r="H588" i="7"/>
  <c r="I1646" i="7"/>
  <c r="H1646" i="7"/>
  <c r="I1981" i="7"/>
  <c r="H1981" i="7"/>
  <c r="I971" i="7"/>
  <c r="H971" i="7"/>
  <c r="I347" i="7"/>
  <c r="H347" i="7"/>
  <c r="I1261" i="7"/>
  <c r="H1261" i="7"/>
  <c r="I367" i="7"/>
  <c r="H367" i="7"/>
  <c r="I1216" i="7"/>
  <c r="H1216" i="7"/>
  <c r="I798" i="7"/>
  <c r="J798" i="7" s="1"/>
  <c r="I1149" i="7"/>
  <c r="J1149" i="7" s="1"/>
  <c r="H329" i="7"/>
  <c r="J329" i="7" s="1"/>
  <c r="H1656" i="7"/>
  <c r="J1656" i="7" s="1"/>
  <c r="H782" i="7"/>
  <c r="J782" i="7" s="1"/>
  <c r="H2055" i="7"/>
  <c r="J2055" i="7" s="1"/>
  <c r="H872" i="7"/>
  <c r="J872" i="7" s="1"/>
  <c r="H377" i="7"/>
  <c r="J377" i="7" s="1"/>
  <c r="H1726" i="7"/>
  <c r="J1726" i="7" s="1"/>
  <c r="H797" i="7"/>
  <c r="J797" i="7" s="1"/>
  <c r="I1595" i="7"/>
  <c r="H1595" i="7"/>
  <c r="H1551" i="7"/>
  <c r="J1551" i="7" s="1"/>
  <c r="I1009" i="7"/>
  <c r="J1009" i="7" s="1"/>
  <c r="H2071" i="7"/>
  <c r="J2071" i="7" s="1"/>
  <c r="H482" i="7"/>
  <c r="J482" i="7" s="1"/>
  <c r="H874" i="7"/>
  <c r="J874" i="7" s="1"/>
  <c r="H1914" i="7"/>
  <c r="J1914" i="7" s="1"/>
  <c r="I137" i="7"/>
  <c r="H137" i="7"/>
  <c r="H174" i="7"/>
  <c r="J174" i="7" s="1"/>
  <c r="H707" i="7"/>
  <c r="J707" i="7" s="1"/>
  <c r="I2111" i="7"/>
  <c r="H2111" i="7"/>
  <c r="H1084" i="7"/>
  <c r="J1084" i="7" s="1"/>
  <c r="J1718" i="7"/>
  <c r="H420" i="7"/>
  <c r="J420" i="7" s="1"/>
  <c r="H305" i="7"/>
  <c r="J305" i="7" s="1"/>
  <c r="I860" i="7"/>
  <c r="H860" i="7"/>
  <c r="I464" i="7"/>
  <c r="H464" i="7"/>
  <c r="I771" i="7"/>
  <c r="H771" i="7"/>
  <c r="I1992" i="7"/>
  <c r="H1992" i="7"/>
  <c r="I1502" i="7"/>
  <c r="J1502" i="7" s="1"/>
  <c r="I754" i="7"/>
  <c r="H754" i="7"/>
  <c r="I1301" i="7"/>
  <c r="H1301" i="7"/>
  <c r="I1315" i="7"/>
  <c r="H1315" i="7"/>
  <c r="H1799" i="7"/>
  <c r="J1799" i="7" s="1"/>
  <c r="H594" i="7"/>
  <c r="J594" i="7" s="1"/>
  <c r="I1980" i="7"/>
  <c r="H1980" i="7"/>
  <c r="H1417" i="7"/>
  <c r="J1417" i="7" s="1"/>
  <c r="I1724" i="7"/>
  <c r="H1724" i="7"/>
  <c r="I2123" i="7"/>
  <c r="H2123" i="7"/>
  <c r="I1055" i="7"/>
  <c r="H1055" i="7"/>
  <c r="H224" i="7"/>
  <c r="I224" i="7"/>
  <c r="I2082" i="7"/>
  <c r="H2082" i="7"/>
  <c r="I1371" i="7"/>
  <c r="H1371" i="7"/>
  <c r="I1820" i="7"/>
  <c r="H1820" i="7"/>
  <c r="I1524" i="7"/>
  <c r="H1524" i="7"/>
  <c r="I546" i="7"/>
  <c r="H546" i="7"/>
  <c r="H1970" i="7"/>
  <c r="J1970" i="7" s="1"/>
  <c r="I748" i="7"/>
  <c r="H748" i="7"/>
  <c r="H2070" i="7"/>
  <c r="J2070" i="7" s="1"/>
  <c r="I208" i="7"/>
  <c r="H208" i="7"/>
  <c r="H1819" i="7"/>
  <c r="I1819" i="7"/>
  <c r="I287" i="7"/>
  <c r="H287" i="7"/>
  <c r="I415" i="7"/>
  <c r="H415" i="7"/>
  <c r="I1929" i="7"/>
  <c r="H1929" i="7"/>
  <c r="I1856" i="7"/>
  <c r="H1856" i="7"/>
  <c r="H16" i="7"/>
  <c r="J16" i="7" s="1"/>
  <c r="I2088" i="7"/>
  <c r="H2088" i="7"/>
  <c r="I1420" i="7"/>
  <c r="H1420" i="7"/>
  <c r="H2093" i="7"/>
  <c r="J2093" i="7" s="1"/>
  <c r="H1368" i="7"/>
  <c r="J1368" i="7" s="1"/>
  <c r="H637" i="7"/>
  <c r="J637" i="7" s="1"/>
  <c r="H1239" i="7"/>
  <c r="J1239" i="7" s="1"/>
  <c r="H548" i="7"/>
  <c r="J548" i="7" s="1"/>
  <c r="H2016" i="7"/>
  <c r="J2016" i="7" s="1"/>
  <c r="H1165" i="7"/>
  <c r="J1165" i="7" s="1"/>
  <c r="I1479" i="7"/>
  <c r="H1479" i="7"/>
  <c r="I553" i="7"/>
  <c r="H553" i="7"/>
  <c r="I1771" i="7"/>
  <c r="H1771" i="7"/>
  <c r="I956" i="7"/>
  <c r="H956" i="7"/>
  <c r="I1736" i="7"/>
  <c r="H1736" i="7"/>
  <c r="I411" i="7"/>
  <c r="H411" i="7"/>
  <c r="I1173" i="7"/>
  <c r="H1173" i="7"/>
  <c r="I1862" i="7"/>
  <c r="H1862" i="7"/>
  <c r="I1180" i="7"/>
  <c r="H1180" i="7"/>
  <c r="I1884" i="7"/>
  <c r="H1884" i="7"/>
  <c r="H920" i="7"/>
  <c r="I920" i="7"/>
  <c r="I17" i="31"/>
  <c r="B1794" i="7"/>
  <c r="H840" i="7"/>
  <c r="J840" i="7" s="1"/>
  <c r="H720" i="7"/>
  <c r="J720" i="7" s="1"/>
  <c r="H1100" i="7"/>
  <c r="J1100" i="7" s="1"/>
  <c r="H2087" i="7"/>
  <c r="J2087" i="7" s="1"/>
  <c r="H982" i="7"/>
  <c r="J982" i="7" s="1"/>
  <c r="H725" i="7"/>
  <c r="J725" i="7" s="1"/>
  <c r="H484" i="7"/>
  <c r="J484" i="7" s="1"/>
  <c r="H2100" i="7"/>
  <c r="J2100" i="7" s="1"/>
  <c r="H833" i="7"/>
  <c r="J833" i="7" s="1"/>
  <c r="H159" i="7"/>
  <c r="J159" i="7" s="1"/>
  <c r="H42" i="7"/>
  <c r="J42" i="7" s="1"/>
  <c r="H136" i="7"/>
  <c r="J136" i="7" s="1"/>
  <c r="H1887" i="7"/>
  <c r="J1887" i="7" s="1"/>
  <c r="H2099" i="7"/>
  <c r="J2099" i="7" s="1"/>
  <c r="H1575" i="7"/>
  <c r="J1575" i="7" s="1"/>
  <c r="H1039" i="7"/>
  <c r="J1039" i="7" s="1"/>
  <c r="H2083" i="7"/>
  <c r="J2083" i="7" s="1"/>
  <c r="H526" i="7"/>
  <c r="J526" i="7" s="1"/>
  <c r="I1385" i="7"/>
  <c r="H1385" i="7"/>
  <c r="H1928" i="7"/>
  <c r="J1928" i="7" s="1"/>
  <c r="H2117" i="7"/>
  <c r="J2117" i="7" s="1"/>
  <c r="I312" i="7"/>
  <c r="H312" i="7"/>
  <c r="I2095" i="7"/>
  <c r="J2095" i="7" s="1"/>
  <c r="H1215" i="7"/>
  <c r="J1215" i="7" s="1"/>
  <c r="I1374" i="7"/>
  <c r="H1374" i="7"/>
  <c r="H985" i="7"/>
  <c r="J985" i="7" s="1"/>
  <c r="H1796" i="7"/>
  <c r="J1796" i="7" s="1"/>
  <c r="H565" i="7"/>
  <c r="J565" i="7" s="1"/>
  <c r="I1672" i="7"/>
  <c r="H1672" i="7"/>
  <c r="H912" i="7"/>
  <c r="J912" i="7" s="1"/>
  <c r="I666" i="7"/>
  <c r="H666" i="7"/>
  <c r="I1902" i="7"/>
  <c r="H1902" i="7"/>
  <c r="H885" i="7"/>
  <c r="J885" i="7" s="1"/>
  <c r="I927" i="7"/>
  <c r="H927" i="7"/>
  <c r="I1696" i="7"/>
  <c r="H1696" i="7"/>
  <c r="H1044" i="7"/>
  <c r="I1044" i="7"/>
  <c r="I1978" i="7"/>
  <c r="H1978" i="7"/>
  <c r="I1093" i="7"/>
  <c r="H1093" i="7"/>
  <c r="H1786" i="7"/>
  <c r="J1786" i="7" s="1"/>
  <c r="I1653" i="7"/>
  <c r="H1653" i="7"/>
  <c r="J1428" i="7"/>
  <c r="I2027" i="7"/>
  <c r="H2027" i="7"/>
  <c r="H109" i="7"/>
  <c r="I109" i="7"/>
  <c r="I579" i="7"/>
  <c r="H579" i="7"/>
  <c r="I2065" i="7"/>
  <c r="J2065" i="7" s="1"/>
  <c r="I2086" i="7"/>
  <c r="H2086" i="7"/>
  <c r="I1159" i="7"/>
  <c r="H1159" i="7"/>
  <c r="I470" i="7"/>
  <c r="J470" i="7" s="1"/>
  <c r="I335" i="7"/>
  <c r="H335" i="7"/>
  <c r="I774" i="7"/>
  <c r="H774" i="7"/>
  <c r="I1125" i="7"/>
  <c r="H1125" i="7"/>
  <c r="I612" i="7"/>
  <c r="H612" i="7"/>
  <c r="I1047" i="7"/>
  <c r="H1047" i="7"/>
  <c r="I2108" i="7"/>
  <c r="H2108" i="7"/>
  <c r="I968" i="7"/>
  <c r="H968" i="7"/>
  <c r="I904" i="7"/>
  <c r="H904" i="7"/>
  <c r="H89" i="7"/>
  <c r="I89" i="7"/>
  <c r="J1620" i="7"/>
  <c r="H430" i="7"/>
  <c r="I430" i="7"/>
  <c r="H1357" i="7"/>
  <c r="I1357" i="7"/>
  <c r="H475" i="7"/>
  <c r="J475" i="7" s="1"/>
  <c r="J271" i="7"/>
  <c r="I423" i="7"/>
  <c r="H423" i="7"/>
  <c r="H1498" i="7"/>
  <c r="J1498" i="7" s="1"/>
  <c r="H525" i="7"/>
  <c r="J525" i="7" s="1"/>
  <c r="H488" i="7"/>
  <c r="J488" i="7" s="1"/>
  <c r="I1446" i="7"/>
  <c r="J1446" i="7" s="1"/>
  <c r="H1139" i="7"/>
  <c r="J1139" i="7" s="1"/>
  <c r="H2072" i="7"/>
  <c r="J2072" i="7" s="1"/>
  <c r="H337" i="7"/>
  <c r="J337" i="7" s="1"/>
  <c r="I2026" i="7"/>
  <c r="H2026" i="7"/>
  <c r="I2104" i="7"/>
  <c r="J2104" i="7" s="1"/>
  <c r="I426" i="7"/>
  <c r="J426" i="7" s="1"/>
  <c r="I1436" i="7"/>
  <c r="H1436" i="7"/>
  <c r="I660" i="7"/>
  <c r="H660" i="7"/>
  <c r="H852" i="7"/>
  <c r="J852" i="7" s="1"/>
  <c r="I1362" i="7"/>
  <c r="H1362" i="7"/>
  <c r="I576" i="7"/>
  <c r="J576" i="7" s="1"/>
  <c r="H558" i="7"/>
  <c r="J558" i="7" s="1"/>
  <c r="H277" i="7"/>
  <c r="J277" i="7" s="1"/>
  <c r="I679" i="7"/>
  <c r="H679" i="7"/>
  <c r="H539" i="7"/>
  <c r="J539" i="7" s="1"/>
  <c r="I80" i="7"/>
  <c r="H80" i="7"/>
  <c r="I531" i="7"/>
  <c r="H531" i="7"/>
  <c r="I627" i="7"/>
  <c r="H627" i="7"/>
  <c r="I2064" i="7"/>
  <c r="H2064" i="7"/>
  <c r="I1129" i="7"/>
  <c r="H1129" i="7"/>
  <c r="H1399" i="7"/>
  <c r="I1399" i="7"/>
  <c r="H1199" i="7"/>
  <c r="I1199" i="7"/>
  <c r="I428" i="7"/>
  <c r="H428" i="7"/>
  <c r="I1548" i="7"/>
  <c r="H1548" i="7"/>
  <c r="I742" i="7"/>
  <c r="H742" i="7"/>
  <c r="I889" i="7"/>
  <c r="J889" i="7" s="1"/>
  <c r="I373" i="7"/>
  <c r="J373" i="7" s="1"/>
  <c r="I1877" i="7"/>
  <c r="J1877" i="7" s="1"/>
  <c r="I1273" i="7"/>
  <c r="H1273" i="7"/>
  <c r="I385" i="7"/>
  <c r="H385" i="7"/>
  <c r="I1860" i="7"/>
  <c r="H1860" i="7"/>
  <c r="H1788" i="7"/>
  <c r="I1788" i="7"/>
  <c r="I1122" i="7"/>
  <c r="H1122" i="7"/>
  <c r="I127" i="7"/>
  <c r="H127" i="7"/>
  <c r="I146" i="7"/>
  <c r="J146" i="7" s="1"/>
  <c r="I735" i="7"/>
  <c r="H735" i="7"/>
  <c r="I1749" i="7"/>
  <c r="H1749" i="7"/>
  <c r="H1540" i="7"/>
  <c r="I1540" i="7"/>
  <c r="I104" i="7"/>
  <c r="H104" i="7"/>
  <c r="H125" i="7"/>
  <c r="I125" i="7"/>
  <c r="I638" i="7"/>
  <c r="H638" i="7"/>
  <c r="I1300" i="7"/>
  <c r="H1300" i="7"/>
  <c r="I1320" i="7"/>
  <c r="H1320" i="7"/>
  <c r="I1777" i="7"/>
  <c r="H1777" i="7"/>
  <c r="I1681" i="7"/>
  <c r="H1681" i="7"/>
  <c r="H2007" i="7"/>
  <c r="I2007" i="7"/>
  <c r="I908" i="7"/>
  <c r="H908" i="7"/>
  <c r="I1115" i="7"/>
  <c r="H1115" i="7"/>
  <c r="H1007" i="7"/>
  <c r="J1007" i="7" s="1"/>
  <c r="H1230" i="7"/>
  <c r="J1230" i="7" s="1"/>
  <c r="H1141" i="7"/>
  <c r="J1141" i="7" s="1"/>
  <c r="I1185" i="7"/>
  <c r="J1185" i="7" s="1"/>
  <c r="H276" i="7"/>
  <c r="J276" i="7" s="1"/>
  <c r="H2110" i="7"/>
  <c r="J2110" i="7" s="1"/>
  <c r="I2057" i="7"/>
  <c r="H2057" i="7"/>
  <c r="H1781" i="7"/>
  <c r="J1781" i="7" s="1"/>
  <c r="H2092" i="7"/>
  <c r="J2092" i="7" s="1"/>
  <c r="I829" i="7"/>
  <c r="J829" i="7" s="1"/>
  <c r="H893" i="7"/>
  <c r="J893" i="7" s="1"/>
  <c r="H569" i="7"/>
  <c r="J569" i="7" s="1"/>
  <c r="H2120" i="7"/>
  <c r="J2120" i="7" s="1"/>
  <c r="I734" i="7"/>
  <c r="H734" i="7"/>
  <c r="H648" i="7"/>
  <c r="J648" i="7" s="1"/>
  <c r="I2014" i="7"/>
  <c r="H2014" i="7"/>
  <c r="I668" i="7"/>
  <c r="H668" i="7"/>
  <c r="I847" i="7"/>
  <c r="H847" i="7"/>
  <c r="I698" i="7"/>
  <c r="H698" i="7"/>
  <c r="I1311" i="7"/>
  <c r="H1311" i="7"/>
  <c r="I980" i="7"/>
  <c r="H980" i="7"/>
  <c r="I1988" i="7"/>
  <c r="H1988" i="7"/>
  <c r="I1838" i="7"/>
  <c r="H1838" i="7"/>
  <c r="I301" i="7"/>
  <c r="H301" i="7"/>
  <c r="H1024" i="7"/>
  <c r="I1024" i="7"/>
  <c r="I1214" i="7"/>
  <c r="H1214" i="7"/>
  <c r="I1715" i="7"/>
  <c r="H1715" i="7"/>
  <c r="H394" i="7"/>
  <c r="I394" i="7"/>
  <c r="I2094" i="7"/>
  <c r="H2094" i="7"/>
  <c r="I1253" i="7"/>
  <c r="H1253" i="7"/>
  <c r="H2022" i="7"/>
  <c r="I2022" i="7"/>
  <c r="J570" i="7"/>
  <c r="H1876" i="7"/>
  <c r="J1876" i="7" s="1"/>
  <c r="I2051" i="7"/>
  <c r="H2051" i="7"/>
  <c r="H561" i="7"/>
  <c r="J561" i="7" s="1"/>
  <c r="H1423" i="7"/>
  <c r="J1423" i="7" s="1"/>
  <c r="H1338" i="7"/>
  <c r="J1338" i="7" s="1"/>
  <c r="H1801" i="7"/>
  <c r="J1801" i="7" s="1"/>
  <c r="H181" i="7"/>
  <c r="J181" i="7" s="1"/>
  <c r="I2054" i="7"/>
  <c r="H2054" i="7"/>
  <c r="H2017" i="7"/>
  <c r="J2017" i="7" s="1"/>
  <c r="H1402" i="7"/>
  <c r="J1402" i="7" s="1"/>
  <c r="I96" i="7"/>
  <c r="J96" i="7" s="1"/>
  <c r="H1967" i="7"/>
  <c r="J1967" i="7" s="1"/>
  <c r="H1483" i="7"/>
  <c r="J1483" i="7" s="1"/>
  <c r="H974" i="7"/>
  <c r="I974" i="7"/>
  <c r="H149" i="7"/>
  <c r="I149" i="7"/>
  <c r="I933" i="7"/>
  <c r="H933" i="7"/>
  <c r="I2113" i="7"/>
  <c r="H2113" i="7"/>
  <c r="I384" i="7"/>
  <c r="H384" i="7"/>
  <c r="I1585" i="7"/>
  <c r="H1585" i="7"/>
  <c r="I1690" i="7"/>
  <c r="H1690" i="7"/>
  <c r="I2061" i="7"/>
  <c r="H2061" i="7"/>
  <c r="I1330" i="7"/>
  <c r="H1330" i="7"/>
  <c r="I1710" i="7"/>
  <c r="H1710" i="7"/>
  <c r="I307" i="7"/>
  <c r="H307" i="7"/>
  <c r="I1419" i="7"/>
  <c r="H1419" i="7"/>
  <c r="I1208" i="7"/>
  <c r="H1208" i="7"/>
  <c r="I876" i="7"/>
  <c r="H876" i="7"/>
  <c r="I1094" i="7"/>
  <c r="J1094" i="7" s="1"/>
  <c r="I717" i="7"/>
  <c r="H717" i="7"/>
  <c r="I1383" i="7"/>
  <c r="H1383" i="7"/>
  <c r="I552" i="7"/>
  <c r="H552" i="7"/>
  <c r="I1137" i="7"/>
  <c r="H1137" i="7"/>
  <c r="I2049" i="7"/>
  <c r="H2049" i="7"/>
  <c r="H238" i="7"/>
  <c r="J238" i="7" s="1"/>
  <c r="I1293" i="7"/>
  <c r="H1293" i="7"/>
  <c r="H107" i="7"/>
  <c r="J107" i="7" s="1"/>
  <c r="H1527" i="7"/>
  <c r="J1527" i="7" s="1"/>
  <c r="H1826" i="7"/>
  <c r="J1826" i="7" s="1"/>
  <c r="I1010" i="7"/>
  <c r="H1010" i="7"/>
  <c r="I1889" i="7"/>
  <c r="J1889" i="7" s="1"/>
  <c r="H1104" i="7"/>
  <c r="J1104" i="7" s="1"/>
  <c r="H632" i="7"/>
  <c r="J632" i="7" s="1"/>
  <c r="H624" i="7"/>
  <c r="J624" i="7" s="1"/>
  <c r="H1097" i="7"/>
  <c r="J1097" i="7" s="1"/>
  <c r="J1347" i="7"/>
  <c r="H2106" i="7"/>
  <c r="J2106" i="7" s="1"/>
  <c r="H673" i="7"/>
  <c r="J673" i="7" s="1"/>
  <c r="I960" i="7"/>
  <c r="H960" i="7"/>
  <c r="I502" i="7"/>
  <c r="H502" i="7"/>
  <c r="H1812" i="7"/>
  <c r="I1812" i="7"/>
  <c r="H1295" i="7"/>
  <c r="I1295" i="7"/>
  <c r="I2096" i="7"/>
  <c r="H2096" i="7"/>
  <c r="I1365" i="7"/>
  <c r="H1365" i="7"/>
  <c r="I1235" i="7"/>
  <c r="H1235" i="7"/>
  <c r="I1499" i="7"/>
  <c r="H1499" i="7"/>
  <c r="I1049" i="7"/>
  <c r="J1049" i="7" s="1"/>
  <c r="H1552" i="7"/>
  <c r="J1552" i="7" s="1"/>
  <c r="I944" i="7"/>
  <c r="J944" i="7" s="1"/>
  <c r="H1380" i="7"/>
  <c r="J1380" i="7" s="1"/>
  <c r="I1032" i="7"/>
  <c r="J1032" i="7" s="1"/>
  <c r="H1652" i="7"/>
  <c r="J1652" i="7" s="1"/>
  <c r="H1675" i="7"/>
  <c r="J1675" i="7" s="1"/>
  <c r="I1556" i="7"/>
  <c r="H1556" i="7"/>
  <c r="I1202" i="7"/>
  <c r="J1202" i="7" s="1"/>
  <c r="I1880" i="7"/>
  <c r="H1880" i="7"/>
  <c r="H1617" i="7"/>
  <c r="I1617" i="7"/>
  <c r="I1892" i="7"/>
  <c r="H1892" i="7"/>
  <c r="H619" i="7"/>
  <c r="J619" i="7" s="1"/>
  <c r="I1220" i="7"/>
  <c r="H1220" i="7"/>
  <c r="I1984" i="7"/>
  <c r="H1984" i="7"/>
  <c r="I751" i="7"/>
  <c r="H751" i="7"/>
  <c r="I1629" i="7"/>
  <c r="H1629" i="7"/>
  <c r="I2018" i="7"/>
  <c r="H2018" i="7"/>
  <c r="I1977" i="7"/>
  <c r="H1977" i="7"/>
  <c r="I1270" i="7"/>
  <c r="H1270" i="7"/>
  <c r="I1086" i="7"/>
  <c r="H1086" i="7"/>
  <c r="I2041" i="7"/>
  <c r="H2041" i="7"/>
  <c r="I1398" i="7"/>
  <c r="H1398" i="7"/>
  <c r="I1942" i="7"/>
  <c r="H1942" i="7"/>
  <c r="I1150" i="7"/>
  <c r="H1150" i="7"/>
  <c r="H1647" i="7"/>
  <c r="I1647" i="7"/>
  <c r="H604" i="7"/>
  <c r="I604" i="7"/>
  <c r="H1530" i="7"/>
  <c r="I1530" i="7"/>
  <c r="I1584" i="7"/>
  <c r="H1584" i="7"/>
  <c r="I1373" i="7"/>
  <c r="H1373" i="7"/>
  <c r="H1785" i="7"/>
  <c r="I1785" i="7"/>
  <c r="I2102" i="7"/>
  <c r="H2102" i="7"/>
  <c r="I1223" i="7"/>
  <c r="H1223" i="7"/>
  <c r="I1091" i="7"/>
  <c r="H1091" i="7"/>
  <c r="I1237" i="7"/>
  <c r="H1237" i="7"/>
  <c r="I1233" i="7"/>
  <c r="H1233" i="7"/>
  <c r="I1486" i="7"/>
  <c r="H1486" i="7"/>
  <c r="I1568" i="7"/>
  <c r="H1568" i="7"/>
  <c r="I404" i="7"/>
  <c r="H404" i="7"/>
  <c r="I602" i="7"/>
  <c r="H602" i="7"/>
  <c r="I1886" i="7"/>
  <c r="H1886" i="7"/>
  <c r="H2019" i="7"/>
  <c r="I2019" i="7"/>
  <c r="I2089" i="7"/>
  <c r="H2089" i="7"/>
  <c r="I938" i="7"/>
  <c r="H938" i="7"/>
  <c r="H793" i="7"/>
  <c r="I793" i="7"/>
  <c r="H581" i="7"/>
  <c r="I581" i="7"/>
  <c r="I364" i="7"/>
  <c r="H364" i="7"/>
  <c r="I606" i="7"/>
  <c r="H606" i="7"/>
  <c r="H1485" i="7"/>
  <c r="I1485" i="7"/>
  <c r="I1586" i="7"/>
  <c r="H1586" i="7"/>
  <c r="I284" i="7"/>
  <c r="H284" i="7"/>
  <c r="I1705" i="7"/>
  <c r="H1705" i="7"/>
  <c r="I878" i="7"/>
  <c r="H878" i="7"/>
  <c r="H1396" i="7"/>
  <c r="I1396" i="7"/>
  <c r="H495" i="7"/>
  <c r="I495" i="7"/>
  <c r="H129" i="7"/>
  <c r="I129" i="7"/>
  <c r="H1732" i="7"/>
  <c r="I1732" i="7"/>
  <c r="I530" i="7"/>
  <c r="H530" i="7"/>
  <c r="I1698" i="7"/>
  <c r="H1698" i="7"/>
  <c r="I1451" i="7"/>
  <c r="H1451" i="7"/>
  <c r="I362" i="7"/>
  <c r="H362" i="7"/>
  <c r="H348" i="7"/>
  <c r="J348" i="7" s="1"/>
  <c r="H2005" i="7"/>
  <c r="J2005" i="7" s="1"/>
  <c r="H930" i="7"/>
  <c r="J930" i="7" s="1"/>
  <c r="I1015" i="7"/>
  <c r="H1015" i="7"/>
  <c r="I1687" i="7"/>
  <c r="H1687" i="7"/>
  <c r="H1130" i="7"/>
  <c r="J1130" i="7" s="1"/>
  <c r="I571" i="7"/>
  <c r="H571" i="7"/>
  <c r="H2002" i="7"/>
  <c r="J2002" i="7" s="1"/>
  <c r="I50" i="7"/>
  <c r="H50" i="7"/>
  <c r="H2084" i="7"/>
  <c r="J2084" i="7" s="1"/>
  <c r="H483" i="7"/>
  <c r="J483" i="7" s="1"/>
  <c r="I2116" i="7"/>
  <c r="H2116" i="7"/>
  <c r="H1604" i="7"/>
  <c r="I1604" i="7"/>
  <c r="I681" i="7"/>
  <c r="H681" i="7"/>
  <c r="I563" i="7"/>
  <c r="H563" i="7"/>
  <c r="I1036" i="7"/>
  <c r="H1036" i="7"/>
  <c r="I1194" i="7"/>
  <c r="H1194" i="7"/>
  <c r="I862" i="7"/>
  <c r="H862" i="7"/>
  <c r="I946" i="7"/>
  <c r="H946" i="7"/>
  <c r="H580" i="7"/>
  <c r="I580" i="7"/>
  <c r="I527" i="7"/>
  <c r="H527" i="7"/>
  <c r="I508" i="7"/>
  <c r="H508" i="7"/>
  <c r="I1030" i="7"/>
  <c r="H1030" i="7"/>
  <c r="I448" i="7"/>
  <c r="H448" i="7"/>
  <c r="H1576" i="7"/>
  <c r="I1576" i="7"/>
  <c r="H864" i="7"/>
  <c r="I864" i="7"/>
  <c r="I1924" i="7"/>
  <c r="H1924" i="7"/>
  <c r="I1650" i="7"/>
  <c r="H1650" i="7"/>
  <c r="I628" i="7"/>
  <c r="H628" i="7"/>
  <c r="I458" i="7"/>
  <c r="H458" i="7"/>
  <c r="I788" i="7"/>
  <c r="H788" i="7"/>
  <c r="I753" i="7"/>
  <c r="H753" i="7"/>
  <c r="H1579" i="7"/>
  <c r="J1579" i="7" s="1"/>
  <c r="I1418" i="7"/>
  <c r="H1418" i="7"/>
  <c r="I2023" i="7"/>
  <c r="H2023" i="7"/>
  <c r="H1872" i="7"/>
  <c r="I1872" i="7"/>
  <c r="H1925" i="7"/>
  <c r="I1925" i="7"/>
  <c r="H1615" i="7"/>
  <c r="I1615" i="7"/>
  <c r="I1630" i="7"/>
  <c r="H1630" i="7"/>
  <c r="I197" i="7"/>
  <c r="H197" i="7"/>
  <c r="I1692" i="7"/>
  <c r="H1692" i="7"/>
  <c r="I678" i="7"/>
  <c r="H678" i="7"/>
  <c r="I1401" i="7"/>
  <c r="H1401" i="7"/>
  <c r="I636" i="7"/>
  <c r="H636" i="7"/>
  <c r="I175" i="7"/>
  <c r="H175" i="7"/>
  <c r="I1406" i="7"/>
  <c r="H1406" i="7"/>
  <c r="J1329" i="7"/>
  <c r="I2097" i="7"/>
  <c r="H2097" i="7"/>
  <c r="I1511" i="7"/>
  <c r="H1511" i="7"/>
  <c r="I925" i="7"/>
  <c r="H925" i="7"/>
  <c r="I72" i="7"/>
  <c r="H72" i="7"/>
  <c r="I941" i="7"/>
  <c r="H941" i="7"/>
  <c r="I615" i="7"/>
  <c r="H615" i="7"/>
  <c r="I504" i="7"/>
  <c r="H504" i="7"/>
  <c r="H2115" i="7"/>
  <c r="I2115" i="7"/>
  <c r="I1909" i="7"/>
  <c r="H1909" i="7"/>
  <c r="I870" i="7"/>
  <c r="H870" i="7"/>
  <c r="I487" i="7"/>
  <c r="H487" i="7"/>
  <c r="H611" i="7"/>
  <c r="I611" i="7"/>
  <c r="H1474" i="7"/>
  <c r="I1474" i="7"/>
  <c r="I1157" i="7"/>
  <c r="H1157" i="7"/>
  <c r="I380" i="7"/>
  <c r="H380" i="7"/>
  <c r="I1427" i="7"/>
  <c r="H1427" i="7"/>
  <c r="H1712" i="7"/>
  <c r="I1712" i="7"/>
  <c r="I83" i="7"/>
  <c r="H83" i="7"/>
  <c r="J1127" i="7"/>
  <c r="J479" i="7"/>
  <c r="I716" i="7"/>
  <c r="H716" i="7"/>
  <c r="H2004" i="7"/>
  <c r="J2004" i="7" s="1"/>
  <c r="H1754" i="7"/>
  <c r="J1754" i="7" s="1"/>
  <c r="I1439" i="7"/>
  <c r="J1439" i="7" s="1"/>
  <c r="H90" i="7"/>
  <c r="J90" i="7" s="1"/>
  <c r="I532" i="7"/>
  <c r="J532" i="7" s="1"/>
  <c r="J1276" i="7"/>
  <c r="I2032" i="7"/>
  <c r="J2032" i="7" s="1"/>
  <c r="I1193" i="7"/>
  <c r="H1193" i="7"/>
  <c r="H953" i="7"/>
  <c r="J953" i="7" s="1"/>
  <c r="H1848" i="7"/>
  <c r="J1848" i="7" s="1"/>
  <c r="H1598" i="7"/>
  <c r="J1598" i="7" s="1"/>
  <c r="I1099" i="7"/>
  <c r="H1099" i="7"/>
  <c r="H1945" i="7"/>
  <c r="J1945" i="7" s="1"/>
  <c r="H1354" i="7"/>
  <c r="J1354" i="7" s="1"/>
  <c r="I1160" i="7"/>
  <c r="H1160" i="7"/>
  <c r="I1711" i="7"/>
  <c r="H1711" i="7"/>
  <c r="H1469" i="7"/>
  <c r="J1469" i="7" s="1"/>
  <c r="H1700" i="7"/>
  <c r="J1700" i="7" s="1"/>
  <c r="H1631" i="7"/>
  <c r="I1631" i="7"/>
  <c r="H76" i="7"/>
  <c r="I76" i="7"/>
  <c r="J139" i="7"/>
  <c r="I1475" i="7"/>
  <c r="H1475" i="7"/>
  <c r="I1005" i="7"/>
  <c r="H1005" i="7"/>
  <c r="H543" i="7"/>
  <c r="I543" i="7"/>
  <c r="H372" i="7"/>
  <c r="I372" i="7"/>
  <c r="H1243" i="7"/>
  <c r="I1243" i="7"/>
  <c r="I243" i="7"/>
  <c r="H243" i="7"/>
  <c r="H779" i="7"/>
  <c r="I779" i="7"/>
  <c r="I549" i="7"/>
  <c r="H549" i="7"/>
  <c r="I609" i="7"/>
  <c r="H609" i="7"/>
  <c r="I827" i="7"/>
  <c r="H827" i="7"/>
  <c r="I122" i="7"/>
  <c r="H122" i="7"/>
  <c r="I1784" i="7"/>
  <c r="H1784" i="7"/>
  <c r="I416" i="7"/>
  <c r="H416" i="7"/>
  <c r="I923" i="7"/>
  <c r="H923" i="7"/>
  <c r="H641" i="7"/>
  <c r="I641" i="7"/>
  <c r="I1507" i="7"/>
  <c r="H1507" i="7"/>
  <c r="I1019" i="7"/>
  <c r="H1019" i="7"/>
  <c r="I1659" i="7"/>
  <c r="H1659" i="7"/>
  <c r="J1184" i="7"/>
  <c r="I1833" i="7"/>
  <c r="H1833" i="7"/>
  <c r="H1757" i="7"/>
  <c r="I1757" i="7"/>
  <c r="I233" i="7"/>
  <c r="H233" i="7"/>
  <c r="I363" i="7"/>
  <c r="H363" i="7"/>
  <c r="I934" i="7"/>
  <c r="H934" i="7"/>
  <c r="I302" i="7"/>
  <c r="H302" i="7"/>
  <c r="I1519" i="7"/>
  <c r="H1519" i="7"/>
  <c r="I266" i="7"/>
  <c r="H266" i="7"/>
  <c r="I433" i="7"/>
  <c r="H433" i="7"/>
  <c r="H359" i="7"/>
  <c r="J359" i="7" s="1"/>
  <c r="H23" i="7"/>
  <c r="J23" i="7" s="1"/>
  <c r="I843" i="7"/>
  <c r="J843" i="7" s="1"/>
  <c r="I785" i="7"/>
  <c r="H785" i="7"/>
  <c r="H1444" i="7"/>
  <c r="J1444" i="7" s="1"/>
  <c r="I1790" i="7"/>
  <c r="J1790" i="7" s="1"/>
  <c r="I845" i="7"/>
  <c r="H845" i="7"/>
  <c r="I1543" i="7"/>
  <c r="H1543" i="7"/>
  <c r="I808" i="7"/>
  <c r="H808" i="7"/>
  <c r="H112" i="7"/>
  <c r="I112" i="7"/>
  <c r="H1076" i="7"/>
  <c r="I1076" i="7"/>
  <c r="I82" i="7"/>
  <c r="H82" i="7"/>
  <c r="I723" i="7"/>
  <c r="H723" i="7"/>
  <c r="I1965" i="7"/>
  <c r="H1965" i="7"/>
  <c r="H313" i="7"/>
  <c r="J313" i="7" s="1"/>
  <c r="H1847" i="7"/>
  <c r="J1847" i="7" s="1"/>
  <c r="H976" i="7"/>
  <c r="J976" i="7" s="1"/>
  <c r="H1013" i="7"/>
  <c r="J1013" i="7" s="1"/>
  <c r="I1375" i="7"/>
  <c r="H1375" i="7"/>
  <c r="I835" i="7"/>
  <c r="H835" i="7"/>
  <c r="I996" i="7"/>
  <c r="H996" i="7"/>
  <c r="I1773" i="7"/>
  <c r="H1773" i="7"/>
  <c r="I1962" i="7"/>
  <c r="H1962" i="7"/>
  <c r="I1297" i="7"/>
  <c r="H1297" i="7"/>
  <c r="H1501" i="7"/>
  <c r="I1501" i="7"/>
  <c r="H2010" i="7"/>
  <c r="I2010" i="7"/>
  <c r="H892" i="7"/>
  <c r="I892" i="7"/>
  <c r="I1186" i="7"/>
  <c r="H1186" i="7"/>
  <c r="H381" i="7"/>
  <c r="I381" i="7"/>
  <c r="I245" i="7"/>
  <c r="H245" i="7"/>
  <c r="H1989" i="7"/>
  <c r="I1989" i="7"/>
  <c r="I1581" i="7"/>
  <c r="H1581" i="7"/>
  <c r="H282" i="7"/>
  <c r="I282" i="7"/>
  <c r="H587" i="7"/>
  <c r="I587" i="7"/>
  <c r="H503" i="7"/>
  <c r="I503" i="7"/>
  <c r="I1983" i="7"/>
  <c r="H1983" i="7"/>
  <c r="I1034" i="7"/>
  <c r="H1034" i="7"/>
  <c r="I1580" i="7"/>
  <c r="H1580" i="7"/>
  <c r="I65" i="7"/>
  <c r="H65" i="7"/>
  <c r="H323" i="7"/>
  <c r="I323" i="7"/>
  <c r="H667" i="7"/>
  <c r="I667" i="7"/>
  <c r="I283" i="7"/>
  <c r="H283" i="7"/>
  <c r="I560" i="7"/>
  <c r="H560" i="7"/>
  <c r="I1926" i="7"/>
  <c r="H1926" i="7"/>
  <c r="I1012" i="7"/>
  <c r="H1012" i="7"/>
  <c r="I407" i="7"/>
  <c r="H407" i="7"/>
  <c r="I1644" i="7"/>
  <c r="H1644" i="7"/>
  <c r="I1487" i="7"/>
  <c r="H1487" i="7"/>
  <c r="I652" i="7"/>
  <c r="H652" i="7"/>
  <c r="H1588" i="7"/>
  <c r="I1588" i="7"/>
  <c r="I1701" i="7"/>
  <c r="H1701" i="7"/>
  <c r="I1408" i="7"/>
  <c r="H1408" i="7"/>
  <c r="I1699" i="7"/>
  <c r="H1699" i="7"/>
  <c r="H1480" i="7"/>
  <c r="J1480" i="7" s="1"/>
  <c r="J1334" i="7"/>
  <c r="H1292" i="7"/>
  <c r="J1292" i="7" s="1"/>
  <c r="H228" i="7"/>
  <c r="J228" i="7" s="1"/>
  <c r="H62" i="7"/>
  <c r="J62" i="7" s="1"/>
  <c r="J1597" i="7"/>
  <c r="H111" i="7"/>
  <c r="J111" i="7" s="1"/>
  <c r="H18" i="7"/>
  <c r="J18" i="7" s="1"/>
  <c r="H676" i="7"/>
  <c r="J676" i="7" s="1"/>
  <c r="H1720" i="7"/>
  <c r="J1720" i="7" s="1"/>
  <c r="H1874" i="7"/>
  <c r="J1874" i="7" s="1"/>
  <c r="H498" i="7"/>
  <c r="J498" i="7" s="1"/>
  <c r="H577" i="7"/>
  <c r="J577" i="7" s="1"/>
  <c r="I585" i="7"/>
  <c r="J585" i="7" s="1"/>
  <c r="H1657" i="7"/>
  <c r="J1657" i="7" s="1"/>
  <c r="H240" i="7"/>
  <c r="J240" i="7" s="1"/>
  <c r="H610" i="7"/>
  <c r="J610" i="7" s="1"/>
  <c r="H356" i="7"/>
  <c r="J356" i="7" s="1"/>
  <c r="H795" i="7"/>
  <c r="J795" i="7" s="1"/>
  <c r="I239" i="7"/>
  <c r="H239" i="7"/>
  <c r="H1389" i="7"/>
  <c r="J1389" i="7" s="1"/>
  <c r="I456" i="7"/>
  <c r="H456" i="7"/>
  <c r="H1448" i="7"/>
  <c r="J1448" i="7" s="1"/>
  <c r="H921" i="7"/>
  <c r="J921" i="7" s="1"/>
  <c r="I1859" i="7"/>
  <c r="H1859" i="7"/>
  <c r="I1183" i="7"/>
  <c r="H1183" i="7"/>
  <c r="I626" i="7"/>
  <c r="H626" i="7"/>
  <c r="I1392" i="7"/>
  <c r="H1392" i="7"/>
  <c r="I601" i="7"/>
  <c r="J601" i="7" s="1"/>
  <c r="I1366" i="7"/>
  <c r="H1366" i="7"/>
  <c r="I194" i="7"/>
  <c r="H194" i="7"/>
  <c r="I1175" i="7"/>
  <c r="H1175" i="7"/>
  <c r="I1614" i="7"/>
  <c r="H1614" i="7"/>
  <c r="H689" i="7"/>
  <c r="I689" i="7"/>
  <c r="I378" i="7"/>
  <c r="J378" i="7" s="1"/>
  <c r="I1693" i="7"/>
  <c r="H1693" i="7"/>
  <c r="I964" i="7"/>
  <c r="H964" i="7"/>
  <c r="I1660" i="7"/>
  <c r="H1660" i="7"/>
  <c r="H1489" i="7"/>
  <c r="J1489" i="7" s="1"/>
  <c r="H1081" i="7"/>
  <c r="J1081" i="7" s="1"/>
  <c r="H943" i="7"/>
  <c r="J943" i="7" s="1"/>
  <c r="H890" i="7"/>
  <c r="J890" i="7" s="1"/>
  <c r="I1289" i="7"/>
  <c r="H1289" i="7"/>
  <c r="H1782" i="7"/>
  <c r="J1782" i="7" s="1"/>
  <c r="H1256" i="7"/>
  <c r="J1256" i="7" s="1"/>
  <c r="H1241" i="7"/>
  <c r="J1241" i="7" s="1"/>
  <c r="H507" i="7"/>
  <c r="J507" i="7" s="1"/>
  <c r="H1386" i="7"/>
  <c r="J1386" i="7" s="1"/>
  <c r="H1827" i="7"/>
  <c r="J1827" i="7" s="1"/>
  <c r="H937" i="7"/>
  <c r="J937" i="7" s="1"/>
  <c r="H1505" i="7"/>
  <c r="J1505" i="7" s="1"/>
  <c r="H1217" i="7"/>
  <c r="J1217" i="7" s="1"/>
  <c r="J1863" i="7"/>
  <c r="H2008" i="7"/>
  <c r="J2008" i="7" s="1"/>
  <c r="J453" i="7"/>
  <c r="I1523" i="7"/>
  <c r="H1523" i="7"/>
  <c r="H142" i="7"/>
  <c r="J142" i="7" s="1"/>
  <c r="H1641" i="7"/>
  <c r="J1641" i="7" s="1"/>
  <c r="H1623" i="7"/>
  <c r="J1623" i="7" s="1"/>
  <c r="I466" i="7"/>
  <c r="H466" i="7"/>
  <c r="H374" i="7"/>
  <c r="I374" i="7"/>
  <c r="I189" i="7"/>
  <c r="H189" i="7"/>
  <c r="I999" i="7"/>
  <c r="H999" i="7"/>
  <c r="I936" i="7"/>
  <c r="H936" i="7"/>
  <c r="I84" i="7"/>
  <c r="H84" i="7"/>
  <c r="H545" i="7"/>
  <c r="J545" i="7" s="1"/>
  <c r="H1363" i="7"/>
  <c r="J1363" i="7" s="1"/>
  <c r="H1121" i="7"/>
  <c r="J1121" i="7" s="1"/>
  <c r="I324" i="7"/>
  <c r="J324" i="7" s="1"/>
  <c r="H550" i="7"/>
  <c r="J550" i="7" s="1"/>
  <c r="I1679" i="7"/>
  <c r="J1679" i="7" s="1"/>
  <c r="H2077" i="7"/>
  <c r="J2077" i="7" s="1"/>
  <c r="H992" i="7"/>
  <c r="J992" i="7" s="1"/>
  <c r="H1134" i="7"/>
  <c r="J1134" i="7" s="1"/>
  <c r="H489" i="7"/>
  <c r="J489" i="7" s="1"/>
  <c r="H311" i="7"/>
  <c r="J311" i="7" s="1"/>
  <c r="H165" i="7"/>
  <c r="J165" i="7" s="1"/>
  <c r="H846" i="7"/>
  <c r="J846" i="7" s="1"/>
  <c r="H103" i="7"/>
  <c r="J103" i="7" s="1"/>
  <c r="H154" i="7"/>
  <c r="J154" i="7" s="1"/>
  <c r="H1190" i="7"/>
  <c r="J1190" i="7" s="1"/>
  <c r="H837" i="7"/>
  <c r="J837" i="7" s="1"/>
  <c r="I1326" i="7"/>
  <c r="H1326" i="7"/>
  <c r="I1494" i="7"/>
  <c r="H1494" i="7"/>
  <c r="H1138" i="7"/>
  <c r="J1138" i="7" s="1"/>
  <c r="I26" i="7"/>
  <c r="H26" i="7"/>
  <c r="I485" i="7"/>
  <c r="H485" i="7"/>
  <c r="I1317" i="7"/>
  <c r="H1317" i="7"/>
  <c r="H382" i="7"/>
  <c r="I382" i="7"/>
  <c r="I270" i="7"/>
  <c r="H270" i="7"/>
  <c r="I1922" i="7"/>
  <c r="H1922" i="7"/>
  <c r="I916" i="7"/>
  <c r="H916" i="7"/>
  <c r="I1169" i="7"/>
  <c r="H1169" i="7"/>
  <c r="I1025" i="7"/>
  <c r="H1025" i="7"/>
  <c r="I1424" i="7"/>
  <c r="H1424" i="7"/>
  <c r="I1260" i="7"/>
  <c r="H1260" i="7"/>
  <c r="H854" i="7"/>
  <c r="J854" i="7" s="1"/>
  <c r="I533" i="7"/>
  <c r="H533" i="7"/>
  <c r="I685" i="7"/>
  <c r="H685" i="7"/>
  <c r="H2044" i="7"/>
  <c r="I2044" i="7"/>
  <c r="I1913" i="7"/>
  <c r="H1913" i="7"/>
  <c r="J686" i="7"/>
  <c r="I281" i="7"/>
  <c r="H281" i="7"/>
  <c r="I767" i="7"/>
  <c r="H767" i="7"/>
  <c r="I22" i="7"/>
  <c r="H22" i="7"/>
  <c r="H1247" i="7"/>
  <c r="I1247" i="7"/>
  <c r="H1042" i="7"/>
  <c r="I1042" i="7"/>
  <c r="H304" i="7"/>
  <c r="I304" i="7"/>
  <c r="I1206" i="7"/>
  <c r="H1206" i="7"/>
  <c r="I1733" i="7"/>
  <c r="H1733" i="7"/>
  <c r="I217" i="7"/>
  <c r="H217" i="7"/>
  <c r="J1780" i="7"/>
  <c r="I187" i="7"/>
  <c r="H187" i="7"/>
  <c r="I1982" i="7"/>
  <c r="H1982" i="7"/>
  <c r="I981" i="7"/>
  <c r="H981" i="7"/>
  <c r="I1845" i="7"/>
  <c r="H1845" i="7"/>
  <c r="I2066" i="7"/>
  <c r="H2066" i="7"/>
  <c r="I1590" i="7"/>
  <c r="H1590" i="7"/>
  <c r="I1226" i="7"/>
  <c r="H1226" i="7"/>
  <c r="I1915" i="7"/>
  <c r="H1915" i="7"/>
  <c r="I193" i="7"/>
  <c r="H193" i="7"/>
  <c r="I1098" i="7"/>
  <c r="H1098" i="7"/>
  <c r="I97" i="7"/>
  <c r="H97" i="7"/>
  <c r="I2112" i="7"/>
  <c r="H2112" i="7"/>
  <c r="I275" i="7"/>
  <c r="H275" i="7"/>
  <c r="H1178" i="7"/>
  <c r="I1178" i="7"/>
  <c r="H1563" i="7"/>
  <c r="J1563" i="7" s="1"/>
  <c r="H1211" i="7"/>
  <c r="J1211" i="7" s="1"/>
  <c r="H1046" i="7"/>
  <c r="J1046" i="7" s="1"/>
  <c r="H1951" i="7"/>
  <c r="J1951" i="7" s="1"/>
  <c r="H849" i="7"/>
  <c r="J849" i="7" s="1"/>
  <c r="H654" i="7"/>
  <c r="J654" i="7" s="1"/>
  <c r="I1846" i="7"/>
  <c r="H1846" i="7"/>
  <c r="I156" i="7"/>
  <c r="H156" i="7"/>
  <c r="H1052" i="7"/>
  <c r="J1052" i="7" s="1"/>
  <c r="I1437" i="7"/>
  <c r="H1437" i="7"/>
  <c r="I1865" i="7"/>
  <c r="H1865" i="7"/>
  <c r="I1490" i="7"/>
  <c r="H1490" i="7"/>
  <c r="I1319" i="7"/>
  <c r="H1319" i="7"/>
  <c r="I1023" i="7"/>
  <c r="H1023" i="7"/>
  <c r="I1596" i="7"/>
  <c r="H1596" i="7"/>
  <c r="H360" i="7"/>
  <c r="I360" i="7"/>
  <c r="H1735" i="7"/>
  <c r="I1735" i="7"/>
  <c r="H1959" i="7"/>
  <c r="I1959" i="7"/>
  <c r="I1332" i="7"/>
  <c r="H1332" i="7"/>
  <c r="I1714" i="7"/>
  <c r="H1714" i="7"/>
  <c r="I158" i="7"/>
  <c r="H158" i="7"/>
  <c r="I799" i="7"/>
  <c r="H799" i="7"/>
  <c r="I1759" i="7"/>
  <c r="H1759" i="7"/>
  <c r="I828" i="7"/>
  <c r="H828" i="7"/>
  <c r="I350" i="7"/>
  <c r="H350" i="7"/>
  <c r="I1085" i="7"/>
  <c r="H1085" i="7"/>
  <c r="H1669" i="7"/>
  <c r="I1669" i="7"/>
  <c r="I213" i="7"/>
  <c r="H213" i="7"/>
  <c r="I383" i="7"/>
  <c r="H383" i="7"/>
  <c r="H1808" i="7"/>
  <c r="I1808" i="7"/>
  <c r="I1755" i="7"/>
  <c r="H1755" i="7"/>
  <c r="I1888" i="7"/>
  <c r="H1888" i="7"/>
  <c r="I1458" i="7"/>
  <c r="H1458" i="7"/>
  <c r="I1108" i="7"/>
  <c r="H1108" i="7"/>
  <c r="I1313" i="7"/>
  <c r="H1313" i="7"/>
  <c r="I412" i="7"/>
  <c r="H412" i="7"/>
  <c r="H1259" i="7"/>
  <c r="J1259" i="7" s="1"/>
  <c r="I1298" i="7"/>
  <c r="H1298" i="7"/>
  <c r="I33" i="7"/>
  <c r="H33" i="7"/>
  <c r="I441" i="7"/>
  <c r="H441" i="7"/>
  <c r="I2028" i="7"/>
  <c r="H2028" i="7"/>
  <c r="I1364" i="7"/>
  <c r="H1364" i="7"/>
  <c r="H39" i="7"/>
  <c r="I39" i="7"/>
  <c r="I711" i="7"/>
  <c r="J711" i="7" s="1"/>
  <c r="I114" i="7"/>
  <c r="H114" i="7"/>
  <c r="I147" i="7"/>
  <c r="H147" i="7"/>
  <c r="I296" i="7"/>
  <c r="H296" i="7"/>
  <c r="I1369" i="7"/>
  <c r="H1369" i="7"/>
  <c r="I1743" i="7"/>
  <c r="H1743" i="7"/>
  <c r="H1875" i="7"/>
  <c r="I1875" i="7"/>
  <c r="H955" i="7"/>
  <c r="J955" i="7" s="1"/>
  <c r="I888" i="7"/>
  <c r="H888" i="7"/>
  <c r="I677" i="7"/>
  <c r="H677" i="7"/>
  <c r="I1903" i="7"/>
  <c r="H1903" i="7"/>
  <c r="I1916" i="7"/>
  <c r="H1916" i="7"/>
  <c r="I467" i="7"/>
  <c r="J467" i="7" s="1"/>
  <c r="I616" i="7"/>
  <c r="H616" i="7"/>
  <c r="I607" i="7"/>
  <c r="H607" i="7"/>
  <c r="I35" i="7"/>
  <c r="H35" i="7"/>
  <c r="H1445" i="7"/>
  <c r="I1445" i="7"/>
  <c r="I780" i="7"/>
  <c r="H780" i="7"/>
  <c r="H691" i="7"/>
  <c r="J691" i="7" s="1"/>
  <c r="H763" i="7"/>
  <c r="J763" i="7" s="1"/>
  <c r="I696" i="7"/>
  <c r="H696" i="7"/>
  <c r="I14" i="7"/>
  <c r="H14" i="7"/>
  <c r="H353" i="7"/>
  <c r="J353" i="7" s="1"/>
  <c r="I1493" i="7"/>
  <c r="H1493" i="7"/>
  <c r="I1092" i="7"/>
  <c r="H1092" i="7"/>
  <c r="H1367" i="7"/>
  <c r="J1367" i="7" s="1"/>
  <c r="I1789" i="7"/>
  <c r="H1789" i="7"/>
  <c r="I505" i="7"/>
  <c r="H505" i="7"/>
  <c r="H651" i="7"/>
  <c r="I651" i="7"/>
  <c r="H410" i="7"/>
  <c r="I410" i="7"/>
  <c r="H1131" i="7"/>
  <c r="J1131" i="7" s="1"/>
  <c r="H1341" i="7"/>
  <c r="J1341" i="7" s="1"/>
  <c r="I1323" i="7"/>
  <c r="J1323" i="7" s="1"/>
  <c r="H1188" i="7"/>
  <c r="J1188" i="7" s="1"/>
  <c r="I1854" i="7"/>
  <c r="J1854" i="7" s="1"/>
  <c r="H542" i="7"/>
  <c r="J542" i="7" s="1"/>
  <c r="I331" i="7"/>
  <c r="H331" i="7"/>
  <c r="I1429" i="7"/>
  <c r="J1429" i="7" s="1"/>
  <c r="I803" i="7"/>
  <c r="H803" i="7"/>
  <c r="H787" i="7"/>
  <c r="I787" i="7"/>
  <c r="I514" i="7"/>
  <c r="H514" i="7"/>
  <c r="I948" i="7"/>
  <c r="H948" i="7"/>
  <c r="I1975" i="7"/>
  <c r="H1975" i="7"/>
  <c r="I1583" i="7"/>
  <c r="H1583" i="7"/>
  <c r="I757" i="7"/>
  <c r="H757" i="7"/>
  <c r="I640" i="7"/>
  <c r="J640" i="7" s="1"/>
  <c r="I1249" i="7"/>
  <c r="H1249" i="7"/>
  <c r="I1612" i="7"/>
  <c r="H1612" i="7"/>
  <c r="I935" i="7"/>
  <c r="J935" i="7" s="1"/>
  <c r="I1783" i="7"/>
  <c r="H1783" i="7"/>
  <c r="I379" i="7"/>
  <c r="H379" i="7"/>
  <c r="H473" i="7"/>
  <c r="I473" i="7"/>
  <c r="I958" i="7"/>
  <c r="H958" i="7"/>
  <c r="H1236" i="7"/>
  <c r="I1236" i="7"/>
  <c r="H926" i="7"/>
  <c r="I926" i="7"/>
  <c r="I1170" i="7"/>
  <c r="H1170" i="7"/>
  <c r="I618" i="7"/>
  <c r="J618" i="7" s="1"/>
  <c r="I138" i="7"/>
  <c r="H138" i="7"/>
  <c r="I73" i="7"/>
  <c r="H73" i="7"/>
  <c r="I630" i="7"/>
  <c r="H630" i="7"/>
  <c r="I1095" i="7"/>
  <c r="H1095" i="7"/>
  <c r="I705" i="7"/>
  <c r="H705" i="7"/>
  <c r="I737" i="7"/>
  <c r="H737" i="7"/>
  <c r="I424" i="7"/>
  <c r="H424" i="7"/>
  <c r="H1685" i="7"/>
  <c r="I1685" i="7"/>
  <c r="I496" i="7"/>
  <c r="H496" i="7"/>
  <c r="H969" i="7"/>
  <c r="J969" i="7" s="1"/>
  <c r="H293" i="7"/>
  <c r="J293" i="7" s="1"/>
  <c r="H68" i="7"/>
  <c r="J68" i="7" s="1"/>
  <c r="H634" i="7"/>
  <c r="J634" i="7" s="1"/>
  <c r="H521" i="7"/>
  <c r="J521" i="7" s="1"/>
  <c r="H809" i="7"/>
  <c r="J809" i="7" s="1"/>
  <c r="H98" i="7"/>
  <c r="J98" i="7" s="1"/>
  <c r="H325" i="7"/>
  <c r="J325" i="7" s="1"/>
  <c r="H1740" i="7"/>
  <c r="J1740" i="7" s="1"/>
  <c r="I286" i="7"/>
  <c r="H286" i="7"/>
  <c r="H91" i="7"/>
  <c r="J91" i="7" s="1"/>
  <c r="H897" i="7"/>
  <c r="J897" i="7" s="1"/>
  <c r="I327" i="7"/>
  <c r="H327" i="7"/>
  <c r="I166" i="7"/>
  <c r="H166" i="7"/>
  <c r="I183" i="7"/>
  <c r="H183" i="7"/>
  <c r="I1272" i="7"/>
  <c r="J1272" i="7" s="1"/>
  <c r="I157" i="7"/>
  <c r="H157" i="7"/>
  <c r="I1447" i="7"/>
  <c r="H1447" i="7"/>
  <c r="I113" i="7"/>
  <c r="H113" i="7"/>
  <c r="I1832" i="7"/>
  <c r="H1832" i="7"/>
  <c r="I134" i="7"/>
  <c r="H134" i="7"/>
  <c r="I1829" i="7"/>
  <c r="H1829" i="7"/>
  <c r="I216" i="7"/>
  <c r="H216" i="7"/>
  <c r="H1355" i="7"/>
  <c r="J1355" i="7" s="1"/>
  <c r="H1231" i="7"/>
  <c r="J1231" i="7" s="1"/>
  <c r="H295" i="7"/>
  <c r="J295" i="7" s="1"/>
  <c r="H1958" i="7"/>
  <c r="J1958" i="7" s="1"/>
  <c r="I1177" i="7"/>
  <c r="H1177" i="7"/>
  <c r="I1101" i="7"/>
  <c r="H1101" i="7"/>
  <c r="H278" i="7"/>
  <c r="J278" i="7" s="1"/>
  <c r="H474" i="7"/>
  <c r="J474" i="7" s="1"/>
  <c r="J1031" i="7"/>
  <c r="H1218" i="7"/>
  <c r="J1218" i="7" s="1"/>
  <c r="H1840" i="7"/>
  <c r="J1840" i="7" s="1"/>
  <c r="H1482" i="7"/>
  <c r="J1482" i="7" s="1"/>
  <c r="I970" i="7"/>
  <c r="H970" i="7"/>
  <c r="I1881" i="7"/>
  <c r="H1881" i="7"/>
  <c r="I1721" i="7"/>
  <c r="H1721" i="7"/>
  <c r="I178" i="7"/>
  <c r="H178" i="7"/>
  <c r="J966" i="7"/>
  <c r="I1516" i="7"/>
  <c r="H1516" i="7"/>
  <c r="I1742" i="7"/>
  <c r="H1742" i="7"/>
  <c r="I622" i="7"/>
  <c r="H622" i="7"/>
  <c r="I434" i="7"/>
  <c r="H434" i="7"/>
  <c r="H406" i="7"/>
  <c r="I406" i="7"/>
  <c r="I745" i="7"/>
  <c r="H745" i="7"/>
  <c r="I1377" i="7"/>
  <c r="H1377" i="7"/>
  <c r="I538" i="7"/>
  <c r="H538" i="7"/>
  <c r="H1102" i="7"/>
  <c r="I1102" i="7"/>
  <c r="H2047" i="7"/>
  <c r="J2047" i="7" s="1"/>
  <c r="H1676" i="7"/>
  <c r="I1676" i="7"/>
  <c r="I1325" i="7"/>
  <c r="H1325" i="7"/>
  <c r="I582" i="7"/>
  <c r="H582" i="7"/>
  <c r="H813" i="7"/>
  <c r="J813" i="7" s="1"/>
  <c r="H598" i="7"/>
  <c r="J598" i="7" s="1"/>
  <c r="H865" i="7"/>
  <c r="J865" i="7" s="1"/>
  <c r="H706" i="7"/>
  <c r="J706" i="7" s="1"/>
  <c r="H790" i="7"/>
  <c r="J790" i="7" s="1"/>
  <c r="H120" i="7"/>
  <c r="J120" i="7" s="1"/>
  <c r="H596" i="7"/>
  <c r="J596" i="7" s="1"/>
  <c r="H2068" i="7"/>
  <c r="J2068" i="7" s="1"/>
  <c r="H826" i="7"/>
  <c r="J826" i="7" s="1"/>
  <c r="H738" i="7"/>
  <c r="I738" i="7"/>
  <c r="I1941" i="7"/>
  <c r="H1941" i="7"/>
  <c r="I1079" i="7"/>
  <c r="H1079" i="7"/>
  <c r="I1565" i="7"/>
  <c r="H1565" i="7"/>
  <c r="I150" i="7"/>
  <c r="H150" i="7"/>
  <c r="H2060" i="7"/>
  <c r="J2060" i="7" s="1"/>
  <c r="I567" i="7"/>
  <c r="H567" i="7"/>
  <c r="I1062" i="7"/>
  <c r="H1062" i="7"/>
  <c r="I896" i="7"/>
  <c r="H896" i="7"/>
  <c r="I830" i="7"/>
  <c r="H830" i="7"/>
  <c r="I697" i="7"/>
  <c r="H697" i="7"/>
  <c r="I471" i="7"/>
  <c r="H471" i="7"/>
  <c r="I100" i="7"/>
  <c r="J100" i="7" s="1"/>
  <c r="I1462" i="7"/>
  <c r="H1462" i="7"/>
  <c r="I264" i="7"/>
  <c r="H264" i="7"/>
  <c r="I108" i="7"/>
  <c r="H108" i="7"/>
  <c r="I1316" i="7"/>
  <c r="H1316" i="7"/>
  <c r="I215" i="7"/>
  <c r="H215" i="7"/>
  <c r="I993" i="7"/>
  <c r="H993" i="7"/>
  <c r="I1154" i="7"/>
  <c r="H1154" i="7"/>
  <c r="I633" i="7"/>
  <c r="H633" i="7"/>
  <c r="I2080" i="7"/>
  <c r="H2080" i="7"/>
  <c r="I635" i="7"/>
  <c r="H635" i="7"/>
  <c r="I544" i="7"/>
  <c r="H544" i="7"/>
  <c r="I355" i="7"/>
  <c r="H355" i="7"/>
  <c r="J694" i="7"/>
  <c r="I1382" i="7"/>
  <c r="J1382" i="7" s="1"/>
  <c r="I226" i="7"/>
  <c r="H226" i="7"/>
  <c r="I235" i="7"/>
  <c r="H235" i="7"/>
  <c r="J1174" i="7"/>
  <c r="I1302" i="7"/>
  <c r="H1302" i="7"/>
  <c r="H1425" i="7"/>
  <c r="J1425" i="7" s="1"/>
  <c r="H151" i="7"/>
  <c r="I151" i="7"/>
  <c r="I452" i="7"/>
  <c r="H452" i="7"/>
  <c r="I819" i="7"/>
  <c r="H819" i="7"/>
  <c r="I1823" i="7"/>
  <c r="H1823" i="7"/>
  <c r="I1621" i="7"/>
  <c r="J1621" i="7" s="1"/>
  <c r="I1839" i="7"/>
  <c r="H1839" i="7"/>
  <c r="I462" i="7"/>
  <c r="H462" i="7"/>
  <c r="I46" i="7"/>
  <c r="H46" i="7"/>
  <c r="I2105" i="7"/>
  <c r="J2105" i="7" s="1"/>
  <c r="I1040" i="7"/>
  <c r="H1040" i="7"/>
  <c r="I160" i="7"/>
  <c r="H160" i="7"/>
  <c r="I92" i="7"/>
  <c r="H92" i="7"/>
  <c r="I1708" i="7"/>
  <c r="H1708" i="7"/>
  <c r="I1176" i="7"/>
  <c r="H1176" i="7"/>
  <c r="I1766" i="7"/>
  <c r="J1766" i="7" s="1"/>
  <c r="H422" i="7"/>
  <c r="I422" i="7"/>
  <c r="I1414" i="7"/>
  <c r="H1414" i="7"/>
  <c r="J1339" i="7"/>
  <c r="I354" i="7"/>
  <c r="J354" i="7" s="1"/>
  <c r="I1824" i="7"/>
  <c r="J1824" i="7" s="1"/>
  <c r="I298" i="7"/>
  <c r="J298" i="7" s="1"/>
  <c r="I1269" i="7"/>
  <c r="H1269" i="7"/>
  <c r="I1932" i="7"/>
  <c r="H1932" i="7"/>
  <c r="I1268" i="7"/>
  <c r="H1268" i="7"/>
  <c r="I1162" i="7"/>
  <c r="H1162" i="7"/>
  <c r="I1163" i="7"/>
  <c r="J1163" i="7" s="1"/>
  <c r="I1204" i="7"/>
  <c r="H1204" i="7"/>
  <c r="I1625" i="7"/>
  <c r="H1625" i="7"/>
  <c r="I983" i="7"/>
  <c r="H983" i="7"/>
  <c r="I688" i="7"/>
  <c r="H688" i="7"/>
  <c r="I1072" i="7"/>
  <c r="H1072" i="7"/>
  <c r="I1558" i="7"/>
  <c r="J1558" i="7" s="1"/>
  <c r="I1648" i="7"/>
  <c r="H1648" i="7"/>
  <c r="I1148" i="7"/>
  <c r="H1148" i="7"/>
  <c r="I1143" i="7"/>
  <c r="H1143" i="7"/>
  <c r="I88" i="7"/>
  <c r="H88" i="7"/>
  <c r="I922" i="7"/>
  <c r="H922" i="7"/>
  <c r="I1136" i="7"/>
  <c r="H1136" i="7"/>
  <c r="I1232" i="7"/>
  <c r="H1232" i="7"/>
  <c r="I376" i="7"/>
  <c r="H376" i="7"/>
  <c r="I1156" i="7"/>
  <c r="J1156" i="7" s="1"/>
  <c r="I450" i="7"/>
  <c r="H450" i="7"/>
  <c r="I1642" i="7"/>
  <c r="H1642" i="7"/>
  <c r="I1096" i="7"/>
  <c r="H1096" i="7"/>
  <c r="I1950" i="7"/>
  <c r="H1950" i="7"/>
  <c r="I2036" i="7"/>
  <c r="H2036" i="7"/>
  <c r="I1882" i="7"/>
  <c r="H1882" i="7"/>
  <c r="I1234" i="7"/>
  <c r="H1234" i="7"/>
  <c r="I1310" i="7"/>
  <c r="H1310" i="7"/>
  <c r="H171" i="7"/>
  <c r="I171" i="7"/>
  <c r="I1731" i="7"/>
  <c r="H1731" i="7"/>
  <c r="I659" i="7"/>
  <c r="H659" i="7"/>
  <c r="I1661" i="7"/>
  <c r="H1661" i="7"/>
  <c r="I28" i="7"/>
  <c r="H28" i="7"/>
  <c r="H51" i="7"/>
  <c r="I51" i="7"/>
  <c r="I1677" i="7"/>
  <c r="H1677" i="7"/>
  <c r="H1340" i="7"/>
  <c r="I1340" i="7"/>
  <c r="I519" i="7"/>
  <c r="H519" i="7"/>
  <c r="I351" i="7"/>
  <c r="H351" i="7"/>
  <c r="I2031" i="7"/>
  <c r="J2031" i="7" s="1"/>
  <c r="J1468" i="7"/>
  <c r="H758" i="7"/>
  <c r="J758" i="7" s="1"/>
  <c r="H1481" i="7"/>
  <c r="J1481" i="7" s="1"/>
  <c r="H1321" i="7"/>
  <c r="J1321" i="7" s="1"/>
  <c r="H1985" i="7"/>
  <c r="J1985" i="7" s="1"/>
  <c r="H1539" i="7"/>
  <c r="J1539" i="7" s="1"/>
  <c r="H1797" i="7"/>
  <c r="J1797" i="7" s="1"/>
  <c r="I1525" i="7"/>
  <c r="H1525" i="7"/>
  <c r="H1296" i="7"/>
  <c r="J1296" i="7" s="1"/>
  <c r="H61" i="7"/>
  <c r="I61" i="7"/>
  <c r="I573" i="7"/>
  <c r="H573" i="7"/>
  <c r="H1008" i="7"/>
  <c r="J1008" i="7" s="1"/>
  <c r="H1815" i="7"/>
  <c r="J1815" i="7" s="1"/>
  <c r="H196" i="7"/>
  <c r="I196" i="7"/>
  <c r="H1792" i="7"/>
  <c r="J1792" i="7" s="1"/>
  <c r="I60" i="7"/>
  <c r="H60" i="7"/>
  <c r="I101" i="7"/>
  <c r="H101" i="7"/>
  <c r="I712" i="7"/>
  <c r="H712" i="7"/>
  <c r="I871" i="7"/>
  <c r="H871" i="7"/>
  <c r="I1664" i="7"/>
  <c r="H1664" i="7"/>
  <c r="I511" i="7"/>
  <c r="H511" i="7"/>
  <c r="H41" i="7"/>
  <c r="J41" i="7" s="1"/>
  <c r="I1795" i="7"/>
  <c r="H1795" i="7"/>
  <c r="I1304" i="7"/>
  <c r="H1304" i="7"/>
  <c r="I392" i="7"/>
  <c r="H392" i="7"/>
  <c r="I1969" i="7"/>
  <c r="H1969" i="7"/>
  <c r="I1822" i="7"/>
  <c r="H1822" i="7"/>
  <c r="H1549" i="7"/>
  <c r="J1549" i="7" s="1"/>
  <c r="I536" i="7"/>
  <c r="H536" i="7"/>
  <c r="H566" i="7"/>
  <c r="J566" i="7" s="1"/>
  <c r="H333" i="7"/>
  <c r="I333" i="7"/>
  <c r="H126" i="7"/>
  <c r="J126" i="7" s="1"/>
  <c r="I990" i="7"/>
  <c r="H990" i="7"/>
  <c r="I855" i="7"/>
  <c r="H855" i="7"/>
  <c r="I1459" i="7"/>
  <c r="J1459" i="7" s="1"/>
  <c r="I657" i="7"/>
  <c r="H657" i="7"/>
  <c r="H1242" i="7"/>
  <c r="J1242" i="7" s="1"/>
  <c r="H1574" i="7"/>
  <c r="J1574" i="7" s="1"/>
  <c r="H1224" i="7"/>
  <c r="J1224" i="7" s="1"/>
  <c r="I551" i="7"/>
  <c r="H551" i="7"/>
  <c r="I650" i="7"/>
  <c r="H650" i="7"/>
  <c r="I900" i="7"/>
  <c r="H900" i="7"/>
  <c r="H1645" i="7"/>
  <c r="J1645" i="7" s="1"/>
  <c r="H775" i="7"/>
  <c r="J775" i="7" s="1"/>
  <c r="H1520" i="7"/>
  <c r="J1520" i="7" s="1"/>
  <c r="I493" i="7"/>
  <c r="H493" i="7"/>
  <c r="I1686" i="7"/>
  <c r="H1686" i="7"/>
  <c r="H265" i="7"/>
  <c r="I265" i="7"/>
  <c r="H1517" i="7"/>
  <c r="J1517" i="7" s="1"/>
  <c r="I1058" i="7"/>
  <c r="H1058" i="7"/>
  <c r="I1678" i="7"/>
  <c r="H1678" i="7"/>
  <c r="I1542" i="7"/>
  <c r="H1542" i="7"/>
  <c r="H105" i="7"/>
  <c r="I105" i="7"/>
  <c r="H1227" i="7"/>
  <c r="I1227" i="7"/>
  <c r="H1560" i="7"/>
  <c r="I1560" i="7"/>
  <c r="I1294" i="7"/>
  <c r="H1294" i="7"/>
  <c r="I308" i="7"/>
  <c r="H308" i="7"/>
  <c r="I1512" i="7"/>
  <c r="H1512" i="7"/>
  <c r="I1285" i="7"/>
  <c r="H1285" i="7"/>
  <c r="I1422" i="7"/>
  <c r="H1422" i="7"/>
  <c r="I625" i="7"/>
  <c r="H625" i="7"/>
  <c r="I20" i="7"/>
  <c r="H20" i="7"/>
  <c r="H182" i="7"/>
  <c r="I182" i="7"/>
  <c r="I1697" i="7"/>
  <c r="H1697" i="7"/>
  <c r="I957" i="7"/>
  <c r="H957" i="7"/>
  <c r="I1670" i="7"/>
  <c r="H1670" i="7"/>
  <c r="H390" i="7"/>
  <c r="I390" i="7"/>
  <c r="I592" i="7"/>
  <c r="H592" i="7"/>
  <c r="I713" i="7"/>
  <c r="H713" i="7"/>
  <c r="I1328" i="7"/>
  <c r="H1328" i="7"/>
  <c r="I1936" i="7"/>
  <c r="H1936" i="7"/>
  <c r="I1976" i="7"/>
  <c r="H1976" i="7"/>
  <c r="I1394" i="7"/>
  <c r="H1394" i="7"/>
  <c r="I449" i="7"/>
  <c r="H449" i="7"/>
  <c r="I1624" i="7"/>
  <c r="J1624" i="7" s="1"/>
  <c r="H1944" i="7"/>
  <c r="J1944" i="7" s="1"/>
  <c r="I1746" i="7"/>
  <c r="H1746" i="7"/>
  <c r="H523" i="7"/>
  <c r="J523" i="7" s="1"/>
  <c r="H1683" i="7"/>
  <c r="J1683" i="7" s="1"/>
  <c r="I1274" i="7"/>
  <c r="H1274" i="7"/>
  <c r="I600" i="7"/>
  <c r="J600" i="7" s="1"/>
  <c r="I500" i="7"/>
  <c r="H500" i="7"/>
  <c r="I1994" i="7"/>
  <c r="H1994" i="7"/>
  <c r="J85" i="7"/>
  <c r="H320" i="7"/>
  <c r="J320" i="7" s="1"/>
  <c r="I1318" i="7"/>
  <c r="J1318" i="7" s="1"/>
  <c r="I1360" i="7"/>
  <c r="H1360" i="7"/>
  <c r="I1457" i="7"/>
  <c r="H1457" i="7"/>
  <c r="H1828" i="7"/>
  <c r="J1828" i="7" s="1"/>
  <c r="I31" i="7"/>
  <c r="H31" i="7"/>
  <c r="I1497" i="7"/>
  <c r="H1497" i="7"/>
  <c r="I721" i="7"/>
  <c r="H721" i="7"/>
  <c r="I1532" i="7"/>
  <c r="H1532" i="7"/>
  <c r="I1689" i="7"/>
  <c r="H1689" i="7"/>
  <c r="I1087" i="7"/>
  <c r="H1087" i="7"/>
  <c r="I1088" i="7"/>
  <c r="H1088" i="7"/>
  <c r="H1694" i="7"/>
  <c r="I1694" i="7"/>
  <c r="I237" i="7"/>
  <c r="H237" i="7"/>
  <c r="I824" i="7"/>
  <c r="H824" i="7"/>
  <c r="I1800" i="7"/>
  <c r="H1800" i="7"/>
  <c r="I1600" i="7"/>
  <c r="H1600" i="7"/>
  <c r="I719" i="7"/>
  <c r="H719" i="7"/>
  <c r="I1885" i="7"/>
  <c r="J1885" i="7" s="1"/>
  <c r="I389" i="7"/>
  <c r="H389" i="7"/>
  <c r="I1807" i="7"/>
  <c r="J1807" i="7" s="1"/>
  <c r="I655" i="7"/>
  <c r="H655" i="7"/>
  <c r="I1291" i="7"/>
  <c r="H1291" i="7"/>
  <c r="I1923" i="7"/>
  <c r="J1923" i="7" s="1"/>
  <c r="I978" i="7"/>
  <c r="H978" i="7"/>
  <c r="I1074" i="7"/>
  <c r="H1074" i="7"/>
  <c r="I1063" i="7"/>
  <c r="J1063" i="7" s="1"/>
  <c r="I435" i="7"/>
  <c r="H435" i="7"/>
  <c r="I954" i="7"/>
  <c r="H954" i="7"/>
  <c r="I1635" i="7"/>
  <c r="H1635" i="7"/>
  <c r="I1798" i="7"/>
  <c r="H1798" i="7"/>
  <c r="I59" i="7"/>
  <c r="H59" i="7"/>
  <c r="I1056" i="7"/>
  <c r="H1056" i="7"/>
  <c r="H241" i="7"/>
  <c r="I241" i="7"/>
  <c r="I1066" i="7"/>
  <c r="H1066" i="7"/>
  <c r="I1071" i="7"/>
  <c r="H1071" i="7"/>
  <c r="I262" i="7"/>
  <c r="H262" i="7"/>
  <c r="I541" i="7"/>
  <c r="H541" i="7"/>
  <c r="I63" i="7"/>
  <c r="H63" i="7"/>
  <c r="I1968" i="7"/>
  <c r="H1968" i="7"/>
  <c r="I658" i="7"/>
  <c r="H658" i="7"/>
  <c r="I879" i="7"/>
  <c r="H879" i="7"/>
  <c r="I1769" i="7"/>
  <c r="H1769" i="7"/>
  <c r="H1761" i="7"/>
  <c r="I1761" i="7"/>
  <c r="H37" i="7"/>
  <c r="I37" i="7"/>
  <c r="H1020" i="7"/>
  <c r="I1020" i="7"/>
  <c r="I1152" i="7"/>
  <c r="H1152" i="7"/>
  <c r="J1089" i="7"/>
  <c r="I1144" i="7"/>
  <c r="J1144" i="7" s="1"/>
  <c r="I1662" i="7"/>
  <c r="H1662" i="7"/>
  <c r="H1567" i="7"/>
  <c r="I1567" i="7"/>
  <c r="I1947" i="7"/>
  <c r="H1947" i="7"/>
  <c r="J93" i="7"/>
  <c r="I1606" i="7"/>
  <c r="H1606" i="7"/>
  <c r="I45" i="7"/>
  <c r="H45" i="7"/>
  <c r="I232" i="7"/>
  <c r="H232" i="7"/>
  <c r="H690" i="7"/>
  <c r="J690" i="7" s="1"/>
  <c r="I1379" i="7"/>
  <c r="H1379" i="7"/>
  <c r="H1684" i="7"/>
  <c r="J1684" i="7" s="1"/>
  <c r="H1372" i="7"/>
  <c r="I1372" i="7"/>
  <c r="H1350" i="7"/>
  <c r="J1350" i="7" s="1"/>
  <c r="I1765" i="7"/>
  <c r="H1765" i="7"/>
  <c r="I191" i="7"/>
  <c r="H191" i="7"/>
  <c r="I341" i="7"/>
  <c r="H341" i="7"/>
  <c r="I1388" i="7"/>
  <c r="H1388" i="7"/>
  <c r="H1935" i="7"/>
  <c r="I1935" i="7"/>
  <c r="I236" i="7"/>
  <c r="H236" i="7"/>
  <c r="I1578" i="7"/>
  <c r="H1578" i="7"/>
  <c r="I2000" i="7"/>
  <c r="H2000" i="7"/>
  <c r="I2119" i="7"/>
  <c r="H2119" i="7"/>
  <c r="I223" i="7"/>
  <c r="H223" i="7"/>
  <c r="H590" i="7"/>
  <c r="I590" i="7"/>
  <c r="I1559" i="7"/>
  <c r="H1559" i="7"/>
  <c r="I481" i="7"/>
  <c r="H481" i="7"/>
  <c r="I1518" i="7"/>
  <c r="H1518" i="7"/>
  <c r="H1719" i="7"/>
  <c r="I1719" i="7"/>
  <c r="I227" i="7"/>
  <c r="H227" i="7"/>
  <c r="I1938" i="7"/>
  <c r="H1938" i="7"/>
  <c r="H258" i="7"/>
  <c r="I258" i="7"/>
  <c r="J1536" i="7"/>
  <c r="J1973" i="7"/>
  <c r="J186" i="7"/>
  <c r="I880" i="7"/>
  <c r="H880" i="7"/>
  <c r="H1440" i="7"/>
  <c r="J1440" i="7" s="1"/>
  <c r="H786" i="7"/>
  <c r="J786" i="7" s="1"/>
  <c r="H1322" i="7"/>
  <c r="J1322" i="7" s="1"/>
  <c r="H74" i="7"/>
  <c r="J74" i="7" s="1"/>
  <c r="H219" i="7"/>
  <c r="J219" i="7" s="1"/>
  <c r="H1029" i="7"/>
  <c r="J1029" i="7" s="1"/>
  <c r="H1500" i="7"/>
  <c r="J1500" i="7" s="1"/>
  <c r="H375" i="7"/>
  <c r="J375" i="7" s="1"/>
  <c r="H115" i="7"/>
  <c r="J115" i="7" s="1"/>
  <c r="H776" i="7"/>
  <c r="J776" i="7" s="1"/>
  <c r="H81" i="7"/>
  <c r="J81" i="7" s="1"/>
  <c r="H556" i="7"/>
  <c r="I556" i="7"/>
  <c r="H179" i="7"/>
  <c r="J179" i="7" s="1"/>
  <c r="I875" i="7"/>
  <c r="H875" i="7"/>
  <c r="I1017" i="7"/>
  <c r="H1017" i="7"/>
  <c r="I1171" i="7"/>
  <c r="H1171" i="7"/>
  <c r="I950" i="7"/>
  <c r="H950" i="7"/>
  <c r="I929" i="7"/>
  <c r="H929" i="7"/>
  <c r="I902" i="7"/>
  <c r="H902" i="7"/>
  <c r="I1546" i="7"/>
  <c r="H1546" i="7"/>
  <c r="I1201" i="7"/>
  <c r="H1201" i="7"/>
  <c r="I1658" i="7"/>
  <c r="H1658" i="7"/>
  <c r="I1449" i="7"/>
  <c r="H1449" i="7"/>
  <c r="H121" i="7"/>
  <c r="I121" i="7"/>
  <c r="H1713" i="7"/>
  <c r="I1713" i="7"/>
  <c r="I1570" i="7"/>
  <c r="H1570" i="7"/>
  <c r="I1476" i="7"/>
  <c r="H1476" i="7"/>
  <c r="I145" i="7"/>
  <c r="H145" i="7"/>
  <c r="I1254" i="7"/>
  <c r="H1254" i="7"/>
  <c r="H1510" i="7"/>
  <c r="J1510" i="7" s="1"/>
  <c r="H288" i="7"/>
  <c r="J288" i="7" s="1"/>
  <c r="H1503" i="7"/>
  <c r="J1503" i="7" s="1"/>
  <c r="H1842" i="7"/>
  <c r="J1842" i="7" s="1"/>
  <c r="J1443" i="7"/>
  <c r="H205" i="7"/>
  <c r="J205" i="7" s="1"/>
  <c r="J729" i="7"/>
  <c r="H1734" i="7"/>
  <c r="J1734" i="7" s="1"/>
  <c r="H339" i="7"/>
  <c r="J339" i="7" s="1"/>
  <c r="H1931" i="7"/>
  <c r="J1931" i="7" s="1"/>
  <c r="H961" i="7"/>
  <c r="J961" i="7" s="1"/>
  <c r="I898" i="7"/>
  <c r="H898" i="7"/>
  <c r="I899" i="7"/>
  <c r="H899" i="7"/>
  <c r="I1433" i="7"/>
  <c r="H1433" i="7"/>
  <c r="H25" i="7"/>
  <c r="J25" i="7" s="1"/>
  <c r="I457" i="7"/>
  <c r="H457" i="7"/>
  <c r="I699" i="7"/>
  <c r="H699" i="7"/>
  <c r="I783" i="7"/>
  <c r="H783" i="7"/>
  <c r="H662" i="7"/>
  <c r="I662" i="7"/>
  <c r="I510" i="7"/>
  <c r="H510" i="7"/>
  <c r="H1118" i="7"/>
  <c r="J1118" i="7" s="1"/>
  <c r="H973" i="7"/>
  <c r="J973" i="7" s="1"/>
  <c r="I349" i="7"/>
  <c r="H349" i="7"/>
  <c r="I118" i="7"/>
  <c r="J118" i="7" s="1"/>
  <c r="I315" i="7"/>
  <c r="H315" i="7"/>
  <c r="I1431" i="7"/>
  <c r="H1431" i="7"/>
  <c r="I887" i="7"/>
  <c r="H887" i="7"/>
  <c r="J866" i="7"/>
  <c r="H1135" i="7"/>
  <c r="I1135" i="7"/>
  <c r="J1954" i="7"/>
  <c r="I1778" i="7"/>
  <c r="H1778" i="7"/>
  <c r="I1306" i="7"/>
  <c r="H1306" i="7"/>
  <c r="I1228" i="7"/>
  <c r="H1228" i="7"/>
  <c r="I1283" i="7"/>
  <c r="H1283" i="7"/>
  <c r="I310" i="7"/>
  <c r="H310" i="7"/>
  <c r="H1271" i="7"/>
  <c r="I1271" i="7"/>
  <c r="H1793" i="7"/>
  <c r="I1793" i="7"/>
  <c r="H1616" i="7"/>
  <c r="J1616" i="7" s="1"/>
  <c r="H629" i="7"/>
  <c r="J629" i="7" s="1"/>
  <c r="H77" i="7"/>
  <c r="J77" i="7" s="1"/>
  <c r="H155" i="7"/>
  <c r="J155" i="7" s="1"/>
  <c r="H1987" i="7"/>
  <c r="J1987" i="7" s="1"/>
  <c r="H326" i="7"/>
  <c r="J326" i="7" s="1"/>
  <c r="I1940" i="7"/>
  <c r="H1940" i="7"/>
  <c r="H439" i="7"/>
  <c r="J439" i="7" s="1"/>
  <c r="H1763" i="7"/>
  <c r="J1763" i="7" s="1"/>
  <c r="H814" i="7"/>
  <c r="J814" i="7" s="1"/>
  <c r="I1409" i="7"/>
  <c r="H1409" i="7"/>
  <c r="I1806" i="7"/>
  <c r="H1806" i="7"/>
  <c r="H1533" i="7"/>
  <c r="J1533" i="7" s="1"/>
  <c r="I1284" i="7"/>
  <c r="H1284" i="7"/>
  <c r="H1248" i="7"/>
  <c r="J1248" i="7" s="1"/>
  <c r="I476" i="7"/>
  <c r="J476" i="7" s="1"/>
  <c r="H2003" i="7"/>
  <c r="J2003" i="7" s="1"/>
  <c r="I1123" i="7"/>
  <c r="H1123" i="7"/>
  <c r="I730" i="7"/>
  <c r="H730" i="7"/>
  <c r="H820" i="7"/>
  <c r="J820" i="7" s="1"/>
  <c r="I1077" i="7"/>
  <c r="H1077" i="7"/>
  <c r="H1589" i="7"/>
  <c r="J1589" i="7" s="1"/>
  <c r="H1064" i="7"/>
  <c r="J1064" i="7" s="1"/>
  <c r="H910" i="7"/>
  <c r="J910" i="7" s="1"/>
  <c r="H1210" i="7"/>
  <c r="J1210" i="7" s="1"/>
  <c r="I291" i="7"/>
  <c r="H291" i="7"/>
  <c r="J1744" i="7"/>
  <c r="H1534" i="7"/>
  <c r="J1534" i="7" s="1"/>
  <c r="I290" i="7"/>
  <c r="H290" i="7"/>
  <c r="H595" i="7"/>
  <c r="J595" i="7" s="1"/>
  <c r="I472" i="7"/>
  <c r="J472" i="7" s="1"/>
  <c r="I1905" i="7"/>
  <c r="J1905" i="7" s="1"/>
  <c r="I1748" i="7"/>
  <c r="J1748" i="7" s="1"/>
  <c r="H1528" i="7"/>
  <c r="J1528" i="7" s="1"/>
  <c r="H1264" i="7"/>
  <c r="J1264" i="7" s="1"/>
  <c r="I1613" i="7"/>
  <c r="H1613" i="7"/>
  <c r="I1075" i="7"/>
  <c r="H1075" i="7"/>
  <c r="H1900" i="7"/>
  <c r="I1900" i="7"/>
  <c r="I86" i="7"/>
  <c r="H86" i="7"/>
  <c r="I1939" i="7"/>
  <c r="H1939" i="7"/>
  <c r="I442" i="7"/>
  <c r="H442" i="7"/>
  <c r="I99" i="7"/>
  <c r="H99" i="7"/>
  <c r="I438" i="7"/>
  <c r="H438" i="7"/>
  <c r="H791" i="7"/>
  <c r="I791" i="7"/>
  <c r="I1663" i="7"/>
  <c r="J1663" i="7" s="1"/>
  <c r="H728" i="7"/>
  <c r="J728" i="7" s="1"/>
  <c r="I1628" i="7"/>
  <c r="J1628" i="7" s="1"/>
  <c r="H752" i="7"/>
  <c r="J752" i="7" s="1"/>
  <c r="I575" i="7"/>
  <c r="H575" i="7"/>
  <c r="I1263" i="7"/>
  <c r="J1263" i="7" s="1"/>
  <c r="H1001" i="7"/>
  <c r="J1001" i="7" s="1"/>
  <c r="I540" i="7"/>
  <c r="H540" i="7"/>
  <c r="I163" i="7"/>
  <c r="H163" i="7"/>
  <c r="I535" i="7"/>
  <c r="J535" i="7" s="1"/>
  <c r="I173" i="7"/>
  <c r="H173" i="7"/>
  <c r="I740" i="7"/>
  <c r="J740" i="7" s="1"/>
  <c r="H1599" i="7"/>
  <c r="J1599" i="7" s="1"/>
  <c r="I913" i="7"/>
  <c r="J913" i="7" s="1"/>
  <c r="H1109" i="7"/>
  <c r="J1109" i="7" s="1"/>
  <c r="H1816" i="7"/>
  <c r="J1816" i="7" s="1"/>
  <c r="H1407" i="7"/>
  <c r="J1407" i="7" s="1"/>
  <c r="I43" i="7"/>
  <c r="H43" i="7"/>
  <c r="I1986" i="7"/>
  <c r="H1986" i="7"/>
  <c r="I1006" i="7"/>
  <c r="J1006" i="7" s="1"/>
  <c r="I368" i="7"/>
  <c r="J368" i="7" s="1"/>
  <c r="H185" i="7"/>
  <c r="J185" i="7" s="1"/>
  <c r="I932" i="7"/>
  <c r="H932" i="7"/>
  <c r="H1831" i="7"/>
  <c r="J1831" i="7" s="1"/>
  <c r="H399" i="7"/>
  <c r="J399" i="7" s="1"/>
  <c r="H708" i="7"/>
  <c r="J708" i="7" s="1"/>
  <c r="I597" i="7"/>
  <c r="H597" i="7"/>
  <c r="I253" i="7"/>
  <c r="H253" i="7"/>
  <c r="H811" i="7"/>
  <c r="J811" i="7" s="1"/>
  <c r="I1140" i="7"/>
  <c r="H1140" i="7"/>
  <c r="H465" i="7"/>
  <c r="J465" i="7" s="1"/>
  <c r="H1673" i="7"/>
  <c r="J1673" i="7" s="1"/>
  <c r="H1964" i="7"/>
  <c r="J1964" i="7" s="1"/>
  <c r="H1591" i="7"/>
  <c r="J1591" i="7" s="1"/>
  <c r="H1299" i="7"/>
  <c r="J1299" i="7" s="1"/>
  <c r="J2033" i="7"/>
  <c r="J1192" i="7" l="1"/>
  <c r="J334" i="7"/>
  <c r="J1927" i="7"/>
  <c r="J1113" i="7"/>
  <c r="J2001" i="7"/>
  <c r="J1643" i="7"/>
  <c r="J1948" i="7"/>
  <c r="J781" i="7"/>
  <c r="J1126" i="7"/>
  <c r="J572" i="7"/>
  <c r="J2091" i="7"/>
  <c r="J190" i="7"/>
  <c r="J2043" i="7"/>
  <c r="J1655" i="7"/>
  <c r="F26" i="31"/>
  <c r="AO26" i="31" s="1"/>
  <c r="J285" i="7"/>
  <c r="J418" i="7"/>
  <c r="J559" i="7"/>
  <c r="J211" i="7"/>
  <c r="J451" i="7"/>
  <c r="J297" i="7"/>
  <c r="J1492" i="7"/>
  <c r="J977" i="7"/>
  <c r="J445" i="7"/>
  <c r="J1955" i="7"/>
  <c r="J1460" i="7"/>
  <c r="J1068" i="7"/>
  <c r="J942" i="7"/>
  <c r="J732" i="7"/>
  <c r="J1896" i="7"/>
  <c r="J2073" i="7"/>
  <c r="J20" i="7"/>
  <c r="J551" i="7"/>
  <c r="J802" i="7"/>
  <c r="J1966" i="7"/>
  <c r="J1432" i="7"/>
  <c r="J1901" i="7"/>
  <c r="J1035" i="7"/>
  <c r="J1716" i="7"/>
  <c r="J1246" i="7"/>
  <c r="J1290" i="7"/>
  <c r="J522" i="7"/>
  <c r="J177" i="7"/>
  <c r="J63" i="7"/>
  <c r="J1066" i="7"/>
  <c r="J1525" i="7"/>
  <c r="J95" i="7"/>
  <c r="J444" i="7"/>
  <c r="J246" i="7"/>
  <c r="J413" i="7"/>
  <c r="J1257" i="7"/>
  <c r="J406" i="7"/>
  <c r="J1590" i="7"/>
  <c r="J1733" i="7"/>
  <c r="J1253" i="7"/>
  <c r="J940" i="7"/>
  <c r="J733" i="7"/>
  <c r="J1587" i="7"/>
  <c r="J1873" i="7"/>
  <c r="J675" i="7"/>
  <c r="J806" i="7"/>
  <c r="J1033" i="7"/>
  <c r="J1665" i="7"/>
  <c r="J1805" i="7"/>
  <c r="J586" i="7"/>
  <c r="J1798" i="7"/>
  <c r="J615" i="7"/>
  <c r="J1698" i="7"/>
  <c r="J364" i="7"/>
  <c r="J1314" i="7"/>
  <c r="J1484" i="7"/>
  <c r="J332" i="7"/>
  <c r="J143" i="7"/>
  <c r="J1028" i="7"/>
  <c r="J1940" i="7"/>
  <c r="J318" i="7"/>
  <c r="J440" i="7"/>
  <c r="J945" i="7"/>
  <c r="J1438" i="7"/>
  <c r="J642" i="7"/>
  <c r="J422" i="7"/>
  <c r="J257" i="7"/>
  <c r="J242" i="7"/>
  <c r="J1921" i="7"/>
  <c r="J939" i="7"/>
  <c r="J877" i="7"/>
  <c r="J1110" i="7"/>
  <c r="J2058" i="7"/>
  <c r="J1906" i="7"/>
  <c r="J1128" i="7"/>
  <c r="J1741" i="7"/>
  <c r="J1336" i="7"/>
  <c r="J88" i="7"/>
  <c r="J745" i="7"/>
  <c r="J1952" i="7"/>
  <c r="J1381" i="7"/>
  <c r="J1048" i="7"/>
  <c r="J1956" i="7"/>
  <c r="J894" i="7"/>
  <c r="J1671" i="7"/>
  <c r="J746" i="7"/>
  <c r="J731" i="7"/>
  <c r="J1562" i="7"/>
  <c r="J1898" i="7"/>
  <c r="J1837" i="7"/>
  <c r="J1719" i="7"/>
  <c r="J1761" i="7"/>
  <c r="J2041" i="7"/>
  <c r="J2018" i="7"/>
  <c r="J546" i="7"/>
  <c r="J1112" i="7"/>
  <c r="J1818" i="7"/>
  <c r="J726" i="7"/>
  <c r="J2020" i="7"/>
  <c r="J1775" i="7"/>
  <c r="J834" i="7"/>
  <c r="J817" i="7"/>
  <c r="J919" i="7"/>
  <c r="J1345" i="7"/>
  <c r="J2025" i="7"/>
  <c r="J24" i="7"/>
  <c r="J1550" i="7"/>
  <c r="J2053" i="7"/>
  <c r="J1361" i="7"/>
  <c r="J1172" i="7"/>
  <c r="J988" i="7"/>
  <c r="J1395" i="7"/>
  <c r="J490" i="7"/>
  <c r="J1535" i="7"/>
  <c r="J1496" i="7"/>
  <c r="J1892" i="7"/>
  <c r="J857" i="7"/>
  <c r="J2101" i="7"/>
  <c r="J1262" i="7"/>
  <c r="J664" i="7"/>
  <c r="J1472" i="7"/>
  <c r="J262" i="7"/>
  <c r="J1088" i="7"/>
  <c r="J1475" i="7"/>
  <c r="J1150" i="7"/>
  <c r="J1086" i="7"/>
  <c r="J287" i="7"/>
  <c r="J366" i="7"/>
  <c r="J403" i="7"/>
  <c r="J369" i="7"/>
  <c r="J267" i="7"/>
  <c r="J1802" i="7"/>
  <c r="J1893" i="7"/>
  <c r="J1181" i="7"/>
  <c r="J991" i="7"/>
  <c r="J1359" i="7"/>
  <c r="J255" i="7"/>
  <c r="J1196" i="7"/>
  <c r="J141" i="7"/>
  <c r="J1222" i="7"/>
  <c r="J1864" i="7"/>
  <c r="J1704" i="7"/>
  <c r="J221" i="7"/>
  <c r="J1433" i="7"/>
  <c r="J2000" i="7"/>
  <c r="J1660" i="7"/>
  <c r="J1891" i="7"/>
  <c r="J1619" i="7"/>
  <c r="J2046" i="7"/>
  <c r="J914" i="7"/>
  <c r="J1490" i="7"/>
  <c r="J1036" i="7"/>
  <c r="J1171" i="7"/>
  <c r="J1388" i="7"/>
  <c r="J1682" i="7"/>
  <c r="J1027" i="7"/>
  <c r="J796" i="7"/>
  <c r="J1670" i="7"/>
  <c r="J2089" i="7"/>
  <c r="J404" i="7"/>
  <c r="J1129" i="7"/>
  <c r="J411" i="7"/>
  <c r="J2109" i="7"/>
  <c r="J756" i="7"/>
  <c r="J1152" i="7"/>
  <c r="J1769" i="7"/>
  <c r="J178" i="7"/>
  <c r="J1695" i="7"/>
  <c r="J1742" i="7"/>
  <c r="J1651" i="7"/>
  <c r="J697" i="7"/>
  <c r="J352" i="7"/>
  <c r="J188" i="7"/>
  <c r="J1452" i="7"/>
  <c r="J1654" i="7"/>
  <c r="J1541" i="7"/>
  <c r="J1636" i="7"/>
  <c r="J1661" i="7"/>
  <c r="J1310" i="7"/>
  <c r="J1832" i="7"/>
  <c r="J1108" i="7"/>
  <c r="J1023" i="7"/>
  <c r="J2044" i="7"/>
  <c r="J964" i="7"/>
  <c r="J1183" i="7"/>
  <c r="J1773" i="7"/>
  <c r="J433" i="7"/>
  <c r="J934" i="7"/>
  <c r="J641" i="7"/>
  <c r="J681" i="7"/>
  <c r="I2124" i="7"/>
  <c r="J195" i="7"/>
  <c r="J1707" i="7"/>
  <c r="J656" i="7"/>
  <c r="J736" i="7"/>
  <c r="J1957" i="7"/>
  <c r="J1728" i="7"/>
  <c r="J397" i="7"/>
  <c r="J113" i="7"/>
  <c r="J696" i="7"/>
  <c r="J350" i="7"/>
  <c r="J158" i="7"/>
  <c r="J1859" i="7"/>
  <c r="J996" i="7"/>
  <c r="J1687" i="7"/>
  <c r="J1585" i="7"/>
  <c r="J660" i="7"/>
  <c r="J861" i="7"/>
  <c r="J1912" i="7"/>
  <c r="J1410" i="7"/>
  <c r="J1250" i="7"/>
  <c r="J374" i="7"/>
  <c r="J1024" i="7"/>
  <c r="J553" i="7"/>
  <c r="J2122" i="7"/>
  <c r="J147" i="7"/>
  <c r="J1025" i="7"/>
  <c r="J531" i="7"/>
  <c r="J1348" i="7"/>
  <c r="H2124" i="7"/>
  <c r="J1340" i="7"/>
  <c r="J26" i="7"/>
  <c r="J466" i="7"/>
  <c r="J1193" i="7"/>
  <c r="J508" i="7"/>
  <c r="J284" i="7"/>
  <c r="J309" i="7"/>
  <c r="J1791" i="7"/>
  <c r="J1836" i="7"/>
  <c r="J1070" i="7"/>
  <c r="J1809" i="7"/>
  <c r="J1526" i="7"/>
  <c r="J1079" i="7"/>
  <c r="J948" i="7"/>
  <c r="J835" i="7"/>
  <c r="J1924" i="7"/>
  <c r="J717" i="7"/>
  <c r="J128" i="7"/>
  <c r="J2075" i="7"/>
  <c r="J617" i="7"/>
  <c r="J851" i="7"/>
  <c r="J791" i="7"/>
  <c r="J1306" i="7"/>
  <c r="J481" i="7"/>
  <c r="J1935" i="7"/>
  <c r="J1497" i="7"/>
  <c r="J957" i="7"/>
  <c r="J2028" i="7"/>
  <c r="J304" i="7"/>
  <c r="J1523" i="7"/>
  <c r="J1962" i="7"/>
  <c r="J563" i="7"/>
  <c r="J2116" i="7"/>
  <c r="J668" i="7"/>
  <c r="J749" i="7"/>
  <c r="J672" i="7"/>
  <c r="J391" i="7"/>
  <c r="J554" i="7"/>
  <c r="J251" i="7"/>
  <c r="J684" i="7"/>
  <c r="J336" i="7"/>
  <c r="J931" i="7"/>
  <c r="J895" i="7"/>
  <c r="J1120" i="7"/>
  <c r="J1890" i="7"/>
  <c r="J457" i="7"/>
  <c r="J171" i="7"/>
  <c r="J1839" i="7"/>
  <c r="J235" i="7"/>
  <c r="J496" i="7"/>
  <c r="J787" i="7"/>
  <c r="J410" i="7"/>
  <c r="J1375" i="7"/>
  <c r="J1784" i="7"/>
  <c r="J549" i="7"/>
  <c r="J716" i="7"/>
  <c r="J125" i="7"/>
  <c r="J1978" i="7"/>
  <c r="J1509" i="7"/>
  <c r="J692" i="7"/>
  <c r="J460" i="7"/>
  <c r="J1307" i="7"/>
  <c r="J1764" i="7"/>
  <c r="J1411" i="7"/>
  <c r="J1488" i="7"/>
  <c r="J1637" i="7"/>
  <c r="J1205" i="7"/>
  <c r="J1337" i="7"/>
  <c r="J1727" i="7"/>
  <c r="J1561" i="7"/>
  <c r="J880" i="7"/>
  <c r="J1135" i="7"/>
  <c r="J121" i="7"/>
  <c r="J1982" i="7"/>
  <c r="J1604" i="7"/>
  <c r="J289" i="7"/>
  <c r="J1991" i="7"/>
  <c r="J1467" i="7"/>
  <c r="J2103" i="7"/>
  <c r="J388" i="7"/>
  <c r="J1147" i="7"/>
  <c r="J455" i="7"/>
  <c r="J1117" i="7"/>
  <c r="J1352" i="7"/>
  <c r="J1626" i="7"/>
  <c r="J1078" i="7"/>
  <c r="J951" i="7"/>
  <c r="J1305" i="7"/>
  <c r="J1168" i="7"/>
  <c r="J1045" i="7"/>
  <c r="J370" i="7"/>
  <c r="J303" i="7"/>
  <c r="J583" i="7"/>
  <c r="J87" i="7"/>
  <c r="J2050" i="7"/>
  <c r="J1124" i="7"/>
  <c r="J1531" i="7"/>
  <c r="J645" i="7"/>
  <c r="J452" i="7"/>
  <c r="J1325" i="7"/>
  <c r="J1721" i="7"/>
  <c r="J1829" i="7"/>
  <c r="J360" i="7"/>
  <c r="J156" i="7"/>
  <c r="J193" i="7"/>
  <c r="J270" i="7"/>
  <c r="J485" i="7"/>
  <c r="J1614" i="7"/>
  <c r="J1926" i="7"/>
  <c r="J785" i="7"/>
  <c r="J1576" i="7"/>
  <c r="J1860" i="7"/>
  <c r="J927" i="7"/>
  <c r="J754" i="7"/>
  <c r="J464" i="7"/>
  <c r="J1595" i="7"/>
  <c r="J1258" i="7"/>
  <c r="J715" i="7"/>
  <c r="J1917" i="7"/>
  <c r="J477" i="7"/>
  <c r="J361" i="7"/>
  <c r="J268" i="7"/>
  <c r="J222" i="7"/>
  <c r="J2059" i="7"/>
  <c r="J148" i="7"/>
  <c r="J365" i="7"/>
  <c r="I1554" i="7"/>
  <c r="J1894" i="7"/>
  <c r="J1082" i="7"/>
  <c r="J842" i="7"/>
  <c r="J1140" i="7"/>
  <c r="J310" i="7"/>
  <c r="J510" i="7"/>
  <c r="J1372" i="7"/>
  <c r="J241" i="7"/>
  <c r="J151" i="7"/>
  <c r="J1676" i="7"/>
  <c r="J1247" i="7"/>
  <c r="J129" i="7"/>
  <c r="J1929" i="7"/>
  <c r="J414" i="7"/>
  <c r="J184" i="7"/>
  <c r="J687" i="7"/>
  <c r="J164" i="7"/>
  <c r="J859" i="7"/>
  <c r="J1869" i="7"/>
  <c r="J1566" i="7"/>
  <c r="J2062" i="7"/>
  <c r="J321" i="7"/>
  <c r="J1995" i="7"/>
  <c r="J1116" i="7"/>
  <c r="J1844" i="7"/>
  <c r="J1356" i="7"/>
  <c r="J1506" i="7"/>
  <c r="J784" i="7"/>
  <c r="J341" i="7"/>
  <c r="J1532" i="7"/>
  <c r="J1274" i="7"/>
  <c r="J1285" i="7"/>
  <c r="J196" i="7"/>
  <c r="J1095" i="7"/>
  <c r="J473" i="7"/>
  <c r="J677" i="7"/>
  <c r="J245" i="7"/>
  <c r="J845" i="7"/>
  <c r="J302" i="7"/>
  <c r="J925" i="7"/>
  <c r="J1406" i="7"/>
  <c r="J753" i="7"/>
  <c r="J1365" i="7"/>
  <c r="J904" i="7"/>
  <c r="J335" i="7"/>
  <c r="J2030" i="7"/>
  <c r="J34" i="7"/>
  <c r="J1607" i="7"/>
  <c r="J512" i="7"/>
  <c r="J27" i="7"/>
  <c r="J1182" i="7"/>
  <c r="J1910" i="7"/>
  <c r="J317" i="7"/>
  <c r="J253" i="7"/>
  <c r="J932" i="7"/>
  <c r="J389" i="7"/>
  <c r="J1227" i="7"/>
  <c r="J333" i="7"/>
  <c r="J51" i="7"/>
  <c r="J738" i="7"/>
  <c r="J282" i="7"/>
  <c r="J381" i="7"/>
  <c r="J372" i="7"/>
  <c r="J604" i="7"/>
  <c r="J1812" i="7"/>
  <c r="J1777" i="7"/>
  <c r="J1399" i="7"/>
  <c r="J920" i="7"/>
  <c r="J1189" i="7"/>
  <c r="J836" i="7"/>
  <c r="J58" i="7"/>
  <c r="J1069" i="7"/>
  <c r="J1611" i="7"/>
  <c r="J1522" i="7"/>
  <c r="J1434" i="7"/>
  <c r="J741" i="7"/>
  <c r="J1057" i="7"/>
  <c r="J1167" i="7"/>
  <c r="J2015" i="7"/>
  <c r="J815" i="7"/>
  <c r="F11" i="31"/>
  <c r="AO11" i="31" s="1"/>
  <c r="J2085" i="7"/>
  <c r="J1060" i="7"/>
  <c r="J1464" i="7"/>
  <c r="J674" i="7"/>
  <c r="J1770" i="7"/>
  <c r="J207" i="7"/>
  <c r="J540" i="7"/>
  <c r="J291" i="7"/>
  <c r="J902" i="7"/>
  <c r="J105" i="7"/>
  <c r="J635" i="7"/>
  <c r="J582" i="7"/>
  <c r="J379" i="7"/>
  <c r="J767" i="7"/>
  <c r="J667" i="7"/>
  <c r="J122" i="7"/>
  <c r="J543" i="7"/>
  <c r="J76" i="7"/>
  <c r="J611" i="7"/>
  <c r="J175" i="7"/>
  <c r="J1586" i="7"/>
  <c r="J980" i="7"/>
  <c r="J104" i="7"/>
  <c r="J1819" i="7"/>
  <c r="J1105" i="7"/>
  <c r="J972" i="7"/>
  <c r="J647" i="7"/>
  <c r="H1554" i="7"/>
  <c r="D4" i="55"/>
  <c r="J830" i="7"/>
  <c r="J1875" i="7"/>
  <c r="J1778" i="7"/>
  <c r="J887" i="7"/>
  <c r="J1201" i="7"/>
  <c r="J658" i="7"/>
  <c r="J1056" i="7"/>
  <c r="J954" i="7"/>
  <c r="J978" i="7"/>
  <c r="J1800" i="7"/>
  <c r="J1394" i="7"/>
  <c r="J1328" i="7"/>
  <c r="J1686" i="7"/>
  <c r="J900" i="7"/>
  <c r="J1148" i="7"/>
  <c r="J1269" i="7"/>
  <c r="J1176" i="7"/>
  <c r="J1316" i="7"/>
  <c r="J1377" i="7"/>
  <c r="J1783" i="7"/>
  <c r="J1364" i="7"/>
  <c r="J1319" i="7"/>
  <c r="J1226" i="7"/>
  <c r="J1206" i="7"/>
  <c r="J1326" i="7"/>
  <c r="J1012" i="7"/>
  <c r="J1983" i="7"/>
  <c r="J1507" i="7"/>
  <c r="J734" i="7"/>
  <c r="J1681" i="7"/>
  <c r="J1125" i="7"/>
  <c r="J1159" i="7"/>
  <c r="J2123" i="7"/>
  <c r="J1261" i="7"/>
  <c r="J1646" i="7"/>
  <c r="J1471" i="7"/>
  <c r="J1412" i="7"/>
  <c r="J1949" i="7"/>
  <c r="J1151" i="7"/>
  <c r="J703" i="7"/>
  <c r="J841" i="7"/>
  <c r="J1730" i="7"/>
  <c r="J1327" i="7"/>
  <c r="J1043" i="7"/>
  <c r="J1895" i="7"/>
  <c r="J1455" i="7"/>
  <c r="J1053" i="7"/>
  <c r="J1161" i="7"/>
  <c r="J838" i="7"/>
  <c r="J662" i="7"/>
  <c r="J721" i="7"/>
  <c r="J1304" i="7"/>
  <c r="J1445" i="7"/>
  <c r="J828" i="7"/>
  <c r="J1297" i="7"/>
  <c r="J1833" i="7"/>
  <c r="J1157" i="7"/>
  <c r="J1015" i="7"/>
  <c r="J1451" i="7"/>
  <c r="J847" i="7"/>
  <c r="J2026" i="7"/>
  <c r="J1376" i="7"/>
  <c r="J2035" i="7"/>
  <c r="J812" i="7"/>
  <c r="J867" i="7"/>
  <c r="J1450" i="7"/>
  <c r="J1953" i="7"/>
  <c r="J1639" i="7"/>
  <c r="J1772" i="7"/>
  <c r="J1765" i="7"/>
  <c r="J1567" i="7"/>
  <c r="J871" i="7"/>
  <c r="J1096" i="7"/>
  <c r="J1669" i="7"/>
  <c r="J1098" i="7"/>
  <c r="J1175" i="7"/>
  <c r="J1392" i="7"/>
  <c r="J1487" i="7"/>
  <c r="J1580" i="7"/>
  <c r="J1530" i="7"/>
  <c r="J1749" i="7"/>
  <c r="J1544" i="7"/>
  <c r="J755" i="7"/>
  <c r="J1592" i="7"/>
  <c r="J1252" i="7"/>
  <c r="J898" i="7"/>
  <c r="J1476" i="7"/>
  <c r="J1087" i="7"/>
  <c r="J1457" i="7"/>
  <c r="J1746" i="7"/>
  <c r="J1625" i="7"/>
  <c r="J1268" i="7"/>
  <c r="J1414" i="7"/>
  <c r="J1612" i="7"/>
  <c r="J1313" i="7"/>
  <c r="J1755" i="7"/>
  <c r="J981" i="7"/>
  <c r="J1711" i="7"/>
  <c r="J1788" i="7"/>
  <c r="J679" i="7"/>
  <c r="J1047" i="7"/>
  <c r="J2086" i="7"/>
  <c r="J1992" i="7"/>
  <c r="J918" i="7"/>
  <c r="J1059" i="7"/>
  <c r="J1709" i="7"/>
  <c r="J1169" i="7"/>
  <c r="J1030" i="7"/>
  <c r="J1374" i="7"/>
  <c r="J1016" i="7"/>
  <c r="J1571" i="7"/>
  <c r="J1229" i="7"/>
  <c r="J810" i="7"/>
  <c r="J1067" i="7"/>
  <c r="J1979" i="7"/>
  <c r="J1238" i="7"/>
  <c r="J848" i="7"/>
  <c r="J1722" i="7"/>
  <c r="J1400" i="7"/>
  <c r="J800" i="7"/>
  <c r="J1986" i="7"/>
  <c r="J1806" i="7"/>
  <c r="J1020" i="7"/>
  <c r="J1542" i="7"/>
  <c r="J855" i="7"/>
  <c r="J1677" i="7"/>
  <c r="J2080" i="7"/>
  <c r="J1565" i="7"/>
  <c r="J1975" i="7"/>
  <c r="J678" i="7"/>
  <c r="J1568" i="7"/>
  <c r="J751" i="7"/>
  <c r="J2061" i="7"/>
  <c r="J2007" i="7"/>
  <c r="J1463" i="7"/>
  <c r="J1021" i="7"/>
  <c r="J1312" i="7"/>
  <c r="J1333" i="7"/>
  <c r="J1324" i="7"/>
  <c r="J2067" i="7"/>
  <c r="J2048" i="7"/>
  <c r="J1900" i="7"/>
  <c r="J1713" i="7"/>
  <c r="J1694" i="7"/>
  <c r="J1560" i="7"/>
  <c r="J1462" i="7"/>
  <c r="J1915" i="7"/>
  <c r="J1501" i="7"/>
  <c r="J1757" i="7"/>
  <c r="J1243" i="7"/>
  <c r="J1418" i="7"/>
  <c r="J946" i="7"/>
  <c r="J1732" i="7"/>
  <c r="J1485" i="7"/>
  <c r="J793" i="7"/>
  <c r="J1617" i="7"/>
  <c r="J876" i="7"/>
  <c r="J1540" i="7"/>
  <c r="J2027" i="7"/>
  <c r="J1044" i="7"/>
  <c r="J1180" i="7"/>
  <c r="J1065" i="7"/>
  <c r="J1849" i="7"/>
  <c r="J1943" i="7"/>
  <c r="J2021" i="7"/>
  <c r="J1930" i="7"/>
  <c r="J1858" i="7"/>
  <c r="J646" i="7"/>
  <c r="J1774" i="7"/>
  <c r="J1871" i="7"/>
  <c r="J1547" i="7"/>
  <c r="J35" i="7"/>
  <c r="J390" i="7"/>
  <c r="J437" i="7"/>
  <c r="J259" i="7"/>
  <c r="J421" i="7"/>
  <c r="J110" i="7"/>
  <c r="J215" i="7"/>
  <c r="J538" i="7"/>
  <c r="J39" i="7"/>
  <c r="J140" i="7"/>
  <c r="J613" i="7"/>
  <c r="J173" i="7"/>
  <c r="J145" i="7"/>
  <c r="J530" i="7"/>
  <c r="J384" i="7"/>
  <c r="J528" i="7"/>
  <c r="J66" i="7"/>
  <c r="J631" i="7"/>
  <c r="J214" i="7"/>
  <c r="J430" i="7"/>
  <c r="J382" i="7"/>
  <c r="J225" i="7"/>
  <c r="J524" i="7"/>
  <c r="J319" i="7"/>
  <c r="J133" i="7"/>
  <c r="J620" i="7"/>
  <c r="J161" i="7"/>
  <c r="J86" i="7"/>
  <c r="J213" i="7"/>
  <c r="J358" i="7"/>
  <c r="J232" i="7"/>
  <c r="J625" i="7"/>
  <c r="J114" i="7"/>
  <c r="J533" i="7"/>
  <c r="J527" i="7"/>
  <c r="J394" i="7"/>
  <c r="J89" i="7"/>
  <c r="J224" i="7"/>
  <c r="J520" i="7"/>
  <c r="J603" i="7"/>
  <c r="F22" i="31"/>
  <c r="I1919" i="7"/>
  <c r="H1919" i="7"/>
  <c r="D7" i="55"/>
  <c r="F20" i="31"/>
  <c r="AO20" i="31" s="1"/>
  <c r="J438" i="7"/>
  <c r="J1939" i="7"/>
  <c r="J265" i="7"/>
  <c r="J1271" i="7"/>
  <c r="J651" i="7"/>
  <c r="J1409" i="7"/>
  <c r="J1968" i="7"/>
  <c r="J1071" i="7"/>
  <c r="J59" i="7"/>
  <c r="J922" i="7"/>
  <c r="J983" i="7"/>
  <c r="J1162" i="7"/>
  <c r="J46" i="7"/>
  <c r="J803" i="7"/>
  <c r="J323" i="7"/>
  <c r="J1989" i="7"/>
  <c r="J892" i="7"/>
  <c r="J28" i="7"/>
  <c r="J1882" i="7"/>
  <c r="J376" i="7"/>
  <c r="J1518" i="7"/>
  <c r="J1795" i="7"/>
  <c r="J573" i="7"/>
  <c r="J519" i="7"/>
  <c r="J150" i="7"/>
  <c r="J166" i="7"/>
  <c r="J705" i="7"/>
  <c r="J138" i="7"/>
  <c r="J97" i="7"/>
  <c r="J239" i="7"/>
  <c r="J1701" i="7"/>
  <c r="J1909" i="7"/>
  <c r="J362" i="7"/>
  <c r="J2102" i="7"/>
  <c r="J1710" i="7"/>
  <c r="J612" i="7"/>
  <c r="J666" i="7"/>
  <c r="J2088" i="7"/>
  <c r="J415" i="7"/>
  <c r="J860" i="7"/>
  <c r="J2111" i="7"/>
  <c r="J116" i="7"/>
  <c r="J170" i="7"/>
  <c r="J168" i="7"/>
  <c r="J1810" i="7"/>
  <c r="J344" i="7"/>
  <c r="J825" i="7"/>
  <c r="J30" i="7"/>
  <c r="J1391" i="7"/>
  <c r="J1706" i="7"/>
  <c r="J1569" i="7"/>
  <c r="J709" i="7"/>
  <c r="J244" i="7"/>
  <c r="J805" i="7"/>
  <c r="J844" i="7"/>
  <c r="J371" i="7"/>
  <c r="J1630" i="7"/>
  <c r="J627" i="7"/>
  <c r="J1075" i="7"/>
  <c r="J730" i="7"/>
  <c r="J315" i="7"/>
  <c r="J1570" i="7"/>
  <c r="J1449" i="7"/>
  <c r="J1017" i="7"/>
  <c r="J1938" i="7"/>
  <c r="J223" i="7"/>
  <c r="J1578" i="7"/>
  <c r="J435" i="7"/>
  <c r="J1291" i="7"/>
  <c r="J824" i="7"/>
  <c r="J1994" i="7"/>
  <c r="J1976" i="7"/>
  <c r="J713" i="7"/>
  <c r="J1512" i="7"/>
  <c r="J1678" i="7"/>
  <c r="J990" i="7"/>
  <c r="J536" i="7"/>
  <c r="J1969" i="7"/>
  <c r="J712" i="7"/>
  <c r="J61" i="7"/>
  <c r="J1648" i="7"/>
  <c r="J1708" i="7"/>
  <c r="J1040" i="7"/>
  <c r="J355" i="7"/>
  <c r="J633" i="7"/>
  <c r="J567" i="7"/>
  <c r="J1941" i="7"/>
  <c r="J1447" i="7"/>
  <c r="J286" i="7"/>
  <c r="J1685" i="7"/>
  <c r="J958" i="7"/>
  <c r="J757" i="7"/>
  <c r="J514" i="7"/>
  <c r="J1092" i="7"/>
  <c r="J1916" i="7"/>
  <c r="J888" i="7"/>
  <c r="J1369" i="7"/>
  <c r="J1298" i="7"/>
  <c r="J1808" i="7"/>
  <c r="J1759" i="7"/>
  <c r="J1714" i="7"/>
  <c r="J2066" i="7"/>
  <c r="J187" i="7"/>
  <c r="J1260" i="7"/>
  <c r="J1922" i="7"/>
  <c r="J84" i="7"/>
  <c r="J999" i="7"/>
  <c r="J1693" i="7"/>
  <c r="J1588" i="7"/>
  <c r="J1644" i="7"/>
  <c r="J560" i="7"/>
  <c r="J1034" i="7"/>
  <c r="J587" i="7"/>
  <c r="J2010" i="7"/>
  <c r="J723" i="7"/>
  <c r="J808" i="7"/>
  <c r="J266" i="7"/>
  <c r="J363" i="7"/>
  <c r="J923" i="7"/>
  <c r="J827" i="7"/>
  <c r="J243" i="7"/>
  <c r="J1631" i="7"/>
  <c r="J1160" i="7"/>
  <c r="J1427" i="7"/>
  <c r="J2115" i="7"/>
  <c r="J941" i="7"/>
  <c r="J1511" i="7"/>
  <c r="J1615" i="7"/>
  <c r="J862" i="7"/>
  <c r="J571" i="7"/>
  <c r="J878" i="7"/>
  <c r="J1886" i="7"/>
  <c r="J1486" i="7"/>
  <c r="J1785" i="7"/>
  <c r="J1942" i="7"/>
  <c r="J1270" i="7"/>
  <c r="J1984" i="7"/>
  <c r="J1295" i="7"/>
  <c r="J1010" i="7"/>
  <c r="J2049" i="7"/>
  <c r="J1208" i="7"/>
  <c r="J2113" i="7"/>
  <c r="J2054" i="7"/>
  <c r="J2051" i="7"/>
  <c r="J2094" i="7"/>
  <c r="J1838" i="7"/>
  <c r="J1311" i="7"/>
  <c r="J2014" i="7"/>
  <c r="J2057" i="7"/>
  <c r="J1320" i="7"/>
  <c r="J735" i="7"/>
  <c r="J1548" i="7"/>
  <c r="J1436" i="7"/>
  <c r="J968" i="7"/>
  <c r="J1653" i="7"/>
  <c r="J1862" i="7"/>
  <c r="J1736" i="7"/>
  <c r="J1479" i="7"/>
  <c r="J1820" i="7"/>
  <c r="J1055" i="7"/>
  <c r="J1724" i="7"/>
  <c r="J347" i="7"/>
  <c r="J588" i="7"/>
  <c r="J1841" i="7"/>
  <c r="J750" i="7"/>
  <c r="J517" i="7"/>
  <c r="J772" i="7"/>
  <c r="J760" i="7"/>
  <c r="J1111" i="7"/>
  <c r="J1442" i="7"/>
  <c r="J1633" i="7"/>
  <c r="J395" i="7"/>
  <c r="J959" i="7"/>
  <c r="J2076" i="7"/>
  <c r="J280" i="7"/>
  <c r="J2107" i="7"/>
  <c r="J727" i="7"/>
  <c r="J1920" i="7"/>
  <c r="J1960" i="7"/>
  <c r="J700" i="7"/>
  <c r="J386" i="7"/>
  <c r="J850" i="7"/>
  <c r="J427" i="7"/>
  <c r="J2039" i="7"/>
  <c r="J1934" i="7"/>
  <c r="J965" i="7"/>
  <c r="J759" i="7"/>
  <c r="J1277" i="7"/>
  <c r="J591" i="7"/>
  <c r="J792" i="7"/>
  <c r="J2024" i="7"/>
  <c r="J789" i="7"/>
  <c r="J409" i="7"/>
  <c r="J710" i="7"/>
  <c r="J1667" i="7"/>
  <c r="J1091" i="7"/>
  <c r="J208" i="7"/>
  <c r="F25" i="31"/>
  <c r="I2034" i="7"/>
  <c r="F23" i="31"/>
  <c r="AO23" i="31" s="1"/>
  <c r="H2034" i="7"/>
  <c r="D8" i="55"/>
  <c r="J663" i="7"/>
  <c r="J574" i="7"/>
  <c r="J2013" i="7"/>
  <c r="J891" i="7"/>
  <c r="J210" i="7"/>
  <c r="J1456" i="7"/>
  <c r="J1632" i="7"/>
  <c r="J506" i="7"/>
  <c r="J1401" i="7"/>
  <c r="J1629" i="7"/>
  <c r="J2096" i="7"/>
  <c r="J1383" i="7"/>
  <c r="J1214" i="7"/>
  <c r="J1273" i="7"/>
  <c r="J163" i="7"/>
  <c r="J575" i="7"/>
  <c r="J1077" i="7"/>
  <c r="J1284" i="7"/>
  <c r="J349" i="7"/>
  <c r="J1254" i="7"/>
  <c r="J1658" i="7"/>
  <c r="J1546" i="7"/>
  <c r="J929" i="7"/>
  <c r="J875" i="7"/>
  <c r="J227" i="7"/>
  <c r="J236" i="7"/>
  <c r="J45" i="7"/>
  <c r="J1662" i="7"/>
  <c r="J655" i="7"/>
  <c r="J719" i="7"/>
  <c r="J237" i="7"/>
  <c r="J500" i="7"/>
  <c r="J592" i="7"/>
  <c r="J308" i="7"/>
  <c r="J392" i="7"/>
  <c r="J511" i="7"/>
  <c r="J101" i="7"/>
  <c r="J2036" i="7"/>
  <c r="J1642" i="7"/>
  <c r="J1232" i="7"/>
  <c r="J92" i="7"/>
  <c r="J1823" i="7"/>
  <c r="J544" i="7"/>
  <c r="J471" i="7"/>
  <c r="J896" i="7"/>
  <c r="J434" i="7"/>
  <c r="J216" i="7"/>
  <c r="J134" i="7"/>
  <c r="J157" i="7"/>
  <c r="J327" i="7"/>
  <c r="J1170" i="7"/>
  <c r="J1583" i="7"/>
  <c r="J505" i="7"/>
  <c r="J1493" i="7"/>
  <c r="J607" i="7"/>
  <c r="J296" i="7"/>
  <c r="J441" i="7"/>
  <c r="J1085" i="7"/>
  <c r="J799" i="7"/>
  <c r="J1332" i="7"/>
  <c r="J1596" i="7"/>
  <c r="J275" i="7"/>
  <c r="J1845" i="7"/>
  <c r="J22" i="7"/>
  <c r="J685" i="7"/>
  <c r="J1424" i="7"/>
  <c r="J916" i="7"/>
  <c r="J1317" i="7"/>
  <c r="J936" i="7"/>
  <c r="J626" i="7"/>
  <c r="J407" i="7"/>
  <c r="J65" i="7"/>
  <c r="J82" i="7"/>
  <c r="J1543" i="7"/>
  <c r="J1519" i="7"/>
  <c r="J233" i="7"/>
  <c r="J1659" i="7"/>
  <c r="J416" i="7"/>
  <c r="J609" i="7"/>
  <c r="J1005" i="7"/>
  <c r="J380" i="7"/>
  <c r="J2023" i="7"/>
  <c r="J1650" i="7"/>
  <c r="J448" i="7"/>
  <c r="J1194" i="7"/>
  <c r="J1705" i="7"/>
  <c r="J606" i="7"/>
  <c r="J938" i="7"/>
  <c r="J602" i="7"/>
  <c r="J1233" i="7"/>
  <c r="J1223" i="7"/>
  <c r="J1398" i="7"/>
  <c r="J1977" i="7"/>
  <c r="J1220" i="7"/>
  <c r="J1880" i="7"/>
  <c r="J960" i="7"/>
  <c r="J1293" i="7"/>
  <c r="J1137" i="7"/>
  <c r="J1419" i="7"/>
  <c r="J1330" i="7"/>
  <c r="J1690" i="7"/>
  <c r="J933" i="7"/>
  <c r="J1988" i="7"/>
  <c r="J698" i="7"/>
  <c r="J1115" i="7"/>
  <c r="J428" i="7"/>
  <c r="J2108" i="7"/>
  <c r="J579" i="7"/>
  <c r="J1884" i="7"/>
  <c r="J1173" i="7"/>
  <c r="J956" i="7"/>
  <c r="J1371" i="7"/>
  <c r="J1216" i="7"/>
  <c r="J971" i="7"/>
  <c r="J1080" i="7"/>
  <c r="J1061" i="7"/>
  <c r="J1195" i="7"/>
  <c r="F16" i="31"/>
  <c r="H1674" i="7"/>
  <c r="I1674" i="7"/>
  <c r="D5" i="55"/>
  <c r="F14" i="31"/>
  <c r="AO14" i="31" s="1"/>
  <c r="J1835" i="7"/>
  <c r="J597" i="7"/>
  <c r="J43" i="7"/>
  <c r="J99" i="7"/>
  <c r="J1613" i="7"/>
  <c r="J1123" i="7"/>
  <c r="J1793" i="7"/>
  <c r="J1283" i="7"/>
  <c r="J1431" i="7"/>
  <c r="J783" i="7"/>
  <c r="J899" i="7"/>
  <c r="J1559" i="7"/>
  <c r="J2119" i="7"/>
  <c r="J191" i="7"/>
  <c r="J1379" i="7"/>
  <c r="J879" i="7"/>
  <c r="J541" i="7"/>
  <c r="J1635" i="7"/>
  <c r="J1074" i="7"/>
  <c r="J1689" i="7"/>
  <c r="J31" i="7"/>
  <c r="J1360" i="7"/>
  <c r="J1936" i="7"/>
  <c r="J1697" i="7"/>
  <c r="J1058" i="7"/>
  <c r="J493" i="7"/>
  <c r="J650" i="7"/>
  <c r="J657" i="7"/>
  <c r="J659" i="7"/>
  <c r="J1234" i="7"/>
  <c r="J1143" i="7"/>
  <c r="J1072" i="7"/>
  <c r="J1932" i="7"/>
  <c r="J226" i="7"/>
  <c r="J1154" i="7"/>
  <c r="J108" i="7"/>
  <c r="J1102" i="7"/>
  <c r="J1516" i="7"/>
  <c r="J1881" i="7"/>
  <c r="J1177" i="7"/>
  <c r="J424" i="7"/>
  <c r="J630" i="7"/>
  <c r="J926" i="7"/>
  <c r="J1249" i="7"/>
  <c r="J331" i="7"/>
  <c r="J780" i="7"/>
  <c r="J1903" i="7"/>
  <c r="J1458" i="7"/>
  <c r="J383" i="7"/>
  <c r="J1959" i="7"/>
  <c r="J1865" i="7"/>
  <c r="J1846" i="7"/>
  <c r="J281" i="7"/>
  <c r="J1913" i="7"/>
  <c r="J189" i="7"/>
  <c r="J689" i="7"/>
  <c r="J194" i="7"/>
  <c r="J456" i="7"/>
  <c r="J1699" i="7"/>
  <c r="J652" i="7"/>
  <c r="J283" i="7"/>
  <c r="J1076" i="7"/>
  <c r="J83" i="7"/>
  <c r="J487" i="7"/>
  <c r="J504" i="7"/>
  <c r="J72" i="7"/>
  <c r="J2097" i="7"/>
  <c r="J636" i="7"/>
  <c r="J1692" i="7"/>
  <c r="J1925" i="7"/>
  <c r="J788" i="7"/>
  <c r="J580" i="7"/>
  <c r="J50" i="7"/>
  <c r="J495" i="7"/>
  <c r="J1373" i="7"/>
  <c r="J1647" i="7"/>
  <c r="J1499" i="7"/>
  <c r="J149" i="7"/>
  <c r="J2022" i="7"/>
  <c r="J1300" i="7"/>
  <c r="J127" i="7"/>
  <c r="J1199" i="7"/>
  <c r="J80" i="7"/>
  <c r="J1362" i="7"/>
  <c r="J774" i="7"/>
  <c r="J109" i="7"/>
  <c r="J1672" i="7"/>
  <c r="J1385" i="7"/>
  <c r="J1856" i="7"/>
  <c r="J748" i="7"/>
  <c r="J1524" i="7"/>
  <c r="J1980" i="7"/>
  <c r="J1301" i="7"/>
  <c r="J771" i="7"/>
  <c r="J762" i="7"/>
  <c r="J773" i="7"/>
  <c r="J2069" i="7"/>
  <c r="J801" i="7"/>
  <c r="J212" i="7"/>
  <c r="J2029" i="7"/>
  <c r="J804" i="7"/>
  <c r="J1000" i="7"/>
  <c r="J2042" i="7"/>
  <c r="J340" i="7"/>
  <c r="J2118" i="7"/>
  <c r="J761" i="7"/>
  <c r="J1212" i="7"/>
  <c r="J1760" i="7"/>
  <c r="J1288" i="7"/>
  <c r="J537" i="7"/>
  <c r="J316" i="7"/>
  <c r="J1278" i="7"/>
  <c r="J661" i="7"/>
  <c r="J2074" i="7"/>
  <c r="J744" i="7"/>
  <c r="J19" i="7"/>
  <c r="J628" i="7"/>
  <c r="J1235" i="7"/>
  <c r="J1315" i="7"/>
  <c r="J290" i="7"/>
  <c r="J699" i="7"/>
  <c r="J950" i="7"/>
  <c r="J556" i="7"/>
  <c r="J590" i="7"/>
  <c r="J1947" i="7"/>
  <c r="J37" i="7"/>
  <c r="J1600" i="7"/>
  <c r="J449" i="7"/>
  <c r="J182" i="7"/>
  <c r="J1422" i="7"/>
  <c r="J1294" i="7"/>
  <c r="J1822" i="7"/>
  <c r="J1664" i="7"/>
  <c r="J60" i="7"/>
  <c r="J351" i="7"/>
  <c r="J1950" i="7"/>
  <c r="J450" i="7"/>
  <c r="J1204" i="7"/>
  <c r="J462" i="7"/>
  <c r="J819" i="7"/>
  <c r="J1302" i="7"/>
  <c r="F19" i="31"/>
  <c r="I1794" i="7"/>
  <c r="H1794" i="7"/>
  <c r="F17" i="31"/>
  <c r="AO17" i="31" s="1"/>
  <c r="D6" i="55"/>
  <c r="J1771" i="7"/>
  <c r="J1420" i="7"/>
  <c r="J2082" i="7"/>
  <c r="J137" i="7"/>
  <c r="J367" i="7"/>
  <c r="J1981" i="7"/>
  <c r="J1911" i="7"/>
  <c r="J1041" i="7"/>
  <c r="J884" i="7"/>
  <c r="J431" i="7"/>
  <c r="J1582" i="7"/>
  <c r="J53" i="7"/>
  <c r="J770" i="7"/>
  <c r="J1370" i="7"/>
  <c r="J1022" i="7"/>
  <c r="J863" i="7"/>
  <c r="J1198" i="7"/>
  <c r="J442" i="7"/>
  <c r="J1228" i="7"/>
  <c r="J258" i="7"/>
  <c r="J1606" i="7"/>
  <c r="J1731" i="7"/>
  <c r="J1136" i="7"/>
  <c r="J688" i="7"/>
  <c r="J160" i="7"/>
  <c r="J993" i="7"/>
  <c r="J264" i="7"/>
  <c r="J1062" i="7"/>
  <c r="J622" i="7"/>
  <c r="J970" i="7"/>
  <c r="J1101" i="7"/>
  <c r="J183" i="7"/>
  <c r="J737" i="7"/>
  <c r="J73" i="7"/>
  <c r="J1236" i="7"/>
  <c r="J1789" i="7"/>
  <c r="J14" i="7"/>
  <c r="J616" i="7"/>
  <c r="J1743" i="7"/>
  <c r="J33" i="7"/>
  <c r="J412" i="7"/>
  <c r="J1888" i="7"/>
  <c r="J1735" i="7"/>
  <c r="J1437" i="7"/>
  <c r="J1178" i="7"/>
  <c r="J2112" i="7"/>
  <c r="J217" i="7"/>
  <c r="J1042" i="7"/>
  <c r="J1494" i="7"/>
  <c r="J1289" i="7"/>
  <c r="J1366" i="7"/>
  <c r="J1408" i="7"/>
  <c r="J503" i="7"/>
  <c r="J1581" i="7"/>
  <c r="J1186" i="7"/>
  <c r="J1965" i="7"/>
  <c r="J112" i="7"/>
  <c r="J1019" i="7"/>
  <c r="J779" i="7"/>
  <c r="J1099" i="7"/>
  <c r="J1712" i="7"/>
  <c r="J1474" i="7"/>
  <c r="J870" i="7"/>
  <c r="J197" i="7"/>
  <c r="J1872" i="7"/>
  <c r="J458" i="7"/>
  <c r="J864" i="7"/>
  <c r="J1396" i="7"/>
  <c r="J581" i="7"/>
  <c r="J2019" i="7"/>
  <c r="J1237" i="7"/>
  <c r="J1584" i="7"/>
  <c r="J1556" i="7"/>
  <c r="J502" i="7"/>
  <c r="J552" i="7"/>
  <c r="J307" i="7"/>
  <c r="J974" i="7"/>
  <c r="J1715" i="7"/>
  <c r="J301" i="7"/>
  <c r="J908" i="7"/>
  <c r="J638" i="7"/>
  <c r="J1122" i="7"/>
  <c r="J385" i="7"/>
  <c r="J742" i="7"/>
  <c r="J2064" i="7"/>
  <c r="J423" i="7"/>
  <c r="J1357" i="7"/>
  <c r="J1093" i="7"/>
  <c r="J1696" i="7"/>
  <c r="J1902" i="7"/>
  <c r="J312" i="7"/>
  <c r="J823" i="7"/>
  <c r="J249" i="7"/>
  <c r="J272" i="7"/>
  <c r="J1564" i="7"/>
  <c r="J269" i="7"/>
  <c r="F10" i="31"/>
  <c r="I1404" i="7"/>
  <c r="D3" i="55"/>
  <c r="F8" i="31"/>
  <c r="AO8" i="31" s="1"/>
  <c r="H1404" i="7"/>
  <c r="J1014" i="7"/>
  <c r="J714" i="7"/>
  <c r="J2063" i="7"/>
  <c r="J79" i="7"/>
  <c r="AG26" i="31"/>
  <c r="AG23" i="31"/>
  <c r="AG20" i="31"/>
  <c r="AG14" i="31"/>
  <c r="AG17" i="31"/>
  <c r="AH20" i="31"/>
  <c r="AH26" i="31"/>
  <c r="AH11" i="31"/>
  <c r="AG11" i="31"/>
  <c r="AH17" i="31"/>
  <c r="AH23" i="31"/>
  <c r="AH14" i="31"/>
  <c r="K23" i="31" l="1"/>
  <c r="Z23" i="31" s="1"/>
  <c r="J2124" i="7"/>
  <c r="J1554" i="7"/>
  <c r="K14" i="31"/>
  <c r="Z14" i="31" s="1"/>
  <c r="K17" i="31"/>
  <c r="K20" i="31"/>
  <c r="J1404" i="7"/>
  <c r="K26" i="31"/>
  <c r="Z26" i="31" s="1"/>
  <c r="K11" i="31"/>
  <c r="J1794" i="7"/>
  <c r="J2034" i="7"/>
  <c r="J1919" i="7"/>
  <c r="J1674" i="7"/>
  <c r="AM26" i="31"/>
  <c r="AN26" i="31" s="1"/>
  <c r="AA23" i="31" l="1"/>
  <c r="AB23" i="31"/>
  <c r="AC23" i="31" s="1"/>
  <c r="AD23" i="31" s="1"/>
  <c r="T20" i="31"/>
  <c r="V20" i="31" s="1"/>
  <c r="Z20" i="31"/>
  <c r="AB26" i="31"/>
  <c r="AC26" i="31" s="1"/>
  <c r="AD26" i="31" s="1"/>
  <c r="AA26" i="31"/>
  <c r="AF26" i="31"/>
  <c r="T17" i="31"/>
  <c r="Z17" i="31"/>
  <c r="AB14" i="31"/>
  <c r="AC14" i="31" s="1"/>
  <c r="AD14" i="31" s="1"/>
  <c r="AA14" i="31"/>
  <c r="T11" i="31"/>
  <c r="Z11" i="31"/>
  <c r="U20" i="31"/>
  <c r="O23" i="31"/>
  <c r="Q23" i="31" s="1"/>
  <c r="T23" i="31"/>
  <c r="AM14" i="31"/>
  <c r="AN14" i="31" s="1"/>
  <c r="T14" i="31"/>
  <c r="O26" i="31"/>
  <c r="Q26" i="31" s="1"/>
  <c r="T26" i="31"/>
  <c r="V26" i="31" s="1"/>
  <c r="AM23" i="31"/>
  <c r="AN23" i="31" s="1"/>
  <c r="O14" i="31"/>
  <c r="P14" i="31" s="1"/>
  <c r="AI14" i="31" s="1"/>
  <c r="O11" i="31"/>
  <c r="AM11" i="31"/>
  <c r="AN11" i="31" s="1"/>
  <c r="AM17" i="31"/>
  <c r="AN17" i="31" s="1"/>
  <c r="O17" i="31"/>
  <c r="X17" i="31" s="1"/>
  <c r="U11" i="31"/>
  <c r="V11" i="31"/>
  <c r="O20" i="31"/>
  <c r="X20" i="31" s="1"/>
  <c r="AM20" i="31"/>
  <c r="AN20" i="31" s="1"/>
  <c r="U17" i="31"/>
  <c r="V17" i="31"/>
  <c r="AE14" i="31" l="1"/>
  <c r="AJ14" i="31" s="1"/>
  <c r="AB20" i="31"/>
  <c r="AC20" i="31" s="1"/>
  <c r="AD20" i="31" s="1"/>
  <c r="AA20" i="31"/>
  <c r="AF20" i="31"/>
  <c r="AF14" i="31"/>
  <c r="X11" i="31"/>
  <c r="AA17" i="31"/>
  <c r="AE17" i="31" s="1"/>
  <c r="AF17" i="31"/>
  <c r="AB17" i="31"/>
  <c r="AC17" i="31" s="1"/>
  <c r="AD17" i="31" s="1"/>
  <c r="AE23" i="31"/>
  <c r="AB11" i="31"/>
  <c r="AC11" i="31" s="1"/>
  <c r="AD11" i="31" s="1"/>
  <c r="AF11" i="31"/>
  <c r="AA11" i="31"/>
  <c r="AF23" i="31"/>
  <c r="U26" i="31"/>
  <c r="U14" i="31"/>
  <c r="W14" i="31" s="1"/>
  <c r="X14" i="31"/>
  <c r="U23" i="31"/>
  <c r="X23" i="31"/>
  <c r="V14" i="31"/>
  <c r="X26" i="31"/>
  <c r="V23" i="31"/>
  <c r="P26" i="31"/>
  <c r="AI26" i="31" s="1"/>
  <c r="P23" i="31"/>
  <c r="AI23" i="31" s="1"/>
  <c r="Q14" i="31"/>
  <c r="U36" i="31" s="1"/>
  <c r="Q17" i="31"/>
  <c r="P17" i="31"/>
  <c r="AI17" i="31" s="1"/>
  <c r="U40" i="31"/>
  <c r="R26" i="31"/>
  <c r="S26" i="31" s="1"/>
  <c r="U39" i="31"/>
  <c r="R23" i="31"/>
  <c r="S23" i="31" s="1"/>
  <c r="Q20" i="31"/>
  <c r="P20" i="31"/>
  <c r="Q11" i="31"/>
  <c r="P11" i="31"/>
  <c r="AI11" i="31" s="1"/>
  <c r="AJ17" i="31" l="1"/>
  <c r="AJ23" i="31"/>
  <c r="AE11" i="31"/>
  <c r="AJ11" i="31" s="1"/>
  <c r="AE20" i="31"/>
  <c r="AE26" i="31"/>
  <c r="AJ26" i="31" s="1"/>
  <c r="W26" i="31"/>
  <c r="W23" i="31"/>
  <c r="R14" i="31"/>
  <c r="S14" i="31" s="1"/>
  <c r="W17" i="31"/>
  <c r="U35" i="31"/>
  <c r="R11" i="31"/>
  <c r="S11" i="31" s="1"/>
  <c r="AI20" i="31"/>
  <c r="AJ20" i="31" s="1"/>
  <c r="W20" i="31"/>
  <c r="R20" i="31"/>
  <c r="S20" i="31" s="1"/>
  <c r="U38" i="31"/>
  <c r="R17" i="31"/>
  <c r="S17" i="31" s="1"/>
  <c r="U37" i="31"/>
  <c r="W11" i="31"/>
  <c r="B3" i="7" l="1"/>
  <c r="B7" i="7"/>
  <c r="I7" i="7" s="1"/>
  <c r="B8" i="7"/>
  <c r="I8" i="7" s="1"/>
  <c r="B12" i="7"/>
  <c r="H12" i="7" s="1"/>
  <c r="B6" i="7"/>
  <c r="B11" i="7"/>
  <c r="B4" i="7"/>
  <c r="B10" i="7"/>
  <c r="H10" i="7" s="1"/>
  <c r="B5" i="7"/>
  <c r="B13" i="7"/>
  <c r="B9" i="7"/>
  <c r="I3" i="7" l="1"/>
  <c r="H3" i="7"/>
  <c r="I13" i="7"/>
  <c r="H13" i="7"/>
  <c r="I11" i="7"/>
  <c r="H11" i="7"/>
  <c r="H8" i="7"/>
  <c r="J8" i="7" s="1"/>
  <c r="I4" i="7"/>
  <c r="H4" i="7"/>
  <c r="H9" i="7"/>
  <c r="I9" i="7"/>
  <c r="H5" i="7"/>
  <c r="I5" i="7"/>
  <c r="H6" i="7"/>
  <c r="I6" i="7"/>
  <c r="I12" i="7"/>
  <c r="J12" i="7" s="1"/>
  <c r="I10" i="7"/>
  <c r="J10" i="7" s="1"/>
  <c r="H7" i="7"/>
  <c r="J7" i="7" s="1"/>
  <c r="J5" i="7" l="1"/>
  <c r="J11" i="7"/>
  <c r="J9" i="7"/>
  <c r="J3" i="7"/>
  <c r="J13" i="7"/>
  <c r="J6" i="7"/>
  <c r="J4" i="7"/>
  <c r="I7" i="31"/>
  <c r="B2" i="7" l="1"/>
  <c r="H2" i="7" l="1"/>
  <c r="D2" i="55"/>
  <c r="I2" i="7"/>
  <c r="F7" i="31"/>
  <c r="AG8" i="31"/>
  <c r="AH8" i="31"/>
  <c r="K8" i="31" l="1"/>
  <c r="J2" i="7"/>
  <c r="T8" i="31" l="1"/>
  <c r="Z8" i="31"/>
  <c r="O8" i="31"/>
  <c r="X8" i="31" s="1"/>
  <c r="AM8" i="31"/>
  <c r="AN8" i="31" s="1"/>
  <c r="U8" i="31"/>
  <c r="V8" i="31"/>
  <c r="AB8" i="31" l="1"/>
  <c r="AC8" i="31" s="1"/>
  <c r="AD8" i="31" s="1"/>
  <c r="AA8" i="31"/>
  <c r="AE8" i="31" s="1"/>
  <c r="AF8" i="31"/>
  <c r="Q8" i="31"/>
  <c r="P8" i="31"/>
  <c r="AI8" i="31" s="1"/>
  <c r="AJ8" i="31" s="1"/>
  <c r="R8" i="31" l="1"/>
  <c r="S8" i="31" s="1"/>
  <c r="U34" i="31"/>
  <c r="W8" i="3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A40" authorId="0" shapeId="0" xr:uid="{9B81BE17-1D81-41D3-8837-B9B56ADBECE5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All remarkable events… like
- crazy foaming
- feed bottle empty
- oxygen supply / bottle empty
- reactor exploded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B1" authorId="0" shapeId="0" xr:uid="{C7DBF913-8566-441F-A755-4C82A41F097C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This column is automatically calculated!
DO NOT modify.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F17" authorId="0" shapeId="0" xr:uid="{3EF9FCBC-2582-4DC8-A4E4-0FC70C97884B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Check sampling (&lt;green&gt;=OK)
compares sum of sample volume from sheet 'Online_ANA' with 'Sampling' sheet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F10" authorId="0" shapeId="0" xr:uid="{FC22DA21-E33D-490D-AF9F-380ECDB86A95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Check refill volume (&lt;green&gt;=OK)
compares sum of refilled media volume from sheet 'Online_ANA' with 'Refill' sheet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P7" authorId="0" shapeId="0" xr:uid="{D15A0FBD-AB1B-4EBB-9F28-A80AE0A355C3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negative, replaced with OD600 value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D36" authorId="0" shapeId="0" xr:uid="{4E19DA20-2C5D-4215-8249-9352602E12C7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Quantification based on Gly std fit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A22" authorId="0" shapeId="0" xr:uid="{3E6CBA71-5A9A-4556-BC85-63679346CD98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Old calibration used!</t>
        </r>
      </text>
    </comment>
    <comment ref="D36" authorId="0" shapeId="0" xr:uid="{792DA4DD-2546-4D00-8DC4-F56DFB06010F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Quantification based on Gly std fit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D37" authorId="0" shapeId="0" xr:uid="{6107FA24-1F4D-4C72-A03C-78622200A3A0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Quantification based on PpL std fit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<sst xmlns="http://schemas.openxmlformats.org/spreadsheetml/2006/main" count="477" uniqueCount="259">
  <si>
    <t>General sheet</t>
  </si>
  <si>
    <t>Fermentation</t>
  </si>
  <si>
    <t>Comments</t>
  </si>
  <si>
    <t>General information</t>
  </si>
  <si>
    <t>Strain</t>
  </si>
  <si>
    <t>Reactor</t>
  </si>
  <si>
    <t>Volume</t>
  </si>
  <si>
    <t>Media</t>
  </si>
  <si>
    <t>Culture</t>
  </si>
  <si>
    <t>Inoculation time</t>
  </si>
  <si>
    <t>(-)</t>
  </si>
  <si>
    <t>OD inoculum</t>
  </si>
  <si>
    <t>V0</t>
  </si>
  <si>
    <t>(L)</t>
  </si>
  <si>
    <t>incl. Inoculum!</t>
  </si>
  <si>
    <r>
      <t>y</t>
    </r>
    <r>
      <rPr>
        <vertAlign val="subscript"/>
        <sz val="10"/>
        <rFont val="Arial"/>
        <family val="2"/>
      </rPr>
      <t>O2</t>
    </r>
    <r>
      <rPr>
        <sz val="10"/>
        <rFont val="Arial"/>
        <family val="2"/>
      </rPr>
      <t xml:space="preserve"> in</t>
    </r>
  </si>
  <si>
    <t>(mol%)</t>
  </si>
  <si>
    <r>
      <t>y</t>
    </r>
    <r>
      <rPr>
        <vertAlign val="subscript"/>
        <sz val="10"/>
        <rFont val="Arial"/>
        <family val="2"/>
      </rPr>
      <t>CO2</t>
    </r>
    <r>
      <rPr>
        <sz val="10"/>
        <rFont val="Arial"/>
        <family val="2"/>
      </rPr>
      <t xml:space="preserve"> in</t>
    </r>
  </si>
  <si>
    <r>
      <t>y</t>
    </r>
    <r>
      <rPr>
        <vertAlign val="subscript"/>
        <sz val="10"/>
        <rFont val="Arial"/>
        <family val="2"/>
      </rPr>
      <t>O2</t>
    </r>
    <r>
      <rPr>
        <sz val="10"/>
        <rFont val="Arial"/>
        <family val="2"/>
      </rPr>
      <t xml:space="preserve"> wet</t>
    </r>
  </si>
  <si>
    <r>
      <t>y</t>
    </r>
    <r>
      <rPr>
        <vertAlign val="subscript"/>
        <sz val="10"/>
        <rFont val="Arial"/>
        <family val="2"/>
      </rPr>
      <t>H2O</t>
    </r>
  </si>
  <si>
    <t>Airflow</t>
  </si>
  <si>
    <t>(L/min)</t>
  </si>
  <si>
    <r>
      <t>V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 xml:space="preserve"> (molvolume air)</t>
    </r>
  </si>
  <si>
    <t>(L/mol)</t>
  </si>
  <si>
    <t>(g/L)</t>
  </si>
  <si>
    <t>(g/mL)</t>
  </si>
  <si>
    <t>(h)</t>
  </si>
  <si>
    <t>first feed mL:</t>
  </si>
  <si>
    <t>Density medium</t>
  </si>
  <si>
    <t>(g/mol)</t>
  </si>
  <si>
    <t>Molar mass Acetate</t>
  </si>
  <si>
    <t>(g/C-mol)</t>
  </si>
  <si>
    <t>Molarity metabolite Acetate</t>
  </si>
  <si>
    <t>Molar mass Phosphate</t>
  </si>
  <si>
    <r>
      <t xml:space="preserve">Biomass </t>
    </r>
    <r>
      <rPr>
        <b/>
        <i/>
        <sz val="10"/>
        <rFont val="Arial"/>
        <family val="2"/>
      </rPr>
      <t>E. coli</t>
    </r>
    <r>
      <rPr>
        <b/>
        <sz val="10"/>
        <rFont val="Arial"/>
        <family val="2"/>
      </rPr>
      <t xml:space="preserve"> molecular composition</t>
    </r>
  </si>
  <si>
    <t>C</t>
  </si>
  <si>
    <t>(mol/C-mol)</t>
  </si>
  <si>
    <t>H</t>
  </si>
  <si>
    <t>N</t>
  </si>
  <si>
    <t>O</t>
  </si>
  <si>
    <t>Ash</t>
  </si>
  <si>
    <t>(%)</t>
  </si>
  <si>
    <t>M(X)</t>
  </si>
  <si>
    <t>DoR(X)</t>
  </si>
  <si>
    <t>Time raw</t>
  </si>
  <si>
    <t>Time round</t>
  </si>
  <si>
    <t>AIR N2 IN (L/min)</t>
  </si>
  <si>
    <t>AIR O2 IN (L/min)</t>
  </si>
  <si>
    <t>AgitatorSpeed (rpm)</t>
  </si>
  <si>
    <t>pO2 (%)</t>
  </si>
  <si>
    <t>Oxygen IN (%)</t>
  </si>
  <si>
    <t>Reactor Temperature (°C)</t>
  </si>
  <si>
    <t>pH (-)</t>
  </si>
  <si>
    <t>CO2 OUT (%)</t>
  </si>
  <si>
    <t>O2 OUT (%)</t>
  </si>
  <si>
    <t>Acid IN (g)</t>
  </si>
  <si>
    <t>Feed IN (g)</t>
  </si>
  <si>
    <t>IMPORTANT!</t>
  </si>
  <si>
    <t>1) Do not change column names</t>
  </si>
  <si>
    <t>2) Right klick column A (A2:end) -&gt; format cells with custom format "DD/MM/YYYY hh:mm:ss</t>
  </si>
  <si>
    <t>3) Format time stamps in column A: Select column A (A2:end) -&gt; Crtl+H (find and replace) -&gt; Find what "." Replace with "/" -&gt; Replace All</t>
  </si>
  <si>
    <t>Start Lac Feed = Induction</t>
  </si>
  <si>
    <t>Time (h)</t>
  </si>
  <si>
    <t>Volume Reactor (L)</t>
  </si>
  <si>
    <t>O2 Offgas (%)</t>
  </si>
  <si>
    <t>CO2 Offgas (%)</t>
  </si>
  <si>
    <t>r inert</t>
  </si>
  <si>
    <t>YO2corr (%)</t>
  </si>
  <si>
    <t>YCO2corr (%)</t>
  </si>
  <si>
    <t>OUR (mmol/L/h)</t>
  </si>
  <si>
    <t>CER (mmol/L/h)</t>
  </si>
  <si>
    <t>RQ</t>
  </si>
  <si>
    <t>Base IN (g)</t>
  </si>
  <si>
    <t>AIR N2 IN (L/h)</t>
  </si>
  <si>
    <t>AIR O2 IN (L/h)</t>
  </si>
  <si>
    <t>Sample Volume (mL)</t>
  </si>
  <si>
    <t>Sample</t>
  </si>
  <si>
    <t>comp. Process time</t>
  </si>
  <si>
    <t>DCW</t>
  </si>
  <si>
    <t>(g/l)</t>
  </si>
  <si>
    <t>01</t>
  </si>
  <si>
    <t>02</t>
  </si>
  <si>
    <t>03</t>
  </si>
  <si>
    <t>04</t>
  </si>
  <si>
    <t>05</t>
  </si>
  <si>
    <t>06</t>
  </si>
  <si>
    <t>07</t>
  </si>
  <si>
    <t>08</t>
  </si>
  <si>
    <t>Sample ID</t>
  </si>
  <si>
    <t>Type</t>
  </si>
  <si>
    <t>Time stamp (DD:MM:YYYY hh:mm:ss)</t>
  </si>
  <si>
    <t>ProcTime (h)</t>
  </si>
  <si>
    <t>Vsample (mL)</t>
  </si>
  <si>
    <t>Vsample cumul (mL)</t>
  </si>
  <si>
    <t>00</t>
  </si>
  <si>
    <t>Preculture End</t>
  </si>
  <si>
    <t>Batch Start</t>
  </si>
  <si>
    <t>Check Sampling</t>
  </si>
  <si>
    <t>mL</t>
  </si>
  <si>
    <t>Optical Density 600 nm (OD600)</t>
  </si>
  <si>
    <t>OD600 (-)</t>
  </si>
  <si>
    <t>Time stamp (DD:MM:YYYY hh:mm)</t>
  </si>
  <si>
    <t>meas1</t>
  </si>
  <si>
    <t>meas2</t>
  </si>
  <si>
    <t>meas3</t>
  </si>
  <si>
    <t>dil.</t>
  </si>
  <si>
    <t>OD600</t>
  </si>
  <si>
    <t>OD600 std</t>
  </si>
  <si>
    <t>cX_OD600 (g/L)</t>
  </si>
  <si>
    <t>Dry Cell Weight (DCW)</t>
  </si>
  <si>
    <t>A</t>
  </si>
  <si>
    <t>delta</t>
  </si>
  <si>
    <t>B</t>
  </si>
  <si>
    <t>average</t>
  </si>
  <si>
    <t>stabw</t>
  </si>
  <si>
    <t>%</t>
  </si>
  <si>
    <t>g/l</t>
  </si>
  <si>
    <t>% dead</t>
  </si>
  <si>
    <t>cX_DCW (g/L)</t>
  </si>
  <si>
    <t>Process time</t>
  </si>
  <si>
    <t>(mg/L)</t>
  </si>
  <si>
    <t>slope</t>
  </si>
  <si>
    <t>GB14</t>
  </si>
  <si>
    <t>Sample_ID</t>
  </si>
  <si>
    <t>Sampling Time</t>
  </si>
  <si>
    <t>Processtime</t>
  </si>
  <si>
    <t>Volume Reactor</t>
  </si>
  <si>
    <t>V Feed</t>
  </si>
  <si>
    <t>V Base</t>
  </si>
  <si>
    <t>Dilution rate</t>
  </si>
  <si>
    <t>Biomass conc.</t>
  </si>
  <si>
    <t>volume Glucose feed</t>
  </si>
  <si>
    <t>r X</t>
  </si>
  <si>
    <t xml:space="preserve">r X </t>
  </si>
  <si>
    <t>µ</t>
  </si>
  <si>
    <t>Y X/S</t>
  </si>
  <si>
    <t>average OUR</t>
  </si>
  <si>
    <t>average CER</t>
  </si>
  <si>
    <t xml:space="preserve">Y CO2/S </t>
  </si>
  <si>
    <t>specific prod titer</t>
  </si>
  <si>
    <t>vol. titer</t>
  </si>
  <si>
    <t>r p</t>
  </si>
  <si>
    <t>q p</t>
  </si>
  <si>
    <t>(1/h)</t>
  </si>
  <si>
    <t>(g/L/h)</t>
  </si>
  <si>
    <t>(C-mmol/L/h)</t>
  </si>
  <si>
    <t xml:space="preserve"> (g/g/h)</t>
  </si>
  <si>
    <t>(C-mmol/g/h)</t>
  </si>
  <si>
    <t>(C-mol/C-mol/h)</t>
  </si>
  <si>
    <t>(h-1)</t>
  </si>
  <si>
    <t>(C-mol/C-mol)</t>
  </si>
  <si>
    <t>(mmol/l/h)</t>
  </si>
  <si>
    <t>(mg/g)</t>
  </si>
  <si>
    <t>(mg/g/h)</t>
  </si>
  <si>
    <t>Inoculation</t>
  </si>
  <si>
    <t>pre</t>
  </si>
  <si>
    <t>post</t>
  </si>
  <si>
    <t>Start Fermentation</t>
  </si>
  <si>
    <t xml:space="preserve">End Fermenation </t>
  </si>
  <si>
    <t>Process Time (h)</t>
  </si>
  <si>
    <t>Volume Reactor (mL)</t>
  </si>
  <si>
    <t>Biomass (g/L)</t>
  </si>
  <si>
    <t>2 L</t>
  </si>
  <si>
    <t>Select complete column: Data -&gt; Text to columns (avoiding numbers interpreted as text)</t>
  </si>
  <si>
    <t>Refill</t>
  </si>
  <si>
    <t>Sampling / Harvest</t>
  </si>
  <si>
    <t>Refill ID</t>
  </si>
  <si>
    <t>Refill 01</t>
  </si>
  <si>
    <t>Refill 02</t>
  </si>
  <si>
    <t>Vrefill (mL)</t>
  </si>
  <si>
    <t>Vrefill cumul (mL)</t>
  </si>
  <si>
    <t>Dilution</t>
  </si>
  <si>
    <t>PO4 (mM)</t>
  </si>
  <si>
    <t>Refill Volume (mL)</t>
  </si>
  <si>
    <t>Product</t>
  </si>
  <si>
    <t>Check Refill</t>
  </si>
  <si>
    <t>V Acid</t>
  </si>
  <si>
    <t>V Refill</t>
  </si>
  <si>
    <t>(mg/L/h)</t>
  </si>
  <si>
    <t>STY</t>
  </si>
  <si>
    <t>Deviation</t>
  </si>
  <si>
    <t>E. coli BL21 (DE3) pET24a(+)</t>
  </si>
  <si>
    <t>DeLisa</t>
  </si>
  <si>
    <t>conc. Feed Glycerol</t>
  </si>
  <si>
    <t>Density Feed Glycerol</t>
  </si>
  <si>
    <t>Molar mass Glycerol</t>
  </si>
  <si>
    <t>Molarity substrate Glycerol</t>
  </si>
  <si>
    <t>Preculture not grown overnight, long batch phase</t>
  </si>
  <si>
    <t>O2 bottle exchanged (06/03/2024, 16:08)</t>
  </si>
  <si>
    <t>planned: 390 g/L</t>
  </si>
  <si>
    <t>Start time Feed Glycerol</t>
  </si>
  <si>
    <t>Base PumpDuration (-)</t>
  </si>
  <si>
    <t>offset</t>
  </si>
  <si>
    <t>Base linear fit</t>
  </si>
  <si>
    <t>Fed Batch</t>
  </si>
  <si>
    <t>induced Fed Batch</t>
  </si>
  <si>
    <t>Feed plan (g)</t>
  </si>
  <si>
    <t>Glycerol (Gly) HPLC</t>
  </si>
  <si>
    <t>Feed (Gly) set</t>
  </si>
  <si>
    <t>Feed (Gly) HPLC</t>
  </si>
  <si>
    <t>STANDARDS</t>
  </si>
  <si>
    <t>Area (RIU*min*10-6)</t>
  </si>
  <si>
    <t>m (slope)</t>
  </si>
  <si>
    <t>n (intercept)</t>
  </si>
  <si>
    <t>Samples</t>
  </si>
  <si>
    <t>Sample-ID</t>
  </si>
  <si>
    <t>x=(y-n)/m</t>
  </si>
  <si>
    <t>Protein L (PpL) HPLC</t>
  </si>
  <si>
    <t>Glycerol (g/L)</t>
  </si>
  <si>
    <t>Protein L (g/L)</t>
  </si>
  <si>
    <t>BSA std (g/L)</t>
  </si>
  <si>
    <t>Regression fit BSA</t>
  </si>
  <si>
    <t>PpL std (g/L)</t>
  </si>
  <si>
    <t>Regression fit PpL</t>
  </si>
  <si>
    <t>R1-D10-S03</t>
  </si>
  <si>
    <t>R1-D10-S04</t>
  </si>
  <si>
    <t>R1-D10-S05</t>
  </si>
  <si>
    <t>R1-D10-S06</t>
  </si>
  <si>
    <t>R1-D10-S07</t>
  </si>
  <si>
    <t>R1-D10-S08</t>
  </si>
  <si>
    <t>R1-S03</t>
  </si>
  <si>
    <t>R1-S04</t>
  </si>
  <si>
    <t>R1-S05</t>
  </si>
  <si>
    <t>R1-S06</t>
  </si>
  <si>
    <t>R1-S07</t>
  </si>
  <si>
    <t>R1-S08</t>
  </si>
  <si>
    <t>PpL</t>
  </si>
  <si>
    <t>PpL (g/L)</t>
  </si>
  <si>
    <t>Gly</t>
  </si>
  <si>
    <t>Gly std (g/L)</t>
  </si>
  <si>
    <t>Regression fit Gly</t>
  </si>
  <si>
    <t>r Gly</t>
  </si>
  <si>
    <t>qs Gly</t>
  </si>
  <si>
    <t xml:space="preserve">qs Gly </t>
  </si>
  <si>
    <t>R1-S01</t>
  </si>
  <si>
    <t>R1-S02</t>
  </si>
  <si>
    <t>Gly in broth (HPLC/Cedex)</t>
  </si>
  <si>
    <t>t_ind (h)</t>
  </si>
  <si>
    <t>t (h)</t>
  </si>
  <si>
    <t>-</t>
  </si>
  <si>
    <t>Batch / FB</t>
  </si>
  <si>
    <t>qS R2</t>
  </si>
  <si>
    <t>qS R2 set</t>
  </si>
  <si>
    <t>Ralph Lab R3</t>
  </si>
  <si>
    <t>qs=0.35 (FB, exp), qs=0.196 (iFB, lin); 36°C</t>
  </si>
  <si>
    <t>RLU_20240304_R3</t>
  </si>
  <si>
    <t>Acetate (Ac) HPLC</t>
  </si>
  <si>
    <t>Ac</t>
  </si>
  <si>
    <t>Ac std (g/L)</t>
  </si>
  <si>
    <t>Regression fit Ac</t>
  </si>
  <si>
    <t>Acetate (g/L)</t>
  </si>
  <si>
    <t>(g/g)</t>
  </si>
  <si>
    <t>Acetate in broth (Cedex)</t>
  </si>
  <si>
    <t>r Ac</t>
  </si>
  <si>
    <t>q Ac</t>
  </si>
  <si>
    <t>qs Ac</t>
  </si>
  <si>
    <t>Y Ac/S</t>
  </si>
  <si>
    <t>(C-mmol/C-mmol)</t>
  </si>
  <si>
    <t>C-balance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</si>
</sst>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"/>
    <numFmt numFmtId="165" formatCode="0.0"/>
    <numFmt numFmtId="166" formatCode="0.0000"/>
    <numFmt numFmtId="167" formatCode="0.00000"/>
    <numFmt numFmtId="168" formatCode="0.00000000"/>
    <numFmt numFmtId="169" formatCode="#,##0.000"/>
    <numFmt numFmtId="170" formatCode="dd\.mm\.yyyy\ hh:mm:ss"/>
    <numFmt numFmtId="171" formatCode="[$-F400]h:mm:ss\ AM/PM"/>
    <numFmt numFmtId="172" formatCode="dd\.mm\.yyyy;@"/>
    <numFmt numFmtId="173" formatCode="dd/mm/yyyy\ hh:mm:ss"/>
  </numFmts>
  <fonts count="8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sz val="11"/>
      <name val="Arial"/>
      <family val="2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rgb="FFFFFFFF"/>
      <name val="Calibri"/>
      <family val="2"/>
      <scheme val="minor"/>
    </font>
    <font>
      <sz val="10"/>
      <color theme="0" tint="-0.499984740745262"/>
      <name val="Arial"/>
      <family val="2"/>
    </font>
    <font>
      <b/>
      <sz val="10"/>
      <color theme="0" tint="-0.49998474074526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1"/>
      <name val="Calibri"/>
      <family val="2"/>
    </font>
    <font>
      <vertAlign val="subscript"/>
      <sz val="10"/>
      <name val="Arial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color rgb="FFFF0000"/>
      <name val="Arial"/>
      <family val="2"/>
    </font>
    <font>
      <b/>
      <sz val="14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8"/>
      <name val="Arial"/>
      <family val="2"/>
    </font>
    <font>
      <sz val="11"/>
      <color theme="0" tint="-0.499984740745262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3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618">
    <xf numFmtId="0" fontId="0" fillId="0" borderId="0"/>
    <xf numFmtId="0" fontId="32" fillId="2" borderId="0" applyNumberFormat="0" applyBorder="0" applyAlignment="0" applyProtection="0"/>
    <xf numFmtId="0" fontId="32" fillId="3" borderId="0" applyNumberFormat="0" applyBorder="0" applyAlignment="0" applyProtection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5" borderId="0" applyNumberFormat="0" applyBorder="0" applyAlignment="0" applyProtection="0"/>
    <xf numFmtId="0" fontId="32" fillId="8" borderId="0" applyNumberFormat="0" applyBorder="0" applyAlignment="0" applyProtection="0"/>
    <xf numFmtId="0" fontId="32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4" fillId="20" borderId="1" applyNumberFormat="0" applyAlignment="0" applyProtection="0"/>
    <xf numFmtId="0" fontId="35" fillId="20" borderId="2" applyNumberFormat="0" applyAlignment="0" applyProtection="0"/>
    <xf numFmtId="0" fontId="36" fillId="7" borderId="2" applyNumberFormat="0" applyAlignment="0" applyProtection="0"/>
    <xf numFmtId="0" fontId="37" fillId="0" borderId="3" applyNumberFormat="0" applyFill="0" applyAlignment="0" applyProtection="0"/>
    <xf numFmtId="0" fontId="38" fillId="0" borderId="0" applyNumberFormat="0" applyFill="0" applyBorder="0" applyAlignment="0" applyProtection="0"/>
    <xf numFmtId="0" fontId="39" fillId="4" borderId="0" applyNumberFormat="0" applyBorder="0" applyAlignment="0" applyProtection="0"/>
    <xf numFmtId="0" fontId="40" fillId="21" borderId="0" applyNumberFormat="0" applyBorder="0" applyAlignment="0" applyProtection="0"/>
    <xf numFmtId="0" fontId="41" fillId="0" borderId="0"/>
    <xf numFmtId="0" fontId="31" fillId="22" borderId="4" applyNumberFormat="0" applyFont="0" applyAlignment="0" applyProtection="0"/>
    <xf numFmtId="0" fontId="42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4" fillId="0" borderId="5" applyNumberFormat="0" applyFill="0" applyAlignment="0" applyProtection="0"/>
    <xf numFmtId="0" fontId="45" fillId="0" borderId="6" applyNumberFormat="0" applyFill="0" applyAlignment="0" applyProtection="0"/>
    <xf numFmtId="0" fontId="46" fillId="0" borderId="7" applyNumberFormat="0" applyFill="0" applyAlignment="0" applyProtection="0"/>
    <xf numFmtId="0" fontId="46" fillId="0" borderId="0" applyNumberFormat="0" applyFill="0" applyBorder="0" applyAlignment="0" applyProtection="0"/>
    <xf numFmtId="0" fontId="47" fillId="0" borderId="8" applyNumberFormat="0" applyFill="0" applyAlignment="0" applyProtection="0"/>
    <xf numFmtId="0" fontId="48" fillId="0" borderId="0" applyNumberFormat="0" applyFill="0" applyBorder="0" applyAlignment="0" applyProtection="0"/>
    <xf numFmtId="0" fontId="49" fillId="23" borderId="9" applyNumberFormat="0" applyAlignment="0" applyProtection="0"/>
    <xf numFmtId="0" fontId="31" fillId="0" borderId="0"/>
    <xf numFmtId="0" fontId="31" fillId="0" borderId="0"/>
    <xf numFmtId="0" fontId="31" fillId="0" borderId="0"/>
    <xf numFmtId="0" fontId="30" fillId="0" borderId="0"/>
    <xf numFmtId="0" fontId="29" fillId="0" borderId="0"/>
    <xf numFmtId="0" fontId="29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24" borderId="0"/>
    <xf numFmtId="0" fontId="25" fillId="0" borderId="0"/>
    <xf numFmtId="0" fontId="25" fillId="0" borderId="0"/>
    <xf numFmtId="0" fontId="34" fillId="20" borderId="15" applyNumberFormat="0" applyAlignment="0" applyProtection="0"/>
    <xf numFmtId="0" fontId="35" fillId="20" borderId="16" applyNumberFormat="0" applyAlignment="0" applyProtection="0"/>
    <xf numFmtId="0" fontId="36" fillId="7" borderId="16" applyNumberFormat="0" applyAlignment="0" applyProtection="0"/>
    <xf numFmtId="0" fontId="31" fillId="22" borderId="14" applyNumberFormat="0" applyFont="0" applyAlignment="0" applyProtection="0"/>
    <xf numFmtId="0" fontId="37" fillId="0" borderId="13" applyNumberFormat="0" applyFill="0" applyAlignment="0" applyProtection="0"/>
    <xf numFmtId="0" fontId="36" fillId="7" borderId="12" applyNumberFormat="0" applyAlignment="0" applyProtection="0"/>
    <xf numFmtId="0" fontId="35" fillId="20" borderId="12" applyNumberFormat="0" applyAlignment="0" applyProtection="0"/>
    <xf numFmtId="0" fontId="37" fillId="0" borderId="17" applyNumberFormat="0" applyFill="0" applyAlignment="0" applyProtection="0"/>
    <xf numFmtId="0" fontId="31" fillId="22" borderId="18" applyNumberFormat="0" applyFont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4" fillId="20" borderId="11" applyNumberFormat="0" applyAlignment="0" applyProtection="0"/>
    <xf numFmtId="0" fontId="23" fillId="0" borderId="0"/>
    <xf numFmtId="0" fontId="22" fillId="0" borderId="0"/>
    <xf numFmtId="0" fontId="21" fillId="0" borderId="0"/>
    <xf numFmtId="0" fontId="20" fillId="0" borderId="0"/>
    <xf numFmtId="0" fontId="20" fillId="0" borderId="0"/>
    <xf numFmtId="0" fontId="32" fillId="2" borderId="0" applyNumberFormat="0" applyBorder="0" applyAlignment="0" applyProtection="0"/>
    <xf numFmtId="0" fontId="32" fillId="3" borderId="0" applyNumberFormat="0" applyBorder="0" applyAlignment="0" applyProtection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5" borderId="0" applyNumberFormat="0" applyBorder="0" applyAlignment="0" applyProtection="0"/>
    <xf numFmtId="0" fontId="32" fillId="8" borderId="0" applyNumberFormat="0" applyBorder="0" applyAlignment="0" applyProtection="0"/>
    <xf numFmtId="0" fontId="32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4" fillId="20" borderId="15" applyNumberFormat="0" applyAlignment="0" applyProtection="0"/>
    <xf numFmtId="0" fontId="42" fillId="3" borderId="0" applyNumberFormat="0" applyBorder="0" applyAlignment="0" applyProtection="0"/>
    <xf numFmtId="0" fontId="35" fillId="20" borderId="16" applyNumberFormat="0" applyAlignment="0" applyProtection="0"/>
    <xf numFmtId="0" fontId="35" fillId="20" borderId="16" applyNumberFormat="0" applyAlignment="0" applyProtection="0"/>
    <xf numFmtId="0" fontId="49" fillId="23" borderId="9" applyNumberFormat="0" applyAlignment="0" applyProtection="0"/>
    <xf numFmtId="0" fontId="36" fillId="7" borderId="16" applyNumberFormat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9" fillId="4" borderId="0" applyNumberFormat="0" applyBorder="0" applyAlignment="0" applyProtection="0"/>
    <xf numFmtId="0" fontId="44" fillId="0" borderId="5" applyNumberFormat="0" applyFill="0" applyAlignment="0" applyProtection="0"/>
    <xf numFmtId="0" fontId="45" fillId="0" borderId="6" applyNumberFormat="0" applyFill="0" applyAlignment="0" applyProtection="0"/>
    <xf numFmtId="0" fontId="46" fillId="0" borderId="7" applyNumberFormat="0" applyFill="0" applyAlignment="0" applyProtection="0"/>
    <xf numFmtId="0" fontId="46" fillId="0" borderId="0" applyNumberFormat="0" applyFill="0" applyBorder="0" applyAlignment="0" applyProtection="0"/>
    <xf numFmtId="0" fontId="36" fillId="7" borderId="16" applyNumberFormat="0" applyAlignment="0" applyProtection="0"/>
    <xf numFmtId="0" fontId="47" fillId="0" borderId="8" applyNumberFormat="0" applyFill="0" applyAlignment="0" applyProtection="0"/>
    <xf numFmtId="0" fontId="40" fillId="2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22" borderId="18" applyNumberFormat="0" applyFont="0" applyAlignment="0" applyProtection="0"/>
    <xf numFmtId="0" fontId="31" fillId="22" borderId="18" applyNumberFormat="0" applyFont="0" applyAlignment="0" applyProtection="0"/>
    <xf numFmtId="0" fontId="34" fillId="20" borderId="15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3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48" fillId="0" borderId="0" applyNumberFormat="0" applyFill="0" applyBorder="0" applyAlignment="0" applyProtection="0"/>
    <xf numFmtId="0" fontId="19" fillId="0" borderId="0"/>
    <xf numFmtId="0" fontId="69" fillId="0" borderId="0"/>
    <xf numFmtId="0" fontId="18" fillId="0" borderId="0"/>
    <xf numFmtId="0" fontId="17" fillId="0" borderId="0"/>
    <xf numFmtId="0" fontId="71" fillId="0" borderId="0"/>
    <xf numFmtId="0" fontId="16" fillId="0" borderId="0"/>
    <xf numFmtId="0" fontId="15" fillId="0" borderId="0"/>
    <xf numFmtId="0" fontId="14" fillId="0" borderId="0"/>
    <xf numFmtId="0" fontId="14" fillId="0" borderId="0"/>
    <xf numFmtId="0" fontId="14" fillId="0" borderId="0"/>
    <xf numFmtId="0" fontId="13" fillId="0" borderId="0"/>
    <xf numFmtId="0" fontId="72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73" fillId="26" borderId="0" applyNumberFormat="0" applyBorder="0" applyAlignment="0" applyProtection="0"/>
    <xf numFmtId="0" fontId="8" fillId="0" borderId="0"/>
    <xf numFmtId="0" fontId="7" fillId="0" borderId="0"/>
    <xf numFmtId="0" fontId="34" fillId="20" borderId="20" applyNumberFormat="0" applyAlignment="0" applyProtection="0"/>
    <xf numFmtId="0" fontId="35" fillId="20" borderId="21" applyNumberFormat="0" applyAlignment="0" applyProtection="0"/>
    <xf numFmtId="0" fontId="36" fillId="7" borderId="21" applyNumberFormat="0" applyAlignment="0" applyProtection="0"/>
    <xf numFmtId="0" fontId="37" fillId="0" borderId="22" applyNumberFormat="0" applyFill="0" applyAlignment="0" applyProtection="0"/>
    <xf numFmtId="0" fontId="31" fillId="22" borderId="2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20" borderId="20" applyNumberFormat="0" applyAlignment="0" applyProtection="0"/>
    <xf numFmtId="0" fontId="35" fillId="20" borderId="21" applyNumberFormat="0" applyAlignment="0" applyProtection="0"/>
    <xf numFmtId="0" fontId="36" fillId="7" borderId="21" applyNumberFormat="0" applyAlignment="0" applyProtection="0"/>
    <xf numFmtId="0" fontId="31" fillId="22" borderId="23" applyNumberFormat="0" applyFont="0" applyAlignment="0" applyProtection="0"/>
    <xf numFmtId="0" fontId="37" fillId="0" borderId="22" applyNumberFormat="0" applyFill="0" applyAlignment="0" applyProtection="0"/>
    <xf numFmtId="0" fontId="36" fillId="7" borderId="21" applyNumberFormat="0" applyAlignment="0" applyProtection="0"/>
    <xf numFmtId="0" fontId="35" fillId="20" borderId="21" applyNumberFormat="0" applyAlignment="0" applyProtection="0"/>
    <xf numFmtId="0" fontId="37" fillId="0" borderId="22" applyNumberFormat="0" applyFill="0" applyAlignment="0" applyProtection="0"/>
    <xf numFmtId="0" fontId="31" fillId="22" borderId="23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20" borderId="2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20" borderId="20" applyNumberFormat="0" applyAlignment="0" applyProtection="0"/>
    <xf numFmtId="0" fontId="35" fillId="20" borderId="21" applyNumberFormat="0" applyAlignment="0" applyProtection="0"/>
    <xf numFmtId="0" fontId="35" fillId="20" borderId="21" applyNumberFormat="0" applyAlignment="0" applyProtection="0"/>
    <xf numFmtId="0" fontId="36" fillId="7" borderId="21" applyNumberFormat="0" applyAlignment="0" applyProtection="0"/>
    <xf numFmtId="0" fontId="37" fillId="0" borderId="22" applyNumberFormat="0" applyFill="0" applyAlignment="0" applyProtection="0"/>
    <xf numFmtId="0" fontId="36" fillId="7" borderId="2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1" fillId="22" borderId="23" applyNumberFormat="0" applyFont="0" applyAlignment="0" applyProtection="0"/>
    <xf numFmtId="0" fontId="31" fillId="22" borderId="23" applyNumberFormat="0" applyFont="0" applyAlignment="0" applyProtection="0"/>
    <xf numFmtId="0" fontId="34" fillId="20" borderId="2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7" fillId="0" borderId="22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20" borderId="24" applyNumberFormat="0" applyAlignment="0" applyProtection="0"/>
    <xf numFmtId="0" fontId="35" fillId="20" borderId="25" applyNumberFormat="0" applyAlignment="0" applyProtection="0"/>
    <xf numFmtId="0" fontId="36" fillId="7" borderId="25" applyNumberFormat="0" applyAlignment="0" applyProtection="0"/>
    <xf numFmtId="0" fontId="37" fillId="0" borderId="26" applyNumberFormat="0" applyFill="0" applyAlignment="0" applyProtection="0"/>
    <xf numFmtId="0" fontId="31" fillId="22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20" borderId="24" applyNumberFormat="0" applyAlignment="0" applyProtection="0"/>
    <xf numFmtId="0" fontId="35" fillId="20" borderId="25" applyNumberFormat="0" applyAlignment="0" applyProtection="0"/>
    <xf numFmtId="0" fontId="36" fillId="7" borderId="25" applyNumberFormat="0" applyAlignment="0" applyProtection="0"/>
    <xf numFmtId="0" fontId="31" fillId="22" borderId="27" applyNumberFormat="0" applyFont="0" applyAlignment="0" applyProtection="0"/>
    <xf numFmtId="0" fontId="37" fillId="0" borderId="26" applyNumberFormat="0" applyFill="0" applyAlignment="0" applyProtection="0"/>
    <xf numFmtId="0" fontId="36" fillId="7" borderId="25" applyNumberFormat="0" applyAlignment="0" applyProtection="0"/>
    <xf numFmtId="0" fontId="35" fillId="20" borderId="25" applyNumberFormat="0" applyAlignment="0" applyProtection="0"/>
    <xf numFmtId="0" fontId="37" fillId="0" borderId="26" applyNumberFormat="0" applyFill="0" applyAlignment="0" applyProtection="0"/>
    <xf numFmtId="0" fontId="31" fillId="22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20" borderId="24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20" borderId="24" applyNumberFormat="0" applyAlignment="0" applyProtection="0"/>
    <xf numFmtId="0" fontId="35" fillId="20" borderId="25" applyNumberFormat="0" applyAlignment="0" applyProtection="0"/>
    <xf numFmtId="0" fontId="35" fillId="20" borderId="25" applyNumberFormat="0" applyAlignment="0" applyProtection="0"/>
    <xf numFmtId="0" fontId="36" fillId="7" borderId="25" applyNumberFormat="0" applyAlignment="0" applyProtection="0"/>
    <xf numFmtId="0" fontId="37" fillId="0" borderId="26" applyNumberFormat="0" applyFill="0" applyAlignment="0" applyProtection="0"/>
    <xf numFmtId="0" fontId="36" fillId="7" borderId="2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22" borderId="27" applyNumberFormat="0" applyFont="0" applyAlignment="0" applyProtection="0"/>
    <xf numFmtId="0" fontId="31" fillId="22" borderId="27" applyNumberFormat="0" applyFont="0" applyAlignment="0" applyProtection="0"/>
    <xf numFmtId="0" fontId="34" fillId="20" borderId="24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7" fillId="0" borderId="26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2" fillId="0" borderId="0"/>
    <xf numFmtId="0" fontId="1" fillId="0" borderId="0"/>
    <xf numFmtId="0" fontId="1" fillId="0" borderId="0"/>
    <xf numFmtId="0" fontId="1" fillId="0" borderId="0"/>
  </cellStyleXfs>
  <cellXfs count="207">
    <xf numFmtId="0" fontId="0" fillId="0" borderId="0" xfId="0"/>
    <xf numFmtId="0" fontId="41" fillId="0" borderId="0" xfId="32"/>
    <xf numFmtId="0" fontId="51" fillId="0" borderId="0" xfId="32" applyFont="1"/>
    <xf numFmtId="0" fontId="53" fillId="0" borderId="0" xfId="0" applyFont="1"/>
    <xf numFmtId="0" fontId="52" fillId="0" borderId="0" xfId="0" applyFont="1"/>
    <xf numFmtId="2" fontId="0" fillId="0" borderId="0" xfId="0" applyNumberFormat="1"/>
    <xf numFmtId="164" fontId="0" fillId="0" borderId="0" xfId="0" applyNumberFormat="1"/>
    <xf numFmtId="2" fontId="52" fillId="0" borderId="0" xfId="0" applyNumberFormat="1" applyFont="1"/>
    <xf numFmtId="0" fontId="55" fillId="0" borderId="0" xfId="0" applyFont="1"/>
    <xf numFmtId="0" fontId="31" fillId="0" borderId="0" xfId="0" applyFont="1"/>
    <xf numFmtId="2" fontId="31" fillId="0" borderId="0" xfId="0" applyNumberFormat="1" applyFont="1"/>
    <xf numFmtId="164" fontId="31" fillId="0" borderId="0" xfId="0" applyNumberFormat="1" applyFont="1"/>
    <xf numFmtId="0" fontId="31" fillId="0" borderId="0" xfId="32" applyFont="1"/>
    <xf numFmtId="164" fontId="55" fillId="0" borderId="0" xfId="0" applyNumberFormat="1" applyFont="1"/>
    <xf numFmtId="0" fontId="31" fillId="0" borderId="10" xfId="0" applyFont="1" applyBorder="1"/>
    <xf numFmtId="164" fontId="52" fillId="0" borderId="0" xfId="0" applyNumberFormat="1" applyFont="1"/>
    <xf numFmtId="14" fontId="52" fillId="0" borderId="0" xfId="0" applyNumberFormat="1" applyFont="1"/>
    <xf numFmtId="164" fontId="31" fillId="0" borderId="19" xfId="0" applyNumberFormat="1" applyFont="1" applyBorder="1"/>
    <xf numFmtId="0" fontId="11" fillId="0" borderId="0" xfId="234"/>
    <xf numFmtId="0" fontId="52" fillId="0" borderId="0" xfId="0" applyFont="1" applyAlignment="1">
      <alignment horizontal="center"/>
    </xf>
    <xf numFmtId="167" fontId="31" fillId="0" borderId="0" xfId="0" applyNumberFormat="1" applyFont="1"/>
    <xf numFmtId="0" fontId="75" fillId="0" borderId="0" xfId="0" applyFont="1"/>
    <xf numFmtId="49" fontId="52" fillId="0" borderId="0" xfId="0" applyNumberFormat="1" applyFont="1" applyAlignment="1">
      <alignment horizontal="center"/>
    </xf>
    <xf numFmtId="169" fontId="52" fillId="0" borderId="0" xfId="0" applyNumberFormat="1" applyFont="1"/>
    <xf numFmtId="0" fontId="60" fillId="0" borderId="0" xfId="0" applyFont="1"/>
    <xf numFmtId="0" fontId="57" fillId="0" borderId="0" xfId="0" applyFont="1"/>
    <xf numFmtId="0" fontId="54" fillId="0" borderId="0" xfId="0" applyFont="1"/>
    <xf numFmtId="0" fontId="59" fillId="0" borderId="0" xfId="0" applyFont="1" applyAlignment="1">
      <alignment horizontal="right"/>
    </xf>
    <xf numFmtId="0" fontId="52" fillId="0" borderId="0" xfId="0" applyFont="1" applyAlignment="1">
      <alignment horizontal="left"/>
    </xf>
    <xf numFmtId="0" fontId="31" fillId="0" borderId="0" xfId="0" applyFont="1" applyAlignment="1">
      <alignment horizontal="right"/>
    </xf>
    <xf numFmtId="166" fontId="31" fillId="0" borderId="0" xfId="0" applyNumberFormat="1" applyFont="1"/>
    <xf numFmtId="1" fontId="0" fillId="0" borderId="0" xfId="0" applyNumberFormat="1"/>
    <xf numFmtId="22" fontId="0" fillId="0" borderId="0" xfId="0" applyNumberFormat="1"/>
    <xf numFmtId="164" fontId="58" fillId="0" borderId="0" xfId="0" applyNumberFormat="1" applyFont="1"/>
    <xf numFmtId="165" fontId="31" fillId="0" borderId="0" xfId="0" applyNumberFormat="1" applyFont="1"/>
    <xf numFmtId="171" fontId="31" fillId="0" borderId="0" xfId="0" applyNumberFormat="1" applyFont="1"/>
    <xf numFmtId="172" fontId="74" fillId="0" borderId="0" xfId="0" applyNumberFormat="1" applyFont="1"/>
    <xf numFmtId="164" fontId="64" fillId="0" borderId="0" xfId="0" applyNumberFormat="1" applyFont="1"/>
    <xf numFmtId="0" fontId="64" fillId="0" borderId="0" xfId="0" applyFont="1"/>
    <xf numFmtId="0" fontId="74" fillId="0" borderId="0" xfId="0" applyFont="1"/>
    <xf numFmtId="0" fontId="52" fillId="0" borderId="0" xfId="43" applyFont="1"/>
    <xf numFmtId="20" fontId="31" fillId="0" borderId="0" xfId="0" applyNumberFormat="1" applyFont="1"/>
    <xf numFmtId="0" fontId="31" fillId="0" borderId="0" xfId="43"/>
    <xf numFmtId="165" fontId="0" fillId="0" borderId="0" xfId="0" applyNumberFormat="1"/>
    <xf numFmtId="164" fontId="31" fillId="0" borderId="0" xfId="43" applyNumberFormat="1"/>
    <xf numFmtId="2" fontId="64" fillId="0" borderId="0" xfId="0" applyNumberFormat="1" applyFont="1"/>
    <xf numFmtId="173" fontId="0" fillId="0" borderId="0" xfId="0" applyNumberFormat="1"/>
    <xf numFmtId="49" fontId="31" fillId="0" borderId="0" xfId="0" applyNumberFormat="1" applyFont="1"/>
    <xf numFmtId="49" fontId="0" fillId="0" borderId="0" xfId="0" applyNumberFormat="1"/>
    <xf numFmtId="0" fontId="0" fillId="0" borderId="0" xfId="0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20" fontId="31" fillId="0" borderId="0" xfId="0" applyNumberFormat="1" applyFont="1" applyAlignment="1">
      <alignment horizontal="center" vertical="center"/>
    </xf>
    <xf numFmtId="2" fontId="65" fillId="0" borderId="0" xfId="0" applyNumberFormat="1" applyFont="1"/>
    <xf numFmtId="2" fontId="55" fillId="0" borderId="0" xfId="0" applyNumberFormat="1" applyFont="1"/>
    <xf numFmtId="2" fontId="31" fillId="0" borderId="0" xfId="45" applyNumberFormat="1"/>
    <xf numFmtId="0" fontId="0" fillId="27" borderId="0" xfId="0" applyFill="1"/>
    <xf numFmtId="49" fontId="31" fillId="27" borderId="0" xfId="0" applyNumberFormat="1" applyFont="1" applyFill="1"/>
    <xf numFmtId="165" fontId="31" fillId="27" borderId="0" xfId="0" applyNumberFormat="1" applyFont="1" applyFill="1"/>
    <xf numFmtId="165" fontId="31" fillId="27" borderId="0" xfId="0" applyNumberFormat="1" applyFont="1" applyFill="1" applyAlignment="1">
      <alignment horizontal="center" vertical="center"/>
    </xf>
    <xf numFmtId="164" fontId="52" fillId="27" borderId="0" xfId="0" applyNumberFormat="1" applyFont="1" applyFill="1"/>
    <xf numFmtId="2" fontId="31" fillId="27" borderId="0" xfId="0" applyNumberFormat="1" applyFont="1" applyFill="1"/>
    <xf numFmtId="2" fontId="0" fillId="27" borderId="0" xfId="0" applyNumberFormat="1" applyFill="1"/>
    <xf numFmtId="164" fontId="31" fillId="27" borderId="0" xfId="0" applyNumberFormat="1" applyFont="1" applyFill="1"/>
    <xf numFmtId="164" fontId="31" fillId="27" borderId="0" xfId="43" applyNumberFormat="1" applyFill="1"/>
    <xf numFmtId="0" fontId="0" fillId="28" borderId="0" xfId="0" applyFill="1"/>
    <xf numFmtId="49" fontId="31" fillId="28" borderId="0" xfId="0" applyNumberFormat="1" applyFont="1" applyFill="1"/>
    <xf numFmtId="165" fontId="31" fillId="28" borderId="0" xfId="0" applyNumberFormat="1" applyFont="1" applyFill="1"/>
    <xf numFmtId="165" fontId="31" fillId="28" borderId="0" xfId="0" applyNumberFormat="1" applyFont="1" applyFill="1" applyAlignment="1">
      <alignment horizontal="center" vertical="center"/>
    </xf>
    <xf numFmtId="164" fontId="52" fillId="28" borderId="0" xfId="0" applyNumberFormat="1" applyFont="1" applyFill="1"/>
    <xf numFmtId="2" fontId="31" fillId="28" borderId="0" xfId="0" applyNumberFormat="1" applyFont="1" applyFill="1"/>
    <xf numFmtId="2" fontId="0" fillId="28" borderId="0" xfId="0" applyNumberFormat="1" applyFill="1"/>
    <xf numFmtId="164" fontId="31" fillId="28" borderId="0" xfId="0" applyNumberFormat="1" applyFont="1" applyFill="1"/>
    <xf numFmtId="164" fontId="31" fillId="28" borderId="0" xfId="43" applyNumberFormat="1" applyFill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54" fillId="0" borderId="0" xfId="0" applyNumberFormat="1" applyFont="1" applyAlignment="1">
      <alignment horizontal="center"/>
    </xf>
    <xf numFmtId="2" fontId="52" fillId="0" borderId="0" xfId="0" applyNumberFormat="1" applyFont="1" applyAlignment="1">
      <alignment horizontal="center"/>
    </xf>
    <xf numFmtId="173" fontId="31" fillId="0" borderId="0" xfId="0" applyNumberFormat="1" applyFont="1"/>
    <xf numFmtId="0" fontId="31" fillId="25" borderId="28" xfId="0" applyFont="1" applyFill="1" applyBorder="1" applyAlignment="1">
      <alignment horizontal="center"/>
    </xf>
    <xf numFmtId="0" fontId="54" fillId="0" borderId="28" xfId="236" applyFont="1" applyBorder="1" applyAlignment="1">
      <alignment horizontal="center"/>
    </xf>
    <xf numFmtId="0" fontId="54" fillId="0" borderId="28" xfId="234" applyFont="1" applyBorder="1" applyAlignment="1">
      <alignment horizontal="center"/>
    </xf>
    <xf numFmtId="0" fontId="52" fillId="0" borderId="0" xfId="43" applyFont="1" applyAlignment="1">
      <alignment horizontal="center" vertical="center"/>
    </xf>
    <xf numFmtId="0" fontId="31" fillId="0" borderId="0" xfId="43" applyAlignment="1">
      <alignment horizontal="center" vertical="center"/>
    </xf>
    <xf numFmtId="2" fontId="31" fillId="0" borderId="0" xfId="43" applyNumberFormat="1" applyAlignment="1">
      <alignment horizontal="center" vertical="center"/>
    </xf>
    <xf numFmtId="1" fontId="31" fillId="0" borderId="0" xfId="43" applyNumberFormat="1" applyAlignment="1">
      <alignment horizontal="center" vertical="center"/>
    </xf>
    <xf numFmtId="49" fontId="31" fillId="0" borderId="0" xfId="0" applyNumberFormat="1" applyFont="1" applyAlignment="1">
      <alignment horizontal="center"/>
    </xf>
    <xf numFmtId="22" fontId="3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52" fillId="0" borderId="28" xfId="0" applyFont="1" applyBorder="1" applyAlignment="1">
      <alignment horizontal="center"/>
    </xf>
    <xf numFmtId="0" fontId="54" fillId="0" borderId="28" xfId="223" applyFont="1" applyBorder="1" applyAlignment="1">
      <alignment horizontal="center"/>
    </xf>
    <xf numFmtId="22" fontId="31" fillId="0" borderId="28" xfId="0" applyNumberFormat="1" applyFont="1" applyBorder="1" applyAlignment="1">
      <alignment horizontal="center"/>
    </xf>
    <xf numFmtId="2" fontId="31" fillId="25" borderId="28" xfId="0" applyNumberFormat="1" applyFont="1" applyFill="1" applyBorder="1" applyAlignment="1">
      <alignment horizontal="center"/>
    </xf>
    <xf numFmtId="2" fontId="68" fillId="25" borderId="28" xfId="45" applyNumberFormat="1" applyFont="1" applyFill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0" fontId="0" fillId="0" borderId="28" xfId="0" applyBorder="1" applyAlignment="1">
      <alignment horizontal="center"/>
    </xf>
    <xf numFmtId="2" fontId="68" fillId="0" borderId="28" xfId="45" applyNumberFormat="1" applyFont="1" applyBorder="1" applyAlignment="1">
      <alignment horizontal="center"/>
    </xf>
    <xf numFmtId="2" fontId="0" fillId="29" borderId="28" xfId="0" applyNumberFormat="1" applyFill="1" applyBorder="1" applyAlignment="1">
      <alignment horizontal="center"/>
    </xf>
    <xf numFmtId="2" fontId="68" fillId="29" borderId="28" xfId="45" applyNumberFormat="1" applyFont="1" applyFill="1" applyBorder="1" applyAlignment="1">
      <alignment horizontal="center"/>
    </xf>
    <xf numFmtId="0" fontId="52" fillId="0" borderId="28" xfId="0" applyFont="1" applyBorder="1" applyAlignment="1">
      <alignment horizontal="center" vertical="center"/>
    </xf>
    <xf numFmtId="0" fontId="52" fillId="0" borderId="28" xfId="0" applyFont="1" applyBorder="1"/>
    <xf numFmtId="0" fontId="31" fillId="0" borderId="28" xfId="0" applyFont="1" applyBorder="1" applyAlignment="1">
      <alignment horizontal="center" vertical="center"/>
    </xf>
    <xf numFmtId="164" fontId="0" fillId="0" borderId="28" xfId="0" applyNumberFormat="1" applyBorder="1" applyAlignment="1">
      <alignment horizontal="center" vertical="center"/>
    </xf>
    <xf numFmtId="0" fontId="0" fillId="0" borderId="28" xfId="0" applyBorder="1"/>
    <xf numFmtId="0" fontId="3" fillId="0" borderId="28" xfId="0" applyFont="1" applyBorder="1"/>
    <xf numFmtId="0" fontId="31" fillId="0" borderId="28" xfId="0" applyFont="1" applyBorder="1"/>
    <xf numFmtId="2" fontId="52" fillId="0" borderId="28" xfId="0" applyNumberFormat="1" applyFont="1" applyBorder="1"/>
    <xf numFmtId="2" fontId="54" fillId="0" borderId="28" xfId="0" applyNumberFormat="1" applyFont="1" applyBorder="1"/>
    <xf numFmtId="164" fontId="3" fillId="25" borderId="28" xfId="236" applyNumberFormat="1" applyFont="1" applyFill="1" applyBorder="1" applyAlignment="1">
      <alignment horizontal="center"/>
    </xf>
    <xf numFmtId="0" fontId="9" fillId="25" borderId="28" xfId="236" applyFill="1" applyBorder="1" applyAlignment="1">
      <alignment horizontal="center"/>
    </xf>
    <xf numFmtId="164" fontId="9" fillId="0" borderId="28" xfId="236" applyNumberFormat="1" applyBorder="1" applyAlignment="1">
      <alignment horizontal="center"/>
    </xf>
    <xf numFmtId="0" fontId="52" fillId="0" borderId="28" xfId="0" applyFont="1" applyBorder="1" applyAlignment="1">
      <alignment horizontal="center"/>
    </xf>
    <xf numFmtId="0" fontId="0" fillId="0" borderId="28" xfId="0" applyFill="1" applyBorder="1"/>
    <xf numFmtId="0" fontId="31" fillId="0" borderId="0" xfId="0" applyFont="1" applyFill="1"/>
    <xf numFmtId="0" fontId="54" fillId="0" borderId="28" xfId="239" applyFont="1" applyFill="1" applyBorder="1" applyAlignment="1">
      <alignment horizontal="center"/>
    </xf>
    <xf numFmtId="164" fontId="7" fillId="0" borderId="28" xfId="239" applyNumberFormat="1" applyFill="1" applyBorder="1" applyAlignment="1">
      <alignment horizontal="center"/>
    </xf>
    <xf numFmtId="0" fontId="52" fillId="0" borderId="28" xfId="0" applyFont="1" applyFill="1" applyBorder="1" applyAlignment="1">
      <alignment horizontal="center"/>
    </xf>
    <xf numFmtId="2" fontId="31" fillId="0" borderId="28" xfId="0" applyNumberFormat="1" applyFont="1" applyFill="1" applyBorder="1" applyAlignment="1">
      <alignment horizontal="center"/>
    </xf>
    <xf numFmtId="0" fontId="31" fillId="0" borderId="28" xfId="0" applyNumberFormat="1" applyFont="1" applyBorder="1" applyAlignment="1">
      <alignment horizontal="center" vertical="center"/>
    </xf>
    <xf numFmtId="164" fontId="31" fillId="27" borderId="0" xfId="43" applyNumberFormat="1" applyFill="1" applyAlignment="1">
      <alignment horizontal="right"/>
    </xf>
    <xf numFmtId="164" fontId="31" fillId="0" borderId="0" xfId="43" applyNumberFormat="1" applyAlignment="1">
      <alignment horizontal="right"/>
    </xf>
    <xf numFmtId="164" fontId="31" fillId="28" borderId="0" xfId="43" applyNumberFormat="1" applyFill="1" applyAlignment="1">
      <alignment horizontal="right"/>
    </xf>
    <xf numFmtId="0" fontId="52" fillId="0" borderId="28" xfId="0" applyFont="1" applyBorder="1" applyAlignment="1">
      <alignment horizontal="center"/>
    </xf>
    <xf numFmtId="0" fontId="3" fillId="0" borderId="28" xfId="0" applyFont="1" applyFill="1" applyBorder="1"/>
    <xf numFmtId="0" fontId="31" fillId="0" borderId="28" xfId="0" applyFont="1" applyFill="1" applyBorder="1"/>
    <xf numFmtId="2" fontId="54" fillId="0" borderId="28" xfId="0" applyNumberFormat="1" applyFont="1" applyFill="1" applyBorder="1"/>
    <xf numFmtId="49" fontId="31" fillId="30" borderId="28" xfId="0" applyNumberFormat="1" applyFont="1" applyFill="1" applyBorder="1" applyAlignment="1">
      <alignment horizontal="center"/>
    </xf>
    <xf numFmtId="0" fontId="0" fillId="30" borderId="28" xfId="0" applyFill="1" applyBorder="1" applyAlignment="1">
      <alignment horizontal="center"/>
    </xf>
    <xf numFmtId="22" fontId="31" fillId="30" borderId="28" xfId="0" applyNumberFormat="1" applyFont="1" applyFill="1" applyBorder="1" applyAlignment="1">
      <alignment horizontal="center"/>
    </xf>
    <xf numFmtId="2" fontId="0" fillId="30" borderId="28" xfId="0" applyNumberFormat="1" applyFill="1" applyBorder="1"/>
    <xf numFmtId="0" fontId="55" fillId="0" borderId="0" xfId="0" applyFont="1" applyAlignment="1">
      <alignment horizontal="center" vertical="center"/>
    </xf>
    <xf numFmtId="2" fontId="74" fillId="0" borderId="0" xfId="0" applyNumberFormat="1" applyFont="1" applyAlignment="1">
      <alignment horizontal="right" vertical="center"/>
    </xf>
    <xf numFmtId="0" fontId="52" fillId="0" borderId="28" xfId="0" applyFont="1" applyBorder="1" applyAlignment="1">
      <alignment horizontal="center"/>
    </xf>
    <xf numFmtId="0" fontId="52" fillId="0" borderId="0" xfId="0" applyFont="1" applyFill="1"/>
    <xf numFmtId="0" fontId="31" fillId="0" borderId="0" xfId="0" applyFont="1" applyAlignment="1">
      <alignment horizontal="center"/>
    </xf>
    <xf numFmtId="170" fontId="31" fillId="0" borderId="0" xfId="0" applyNumberFormat="1" applyFont="1" applyAlignment="1">
      <alignment horizontal="center"/>
    </xf>
    <xf numFmtId="2" fontId="31" fillId="0" borderId="0" xfId="0" applyNumberFormat="1" applyFont="1" applyAlignment="1">
      <alignment horizontal="center"/>
    </xf>
    <xf numFmtId="2" fontId="31" fillId="0" borderId="0" xfId="0" applyNumberFormat="1" applyFont="1" applyFill="1"/>
    <xf numFmtId="164" fontId="55" fillId="0" borderId="0" xfId="0" applyNumberFormat="1" applyFont="1" applyFill="1"/>
    <xf numFmtId="2" fontId="0" fillId="0" borderId="0" xfId="0" applyNumberFormat="1" applyFill="1"/>
    <xf numFmtId="2" fontId="31" fillId="0" borderId="19" xfId="0" applyNumberFormat="1" applyFont="1" applyFill="1" applyBorder="1"/>
    <xf numFmtId="173" fontId="0" fillId="0" borderId="0" xfId="0" applyNumberFormat="1" applyFill="1"/>
    <xf numFmtId="2" fontId="68" fillId="0" borderId="0" xfId="0" applyNumberFormat="1" applyFont="1" applyFill="1"/>
    <xf numFmtId="0" fontId="0" fillId="0" borderId="0" xfId="0" applyFill="1"/>
    <xf numFmtId="49" fontId="31" fillId="0" borderId="28" xfId="0" applyNumberFormat="1" applyFont="1" applyFill="1" applyBorder="1" applyAlignment="1">
      <alignment horizontal="center" vertical="center"/>
    </xf>
    <xf numFmtId="22" fontId="31" fillId="0" borderId="28" xfId="0" applyNumberFormat="1" applyFont="1" applyFill="1" applyBorder="1" applyAlignment="1">
      <alignment horizontal="center"/>
    </xf>
    <xf numFmtId="49" fontId="31" fillId="0" borderId="28" xfId="0" applyNumberFormat="1" applyFont="1" applyFill="1" applyBorder="1" applyAlignment="1">
      <alignment horizontal="center"/>
    </xf>
    <xf numFmtId="22" fontId="76" fillId="0" borderId="28" xfId="0" applyNumberFormat="1" applyFont="1" applyFill="1" applyBorder="1" applyAlignment="1">
      <alignment horizontal="center" vertical="center"/>
    </xf>
    <xf numFmtId="0" fontId="0" fillId="0" borderId="28" xfId="0" applyFill="1" applyBorder="1" applyAlignment="1">
      <alignment horizontal="center"/>
    </xf>
    <xf numFmtId="164" fontId="13" fillId="0" borderId="28" xfId="231" applyNumberFormat="1" applyFill="1" applyBorder="1" applyAlignment="1">
      <alignment horizontal="center"/>
    </xf>
    <xf numFmtId="164" fontId="0" fillId="0" borderId="28" xfId="0" applyNumberFormat="1" applyFill="1" applyBorder="1" applyAlignment="1">
      <alignment horizontal="center"/>
    </xf>
    <xf numFmtId="164" fontId="3" fillId="0" borderId="28" xfId="231" applyNumberFormat="1" applyFont="1" applyFill="1" applyBorder="1" applyAlignment="1">
      <alignment horizontal="center"/>
    </xf>
    <xf numFmtId="1" fontId="0" fillId="0" borderId="28" xfId="0" applyNumberFormat="1" applyFill="1" applyBorder="1" applyAlignment="1">
      <alignment horizontal="center"/>
    </xf>
    <xf numFmtId="164" fontId="52" fillId="0" borderId="0" xfId="0" applyNumberFormat="1" applyFont="1" applyFill="1"/>
    <xf numFmtId="168" fontId="0" fillId="0" borderId="0" xfId="0" applyNumberFormat="1" applyFill="1"/>
    <xf numFmtId="49" fontId="3" fillId="0" borderId="28" xfId="239" applyNumberFormat="1" applyFont="1" applyFill="1" applyBorder="1" applyAlignment="1">
      <alignment horizontal="center"/>
    </xf>
    <xf numFmtId="49" fontId="3" fillId="0" borderId="0" xfId="239" applyNumberFormat="1" applyFont="1" applyFill="1" applyBorder="1" applyAlignment="1">
      <alignment horizontal="center"/>
    </xf>
    <xf numFmtId="164" fontId="7" fillId="0" borderId="0" xfId="239" applyNumberFormat="1" applyFill="1" applyBorder="1" applyAlignment="1">
      <alignment horizontal="center"/>
    </xf>
    <xf numFmtId="0" fontId="7" fillId="0" borderId="0" xfId="239" applyFill="1" applyBorder="1" applyAlignment="1">
      <alignment horizontal="center"/>
    </xf>
    <xf numFmtId="2" fontId="31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2" fillId="0" borderId="28" xfId="0" applyFont="1" applyBorder="1" applyAlignment="1">
      <alignment horizontal="center"/>
    </xf>
    <xf numFmtId="0" fontId="77" fillId="0" borderId="28" xfId="0" applyFont="1" applyFill="1" applyBorder="1" applyAlignment="1"/>
    <xf numFmtId="0" fontId="77" fillId="0" borderId="28" xfId="0" applyFont="1" applyFill="1" applyBorder="1" applyAlignment="1">
      <alignment wrapText="1"/>
    </xf>
    <xf numFmtId="169" fontId="52" fillId="0" borderId="0" xfId="0" applyNumberFormat="1" applyFont="1" applyFill="1"/>
    <xf numFmtId="0" fontId="2" fillId="0" borderId="0" xfId="614"/>
    <xf numFmtId="0" fontId="2" fillId="31" borderId="0" xfId="614" applyFill="1"/>
    <xf numFmtId="0" fontId="54" fillId="0" borderId="0" xfId="614" applyFont="1"/>
    <xf numFmtId="164" fontId="2" fillId="0" borderId="0" xfId="614" applyNumberFormat="1"/>
    <xf numFmtId="0" fontId="2" fillId="32" borderId="0" xfId="614" applyFill="1"/>
    <xf numFmtId="0" fontId="79" fillId="0" borderId="0" xfId="614" applyFont="1"/>
    <xf numFmtId="0" fontId="80" fillId="0" borderId="0" xfId="614" applyFont="1"/>
    <xf numFmtId="0" fontId="54" fillId="0" borderId="0" xfId="614" applyFont="1" applyAlignment="1">
      <alignment horizontal="left"/>
    </xf>
    <xf numFmtId="0" fontId="57" fillId="0" borderId="0" xfId="614" applyFont="1"/>
    <xf numFmtId="164" fontId="2" fillId="0" borderId="0" xfId="614" applyNumberFormat="1" applyFill="1"/>
    <xf numFmtId="0" fontId="2" fillId="0" borderId="0" xfId="614" applyFill="1"/>
    <xf numFmtId="164" fontId="11" fillId="0" borderId="28" xfId="234" applyNumberFormat="1" applyFill="1" applyBorder="1" applyAlignment="1">
      <alignment horizontal="center"/>
    </xf>
    <xf numFmtId="0" fontId="52" fillId="0" borderId="28" xfId="0" applyFont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1" fontId="31" fillId="0" borderId="0" xfId="0" applyNumberFormat="1" applyFont="1"/>
    <xf numFmtId="0" fontId="1" fillId="0" borderId="0" xfId="615"/>
    <xf numFmtId="0" fontId="57" fillId="0" borderId="0" xfId="615" applyFont="1"/>
    <xf numFmtId="0" fontId="1" fillId="0" borderId="0" xfId="616"/>
    <xf numFmtId="0" fontId="54" fillId="0" borderId="28" xfId="617" applyFont="1" applyBorder="1" applyAlignment="1">
      <alignment horizontal="center"/>
    </xf>
    <xf numFmtId="0" fontId="54" fillId="0" borderId="28" xfId="616" applyFont="1" applyBorder="1" applyAlignment="1">
      <alignment horizontal="center"/>
    </xf>
    <xf numFmtId="49" fontId="31" fillId="0" borderId="28" xfId="0" applyNumberFormat="1" applyFont="1" applyBorder="1" applyAlignment="1">
      <alignment horizontal="center" vertical="center"/>
    </xf>
    <xf numFmtId="164" fontId="1" fillId="25" borderId="28" xfId="617" applyNumberFormat="1" applyFill="1" applyBorder="1" applyAlignment="1">
      <alignment horizontal="center"/>
    </xf>
    <xf numFmtId="0" fontId="1" fillId="25" borderId="28" xfId="617" applyFill="1" applyBorder="1" applyAlignment="1">
      <alignment horizontal="center"/>
    </xf>
    <xf numFmtId="49" fontId="31" fillId="0" borderId="28" xfId="0" applyNumberFormat="1" applyFont="1" applyBorder="1" applyAlignment="1">
      <alignment horizontal="center"/>
    </xf>
    <xf numFmtId="164" fontId="1" fillId="0" borderId="28" xfId="617" applyNumberFormat="1" applyBorder="1" applyAlignment="1">
      <alignment horizontal="center"/>
    </xf>
    <xf numFmtId="164" fontId="1" fillId="0" borderId="28" xfId="616" applyNumberFormat="1" applyBorder="1" applyAlignment="1">
      <alignment horizontal="center"/>
    </xf>
    <xf numFmtId="0" fontId="81" fillId="31" borderId="0" xfId="615" applyFont="1" applyFill="1"/>
    <xf numFmtId="0" fontId="81" fillId="0" borderId="0" xfId="615" applyFont="1"/>
    <xf numFmtId="0" fontId="82" fillId="0" borderId="0" xfId="615" applyFont="1"/>
    <xf numFmtId="0" fontId="82" fillId="0" borderId="0" xfId="615" applyFont="1" applyAlignment="1">
      <alignment horizontal="left"/>
    </xf>
    <xf numFmtId="164" fontId="81" fillId="0" borderId="0" xfId="615" applyNumberFormat="1" applyFont="1"/>
    <xf numFmtId="0" fontId="1" fillId="32" borderId="0" xfId="615" applyFill="1"/>
    <xf numFmtId="0" fontId="54" fillId="0" borderId="0" xfId="615" applyFont="1"/>
    <xf numFmtId="0" fontId="79" fillId="0" borderId="0" xfId="615" applyFont="1"/>
    <xf numFmtId="164" fontId="1" fillId="0" borderId="0" xfId="615" applyNumberFormat="1"/>
    <xf numFmtId="0" fontId="52" fillId="33" borderId="0" xfId="0" applyFont="1" applyFill="1"/>
    <xf numFmtId="0" fontId="52" fillId="0" borderId="29" xfId="0" applyFont="1" applyBorder="1" applyAlignment="1">
      <alignment horizontal="center"/>
    </xf>
    <xf numFmtId="0" fontId="52" fillId="0" borderId="30" xfId="0" applyFont="1" applyBorder="1" applyAlignment="1">
      <alignment horizontal="center"/>
    </xf>
    <xf numFmtId="0" fontId="52" fillId="0" borderId="31" xfId="0" applyFont="1" applyBorder="1" applyAlignment="1">
      <alignment horizontal="center"/>
    </xf>
    <xf numFmtId="0" fontId="52" fillId="0" borderId="28" xfId="0" applyFont="1" applyBorder="1" applyAlignment="1">
      <alignment horizontal="center"/>
    </xf>
  </cellXfs>
  <cellStyles count="618">
    <cellStyle name="20% - Accent1" xfId="1" builtinId="30" customBuiltin="1"/>
    <cellStyle name="20% - Accent1 2" xfId="122" xr:uid="{00000000-0005-0000-0000-000006000000}"/>
    <cellStyle name="20% - Accent2" xfId="2" builtinId="34" customBuiltin="1"/>
    <cellStyle name="20% - Accent2 2" xfId="123" xr:uid="{00000000-0005-0000-0000-000007000000}"/>
    <cellStyle name="20% - Accent3" xfId="3" builtinId="38" customBuiltin="1"/>
    <cellStyle name="20% - Accent3 2" xfId="124" xr:uid="{00000000-0005-0000-0000-000008000000}"/>
    <cellStyle name="20% - Accent4" xfId="4" builtinId="42" customBuiltin="1"/>
    <cellStyle name="20% - Accent4 2" xfId="125" xr:uid="{00000000-0005-0000-0000-000009000000}"/>
    <cellStyle name="20% - Accent5" xfId="5" builtinId="46" customBuiltin="1"/>
    <cellStyle name="20% - Accent5 2" xfId="126" xr:uid="{00000000-0005-0000-0000-00000A000000}"/>
    <cellStyle name="20% - Accent6" xfId="6" builtinId="50" customBuiltin="1"/>
    <cellStyle name="20% - Accent6 2" xfId="127" xr:uid="{00000000-0005-0000-0000-00000B000000}"/>
    <cellStyle name="40% - Accent1" xfId="7" builtinId="31" customBuiltin="1"/>
    <cellStyle name="40% - Accent1 2" xfId="128" xr:uid="{00000000-0005-0000-0000-000012000000}"/>
    <cellStyle name="40% - Accent2" xfId="8" builtinId="35" customBuiltin="1"/>
    <cellStyle name="40% - Accent2 2" xfId="129" xr:uid="{00000000-0005-0000-0000-000013000000}"/>
    <cellStyle name="40% - Accent3" xfId="9" builtinId="39" customBuiltin="1"/>
    <cellStyle name="40% - Accent3 2" xfId="130" xr:uid="{00000000-0005-0000-0000-000014000000}"/>
    <cellStyle name="40% - Accent4" xfId="10" builtinId="43" customBuiltin="1"/>
    <cellStyle name="40% - Accent4 2" xfId="131" xr:uid="{00000000-0005-0000-0000-000015000000}"/>
    <cellStyle name="40% - Accent5" xfId="11" builtinId="47" customBuiltin="1"/>
    <cellStyle name="40% - Accent5 2" xfId="132" xr:uid="{00000000-0005-0000-0000-000016000000}"/>
    <cellStyle name="40% - Accent6" xfId="12" builtinId="51" customBuiltin="1"/>
    <cellStyle name="40% - Accent6 2" xfId="133" xr:uid="{00000000-0005-0000-0000-000017000000}"/>
    <cellStyle name="60% - Accent1" xfId="13" builtinId="32" customBuiltin="1"/>
    <cellStyle name="60% - Accent1 2" xfId="134" xr:uid="{00000000-0005-0000-0000-00001E000000}"/>
    <cellStyle name="60% - Accent2" xfId="14" builtinId="36" customBuiltin="1"/>
    <cellStyle name="60% - Accent2 2" xfId="135" xr:uid="{00000000-0005-0000-0000-00001F000000}"/>
    <cellStyle name="60% - Accent3" xfId="15" builtinId="40" customBuiltin="1"/>
    <cellStyle name="60% - Accent3 2" xfId="136" xr:uid="{00000000-0005-0000-0000-000020000000}"/>
    <cellStyle name="60% - Accent4" xfId="16" builtinId="44" customBuiltin="1"/>
    <cellStyle name="60% - Accent4 2" xfId="137" xr:uid="{00000000-0005-0000-0000-000021000000}"/>
    <cellStyle name="60% - Accent5" xfId="17" builtinId="48" customBuiltin="1"/>
    <cellStyle name="60% - Accent5 2" xfId="138" xr:uid="{00000000-0005-0000-0000-000022000000}"/>
    <cellStyle name="60% - Accent6" xfId="18" builtinId="52" customBuiltin="1"/>
    <cellStyle name="60% - Accent6 2" xfId="139" xr:uid="{00000000-0005-0000-0000-000023000000}"/>
    <cellStyle name="Accent1" xfId="19" builtinId="29" customBuiltin="1"/>
    <cellStyle name="Accent1 2" xfId="140" xr:uid="{00000000-0005-0000-0000-000024000000}"/>
    <cellStyle name="Accent2" xfId="20" builtinId="33" customBuiltin="1"/>
    <cellStyle name="Accent2 2" xfId="141" xr:uid="{00000000-0005-0000-0000-000025000000}"/>
    <cellStyle name="Accent3" xfId="21" builtinId="37" customBuiltin="1"/>
    <cellStyle name="Accent3 2" xfId="142" xr:uid="{00000000-0005-0000-0000-000026000000}"/>
    <cellStyle name="Accent4" xfId="22" builtinId="41" customBuiltin="1"/>
    <cellStyle name="Accent4 2" xfId="143" xr:uid="{00000000-0005-0000-0000-000027000000}"/>
    <cellStyle name="Accent5" xfId="23" builtinId="45" customBuiltin="1"/>
    <cellStyle name="Accent5 2" xfId="144" xr:uid="{00000000-0005-0000-0000-000028000000}"/>
    <cellStyle name="Accent6" xfId="24" builtinId="49" customBuiltin="1"/>
    <cellStyle name="Accent6 2" xfId="145" xr:uid="{00000000-0005-0000-0000-000029000000}"/>
    <cellStyle name="Ausgabe 2" xfId="116" xr:uid="{00000000-0005-0000-0000-000031000000}"/>
    <cellStyle name="Ausgabe 2 2" xfId="146" xr:uid="{00000000-0005-0000-0000-000032000000}"/>
    <cellStyle name="Ausgabe 2 2 2" xfId="294" xr:uid="{6BB657DA-AE44-4333-91EF-96BA9CD958D4}"/>
    <cellStyle name="Ausgabe 2 2 2 2" xfId="534" xr:uid="{EE350626-63C1-4ED9-AA4C-A9B556F02A68}"/>
    <cellStyle name="Ausgabe 2 3" xfId="288" xr:uid="{3CA82DA4-1BB0-4146-AF3C-A71D0AE08B7A}"/>
    <cellStyle name="Ausgabe 2 3 2" xfId="528" xr:uid="{6735E4FE-5298-49D9-B3C7-F6A8FC10BBBF}"/>
    <cellStyle name="Ausgabe 3" xfId="91" xr:uid="{00000000-0005-0000-0000-000033000000}"/>
    <cellStyle name="Ausgabe 3 2" xfId="263" xr:uid="{367B7C7D-75D3-4F3F-BF92-139471D15596}"/>
    <cellStyle name="Ausgabe 3 2 2" xfId="503" xr:uid="{2EDF0C76-9DB8-4AB0-AB40-650E624794B8}"/>
    <cellStyle name="Bad" xfId="34" builtinId="27" customBuiltin="1"/>
    <cellStyle name="Bad 2" xfId="147" xr:uid="{00000000-0005-0000-0000-000034000000}"/>
    <cellStyle name="Berechnung 2" xfId="97" xr:uid="{00000000-0005-0000-0000-000036000000}"/>
    <cellStyle name="Berechnung 2 2" xfId="148" xr:uid="{00000000-0005-0000-0000-000037000000}"/>
    <cellStyle name="Berechnung 2 2 2" xfId="295" xr:uid="{9469731D-606F-41AF-B187-4F8747F12F85}"/>
    <cellStyle name="Berechnung 2 2 2 2" xfId="535" xr:uid="{75B48A8C-329C-4E64-8D8A-D7BB7156ED53}"/>
    <cellStyle name="Berechnung 2 3" xfId="269" xr:uid="{C4E49A7B-853C-44CB-AD96-A14AB6676004}"/>
    <cellStyle name="Berechnung 2 3 2" xfId="509" xr:uid="{F018DE2F-8C98-4324-B741-0990A470BA64}"/>
    <cellStyle name="Berechnung 3" xfId="92" xr:uid="{00000000-0005-0000-0000-000038000000}"/>
    <cellStyle name="Berechnung 3 2" xfId="264" xr:uid="{4FBD1928-1D26-4E29-A803-5211A7D3EF51}"/>
    <cellStyle name="Berechnung 3 2 2" xfId="504" xr:uid="{05E82DDF-D8FB-4DE9-BBCA-DDA21C15B87A}"/>
    <cellStyle name="Calculation" xfId="26" builtinId="22" customBuiltin="1"/>
    <cellStyle name="Calculation 2" xfId="149" xr:uid="{00000000-0005-0000-0000-000046000000}"/>
    <cellStyle name="Calculation 2 2" xfId="296" xr:uid="{56EDAF95-2DDC-4626-8FAC-364B9312681A}"/>
    <cellStyle name="Calculation 2 2 2" xfId="536" xr:uid="{58411A39-019C-4768-9127-7769321EAD00}"/>
    <cellStyle name="Calculation 3" xfId="241" xr:uid="{5AC9F85E-CAF0-4E63-AE28-7CE254DB5785}"/>
    <cellStyle name="Calculation 3 2" xfId="481" xr:uid="{50C76261-4B57-4982-A4A7-302C295C325E}"/>
    <cellStyle name="Check Cell" xfId="42" builtinId="23" customBuiltin="1"/>
    <cellStyle name="Check Cell 2" xfId="150" xr:uid="{00000000-0005-0000-0000-000047000000}"/>
    <cellStyle name="Eingabe 2" xfId="96" xr:uid="{00000000-0005-0000-0000-000049000000}"/>
    <cellStyle name="Eingabe 2 2" xfId="151" xr:uid="{00000000-0005-0000-0000-00004A000000}"/>
    <cellStyle name="Eingabe 2 2 2" xfId="297" xr:uid="{CECC5385-806D-45C0-B810-AE38EF629C61}"/>
    <cellStyle name="Eingabe 2 2 2 2" xfId="537" xr:uid="{F91D7067-03AE-44F3-84D7-FEA2F31D0EEA}"/>
    <cellStyle name="Eingabe 2 3" xfId="268" xr:uid="{34F0E6D6-9574-4874-8F9B-B1537FE6ACD3}"/>
    <cellStyle name="Eingabe 2 3 2" xfId="508" xr:uid="{BBF603E7-175B-436C-BBF1-778D4F6A50EB}"/>
    <cellStyle name="Eingabe 3" xfId="93" xr:uid="{00000000-0005-0000-0000-00004B000000}"/>
    <cellStyle name="Eingabe 3 2" xfId="265" xr:uid="{191E8F2F-C118-4232-AF97-2391838D3EC1}"/>
    <cellStyle name="Eingabe 3 2 2" xfId="505" xr:uid="{2D519CF1-F67A-418B-9F09-CECBB2A06242}"/>
    <cellStyle name="Ergebnis 2" xfId="95" xr:uid="{00000000-0005-0000-0000-00004D000000}"/>
    <cellStyle name="Ergebnis 2 2" xfId="152" xr:uid="{00000000-0005-0000-0000-00004E000000}"/>
    <cellStyle name="Ergebnis 2 2 2" xfId="298" xr:uid="{9C397279-0AAC-4620-A00B-C698BE3D1238}"/>
    <cellStyle name="Ergebnis 2 2 2 2" xfId="538" xr:uid="{DC0BBFBF-8F7B-4CFE-B20F-804811F4744E}"/>
    <cellStyle name="Ergebnis 2 3" xfId="267" xr:uid="{4CABDE2E-F223-455F-A2F4-D64D3E6E0AB0}"/>
    <cellStyle name="Ergebnis 2 3 2" xfId="507" xr:uid="{2A9722CC-D209-4420-93A2-0F03D5D8A0E1}"/>
    <cellStyle name="Ergebnis 3" xfId="98" xr:uid="{00000000-0005-0000-0000-00004F000000}"/>
    <cellStyle name="Ergebnis 3 2" xfId="270" xr:uid="{9C351465-D3AC-4918-A181-5A56FF66A3AC}"/>
    <cellStyle name="Ergebnis 3 2 2" xfId="510" xr:uid="{4E78824C-916B-4730-A7BE-CB2733F337E7}"/>
    <cellStyle name="Explanatory Text" xfId="29" builtinId="53" customBuiltin="1"/>
    <cellStyle name="Explanatory Text 2" xfId="153" xr:uid="{00000000-0005-0000-0000-000051000000}"/>
    <cellStyle name="Followed Hyperlink" xfId="69" builtinId="9" hidden="1"/>
    <cellStyle name="Followed Hyperlink" xfId="65" builtinId="9" hidden="1"/>
    <cellStyle name="Followed Hyperlink" xfId="63" builtinId="9" hidden="1"/>
    <cellStyle name="Followed Hyperlink" xfId="67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7" builtinId="9" hidden="1"/>
    <cellStyle name="Followed Hyperlink" xfId="81" builtinId="9" hidden="1"/>
    <cellStyle name="Followed Hyperlink" xfId="85" builtinId="9" hidden="1"/>
    <cellStyle name="Followed Hyperlink" xfId="83" builtinId="9" hidden="1"/>
    <cellStyle name="Good" xfId="30" builtinId="26" customBuiltin="1"/>
    <cellStyle name="Good 2" xfId="154" xr:uid="{00000000-0005-0000-0000-000052000000}"/>
    <cellStyle name="Gut 2" xfId="237" xr:uid="{00000000-0005-0000-0000-000054000000}"/>
    <cellStyle name="Heading 1" xfId="36" builtinId="16" customBuiltin="1"/>
    <cellStyle name="Heading 1 2" xfId="155" xr:uid="{00000000-0005-0000-0000-000055000000}"/>
    <cellStyle name="Heading 2" xfId="37" builtinId="17" customBuiltin="1"/>
    <cellStyle name="Heading 2 2" xfId="156" xr:uid="{00000000-0005-0000-0000-000056000000}"/>
    <cellStyle name="Heading 3" xfId="38" builtinId="18" customBuiltin="1"/>
    <cellStyle name="Heading 3 2" xfId="157" xr:uid="{00000000-0005-0000-0000-000057000000}"/>
    <cellStyle name="Heading 4" xfId="39" builtinId="19" customBuiltin="1"/>
    <cellStyle name="Heading 4 2" xfId="158" xr:uid="{00000000-0005-0000-0000-000058000000}"/>
    <cellStyle name="Hyperlink" xfId="76" builtinId="8" hidden="1"/>
    <cellStyle name="Hyperlink" xfId="66" builtinId="8" hidden="1"/>
    <cellStyle name="Hyperlink" xfId="68" builtinId="8" hidden="1"/>
    <cellStyle name="Hyperlink" xfId="64" builtinId="8" hidden="1"/>
    <cellStyle name="Hyperlink" xfId="62" builtinId="8" hidden="1"/>
    <cellStyle name="Hyperlink" xfId="86" builtinId="8" hidden="1"/>
    <cellStyle name="Hyperlink" xfId="70" builtinId="8" hidden="1"/>
    <cellStyle name="Hyperlink" xfId="72" builtinId="8" hidden="1"/>
    <cellStyle name="Hyperlink" xfId="74" builtinId="8" hidden="1"/>
    <cellStyle name="Hyperlink" xfId="82" builtinId="8" hidden="1"/>
    <cellStyle name="Hyperlink" xfId="84" builtinId="8" hidden="1"/>
    <cellStyle name="Hyperlink" xfId="80" builtinId="8" hidden="1"/>
    <cellStyle name="Hyperlink" xfId="78" builtinId="8" hidden="1"/>
    <cellStyle name="Input" xfId="27" builtinId="20" customBuiltin="1"/>
    <cellStyle name="Input 2" xfId="159" xr:uid="{00000000-0005-0000-0000-000059000000}"/>
    <cellStyle name="Input 2 2" xfId="299" xr:uid="{700A0676-BB85-4FED-B708-1320015F3BCB}"/>
    <cellStyle name="Input 2 2 2" xfId="539" xr:uid="{0AF16421-439B-4501-B8E2-D494CD21B01B}"/>
    <cellStyle name="Input 3" xfId="242" xr:uid="{65F2B54E-3E7B-4F4E-BDEC-7FA4CFF85ABD}"/>
    <cellStyle name="Input 3 2" xfId="482" xr:uid="{09465D47-6E5C-47AE-9D34-90A93B4AA236}"/>
    <cellStyle name="Linked Cell" xfId="40" builtinId="24" customBuiltin="1"/>
    <cellStyle name="Linked Cell 2" xfId="160" xr:uid="{00000000-0005-0000-0000-000067000000}"/>
    <cellStyle name="Neutral" xfId="31" builtinId="28" customBuiltin="1"/>
    <cellStyle name="Neutral 2" xfId="161" xr:uid="{00000000-0005-0000-0000-000069000000}"/>
    <cellStyle name="Normal" xfId="0" builtinId="0"/>
    <cellStyle name="Normal 2" xfId="89" xr:uid="{00000000-0005-0000-0000-00006A000000}"/>
    <cellStyle name="Normal 2 2" xfId="43" xr:uid="{00000000-0005-0000-0000-00006B000000}"/>
    <cellStyle name="Normal 2 3" xfId="162" xr:uid="{00000000-0005-0000-0000-00006C000000}"/>
    <cellStyle name="Normal 2 3 2" xfId="163" xr:uid="{00000000-0005-0000-0000-00006D000000}"/>
    <cellStyle name="Normal 2 3 2 2" xfId="301" xr:uid="{5CEF03E2-4C5B-47C8-BBD7-D0575D2BDF77}"/>
    <cellStyle name="Normal 2 3 2 2 2" xfId="541" xr:uid="{BDDFA5BC-731A-4264-9E49-1DBD2406DBB6}"/>
    <cellStyle name="Normal 2 3 2 3" xfId="413" xr:uid="{90F69D38-3039-426A-B952-7B5FD2B91C97}"/>
    <cellStyle name="Normal 2 3 3" xfId="300" xr:uid="{E0AE08D9-1AFD-434F-8DA2-8254028AB1B1}"/>
    <cellStyle name="Normal 2 3 3 2" xfId="540" xr:uid="{81A9A686-F949-4BD7-A3F0-C84D36F6DF26}"/>
    <cellStyle name="Normal 2 3 4" xfId="412" xr:uid="{AF0010FC-5257-4A35-A76F-6D828B30C016}"/>
    <cellStyle name="Normal 2 4" xfId="164" xr:uid="{00000000-0005-0000-0000-00006E000000}"/>
    <cellStyle name="Normal 2 4 2" xfId="302" xr:uid="{A7F3F01A-3205-4D46-872B-2CA98FA1A965}"/>
    <cellStyle name="Normal 2 4 2 2" xfId="542" xr:uid="{6840959F-8605-4C92-A429-0EF03C18B189}"/>
    <cellStyle name="Normal 2 4 3" xfId="414" xr:uid="{2410DDBE-4E36-4079-81A1-A5ACAAB18B0B}"/>
    <cellStyle name="Normal 2 5" xfId="121" xr:uid="{00000000-0005-0000-0000-00006F000000}"/>
    <cellStyle name="Normal 2 5 2" xfId="293" xr:uid="{FCD94734-9124-452F-9C04-D8209FD50142}"/>
    <cellStyle name="Normal 2 5 2 2" xfId="533" xr:uid="{5725C43D-1DE4-4723-8834-3FCC82415FC9}"/>
    <cellStyle name="Normal 2 5 3" xfId="411" xr:uid="{45DA95A6-B231-45A2-BA9A-F6BAEDF9FABF}"/>
    <cellStyle name="Normal 2 6" xfId="261" xr:uid="{882C8193-A72C-4E73-B338-131B6EDBFC52}"/>
    <cellStyle name="Normal 2 6 2" xfId="501" xr:uid="{C66A8E64-3E95-450A-88F1-412A00DA83F8}"/>
    <cellStyle name="Normal 2 7" xfId="389" xr:uid="{FF5E208C-DC45-45A7-8041-77573848346F}"/>
    <cellStyle name="Normal 3" xfId="44" xr:uid="{00000000-0005-0000-0000-000070000000}"/>
    <cellStyle name="Normal 4" xfId="165" xr:uid="{00000000-0005-0000-0000-000071000000}"/>
    <cellStyle name="Normal 4 2" xfId="166" xr:uid="{00000000-0005-0000-0000-000072000000}"/>
    <cellStyle name="Normal 4 2 2" xfId="304" xr:uid="{82A7BD84-4933-4C06-A670-5758D4840A2A}"/>
    <cellStyle name="Normal 4 2 2 2" xfId="544" xr:uid="{FE9AF2B0-C138-4274-896B-38AAE2254AFF}"/>
    <cellStyle name="Normal 4 2 3" xfId="416" xr:uid="{10CE3C0C-8B4B-4B9A-B5D0-DC4FBE53265F}"/>
    <cellStyle name="Normal 4 3" xfId="303" xr:uid="{DAF616A5-5E03-4FBF-B41D-24D969DDEC43}"/>
    <cellStyle name="Normal 4 3 2" xfId="543" xr:uid="{CBB2CC7F-958D-450E-9650-BAA910370BD9}"/>
    <cellStyle name="Normal 4 4" xfId="415" xr:uid="{C9FE2C9E-3B77-4CC2-9BF6-AD743935B2A5}"/>
    <cellStyle name="Normal 5" xfId="167" xr:uid="{00000000-0005-0000-0000-000073000000}"/>
    <cellStyle name="Normal 5 2" xfId="305" xr:uid="{9E9BF7B3-28BF-4940-AE94-5FBA669C83E2}"/>
    <cellStyle name="Normal 5 2 2" xfId="545" xr:uid="{9C585EEF-3908-41B1-AFD1-E4EE2DBE9300}"/>
    <cellStyle name="Normal 5 3" xfId="417" xr:uid="{EF55B233-E89E-4715-938E-3FF5A88654B3}"/>
    <cellStyle name="Normal 6" xfId="221" xr:uid="{00000000-0005-0000-0000-000074000000}"/>
    <cellStyle name="Normal 6 2" xfId="357" xr:uid="{535FCDA4-7F1C-4CB6-AC84-FD255284885C}"/>
    <cellStyle name="Normal 6 2 2" xfId="597" xr:uid="{744DB790-18EF-4A4D-B54F-9C86E3ACD26F}"/>
    <cellStyle name="Normal 6 3" xfId="465" xr:uid="{60D23E5A-B04B-49D3-A30A-3C3615ACC091}"/>
    <cellStyle name="Normal 7" xfId="614" xr:uid="{7309E3E9-F672-439E-AA85-1A0A1589A559}"/>
    <cellStyle name="Normal 7 2" xfId="615" xr:uid="{873F2936-6E52-46F8-9A2B-BD800AF07A5C}"/>
    <cellStyle name="Normal_EtOH-Stripping" xfId="32" xr:uid="{00000000-0005-0000-0000-000075000000}"/>
    <cellStyle name="Note" xfId="33" builtinId="10" customBuiltin="1"/>
    <cellStyle name="Note 2" xfId="168" xr:uid="{00000000-0005-0000-0000-000076000000}"/>
    <cellStyle name="Note 2 2" xfId="306" xr:uid="{BA33FD47-FEC7-458C-8110-1F4B958BD7CA}"/>
    <cellStyle name="Note 2 2 2" xfId="546" xr:uid="{11B49FBB-5B8E-4658-98D9-67D585419876}"/>
    <cellStyle name="Note 3" xfId="244" xr:uid="{63FD48A5-4846-4303-8939-09152548A36D}"/>
    <cellStyle name="Note 3 2" xfId="484" xr:uid="{8E727032-C84C-4A09-8F94-CB9D9F995B62}"/>
    <cellStyle name="Notiz 2" xfId="94" xr:uid="{00000000-0005-0000-0000-000078000000}"/>
    <cellStyle name="Notiz 2 2" xfId="169" xr:uid="{00000000-0005-0000-0000-000079000000}"/>
    <cellStyle name="Notiz 2 2 2" xfId="307" xr:uid="{C8535269-FCC3-4F27-B287-6809B4AC41B3}"/>
    <cellStyle name="Notiz 2 2 2 2" xfId="547" xr:uid="{35F23E0A-2739-41C6-AB23-B40C9B5557FA}"/>
    <cellStyle name="Notiz 2 3" xfId="266" xr:uid="{09785650-DC5F-4D1E-A30E-4B271568A6AE}"/>
    <cellStyle name="Notiz 2 3 2" xfId="506" xr:uid="{E09AAC58-1350-4C88-A64F-F16A55C97BBD}"/>
    <cellStyle name="Notiz 3" xfId="99" xr:uid="{00000000-0005-0000-0000-00007A000000}"/>
    <cellStyle name="Notiz 3 2" xfId="271" xr:uid="{9A4A203C-1FEF-41B0-9C18-E1CDEF301745}"/>
    <cellStyle name="Notiz 3 2 2" xfId="511" xr:uid="{F8E43251-0D35-4A88-852A-37D9A7196EF5}"/>
    <cellStyle name="Output" xfId="25" builtinId="21" customBuiltin="1"/>
    <cellStyle name="Output 2" xfId="170" xr:uid="{00000000-0005-0000-0000-00007B000000}"/>
    <cellStyle name="Output 2 2" xfId="308" xr:uid="{EEF10A36-494D-45EF-9AD3-48FDE1DA4506}"/>
    <cellStyle name="Output 2 2 2" xfId="548" xr:uid="{59A4E698-851F-4631-B33D-6B01DCF400E4}"/>
    <cellStyle name="Output 3" xfId="240" xr:uid="{FA3CFB57-F599-4BDE-9A92-DCC9A24F7B07}"/>
    <cellStyle name="Output 3 2" xfId="480" xr:uid="{4C4FB616-0175-48D2-AEBC-B137DA18CE85}"/>
    <cellStyle name="Standard 10" xfId="171" xr:uid="{00000000-0005-0000-0000-00007E000000}"/>
    <cellStyle name="Standard 10 2" xfId="172" xr:uid="{00000000-0005-0000-0000-00007F000000}"/>
    <cellStyle name="Standard 10 2 2" xfId="310" xr:uid="{DD07F2E1-D6BD-4462-AC70-1FD88C20F1B5}"/>
    <cellStyle name="Standard 10 2 2 2" xfId="550" xr:uid="{56C3D1AD-7D7F-4B15-B7B0-AC815C5F4433}"/>
    <cellStyle name="Standard 10 2 3" xfId="419" xr:uid="{3AF197B7-B60E-4EC5-8733-8B2CA3116E85}"/>
    <cellStyle name="Standard 10 3" xfId="309" xr:uid="{E11517F6-CC9D-40F7-9146-1086D034F919}"/>
    <cellStyle name="Standard 10 3 2" xfId="549" xr:uid="{0B66D4F9-D5A1-4E7C-9D86-C27396CD23F6}"/>
    <cellStyle name="Standard 10 4" xfId="418" xr:uid="{7773F615-8A5C-4C2B-9742-4B99B224B02A}"/>
    <cellStyle name="Standard 11" xfId="173" xr:uid="{00000000-0005-0000-0000-000080000000}"/>
    <cellStyle name="Standard 11 2" xfId="311" xr:uid="{ED29B3FF-A4D4-433C-94DE-E9431276EFCA}"/>
    <cellStyle name="Standard 11 2 2" xfId="551" xr:uid="{C473F19B-7142-4C21-A5E9-247B410CB14C}"/>
    <cellStyle name="Standard 11 3" xfId="420" xr:uid="{D7D10107-0D4A-41DF-BADB-3CD4613278A0}"/>
    <cellStyle name="Standard 12" xfId="174" xr:uid="{00000000-0005-0000-0000-000081000000}"/>
    <cellStyle name="Standard 12 2" xfId="312" xr:uid="{E1AF8612-896A-4ECE-8D3B-5FE8EF03E856}"/>
    <cellStyle name="Standard 12 2 2" xfId="552" xr:uid="{3EE8A7AF-26C1-455A-A6BE-C5952D39784F}"/>
    <cellStyle name="Standard 12 3" xfId="421" xr:uid="{EED8378F-D697-4A22-AB58-FF84C6413DE3}"/>
    <cellStyle name="Standard 13" xfId="223" xr:uid="{00000000-0005-0000-0000-000082000000}"/>
    <cellStyle name="Standard 13 2" xfId="228" xr:uid="{00000000-0005-0000-0000-000083000000}"/>
    <cellStyle name="Standard 13 2 2" xfId="363" xr:uid="{F514FA60-78B7-4321-ABBF-A85B111D79BF}"/>
    <cellStyle name="Standard 13 2 2 2" xfId="602" xr:uid="{9EA8CA4E-5D1C-4A26-B3E6-5EFE815FEE84}"/>
    <cellStyle name="Standard 13 2 3" xfId="470" xr:uid="{74FB003A-0533-451B-BA4F-3A3E40F7D9A3}"/>
    <cellStyle name="Standard 13 3" xfId="358" xr:uid="{C6215727-0AF5-40B6-9C3F-01AB4B48E046}"/>
    <cellStyle name="Standard 13 3 2" xfId="598" xr:uid="{A72B8E0E-E5F7-487D-9314-D804E2AC821F}"/>
    <cellStyle name="Standard 13 4" xfId="466" xr:uid="{19F090ED-E29A-4674-BC46-8410FE4C20BC}"/>
    <cellStyle name="Standard 14" xfId="224" xr:uid="{00000000-0005-0000-0000-000084000000}"/>
    <cellStyle name="Standard 14 2" xfId="230" xr:uid="{00000000-0005-0000-0000-000085000000}"/>
    <cellStyle name="Standard 14 2 2" xfId="365" xr:uid="{421E572D-6506-4FFB-ACE8-EF4E46CA9A37}"/>
    <cellStyle name="Standard 14 2 2 2" xfId="604" xr:uid="{32C8B2D0-C044-4CE2-A3D6-AC220262F273}"/>
    <cellStyle name="Standard 14 2 3" xfId="472" xr:uid="{B999D7F3-B076-436D-A07C-9CA7353A5D89}"/>
    <cellStyle name="Standard 14 3" xfId="359" xr:uid="{93012119-3627-4E85-95BA-FA78A7090996}"/>
    <cellStyle name="Standard 14 3 2" xfId="599" xr:uid="{0178E785-9B71-4759-A9C1-3C2C23401EEE}"/>
    <cellStyle name="Standard 14 4" xfId="467" xr:uid="{1624A810-1E3F-4171-993D-C1C9A6AF5908}"/>
    <cellStyle name="Standard 15" xfId="225" xr:uid="{00000000-0005-0000-0000-000086000000}"/>
    <cellStyle name="Standard 15 2" xfId="360" xr:uid="{43AC671B-0851-47DA-AB46-A2E6DB386467}"/>
    <cellStyle name="Standard 16" xfId="226" xr:uid="{00000000-0005-0000-0000-000087000000}"/>
    <cellStyle name="Standard 16 2" xfId="361" xr:uid="{3FE8AF54-EC7A-4480-BFB1-6D2D5CDDA7AB}"/>
    <cellStyle name="Standard 16 2 2" xfId="600" xr:uid="{FFDF123B-2925-4500-878A-9EEE47CDFF7D}"/>
    <cellStyle name="Standard 16 3" xfId="468" xr:uid="{986CFBC1-3659-4FAA-8CF0-6B0EF6CFE9A3}"/>
    <cellStyle name="Standard 17" xfId="227" xr:uid="{00000000-0005-0000-0000-000088000000}"/>
    <cellStyle name="Standard 17 2" xfId="229" xr:uid="{00000000-0005-0000-0000-000089000000}"/>
    <cellStyle name="Standard 17 2 2" xfId="364" xr:uid="{E4FFA276-06E6-4EE8-A27C-699B8CBA4995}"/>
    <cellStyle name="Standard 17 2 2 2" xfId="603" xr:uid="{1D16B697-5296-4C28-B70D-11096432A08A}"/>
    <cellStyle name="Standard 17 2 3" xfId="471" xr:uid="{D75D5252-A84F-4098-B3EB-79191D64E1DA}"/>
    <cellStyle name="Standard 17 3" xfId="362" xr:uid="{5D96F6C2-E7BD-4FF7-909F-0F5F4096612E}"/>
    <cellStyle name="Standard 17 3 2" xfId="601" xr:uid="{35E41CCE-59F4-42EE-AD76-05A8EC232B8B}"/>
    <cellStyle name="Standard 17 4" xfId="469" xr:uid="{B2A35227-687F-4211-8BD4-491C4B02BDEC}"/>
    <cellStyle name="Standard 18" xfId="231" xr:uid="{00000000-0005-0000-0000-00008A000000}"/>
    <cellStyle name="Standard 18 2" xfId="366" xr:uid="{3D35D6DF-8CC0-45FC-ACEA-E373754FDC01}"/>
    <cellStyle name="Standard 18 2 2" xfId="605" xr:uid="{7179118B-106E-45F8-B77B-E259FB5A8AA0}"/>
    <cellStyle name="Standard 18 3" xfId="473" xr:uid="{C8E9CE78-42A2-476E-AA2A-DC2FCF373264}"/>
    <cellStyle name="Standard 19" xfId="233" xr:uid="{00000000-0005-0000-0000-00008B000000}"/>
    <cellStyle name="Standard 19 2" xfId="238" xr:uid="{00000000-0005-0000-0000-00008C000000}"/>
    <cellStyle name="Standard 19 2 2" xfId="371" xr:uid="{F0E6CAA5-A981-4C55-9E6F-FDEE3759928A}"/>
    <cellStyle name="Standard 19 2 2 2" xfId="610" xr:uid="{5F107250-5C07-43D2-9302-7BB4886937E5}"/>
    <cellStyle name="Standard 19 2 3" xfId="478" xr:uid="{164BF02D-67CB-496F-ACA7-E0FBF8F868CF}"/>
    <cellStyle name="Standard 19 3" xfId="367" xr:uid="{595F4949-6DB7-457E-9EB4-8BAC117D5BD9}"/>
    <cellStyle name="Standard 19 3 2" xfId="606" xr:uid="{A277C46C-09CE-41C8-A4CC-F3FFF869DD78}"/>
    <cellStyle name="Standard 19 4" xfId="474" xr:uid="{697F0F63-BFE6-40B1-8402-D3026E47C44B}"/>
    <cellStyle name="Standard 2" xfId="45" xr:uid="{00000000-0005-0000-0000-00008D000000}"/>
    <cellStyle name="Standard 2 2" xfId="222" xr:uid="{00000000-0005-0000-0000-00008E000000}"/>
    <cellStyle name="Standard 2 3" xfId="232" xr:uid="{00000000-0005-0000-0000-00008F000000}"/>
    <cellStyle name="Standard 20" xfId="234" xr:uid="{00000000-0005-0000-0000-000090000000}"/>
    <cellStyle name="Standard 20 2" xfId="239" xr:uid="{00000000-0005-0000-0000-000091000000}"/>
    <cellStyle name="Standard 20 2 2" xfId="372" xr:uid="{5FA7A7E8-1F21-47D1-8A0A-A9A4E5D1ADBA}"/>
    <cellStyle name="Standard 20 2 2 2" xfId="611" xr:uid="{47668763-84BB-44DB-B383-1AA66060D34D}"/>
    <cellStyle name="Standard 20 2 3" xfId="479" xr:uid="{5782217C-4CCF-4277-82E9-52EB55594676}"/>
    <cellStyle name="Standard 20 3" xfId="368" xr:uid="{DF9F4189-07C2-4590-82B1-DEEC2C67CE51}"/>
    <cellStyle name="Standard 20 3 2" xfId="607" xr:uid="{F4A4BF41-FF69-4AAC-9E2D-85070C57CACB}"/>
    <cellStyle name="Standard 20 4" xfId="475" xr:uid="{7233B1BD-AB7D-42A2-95A1-2D90A9DC6931}"/>
    <cellStyle name="Standard 20 5" xfId="612" xr:uid="{C535A5C2-51AF-4D8B-9779-E8BEF2E4A69D}"/>
    <cellStyle name="Standard 20 6" xfId="616" xr:uid="{5FAF72CA-CBFC-4410-8FC3-09A837B90B0C}"/>
    <cellStyle name="Standard 21" xfId="235" xr:uid="{00000000-0005-0000-0000-000092000000}"/>
    <cellStyle name="Standard 21 2" xfId="369" xr:uid="{E8232E0B-00C9-4943-A234-935F19ACCB3D}"/>
    <cellStyle name="Standard 21 2 2" xfId="608" xr:uid="{AEF3777E-B292-4866-BABE-45EE86799BFD}"/>
    <cellStyle name="Standard 21 3" xfId="476" xr:uid="{61B524AB-1453-4CAA-A01A-E21BF8D990AD}"/>
    <cellStyle name="Standard 22" xfId="236" xr:uid="{00000000-0005-0000-0000-000093000000}"/>
    <cellStyle name="Standard 22 2" xfId="370" xr:uid="{EE3BC6EE-090B-4332-90C9-A89C7889DF76}"/>
    <cellStyle name="Standard 22 2 2" xfId="609" xr:uid="{755F2118-9A0A-40F4-897F-9B77F3385D27}"/>
    <cellStyle name="Standard 22 3" xfId="477" xr:uid="{2F093575-F7B9-4C7F-8327-629BFE2B706B}"/>
    <cellStyle name="Standard 22 4" xfId="613" xr:uid="{79DFF6A9-D899-4F0D-BDF1-07B72F39A902}"/>
    <cellStyle name="Standard 22 5" xfId="617" xr:uid="{E3F80785-D87E-4934-A295-A5F281780B02}"/>
    <cellStyle name="Standard 3" xfId="46" xr:uid="{00000000-0005-0000-0000-000094000000}"/>
    <cellStyle name="Standard 3 2" xfId="47" xr:uid="{00000000-0005-0000-0000-000095000000}"/>
    <cellStyle name="Standard 3 2 2" xfId="51" xr:uid="{00000000-0005-0000-0000-000096000000}"/>
    <cellStyle name="Standard 3 2 2 2" xfId="59" xr:uid="{00000000-0005-0000-0000-000097000000}"/>
    <cellStyle name="Standard 3 2 2 2 2" xfId="113" xr:uid="{00000000-0005-0000-0000-000098000000}"/>
    <cellStyle name="Standard 3 2 2 2 2 2" xfId="175" xr:uid="{00000000-0005-0000-0000-000099000000}"/>
    <cellStyle name="Standard 3 2 2 2 2 2 2" xfId="313" xr:uid="{810F3CE7-CE67-49A5-9ABA-27223A080C25}"/>
    <cellStyle name="Standard 3 2 2 2 2 2 2 2" xfId="553" xr:uid="{98530C1B-C9DD-48E1-B3D6-9FE5FDB75D6A}"/>
    <cellStyle name="Standard 3 2 2 2 2 2 3" xfId="422" xr:uid="{7BEFEA6B-9B7C-4F80-B6DD-5735DA454B47}"/>
    <cellStyle name="Standard 3 2 2 2 2 3" xfId="285" xr:uid="{FABD9A21-4980-4793-9D5D-AE6FAAB2BB16}"/>
    <cellStyle name="Standard 3 2 2 2 2 3 2" xfId="525" xr:uid="{9827259F-1E5F-4AF9-9FFA-6427BF8E2A1A}"/>
    <cellStyle name="Standard 3 2 2 2 2 4" xfId="404" xr:uid="{BC0804BB-40CB-4C1C-B948-B3CB79C1679D}"/>
    <cellStyle name="Standard 3 2 2 2 3" xfId="176" xr:uid="{00000000-0005-0000-0000-00009A000000}"/>
    <cellStyle name="Standard 3 2 2 2 3 2" xfId="314" xr:uid="{9C24CFB1-8C08-4425-A03B-440418E26856}"/>
    <cellStyle name="Standard 3 2 2 2 3 2 2" xfId="554" xr:uid="{50F2D9AD-E302-4B9F-8FC9-E4A32E2F3022}"/>
    <cellStyle name="Standard 3 2 2 2 3 3" xfId="423" xr:uid="{03BEBBB3-0A16-48D5-82AF-E5F068B24435}"/>
    <cellStyle name="Standard 3 2 2 2 4" xfId="258" xr:uid="{326567D2-00F3-441D-AA39-E52BE65A8378}"/>
    <cellStyle name="Standard 3 2 2 2 4 2" xfId="498" xr:uid="{282510C7-BF66-4AAB-B894-11250A8AB769}"/>
    <cellStyle name="Standard 3 2 2 2 5" xfId="386" xr:uid="{FB5D65E1-C213-40AC-89DE-127C0D326447}"/>
    <cellStyle name="Standard 3 2 2 3" xfId="105" xr:uid="{00000000-0005-0000-0000-00009B000000}"/>
    <cellStyle name="Standard 3 2 2 3 2" xfId="177" xr:uid="{00000000-0005-0000-0000-00009C000000}"/>
    <cellStyle name="Standard 3 2 2 3 2 2" xfId="315" xr:uid="{237457B9-9979-4125-B9BE-2BCFF8E5ED64}"/>
    <cellStyle name="Standard 3 2 2 3 2 2 2" xfId="555" xr:uid="{289F296B-AE25-4A6F-A86E-62DFE383A411}"/>
    <cellStyle name="Standard 3 2 2 3 2 3" xfId="424" xr:uid="{B500A80F-37D1-4DD0-92E0-F261500FD76B}"/>
    <cellStyle name="Standard 3 2 2 3 3" xfId="277" xr:uid="{471238AB-C5CC-4351-A55F-FBDE335224A5}"/>
    <cellStyle name="Standard 3 2 2 3 3 2" xfId="517" xr:uid="{E70FD109-2603-4265-88F4-C59905C75E4D}"/>
    <cellStyle name="Standard 3 2 2 3 4" xfId="396" xr:uid="{21AF0A09-E85C-40C2-AFA9-CC67073CD09B}"/>
    <cellStyle name="Standard 3 2 2 4" xfId="178" xr:uid="{00000000-0005-0000-0000-00009D000000}"/>
    <cellStyle name="Standard 3 2 2 4 2" xfId="316" xr:uid="{3F674DD8-056A-4B8F-B9E4-BEA9D6147CB1}"/>
    <cellStyle name="Standard 3 2 2 4 2 2" xfId="556" xr:uid="{99FC0486-C776-452D-8EDE-540B96479BE4}"/>
    <cellStyle name="Standard 3 2 2 4 3" xfId="425" xr:uid="{07548A45-81F5-4597-8A29-CC257DE34208}"/>
    <cellStyle name="Standard 3 2 2 5" xfId="250" xr:uid="{2DC2D820-BB2E-4B50-BE27-BCC90153995B}"/>
    <cellStyle name="Standard 3 2 2 5 2" xfId="490" xr:uid="{289FD508-C95F-4EB3-8DE7-CC2134A86E76}"/>
    <cellStyle name="Standard 3 2 2 6" xfId="378" xr:uid="{13E4585C-FF12-4C40-ABC6-37ADCE3851BF}"/>
    <cellStyle name="Standard 3 2 3" xfId="55" xr:uid="{00000000-0005-0000-0000-00009E000000}"/>
    <cellStyle name="Standard 3 2 3 2" xfId="109" xr:uid="{00000000-0005-0000-0000-00009F000000}"/>
    <cellStyle name="Standard 3 2 3 2 2" xfId="179" xr:uid="{00000000-0005-0000-0000-0000A0000000}"/>
    <cellStyle name="Standard 3 2 3 2 2 2" xfId="317" xr:uid="{9C3CBB73-CDB1-4478-9B7B-EF294F3BAF27}"/>
    <cellStyle name="Standard 3 2 3 2 2 2 2" xfId="557" xr:uid="{B413E339-1CE7-45EA-925A-1DB486D53271}"/>
    <cellStyle name="Standard 3 2 3 2 2 3" xfId="426" xr:uid="{3878CF02-6005-4D65-9D15-4BD3566F5CF1}"/>
    <cellStyle name="Standard 3 2 3 2 3" xfId="281" xr:uid="{666F7D16-40E3-4688-A71C-A9AC3F0E63E6}"/>
    <cellStyle name="Standard 3 2 3 2 3 2" xfId="521" xr:uid="{BC9943AC-EB0E-4840-8CEE-AE7C4C80170A}"/>
    <cellStyle name="Standard 3 2 3 2 4" xfId="400" xr:uid="{4F820DEC-7879-4FC5-8BE1-4019D834C29B}"/>
    <cellStyle name="Standard 3 2 3 3" xfId="180" xr:uid="{00000000-0005-0000-0000-0000A1000000}"/>
    <cellStyle name="Standard 3 2 3 3 2" xfId="318" xr:uid="{83752A79-051E-4D11-8A75-9112922A7E01}"/>
    <cellStyle name="Standard 3 2 3 3 2 2" xfId="558" xr:uid="{6235480C-43FA-436A-8354-B7A9865CF6C4}"/>
    <cellStyle name="Standard 3 2 3 3 3" xfId="427" xr:uid="{A8B098A7-BB17-4875-8FCE-8991AABFB94B}"/>
    <cellStyle name="Standard 3 2 3 4" xfId="254" xr:uid="{6752908B-347F-4970-95C7-5671D3788A87}"/>
    <cellStyle name="Standard 3 2 3 4 2" xfId="494" xr:uid="{9FC99664-AF96-4D43-AA00-05740E64C147}"/>
    <cellStyle name="Standard 3 2 3 5" xfId="382" xr:uid="{2363661E-EA30-4447-B3A8-FFD39B4D94F8}"/>
    <cellStyle name="Standard 3 2 4" xfId="101" xr:uid="{00000000-0005-0000-0000-0000A2000000}"/>
    <cellStyle name="Standard 3 2 4 2" xfId="181" xr:uid="{00000000-0005-0000-0000-0000A3000000}"/>
    <cellStyle name="Standard 3 2 4 2 2" xfId="319" xr:uid="{86A94B5C-4265-48EF-B9B3-F8AE926BE123}"/>
    <cellStyle name="Standard 3 2 4 2 2 2" xfId="559" xr:uid="{223A9A08-1B08-480F-BEF6-C9E70A70090B}"/>
    <cellStyle name="Standard 3 2 4 2 3" xfId="428" xr:uid="{7CA2B6C2-B389-407C-A41F-33CEF4CF90C4}"/>
    <cellStyle name="Standard 3 2 4 3" xfId="273" xr:uid="{AD71DE01-DE18-4041-8BBF-CE12854144DF}"/>
    <cellStyle name="Standard 3 2 4 3 2" xfId="513" xr:uid="{0FAC884F-65A9-48EB-95A7-ADCA2B2EDEB9}"/>
    <cellStyle name="Standard 3 2 4 4" xfId="392" xr:uid="{9BCFF981-DD6A-46A2-930A-F9E955941D7A}"/>
    <cellStyle name="Standard 3 2 5" xfId="182" xr:uid="{00000000-0005-0000-0000-0000A4000000}"/>
    <cellStyle name="Standard 3 2 5 2" xfId="320" xr:uid="{B376C7BA-3BC1-449F-AD64-536EE3B5A9E7}"/>
    <cellStyle name="Standard 3 2 5 2 2" xfId="560" xr:uid="{6A37C65C-325F-4981-976F-5F63643E1421}"/>
    <cellStyle name="Standard 3 2 5 3" xfId="429" xr:uid="{5DCE05BF-5F1A-4965-9A7A-01024D1AF0C5}"/>
    <cellStyle name="Standard 3 2 6" xfId="246" xr:uid="{53045BEF-2D29-49D9-8252-255AC5ADA10E}"/>
    <cellStyle name="Standard 3 2 6 2" xfId="486" xr:uid="{7E1B186A-BB2C-4CD2-858D-0399FD080171}"/>
    <cellStyle name="Standard 3 2 7" xfId="374" xr:uid="{4C2909E9-0F73-4A6D-8422-90DF622AA077}"/>
    <cellStyle name="Standard 3 3" xfId="50" xr:uid="{00000000-0005-0000-0000-0000A5000000}"/>
    <cellStyle name="Standard 3 3 2" xfId="58" xr:uid="{00000000-0005-0000-0000-0000A6000000}"/>
    <cellStyle name="Standard 3 3 2 2" xfId="112" xr:uid="{00000000-0005-0000-0000-0000A7000000}"/>
    <cellStyle name="Standard 3 3 2 2 2" xfId="183" xr:uid="{00000000-0005-0000-0000-0000A8000000}"/>
    <cellStyle name="Standard 3 3 2 2 2 2" xfId="321" xr:uid="{337F64DE-BE63-403A-B1C4-B12289E52EEE}"/>
    <cellStyle name="Standard 3 3 2 2 2 2 2" xfId="561" xr:uid="{98F886DF-0137-42C3-A367-CCEC169F561E}"/>
    <cellStyle name="Standard 3 3 2 2 2 3" xfId="430" xr:uid="{B76F3162-9733-42D0-9A7C-4A6D7AA15A20}"/>
    <cellStyle name="Standard 3 3 2 2 3" xfId="284" xr:uid="{218C2A8E-3BF5-4197-BDE1-EE701415E704}"/>
    <cellStyle name="Standard 3 3 2 2 3 2" xfId="524" xr:uid="{4E867146-D570-4127-8BEF-985249A9993D}"/>
    <cellStyle name="Standard 3 3 2 2 4" xfId="403" xr:uid="{4CDE4B83-403A-471F-94F5-C4E2D1DB5AB4}"/>
    <cellStyle name="Standard 3 3 2 3" xfId="184" xr:uid="{00000000-0005-0000-0000-0000A9000000}"/>
    <cellStyle name="Standard 3 3 2 3 2" xfId="322" xr:uid="{6CF75B45-ED59-495E-B39B-181BF5734167}"/>
    <cellStyle name="Standard 3 3 2 3 2 2" xfId="562" xr:uid="{57A909D6-97C8-416F-B260-C64358488463}"/>
    <cellStyle name="Standard 3 3 2 3 3" xfId="431" xr:uid="{D37CEE03-FCB4-401F-AC0E-AAFC3479959F}"/>
    <cellStyle name="Standard 3 3 2 4" xfId="257" xr:uid="{8D4FE669-E3C3-445C-9A0F-3CD87F28465D}"/>
    <cellStyle name="Standard 3 3 2 4 2" xfId="497" xr:uid="{D177A665-1F9E-4503-A54F-54A16CE9DCDB}"/>
    <cellStyle name="Standard 3 3 2 5" xfId="385" xr:uid="{616E990C-494F-4C8D-8563-1F0C164A663A}"/>
    <cellStyle name="Standard 3 3 3" xfId="104" xr:uid="{00000000-0005-0000-0000-0000AA000000}"/>
    <cellStyle name="Standard 3 3 3 2" xfId="185" xr:uid="{00000000-0005-0000-0000-0000AB000000}"/>
    <cellStyle name="Standard 3 3 3 2 2" xfId="323" xr:uid="{DC88C0BE-76E8-41F9-B5A4-CE7360DCAA33}"/>
    <cellStyle name="Standard 3 3 3 2 2 2" xfId="563" xr:uid="{8B8A3C27-7A32-445F-8FEC-4AD4B47F2761}"/>
    <cellStyle name="Standard 3 3 3 2 3" xfId="432" xr:uid="{6520DCC1-400A-4B9E-9850-1150599E3B08}"/>
    <cellStyle name="Standard 3 3 3 3" xfId="276" xr:uid="{5C8B3D01-CEE1-42A6-9932-50ACB415C995}"/>
    <cellStyle name="Standard 3 3 3 3 2" xfId="516" xr:uid="{FDC1ADBD-FD2A-4290-83FA-1211B01E15DA}"/>
    <cellStyle name="Standard 3 3 3 4" xfId="395" xr:uid="{ADB0A38C-B316-42EF-BD6E-28844B27FD43}"/>
    <cellStyle name="Standard 3 3 4" xfId="186" xr:uid="{00000000-0005-0000-0000-0000AC000000}"/>
    <cellStyle name="Standard 3 3 4 2" xfId="324" xr:uid="{4156D7AB-1F20-45BD-904C-6E70C102B3FF}"/>
    <cellStyle name="Standard 3 3 4 2 2" xfId="564" xr:uid="{2F3C7591-D394-49D5-99B4-DB5B008BDCC2}"/>
    <cellStyle name="Standard 3 3 4 3" xfId="433" xr:uid="{E16BC9D1-BBE8-43D2-8412-9B5DCEEA15A9}"/>
    <cellStyle name="Standard 3 3 5" xfId="249" xr:uid="{A51C94C2-2961-4684-9EEE-905D3B5F8764}"/>
    <cellStyle name="Standard 3 3 5 2" xfId="489" xr:uid="{FF5CBBE3-B49C-40A4-8AEE-DDB3DD346B71}"/>
    <cellStyle name="Standard 3 3 6" xfId="377" xr:uid="{C6341A89-23CA-4A6C-B27D-2B4CDFA32F19}"/>
    <cellStyle name="Standard 3 4" xfId="54" xr:uid="{00000000-0005-0000-0000-0000AD000000}"/>
    <cellStyle name="Standard 3 4 2" xfId="108" xr:uid="{00000000-0005-0000-0000-0000AE000000}"/>
    <cellStyle name="Standard 3 4 2 2" xfId="187" xr:uid="{00000000-0005-0000-0000-0000AF000000}"/>
    <cellStyle name="Standard 3 4 2 2 2" xfId="325" xr:uid="{6B83FBBF-7C39-4C0A-BFED-30CF25471F1E}"/>
    <cellStyle name="Standard 3 4 2 2 2 2" xfId="565" xr:uid="{982BD3CD-70B2-4880-9E93-5B70015909EF}"/>
    <cellStyle name="Standard 3 4 2 2 3" xfId="434" xr:uid="{E6AFF94C-26C4-4151-A504-8098570D2949}"/>
    <cellStyle name="Standard 3 4 2 3" xfId="280" xr:uid="{E3A475D3-EBEE-4C8A-952E-1925EF9D8580}"/>
    <cellStyle name="Standard 3 4 2 3 2" xfId="520" xr:uid="{90D6CBAC-462A-4E14-A297-02EBE9450580}"/>
    <cellStyle name="Standard 3 4 2 4" xfId="399" xr:uid="{2A1DFF0B-119A-44CF-B132-5CE4DE12BF7D}"/>
    <cellStyle name="Standard 3 4 3" xfId="188" xr:uid="{00000000-0005-0000-0000-0000B0000000}"/>
    <cellStyle name="Standard 3 4 3 2" xfId="326" xr:uid="{6B18F137-10F3-441F-A491-412FC8C1EBD7}"/>
    <cellStyle name="Standard 3 4 3 2 2" xfId="566" xr:uid="{E095A33D-4D71-4483-B818-E29F19E1F035}"/>
    <cellStyle name="Standard 3 4 3 3" xfId="435" xr:uid="{07B43FF9-C260-4D23-85FB-DFFC46001ADA}"/>
    <cellStyle name="Standard 3 4 4" xfId="253" xr:uid="{84819F4D-B55C-4519-BFBD-F72618896E2E}"/>
    <cellStyle name="Standard 3 4 4 2" xfId="493" xr:uid="{6F14FC07-DEBD-4B43-82E3-FB83E52F83DF}"/>
    <cellStyle name="Standard 3 4 5" xfId="381" xr:uid="{37EE7796-52B1-4254-AD79-2FDB4DE35963}"/>
    <cellStyle name="Standard 3 5" xfId="100" xr:uid="{00000000-0005-0000-0000-0000B1000000}"/>
    <cellStyle name="Standard 3 5 2" xfId="189" xr:uid="{00000000-0005-0000-0000-0000B2000000}"/>
    <cellStyle name="Standard 3 5 2 2" xfId="327" xr:uid="{ED8196A1-80A8-4EA8-9B9B-86AFF0C56FA4}"/>
    <cellStyle name="Standard 3 5 2 2 2" xfId="567" xr:uid="{7B366B42-5072-47A6-A0F7-EB2E22FF5B15}"/>
    <cellStyle name="Standard 3 5 2 3" xfId="436" xr:uid="{82838AB4-EC09-4899-B714-1107E8886D5C}"/>
    <cellStyle name="Standard 3 5 3" xfId="272" xr:uid="{FA319CFA-C259-4FAB-B3E6-B532E810B88F}"/>
    <cellStyle name="Standard 3 5 3 2" xfId="512" xr:uid="{8B486BA2-3217-47F9-9A3E-9E960C0B4103}"/>
    <cellStyle name="Standard 3 5 4" xfId="391" xr:uid="{7FAB6FE7-0662-4E25-AC53-6838AAFB4779}"/>
    <cellStyle name="Standard 3 6" xfId="190" xr:uid="{00000000-0005-0000-0000-0000B3000000}"/>
    <cellStyle name="Standard 3 6 2" xfId="328" xr:uid="{9937E780-6BF6-4F85-9FE7-9AA68DF19B78}"/>
    <cellStyle name="Standard 3 6 2 2" xfId="568" xr:uid="{85136FEE-5C0D-47D3-8D4D-62623F9A5409}"/>
    <cellStyle name="Standard 3 6 3" xfId="437" xr:uid="{C36CA22F-D876-457A-AD5D-8A91CBD63C13}"/>
    <cellStyle name="Standard 3 7" xfId="245" xr:uid="{3A03F3F4-F4D1-46AB-8B54-5B9CC10B8598}"/>
    <cellStyle name="Standard 3 7 2" xfId="485" xr:uid="{55BDA23F-A531-41ED-90EF-DEFB09CD9CC2}"/>
    <cellStyle name="Standard 3 8" xfId="373" xr:uid="{357F75AF-96CF-480D-B319-E8117DC86F0F}"/>
    <cellStyle name="Standard 4" xfId="48" xr:uid="{00000000-0005-0000-0000-0000B4000000}"/>
    <cellStyle name="Standard 4 2" xfId="52" xr:uid="{00000000-0005-0000-0000-0000B5000000}"/>
    <cellStyle name="Standard 4 2 2" xfId="60" xr:uid="{00000000-0005-0000-0000-0000B6000000}"/>
    <cellStyle name="Standard 4 2 2 2" xfId="114" xr:uid="{00000000-0005-0000-0000-0000B7000000}"/>
    <cellStyle name="Standard 4 2 2 2 2" xfId="191" xr:uid="{00000000-0005-0000-0000-0000B8000000}"/>
    <cellStyle name="Standard 4 2 2 2 2 2" xfId="329" xr:uid="{37D576CC-E2F6-4284-A9E8-3D4D1BA857C9}"/>
    <cellStyle name="Standard 4 2 2 2 2 2 2" xfId="569" xr:uid="{A99430B4-E6E4-4690-8AF8-D1EC78852C65}"/>
    <cellStyle name="Standard 4 2 2 2 2 3" xfId="438" xr:uid="{91D373F6-CDF0-4577-9EFE-FF12FC8000A9}"/>
    <cellStyle name="Standard 4 2 2 2 3" xfId="286" xr:uid="{F564B947-84FB-4FB7-8B0E-73B72E5007C9}"/>
    <cellStyle name="Standard 4 2 2 2 3 2" xfId="526" xr:uid="{DCCC7897-5F18-4C07-80EA-22C2F915FA12}"/>
    <cellStyle name="Standard 4 2 2 2 4" xfId="405" xr:uid="{68C639C7-A78D-45EE-B8C6-29C9572525A2}"/>
    <cellStyle name="Standard 4 2 2 3" xfId="192" xr:uid="{00000000-0005-0000-0000-0000B9000000}"/>
    <cellStyle name="Standard 4 2 2 3 2" xfId="330" xr:uid="{6FAC0A87-B675-419F-BC2D-DAB70B8503B4}"/>
    <cellStyle name="Standard 4 2 2 3 2 2" xfId="570" xr:uid="{3814A841-377F-4CDA-8EFE-B7047A608712}"/>
    <cellStyle name="Standard 4 2 2 3 3" xfId="439" xr:uid="{13139B73-EEEC-4D97-BD35-2A9516FF52A7}"/>
    <cellStyle name="Standard 4 2 2 4" xfId="259" xr:uid="{83DB0CD7-773C-42D0-9131-35441C3BE401}"/>
    <cellStyle name="Standard 4 2 2 4 2" xfId="499" xr:uid="{97F73FC0-B56E-4E2D-8A1B-12B91EA9DF34}"/>
    <cellStyle name="Standard 4 2 2 5" xfId="387" xr:uid="{4CD65E5B-C66E-45FF-9880-F4EBFE393A97}"/>
    <cellStyle name="Standard 4 2 3" xfId="106" xr:uid="{00000000-0005-0000-0000-0000BA000000}"/>
    <cellStyle name="Standard 4 2 3 2" xfId="193" xr:uid="{00000000-0005-0000-0000-0000BB000000}"/>
    <cellStyle name="Standard 4 2 3 2 2" xfId="331" xr:uid="{1DF87E3B-AD69-4549-996B-117540D82EBB}"/>
    <cellStyle name="Standard 4 2 3 2 2 2" xfId="571" xr:uid="{E9DB3CB0-4BCA-4396-BC48-198C577A18CC}"/>
    <cellStyle name="Standard 4 2 3 2 3" xfId="440" xr:uid="{9662D8A6-13AC-4DBB-A3F5-4B6EACE02083}"/>
    <cellStyle name="Standard 4 2 3 3" xfId="278" xr:uid="{EEDE1ECA-E02A-4B7F-AD55-2D489553E668}"/>
    <cellStyle name="Standard 4 2 3 3 2" xfId="518" xr:uid="{203A8466-C6BF-44FD-8D16-0CD7C5E894C1}"/>
    <cellStyle name="Standard 4 2 3 4" xfId="397" xr:uid="{EE094B07-A0A8-4FEF-A9CF-05C74D40DCC0}"/>
    <cellStyle name="Standard 4 2 4" xfId="194" xr:uid="{00000000-0005-0000-0000-0000BC000000}"/>
    <cellStyle name="Standard 4 2 4 2" xfId="332" xr:uid="{6D4306C2-3ECC-46DC-B1ED-E3E688D1541B}"/>
    <cellStyle name="Standard 4 2 4 2 2" xfId="572" xr:uid="{C7273419-AE6F-4541-88C6-27CEE8618A7C}"/>
    <cellStyle name="Standard 4 2 4 3" xfId="441" xr:uid="{88FCAC3F-4485-40B4-9ACA-DD15DC9EAE65}"/>
    <cellStyle name="Standard 4 2 5" xfId="251" xr:uid="{D013579F-5DB7-4E4B-AAF7-7AFB93D4B423}"/>
    <cellStyle name="Standard 4 2 5 2" xfId="491" xr:uid="{426C4F61-9276-43B5-AF11-331D2C2E2FC9}"/>
    <cellStyle name="Standard 4 2 6" xfId="379" xr:uid="{645A7900-5FB8-4E07-B7D6-36621F4A8C68}"/>
    <cellStyle name="Standard 4 3" xfId="56" xr:uid="{00000000-0005-0000-0000-0000BD000000}"/>
    <cellStyle name="Standard 4 3 2" xfId="110" xr:uid="{00000000-0005-0000-0000-0000BE000000}"/>
    <cellStyle name="Standard 4 3 2 2" xfId="195" xr:uid="{00000000-0005-0000-0000-0000BF000000}"/>
    <cellStyle name="Standard 4 3 2 2 2" xfId="333" xr:uid="{17408919-48EC-4F17-819C-6BD1D929E3F5}"/>
    <cellStyle name="Standard 4 3 2 2 2 2" xfId="573" xr:uid="{14A6B274-82D7-468A-A5BA-3C1B11E6D430}"/>
    <cellStyle name="Standard 4 3 2 2 3" xfId="442" xr:uid="{C662816E-8FAE-45C9-A07D-CCBAF49D2B72}"/>
    <cellStyle name="Standard 4 3 2 3" xfId="282" xr:uid="{E87E67E7-5F27-4588-8941-053E62580E07}"/>
    <cellStyle name="Standard 4 3 2 3 2" xfId="522" xr:uid="{DAB9FF43-5605-4AEB-A28F-8097F307EF4E}"/>
    <cellStyle name="Standard 4 3 2 4" xfId="401" xr:uid="{F096E47B-9316-4BB6-8F75-5E45E29119ED}"/>
    <cellStyle name="Standard 4 3 3" xfId="196" xr:uid="{00000000-0005-0000-0000-0000C0000000}"/>
    <cellStyle name="Standard 4 3 3 2" xfId="334" xr:uid="{9518225F-34A7-4547-B22E-EAB8AB05DD3E}"/>
    <cellStyle name="Standard 4 3 3 2 2" xfId="574" xr:uid="{97808C98-06D3-4D14-AF69-118FDAD11CD9}"/>
    <cellStyle name="Standard 4 3 3 3" xfId="443" xr:uid="{2E5799DD-8C04-4AEC-A759-5DDBBE01EF83}"/>
    <cellStyle name="Standard 4 3 4" xfId="255" xr:uid="{758C7FCD-8E53-4DA3-A2BC-FBB74DBE0973}"/>
    <cellStyle name="Standard 4 3 4 2" xfId="495" xr:uid="{11A7E5E2-5F14-475D-9165-371D945C08D1}"/>
    <cellStyle name="Standard 4 3 5" xfId="383" xr:uid="{ED50B6B5-386C-4A3B-80B1-0A09002E1F72}"/>
    <cellStyle name="Standard 4 4" xfId="102" xr:uid="{00000000-0005-0000-0000-0000C1000000}"/>
    <cellStyle name="Standard 4 4 2" xfId="197" xr:uid="{00000000-0005-0000-0000-0000C2000000}"/>
    <cellStyle name="Standard 4 4 2 2" xfId="335" xr:uid="{511DF240-D1DE-42DD-A1A4-50408E6F72BB}"/>
    <cellStyle name="Standard 4 4 2 2 2" xfId="575" xr:uid="{D5F586A6-8F26-41F1-8E04-4FF99925BA56}"/>
    <cellStyle name="Standard 4 4 2 3" xfId="444" xr:uid="{A45D20EC-131C-4DCD-B4D8-5049BADE0380}"/>
    <cellStyle name="Standard 4 4 3" xfId="274" xr:uid="{EC78E803-FF8E-46A9-A75E-27749CF6FBA8}"/>
    <cellStyle name="Standard 4 4 3 2" xfId="514" xr:uid="{6735ED90-80E2-48A2-85CC-4EA873C6C031}"/>
    <cellStyle name="Standard 4 4 4" xfId="393" xr:uid="{DFA842F8-9A4B-4CDA-8B4D-9EF568F1554E}"/>
    <cellStyle name="Standard 4 5" xfId="198" xr:uid="{00000000-0005-0000-0000-0000C3000000}"/>
    <cellStyle name="Standard 4 5 2" xfId="336" xr:uid="{F0A564D7-54A0-4365-A104-92D580D8C170}"/>
    <cellStyle name="Standard 4 5 2 2" xfId="576" xr:uid="{B4B9C164-C4BC-4F0E-A611-E4027BD9DEF0}"/>
    <cellStyle name="Standard 4 5 3" xfId="445" xr:uid="{DCDDBE34-C81E-470A-8076-93420DA7C108}"/>
    <cellStyle name="Standard 4 6" xfId="247" xr:uid="{0FD18BDE-A465-44EE-86B9-F94DBFD8AD94}"/>
    <cellStyle name="Standard 4 6 2" xfId="487" xr:uid="{FF35C306-BE33-4474-9220-F0060E9165A8}"/>
    <cellStyle name="Standard 4 7" xfId="375" xr:uid="{E27DB08A-BC3C-419F-85A0-78EED43EC448}"/>
    <cellStyle name="Standard 5" xfId="49" xr:uid="{00000000-0005-0000-0000-0000C4000000}"/>
    <cellStyle name="Standard 5 2" xfId="53" xr:uid="{00000000-0005-0000-0000-0000C5000000}"/>
    <cellStyle name="Standard 5 2 2" xfId="61" xr:uid="{00000000-0005-0000-0000-0000C6000000}"/>
    <cellStyle name="Standard 5 2 2 2" xfId="115" xr:uid="{00000000-0005-0000-0000-0000C7000000}"/>
    <cellStyle name="Standard 5 2 2 2 2" xfId="199" xr:uid="{00000000-0005-0000-0000-0000C8000000}"/>
    <cellStyle name="Standard 5 2 2 2 2 2" xfId="337" xr:uid="{ECEC8A59-3C1F-497A-B0B5-4DF11DE206F6}"/>
    <cellStyle name="Standard 5 2 2 2 2 2 2" xfId="577" xr:uid="{2AD3B4BA-1216-447F-8CFE-B3F202B517C4}"/>
    <cellStyle name="Standard 5 2 2 2 2 3" xfId="446" xr:uid="{6E6114D7-1B9F-4A19-BE70-A1BA15928883}"/>
    <cellStyle name="Standard 5 2 2 2 3" xfId="287" xr:uid="{4F36CCE3-222E-48C0-A578-4A6321E926C5}"/>
    <cellStyle name="Standard 5 2 2 2 3 2" xfId="527" xr:uid="{836676FB-AA76-4CCF-8F1D-6072DC8F8EB3}"/>
    <cellStyle name="Standard 5 2 2 2 4" xfId="406" xr:uid="{4D7312DE-1724-4A74-8BDA-43B5B85F364D}"/>
    <cellStyle name="Standard 5 2 2 3" xfId="200" xr:uid="{00000000-0005-0000-0000-0000C9000000}"/>
    <cellStyle name="Standard 5 2 2 3 2" xfId="338" xr:uid="{862B8EAD-11F1-45C0-8475-DC550091BC1B}"/>
    <cellStyle name="Standard 5 2 2 3 2 2" xfId="578" xr:uid="{C56E64C0-4FE1-4878-9EF3-A6C24FC2CC5C}"/>
    <cellStyle name="Standard 5 2 2 3 3" xfId="447" xr:uid="{369A9FEF-217A-4958-A8C4-F5F3D7EEFE2E}"/>
    <cellStyle name="Standard 5 2 2 4" xfId="260" xr:uid="{4D902E84-532A-4AEA-852C-ED503C9022FA}"/>
    <cellStyle name="Standard 5 2 2 4 2" xfId="500" xr:uid="{C676A55F-AB52-4EC1-8938-579A8C3915C9}"/>
    <cellStyle name="Standard 5 2 2 5" xfId="388" xr:uid="{03DD818F-C308-4A0A-9892-8DF4C8007FD3}"/>
    <cellStyle name="Standard 5 2 3" xfId="107" xr:uid="{00000000-0005-0000-0000-0000CA000000}"/>
    <cellStyle name="Standard 5 2 3 2" xfId="201" xr:uid="{00000000-0005-0000-0000-0000CB000000}"/>
    <cellStyle name="Standard 5 2 3 2 2" xfId="339" xr:uid="{190B9980-B0BC-4C67-84CB-F294DF3FD652}"/>
    <cellStyle name="Standard 5 2 3 2 2 2" xfId="579" xr:uid="{943DE57B-22F6-4CE9-8776-C3539AA63F0A}"/>
    <cellStyle name="Standard 5 2 3 2 3" xfId="448" xr:uid="{06FE733E-D005-4437-8806-1B290FE79FCA}"/>
    <cellStyle name="Standard 5 2 3 3" xfId="279" xr:uid="{102F3C9F-8F5E-4EE6-B1F5-B838E9562D3C}"/>
    <cellStyle name="Standard 5 2 3 3 2" xfId="519" xr:uid="{F59DFABF-4034-44B2-9D00-31D21945AE66}"/>
    <cellStyle name="Standard 5 2 3 4" xfId="398" xr:uid="{B35D2ED6-EE61-45CD-9774-7D74F0BF69E4}"/>
    <cellStyle name="Standard 5 2 4" xfId="202" xr:uid="{00000000-0005-0000-0000-0000CC000000}"/>
    <cellStyle name="Standard 5 2 4 2" xfId="340" xr:uid="{6CC07E41-3290-4AF9-BEA9-A01533027918}"/>
    <cellStyle name="Standard 5 2 4 2 2" xfId="580" xr:uid="{0B9D8836-75F3-4F52-A14C-195B309B94C4}"/>
    <cellStyle name="Standard 5 2 4 3" xfId="449" xr:uid="{16DA1610-6ABF-4B58-8AAC-A148B509BB16}"/>
    <cellStyle name="Standard 5 2 5" xfId="252" xr:uid="{3559E3B7-3457-449E-8CF2-14FC87C96C71}"/>
    <cellStyle name="Standard 5 2 5 2" xfId="492" xr:uid="{D3EB901C-6D9B-44AB-93FA-45801A9701F4}"/>
    <cellStyle name="Standard 5 2 6" xfId="380" xr:uid="{B200B753-D66E-44FF-BE30-739D27837DEA}"/>
    <cellStyle name="Standard 5 3" xfId="57" xr:uid="{00000000-0005-0000-0000-0000CD000000}"/>
    <cellStyle name="Standard 5 3 2" xfId="111" xr:uid="{00000000-0005-0000-0000-0000CE000000}"/>
    <cellStyle name="Standard 5 3 2 2" xfId="203" xr:uid="{00000000-0005-0000-0000-0000CF000000}"/>
    <cellStyle name="Standard 5 3 2 2 2" xfId="341" xr:uid="{BA70C201-7051-4F78-AEA7-A7EEA1997A89}"/>
    <cellStyle name="Standard 5 3 2 2 2 2" xfId="581" xr:uid="{F1895282-103E-4399-A333-1A79BBBB419C}"/>
    <cellStyle name="Standard 5 3 2 2 3" xfId="450" xr:uid="{37213B38-8238-493F-AE3B-4FE02F128CCD}"/>
    <cellStyle name="Standard 5 3 2 3" xfId="283" xr:uid="{97F9A249-FA89-4B14-8942-C06C6FF10350}"/>
    <cellStyle name="Standard 5 3 2 3 2" xfId="523" xr:uid="{04AE3023-8A56-4769-8881-E383074E2512}"/>
    <cellStyle name="Standard 5 3 2 4" xfId="402" xr:uid="{9C1AC535-61B1-4C81-9D21-F7DE0D2BF6AC}"/>
    <cellStyle name="Standard 5 3 3" xfId="204" xr:uid="{00000000-0005-0000-0000-0000D0000000}"/>
    <cellStyle name="Standard 5 3 3 2" xfId="342" xr:uid="{A3EBFF69-B360-4889-9F12-7A3459F67B9D}"/>
    <cellStyle name="Standard 5 3 3 2 2" xfId="582" xr:uid="{F6666327-9288-4735-8F6B-672D8E089C20}"/>
    <cellStyle name="Standard 5 3 3 3" xfId="451" xr:uid="{E6FC32A6-02BD-4700-8B7F-7B0A4D38597D}"/>
    <cellStyle name="Standard 5 3 4" xfId="256" xr:uid="{EC496141-EB53-4323-914F-927775BB6CB2}"/>
    <cellStyle name="Standard 5 3 4 2" xfId="496" xr:uid="{94415FC1-A80D-4AEC-ADC5-A3F2A9B20495}"/>
    <cellStyle name="Standard 5 3 5" xfId="384" xr:uid="{B869434C-B29C-446C-9E10-CD7A2F7D7C44}"/>
    <cellStyle name="Standard 5 4" xfId="103" xr:uid="{00000000-0005-0000-0000-0000D1000000}"/>
    <cellStyle name="Standard 5 4 2" xfId="205" xr:uid="{00000000-0005-0000-0000-0000D2000000}"/>
    <cellStyle name="Standard 5 4 2 2" xfId="343" xr:uid="{0B1892DA-8649-4D38-B96E-8AA4CA5F1ED8}"/>
    <cellStyle name="Standard 5 4 2 2 2" xfId="583" xr:uid="{7EAE5912-714A-423D-9710-45D0EC8745FB}"/>
    <cellStyle name="Standard 5 4 2 3" xfId="452" xr:uid="{ABE21A49-EBE1-489B-A4D8-E62DD1123970}"/>
    <cellStyle name="Standard 5 4 3" xfId="275" xr:uid="{05E44538-CA1A-4BE6-92CF-8158B6834466}"/>
    <cellStyle name="Standard 5 4 3 2" xfId="515" xr:uid="{67373EBC-73EF-4139-BB68-F6F68603149D}"/>
    <cellStyle name="Standard 5 4 4" xfId="394" xr:uid="{7F480285-B905-4B9E-907F-EBEF4B3F83C2}"/>
    <cellStyle name="Standard 5 5" xfId="206" xr:uid="{00000000-0005-0000-0000-0000D3000000}"/>
    <cellStyle name="Standard 5 5 2" xfId="344" xr:uid="{E42DC154-7391-4604-9129-D0F32706448A}"/>
    <cellStyle name="Standard 5 5 2 2" xfId="584" xr:uid="{476FA002-7E37-4A9C-82CC-A47881F4EF5B}"/>
    <cellStyle name="Standard 5 5 3" xfId="453" xr:uid="{CE58E52A-751F-482E-9816-BD38199DD70C}"/>
    <cellStyle name="Standard 5 6" xfId="248" xr:uid="{52154CA6-8F92-4D26-867B-EE2883E1998B}"/>
    <cellStyle name="Standard 5 6 2" xfId="488" xr:uid="{B34CFC2A-11FC-4A7A-965C-D706D47E94C6}"/>
    <cellStyle name="Standard 5 7" xfId="376" xr:uid="{E782734C-5CC6-4FAF-AF58-7FFCFA841655}"/>
    <cellStyle name="Standard 6" xfId="90" xr:uid="{00000000-0005-0000-0000-0000D4000000}"/>
    <cellStyle name="Standard 6 2" xfId="207" xr:uid="{00000000-0005-0000-0000-0000D5000000}"/>
    <cellStyle name="Standard 6 2 2" xfId="345" xr:uid="{C4652EBD-1168-4340-95FF-5E67DE1CD82B}"/>
    <cellStyle name="Standard 6 2 2 2" xfId="585" xr:uid="{8F5E0DFB-5BBA-4BC1-9152-4FC57982DF24}"/>
    <cellStyle name="Standard 6 2 3" xfId="454" xr:uid="{D6223902-B9D3-45E7-BAB2-881B49757A32}"/>
    <cellStyle name="Standard 6 3" xfId="262" xr:uid="{BA8AF2AD-11EA-48CF-8904-040E79A16DA7}"/>
    <cellStyle name="Standard 6 3 2" xfId="502" xr:uid="{99C3749A-6320-4A65-A296-33C51F831A1E}"/>
    <cellStyle name="Standard 6 4" xfId="390" xr:uid="{89A77F12-C42A-4E4D-BFF2-3CF818F3FB79}"/>
    <cellStyle name="Standard 7" xfId="118" xr:uid="{00000000-0005-0000-0000-0000D6000000}"/>
    <cellStyle name="Standard 7 2" xfId="208" xr:uid="{00000000-0005-0000-0000-0000D7000000}"/>
    <cellStyle name="Standard 7 2 2" xfId="209" xr:uid="{00000000-0005-0000-0000-0000D8000000}"/>
    <cellStyle name="Standard 7 2 2 2" xfId="347" xr:uid="{0453CB15-F811-4CAE-AAE8-951985DA2AD6}"/>
    <cellStyle name="Standard 7 2 2 2 2" xfId="587" xr:uid="{BD05529E-21B5-4917-A21D-F9E6B40E9205}"/>
    <cellStyle name="Standard 7 2 2 3" xfId="456" xr:uid="{E0B511C5-A8F9-4D75-B432-4F44F2D0279E}"/>
    <cellStyle name="Standard 7 2 3" xfId="346" xr:uid="{13A5972E-F71E-4E70-AE82-3EAE7E2F72EB}"/>
    <cellStyle name="Standard 7 2 3 2" xfId="586" xr:uid="{08D47F49-9058-4BD8-9C5A-896D75F9268C}"/>
    <cellStyle name="Standard 7 2 4" xfId="455" xr:uid="{11933368-A75F-4233-A784-D3E06F574DEB}"/>
    <cellStyle name="Standard 7 3" xfId="210" xr:uid="{00000000-0005-0000-0000-0000D9000000}"/>
    <cellStyle name="Standard 7 3 2" xfId="348" xr:uid="{75D00D27-9C73-4FB5-897F-E580937D5DE0}"/>
    <cellStyle name="Standard 7 3 2 2" xfId="588" xr:uid="{C363130C-B282-487C-98DD-49A5B252A488}"/>
    <cellStyle name="Standard 7 3 3" xfId="457" xr:uid="{CE94840D-D097-4BB3-BFEA-66E77AB0749D}"/>
    <cellStyle name="Standard 7 4" xfId="290" xr:uid="{341200F6-2AB6-44D5-957C-81B3A9CE525B}"/>
    <cellStyle name="Standard 7 4 2" xfId="530" xr:uid="{D7797187-CB60-478B-B5F7-9CA130261FC2}"/>
    <cellStyle name="Standard 7 5" xfId="408" xr:uid="{1927E4C8-3A7E-4D08-9E7F-50BE5B38923F}"/>
    <cellStyle name="Standard 8" xfId="117" xr:uid="{00000000-0005-0000-0000-0000DA000000}"/>
    <cellStyle name="Standard 8 2" xfId="211" xr:uid="{00000000-0005-0000-0000-0000DB000000}"/>
    <cellStyle name="Standard 8 2 2" xfId="212" xr:uid="{00000000-0005-0000-0000-0000DC000000}"/>
    <cellStyle name="Standard 8 2 2 2" xfId="350" xr:uid="{FF786097-7951-4898-A6E5-CB23D1F39F9C}"/>
    <cellStyle name="Standard 8 2 2 2 2" xfId="590" xr:uid="{0CC3386C-36BE-4368-837B-6C09BF71A080}"/>
    <cellStyle name="Standard 8 2 2 3" xfId="459" xr:uid="{BEF3A186-3ED9-4F4B-898D-21C9BAC316F2}"/>
    <cellStyle name="Standard 8 2 3" xfId="349" xr:uid="{E8134BF1-C652-411F-BB68-143ED061BD99}"/>
    <cellStyle name="Standard 8 2 3 2" xfId="589" xr:uid="{DA2E6CFF-FA43-4BFA-83EA-F6FE0F93FB67}"/>
    <cellStyle name="Standard 8 2 4" xfId="458" xr:uid="{D49F3F78-BCA6-467C-AC9D-7B657CECE0D3}"/>
    <cellStyle name="Standard 8 3" xfId="213" xr:uid="{00000000-0005-0000-0000-0000DD000000}"/>
    <cellStyle name="Standard 8 3 2" xfId="351" xr:uid="{659FFE40-C040-409A-A59A-B52E7D0C689C}"/>
    <cellStyle name="Standard 8 3 2 2" xfId="591" xr:uid="{394935DA-71C4-4C37-85F3-BDEBA5168AA2}"/>
    <cellStyle name="Standard 8 3 3" xfId="460" xr:uid="{0D33A8F8-0727-402B-98D2-8F3D003D8443}"/>
    <cellStyle name="Standard 8 4" xfId="214" xr:uid="{00000000-0005-0000-0000-0000DE000000}"/>
    <cellStyle name="Standard 8 4 2" xfId="352" xr:uid="{09C9700D-2BD5-490D-BB98-1ADF6D37FFF2}"/>
    <cellStyle name="Standard 8 4 2 2" xfId="592" xr:uid="{4B74319D-F988-46C2-A7B3-B789F0EFE824}"/>
    <cellStyle name="Standard 8 4 3" xfId="461" xr:uid="{4D3BA3DF-37FB-42D6-9839-C1126FE718F2}"/>
    <cellStyle name="Standard 8 5" xfId="120" xr:uid="{00000000-0005-0000-0000-0000DF000000}"/>
    <cellStyle name="Standard 8 5 2" xfId="292" xr:uid="{D8719994-746B-4766-9F92-56A1D65C18A0}"/>
    <cellStyle name="Standard 8 5 2 2" xfId="532" xr:uid="{35FEBC59-4607-4ECB-83D1-6C51D929730A}"/>
    <cellStyle name="Standard 8 5 3" xfId="410" xr:uid="{570629F5-83CB-4063-B1BE-A3F3B0E5EA6A}"/>
    <cellStyle name="Standard 8 6" xfId="289" xr:uid="{D53BF472-2C8B-4057-8F56-0B2ACE288278}"/>
    <cellStyle name="Standard 8 6 2" xfId="529" xr:uid="{F8FF64DE-009E-4F96-9694-18F205F76AB2}"/>
    <cellStyle name="Standard 8 7" xfId="407" xr:uid="{79E2AACC-28DB-4BC1-978F-1EB1B2AB60FB}"/>
    <cellStyle name="Standard 9" xfId="119" xr:uid="{00000000-0005-0000-0000-0000E0000000}"/>
    <cellStyle name="Standard 9 2" xfId="215" xr:uid="{00000000-0005-0000-0000-0000E1000000}"/>
    <cellStyle name="Standard 9 2 2" xfId="216" xr:uid="{00000000-0005-0000-0000-0000E2000000}"/>
    <cellStyle name="Standard 9 2 2 2" xfId="354" xr:uid="{6E965331-5E05-4389-912A-216DB397ABF5}"/>
    <cellStyle name="Standard 9 2 2 2 2" xfId="594" xr:uid="{C78588ED-3084-4EF7-A48A-36C5F61FF206}"/>
    <cellStyle name="Standard 9 2 2 3" xfId="463" xr:uid="{F5FE7E14-7123-445C-8FA2-58AAF3FF2FE1}"/>
    <cellStyle name="Standard 9 2 3" xfId="353" xr:uid="{689A48DC-05C2-435E-A72C-7EE2B98BD352}"/>
    <cellStyle name="Standard 9 2 3 2" xfId="593" xr:uid="{175C4D8A-3403-4D3E-BD11-74BF9156DD82}"/>
    <cellStyle name="Standard 9 2 4" xfId="462" xr:uid="{610DD110-5820-44C8-B1B1-43E63CDE7CEA}"/>
    <cellStyle name="Standard 9 3" xfId="217" xr:uid="{00000000-0005-0000-0000-0000E3000000}"/>
    <cellStyle name="Standard 9 3 2" xfId="355" xr:uid="{5262E273-E3CC-4754-A946-51831CC50768}"/>
    <cellStyle name="Standard 9 3 2 2" xfId="595" xr:uid="{A0AF3706-CFEC-4F4F-AB3A-29AFB6275756}"/>
    <cellStyle name="Standard 9 3 3" xfId="464" xr:uid="{38313DE9-F96A-4E1C-BBB9-0EBC6A95832D}"/>
    <cellStyle name="Standard 9 4" xfId="291" xr:uid="{593B2369-704C-4D7C-83DD-AD42A3669883}"/>
    <cellStyle name="Standard 9 4 2" xfId="531" xr:uid="{5C3FAC13-E053-4002-8088-C54B0752AEED}"/>
    <cellStyle name="Standard 9 5" xfId="409" xr:uid="{6DCA791E-7E2F-4BD1-BAEA-08966FAB0DD5}"/>
    <cellStyle name="Tecan.At.Excel.Error" xfId="88" xr:uid="{00000000-0005-0000-0000-0000E4000000}"/>
    <cellStyle name="Title" xfId="35" builtinId="15" customBuiltin="1"/>
    <cellStyle name="Title 2" xfId="218" xr:uid="{00000000-0005-0000-0000-0000E5000000}"/>
    <cellStyle name="Total" xfId="28" builtinId="25" customBuiltin="1"/>
    <cellStyle name="Total 2" xfId="219" xr:uid="{00000000-0005-0000-0000-0000E6000000}"/>
    <cellStyle name="Total 2 2" xfId="356" xr:uid="{C6E1E69E-B094-4514-871D-EF4B791EBB2E}"/>
    <cellStyle name="Total 2 2 2" xfId="596" xr:uid="{F9DB88F0-EA1C-4E77-88ED-D4EF5601D070}"/>
    <cellStyle name="Total 3" xfId="243" xr:uid="{365E8C1A-CE2C-498A-853F-93BDC8A37547}"/>
    <cellStyle name="Total 3 2" xfId="483" xr:uid="{DB7D9129-7A36-4DF9-9D59-800314310016}"/>
    <cellStyle name="Warning Text" xfId="41" builtinId="11" customBuiltin="1"/>
    <cellStyle name="Warning Text 2" xfId="220" xr:uid="{00000000-0005-0000-0000-0000EE000000}"/>
  </cellStyles>
  <dxfs count="1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FFFF66"/>
      <color rgb="FFFF0066"/>
      <color rgb="FFFFCC99"/>
      <color rgb="FFCCFFCC"/>
      <color rgb="FFFF9933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Signal GFP probe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signal GFP probe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Online_RAW!$E$2:$E$1383</c:f>
              <c:numCache>
                <c:formatCode>0.00</c:formatCode>
                <c:ptCount val="1382"/>
                <c:pt idx="0">
                  <c:v>606.98888888888905</c:v>
                </c:pt>
                <c:pt idx="1">
                  <c:v>1345.7047619047601</c:v>
                </c:pt>
                <c:pt idx="2">
                  <c:v>1393.25454545455</c:v>
                </c:pt>
                <c:pt idx="3">
                  <c:v>1398.78260869565</c:v>
                </c:pt>
                <c:pt idx="4">
                  <c:v>1400.3</c:v>
                </c:pt>
                <c:pt idx="5">
                  <c:v>1400.27727272727</c:v>
                </c:pt>
                <c:pt idx="6">
                  <c:v>1400.0909090909099</c:v>
                </c:pt>
                <c:pt idx="7">
                  <c:v>1399.7190476190499</c:v>
                </c:pt>
                <c:pt idx="8">
                  <c:v>1399.6863636363601</c:v>
                </c:pt>
                <c:pt idx="9">
                  <c:v>1399.8333333333301</c:v>
                </c:pt>
                <c:pt idx="10">
                  <c:v>1399.93333333333</c:v>
                </c:pt>
                <c:pt idx="11">
                  <c:v>1399.99047619048</c:v>
                </c:pt>
                <c:pt idx="12">
                  <c:v>1400.0954545454499</c:v>
                </c:pt>
                <c:pt idx="13">
                  <c:v>1399.68571428571</c:v>
                </c:pt>
                <c:pt idx="14">
                  <c:v>1399.9363636363601</c:v>
                </c:pt>
                <c:pt idx="15">
                  <c:v>1399.8952380952401</c:v>
                </c:pt>
                <c:pt idx="16">
                  <c:v>1399.8956521739101</c:v>
                </c:pt>
                <c:pt idx="17">
                  <c:v>1400.29545454545</c:v>
                </c:pt>
                <c:pt idx="18">
                  <c:v>1400.4</c:v>
                </c:pt>
                <c:pt idx="19">
                  <c:v>1399.79545454545</c:v>
                </c:pt>
                <c:pt idx="20">
                  <c:v>1399.79090909091</c:v>
                </c:pt>
                <c:pt idx="21">
                  <c:v>1400.0782608695699</c:v>
                </c:pt>
                <c:pt idx="22">
                  <c:v>1400.2210526315801</c:v>
                </c:pt>
                <c:pt idx="23">
                  <c:v>1399.8409090909099</c:v>
                </c:pt>
                <c:pt idx="24">
                  <c:v>1400.02173913043</c:v>
                </c:pt>
                <c:pt idx="25">
                  <c:v>1399.82380952381</c:v>
                </c:pt>
                <c:pt idx="26">
                  <c:v>1399.91</c:v>
                </c:pt>
                <c:pt idx="27">
                  <c:v>1400.2</c:v>
                </c:pt>
                <c:pt idx="28">
                  <c:v>1400.23181818182</c:v>
                </c:pt>
                <c:pt idx="29">
                  <c:v>1400.2052631578899</c:v>
                </c:pt>
                <c:pt idx="30">
                  <c:v>1399.8050000000001</c:v>
                </c:pt>
                <c:pt idx="31">
                  <c:v>1399.94545454545</c:v>
                </c:pt>
                <c:pt idx="32">
                  <c:v>1399.73181818182</c:v>
                </c:pt>
                <c:pt idx="33">
                  <c:v>1399.8727272727299</c:v>
                </c:pt>
                <c:pt idx="34">
                  <c:v>1399.9227272727301</c:v>
                </c:pt>
                <c:pt idx="35">
                  <c:v>1399.92857142857</c:v>
                </c:pt>
                <c:pt idx="36">
                  <c:v>1400.1636363636401</c:v>
                </c:pt>
                <c:pt idx="37">
                  <c:v>1399.7550000000001</c:v>
                </c:pt>
                <c:pt idx="38">
                  <c:v>1400.0619047619</c:v>
                </c:pt>
                <c:pt idx="39">
                  <c:v>1400.4227272727301</c:v>
                </c:pt>
                <c:pt idx="40">
                  <c:v>1399.61428571429</c:v>
                </c:pt>
                <c:pt idx="41">
                  <c:v>1399.9272727272701</c:v>
                </c:pt>
                <c:pt idx="42">
                  <c:v>1399.5380952380999</c:v>
                </c:pt>
                <c:pt idx="43">
                  <c:v>1400.31176470588</c:v>
                </c:pt>
                <c:pt idx="44">
                  <c:v>1399.63684210526</c:v>
                </c:pt>
                <c:pt idx="45">
                  <c:v>1399.55</c:v>
                </c:pt>
                <c:pt idx="46">
                  <c:v>1399.96363636364</c:v>
                </c:pt>
                <c:pt idx="47">
                  <c:v>1399.9849999999999</c:v>
                </c:pt>
                <c:pt idx="48">
                  <c:v>1400.09</c:v>
                </c:pt>
                <c:pt idx="49">
                  <c:v>1399.71304347826</c:v>
                </c:pt>
                <c:pt idx="50">
                  <c:v>1399.81904761905</c:v>
                </c:pt>
                <c:pt idx="51">
                  <c:v>1400.2</c:v>
                </c:pt>
                <c:pt idx="52">
                  <c:v>1400.24761904762</c:v>
                </c:pt>
                <c:pt idx="53">
                  <c:v>1400.1571428571399</c:v>
                </c:pt>
                <c:pt idx="54">
                  <c:v>1399.9136363636401</c:v>
                </c:pt>
                <c:pt idx="55">
                  <c:v>1400.4421052631601</c:v>
                </c:pt>
                <c:pt idx="56">
                  <c:v>1400.03</c:v>
                </c:pt>
                <c:pt idx="57">
                  <c:v>1400.1</c:v>
                </c:pt>
                <c:pt idx="58">
                  <c:v>1400.1681818181801</c:v>
                </c:pt>
                <c:pt idx="59">
                  <c:v>1400.05</c:v>
                </c:pt>
                <c:pt idx="60">
                  <c:v>1399.8333333333301</c:v>
                </c:pt>
                <c:pt idx="61">
                  <c:v>1399.9619047619001</c:v>
                </c:pt>
                <c:pt idx="62">
                  <c:v>1399.8772727272701</c:v>
                </c:pt>
                <c:pt idx="63">
                  <c:v>1399.78181818182</c:v>
                </c:pt>
                <c:pt idx="64">
                  <c:v>1399.76818181818</c:v>
                </c:pt>
                <c:pt idx="65">
                  <c:v>1399.92857142857</c:v>
                </c:pt>
                <c:pt idx="66">
                  <c:v>1399.87619047619</c:v>
                </c:pt>
                <c:pt idx="67">
                  <c:v>1400.00454545455</c:v>
                </c:pt>
                <c:pt idx="68">
                  <c:v>1399.9086956521701</c:v>
                </c:pt>
                <c:pt idx="69">
                  <c:v>1399.72727272727</c:v>
                </c:pt>
                <c:pt idx="70">
                  <c:v>1400.19545454545</c:v>
                </c:pt>
                <c:pt idx="71">
                  <c:v>1400</c:v>
                </c:pt>
                <c:pt idx="72">
                  <c:v>1400.20909090909</c:v>
                </c:pt>
                <c:pt idx="73">
                  <c:v>1399.69411764706</c:v>
                </c:pt>
                <c:pt idx="74">
                  <c:v>1400.25</c:v>
                </c:pt>
                <c:pt idx="75">
                  <c:v>1400.12380952381</c:v>
                </c:pt>
                <c:pt idx="76">
                  <c:v>1399.5818181818199</c:v>
                </c:pt>
                <c:pt idx="77">
                  <c:v>1400.13</c:v>
                </c:pt>
                <c:pt idx="78">
                  <c:v>1400.4260869565201</c:v>
                </c:pt>
                <c:pt idx="79">
                  <c:v>1399.8545454545499</c:v>
                </c:pt>
                <c:pt idx="80">
                  <c:v>1400.3818181818201</c:v>
                </c:pt>
                <c:pt idx="81">
                  <c:v>1399.9380952381</c:v>
                </c:pt>
                <c:pt idx="82">
                  <c:v>1399.9260869565201</c:v>
                </c:pt>
                <c:pt idx="83">
                  <c:v>1400.1227272727299</c:v>
                </c:pt>
                <c:pt idx="84">
                  <c:v>1400.35</c:v>
                </c:pt>
                <c:pt idx="85">
                  <c:v>1400.4090909090901</c:v>
                </c:pt>
                <c:pt idx="86">
                  <c:v>1400</c:v>
                </c:pt>
                <c:pt idx="87">
                  <c:v>1399.80952380952</c:v>
                </c:pt>
                <c:pt idx="88">
                  <c:v>1400.1636363636401</c:v>
                </c:pt>
                <c:pt idx="89">
                  <c:v>1399.9</c:v>
                </c:pt>
                <c:pt idx="90">
                  <c:v>1399.7047619047601</c:v>
                </c:pt>
                <c:pt idx="91">
                  <c:v>1399.6047619047599</c:v>
                </c:pt>
                <c:pt idx="92">
                  <c:v>1400.0333333333299</c:v>
                </c:pt>
                <c:pt idx="93">
                  <c:v>1400.18571428571</c:v>
                </c:pt>
                <c:pt idx="94">
                  <c:v>1400.34</c:v>
                </c:pt>
                <c:pt idx="95">
                  <c:v>1399.77727272727</c:v>
                </c:pt>
                <c:pt idx="96">
                  <c:v>1399.99565217391</c:v>
                </c:pt>
                <c:pt idx="97">
                  <c:v>1399.94285714286</c:v>
                </c:pt>
                <c:pt idx="98">
                  <c:v>1399.5909090909099</c:v>
                </c:pt>
                <c:pt idx="99">
                  <c:v>1399.67</c:v>
                </c:pt>
                <c:pt idx="100">
                  <c:v>1400.2952380952399</c:v>
                </c:pt>
                <c:pt idx="101">
                  <c:v>1400.1352941176499</c:v>
                </c:pt>
                <c:pt idx="102">
                  <c:v>1399.92380952381</c:v>
                </c:pt>
                <c:pt idx="103">
                  <c:v>1400.1619047618999</c:v>
                </c:pt>
                <c:pt idx="104">
                  <c:v>1399.99523809524</c:v>
                </c:pt>
                <c:pt idx="105">
                  <c:v>1400.2349999999999</c:v>
                </c:pt>
                <c:pt idx="106">
                  <c:v>1399.99545454545</c:v>
                </c:pt>
                <c:pt idx="107">
                  <c:v>1400.02272727273</c:v>
                </c:pt>
                <c:pt idx="108">
                  <c:v>1399.95</c:v>
                </c:pt>
                <c:pt idx="109">
                  <c:v>1400.0956521739099</c:v>
                </c:pt>
                <c:pt idx="110">
                  <c:v>1399.75714285714</c:v>
                </c:pt>
                <c:pt idx="111">
                  <c:v>1400.18095238095</c:v>
                </c:pt>
                <c:pt idx="112">
                  <c:v>1399.905</c:v>
                </c:pt>
                <c:pt idx="113">
                  <c:v>1400.4809523809499</c:v>
                </c:pt>
                <c:pt idx="114">
                  <c:v>1399.97272727273</c:v>
                </c:pt>
                <c:pt idx="115">
                  <c:v>1400.0190476190501</c:v>
                </c:pt>
                <c:pt idx="116">
                  <c:v>1400.0190476190501</c:v>
                </c:pt>
                <c:pt idx="117">
                  <c:v>1399.97</c:v>
                </c:pt>
                <c:pt idx="118">
                  <c:v>1400.3444444444399</c:v>
                </c:pt>
                <c:pt idx="119">
                  <c:v>1400.2333333333299</c:v>
                </c:pt>
                <c:pt idx="120">
                  <c:v>1399.8818181818201</c:v>
                </c:pt>
                <c:pt idx="121">
                  <c:v>1400.45454545455</c:v>
                </c:pt>
                <c:pt idx="122">
                  <c:v>1400.3555555555599</c:v>
                </c:pt>
                <c:pt idx="123">
                  <c:v>1399.95</c:v>
                </c:pt>
                <c:pt idx="124">
                  <c:v>1399.7049999999999</c:v>
                </c:pt>
                <c:pt idx="125">
                  <c:v>1399.7052631578899</c:v>
                </c:pt>
                <c:pt idx="126">
                  <c:v>1399.9272727272701</c:v>
                </c:pt>
                <c:pt idx="127">
                  <c:v>1400.1</c:v>
                </c:pt>
                <c:pt idx="128">
                  <c:v>1400.1428571428601</c:v>
                </c:pt>
                <c:pt idx="129">
                  <c:v>1399.92380952381</c:v>
                </c:pt>
                <c:pt idx="130">
                  <c:v>1399.9</c:v>
                </c:pt>
                <c:pt idx="131">
                  <c:v>1400.04545454545</c:v>
                </c:pt>
                <c:pt idx="132">
                  <c:v>1399.86</c:v>
                </c:pt>
                <c:pt idx="133">
                  <c:v>1400.0904761904801</c:v>
                </c:pt>
                <c:pt idx="134">
                  <c:v>1399.6863636363601</c:v>
                </c:pt>
                <c:pt idx="135">
                  <c:v>1400.16</c:v>
                </c:pt>
                <c:pt idx="136">
                  <c:v>1400.1272727272701</c:v>
                </c:pt>
                <c:pt idx="137">
                  <c:v>1399.75714285714</c:v>
                </c:pt>
                <c:pt idx="138">
                  <c:v>1399.5590909090899</c:v>
                </c:pt>
                <c:pt idx="139">
                  <c:v>1399.92857142857</c:v>
                </c:pt>
                <c:pt idx="140">
                  <c:v>1399.75</c:v>
                </c:pt>
                <c:pt idx="141">
                  <c:v>1400.1590909090901</c:v>
                </c:pt>
                <c:pt idx="142">
                  <c:v>1399.78</c:v>
                </c:pt>
                <c:pt idx="143">
                  <c:v>1400.39473684211</c:v>
                </c:pt>
                <c:pt idx="144">
                  <c:v>1400.1</c:v>
                </c:pt>
                <c:pt idx="145">
                  <c:v>1399.72727272727</c:v>
                </c:pt>
                <c:pt idx="146">
                  <c:v>1400.1095238095199</c:v>
                </c:pt>
                <c:pt idx="147">
                  <c:v>1399.8285714285701</c:v>
                </c:pt>
                <c:pt idx="148">
                  <c:v>1399.87142857143</c:v>
                </c:pt>
                <c:pt idx="149">
                  <c:v>1400.0909090909099</c:v>
                </c:pt>
                <c:pt idx="150">
                  <c:v>1399.8</c:v>
                </c:pt>
                <c:pt idx="151">
                  <c:v>1399.9363636363601</c:v>
                </c:pt>
                <c:pt idx="152">
                  <c:v>1399.8454545454499</c:v>
                </c:pt>
                <c:pt idx="153">
                  <c:v>1399.96363636364</c:v>
                </c:pt>
                <c:pt idx="154">
                  <c:v>1399.9</c:v>
                </c:pt>
                <c:pt idx="155">
                  <c:v>1400.12380952381</c:v>
                </c:pt>
                <c:pt idx="156">
                  <c:v>1400.1130434782599</c:v>
                </c:pt>
                <c:pt idx="157">
                  <c:v>1399.95</c:v>
                </c:pt>
                <c:pt idx="158">
                  <c:v>1399.80952380952</c:v>
                </c:pt>
                <c:pt idx="159">
                  <c:v>1399.9090909090901</c:v>
                </c:pt>
                <c:pt idx="160">
                  <c:v>1400.08421052632</c:v>
                </c:pt>
                <c:pt idx="161">
                  <c:v>1399.94761904762</c:v>
                </c:pt>
                <c:pt idx="162">
                  <c:v>1400.05263157895</c:v>
                </c:pt>
                <c:pt idx="163">
                  <c:v>1399.8</c:v>
                </c:pt>
                <c:pt idx="164">
                  <c:v>1400.4227272727301</c:v>
                </c:pt>
                <c:pt idx="165">
                  <c:v>1399.97727272727</c:v>
                </c:pt>
                <c:pt idx="166">
                  <c:v>1399.8</c:v>
                </c:pt>
                <c:pt idx="167">
                  <c:v>1400.2238095238099</c:v>
                </c:pt>
                <c:pt idx="168">
                  <c:v>1399.82380952381</c:v>
                </c:pt>
                <c:pt idx="169">
                  <c:v>1399.7380952381</c:v>
                </c:pt>
                <c:pt idx="170">
                  <c:v>1400.1545454545501</c:v>
                </c:pt>
                <c:pt idx="171">
                  <c:v>1399.9142857142899</c:v>
                </c:pt>
                <c:pt idx="172">
                  <c:v>1400.1571428571399</c:v>
                </c:pt>
                <c:pt idx="173">
                  <c:v>1399.7666666666701</c:v>
                </c:pt>
                <c:pt idx="174">
                  <c:v>1400.00454545455</c:v>
                </c:pt>
                <c:pt idx="175">
                  <c:v>1400.12857142857</c:v>
                </c:pt>
                <c:pt idx="176">
                  <c:v>1400.02272727273</c:v>
                </c:pt>
                <c:pt idx="177">
                  <c:v>1400.0619047619</c:v>
                </c:pt>
                <c:pt idx="178">
                  <c:v>1400.17</c:v>
                </c:pt>
                <c:pt idx="179">
                  <c:v>1400.115</c:v>
                </c:pt>
                <c:pt idx="180">
                  <c:v>1399.9421052631601</c:v>
                </c:pt>
                <c:pt idx="181">
                  <c:v>1399.45</c:v>
                </c:pt>
                <c:pt idx="182">
                  <c:v>1399.8363636363599</c:v>
                </c:pt>
                <c:pt idx="183">
                  <c:v>1399.4111111111099</c:v>
                </c:pt>
                <c:pt idx="184">
                  <c:v>1400.1571428571399</c:v>
                </c:pt>
                <c:pt idx="185">
                  <c:v>1399.8380952381001</c:v>
                </c:pt>
                <c:pt idx="186">
                  <c:v>1399.81904761905</c:v>
                </c:pt>
                <c:pt idx="187">
                  <c:v>1400.1304347826101</c:v>
                </c:pt>
                <c:pt idx="188">
                  <c:v>1400.3476190476199</c:v>
                </c:pt>
                <c:pt idx="189">
                  <c:v>1399.7315789473701</c:v>
                </c:pt>
                <c:pt idx="190">
                  <c:v>1399.9045454545501</c:v>
                </c:pt>
                <c:pt idx="191">
                  <c:v>1399.93333333333</c:v>
                </c:pt>
                <c:pt idx="192">
                  <c:v>1399.9842105263201</c:v>
                </c:pt>
                <c:pt idx="193">
                  <c:v>1400.0863636363599</c:v>
                </c:pt>
                <c:pt idx="194">
                  <c:v>1400.1526315789499</c:v>
                </c:pt>
                <c:pt idx="195">
                  <c:v>1400</c:v>
                </c:pt>
                <c:pt idx="196">
                  <c:v>1399.74</c:v>
                </c:pt>
                <c:pt idx="197">
                  <c:v>1399.9043478260901</c:v>
                </c:pt>
                <c:pt idx="198">
                  <c:v>1399.875</c:v>
                </c:pt>
                <c:pt idx="199">
                  <c:v>1399.8909090909101</c:v>
                </c:pt>
                <c:pt idx="200">
                  <c:v>1399.8428571428601</c:v>
                </c:pt>
                <c:pt idx="201">
                  <c:v>1400.2714285714301</c:v>
                </c:pt>
                <c:pt idx="202">
                  <c:v>1400.3590909090899</c:v>
                </c:pt>
                <c:pt idx="203">
                  <c:v>1400.02727272727</c:v>
                </c:pt>
                <c:pt idx="204">
                  <c:v>1400.1619047618999</c:v>
                </c:pt>
                <c:pt idx="205">
                  <c:v>1400.0684210526299</c:v>
                </c:pt>
                <c:pt idx="206">
                  <c:v>1399.9363636363601</c:v>
                </c:pt>
                <c:pt idx="207">
                  <c:v>1400.23636363636</c:v>
                </c:pt>
                <c:pt idx="208">
                  <c:v>1400.2285714285699</c:v>
                </c:pt>
                <c:pt idx="209">
                  <c:v>1399.8285714285701</c:v>
                </c:pt>
                <c:pt idx="210">
                  <c:v>1400.1476190476201</c:v>
                </c:pt>
                <c:pt idx="211">
                  <c:v>1400.0863636363599</c:v>
                </c:pt>
                <c:pt idx="212">
                  <c:v>1399.6409090909101</c:v>
                </c:pt>
                <c:pt idx="213">
                  <c:v>1400.1545454545501</c:v>
                </c:pt>
                <c:pt idx="214">
                  <c:v>1400.0380952380999</c:v>
                </c:pt>
                <c:pt idx="215">
                  <c:v>1400.1</c:v>
                </c:pt>
                <c:pt idx="216">
                  <c:v>1399.39473684211</c:v>
                </c:pt>
                <c:pt idx="217">
                  <c:v>1399.9761904761899</c:v>
                </c:pt>
                <c:pt idx="218">
                  <c:v>1399.8619047619</c:v>
                </c:pt>
                <c:pt idx="219">
                  <c:v>1399.9</c:v>
                </c:pt>
                <c:pt idx="220">
                  <c:v>1399.88571428571</c:v>
                </c:pt>
                <c:pt idx="221">
                  <c:v>1400.25238095238</c:v>
                </c:pt>
                <c:pt idx="222">
                  <c:v>1400.2809523809501</c:v>
                </c:pt>
                <c:pt idx="223">
                  <c:v>1400.1590909090901</c:v>
                </c:pt>
                <c:pt idx="224">
                  <c:v>1399.7714285714301</c:v>
                </c:pt>
                <c:pt idx="225">
                  <c:v>1400.07619047619</c:v>
                </c:pt>
                <c:pt idx="226">
                  <c:v>1400.0050000000001</c:v>
                </c:pt>
                <c:pt idx="227">
                  <c:v>1400.3619047619</c:v>
                </c:pt>
                <c:pt idx="228">
                  <c:v>1400.28</c:v>
                </c:pt>
                <c:pt idx="229">
                  <c:v>1400.0650000000001</c:v>
                </c:pt>
                <c:pt idx="230">
                  <c:v>1400</c:v>
                </c:pt>
                <c:pt idx="231">
                  <c:v>1400.0782608695699</c:v>
                </c:pt>
                <c:pt idx="232">
                  <c:v>1399.95909090909</c:v>
                </c:pt>
                <c:pt idx="233">
                  <c:v>1399.72272727273</c:v>
                </c:pt>
                <c:pt idx="234">
                  <c:v>1400.31428571429</c:v>
                </c:pt>
                <c:pt idx="235">
                  <c:v>1399.7380952381</c:v>
                </c:pt>
                <c:pt idx="236">
                  <c:v>1400.16</c:v>
                </c:pt>
                <c:pt idx="237">
                  <c:v>1399.9086956521701</c:v>
                </c:pt>
                <c:pt idx="238">
                  <c:v>1399.61578947368</c:v>
                </c:pt>
                <c:pt idx="239">
                  <c:v>1399.8227272727299</c:v>
                </c:pt>
                <c:pt idx="240">
                  <c:v>1399.5739130434799</c:v>
                </c:pt>
                <c:pt idx="241">
                  <c:v>1399.9434782608701</c:v>
                </c:pt>
                <c:pt idx="242">
                  <c:v>1400.135</c:v>
                </c:pt>
                <c:pt idx="243">
                  <c:v>1399.97272727273</c:v>
                </c:pt>
                <c:pt idx="244">
                  <c:v>1399.74347826087</c:v>
                </c:pt>
                <c:pt idx="245">
                  <c:v>1400.02173913043</c:v>
                </c:pt>
                <c:pt idx="246">
                  <c:v>1400.2095238095201</c:v>
                </c:pt>
                <c:pt idx="247">
                  <c:v>1399.4</c:v>
                </c:pt>
                <c:pt idx="248">
                  <c:v>1399.8818181818201</c:v>
                </c:pt>
                <c:pt idx="249">
                  <c:v>1400.31052631579</c:v>
                </c:pt>
                <c:pt idx="250">
                  <c:v>1400.1652173913001</c:v>
                </c:pt>
                <c:pt idx="251">
                  <c:v>1399.95454545455</c:v>
                </c:pt>
                <c:pt idx="252">
                  <c:v>1399.9217391304301</c:v>
                </c:pt>
                <c:pt idx="253">
                  <c:v>1400.0826086956499</c:v>
                </c:pt>
                <c:pt idx="254">
                  <c:v>1399.65</c:v>
                </c:pt>
                <c:pt idx="255">
                  <c:v>1399.9809523809499</c:v>
                </c:pt>
                <c:pt idx="256">
                  <c:v>1400.06666666667</c:v>
                </c:pt>
                <c:pt idx="257">
                  <c:v>1399.85263157895</c:v>
                </c:pt>
                <c:pt idx="258">
                  <c:v>1399.76818181818</c:v>
                </c:pt>
                <c:pt idx="259">
                  <c:v>1400.46956521739</c:v>
                </c:pt>
                <c:pt idx="260">
                  <c:v>1399.8227272727299</c:v>
                </c:pt>
                <c:pt idx="261">
                  <c:v>1399.78947368421</c:v>
                </c:pt>
                <c:pt idx="262">
                  <c:v>1400.0739130434799</c:v>
                </c:pt>
                <c:pt idx="263">
                  <c:v>1399.98695652174</c:v>
                </c:pt>
                <c:pt idx="264">
                  <c:v>1400.35</c:v>
                </c:pt>
                <c:pt idx="265">
                  <c:v>1400.3333333333301</c:v>
                </c:pt>
                <c:pt idx="266">
                  <c:v>1399.7809523809501</c:v>
                </c:pt>
                <c:pt idx="267">
                  <c:v>1400.0350000000001</c:v>
                </c:pt>
                <c:pt idx="268">
                  <c:v>1399.9761904761899</c:v>
                </c:pt>
                <c:pt idx="269">
                  <c:v>1399.7</c:v>
                </c:pt>
                <c:pt idx="270">
                  <c:v>1400.36</c:v>
                </c:pt>
                <c:pt idx="271">
                  <c:v>1399.4571428571401</c:v>
                </c:pt>
                <c:pt idx="272">
                  <c:v>1400.1727272727301</c:v>
                </c:pt>
                <c:pt idx="273">
                  <c:v>1399.84</c:v>
                </c:pt>
                <c:pt idx="274">
                  <c:v>1400.2857142857099</c:v>
                </c:pt>
                <c:pt idx="275">
                  <c:v>1399.99523809524</c:v>
                </c:pt>
                <c:pt idx="276">
                  <c:v>1400.1136363636399</c:v>
                </c:pt>
                <c:pt idx="277">
                  <c:v>1400.1318181818201</c:v>
                </c:pt>
                <c:pt idx="278">
                  <c:v>1399.92380952381</c:v>
                </c:pt>
                <c:pt idx="279">
                  <c:v>1400.1913043478301</c:v>
                </c:pt>
                <c:pt idx="280">
                  <c:v>1400.02727272727</c:v>
                </c:pt>
                <c:pt idx="281">
                  <c:v>1400.1590909090901</c:v>
                </c:pt>
                <c:pt idx="282">
                  <c:v>1400.17</c:v>
                </c:pt>
                <c:pt idx="283">
                  <c:v>1400.3227272727299</c:v>
                </c:pt>
                <c:pt idx="284">
                  <c:v>1400.1863636363601</c:v>
                </c:pt>
                <c:pt idx="285">
                  <c:v>1400.335</c:v>
                </c:pt>
                <c:pt idx="286">
                  <c:v>1400.2095238095201</c:v>
                </c:pt>
                <c:pt idx="287">
                  <c:v>1399.74761904762</c:v>
                </c:pt>
                <c:pt idx="288">
                  <c:v>1400.0285714285701</c:v>
                </c:pt>
                <c:pt idx="289">
                  <c:v>1399.69047619048</c:v>
                </c:pt>
                <c:pt idx="290">
                  <c:v>1399.79090909091</c:v>
                </c:pt>
                <c:pt idx="291">
                  <c:v>1400.2049999999999</c:v>
                </c:pt>
                <c:pt idx="292">
                  <c:v>1399.9541666666701</c:v>
                </c:pt>
                <c:pt idx="293">
                  <c:v>1400.04090909091</c:v>
                </c:pt>
                <c:pt idx="294">
                  <c:v>1399.915</c:v>
                </c:pt>
                <c:pt idx="295">
                  <c:v>1399.70454545455</c:v>
                </c:pt>
                <c:pt idx="296">
                  <c:v>1399.8727272727299</c:v>
                </c:pt>
                <c:pt idx="297">
                  <c:v>1399.9631578947401</c:v>
                </c:pt>
                <c:pt idx="298">
                  <c:v>1400.21818181818</c:v>
                </c:pt>
                <c:pt idx="299">
                  <c:v>1399.74761904762</c:v>
                </c:pt>
                <c:pt idx="300">
                  <c:v>1399.68095238095</c:v>
                </c:pt>
                <c:pt idx="301">
                  <c:v>1399.8</c:v>
                </c:pt>
                <c:pt idx="302">
                  <c:v>1399.76363636364</c:v>
                </c:pt>
                <c:pt idx="303">
                  <c:v>1399.6631578947399</c:v>
                </c:pt>
                <c:pt idx="304">
                  <c:v>1399.9043478260901</c:v>
                </c:pt>
                <c:pt idx="305">
                  <c:v>1399.97</c:v>
                </c:pt>
                <c:pt idx="306">
                  <c:v>1400.1217391304299</c:v>
                </c:pt>
                <c:pt idx="307">
                  <c:v>1400.0909090909099</c:v>
                </c:pt>
                <c:pt idx="308">
                  <c:v>1400.0857142857101</c:v>
                </c:pt>
                <c:pt idx="309">
                  <c:v>1400.3727272727299</c:v>
                </c:pt>
                <c:pt idx="310">
                  <c:v>1399.6826086956501</c:v>
                </c:pt>
                <c:pt idx="311">
                  <c:v>1399.94761904762</c:v>
                </c:pt>
                <c:pt idx="312">
                  <c:v>1399.96363636364</c:v>
                </c:pt>
                <c:pt idx="313">
                  <c:v>1400.1043478260899</c:v>
                </c:pt>
                <c:pt idx="314">
                  <c:v>1400.5380952380999</c:v>
                </c:pt>
                <c:pt idx="315">
                  <c:v>1400.25454545455</c:v>
                </c:pt>
                <c:pt idx="316">
                  <c:v>1399.74090909091</c:v>
                </c:pt>
                <c:pt idx="317">
                  <c:v>1400.0476190476199</c:v>
                </c:pt>
                <c:pt idx="318">
                  <c:v>1399.6913043478301</c:v>
                </c:pt>
                <c:pt idx="319">
                  <c:v>1400.1652173913001</c:v>
                </c:pt>
                <c:pt idx="320">
                  <c:v>1399.98181818182</c:v>
                </c:pt>
                <c:pt idx="321">
                  <c:v>1399.99545454545</c:v>
                </c:pt>
                <c:pt idx="322">
                  <c:v>1399.75714285714</c:v>
                </c:pt>
                <c:pt idx="323">
                  <c:v>1399.8913043478301</c:v>
                </c:pt>
                <c:pt idx="324">
                  <c:v>1400.47272727273</c:v>
                </c:pt>
                <c:pt idx="325">
                  <c:v>1400.3571428571399</c:v>
                </c:pt>
                <c:pt idx="326">
                  <c:v>1399.71818181818</c:v>
                </c:pt>
                <c:pt idx="327">
                  <c:v>1399.9190476190499</c:v>
                </c:pt>
                <c:pt idx="328">
                  <c:v>1400.3782608695701</c:v>
                </c:pt>
                <c:pt idx="329">
                  <c:v>1400.3304347826099</c:v>
                </c:pt>
                <c:pt idx="330">
                  <c:v>1399.97391304348</c:v>
                </c:pt>
                <c:pt idx="331">
                  <c:v>1400.2</c:v>
                </c:pt>
                <c:pt idx="332">
                  <c:v>1400.0142857142901</c:v>
                </c:pt>
                <c:pt idx="333">
                  <c:v>1399.75454545455</c:v>
                </c:pt>
                <c:pt idx="334">
                  <c:v>1400.04545454545</c:v>
                </c:pt>
                <c:pt idx="335">
                  <c:v>1400.74347826087</c:v>
                </c:pt>
                <c:pt idx="336">
                  <c:v>1400.0954545454499</c:v>
                </c:pt>
                <c:pt idx="337">
                  <c:v>1399.6869565217401</c:v>
                </c:pt>
                <c:pt idx="338">
                  <c:v>1399.44545454545</c:v>
                </c:pt>
                <c:pt idx="339">
                  <c:v>1399.95</c:v>
                </c:pt>
                <c:pt idx="340">
                  <c:v>1400.1416666666701</c:v>
                </c:pt>
                <c:pt idx="341">
                  <c:v>1400.1090909090899</c:v>
                </c:pt>
                <c:pt idx="342">
                  <c:v>1399.8608695652199</c:v>
                </c:pt>
                <c:pt idx="343">
                  <c:v>1399.72272727273</c:v>
                </c:pt>
                <c:pt idx="344">
                  <c:v>1399.9949999999999</c:v>
                </c:pt>
                <c:pt idx="345">
                  <c:v>1399.8954545454501</c:v>
                </c:pt>
                <c:pt idx="346">
                  <c:v>1399.8</c:v>
                </c:pt>
                <c:pt idx="347">
                  <c:v>1399.9619047619001</c:v>
                </c:pt>
                <c:pt idx="348">
                  <c:v>1400.1681818181801</c:v>
                </c:pt>
                <c:pt idx="349">
                  <c:v>1399.8136363636399</c:v>
                </c:pt>
                <c:pt idx="350">
                  <c:v>1400.3521739130399</c:v>
                </c:pt>
                <c:pt idx="351">
                  <c:v>1399.5695652173899</c:v>
                </c:pt>
                <c:pt idx="352">
                  <c:v>1400.05238095238</c:v>
                </c:pt>
                <c:pt idx="353">
                  <c:v>1399.8318181818199</c:v>
                </c:pt>
                <c:pt idx="354">
                  <c:v>1399.99130434783</c:v>
                </c:pt>
                <c:pt idx="355">
                  <c:v>1400.0652173912999</c:v>
                </c:pt>
                <c:pt idx="356">
                  <c:v>1400.1227272727299</c:v>
                </c:pt>
                <c:pt idx="357">
                  <c:v>1399.8523809523799</c:v>
                </c:pt>
                <c:pt idx="358">
                  <c:v>1399.8</c:v>
                </c:pt>
                <c:pt idx="359">
                  <c:v>1399.92857142857</c:v>
                </c:pt>
                <c:pt idx="360">
                  <c:v>1400.2333333333299</c:v>
                </c:pt>
                <c:pt idx="361">
                  <c:v>1400.19545454545</c:v>
                </c:pt>
                <c:pt idx="362">
                  <c:v>1399.88571428571</c:v>
                </c:pt>
                <c:pt idx="363">
                  <c:v>1400.2285714285699</c:v>
                </c:pt>
                <c:pt idx="364">
                  <c:v>1400.3333333333301</c:v>
                </c:pt>
                <c:pt idx="365">
                  <c:v>1400.49545454545</c:v>
                </c:pt>
                <c:pt idx="366">
                  <c:v>1400.04347826087</c:v>
                </c:pt>
                <c:pt idx="367">
                  <c:v>1399.95454545455</c:v>
                </c:pt>
                <c:pt idx="368">
                  <c:v>1400.0150000000001</c:v>
                </c:pt>
                <c:pt idx="369">
                  <c:v>1399.42380952381</c:v>
                </c:pt>
                <c:pt idx="370">
                  <c:v>1399.76363636364</c:v>
                </c:pt>
                <c:pt idx="371">
                  <c:v>1400.2</c:v>
                </c:pt>
                <c:pt idx="372">
                  <c:v>1399.7761904761901</c:v>
                </c:pt>
                <c:pt idx="373">
                  <c:v>1399.885</c:v>
                </c:pt>
                <c:pt idx="374">
                  <c:v>1400.0476190476199</c:v>
                </c:pt>
                <c:pt idx="375">
                  <c:v>1400.04090909091</c:v>
                </c:pt>
                <c:pt idx="376">
                  <c:v>1400</c:v>
                </c:pt>
                <c:pt idx="377">
                  <c:v>1400.1047619047599</c:v>
                </c:pt>
                <c:pt idx="378">
                  <c:v>1399.8227272727299</c:v>
                </c:pt>
                <c:pt idx="379">
                  <c:v>1400.2208333333299</c:v>
                </c:pt>
                <c:pt idx="380">
                  <c:v>1399.8952380952401</c:v>
                </c:pt>
                <c:pt idx="381">
                  <c:v>1399.7761904761901</c:v>
                </c:pt>
                <c:pt idx="382">
                  <c:v>1400.1409090909101</c:v>
                </c:pt>
                <c:pt idx="383">
                  <c:v>1400.175</c:v>
                </c:pt>
                <c:pt idx="384">
                  <c:v>1399.49090909091</c:v>
                </c:pt>
                <c:pt idx="385">
                  <c:v>1399.8409090909099</c:v>
                </c:pt>
                <c:pt idx="386">
                  <c:v>1399.6454545454501</c:v>
                </c:pt>
                <c:pt idx="387">
                  <c:v>1399.65</c:v>
                </c:pt>
                <c:pt idx="388">
                  <c:v>1400.1782608695701</c:v>
                </c:pt>
                <c:pt idx="389">
                  <c:v>1399.75217391304</c:v>
                </c:pt>
                <c:pt idx="390">
                  <c:v>1400.15</c:v>
                </c:pt>
                <c:pt idx="391">
                  <c:v>1399.7684210526299</c:v>
                </c:pt>
                <c:pt idx="392">
                  <c:v>1399.9363636363601</c:v>
                </c:pt>
                <c:pt idx="393">
                  <c:v>1400.15</c:v>
                </c:pt>
                <c:pt idx="394">
                  <c:v>1399.6909090909101</c:v>
                </c:pt>
                <c:pt idx="395">
                  <c:v>1400.1772727272701</c:v>
                </c:pt>
                <c:pt idx="396">
                  <c:v>1399.9523809523801</c:v>
                </c:pt>
                <c:pt idx="397">
                  <c:v>1399.78181818182</c:v>
                </c:pt>
                <c:pt idx="398">
                  <c:v>1399.8217391304299</c:v>
                </c:pt>
                <c:pt idx="399">
                  <c:v>1400.25652173913</c:v>
                </c:pt>
                <c:pt idx="400">
                  <c:v>1400.26086956522</c:v>
                </c:pt>
                <c:pt idx="401">
                  <c:v>1400.2049999999999</c:v>
                </c:pt>
                <c:pt idx="402">
                  <c:v>1399.7449999999999</c:v>
                </c:pt>
                <c:pt idx="403">
                  <c:v>1399.8</c:v>
                </c:pt>
                <c:pt idx="404">
                  <c:v>1399.9047619047601</c:v>
                </c:pt>
                <c:pt idx="405">
                  <c:v>1399.72727272727</c:v>
                </c:pt>
                <c:pt idx="406">
                  <c:v>1400.0863636363599</c:v>
                </c:pt>
                <c:pt idx="407">
                  <c:v>1400.42380952381</c:v>
                </c:pt>
                <c:pt idx="408">
                  <c:v>1400.28260869565</c:v>
                </c:pt>
                <c:pt idx="409">
                  <c:v>1399.77727272727</c:v>
                </c:pt>
                <c:pt idx="410">
                  <c:v>1399.75</c:v>
                </c:pt>
                <c:pt idx="411">
                  <c:v>1400.1523809523801</c:v>
                </c:pt>
                <c:pt idx="412">
                  <c:v>1399.79090909091</c:v>
                </c:pt>
                <c:pt idx="413">
                  <c:v>1400.0857142857101</c:v>
                </c:pt>
                <c:pt idx="414">
                  <c:v>1400.0695652173899</c:v>
                </c:pt>
                <c:pt idx="415">
                  <c:v>1400.3681818181799</c:v>
                </c:pt>
                <c:pt idx="416">
                  <c:v>1399.6304347826101</c:v>
                </c:pt>
                <c:pt idx="417">
                  <c:v>1400</c:v>
                </c:pt>
                <c:pt idx="418">
                  <c:v>1399.9652173913</c:v>
                </c:pt>
                <c:pt idx="419">
                  <c:v>1399.905</c:v>
                </c:pt>
                <c:pt idx="420">
                  <c:v>1399.7</c:v>
                </c:pt>
                <c:pt idx="421">
                  <c:v>1400.28260869565</c:v>
                </c:pt>
                <c:pt idx="422">
                  <c:v>1399.6608695652201</c:v>
                </c:pt>
                <c:pt idx="423">
                  <c:v>1400.44782608696</c:v>
                </c:pt>
                <c:pt idx="424">
                  <c:v>1400.23043478261</c:v>
                </c:pt>
                <c:pt idx="425">
                  <c:v>1400.02727272727</c:v>
                </c:pt>
                <c:pt idx="426">
                  <c:v>1400.2095238095201</c:v>
                </c:pt>
                <c:pt idx="427">
                  <c:v>1399.59</c:v>
                </c:pt>
                <c:pt idx="428">
                  <c:v>1400</c:v>
                </c:pt>
                <c:pt idx="429">
                  <c:v>1400.36</c:v>
                </c:pt>
                <c:pt idx="430">
                  <c:v>1399.97727272727</c:v>
                </c:pt>
                <c:pt idx="431">
                  <c:v>1399.57619047619</c:v>
                </c:pt>
                <c:pt idx="432">
                  <c:v>1399.98181818182</c:v>
                </c:pt>
                <c:pt idx="433">
                  <c:v>1400.2041666666701</c:v>
                </c:pt>
                <c:pt idx="434">
                  <c:v>1400.03636363636</c:v>
                </c:pt>
                <c:pt idx="435">
                  <c:v>1400.02105263158</c:v>
                </c:pt>
                <c:pt idx="436">
                  <c:v>1399.80454545455</c:v>
                </c:pt>
                <c:pt idx="437">
                  <c:v>1400.07</c:v>
                </c:pt>
                <c:pt idx="438">
                  <c:v>1400.1173913043499</c:v>
                </c:pt>
                <c:pt idx="439">
                  <c:v>1399.51818181818</c:v>
                </c:pt>
                <c:pt idx="440">
                  <c:v>1399.72608695652</c:v>
                </c:pt>
                <c:pt idx="441">
                  <c:v>1400.36</c:v>
                </c:pt>
                <c:pt idx="442">
                  <c:v>1400.0380952380999</c:v>
                </c:pt>
                <c:pt idx="443">
                  <c:v>1400.4380952381</c:v>
                </c:pt>
                <c:pt idx="444">
                  <c:v>1399.9181818181801</c:v>
                </c:pt>
                <c:pt idx="445">
                  <c:v>1400.1</c:v>
                </c:pt>
                <c:pt idx="446">
                  <c:v>1400.28</c:v>
                </c:pt>
                <c:pt idx="447">
                  <c:v>1399.82</c:v>
                </c:pt>
                <c:pt idx="448">
                  <c:v>1400.1</c:v>
                </c:pt>
                <c:pt idx="449">
                  <c:v>1400.5476190476199</c:v>
                </c:pt>
                <c:pt idx="450">
                  <c:v>1399.8428571428601</c:v>
                </c:pt>
                <c:pt idx="451">
                  <c:v>1400.1272727272701</c:v>
                </c:pt>
                <c:pt idx="452">
                  <c:v>1400.22272727273</c:v>
                </c:pt>
                <c:pt idx="453">
                  <c:v>1400.00952380952</c:v>
                </c:pt>
                <c:pt idx="454">
                  <c:v>1399.7631578947401</c:v>
                </c:pt>
                <c:pt idx="455">
                  <c:v>1400.1363636363601</c:v>
                </c:pt>
                <c:pt idx="456">
                  <c:v>1400.0619047619</c:v>
                </c:pt>
                <c:pt idx="457">
                  <c:v>1399.6409090909101</c:v>
                </c:pt>
                <c:pt idx="458">
                  <c:v>1399.96</c:v>
                </c:pt>
                <c:pt idx="459">
                  <c:v>1399.94545454545</c:v>
                </c:pt>
                <c:pt idx="460">
                  <c:v>1399.73</c:v>
                </c:pt>
                <c:pt idx="461">
                  <c:v>1399.71363636364</c:v>
                </c:pt>
                <c:pt idx="462">
                  <c:v>1400.0681818181799</c:v>
                </c:pt>
                <c:pt idx="463">
                  <c:v>1399.6913043478301</c:v>
                </c:pt>
                <c:pt idx="464">
                  <c:v>1399.9</c:v>
                </c:pt>
                <c:pt idx="465">
                  <c:v>1400.1</c:v>
                </c:pt>
                <c:pt idx="466">
                  <c:v>1400.02272727273</c:v>
                </c:pt>
                <c:pt idx="467">
                  <c:v>1400.6523809523801</c:v>
                </c:pt>
                <c:pt idx="468">
                  <c:v>1399.9809523809499</c:v>
                </c:pt>
                <c:pt idx="469">
                  <c:v>1400.3739130434799</c:v>
                </c:pt>
                <c:pt idx="470">
                  <c:v>1400.0350000000001</c:v>
                </c:pt>
                <c:pt idx="471">
                  <c:v>1400.1590909090901</c:v>
                </c:pt>
                <c:pt idx="472">
                  <c:v>1399.9</c:v>
                </c:pt>
                <c:pt idx="473">
                  <c:v>1400.05</c:v>
                </c:pt>
                <c:pt idx="474">
                  <c:v>1400.19047619048</c:v>
                </c:pt>
                <c:pt idx="475">
                  <c:v>1399.3363636363599</c:v>
                </c:pt>
                <c:pt idx="476">
                  <c:v>1400.05217391304</c:v>
                </c:pt>
                <c:pt idx="477">
                  <c:v>1399.8727272727299</c:v>
                </c:pt>
                <c:pt idx="478">
                  <c:v>1399.9857142857099</c:v>
                </c:pt>
                <c:pt idx="479">
                  <c:v>1400.1380952381</c:v>
                </c:pt>
                <c:pt idx="480">
                  <c:v>1399.8428571428601</c:v>
                </c:pt>
                <c:pt idx="481">
                  <c:v>1399.5238095238101</c:v>
                </c:pt>
                <c:pt idx="482">
                  <c:v>1399.77826086957</c:v>
                </c:pt>
                <c:pt idx="483">
                  <c:v>1399.9409090909101</c:v>
                </c:pt>
                <c:pt idx="484">
                  <c:v>1399.5909090909099</c:v>
                </c:pt>
                <c:pt idx="485">
                  <c:v>1399.93333333333</c:v>
                </c:pt>
                <c:pt idx="486">
                  <c:v>1400.27391304348</c:v>
                </c:pt>
                <c:pt idx="487">
                  <c:v>1399.88571428571</c:v>
                </c:pt>
                <c:pt idx="488">
                  <c:v>1399.8952380952401</c:v>
                </c:pt>
                <c:pt idx="489">
                  <c:v>1400.22727272727</c:v>
                </c:pt>
                <c:pt idx="490">
                  <c:v>1400.19166666667</c:v>
                </c:pt>
                <c:pt idx="491">
                  <c:v>1399.9652173913</c:v>
                </c:pt>
                <c:pt idx="492">
                  <c:v>1399.7347826087</c:v>
                </c:pt>
                <c:pt idx="493">
                  <c:v>1399.87916666667</c:v>
                </c:pt>
                <c:pt idx="494">
                  <c:v>1399.98260869565</c:v>
                </c:pt>
                <c:pt idx="495">
                  <c:v>1400.2857142857099</c:v>
                </c:pt>
                <c:pt idx="496">
                  <c:v>1400.1863636363601</c:v>
                </c:pt>
                <c:pt idx="497">
                  <c:v>1400.0619047619</c:v>
                </c:pt>
                <c:pt idx="498">
                  <c:v>1399.9571428571401</c:v>
                </c:pt>
                <c:pt idx="499">
                  <c:v>1399.8571428571399</c:v>
                </c:pt>
                <c:pt idx="500">
                  <c:v>1400.00454545455</c:v>
                </c:pt>
                <c:pt idx="501">
                  <c:v>1399.77</c:v>
                </c:pt>
                <c:pt idx="502">
                  <c:v>1399.70909090909</c:v>
                </c:pt>
                <c:pt idx="503">
                  <c:v>1399.9173913043501</c:v>
                </c:pt>
                <c:pt idx="504">
                  <c:v>1400.0952380952399</c:v>
                </c:pt>
                <c:pt idx="505">
                  <c:v>1400.05</c:v>
                </c:pt>
                <c:pt idx="506">
                  <c:v>1400.3636363636399</c:v>
                </c:pt>
                <c:pt idx="507">
                  <c:v>1400.15789473684</c:v>
                </c:pt>
                <c:pt idx="508">
                  <c:v>1400.1260869565201</c:v>
                </c:pt>
                <c:pt idx="509">
                  <c:v>1400.1545454545501</c:v>
                </c:pt>
                <c:pt idx="510">
                  <c:v>1400.4136363636401</c:v>
                </c:pt>
                <c:pt idx="511">
                  <c:v>1400.5450000000001</c:v>
                </c:pt>
                <c:pt idx="512">
                  <c:v>1400.3090909090899</c:v>
                </c:pt>
                <c:pt idx="513">
                  <c:v>1400.4</c:v>
                </c:pt>
                <c:pt idx="514">
                  <c:v>1400.27272727273</c:v>
                </c:pt>
                <c:pt idx="515">
                  <c:v>1399.9086956521701</c:v>
                </c:pt>
                <c:pt idx="516">
                  <c:v>1400.11904761905</c:v>
                </c:pt>
                <c:pt idx="517">
                  <c:v>1400.26363636364</c:v>
                </c:pt>
                <c:pt idx="518">
                  <c:v>1399.8739130434799</c:v>
                </c:pt>
                <c:pt idx="519">
                  <c:v>1400.2149999999999</c:v>
                </c:pt>
                <c:pt idx="520">
                  <c:v>1399.97</c:v>
                </c:pt>
                <c:pt idx="521">
                  <c:v>1400.26363636364</c:v>
                </c:pt>
                <c:pt idx="522">
                  <c:v>1400.18</c:v>
                </c:pt>
                <c:pt idx="523">
                  <c:v>1399.8478260869599</c:v>
                </c:pt>
                <c:pt idx="524">
                  <c:v>1400.28636363636</c:v>
                </c:pt>
                <c:pt idx="525">
                  <c:v>1399.6590909090901</c:v>
                </c:pt>
                <c:pt idx="526">
                  <c:v>1399.4523809523801</c:v>
                </c:pt>
                <c:pt idx="527">
                  <c:v>1400.135</c:v>
                </c:pt>
                <c:pt idx="528">
                  <c:v>1399.71818181818</c:v>
                </c:pt>
                <c:pt idx="529">
                  <c:v>1400.2</c:v>
                </c:pt>
                <c:pt idx="530">
                  <c:v>1400.5818181818199</c:v>
                </c:pt>
                <c:pt idx="531">
                  <c:v>1400.1227272727299</c:v>
                </c:pt>
                <c:pt idx="532">
                  <c:v>1400.1772727272701</c:v>
                </c:pt>
                <c:pt idx="533">
                  <c:v>1400.25909090909</c:v>
                </c:pt>
                <c:pt idx="534">
                  <c:v>1400.3150000000001</c:v>
                </c:pt>
                <c:pt idx="535">
                  <c:v>1400.24285714286</c:v>
                </c:pt>
                <c:pt idx="536">
                  <c:v>1400.3277777777801</c:v>
                </c:pt>
                <c:pt idx="537">
                  <c:v>1400.4</c:v>
                </c:pt>
                <c:pt idx="538">
                  <c:v>1399.98181818182</c:v>
                </c:pt>
                <c:pt idx="539">
                  <c:v>1399.6681818181801</c:v>
                </c:pt>
                <c:pt idx="540">
                  <c:v>1400.1818181818201</c:v>
                </c:pt>
                <c:pt idx="541">
                  <c:v>1400.1714285714299</c:v>
                </c:pt>
                <c:pt idx="542">
                  <c:v>1400.20454545455</c:v>
                </c:pt>
                <c:pt idx="543">
                  <c:v>1400.05</c:v>
                </c:pt>
                <c:pt idx="544">
                  <c:v>1399.8363636363599</c:v>
                </c:pt>
                <c:pt idx="545">
                  <c:v>1400.12631578947</c:v>
                </c:pt>
                <c:pt idx="546">
                  <c:v>1399.605</c:v>
                </c:pt>
                <c:pt idx="547">
                  <c:v>1400.15</c:v>
                </c:pt>
                <c:pt idx="548">
                  <c:v>1400.15</c:v>
                </c:pt>
                <c:pt idx="549">
                  <c:v>1399.8545454545499</c:v>
                </c:pt>
                <c:pt idx="550">
                  <c:v>1400.25454545455</c:v>
                </c:pt>
                <c:pt idx="551">
                  <c:v>1400.28260869565</c:v>
                </c:pt>
                <c:pt idx="552">
                  <c:v>1399.67</c:v>
                </c:pt>
                <c:pt idx="553">
                  <c:v>1400.5809523809501</c:v>
                </c:pt>
                <c:pt idx="554">
                  <c:v>1400.1714285714299</c:v>
                </c:pt>
                <c:pt idx="555">
                  <c:v>1399.7714285714301</c:v>
                </c:pt>
                <c:pt idx="556">
                  <c:v>1399.82380952381</c:v>
                </c:pt>
                <c:pt idx="557">
                  <c:v>1399.9949999999999</c:v>
                </c:pt>
                <c:pt idx="558">
                  <c:v>1400.2285714285699</c:v>
                </c:pt>
                <c:pt idx="559">
                  <c:v>1399.7857142857099</c:v>
                </c:pt>
                <c:pt idx="560">
                  <c:v>1400.4181818181801</c:v>
                </c:pt>
                <c:pt idx="561">
                  <c:v>1399.79090909091</c:v>
                </c:pt>
                <c:pt idx="562">
                  <c:v>1400.2049999999999</c:v>
                </c:pt>
                <c:pt idx="563">
                  <c:v>1400.05714285714</c:v>
                </c:pt>
                <c:pt idx="564">
                  <c:v>1400.13</c:v>
                </c:pt>
                <c:pt idx="565">
                  <c:v>1400.1130434782599</c:v>
                </c:pt>
                <c:pt idx="566">
                  <c:v>1400.3454545454499</c:v>
                </c:pt>
                <c:pt idx="567">
                  <c:v>1400.26363636364</c:v>
                </c:pt>
                <c:pt idx="568">
                  <c:v>1399.52608695652</c:v>
                </c:pt>
                <c:pt idx="569">
                  <c:v>1400.0590909090899</c:v>
                </c:pt>
                <c:pt idx="570">
                  <c:v>1399.7857142857099</c:v>
                </c:pt>
                <c:pt idx="571">
                  <c:v>1399.8260869565199</c:v>
                </c:pt>
                <c:pt idx="572">
                  <c:v>1400.1818181818201</c:v>
                </c:pt>
                <c:pt idx="573">
                  <c:v>1400.2</c:v>
                </c:pt>
                <c:pt idx="574">
                  <c:v>1400.1476190476201</c:v>
                </c:pt>
                <c:pt idx="575">
                  <c:v>1400.0650000000001</c:v>
                </c:pt>
                <c:pt idx="576">
                  <c:v>1399.99047619048</c:v>
                </c:pt>
                <c:pt idx="577">
                  <c:v>1400.01304347826</c:v>
                </c:pt>
                <c:pt idx="578">
                  <c:v>1399.8913043478301</c:v>
                </c:pt>
                <c:pt idx="579">
                  <c:v>1399.52727272727</c:v>
                </c:pt>
                <c:pt idx="580">
                  <c:v>1400.24782608696</c:v>
                </c:pt>
                <c:pt idx="581">
                  <c:v>1400.095</c:v>
                </c:pt>
                <c:pt idx="582">
                  <c:v>1399.8590909090899</c:v>
                </c:pt>
                <c:pt idx="583">
                  <c:v>1399.8173913043499</c:v>
                </c:pt>
                <c:pt idx="584">
                  <c:v>1400.1590909090901</c:v>
                </c:pt>
                <c:pt idx="585">
                  <c:v>1399.79130434783</c:v>
                </c:pt>
                <c:pt idx="586">
                  <c:v>1399.99545454545</c:v>
                </c:pt>
                <c:pt idx="587">
                  <c:v>1400.0050000000001</c:v>
                </c:pt>
                <c:pt idx="588">
                  <c:v>1399.73913043478</c:v>
                </c:pt>
                <c:pt idx="589">
                  <c:v>1399.8090909090899</c:v>
                </c:pt>
                <c:pt idx="590">
                  <c:v>1399.9173913043501</c:v>
                </c:pt>
                <c:pt idx="591">
                  <c:v>1399.95</c:v>
                </c:pt>
                <c:pt idx="592">
                  <c:v>1399.9434782608701</c:v>
                </c:pt>
                <c:pt idx="593">
                  <c:v>1400</c:v>
                </c:pt>
                <c:pt idx="594">
                  <c:v>1399.9045454545501</c:v>
                </c:pt>
                <c:pt idx="595">
                  <c:v>1400.1409090909101</c:v>
                </c:pt>
                <c:pt idx="596">
                  <c:v>1399.8739130434799</c:v>
                </c:pt>
                <c:pt idx="597">
                  <c:v>1399.8304347826099</c:v>
                </c:pt>
                <c:pt idx="598">
                  <c:v>1400.25909090909</c:v>
                </c:pt>
                <c:pt idx="599">
                  <c:v>1399.8</c:v>
                </c:pt>
                <c:pt idx="600">
                  <c:v>1399.8272727272699</c:v>
                </c:pt>
                <c:pt idx="601">
                  <c:v>1400.0608695652199</c:v>
                </c:pt>
                <c:pt idx="602">
                  <c:v>1400.03181818182</c:v>
                </c:pt>
                <c:pt idx="603">
                  <c:v>1400.1590909090901</c:v>
                </c:pt>
                <c:pt idx="604">
                  <c:v>1399.8909090909101</c:v>
                </c:pt>
                <c:pt idx="605">
                  <c:v>1399.6913043478301</c:v>
                </c:pt>
                <c:pt idx="606">
                  <c:v>1400.1849999999999</c:v>
                </c:pt>
                <c:pt idx="607">
                  <c:v>1399.79545454545</c:v>
                </c:pt>
                <c:pt idx="608">
                  <c:v>1399.95909090909</c:v>
                </c:pt>
                <c:pt idx="609">
                  <c:v>1399.9857142857099</c:v>
                </c:pt>
                <c:pt idx="610">
                  <c:v>1400.1409090909101</c:v>
                </c:pt>
                <c:pt idx="611">
                  <c:v>1399.75</c:v>
                </c:pt>
                <c:pt idx="612">
                  <c:v>1399.46086956522</c:v>
                </c:pt>
                <c:pt idx="613">
                  <c:v>1400.36315789474</c:v>
                </c:pt>
                <c:pt idx="614">
                  <c:v>1399.9045454545501</c:v>
                </c:pt>
                <c:pt idx="615">
                  <c:v>1399.8136363636399</c:v>
                </c:pt>
                <c:pt idx="616">
                  <c:v>1399.93333333333</c:v>
                </c:pt>
                <c:pt idx="617">
                  <c:v>1399.9047619047601</c:v>
                </c:pt>
                <c:pt idx="618">
                  <c:v>1400.03181818182</c:v>
                </c:pt>
                <c:pt idx="619">
                  <c:v>1399.665</c:v>
                </c:pt>
                <c:pt idx="620">
                  <c:v>1399.8090909090899</c:v>
                </c:pt>
                <c:pt idx="621">
                  <c:v>1400.03181818182</c:v>
                </c:pt>
                <c:pt idx="622">
                  <c:v>1400.07142857143</c:v>
                </c:pt>
                <c:pt idx="623">
                  <c:v>1400.1772727272701</c:v>
                </c:pt>
                <c:pt idx="624">
                  <c:v>1399.99130434783</c:v>
                </c:pt>
                <c:pt idx="625">
                  <c:v>1400.1849999999999</c:v>
                </c:pt>
                <c:pt idx="626">
                  <c:v>1400.6227272727299</c:v>
                </c:pt>
                <c:pt idx="627">
                  <c:v>1399.76956521739</c:v>
                </c:pt>
                <c:pt idx="628">
                  <c:v>1400.22727272727</c:v>
                </c:pt>
                <c:pt idx="629">
                  <c:v>1399.73636363636</c:v>
                </c:pt>
                <c:pt idx="630">
                  <c:v>1399.61</c:v>
                </c:pt>
                <c:pt idx="631">
                  <c:v>1400.21818181818</c:v>
                </c:pt>
                <c:pt idx="632">
                  <c:v>1400.1454545454501</c:v>
                </c:pt>
                <c:pt idx="633">
                  <c:v>1400.4</c:v>
                </c:pt>
                <c:pt idx="634">
                  <c:v>1400.0636363636399</c:v>
                </c:pt>
                <c:pt idx="635">
                  <c:v>1399.8409090909099</c:v>
                </c:pt>
                <c:pt idx="636">
                  <c:v>1400.6227272727299</c:v>
                </c:pt>
                <c:pt idx="637">
                  <c:v>1399.6521739130401</c:v>
                </c:pt>
                <c:pt idx="638">
                  <c:v>1399.8952380952401</c:v>
                </c:pt>
                <c:pt idx="639">
                  <c:v>1400.48636363636</c:v>
                </c:pt>
                <c:pt idx="640">
                  <c:v>1400.1636363636401</c:v>
                </c:pt>
                <c:pt idx="641">
                  <c:v>1399.99523809524</c:v>
                </c:pt>
                <c:pt idx="642">
                  <c:v>1399.9809523809499</c:v>
                </c:pt>
                <c:pt idx="643">
                  <c:v>1400.5772727272699</c:v>
                </c:pt>
                <c:pt idx="644">
                  <c:v>1400.3523809523799</c:v>
                </c:pt>
                <c:pt idx="645">
                  <c:v>1400.00476190476</c:v>
                </c:pt>
                <c:pt idx="646">
                  <c:v>1399.94545454545</c:v>
                </c:pt>
                <c:pt idx="647">
                  <c:v>1399.99130434783</c:v>
                </c:pt>
                <c:pt idx="648">
                  <c:v>1399.6318181818201</c:v>
                </c:pt>
                <c:pt idx="649">
                  <c:v>1399.8863636363601</c:v>
                </c:pt>
                <c:pt idx="650">
                  <c:v>1400.2238095238099</c:v>
                </c:pt>
                <c:pt idx="651">
                  <c:v>1399.75238095238</c:v>
                </c:pt>
                <c:pt idx="652">
                  <c:v>1400.1043478260899</c:v>
                </c:pt>
                <c:pt idx="653">
                  <c:v>1399.96363636364</c:v>
                </c:pt>
                <c:pt idx="654">
                  <c:v>1399.6949999999999</c:v>
                </c:pt>
                <c:pt idx="655">
                  <c:v>1400.1428571428601</c:v>
                </c:pt>
                <c:pt idx="656">
                  <c:v>1399.75909090909</c:v>
                </c:pt>
                <c:pt idx="657">
                  <c:v>1399.95333333333</c:v>
                </c:pt>
                <c:pt idx="658">
                  <c:v>1399.9260869565201</c:v>
                </c:pt>
                <c:pt idx="659">
                  <c:v>1400.1521739130401</c:v>
                </c:pt>
                <c:pt idx="660">
                  <c:v>1400.5</c:v>
                </c:pt>
                <c:pt idx="661">
                  <c:v>1400.3086956521699</c:v>
                </c:pt>
                <c:pt idx="662">
                  <c:v>1399.9523809523801</c:v>
                </c:pt>
                <c:pt idx="663">
                  <c:v>1400.0818181818199</c:v>
                </c:pt>
                <c:pt idx="664">
                  <c:v>1400.19047619048</c:v>
                </c:pt>
                <c:pt idx="665">
                  <c:v>1399.6739130434801</c:v>
                </c:pt>
                <c:pt idx="666">
                  <c:v>1399.8478260869599</c:v>
                </c:pt>
                <c:pt idx="667">
                  <c:v>1399.80434782609</c:v>
                </c:pt>
                <c:pt idx="668">
                  <c:v>1400.31904761905</c:v>
                </c:pt>
                <c:pt idx="669">
                  <c:v>1400.345</c:v>
                </c:pt>
                <c:pt idx="670">
                  <c:v>1400.28636363636</c:v>
                </c:pt>
                <c:pt idx="671">
                  <c:v>1400.20434782609</c:v>
                </c:pt>
                <c:pt idx="672">
                  <c:v>1400.0050000000001</c:v>
                </c:pt>
                <c:pt idx="673">
                  <c:v>1400.24090909091</c:v>
                </c:pt>
                <c:pt idx="674">
                  <c:v>1400.6318181818201</c:v>
                </c:pt>
                <c:pt idx="675">
                  <c:v>1399.79130434783</c:v>
                </c:pt>
                <c:pt idx="676">
                  <c:v>1399.6318181818201</c:v>
                </c:pt>
                <c:pt idx="677">
                  <c:v>1399.94545454545</c:v>
                </c:pt>
                <c:pt idx="678">
                  <c:v>1400.29545454545</c:v>
                </c:pt>
                <c:pt idx="679">
                  <c:v>1400.21304347826</c:v>
                </c:pt>
                <c:pt idx="680">
                  <c:v>1399.6318181818201</c:v>
                </c:pt>
                <c:pt idx="681">
                  <c:v>1400.2449999999999</c:v>
                </c:pt>
                <c:pt idx="682">
                  <c:v>1400.47727272727</c:v>
                </c:pt>
                <c:pt idx="683">
                  <c:v>1400.5</c:v>
                </c:pt>
                <c:pt idx="684">
                  <c:v>1400.06666666667</c:v>
                </c:pt>
                <c:pt idx="685">
                  <c:v>1399.7850000000001</c:v>
                </c:pt>
                <c:pt idx="686">
                  <c:v>1399.925</c:v>
                </c:pt>
                <c:pt idx="687">
                  <c:v>1399.6681818181801</c:v>
                </c:pt>
                <c:pt idx="688">
                  <c:v>1400.1695652173901</c:v>
                </c:pt>
                <c:pt idx="689">
                  <c:v>1399.99565217391</c:v>
                </c:pt>
                <c:pt idx="690">
                  <c:v>1400.00454545455</c:v>
                </c:pt>
                <c:pt idx="691">
                  <c:v>1400.0565217391299</c:v>
                </c:pt>
                <c:pt idx="692">
                  <c:v>1399.92380952381</c:v>
                </c:pt>
                <c:pt idx="693">
                  <c:v>1399.9649999999999</c:v>
                </c:pt>
                <c:pt idx="694">
                  <c:v>1400.1434782608701</c:v>
                </c:pt>
                <c:pt idx="695">
                  <c:v>1400.18571428571</c:v>
                </c:pt>
                <c:pt idx="696">
                  <c:v>1399.63333333333</c:v>
                </c:pt>
                <c:pt idx="697">
                  <c:v>1400.24090909091</c:v>
                </c:pt>
                <c:pt idx="698">
                  <c:v>1399.8636363636399</c:v>
                </c:pt>
                <c:pt idx="699">
                  <c:v>1399.9666666666701</c:v>
                </c:pt>
                <c:pt idx="700">
                  <c:v>1399.20434782609</c:v>
                </c:pt>
                <c:pt idx="701">
                  <c:v>1399.96363636364</c:v>
                </c:pt>
                <c:pt idx="702">
                  <c:v>1399.8</c:v>
                </c:pt>
                <c:pt idx="703">
                  <c:v>1400.3</c:v>
                </c:pt>
                <c:pt idx="704">
                  <c:v>1400.1590909090901</c:v>
                </c:pt>
                <c:pt idx="705">
                  <c:v>1399.87</c:v>
                </c:pt>
                <c:pt idx="706">
                  <c:v>1399.5954545454499</c:v>
                </c:pt>
                <c:pt idx="707">
                  <c:v>1400.1409090909101</c:v>
                </c:pt>
                <c:pt idx="708">
                  <c:v>1399.99523809524</c:v>
                </c:pt>
                <c:pt idx="709">
                  <c:v>1399.7449999999999</c:v>
                </c:pt>
                <c:pt idx="710">
                  <c:v>1399.9849999999999</c:v>
                </c:pt>
                <c:pt idx="711">
                  <c:v>1399.9086956521701</c:v>
                </c:pt>
                <c:pt idx="712">
                  <c:v>1400.03636363636</c:v>
                </c:pt>
                <c:pt idx="713">
                  <c:v>1399.6</c:v>
                </c:pt>
                <c:pt idx="714">
                  <c:v>1399.9</c:v>
                </c:pt>
                <c:pt idx="715">
                  <c:v>1399.73636363636</c:v>
                </c:pt>
                <c:pt idx="716">
                  <c:v>1400.20869565217</c:v>
                </c:pt>
                <c:pt idx="717">
                  <c:v>1399.9047619047601</c:v>
                </c:pt>
                <c:pt idx="718">
                  <c:v>1399.6047619047599</c:v>
                </c:pt>
                <c:pt idx="719">
                  <c:v>1399.78636363636</c:v>
                </c:pt>
                <c:pt idx="720">
                  <c:v>1399.66875</c:v>
                </c:pt>
                <c:pt idx="721">
                  <c:v>1400.22272727273</c:v>
                </c:pt>
                <c:pt idx="722">
                  <c:v>1400.1818181818201</c:v>
                </c:pt>
                <c:pt idx="723">
                  <c:v>1400.3863636363601</c:v>
                </c:pt>
                <c:pt idx="724">
                  <c:v>1400.00952380952</c:v>
                </c:pt>
                <c:pt idx="725">
                  <c:v>1399.8913043478301</c:v>
                </c:pt>
                <c:pt idx="726">
                  <c:v>1399.8272727272699</c:v>
                </c:pt>
                <c:pt idx="727">
                  <c:v>1400.00434782609</c:v>
                </c:pt>
                <c:pt idx="728">
                  <c:v>1400.0636363636399</c:v>
                </c:pt>
                <c:pt idx="729">
                  <c:v>1400.19523809524</c:v>
                </c:pt>
                <c:pt idx="730">
                  <c:v>1400.0619047619</c:v>
                </c:pt>
                <c:pt idx="731">
                  <c:v>1400.425</c:v>
                </c:pt>
                <c:pt idx="732">
                  <c:v>1399.6318181818201</c:v>
                </c:pt>
                <c:pt idx="733">
                  <c:v>1399.9349999999999</c:v>
                </c:pt>
                <c:pt idx="734">
                  <c:v>1399.79</c:v>
                </c:pt>
                <c:pt idx="735">
                  <c:v>1399.8363636363599</c:v>
                </c:pt>
                <c:pt idx="736">
                  <c:v>1399.9227272727301</c:v>
                </c:pt>
                <c:pt idx="737">
                  <c:v>1399.80454545455</c:v>
                </c:pt>
                <c:pt idx="738">
                  <c:v>1400.2285714285699</c:v>
                </c:pt>
                <c:pt idx="739">
                  <c:v>1399.67</c:v>
                </c:pt>
                <c:pt idx="740">
                  <c:v>1399.7714285714301</c:v>
                </c:pt>
                <c:pt idx="741">
                  <c:v>1399.98181818182</c:v>
                </c:pt>
                <c:pt idx="742">
                  <c:v>1399.8909090909101</c:v>
                </c:pt>
                <c:pt idx="743">
                  <c:v>1399.7149999999999</c:v>
                </c:pt>
                <c:pt idx="744">
                  <c:v>1400.52727272727</c:v>
                </c:pt>
                <c:pt idx="745">
                  <c:v>1400.05454545455</c:v>
                </c:pt>
                <c:pt idx="746">
                  <c:v>1400.1090909090899</c:v>
                </c:pt>
                <c:pt idx="747">
                  <c:v>1400.1681818181801</c:v>
                </c:pt>
                <c:pt idx="748">
                  <c:v>1399.9173913043501</c:v>
                </c:pt>
                <c:pt idx="749">
                  <c:v>1399.9449999999999</c:v>
                </c:pt>
                <c:pt idx="750">
                  <c:v>1400.22608695652</c:v>
                </c:pt>
                <c:pt idx="751">
                  <c:v>1399.82380952381</c:v>
                </c:pt>
                <c:pt idx="752">
                  <c:v>1399.7952380952399</c:v>
                </c:pt>
                <c:pt idx="753">
                  <c:v>1400.1045454545499</c:v>
                </c:pt>
                <c:pt idx="754">
                  <c:v>1399.8454545454499</c:v>
                </c:pt>
                <c:pt idx="755">
                  <c:v>1400.37368421053</c:v>
                </c:pt>
                <c:pt idx="756">
                  <c:v>1400.1571428571399</c:v>
                </c:pt>
                <c:pt idx="757">
                  <c:v>1400.20909090909</c:v>
                </c:pt>
                <c:pt idx="758">
                  <c:v>1399.3285714285701</c:v>
                </c:pt>
                <c:pt idx="759">
                  <c:v>1399.6652173913001</c:v>
                </c:pt>
                <c:pt idx="760">
                  <c:v>1400.05714285714</c:v>
                </c:pt>
                <c:pt idx="761">
                  <c:v>1400.19565217391</c:v>
                </c:pt>
                <c:pt idx="762">
                  <c:v>1400.03636363636</c:v>
                </c:pt>
                <c:pt idx="763">
                  <c:v>1400.2625</c:v>
                </c:pt>
                <c:pt idx="764">
                  <c:v>1399.6363636363601</c:v>
                </c:pt>
                <c:pt idx="765">
                  <c:v>1400.3454545454499</c:v>
                </c:pt>
                <c:pt idx="766">
                  <c:v>1400.1849999999999</c:v>
                </c:pt>
                <c:pt idx="767">
                  <c:v>1400.1909090909101</c:v>
                </c:pt>
                <c:pt idx="768">
                  <c:v>1400.01304347826</c:v>
                </c:pt>
                <c:pt idx="769">
                  <c:v>1399.9391304347801</c:v>
                </c:pt>
                <c:pt idx="770">
                  <c:v>1399.92380952381</c:v>
                </c:pt>
                <c:pt idx="771">
                  <c:v>1400.2347826087</c:v>
                </c:pt>
                <c:pt idx="772">
                  <c:v>1400.01739130435</c:v>
                </c:pt>
                <c:pt idx="773">
                  <c:v>1399.7347826087</c:v>
                </c:pt>
                <c:pt idx="774">
                  <c:v>1399.69545454545</c:v>
                </c:pt>
                <c:pt idx="775">
                  <c:v>1399.8913043478301</c:v>
                </c:pt>
                <c:pt idx="776">
                  <c:v>1399.50454545455</c:v>
                </c:pt>
                <c:pt idx="777">
                  <c:v>1399.8916666666701</c:v>
                </c:pt>
                <c:pt idx="778">
                  <c:v>1400.1681818181801</c:v>
                </c:pt>
                <c:pt idx="779">
                  <c:v>1399.1318181818201</c:v>
                </c:pt>
                <c:pt idx="780">
                  <c:v>1400.05454545455</c:v>
                </c:pt>
                <c:pt idx="781">
                  <c:v>1400</c:v>
                </c:pt>
                <c:pt idx="782">
                  <c:v>1399.6523809523801</c:v>
                </c:pt>
                <c:pt idx="783">
                  <c:v>1399.8565217391299</c:v>
                </c:pt>
                <c:pt idx="784">
                  <c:v>1400.085</c:v>
                </c:pt>
                <c:pt idx="785">
                  <c:v>1399.9304347826101</c:v>
                </c:pt>
                <c:pt idx="786">
                  <c:v>1399.9</c:v>
                </c:pt>
                <c:pt idx="787">
                  <c:v>1400.0428571428599</c:v>
                </c:pt>
                <c:pt idx="788">
                  <c:v>1399.8565217391299</c:v>
                </c:pt>
                <c:pt idx="789">
                  <c:v>1400.2347826087</c:v>
                </c:pt>
                <c:pt idx="790">
                  <c:v>1399.67619047619</c:v>
                </c:pt>
                <c:pt idx="791">
                  <c:v>1400.00454545455</c:v>
                </c:pt>
                <c:pt idx="792">
                  <c:v>1400.1434782608701</c:v>
                </c:pt>
                <c:pt idx="793">
                  <c:v>1399.3695652173899</c:v>
                </c:pt>
                <c:pt idx="794">
                  <c:v>1400.3086956521699</c:v>
                </c:pt>
                <c:pt idx="795">
                  <c:v>1400.0826086956499</c:v>
                </c:pt>
                <c:pt idx="796">
                  <c:v>1400.1173913043499</c:v>
                </c:pt>
                <c:pt idx="797">
                  <c:v>1399.925</c:v>
                </c:pt>
                <c:pt idx="798">
                  <c:v>1400.4173913043501</c:v>
                </c:pt>
                <c:pt idx="799">
                  <c:v>1400.1045454545499</c:v>
                </c:pt>
                <c:pt idx="800">
                  <c:v>1399.9181818181801</c:v>
                </c:pt>
                <c:pt idx="801">
                  <c:v>1399.8523809523799</c:v>
                </c:pt>
                <c:pt idx="802">
                  <c:v>1399.76818181818</c:v>
                </c:pt>
                <c:pt idx="803">
                  <c:v>1400.2142857142901</c:v>
                </c:pt>
                <c:pt idx="804">
                  <c:v>1399.6173913043499</c:v>
                </c:pt>
                <c:pt idx="805">
                  <c:v>1399.8347826086999</c:v>
                </c:pt>
                <c:pt idx="806">
                  <c:v>1400.00476190476</c:v>
                </c:pt>
                <c:pt idx="807">
                  <c:v>1400.26956521739</c:v>
                </c:pt>
                <c:pt idx="808">
                  <c:v>1400.1318181818201</c:v>
                </c:pt>
                <c:pt idx="809">
                  <c:v>1399.3869565217401</c:v>
                </c:pt>
                <c:pt idx="810">
                  <c:v>1400.1826086956501</c:v>
                </c:pt>
                <c:pt idx="811">
                  <c:v>1400.29130434783</c:v>
                </c:pt>
                <c:pt idx="812">
                  <c:v>1399.8818181818201</c:v>
                </c:pt>
                <c:pt idx="813">
                  <c:v>1400.3347826086999</c:v>
                </c:pt>
                <c:pt idx="814">
                  <c:v>1399.73636363636</c:v>
                </c:pt>
                <c:pt idx="815">
                  <c:v>1400.25652173913</c:v>
                </c:pt>
                <c:pt idx="816">
                  <c:v>1399.74347826087</c:v>
                </c:pt>
                <c:pt idx="817">
                  <c:v>1399.75909090909</c:v>
                </c:pt>
                <c:pt idx="818">
                  <c:v>1399.9227272727301</c:v>
                </c:pt>
                <c:pt idx="819">
                  <c:v>1400</c:v>
                </c:pt>
                <c:pt idx="820">
                  <c:v>1400.1318181818201</c:v>
                </c:pt>
                <c:pt idx="821">
                  <c:v>1399.9045454545501</c:v>
                </c:pt>
                <c:pt idx="822">
                  <c:v>1400.1772727272701</c:v>
                </c:pt>
                <c:pt idx="823">
                  <c:v>1400.28</c:v>
                </c:pt>
                <c:pt idx="824">
                  <c:v>1400.1181818181799</c:v>
                </c:pt>
                <c:pt idx="825">
                  <c:v>1400.12380952381</c:v>
                </c:pt>
                <c:pt idx="826">
                  <c:v>1399.905</c:v>
                </c:pt>
                <c:pt idx="827">
                  <c:v>1400.27826086957</c:v>
                </c:pt>
                <c:pt idx="828">
                  <c:v>1400.00434782609</c:v>
                </c:pt>
                <c:pt idx="829">
                  <c:v>1399.9619047619001</c:v>
                </c:pt>
                <c:pt idx="830">
                  <c:v>1400.0428571428599</c:v>
                </c:pt>
                <c:pt idx="831">
                  <c:v>1399.53</c:v>
                </c:pt>
                <c:pt idx="832">
                  <c:v>1400.3818181818201</c:v>
                </c:pt>
                <c:pt idx="833">
                  <c:v>1400.00952380952</c:v>
                </c:pt>
                <c:pt idx="834">
                  <c:v>1400.2142857142901</c:v>
                </c:pt>
                <c:pt idx="835">
                  <c:v>1399.9272727272701</c:v>
                </c:pt>
                <c:pt idx="836">
                  <c:v>1399.8956521739101</c:v>
                </c:pt>
                <c:pt idx="837">
                  <c:v>1400.25714285714</c:v>
                </c:pt>
                <c:pt idx="838">
                  <c:v>1400.1173913043499</c:v>
                </c:pt>
                <c:pt idx="839">
                  <c:v>1399.9857142857099</c:v>
                </c:pt>
                <c:pt idx="840">
                  <c:v>1400.3545454545499</c:v>
                </c:pt>
                <c:pt idx="841">
                  <c:v>1400.00476190476</c:v>
                </c:pt>
                <c:pt idx="842">
                  <c:v>1400.46363636364</c:v>
                </c:pt>
                <c:pt idx="843">
                  <c:v>1400.425</c:v>
                </c:pt>
                <c:pt idx="844">
                  <c:v>1400.00952380952</c:v>
                </c:pt>
                <c:pt idx="845">
                  <c:v>1400.3818181818201</c:v>
                </c:pt>
                <c:pt idx="846">
                  <c:v>1400.4</c:v>
                </c:pt>
                <c:pt idx="847">
                  <c:v>1399.8227272727299</c:v>
                </c:pt>
                <c:pt idx="848">
                  <c:v>1399.9652173913</c:v>
                </c:pt>
                <c:pt idx="849">
                  <c:v>1399.9130434782601</c:v>
                </c:pt>
                <c:pt idx="850">
                  <c:v>1400.2</c:v>
                </c:pt>
                <c:pt idx="851">
                  <c:v>1399.6045454545499</c:v>
                </c:pt>
                <c:pt idx="852">
                  <c:v>1400.1521739130401</c:v>
                </c:pt>
                <c:pt idx="853">
                  <c:v>1400.01818181818</c:v>
                </c:pt>
                <c:pt idx="854">
                  <c:v>1399.75454545455</c:v>
                </c:pt>
                <c:pt idx="855">
                  <c:v>1400.3130434782599</c:v>
                </c:pt>
                <c:pt idx="856">
                  <c:v>1400.0590909090899</c:v>
                </c:pt>
                <c:pt idx="857">
                  <c:v>1399.8956521739101</c:v>
                </c:pt>
                <c:pt idx="858">
                  <c:v>1399.68095238095</c:v>
                </c:pt>
                <c:pt idx="859">
                  <c:v>1400.20869565217</c:v>
                </c:pt>
                <c:pt idx="860">
                  <c:v>1399.5565217391299</c:v>
                </c:pt>
                <c:pt idx="861">
                  <c:v>1400.11904761905</c:v>
                </c:pt>
                <c:pt idx="862">
                  <c:v>1400.01363636364</c:v>
                </c:pt>
                <c:pt idx="863">
                  <c:v>1400.25</c:v>
                </c:pt>
                <c:pt idx="864">
                  <c:v>1399.8913043478301</c:v>
                </c:pt>
                <c:pt idx="865">
                  <c:v>1400.0428571428599</c:v>
                </c:pt>
                <c:pt idx="866">
                  <c:v>1400.27826086957</c:v>
                </c:pt>
                <c:pt idx="867">
                  <c:v>1399.98181818182</c:v>
                </c:pt>
                <c:pt idx="868">
                  <c:v>1399.8913043478301</c:v>
                </c:pt>
                <c:pt idx="869">
                  <c:v>1399.77826086957</c:v>
                </c:pt>
                <c:pt idx="870">
                  <c:v>1399.8523809523799</c:v>
                </c:pt>
                <c:pt idx="871">
                  <c:v>1400.05714285714</c:v>
                </c:pt>
                <c:pt idx="872">
                  <c:v>1400.51739130435</c:v>
                </c:pt>
                <c:pt idx="873">
                  <c:v>1399.9045454545501</c:v>
                </c:pt>
                <c:pt idx="874">
                  <c:v>1400.1714285714299</c:v>
                </c:pt>
                <c:pt idx="875">
                  <c:v>1399.97</c:v>
                </c:pt>
                <c:pt idx="876">
                  <c:v>1399.9652173913</c:v>
                </c:pt>
                <c:pt idx="877">
                  <c:v>1399.8909090909101</c:v>
                </c:pt>
                <c:pt idx="878">
                  <c:v>1400.1772727272701</c:v>
                </c:pt>
                <c:pt idx="879">
                  <c:v>1400.2190476190499</c:v>
                </c:pt>
                <c:pt idx="880">
                  <c:v>1399.99545454545</c:v>
                </c:pt>
                <c:pt idx="881">
                  <c:v>1400.2666666666701</c:v>
                </c:pt>
                <c:pt idx="882">
                  <c:v>1399.8818181818201</c:v>
                </c:pt>
                <c:pt idx="883">
                  <c:v>1400.1913043478301</c:v>
                </c:pt>
                <c:pt idx="884">
                  <c:v>1399.9619047619001</c:v>
                </c:pt>
                <c:pt idx="885">
                  <c:v>1400.2333333333299</c:v>
                </c:pt>
                <c:pt idx="886">
                  <c:v>1400.30454545455</c:v>
                </c:pt>
                <c:pt idx="887">
                  <c:v>1400</c:v>
                </c:pt>
                <c:pt idx="888">
                  <c:v>1400.49130434783</c:v>
                </c:pt>
                <c:pt idx="889">
                  <c:v>1400.3181818181799</c:v>
                </c:pt>
                <c:pt idx="890">
                  <c:v>1399.9</c:v>
                </c:pt>
                <c:pt idx="891">
                  <c:v>1399.74782608696</c:v>
                </c:pt>
                <c:pt idx="892">
                  <c:v>1399.95454545455</c:v>
                </c:pt>
                <c:pt idx="893">
                  <c:v>1399.99545454545</c:v>
                </c:pt>
                <c:pt idx="894">
                  <c:v>1400.04090909091</c:v>
                </c:pt>
                <c:pt idx="895">
                  <c:v>1400.2791666666701</c:v>
                </c:pt>
                <c:pt idx="896">
                  <c:v>1400.25</c:v>
                </c:pt>
                <c:pt idx="897">
                  <c:v>1399.9260869565201</c:v>
                </c:pt>
                <c:pt idx="898">
                  <c:v>1400.1913043478301</c:v>
                </c:pt>
                <c:pt idx="899">
                  <c:v>1399.79565217391</c:v>
                </c:pt>
                <c:pt idx="900">
                  <c:v>1399.8217391304299</c:v>
                </c:pt>
                <c:pt idx="901">
                  <c:v>1400.3681818181799</c:v>
                </c:pt>
                <c:pt idx="902">
                  <c:v>1399.80416666667</c:v>
                </c:pt>
                <c:pt idx="903">
                  <c:v>1400.3</c:v>
                </c:pt>
                <c:pt idx="904">
                  <c:v>1399.49090909091</c:v>
                </c:pt>
                <c:pt idx="905">
                  <c:v>1400.1521739130401</c:v>
                </c:pt>
                <c:pt idx="906">
                  <c:v>1399.99545454545</c:v>
                </c:pt>
                <c:pt idx="907">
                  <c:v>1400.1652173913001</c:v>
                </c:pt>
                <c:pt idx="908">
                  <c:v>1400.2952380952399</c:v>
                </c:pt>
                <c:pt idx="909">
                  <c:v>1399.9304347826101</c:v>
                </c:pt>
                <c:pt idx="910">
                  <c:v>1399.9227272727301</c:v>
                </c:pt>
                <c:pt idx="911">
                  <c:v>1400.20909090909</c:v>
                </c:pt>
                <c:pt idx="912">
                  <c:v>1399.97272727273</c:v>
                </c:pt>
                <c:pt idx="913">
                  <c:v>1400.03043478261</c:v>
                </c:pt>
                <c:pt idx="914">
                  <c:v>1399.9260869565201</c:v>
                </c:pt>
                <c:pt idx="915">
                  <c:v>1399.8130434782599</c:v>
                </c:pt>
                <c:pt idx="916">
                  <c:v>1400.00454545455</c:v>
                </c:pt>
                <c:pt idx="917">
                  <c:v>1399.7952380952399</c:v>
                </c:pt>
                <c:pt idx="918">
                  <c:v>1400.22272727273</c:v>
                </c:pt>
                <c:pt idx="919">
                  <c:v>1399.80434782609</c:v>
                </c:pt>
                <c:pt idx="920">
                  <c:v>1399.69565217391</c:v>
                </c:pt>
                <c:pt idx="921">
                  <c:v>1399.8363636363599</c:v>
                </c:pt>
                <c:pt idx="922">
                  <c:v>1399.8391304347799</c:v>
                </c:pt>
                <c:pt idx="923">
                  <c:v>1400.02608695652</c:v>
                </c:pt>
                <c:pt idx="924">
                  <c:v>1400.4434782608701</c:v>
                </c:pt>
                <c:pt idx="925">
                  <c:v>1400.19565217391</c:v>
                </c:pt>
                <c:pt idx="926">
                  <c:v>1399.8863636363601</c:v>
                </c:pt>
                <c:pt idx="927">
                  <c:v>1400.1869565217401</c:v>
                </c:pt>
                <c:pt idx="928">
                  <c:v>1400.3739130434799</c:v>
                </c:pt>
                <c:pt idx="929">
                  <c:v>1399.73636363636</c:v>
                </c:pt>
                <c:pt idx="930">
                  <c:v>1400.0476190476199</c:v>
                </c:pt>
                <c:pt idx="931">
                  <c:v>1400.20869565217</c:v>
                </c:pt>
                <c:pt idx="932">
                  <c:v>1400.1</c:v>
                </c:pt>
                <c:pt idx="933">
                  <c:v>1399.74285714286</c:v>
                </c:pt>
                <c:pt idx="934">
                  <c:v>1400.28260869565</c:v>
                </c:pt>
                <c:pt idx="935">
                  <c:v>1400.0619047619</c:v>
                </c:pt>
                <c:pt idx="936">
                  <c:v>1400.1521739130401</c:v>
                </c:pt>
                <c:pt idx="937">
                  <c:v>1399.9208333333299</c:v>
                </c:pt>
                <c:pt idx="938">
                  <c:v>1400.19523809524</c:v>
                </c:pt>
                <c:pt idx="939">
                  <c:v>1399.06666666667</c:v>
                </c:pt>
                <c:pt idx="940">
                  <c:v>1399.7285714285699</c:v>
                </c:pt>
                <c:pt idx="941">
                  <c:v>1399.78695652174</c:v>
                </c:pt>
                <c:pt idx="942">
                  <c:v>1399.8476190476199</c:v>
                </c:pt>
                <c:pt idx="943">
                  <c:v>1400.1826086956501</c:v>
                </c:pt>
                <c:pt idx="944">
                  <c:v>1399.8090909090899</c:v>
                </c:pt>
                <c:pt idx="945">
                  <c:v>1400.3454545454499</c:v>
                </c:pt>
                <c:pt idx="946">
                  <c:v>1400.3347826086999</c:v>
                </c:pt>
                <c:pt idx="947">
                  <c:v>1400</c:v>
                </c:pt>
                <c:pt idx="948">
                  <c:v>1400.3227272727299</c:v>
                </c:pt>
                <c:pt idx="949">
                  <c:v>1400.49565217391</c:v>
                </c:pt>
                <c:pt idx="950">
                  <c:v>1400.0909090909099</c:v>
                </c:pt>
                <c:pt idx="951">
                  <c:v>1400.26086956522</c:v>
                </c:pt>
                <c:pt idx="952">
                  <c:v>1400.24782608696</c:v>
                </c:pt>
                <c:pt idx="953">
                  <c:v>1400.0238095238101</c:v>
                </c:pt>
                <c:pt idx="954">
                  <c:v>1400.2190476190499</c:v>
                </c:pt>
                <c:pt idx="955">
                  <c:v>1399.8739130434799</c:v>
                </c:pt>
                <c:pt idx="956">
                  <c:v>1400.4749999999999</c:v>
                </c:pt>
                <c:pt idx="957">
                  <c:v>1400.1608695652201</c:v>
                </c:pt>
                <c:pt idx="958">
                  <c:v>1399.8695652173899</c:v>
                </c:pt>
                <c:pt idx="959">
                  <c:v>1399.5956521739099</c:v>
                </c:pt>
                <c:pt idx="960">
                  <c:v>1399.87619047619</c:v>
                </c:pt>
                <c:pt idx="961">
                  <c:v>1400.21739130435</c:v>
                </c:pt>
                <c:pt idx="962">
                  <c:v>1400.2</c:v>
                </c:pt>
                <c:pt idx="963">
                  <c:v>1399.8909090909101</c:v>
                </c:pt>
                <c:pt idx="964">
                  <c:v>1399.8521739130399</c:v>
                </c:pt>
                <c:pt idx="965">
                  <c:v>1399.7761904761901</c:v>
                </c:pt>
                <c:pt idx="966">
                  <c:v>1400.1130434782599</c:v>
                </c:pt>
                <c:pt idx="967">
                  <c:v>1399.9041666666701</c:v>
                </c:pt>
                <c:pt idx="968">
                  <c:v>1399.8952380952401</c:v>
                </c:pt>
                <c:pt idx="969">
                  <c:v>1399.6111111111099</c:v>
                </c:pt>
                <c:pt idx="970">
                  <c:v>1400.04090909091</c:v>
                </c:pt>
                <c:pt idx="971">
                  <c:v>1400.41</c:v>
                </c:pt>
                <c:pt idx="972">
                  <c:v>1399.7083333333301</c:v>
                </c:pt>
                <c:pt idx="973">
                  <c:v>1399.6826086956501</c:v>
                </c:pt>
                <c:pt idx="974">
                  <c:v>1399.8304347826099</c:v>
                </c:pt>
                <c:pt idx="975">
                  <c:v>1400.02173913043</c:v>
                </c:pt>
                <c:pt idx="976">
                  <c:v>1399.6608695652201</c:v>
                </c:pt>
                <c:pt idx="977">
                  <c:v>1400.01363636364</c:v>
                </c:pt>
                <c:pt idx="978">
                  <c:v>1399.9434782608701</c:v>
                </c:pt>
                <c:pt idx="979">
                  <c:v>1400.27727272727</c:v>
                </c:pt>
                <c:pt idx="980">
                  <c:v>1399.78260869565</c:v>
                </c:pt>
                <c:pt idx="981">
                  <c:v>1399.51363636364</c:v>
                </c:pt>
                <c:pt idx="982">
                  <c:v>1400.0782608695699</c:v>
                </c:pt>
                <c:pt idx="983">
                  <c:v>1400.01304347826</c:v>
                </c:pt>
                <c:pt idx="984">
                  <c:v>1400.1260869565201</c:v>
                </c:pt>
                <c:pt idx="985">
                  <c:v>1399.57619047619</c:v>
                </c:pt>
                <c:pt idx="986">
                  <c:v>1399.9045454545501</c:v>
                </c:pt>
                <c:pt idx="987">
                  <c:v>1400.0954545454499</c:v>
                </c:pt>
                <c:pt idx="988">
                  <c:v>1400.0190476190501</c:v>
                </c:pt>
                <c:pt idx="989">
                  <c:v>1399.67916666667</c:v>
                </c:pt>
                <c:pt idx="990">
                  <c:v>1400.1</c:v>
                </c:pt>
                <c:pt idx="991">
                  <c:v>1399.8181818181799</c:v>
                </c:pt>
                <c:pt idx="992">
                  <c:v>1399.8913043478301</c:v>
                </c:pt>
                <c:pt idx="993">
                  <c:v>1399.5608695652199</c:v>
                </c:pt>
                <c:pt idx="994">
                  <c:v>1400.1304347826101</c:v>
                </c:pt>
                <c:pt idx="995">
                  <c:v>1400.1391304347801</c:v>
                </c:pt>
                <c:pt idx="996">
                  <c:v>1400.4130434782601</c:v>
                </c:pt>
                <c:pt idx="997">
                  <c:v>1399.98260869565</c:v>
                </c:pt>
                <c:pt idx="998">
                  <c:v>1400.23043478261</c:v>
                </c:pt>
                <c:pt idx="999">
                  <c:v>1400.03043478261</c:v>
                </c:pt>
                <c:pt idx="1000">
                  <c:v>1400.1043478260899</c:v>
                </c:pt>
                <c:pt idx="1001">
                  <c:v>1399.98260869565</c:v>
                </c:pt>
                <c:pt idx="1002">
                  <c:v>1399.7285714285699</c:v>
                </c:pt>
                <c:pt idx="1003">
                  <c:v>1399.72608695652</c:v>
                </c:pt>
                <c:pt idx="1004">
                  <c:v>1400.2333333333299</c:v>
                </c:pt>
                <c:pt idx="1005">
                  <c:v>1399.5695652173899</c:v>
                </c:pt>
                <c:pt idx="1006">
                  <c:v>1399.8090909090899</c:v>
                </c:pt>
                <c:pt idx="1007">
                  <c:v>1399.4095238095199</c:v>
                </c:pt>
                <c:pt idx="1008">
                  <c:v>1399.6727272727301</c:v>
                </c:pt>
                <c:pt idx="1009">
                  <c:v>1400.2095238095201</c:v>
                </c:pt>
                <c:pt idx="1010">
                  <c:v>1399.70869565217</c:v>
                </c:pt>
                <c:pt idx="1011">
                  <c:v>1399.9124999999999</c:v>
                </c:pt>
                <c:pt idx="1012">
                  <c:v>1400.1913043478301</c:v>
                </c:pt>
                <c:pt idx="1013">
                  <c:v>1400.00869565217</c:v>
                </c:pt>
                <c:pt idx="1014">
                  <c:v>1399.98181818182</c:v>
                </c:pt>
                <c:pt idx="1015">
                  <c:v>1399.8363636363599</c:v>
                </c:pt>
                <c:pt idx="1016">
                  <c:v>1400.1136363636399</c:v>
                </c:pt>
                <c:pt idx="1017">
                  <c:v>1399.9363636363601</c:v>
                </c:pt>
                <c:pt idx="1018">
                  <c:v>1400.3454545454499</c:v>
                </c:pt>
                <c:pt idx="1019">
                  <c:v>1399.8909090909101</c:v>
                </c:pt>
                <c:pt idx="1020">
                  <c:v>1400.06666666667</c:v>
                </c:pt>
                <c:pt idx="1021">
                  <c:v>1400.24090909091</c:v>
                </c:pt>
                <c:pt idx="1022">
                  <c:v>1399.85</c:v>
                </c:pt>
                <c:pt idx="1023">
                  <c:v>1399.8739130434799</c:v>
                </c:pt>
                <c:pt idx="1024">
                  <c:v>1399.9714285714299</c:v>
                </c:pt>
                <c:pt idx="1025">
                  <c:v>1400.1863636363601</c:v>
                </c:pt>
                <c:pt idx="1026">
                  <c:v>1400.00434782609</c:v>
                </c:pt>
                <c:pt idx="1027">
                  <c:v>1400.05217391304</c:v>
                </c:pt>
                <c:pt idx="1028">
                  <c:v>1400.1304347826101</c:v>
                </c:pt>
                <c:pt idx="1029">
                  <c:v>1399.93333333333</c:v>
                </c:pt>
                <c:pt idx="1030">
                  <c:v>1400.1173913043499</c:v>
                </c:pt>
                <c:pt idx="1031">
                  <c:v>1399.6863636363601</c:v>
                </c:pt>
                <c:pt idx="1032">
                  <c:v>1399.72727272727</c:v>
                </c:pt>
                <c:pt idx="1033">
                  <c:v>1400.6090909090899</c:v>
                </c:pt>
                <c:pt idx="1034">
                  <c:v>1400.3</c:v>
                </c:pt>
                <c:pt idx="1035">
                  <c:v>1400.03043478261</c:v>
                </c:pt>
                <c:pt idx="1036">
                  <c:v>1400.15</c:v>
                </c:pt>
                <c:pt idx="1037">
                  <c:v>1400.01818181818</c:v>
                </c:pt>
                <c:pt idx="1038">
                  <c:v>1399.7809523809501</c:v>
                </c:pt>
                <c:pt idx="1039">
                  <c:v>1399.9363636363601</c:v>
                </c:pt>
                <c:pt idx="1040">
                  <c:v>1399.97391304348</c:v>
                </c:pt>
                <c:pt idx="1041">
                  <c:v>1400.1434782608701</c:v>
                </c:pt>
                <c:pt idx="1042">
                  <c:v>1399.55454545455</c:v>
                </c:pt>
                <c:pt idx="1043">
                  <c:v>1400.1043478260899</c:v>
                </c:pt>
                <c:pt idx="1044">
                  <c:v>1399.8954545454501</c:v>
                </c:pt>
                <c:pt idx="1045">
                  <c:v>1399.8181818181799</c:v>
                </c:pt>
                <c:pt idx="1046">
                  <c:v>1399.6652173913001</c:v>
                </c:pt>
                <c:pt idx="1047">
                  <c:v>1399.6272727272701</c:v>
                </c:pt>
                <c:pt idx="1048">
                  <c:v>1400.3272727272699</c:v>
                </c:pt>
                <c:pt idx="1049">
                  <c:v>1399.8454545454499</c:v>
                </c:pt>
                <c:pt idx="1050">
                  <c:v>1399.5476190476199</c:v>
                </c:pt>
                <c:pt idx="1051">
                  <c:v>1400.24347826087</c:v>
                </c:pt>
                <c:pt idx="1052">
                  <c:v>1399.6583333333299</c:v>
                </c:pt>
                <c:pt idx="1053">
                  <c:v>1400.0285714285701</c:v>
                </c:pt>
                <c:pt idx="1054">
                  <c:v>1400.2652173913</c:v>
                </c:pt>
                <c:pt idx="1055">
                  <c:v>1400.1590909090901</c:v>
                </c:pt>
                <c:pt idx="1056">
                  <c:v>1400.3434782608699</c:v>
                </c:pt>
                <c:pt idx="1057">
                  <c:v>1400.1478260869601</c:v>
                </c:pt>
                <c:pt idx="1058">
                  <c:v>1400.22608695652</c:v>
                </c:pt>
                <c:pt idx="1059">
                  <c:v>1399.675</c:v>
                </c:pt>
                <c:pt idx="1060">
                  <c:v>1400.1217391304299</c:v>
                </c:pt>
                <c:pt idx="1061">
                  <c:v>1399.96086956522</c:v>
                </c:pt>
                <c:pt idx="1062">
                  <c:v>1399.7</c:v>
                </c:pt>
                <c:pt idx="1063">
                  <c:v>1399.55454545455</c:v>
                </c:pt>
                <c:pt idx="1064">
                  <c:v>1399.99545454545</c:v>
                </c:pt>
                <c:pt idx="1065">
                  <c:v>1400.19565217391</c:v>
                </c:pt>
                <c:pt idx="1066">
                  <c:v>1400.3227272727299</c:v>
                </c:pt>
                <c:pt idx="1067">
                  <c:v>1400.20869565217</c:v>
                </c:pt>
                <c:pt idx="1068">
                  <c:v>1400.4047619047601</c:v>
                </c:pt>
                <c:pt idx="1069">
                  <c:v>1400.05</c:v>
                </c:pt>
                <c:pt idx="1070">
                  <c:v>1399.99523809524</c:v>
                </c:pt>
                <c:pt idx="1071">
                  <c:v>1400.19565217391</c:v>
                </c:pt>
                <c:pt idx="1072">
                  <c:v>1399.8304347826099</c:v>
                </c:pt>
                <c:pt idx="1073">
                  <c:v>1400.1304347826101</c:v>
                </c:pt>
                <c:pt idx="1074">
                  <c:v>1400.21304347826</c:v>
                </c:pt>
                <c:pt idx="1075">
                  <c:v>1399.8863636363601</c:v>
                </c:pt>
                <c:pt idx="1076">
                  <c:v>1399.94545454545</c:v>
                </c:pt>
                <c:pt idx="1077">
                  <c:v>1399.8478260869599</c:v>
                </c:pt>
                <c:pt idx="1078">
                  <c:v>1400.0238095238101</c:v>
                </c:pt>
                <c:pt idx="1079">
                  <c:v>1400.1272727272701</c:v>
                </c:pt>
                <c:pt idx="1080">
                  <c:v>1400.01</c:v>
                </c:pt>
                <c:pt idx="1081">
                  <c:v>1400.1090909090899</c:v>
                </c:pt>
                <c:pt idx="1082">
                  <c:v>1400.5954545454499</c:v>
                </c:pt>
                <c:pt idx="1083">
                  <c:v>1400.1304347826101</c:v>
                </c:pt>
                <c:pt idx="1084">
                  <c:v>1400.22727272727</c:v>
                </c:pt>
                <c:pt idx="1085">
                  <c:v>1399.99090909091</c:v>
                </c:pt>
                <c:pt idx="1086">
                  <c:v>1399.8318181818199</c:v>
                </c:pt>
                <c:pt idx="1087">
                  <c:v>1399.78</c:v>
                </c:pt>
                <c:pt idx="1088">
                  <c:v>1400.4652173913</c:v>
                </c:pt>
                <c:pt idx="1089">
                  <c:v>1399.8130434782599</c:v>
                </c:pt>
                <c:pt idx="1090">
                  <c:v>1399.9047619047601</c:v>
                </c:pt>
                <c:pt idx="1091">
                  <c:v>1400.26363636364</c:v>
                </c:pt>
                <c:pt idx="1092">
                  <c:v>1399.8818181818201</c:v>
                </c:pt>
                <c:pt idx="1093">
                  <c:v>1400.0954545454499</c:v>
                </c:pt>
                <c:pt idx="1094">
                  <c:v>1399.8952380952401</c:v>
                </c:pt>
                <c:pt idx="1095">
                  <c:v>1400.4363636363601</c:v>
                </c:pt>
                <c:pt idx="1096">
                  <c:v>1400.30476190476</c:v>
                </c:pt>
                <c:pt idx="1097">
                  <c:v>1400.20869565217</c:v>
                </c:pt>
                <c:pt idx="1098">
                  <c:v>1400.3772727272701</c:v>
                </c:pt>
                <c:pt idx="1099">
                  <c:v>1400.02727272727</c:v>
                </c:pt>
                <c:pt idx="1100">
                  <c:v>1400.1727272727301</c:v>
                </c:pt>
                <c:pt idx="1101">
                  <c:v>1399.49545454545</c:v>
                </c:pt>
                <c:pt idx="1102">
                  <c:v>1400.26818181818</c:v>
                </c:pt>
                <c:pt idx="1103">
                  <c:v>1399.6590909090901</c:v>
                </c:pt>
                <c:pt idx="1104">
                  <c:v>1400.1318181818201</c:v>
                </c:pt>
                <c:pt idx="1105">
                  <c:v>1400.3478260869599</c:v>
                </c:pt>
                <c:pt idx="1106">
                  <c:v>1399.99523809524</c:v>
                </c:pt>
                <c:pt idx="1107">
                  <c:v>1399.3</c:v>
                </c:pt>
                <c:pt idx="1108">
                  <c:v>1399.80476190476</c:v>
                </c:pt>
                <c:pt idx="1109">
                  <c:v>1400.04545454545</c:v>
                </c:pt>
                <c:pt idx="1110">
                  <c:v>1400.0904761904801</c:v>
                </c:pt>
                <c:pt idx="1111">
                  <c:v>1399.8681818181799</c:v>
                </c:pt>
                <c:pt idx="1112">
                  <c:v>1400.05217391304</c:v>
                </c:pt>
                <c:pt idx="1113">
                  <c:v>1400.01304347826</c:v>
                </c:pt>
                <c:pt idx="1114">
                  <c:v>1400.03043478261</c:v>
                </c:pt>
                <c:pt idx="1115">
                  <c:v>1399.99545454545</c:v>
                </c:pt>
                <c:pt idx="1116">
                  <c:v>1400.5954545454499</c:v>
                </c:pt>
                <c:pt idx="1117">
                  <c:v>1399.7238095238099</c:v>
                </c:pt>
                <c:pt idx="1118">
                  <c:v>1399.9619047619001</c:v>
                </c:pt>
                <c:pt idx="1119">
                  <c:v>1399.94782608696</c:v>
                </c:pt>
                <c:pt idx="1120">
                  <c:v>1399.8913043478301</c:v>
                </c:pt>
                <c:pt idx="1121">
                  <c:v>1400.02272727273</c:v>
                </c:pt>
                <c:pt idx="1122">
                  <c:v>1400.2619047619</c:v>
                </c:pt>
                <c:pt idx="1123">
                  <c:v>1399.6523809523801</c:v>
                </c:pt>
                <c:pt idx="1124">
                  <c:v>1399.8363636363599</c:v>
                </c:pt>
                <c:pt idx="1125">
                  <c:v>1399.51818181818</c:v>
                </c:pt>
                <c:pt idx="1126">
                  <c:v>1400.0347826087</c:v>
                </c:pt>
                <c:pt idx="1127">
                  <c:v>1399.95652173913</c:v>
                </c:pt>
                <c:pt idx="1128">
                  <c:v>1400.0681818181799</c:v>
                </c:pt>
                <c:pt idx="1129">
                  <c:v>1400.36</c:v>
                </c:pt>
                <c:pt idx="1130">
                  <c:v>1400.20869565217</c:v>
                </c:pt>
                <c:pt idx="1131">
                  <c:v>1400.29130434783</c:v>
                </c:pt>
                <c:pt idx="1132">
                  <c:v>1399.9136363636401</c:v>
                </c:pt>
                <c:pt idx="1133">
                  <c:v>1400.19565217391</c:v>
                </c:pt>
                <c:pt idx="1134">
                  <c:v>1400.1590909090901</c:v>
                </c:pt>
                <c:pt idx="1135">
                  <c:v>1399.7047619047601</c:v>
                </c:pt>
                <c:pt idx="1136">
                  <c:v>1400.1863636363601</c:v>
                </c:pt>
                <c:pt idx="1137">
                  <c:v>1400.1826086956501</c:v>
                </c:pt>
                <c:pt idx="1138">
                  <c:v>1399.74761904762</c:v>
                </c:pt>
                <c:pt idx="1139">
                  <c:v>1400.54090909091</c:v>
                </c:pt>
                <c:pt idx="1140">
                  <c:v>1399.5739130434799</c:v>
                </c:pt>
                <c:pt idx="1141">
                  <c:v>1399.9409090909101</c:v>
                </c:pt>
                <c:pt idx="1142">
                  <c:v>1399.72608695652</c:v>
                </c:pt>
                <c:pt idx="1143">
                  <c:v>1400.3086956521699</c:v>
                </c:pt>
                <c:pt idx="1144">
                  <c:v>1400.4</c:v>
                </c:pt>
                <c:pt idx="1145">
                  <c:v>1399.9347826087001</c:v>
                </c:pt>
                <c:pt idx="1146">
                  <c:v>1400.55217391304</c:v>
                </c:pt>
                <c:pt idx="1147">
                  <c:v>1399.98636363636</c:v>
                </c:pt>
                <c:pt idx="1148">
                  <c:v>1400.44761904762</c:v>
                </c:pt>
                <c:pt idx="1149">
                  <c:v>1400</c:v>
                </c:pt>
                <c:pt idx="1150">
                  <c:v>1399.8636363636399</c:v>
                </c:pt>
                <c:pt idx="1151">
                  <c:v>1399.30434782609</c:v>
                </c:pt>
                <c:pt idx="1152">
                  <c:v>1399.8523809523799</c:v>
                </c:pt>
                <c:pt idx="1153">
                  <c:v>1400.6</c:v>
                </c:pt>
                <c:pt idx="1154">
                  <c:v>1400.27272727273</c:v>
                </c:pt>
                <c:pt idx="1155">
                  <c:v>1400.4523809523801</c:v>
                </c:pt>
                <c:pt idx="1156">
                  <c:v>1400.1782608695701</c:v>
                </c:pt>
                <c:pt idx="1157">
                  <c:v>1400.00869565217</c:v>
                </c:pt>
                <c:pt idx="1158">
                  <c:v>1399.8181818181799</c:v>
                </c:pt>
                <c:pt idx="1159">
                  <c:v>1399.77826086957</c:v>
                </c:pt>
                <c:pt idx="1160">
                  <c:v>1399.88571428571</c:v>
                </c:pt>
                <c:pt idx="1161">
                  <c:v>1400.2238095238099</c:v>
                </c:pt>
                <c:pt idx="1162">
                  <c:v>1400.0636363636399</c:v>
                </c:pt>
                <c:pt idx="1163">
                  <c:v>1399.4181818181801</c:v>
                </c:pt>
                <c:pt idx="1164">
                  <c:v>1400.3333333333301</c:v>
                </c:pt>
                <c:pt idx="1165">
                  <c:v>1400.0590909090899</c:v>
                </c:pt>
                <c:pt idx="1166">
                  <c:v>1400.1272727272701</c:v>
                </c:pt>
                <c:pt idx="1167">
                  <c:v>1400.04090909091</c:v>
                </c:pt>
                <c:pt idx="1168">
                  <c:v>1399.7791666666701</c:v>
                </c:pt>
                <c:pt idx="1169">
                  <c:v>1399.94545454545</c:v>
                </c:pt>
                <c:pt idx="1170">
                  <c:v>1399.94545454545</c:v>
                </c:pt>
                <c:pt idx="1171">
                  <c:v>1400.03043478261</c:v>
                </c:pt>
                <c:pt idx="1172">
                  <c:v>1399.79130434783</c:v>
                </c:pt>
                <c:pt idx="1173">
                  <c:v>1400.01739130435</c:v>
                </c:pt>
                <c:pt idx="1174">
                  <c:v>1399.75454545455</c:v>
                </c:pt>
                <c:pt idx="1175">
                  <c:v>1400.01739130435</c:v>
                </c:pt>
                <c:pt idx="1176">
                  <c:v>1400.06</c:v>
                </c:pt>
                <c:pt idx="1177">
                  <c:v>1400.1909090909101</c:v>
                </c:pt>
                <c:pt idx="1178">
                  <c:v>1399.6909090909101</c:v>
                </c:pt>
                <c:pt idx="1179">
                  <c:v>1400.4318181818201</c:v>
                </c:pt>
                <c:pt idx="1180">
                  <c:v>1400.3521739130399</c:v>
                </c:pt>
                <c:pt idx="1181">
                  <c:v>1400.1130434782599</c:v>
                </c:pt>
                <c:pt idx="1182">
                  <c:v>1399.9363636363601</c:v>
                </c:pt>
                <c:pt idx="1183">
                  <c:v>1399.9549999999999</c:v>
                </c:pt>
                <c:pt idx="1184">
                  <c:v>1399.7210526315801</c:v>
                </c:pt>
                <c:pt idx="1185">
                  <c:v>1400.0772727272699</c:v>
                </c:pt>
                <c:pt idx="1186">
                  <c:v>1399.6476190476201</c:v>
                </c:pt>
                <c:pt idx="1187">
                  <c:v>1399.8</c:v>
                </c:pt>
                <c:pt idx="1188">
                  <c:v>1400.3681818181799</c:v>
                </c:pt>
                <c:pt idx="1189">
                  <c:v>1399.75238095238</c:v>
                </c:pt>
                <c:pt idx="1190">
                  <c:v>1399.7619047619</c:v>
                </c:pt>
                <c:pt idx="1191">
                  <c:v>1400.0590909090899</c:v>
                </c:pt>
                <c:pt idx="1192">
                  <c:v>1400.1869565217401</c:v>
                </c:pt>
                <c:pt idx="1193">
                  <c:v>1399.9380952381</c:v>
                </c:pt>
                <c:pt idx="1194">
                  <c:v>1399.6913043478301</c:v>
                </c:pt>
                <c:pt idx="1195">
                  <c:v>1400.02608695652</c:v>
                </c:pt>
                <c:pt idx="1196">
                  <c:v>1400.1636363636401</c:v>
                </c:pt>
                <c:pt idx="1197">
                  <c:v>1399.99545454545</c:v>
                </c:pt>
                <c:pt idx="1198">
                  <c:v>1399.99130434783</c:v>
                </c:pt>
                <c:pt idx="1199">
                  <c:v>1399.9142857142899</c:v>
                </c:pt>
                <c:pt idx="1200">
                  <c:v>1399.99565217391</c:v>
                </c:pt>
                <c:pt idx="1201">
                  <c:v>1399.76086956522</c:v>
                </c:pt>
                <c:pt idx="1202">
                  <c:v>1399.8454545454499</c:v>
                </c:pt>
                <c:pt idx="1203">
                  <c:v>1399.75</c:v>
                </c:pt>
                <c:pt idx="1204">
                  <c:v>1400.5636363636399</c:v>
                </c:pt>
                <c:pt idx="1205">
                  <c:v>1399.5826086956499</c:v>
                </c:pt>
                <c:pt idx="1206">
                  <c:v>1400.25</c:v>
                </c:pt>
                <c:pt idx="1207">
                  <c:v>1399.74782608696</c:v>
                </c:pt>
                <c:pt idx="1208">
                  <c:v>1399.97727272727</c:v>
                </c:pt>
                <c:pt idx="1209">
                  <c:v>1400.1130434782599</c:v>
                </c:pt>
                <c:pt idx="1210">
                  <c:v>1399.6</c:v>
                </c:pt>
                <c:pt idx="1211">
                  <c:v>1399.8409090909099</c:v>
                </c:pt>
                <c:pt idx="1212">
                  <c:v>1400.06666666667</c:v>
                </c:pt>
                <c:pt idx="1213">
                  <c:v>1399.8681818181799</c:v>
                </c:pt>
                <c:pt idx="1214">
                  <c:v>1399.48260869565</c:v>
                </c:pt>
                <c:pt idx="1215">
                  <c:v>1400.23181818182</c:v>
                </c:pt>
                <c:pt idx="1216">
                  <c:v>1399.78181818182</c:v>
                </c:pt>
                <c:pt idx="1217">
                  <c:v>1399.52272727273</c:v>
                </c:pt>
                <c:pt idx="1218">
                  <c:v>1399.8086956521699</c:v>
                </c:pt>
                <c:pt idx="1219">
                  <c:v>1399.665</c:v>
                </c:pt>
                <c:pt idx="1220">
                  <c:v>1399.98260869565</c:v>
                </c:pt>
                <c:pt idx="1221">
                  <c:v>1400.1173913043499</c:v>
                </c:pt>
                <c:pt idx="1222">
                  <c:v>1400.2333333333299</c:v>
                </c:pt>
                <c:pt idx="1223">
                  <c:v>1399.63684210526</c:v>
                </c:pt>
                <c:pt idx="1224">
                  <c:v>1399.95217391304</c:v>
                </c:pt>
                <c:pt idx="1225">
                  <c:v>1400.2809523809501</c:v>
                </c:pt>
                <c:pt idx="1226">
                  <c:v>1399.9181818181801</c:v>
                </c:pt>
                <c:pt idx="1227">
                  <c:v>1400.175</c:v>
                </c:pt>
                <c:pt idx="1228">
                  <c:v>1400.2333333333299</c:v>
                </c:pt>
                <c:pt idx="1229">
                  <c:v>1399.7</c:v>
                </c:pt>
                <c:pt idx="1230">
                  <c:v>1400.24347826087</c:v>
                </c:pt>
                <c:pt idx="1231">
                  <c:v>1400.19523809524</c:v>
                </c:pt>
                <c:pt idx="1232">
                  <c:v>1400.00434782609</c:v>
                </c:pt>
                <c:pt idx="1233">
                  <c:v>1399.74782608696</c:v>
                </c:pt>
                <c:pt idx="1234">
                  <c:v>1399.6739130434801</c:v>
                </c:pt>
                <c:pt idx="1235">
                  <c:v>1400.46818181818</c:v>
                </c:pt>
                <c:pt idx="1236">
                  <c:v>1400.0727272727299</c:v>
                </c:pt>
                <c:pt idx="1237">
                  <c:v>1399.80454545455</c:v>
                </c:pt>
                <c:pt idx="1238">
                  <c:v>1399.97272727273</c:v>
                </c:pt>
                <c:pt idx="1239">
                  <c:v>1400</c:v>
                </c:pt>
                <c:pt idx="1240">
                  <c:v>1400.45</c:v>
                </c:pt>
                <c:pt idx="1241">
                  <c:v>1400.19545454545</c:v>
                </c:pt>
                <c:pt idx="1242">
                  <c:v>1400.0782608695699</c:v>
                </c:pt>
                <c:pt idx="1243">
                  <c:v>1400</c:v>
                </c:pt>
                <c:pt idx="1244">
                  <c:v>1399.9047619047601</c:v>
                </c:pt>
                <c:pt idx="1245">
                  <c:v>1399.97826086957</c:v>
                </c:pt>
                <c:pt idx="1246">
                  <c:v>1399.76818181818</c:v>
                </c:pt>
                <c:pt idx="1247">
                  <c:v>1399.9173913043501</c:v>
                </c:pt>
                <c:pt idx="1248">
                  <c:v>1399.68</c:v>
                </c:pt>
                <c:pt idx="1249">
                  <c:v>1400.1454545454501</c:v>
                </c:pt>
                <c:pt idx="1250">
                  <c:v>1399.5863636363599</c:v>
                </c:pt>
                <c:pt idx="1251">
                  <c:v>1400.1863636363601</c:v>
                </c:pt>
                <c:pt idx="1252">
                  <c:v>1399.69545454545</c:v>
                </c:pt>
                <c:pt idx="1253">
                  <c:v>1399.67619047619</c:v>
                </c:pt>
                <c:pt idx="1254">
                  <c:v>1399.8272727272699</c:v>
                </c:pt>
                <c:pt idx="1255">
                  <c:v>1400.1217391304299</c:v>
                </c:pt>
                <c:pt idx="1256">
                  <c:v>1400.0476190476199</c:v>
                </c:pt>
                <c:pt idx="1257">
                  <c:v>1400.1136363636399</c:v>
                </c:pt>
                <c:pt idx="1258">
                  <c:v>1399.94545454545</c:v>
                </c:pt>
                <c:pt idx="1259">
                  <c:v>1400.0952380952399</c:v>
                </c:pt>
                <c:pt idx="1260">
                  <c:v>1400</c:v>
                </c:pt>
                <c:pt idx="1261">
                  <c:v>1399.8318181818199</c:v>
                </c:pt>
                <c:pt idx="1262">
                  <c:v>1400</c:v>
                </c:pt>
                <c:pt idx="1263">
                  <c:v>1400.3227272727299</c:v>
                </c:pt>
                <c:pt idx="1264">
                  <c:v>1399.96818181818</c:v>
                </c:pt>
                <c:pt idx="1265">
                  <c:v>1399.95909090909</c:v>
                </c:pt>
                <c:pt idx="1266">
                  <c:v>1400.24347826087</c:v>
                </c:pt>
                <c:pt idx="1267">
                  <c:v>1400.25238095238</c:v>
                </c:pt>
                <c:pt idx="1268">
                  <c:v>1400.4045454545501</c:v>
                </c:pt>
                <c:pt idx="1269">
                  <c:v>1400.04347826087</c:v>
                </c:pt>
                <c:pt idx="1270">
                  <c:v>1399.885</c:v>
                </c:pt>
                <c:pt idx="1271">
                  <c:v>1400</c:v>
                </c:pt>
                <c:pt idx="1272">
                  <c:v>1399.6818181818201</c:v>
                </c:pt>
                <c:pt idx="1273">
                  <c:v>1400.3727272727299</c:v>
                </c:pt>
                <c:pt idx="1274">
                  <c:v>1399.87619047619</c:v>
                </c:pt>
                <c:pt idx="1275">
                  <c:v>1399.6590909090901</c:v>
                </c:pt>
                <c:pt idx="1276">
                  <c:v>1399.9</c:v>
                </c:pt>
                <c:pt idx="1277">
                  <c:v>1400.12857142857</c:v>
                </c:pt>
                <c:pt idx="1278">
                  <c:v>1400.07368421053</c:v>
                </c:pt>
                <c:pt idx="1279">
                  <c:v>1399.71</c:v>
                </c:pt>
                <c:pt idx="1280">
                  <c:v>1400.0727272727299</c:v>
                </c:pt>
                <c:pt idx="1281">
                  <c:v>1399.5368421052599</c:v>
                </c:pt>
                <c:pt idx="1282">
                  <c:v>1399.95652173913</c:v>
                </c:pt>
                <c:pt idx="1283">
                  <c:v>1400.23913043478</c:v>
                </c:pt>
                <c:pt idx="1284">
                  <c:v>1399.72272727273</c:v>
                </c:pt>
                <c:pt idx="1285">
                  <c:v>1400.1476190476201</c:v>
                </c:pt>
                <c:pt idx="1286">
                  <c:v>1400.19545454545</c:v>
                </c:pt>
                <c:pt idx="1287">
                  <c:v>1400.2761904761901</c:v>
                </c:pt>
                <c:pt idx="1288">
                  <c:v>1400.1727272727301</c:v>
                </c:pt>
                <c:pt idx="1289">
                  <c:v>1400.1227272727299</c:v>
                </c:pt>
                <c:pt idx="1290">
                  <c:v>1399.94285714286</c:v>
                </c:pt>
                <c:pt idx="1291">
                  <c:v>1399.82380952381</c:v>
                </c:pt>
                <c:pt idx="1292">
                  <c:v>1399.99523809524</c:v>
                </c:pt>
                <c:pt idx="1293">
                  <c:v>1399.9090909090901</c:v>
                </c:pt>
                <c:pt idx="1294">
                  <c:v>1400.1409090909101</c:v>
                </c:pt>
                <c:pt idx="1295">
                  <c:v>1400.2047619047601</c:v>
                </c:pt>
                <c:pt idx="1296">
                  <c:v>1400.4449999999999</c:v>
                </c:pt>
                <c:pt idx="1297">
                  <c:v>1400.02727272727</c:v>
                </c:pt>
                <c:pt idx="1298">
                  <c:v>1400.05217391304</c:v>
                </c:pt>
                <c:pt idx="1299">
                  <c:v>1399.91</c:v>
                </c:pt>
                <c:pt idx="1300">
                  <c:v>1399.99545454545</c:v>
                </c:pt>
                <c:pt idx="1301">
                  <c:v>1399.8181818181799</c:v>
                </c:pt>
                <c:pt idx="1302">
                  <c:v>1399.75217391304</c:v>
                </c:pt>
                <c:pt idx="1303">
                  <c:v>1400.1909090909101</c:v>
                </c:pt>
                <c:pt idx="1304">
                  <c:v>1399.55454545455</c:v>
                </c:pt>
                <c:pt idx="1305">
                  <c:v>1400.27391304348</c:v>
                </c:pt>
                <c:pt idx="1306">
                  <c:v>1399.62857142857</c:v>
                </c:pt>
                <c:pt idx="1307">
                  <c:v>1400.0869565217399</c:v>
                </c:pt>
                <c:pt idx="1308">
                  <c:v>1400.1130434782599</c:v>
                </c:pt>
                <c:pt idx="1309">
                  <c:v>1400.06666666667</c:v>
                </c:pt>
                <c:pt idx="1310">
                  <c:v>1399.6272727272701</c:v>
                </c:pt>
                <c:pt idx="1311">
                  <c:v>1399.7222222222199</c:v>
                </c:pt>
                <c:pt idx="1312">
                  <c:v>1399.9090909090901</c:v>
                </c:pt>
                <c:pt idx="1313">
                  <c:v>1400.26956521739</c:v>
                </c:pt>
                <c:pt idx="1314">
                  <c:v>1400.4090909090901</c:v>
                </c:pt>
                <c:pt idx="1315">
                  <c:v>1400.1217391304299</c:v>
                </c:pt>
                <c:pt idx="1316">
                  <c:v>1400.1095238095199</c:v>
                </c:pt>
                <c:pt idx="1317">
                  <c:v>1399.8363636363599</c:v>
                </c:pt>
                <c:pt idx="1318">
                  <c:v>1399.68</c:v>
                </c:pt>
                <c:pt idx="1319">
                  <c:v>1400.04545454545</c:v>
                </c:pt>
                <c:pt idx="1320">
                  <c:v>1399.55</c:v>
                </c:pt>
                <c:pt idx="1321">
                  <c:v>1399.75714285714</c:v>
                </c:pt>
                <c:pt idx="1322">
                  <c:v>1399.74285714286</c:v>
                </c:pt>
                <c:pt idx="1323">
                  <c:v>1400.13</c:v>
                </c:pt>
                <c:pt idx="1324">
                  <c:v>1400.05</c:v>
                </c:pt>
                <c:pt idx="1325">
                  <c:v>1400.1545454545501</c:v>
                </c:pt>
                <c:pt idx="1326">
                  <c:v>1400.02608695652</c:v>
                </c:pt>
                <c:pt idx="1327">
                  <c:v>1399.8304347826099</c:v>
                </c:pt>
                <c:pt idx="1328">
                  <c:v>1399.9086956521701</c:v>
                </c:pt>
                <c:pt idx="1329">
                  <c:v>1399.8333333333301</c:v>
                </c:pt>
                <c:pt idx="1330">
                  <c:v>1400.19565217391</c:v>
                </c:pt>
                <c:pt idx="1331">
                  <c:v>1399.6476190476201</c:v>
                </c:pt>
                <c:pt idx="1332">
                  <c:v>1399.99545454545</c:v>
                </c:pt>
                <c:pt idx="1333">
                  <c:v>1400.1913043478301</c:v>
                </c:pt>
                <c:pt idx="1334">
                  <c:v>1399.615</c:v>
                </c:pt>
                <c:pt idx="1335">
                  <c:v>1399.5238095238101</c:v>
                </c:pt>
                <c:pt idx="1336">
                  <c:v>1400.22608695652</c:v>
                </c:pt>
                <c:pt idx="1337">
                  <c:v>1399.99523809524</c:v>
                </c:pt>
                <c:pt idx="1338">
                  <c:v>1400.00434782609</c:v>
                </c:pt>
                <c:pt idx="1339">
                  <c:v>1400.0954545454499</c:v>
                </c:pt>
                <c:pt idx="1340">
                  <c:v>1399.9619047619001</c:v>
                </c:pt>
                <c:pt idx="1341">
                  <c:v>1400.1</c:v>
                </c:pt>
                <c:pt idx="1342">
                  <c:v>1399.9260869565201</c:v>
                </c:pt>
                <c:pt idx="1343">
                  <c:v>1400.1136363636399</c:v>
                </c:pt>
                <c:pt idx="1344">
                  <c:v>1399.94545454545</c:v>
                </c:pt>
                <c:pt idx="1345">
                  <c:v>1399.75652173913</c:v>
                </c:pt>
                <c:pt idx="1346">
                  <c:v>1399.9</c:v>
                </c:pt>
                <c:pt idx="1347">
                  <c:v>1400.04090909091</c:v>
                </c:pt>
                <c:pt idx="1348">
                  <c:v>1399.75454545455</c:v>
                </c:pt>
                <c:pt idx="1349">
                  <c:v>1399.78695652174</c:v>
                </c:pt>
                <c:pt idx="1350">
                  <c:v>1400.0590909090899</c:v>
                </c:pt>
                <c:pt idx="1351">
                  <c:v>1399.6782608695701</c:v>
                </c:pt>
                <c:pt idx="1352">
                  <c:v>1399.96956521739</c:v>
                </c:pt>
                <c:pt idx="1353">
                  <c:v>1399.74545454545</c:v>
                </c:pt>
                <c:pt idx="1354">
                  <c:v>1399.97727272727</c:v>
                </c:pt>
                <c:pt idx="1355">
                  <c:v>1399.8</c:v>
                </c:pt>
                <c:pt idx="1356">
                  <c:v>1400.1086956521699</c:v>
                </c:pt>
                <c:pt idx="1357">
                  <c:v>1399.98695652174</c:v>
                </c:pt>
                <c:pt idx="1358">
                  <c:v>1400.02727272727</c:v>
                </c:pt>
                <c:pt idx="1359">
                  <c:v>1400.4409090909101</c:v>
                </c:pt>
                <c:pt idx="1360">
                  <c:v>1399.8952380952401</c:v>
                </c:pt>
                <c:pt idx="1361">
                  <c:v>1400.54545454545</c:v>
                </c:pt>
                <c:pt idx="1362">
                  <c:v>1400.1227272727299</c:v>
                </c:pt>
                <c:pt idx="1363">
                  <c:v>1399.97272727273</c:v>
                </c:pt>
                <c:pt idx="1364">
                  <c:v>1399.9272727272701</c:v>
                </c:pt>
                <c:pt idx="1365">
                  <c:v>1399.8227272727299</c:v>
                </c:pt>
                <c:pt idx="1366">
                  <c:v>1399.98181818182</c:v>
                </c:pt>
                <c:pt idx="1367">
                  <c:v>1399.8818181818201</c:v>
                </c:pt>
                <c:pt idx="1368">
                  <c:v>1399.6181818181799</c:v>
                </c:pt>
                <c:pt idx="1369">
                  <c:v>1399.8608695652199</c:v>
                </c:pt>
                <c:pt idx="1370">
                  <c:v>1399.77272727273</c:v>
                </c:pt>
                <c:pt idx="1371">
                  <c:v>1400.0619047619</c:v>
                </c:pt>
                <c:pt idx="1372">
                  <c:v>1399.95652173913</c:v>
                </c:pt>
                <c:pt idx="1373">
                  <c:v>1400.22173913043</c:v>
                </c:pt>
                <c:pt idx="1374">
                  <c:v>1399.9649999999999</c:v>
                </c:pt>
                <c:pt idx="1375">
                  <c:v>1400.0285714285701</c:v>
                </c:pt>
                <c:pt idx="1376">
                  <c:v>1400.0727272727299</c:v>
                </c:pt>
                <c:pt idx="1377">
                  <c:v>1399.8772727272701</c:v>
                </c:pt>
                <c:pt idx="1378">
                  <c:v>1400.1130434782599</c:v>
                </c:pt>
                <c:pt idx="1379">
                  <c:v>1399.74285714286</c:v>
                </c:pt>
                <c:pt idx="1380">
                  <c:v>1399.76363636364</c:v>
                </c:pt>
                <c:pt idx="1381">
                  <c:v>1400.3333333333301</c:v>
                </c:pt>
              </c:numCache>
            </c:numRef>
          </c:xVal>
          <c:yVal>
            <c:numRef>
              <c:f>Online_RAW!$AJ$5:$AJ$1398</c:f>
              <c:numCache>
                <c:formatCode>General</c:formatCode>
                <c:ptCount val="139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D4-4381-91F2-081A0FCDB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60368"/>
        <c:axId val="630065968"/>
      </c:scatterChart>
      <c:valAx>
        <c:axId val="630060368"/>
        <c:scaling>
          <c:orientation val="minMax"/>
          <c:max val="35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process time /h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630065968"/>
        <c:crosses val="autoZero"/>
        <c:crossBetween val="midCat"/>
      </c:valAx>
      <c:valAx>
        <c:axId val="630065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NTU /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060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Signal GFP probe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signal GFP probe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strLit>
              <c:ptCount val="1394"/>
              <c:pt idx="0">
                <c:v>TBO_SA14_IPTG</c:v>
              </c:pt>
              <c:pt idx="1">
                <c:v>0.03</c:v>
              </c:pt>
              <c:pt idx="2">
                <c:v>0.03</c:v>
              </c:pt>
              <c:pt idx="3">
                <c:v>0.03</c:v>
              </c:pt>
              <c:pt idx="4">
                <c:v>0.03</c:v>
              </c:pt>
              <c:pt idx="5">
                <c:v>0.03</c:v>
              </c:pt>
              <c:pt idx="6">
                <c:v>0.03</c:v>
              </c:pt>
              <c:pt idx="7">
                <c:v>0.03</c:v>
              </c:pt>
              <c:pt idx="8">
                <c:v>0.03</c:v>
              </c:pt>
              <c:pt idx="9">
                <c:v>0.03</c:v>
              </c:pt>
              <c:pt idx="10">
                <c:v>0.03</c:v>
              </c:pt>
              <c:pt idx="11">
                <c:v>0.03</c:v>
              </c:pt>
              <c:pt idx="12">
                <c:v>0.03</c:v>
              </c:pt>
              <c:pt idx="13">
                <c:v>0.03</c:v>
              </c:pt>
              <c:pt idx="14">
                <c:v>0.03</c:v>
              </c:pt>
              <c:pt idx="15">
                <c:v>0.03</c:v>
              </c:pt>
              <c:pt idx="16">
                <c:v>0.03</c:v>
              </c:pt>
              <c:pt idx="17">
                <c:v>0.03</c:v>
              </c:pt>
              <c:pt idx="18">
                <c:v>0.03</c:v>
              </c:pt>
              <c:pt idx="19">
                <c:v>0.03</c:v>
              </c:pt>
              <c:pt idx="20">
                <c:v>0.03</c:v>
              </c:pt>
              <c:pt idx="21">
                <c:v>0.03</c:v>
              </c:pt>
              <c:pt idx="22">
                <c:v>0.03</c:v>
              </c:pt>
              <c:pt idx="23">
                <c:v>0.03</c:v>
              </c:pt>
              <c:pt idx="24">
                <c:v>0.03</c:v>
              </c:pt>
              <c:pt idx="25">
                <c:v>0.03</c:v>
              </c:pt>
              <c:pt idx="26">
                <c:v>0.03</c:v>
              </c:pt>
              <c:pt idx="27">
                <c:v>0.03</c:v>
              </c:pt>
              <c:pt idx="28">
                <c:v>0.03</c:v>
              </c:pt>
              <c:pt idx="29">
                <c:v>0.03</c:v>
              </c:pt>
              <c:pt idx="30">
                <c:v>0.03</c:v>
              </c:pt>
              <c:pt idx="31">
                <c:v>0.03</c:v>
              </c:pt>
              <c:pt idx="32">
                <c:v>0.03</c:v>
              </c:pt>
              <c:pt idx="33">
                <c:v>0.03</c:v>
              </c:pt>
              <c:pt idx="34">
                <c:v>0.03</c:v>
              </c:pt>
              <c:pt idx="35">
                <c:v>0.0399333</c:v>
              </c:pt>
              <c:pt idx="36">
                <c:v>0.0300667</c:v>
              </c:pt>
              <c:pt idx="37">
                <c:v>0.0399333</c:v>
              </c:pt>
              <c:pt idx="38">
                <c:v>0.04</c:v>
              </c:pt>
              <c:pt idx="39">
                <c:v>0.04</c:v>
              </c:pt>
              <c:pt idx="40">
                <c:v>0.04</c:v>
              </c:pt>
              <c:pt idx="41">
                <c:v>0.0499333</c:v>
              </c:pt>
              <c:pt idx="42">
                <c:v>0.05</c:v>
              </c:pt>
              <c:pt idx="43">
                <c:v>0.0599333</c:v>
              </c:pt>
              <c:pt idx="44">
                <c:v>0.06</c:v>
              </c:pt>
              <c:pt idx="45">
                <c:v>0.06</c:v>
              </c:pt>
              <c:pt idx="46">
                <c:v>0.0699333</c:v>
              </c:pt>
              <c:pt idx="47">
                <c:v>0.07</c:v>
              </c:pt>
              <c:pt idx="48">
                <c:v>0.0799333</c:v>
              </c:pt>
              <c:pt idx="49">
                <c:v>0.08</c:v>
              </c:pt>
              <c:pt idx="50">
                <c:v>0.08</c:v>
              </c:pt>
              <c:pt idx="51">
                <c:v>0.08</c:v>
              </c:pt>
              <c:pt idx="52">
                <c:v>0.0899333</c:v>
              </c:pt>
              <c:pt idx="53">
                <c:v>0.09</c:v>
              </c:pt>
              <c:pt idx="54">
                <c:v>0.0999333</c:v>
              </c:pt>
              <c:pt idx="55">
                <c:v>0.1</c:v>
              </c:pt>
              <c:pt idx="56">
                <c:v>0.1</c:v>
              </c:pt>
              <c:pt idx="57">
                <c:v>0.1</c:v>
              </c:pt>
              <c:pt idx="58">
                <c:v>0.109933</c:v>
              </c:pt>
              <c:pt idx="59">
                <c:v>0.11</c:v>
              </c:pt>
              <c:pt idx="60">
                <c:v>0.119933</c:v>
              </c:pt>
              <c:pt idx="61">
                <c:v>0.12</c:v>
              </c:pt>
              <c:pt idx="62">
                <c:v>0.12</c:v>
              </c:pt>
              <c:pt idx="63">
                <c:v>0.12</c:v>
              </c:pt>
              <c:pt idx="64">
                <c:v>0.129933</c:v>
              </c:pt>
              <c:pt idx="65">
                <c:v>0.13</c:v>
              </c:pt>
              <c:pt idx="66">
                <c:v>0.13</c:v>
              </c:pt>
              <c:pt idx="67">
                <c:v>0.13</c:v>
              </c:pt>
              <c:pt idx="68">
                <c:v>0.139933</c:v>
              </c:pt>
              <c:pt idx="69">
                <c:v>0.14</c:v>
              </c:pt>
              <c:pt idx="70">
                <c:v>0.14</c:v>
              </c:pt>
              <c:pt idx="71">
                <c:v>0.14</c:v>
              </c:pt>
              <c:pt idx="72">
                <c:v>0.14</c:v>
              </c:pt>
              <c:pt idx="73">
                <c:v>0.149933</c:v>
              </c:pt>
              <c:pt idx="74">
                <c:v>0.15</c:v>
              </c:pt>
              <c:pt idx="75">
                <c:v>0.15</c:v>
              </c:pt>
              <c:pt idx="76">
                <c:v>0.15</c:v>
              </c:pt>
              <c:pt idx="77">
                <c:v>0.159933</c:v>
              </c:pt>
              <c:pt idx="78">
                <c:v>0.16</c:v>
              </c:pt>
              <c:pt idx="79">
                <c:v>0.16</c:v>
              </c:pt>
              <c:pt idx="80">
                <c:v>0.16</c:v>
              </c:pt>
              <c:pt idx="81">
                <c:v>0.16</c:v>
              </c:pt>
              <c:pt idx="82">
                <c:v>0.16</c:v>
              </c:pt>
              <c:pt idx="83">
                <c:v>0.16</c:v>
              </c:pt>
              <c:pt idx="84">
                <c:v>0.169933</c:v>
              </c:pt>
              <c:pt idx="85">
                <c:v>0.160067</c:v>
              </c:pt>
              <c:pt idx="86">
                <c:v>0.169933</c:v>
              </c:pt>
              <c:pt idx="87">
                <c:v>0.17</c:v>
              </c:pt>
              <c:pt idx="88">
                <c:v>0.17</c:v>
              </c:pt>
              <c:pt idx="89">
                <c:v>0.17</c:v>
              </c:pt>
              <c:pt idx="90">
                <c:v>0.17</c:v>
              </c:pt>
              <c:pt idx="91">
                <c:v>0.17</c:v>
              </c:pt>
              <c:pt idx="92">
                <c:v>0.17</c:v>
              </c:pt>
              <c:pt idx="93">
                <c:v>0.17</c:v>
              </c:pt>
              <c:pt idx="94">
                <c:v>0.179933</c:v>
              </c:pt>
              <c:pt idx="95">
                <c:v>0.18</c:v>
              </c:pt>
              <c:pt idx="96">
                <c:v>0.18</c:v>
              </c:pt>
              <c:pt idx="97">
                <c:v>0.18</c:v>
              </c:pt>
              <c:pt idx="98">
                <c:v>0.18</c:v>
              </c:pt>
              <c:pt idx="99">
                <c:v>0.18</c:v>
              </c:pt>
              <c:pt idx="100">
                <c:v>0.18</c:v>
              </c:pt>
              <c:pt idx="101">
                <c:v>0.18</c:v>
              </c:pt>
              <c:pt idx="102">
                <c:v>0.18</c:v>
              </c:pt>
              <c:pt idx="103">
                <c:v>0.189933</c:v>
              </c:pt>
              <c:pt idx="104">
                <c:v>0.19</c:v>
              </c:pt>
              <c:pt idx="105">
                <c:v>0.19</c:v>
              </c:pt>
              <c:pt idx="106">
                <c:v>0.19</c:v>
              </c:pt>
              <c:pt idx="107">
                <c:v>0.19</c:v>
              </c:pt>
              <c:pt idx="108">
                <c:v>0.19</c:v>
              </c:pt>
              <c:pt idx="109">
                <c:v>0.19</c:v>
              </c:pt>
              <c:pt idx="110">
                <c:v>0.19</c:v>
              </c:pt>
              <c:pt idx="111">
                <c:v>0.19</c:v>
              </c:pt>
              <c:pt idx="112">
                <c:v>0.19</c:v>
              </c:pt>
              <c:pt idx="113">
                <c:v>0.19</c:v>
              </c:pt>
              <c:pt idx="114">
                <c:v>0.199933</c:v>
              </c:pt>
              <c:pt idx="115">
                <c:v>0.2</c:v>
              </c:pt>
              <c:pt idx="116">
                <c:v>0.2</c:v>
              </c:pt>
              <c:pt idx="117">
                <c:v>0.2</c:v>
              </c:pt>
              <c:pt idx="118">
                <c:v>0.2</c:v>
              </c:pt>
              <c:pt idx="119">
                <c:v>0.2</c:v>
              </c:pt>
              <c:pt idx="120">
                <c:v>0.2</c:v>
              </c:pt>
              <c:pt idx="121">
                <c:v>0.2</c:v>
              </c:pt>
              <c:pt idx="122">
                <c:v>0.2</c:v>
              </c:pt>
              <c:pt idx="123">
                <c:v>0.2</c:v>
              </c:pt>
              <c:pt idx="124">
                <c:v>0.209933</c:v>
              </c:pt>
              <c:pt idx="125">
                <c:v>0.200067</c:v>
              </c:pt>
              <c:pt idx="126">
                <c:v>0.209933</c:v>
              </c:pt>
              <c:pt idx="127">
                <c:v>0.21</c:v>
              </c:pt>
              <c:pt idx="128">
                <c:v>0.21</c:v>
              </c:pt>
              <c:pt idx="129">
                <c:v>0.21</c:v>
              </c:pt>
              <c:pt idx="130">
                <c:v>0.21</c:v>
              </c:pt>
              <c:pt idx="131">
                <c:v>0.21</c:v>
              </c:pt>
              <c:pt idx="132">
                <c:v>0.21</c:v>
              </c:pt>
              <c:pt idx="133">
                <c:v>0.21</c:v>
              </c:pt>
              <c:pt idx="134">
                <c:v>0.21</c:v>
              </c:pt>
              <c:pt idx="135">
                <c:v>0.21</c:v>
              </c:pt>
              <c:pt idx="136">
                <c:v>0.21</c:v>
              </c:pt>
              <c:pt idx="137">
                <c:v>0.21</c:v>
              </c:pt>
              <c:pt idx="138">
                <c:v>0.21</c:v>
              </c:pt>
              <c:pt idx="139">
                <c:v>0.219933</c:v>
              </c:pt>
              <c:pt idx="140">
                <c:v>0.22</c:v>
              </c:pt>
              <c:pt idx="141">
                <c:v>0.210067</c:v>
              </c:pt>
              <c:pt idx="142">
                <c:v>0.219933</c:v>
              </c:pt>
              <c:pt idx="143">
                <c:v>0.22</c:v>
              </c:pt>
              <c:pt idx="144">
                <c:v>0.22</c:v>
              </c:pt>
              <c:pt idx="145">
                <c:v>0.22</c:v>
              </c:pt>
              <c:pt idx="146">
                <c:v>0.22</c:v>
              </c:pt>
              <c:pt idx="147">
                <c:v>0.22</c:v>
              </c:pt>
              <c:pt idx="148">
                <c:v>0.22</c:v>
              </c:pt>
              <c:pt idx="149">
                <c:v>0.22</c:v>
              </c:pt>
              <c:pt idx="150">
                <c:v>0.229933</c:v>
              </c:pt>
              <c:pt idx="151">
                <c:v>0.23</c:v>
              </c:pt>
              <c:pt idx="152">
                <c:v>0.23</c:v>
              </c:pt>
              <c:pt idx="153">
                <c:v>0.23</c:v>
              </c:pt>
              <c:pt idx="154">
                <c:v>0.23</c:v>
              </c:pt>
              <c:pt idx="155">
                <c:v>0.23</c:v>
              </c:pt>
              <c:pt idx="156">
                <c:v>0.239933</c:v>
              </c:pt>
              <c:pt idx="157">
                <c:v>0.230067</c:v>
              </c:pt>
              <c:pt idx="158">
                <c:v>0.239933</c:v>
              </c:pt>
              <c:pt idx="159">
                <c:v>0.24</c:v>
              </c:pt>
              <c:pt idx="160">
                <c:v>0.24</c:v>
              </c:pt>
              <c:pt idx="161">
                <c:v>0.24</c:v>
              </c:pt>
              <c:pt idx="162">
                <c:v>0.24</c:v>
              </c:pt>
              <c:pt idx="163">
                <c:v>0.24</c:v>
              </c:pt>
              <c:pt idx="164">
                <c:v>0.24</c:v>
              </c:pt>
              <c:pt idx="165">
                <c:v>0.24</c:v>
              </c:pt>
              <c:pt idx="166">
                <c:v>0.249933</c:v>
              </c:pt>
              <c:pt idx="167">
                <c:v>0.240067</c:v>
              </c:pt>
              <c:pt idx="168">
                <c:v>0.249933</c:v>
              </c:pt>
              <c:pt idx="169">
                <c:v>0.25</c:v>
              </c:pt>
              <c:pt idx="170">
                <c:v>0.25</c:v>
              </c:pt>
              <c:pt idx="171">
                <c:v>0.25</c:v>
              </c:pt>
              <c:pt idx="172">
                <c:v>0.25</c:v>
              </c:pt>
              <c:pt idx="173">
                <c:v>0.25</c:v>
              </c:pt>
              <c:pt idx="174">
                <c:v>0.25</c:v>
              </c:pt>
              <c:pt idx="175">
                <c:v>0.25</c:v>
              </c:pt>
              <c:pt idx="176">
                <c:v>0.259933</c:v>
              </c:pt>
              <c:pt idx="177">
                <c:v>0.26</c:v>
              </c:pt>
              <c:pt idx="178">
                <c:v>0.26</c:v>
              </c:pt>
              <c:pt idx="179">
                <c:v>0.26</c:v>
              </c:pt>
              <c:pt idx="180">
                <c:v>0.26</c:v>
              </c:pt>
              <c:pt idx="181">
                <c:v>0.26</c:v>
              </c:pt>
              <c:pt idx="182">
                <c:v>0.26</c:v>
              </c:pt>
              <c:pt idx="183">
                <c:v>0.26</c:v>
              </c:pt>
              <c:pt idx="184">
                <c:v>0.26</c:v>
              </c:pt>
              <c:pt idx="185">
                <c:v>0.26</c:v>
              </c:pt>
              <c:pt idx="186">
                <c:v>0.26</c:v>
              </c:pt>
              <c:pt idx="187">
                <c:v>0.269933</c:v>
              </c:pt>
              <c:pt idx="188">
                <c:v>0.27</c:v>
              </c:pt>
              <c:pt idx="189">
                <c:v>0.27</c:v>
              </c:pt>
              <c:pt idx="190">
                <c:v>0.27</c:v>
              </c:pt>
              <c:pt idx="191">
                <c:v>0.27</c:v>
              </c:pt>
              <c:pt idx="192">
                <c:v>0.27</c:v>
              </c:pt>
              <c:pt idx="193">
                <c:v>0.279933</c:v>
              </c:pt>
              <c:pt idx="194">
                <c:v>0.28</c:v>
              </c:pt>
              <c:pt idx="195">
                <c:v>0.28</c:v>
              </c:pt>
              <c:pt idx="196">
                <c:v>0.28</c:v>
              </c:pt>
              <c:pt idx="197">
                <c:v>0.28</c:v>
              </c:pt>
              <c:pt idx="198">
                <c:v>0.28</c:v>
              </c:pt>
              <c:pt idx="199">
                <c:v>0.28</c:v>
              </c:pt>
              <c:pt idx="200">
                <c:v>0.28</c:v>
              </c:pt>
              <c:pt idx="201">
                <c:v>0.28</c:v>
              </c:pt>
              <c:pt idx="202">
                <c:v>0.289933</c:v>
              </c:pt>
              <c:pt idx="203">
                <c:v>0.280067</c:v>
              </c:pt>
              <c:pt idx="204">
                <c:v>0.289933</c:v>
              </c:pt>
              <c:pt idx="205">
                <c:v>0.29</c:v>
              </c:pt>
              <c:pt idx="206">
                <c:v>0.29</c:v>
              </c:pt>
              <c:pt idx="207">
                <c:v>0.29</c:v>
              </c:pt>
              <c:pt idx="208">
                <c:v>0.29</c:v>
              </c:pt>
              <c:pt idx="209">
                <c:v>0.29</c:v>
              </c:pt>
              <c:pt idx="210">
                <c:v>0.299933</c:v>
              </c:pt>
              <c:pt idx="211">
                <c:v>0.3</c:v>
              </c:pt>
              <c:pt idx="212">
                <c:v>0.3</c:v>
              </c:pt>
              <c:pt idx="213">
                <c:v>0.3</c:v>
              </c:pt>
              <c:pt idx="214">
                <c:v>0.3</c:v>
              </c:pt>
              <c:pt idx="215">
                <c:v>0.3</c:v>
              </c:pt>
              <c:pt idx="216">
                <c:v>0.3</c:v>
              </c:pt>
              <c:pt idx="217">
                <c:v>0.309933</c:v>
              </c:pt>
              <c:pt idx="218">
                <c:v>0.31</c:v>
              </c:pt>
              <c:pt idx="219">
                <c:v>0.31</c:v>
              </c:pt>
              <c:pt idx="220">
                <c:v>0.31</c:v>
              </c:pt>
              <c:pt idx="221">
                <c:v>0.31</c:v>
              </c:pt>
              <c:pt idx="222">
                <c:v>0.31</c:v>
              </c:pt>
              <c:pt idx="223">
                <c:v>0.31</c:v>
              </c:pt>
              <c:pt idx="224">
                <c:v>0.31</c:v>
              </c:pt>
              <c:pt idx="225">
                <c:v>0.31</c:v>
              </c:pt>
              <c:pt idx="226">
                <c:v>0.31</c:v>
              </c:pt>
              <c:pt idx="227">
                <c:v>0.31</c:v>
              </c:pt>
              <c:pt idx="228">
                <c:v>0.319933</c:v>
              </c:pt>
              <c:pt idx="229">
                <c:v>0.32</c:v>
              </c:pt>
              <c:pt idx="230">
                <c:v>0.32</c:v>
              </c:pt>
              <c:pt idx="231">
                <c:v>0.32</c:v>
              </c:pt>
              <c:pt idx="232">
                <c:v>0.32</c:v>
              </c:pt>
              <c:pt idx="233">
                <c:v>0.32</c:v>
              </c:pt>
              <c:pt idx="234">
                <c:v>0.32</c:v>
              </c:pt>
              <c:pt idx="235">
                <c:v>0.32</c:v>
              </c:pt>
              <c:pt idx="236">
                <c:v>0.329933</c:v>
              </c:pt>
              <c:pt idx="237">
                <c:v>0.33</c:v>
              </c:pt>
              <c:pt idx="238">
                <c:v>0.33</c:v>
              </c:pt>
              <c:pt idx="239">
                <c:v>0.33</c:v>
              </c:pt>
              <c:pt idx="240">
                <c:v>0.33</c:v>
              </c:pt>
              <c:pt idx="241">
                <c:v>0.33</c:v>
              </c:pt>
              <c:pt idx="242">
                <c:v>0.33</c:v>
              </c:pt>
              <c:pt idx="243">
                <c:v>0.33</c:v>
              </c:pt>
              <c:pt idx="244">
                <c:v>0.339933</c:v>
              </c:pt>
              <c:pt idx="245">
                <c:v>0.34</c:v>
              </c:pt>
              <c:pt idx="246">
                <c:v>0.34</c:v>
              </c:pt>
              <c:pt idx="247">
                <c:v>0.34</c:v>
              </c:pt>
              <c:pt idx="248">
                <c:v>0.34</c:v>
              </c:pt>
              <c:pt idx="249">
                <c:v>0.34</c:v>
              </c:pt>
              <c:pt idx="250">
                <c:v>0.349933</c:v>
              </c:pt>
              <c:pt idx="251">
                <c:v>0.35</c:v>
              </c:pt>
              <c:pt idx="252">
                <c:v>0.35</c:v>
              </c:pt>
              <c:pt idx="253">
                <c:v>0.35</c:v>
              </c:pt>
              <c:pt idx="254">
                <c:v>0.35</c:v>
              </c:pt>
              <c:pt idx="255">
                <c:v>0.35</c:v>
              </c:pt>
              <c:pt idx="256">
                <c:v>0.35</c:v>
              </c:pt>
              <c:pt idx="257">
                <c:v>0.35</c:v>
              </c:pt>
              <c:pt idx="258">
                <c:v>0.35</c:v>
              </c:pt>
              <c:pt idx="259">
                <c:v>0.35</c:v>
              </c:pt>
              <c:pt idx="260">
                <c:v>0.359933</c:v>
              </c:pt>
              <c:pt idx="261">
                <c:v>0.36</c:v>
              </c:pt>
              <c:pt idx="262">
                <c:v>0.36</c:v>
              </c:pt>
              <c:pt idx="263">
                <c:v>0.36</c:v>
              </c:pt>
              <c:pt idx="264">
                <c:v>0.36</c:v>
              </c:pt>
              <c:pt idx="265">
                <c:v>0.36</c:v>
              </c:pt>
              <c:pt idx="266">
                <c:v>0.369933</c:v>
              </c:pt>
              <c:pt idx="267">
                <c:v>0.37</c:v>
              </c:pt>
              <c:pt idx="268">
                <c:v>0.37</c:v>
              </c:pt>
              <c:pt idx="269">
                <c:v>0.37</c:v>
              </c:pt>
              <c:pt idx="270">
                <c:v>0.37</c:v>
              </c:pt>
              <c:pt idx="271">
                <c:v>0.37</c:v>
              </c:pt>
              <c:pt idx="272">
                <c:v>0.37</c:v>
              </c:pt>
              <c:pt idx="273">
                <c:v>0.37</c:v>
              </c:pt>
              <c:pt idx="274">
                <c:v>0.379933</c:v>
              </c:pt>
              <c:pt idx="275">
                <c:v>0.38</c:v>
              </c:pt>
              <c:pt idx="276">
                <c:v>0.38</c:v>
              </c:pt>
              <c:pt idx="277">
                <c:v>0.38</c:v>
              </c:pt>
              <c:pt idx="278">
                <c:v>0.38</c:v>
              </c:pt>
              <c:pt idx="279">
                <c:v>0.389933</c:v>
              </c:pt>
              <c:pt idx="280">
                <c:v>0.39</c:v>
              </c:pt>
              <c:pt idx="281">
                <c:v>0.39</c:v>
              </c:pt>
              <c:pt idx="282">
                <c:v>0.39</c:v>
              </c:pt>
              <c:pt idx="283">
                <c:v>0.39</c:v>
              </c:pt>
              <c:pt idx="284">
                <c:v>0.39</c:v>
              </c:pt>
              <c:pt idx="285">
                <c:v>0.39</c:v>
              </c:pt>
              <c:pt idx="286">
                <c:v>0.399933</c:v>
              </c:pt>
              <c:pt idx="287">
                <c:v>0.4</c:v>
              </c:pt>
              <c:pt idx="288">
                <c:v>0.4</c:v>
              </c:pt>
              <c:pt idx="289">
                <c:v>0.4</c:v>
              </c:pt>
              <c:pt idx="290">
                <c:v>0.4</c:v>
              </c:pt>
              <c:pt idx="291">
                <c:v>0.4</c:v>
              </c:pt>
              <c:pt idx="292">
                <c:v>0.4</c:v>
              </c:pt>
              <c:pt idx="293">
                <c:v>0.409933</c:v>
              </c:pt>
              <c:pt idx="294">
                <c:v>0.41</c:v>
              </c:pt>
              <c:pt idx="295">
                <c:v>0.41</c:v>
              </c:pt>
              <c:pt idx="296">
                <c:v>0.41</c:v>
              </c:pt>
              <c:pt idx="297">
                <c:v>0.41</c:v>
              </c:pt>
              <c:pt idx="298">
                <c:v>0.419933</c:v>
              </c:pt>
              <c:pt idx="299">
                <c:v>0.410067</c:v>
              </c:pt>
              <c:pt idx="300">
                <c:v>0.419933</c:v>
              </c:pt>
              <c:pt idx="301">
                <c:v>0.42</c:v>
              </c:pt>
              <c:pt idx="302">
                <c:v>0.42</c:v>
              </c:pt>
              <c:pt idx="303">
                <c:v>0.42</c:v>
              </c:pt>
              <c:pt idx="304">
                <c:v>0.42</c:v>
              </c:pt>
              <c:pt idx="305">
                <c:v>0.429933</c:v>
              </c:pt>
              <c:pt idx="306">
                <c:v>0.43</c:v>
              </c:pt>
              <c:pt idx="307">
                <c:v>0.43</c:v>
              </c:pt>
              <c:pt idx="308">
                <c:v>0.43</c:v>
              </c:pt>
              <c:pt idx="309">
                <c:v>0.43</c:v>
              </c:pt>
              <c:pt idx="310">
                <c:v>0.439933</c:v>
              </c:pt>
              <c:pt idx="311">
                <c:v>0.430067</c:v>
              </c:pt>
              <c:pt idx="312">
                <c:v>0.43</c:v>
              </c:pt>
              <c:pt idx="313">
                <c:v>0.439933</c:v>
              </c:pt>
              <c:pt idx="314">
                <c:v>0.44</c:v>
              </c:pt>
              <c:pt idx="315">
                <c:v>0.44</c:v>
              </c:pt>
              <c:pt idx="316">
                <c:v>0.44</c:v>
              </c:pt>
              <c:pt idx="317">
                <c:v>0.44</c:v>
              </c:pt>
              <c:pt idx="318">
                <c:v>0.449933</c:v>
              </c:pt>
              <c:pt idx="319">
                <c:v>0.45</c:v>
              </c:pt>
              <c:pt idx="320">
                <c:v>0.45</c:v>
              </c:pt>
              <c:pt idx="321">
                <c:v>0.45</c:v>
              </c:pt>
              <c:pt idx="322">
                <c:v>0.45</c:v>
              </c:pt>
              <c:pt idx="323">
                <c:v>0.459933</c:v>
              </c:pt>
              <c:pt idx="324">
                <c:v>0.46</c:v>
              </c:pt>
              <c:pt idx="325">
                <c:v>0.46</c:v>
              </c:pt>
              <c:pt idx="326">
                <c:v>0.46</c:v>
              </c:pt>
              <c:pt idx="327">
                <c:v>0.46</c:v>
              </c:pt>
              <c:pt idx="328">
                <c:v>0.46</c:v>
              </c:pt>
              <c:pt idx="329">
                <c:v>0.469933</c:v>
              </c:pt>
              <c:pt idx="330">
                <c:v>0.47</c:v>
              </c:pt>
              <c:pt idx="331">
                <c:v>0.47</c:v>
              </c:pt>
              <c:pt idx="332">
                <c:v>0.47</c:v>
              </c:pt>
              <c:pt idx="333">
                <c:v>0.47</c:v>
              </c:pt>
              <c:pt idx="334">
                <c:v>0.479933</c:v>
              </c:pt>
              <c:pt idx="335">
                <c:v>0.48</c:v>
              </c:pt>
              <c:pt idx="336">
                <c:v>0.48</c:v>
              </c:pt>
              <c:pt idx="337">
                <c:v>0.48</c:v>
              </c:pt>
              <c:pt idx="338">
                <c:v>0.48</c:v>
              </c:pt>
              <c:pt idx="339">
                <c:v>0.48</c:v>
              </c:pt>
              <c:pt idx="340">
                <c:v>0.489933</c:v>
              </c:pt>
              <c:pt idx="341">
                <c:v>0.49</c:v>
              </c:pt>
              <c:pt idx="342">
                <c:v>0.49</c:v>
              </c:pt>
              <c:pt idx="343">
                <c:v>0.49</c:v>
              </c:pt>
              <c:pt idx="344">
                <c:v>0.49</c:v>
              </c:pt>
              <c:pt idx="345">
                <c:v>0.499933</c:v>
              </c:pt>
              <c:pt idx="346">
                <c:v>0.5</c:v>
              </c:pt>
              <c:pt idx="347">
                <c:v>0.5</c:v>
              </c:pt>
              <c:pt idx="348">
                <c:v>0.5</c:v>
              </c:pt>
              <c:pt idx="349">
                <c:v>0.5</c:v>
              </c:pt>
              <c:pt idx="350">
                <c:v>0.5</c:v>
              </c:pt>
              <c:pt idx="351">
                <c:v>0.509933</c:v>
              </c:pt>
              <c:pt idx="352">
                <c:v>0.51</c:v>
              </c:pt>
              <c:pt idx="353">
                <c:v>0.51</c:v>
              </c:pt>
              <c:pt idx="354">
                <c:v>0.519933</c:v>
              </c:pt>
              <c:pt idx="355">
                <c:v>0.52</c:v>
              </c:pt>
              <c:pt idx="356">
                <c:v>0.52</c:v>
              </c:pt>
              <c:pt idx="357">
                <c:v>0.52</c:v>
              </c:pt>
              <c:pt idx="358">
                <c:v>0.52</c:v>
              </c:pt>
              <c:pt idx="359">
                <c:v>0.529933</c:v>
              </c:pt>
              <c:pt idx="360">
                <c:v>0.53</c:v>
              </c:pt>
              <c:pt idx="361">
                <c:v>0.53</c:v>
              </c:pt>
              <c:pt idx="362">
                <c:v>0.53</c:v>
              </c:pt>
              <c:pt idx="363">
                <c:v>0.53</c:v>
              </c:pt>
              <c:pt idx="364">
                <c:v>0.53</c:v>
              </c:pt>
              <c:pt idx="365">
                <c:v>0.539933</c:v>
              </c:pt>
              <c:pt idx="366">
                <c:v>0.54</c:v>
              </c:pt>
              <c:pt idx="367">
                <c:v>0.54</c:v>
              </c:pt>
              <c:pt idx="368">
                <c:v>0.549933</c:v>
              </c:pt>
              <c:pt idx="369">
                <c:v>0.55</c:v>
              </c:pt>
              <c:pt idx="370">
                <c:v>0.55</c:v>
              </c:pt>
              <c:pt idx="371">
                <c:v>0.55</c:v>
              </c:pt>
              <c:pt idx="372">
                <c:v>0.55</c:v>
              </c:pt>
              <c:pt idx="373">
                <c:v>0.559933</c:v>
              </c:pt>
              <c:pt idx="374">
                <c:v>0.56</c:v>
              </c:pt>
              <c:pt idx="375">
                <c:v>0.56</c:v>
              </c:pt>
              <c:pt idx="376">
                <c:v>0.56</c:v>
              </c:pt>
              <c:pt idx="377">
                <c:v>0.56</c:v>
              </c:pt>
              <c:pt idx="378">
                <c:v>0.56</c:v>
              </c:pt>
              <c:pt idx="379">
                <c:v>0.569933</c:v>
              </c:pt>
              <c:pt idx="380">
                <c:v>0.57</c:v>
              </c:pt>
              <c:pt idx="381">
                <c:v>0.57</c:v>
              </c:pt>
              <c:pt idx="382">
                <c:v>0.57</c:v>
              </c:pt>
              <c:pt idx="383">
                <c:v>0.579933</c:v>
              </c:pt>
              <c:pt idx="384">
                <c:v>0.58</c:v>
              </c:pt>
              <c:pt idx="385">
                <c:v>0.58</c:v>
              </c:pt>
              <c:pt idx="386">
                <c:v>0.589933</c:v>
              </c:pt>
              <c:pt idx="387">
                <c:v>0.59</c:v>
              </c:pt>
              <c:pt idx="388">
                <c:v>0.59</c:v>
              </c:pt>
              <c:pt idx="389">
                <c:v>0.59</c:v>
              </c:pt>
              <c:pt idx="390">
                <c:v>0.599933</c:v>
              </c:pt>
              <c:pt idx="391">
                <c:v>0.6</c:v>
              </c:pt>
              <c:pt idx="392">
                <c:v>0.6</c:v>
              </c:pt>
              <c:pt idx="393">
                <c:v>0.6</c:v>
              </c:pt>
              <c:pt idx="394">
                <c:v>0.6</c:v>
              </c:pt>
              <c:pt idx="395">
                <c:v>0.609933</c:v>
              </c:pt>
              <c:pt idx="396">
                <c:v>0.61</c:v>
              </c:pt>
              <c:pt idx="397">
                <c:v>0.61</c:v>
              </c:pt>
              <c:pt idx="398">
                <c:v>0.61</c:v>
              </c:pt>
              <c:pt idx="399">
                <c:v>0.61</c:v>
              </c:pt>
              <c:pt idx="400">
                <c:v>0.619933</c:v>
              </c:pt>
              <c:pt idx="401">
                <c:v>0.62</c:v>
              </c:pt>
              <c:pt idx="402">
                <c:v>0.62</c:v>
              </c:pt>
              <c:pt idx="403">
                <c:v>0.629933</c:v>
              </c:pt>
              <c:pt idx="404">
                <c:v>0.63</c:v>
              </c:pt>
              <c:pt idx="405">
                <c:v>0.63</c:v>
              </c:pt>
              <c:pt idx="406">
                <c:v>0.63</c:v>
              </c:pt>
              <c:pt idx="407">
                <c:v>0.639933</c:v>
              </c:pt>
              <c:pt idx="408">
                <c:v>0.64</c:v>
              </c:pt>
              <c:pt idx="409">
                <c:v>0.64</c:v>
              </c:pt>
              <c:pt idx="410">
                <c:v>0.649933</c:v>
              </c:pt>
              <c:pt idx="411">
                <c:v>0.65</c:v>
              </c:pt>
              <c:pt idx="412">
                <c:v>0.65</c:v>
              </c:pt>
              <c:pt idx="413">
                <c:v>0.65</c:v>
              </c:pt>
              <c:pt idx="414">
                <c:v>0.659933</c:v>
              </c:pt>
              <c:pt idx="415">
                <c:v>0.66</c:v>
              </c:pt>
              <c:pt idx="416">
                <c:v>0.66</c:v>
              </c:pt>
              <c:pt idx="417">
                <c:v>0.66</c:v>
              </c:pt>
              <c:pt idx="418">
                <c:v>0.669933</c:v>
              </c:pt>
              <c:pt idx="419">
                <c:v>0.67</c:v>
              </c:pt>
              <c:pt idx="420">
                <c:v>0.67</c:v>
              </c:pt>
              <c:pt idx="421">
                <c:v>0.67</c:v>
              </c:pt>
              <c:pt idx="422">
                <c:v>0.679933</c:v>
              </c:pt>
              <c:pt idx="423">
                <c:v>0.68</c:v>
              </c:pt>
              <c:pt idx="424">
                <c:v>0.68</c:v>
              </c:pt>
              <c:pt idx="425">
                <c:v>0.689933</c:v>
              </c:pt>
              <c:pt idx="426">
                <c:v>0.69</c:v>
              </c:pt>
              <c:pt idx="427">
                <c:v>0.69</c:v>
              </c:pt>
              <c:pt idx="428">
                <c:v>0.699933</c:v>
              </c:pt>
              <c:pt idx="429">
                <c:v>0.7</c:v>
              </c:pt>
              <c:pt idx="430">
                <c:v>0.7</c:v>
              </c:pt>
              <c:pt idx="431">
                <c:v>0.7</c:v>
              </c:pt>
              <c:pt idx="432">
                <c:v>0.709933</c:v>
              </c:pt>
              <c:pt idx="433">
                <c:v>0.71</c:v>
              </c:pt>
              <c:pt idx="434">
                <c:v>0.71</c:v>
              </c:pt>
              <c:pt idx="435">
                <c:v>0.719933</c:v>
              </c:pt>
              <c:pt idx="436">
                <c:v>0.72</c:v>
              </c:pt>
              <c:pt idx="437">
                <c:v>0.729933</c:v>
              </c:pt>
              <c:pt idx="438">
                <c:v>0.73</c:v>
              </c:pt>
              <c:pt idx="439">
                <c:v>0.73</c:v>
              </c:pt>
              <c:pt idx="440">
                <c:v>0.739933</c:v>
              </c:pt>
              <c:pt idx="441">
                <c:v>0.74</c:v>
              </c:pt>
              <c:pt idx="442">
                <c:v>0.74</c:v>
              </c:pt>
              <c:pt idx="443">
                <c:v>0.74</c:v>
              </c:pt>
              <c:pt idx="444">
                <c:v>0.749933</c:v>
              </c:pt>
              <c:pt idx="445">
                <c:v>0.75</c:v>
              </c:pt>
              <c:pt idx="446">
                <c:v>0.75</c:v>
              </c:pt>
              <c:pt idx="447">
                <c:v>0.759933</c:v>
              </c:pt>
              <c:pt idx="448">
                <c:v>0.76</c:v>
              </c:pt>
              <c:pt idx="449">
                <c:v>0.76</c:v>
              </c:pt>
              <c:pt idx="450">
                <c:v>0.769933</c:v>
              </c:pt>
              <c:pt idx="451">
                <c:v>0.77</c:v>
              </c:pt>
              <c:pt idx="452">
                <c:v>0.779933</c:v>
              </c:pt>
              <c:pt idx="453">
                <c:v>0.78</c:v>
              </c:pt>
              <c:pt idx="454">
                <c:v>0.78</c:v>
              </c:pt>
              <c:pt idx="455">
                <c:v>0.78</c:v>
              </c:pt>
              <c:pt idx="456">
                <c:v>0.789933</c:v>
              </c:pt>
              <c:pt idx="457">
                <c:v>0.79</c:v>
              </c:pt>
              <c:pt idx="458">
                <c:v>0.79</c:v>
              </c:pt>
              <c:pt idx="459">
                <c:v>0.79</c:v>
              </c:pt>
              <c:pt idx="460">
                <c:v>0.809867</c:v>
              </c:pt>
              <c:pt idx="461">
                <c:v>0.81</c:v>
              </c:pt>
              <c:pt idx="462">
                <c:v>0.81</c:v>
              </c:pt>
              <c:pt idx="463">
                <c:v>0.819933</c:v>
              </c:pt>
              <c:pt idx="464">
                <c:v>0.82</c:v>
              </c:pt>
              <c:pt idx="465">
                <c:v>0.82</c:v>
              </c:pt>
              <c:pt idx="466">
                <c:v>0.829933</c:v>
              </c:pt>
              <c:pt idx="467">
                <c:v>0.83</c:v>
              </c:pt>
              <c:pt idx="468">
                <c:v>0.83</c:v>
              </c:pt>
              <c:pt idx="469">
                <c:v>0.839933</c:v>
              </c:pt>
              <c:pt idx="470">
                <c:v>0.849933</c:v>
              </c:pt>
              <c:pt idx="471">
                <c:v>0.85</c:v>
              </c:pt>
              <c:pt idx="472">
                <c:v>0.85</c:v>
              </c:pt>
              <c:pt idx="473">
                <c:v>0.85</c:v>
              </c:pt>
              <c:pt idx="474">
                <c:v>0.859933</c:v>
              </c:pt>
              <c:pt idx="475">
                <c:v>0.86</c:v>
              </c:pt>
              <c:pt idx="476">
                <c:v>0.869933</c:v>
              </c:pt>
              <c:pt idx="477">
                <c:v>0.87</c:v>
              </c:pt>
              <c:pt idx="478">
                <c:v>0.879933</c:v>
              </c:pt>
              <c:pt idx="479">
                <c:v>0.88</c:v>
              </c:pt>
              <c:pt idx="480">
                <c:v>0.88</c:v>
              </c:pt>
              <c:pt idx="481">
                <c:v>0.889933</c:v>
              </c:pt>
              <c:pt idx="482">
                <c:v>0.899933</c:v>
              </c:pt>
              <c:pt idx="483">
                <c:v>0.9</c:v>
              </c:pt>
              <c:pt idx="484">
                <c:v>0.9</c:v>
              </c:pt>
              <c:pt idx="485">
                <c:v>0.909933</c:v>
              </c:pt>
              <c:pt idx="486">
                <c:v>0.91</c:v>
              </c:pt>
              <c:pt idx="487">
                <c:v>0.919933</c:v>
              </c:pt>
              <c:pt idx="488">
                <c:v>0.92</c:v>
              </c:pt>
              <c:pt idx="489">
                <c:v>0.92</c:v>
              </c:pt>
              <c:pt idx="490">
                <c:v>0.929933</c:v>
              </c:pt>
              <c:pt idx="491">
                <c:v>0.93</c:v>
              </c:pt>
              <c:pt idx="492">
                <c:v>0.93</c:v>
              </c:pt>
              <c:pt idx="493">
                <c:v>0.939933</c:v>
              </c:pt>
              <c:pt idx="494">
                <c:v>0.94</c:v>
              </c:pt>
              <c:pt idx="495">
                <c:v>0.949933</c:v>
              </c:pt>
              <c:pt idx="496">
                <c:v>0.959933</c:v>
              </c:pt>
              <c:pt idx="497">
                <c:v>0.96</c:v>
              </c:pt>
              <c:pt idx="498">
                <c:v>0.969933</c:v>
              </c:pt>
              <c:pt idx="499">
                <c:v>0.97</c:v>
              </c:pt>
              <c:pt idx="500">
                <c:v>0.979933</c:v>
              </c:pt>
              <c:pt idx="501">
                <c:v>0.98</c:v>
              </c:pt>
              <c:pt idx="502">
                <c:v>0.98</c:v>
              </c:pt>
              <c:pt idx="503">
                <c:v>0.98</c:v>
              </c:pt>
              <c:pt idx="504">
                <c:v>0.989933</c:v>
              </c:pt>
              <c:pt idx="505">
                <c:v>0.99</c:v>
              </c:pt>
              <c:pt idx="506">
                <c:v>0.999933</c:v>
              </c:pt>
              <c:pt idx="507">
                <c:v>1</c:v>
              </c:pt>
              <c:pt idx="508">
                <c:v>1.00993</c:v>
              </c:pt>
              <c:pt idx="509">
                <c:v>1.01</c:v>
              </c:pt>
              <c:pt idx="510">
                <c:v>1.01993</c:v>
              </c:pt>
              <c:pt idx="511">
                <c:v>1.02993</c:v>
              </c:pt>
              <c:pt idx="512">
                <c:v>1.03</c:v>
              </c:pt>
              <c:pt idx="513">
                <c:v>1.03</c:v>
              </c:pt>
              <c:pt idx="514">
                <c:v>1.03993</c:v>
              </c:pt>
              <c:pt idx="515">
                <c:v>1.04</c:v>
              </c:pt>
              <c:pt idx="516">
                <c:v>1.04993</c:v>
              </c:pt>
              <c:pt idx="517">
                <c:v>1.05</c:v>
              </c:pt>
              <c:pt idx="518">
                <c:v>1.05993</c:v>
              </c:pt>
              <c:pt idx="519">
                <c:v>1.06</c:v>
              </c:pt>
              <c:pt idx="520">
                <c:v>1.06993</c:v>
              </c:pt>
              <c:pt idx="521">
                <c:v>1.07</c:v>
              </c:pt>
              <c:pt idx="522">
                <c:v>1.07993</c:v>
              </c:pt>
              <c:pt idx="523">
                <c:v>1.08</c:v>
              </c:pt>
              <c:pt idx="524">
                <c:v>1.08993</c:v>
              </c:pt>
              <c:pt idx="525">
                <c:v>1.09</c:v>
              </c:pt>
              <c:pt idx="526">
                <c:v>1.09</c:v>
              </c:pt>
              <c:pt idx="527">
                <c:v>1.09993</c:v>
              </c:pt>
              <c:pt idx="528">
                <c:v>1.10993</c:v>
              </c:pt>
              <c:pt idx="529">
                <c:v>1.11</c:v>
              </c:pt>
              <c:pt idx="530">
                <c:v>1.11993</c:v>
              </c:pt>
              <c:pt idx="531">
                <c:v>1.12</c:v>
              </c:pt>
              <c:pt idx="532">
                <c:v>1.12</c:v>
              </c:pt>
              <c:pt idx="533">
                <c:v>1.12993</c:v>
              </c:pt>
              <c:pt idx="534">
                <c:v>1.13993</c:v>
              </c:pt>
              <c:pt idx="535">
                <c:v>1.14</c:v>
              </c:pt>
              <c:pt idx="536">
                <c:v>1.14993</c:v>
              </c:pt>
              <c:pt idx="537">
                <c:v>1.15</c:v>
              </c:pt>
              <c:pt idx="538">
                <c:v>1.15993</c:v>
              </c:pt>
              <c:pt idx="539">
                <c:v>1.16</c:v>
              </c:pt>
              <c:pt idx="540">
                <c:v>1.16993</c:v>
              </c:pt>
              <c:pt idx="541">
                <c:v>1.17</c:v>
              </c:pt>
              <c:pt idx="542">
                <c:v>1.17993</c:v>
              </c:pt>
              <c:pt idx="543">
                <c:v>1.18993</c:v>
              </c:pt>
              <c:pt idx="544">
                <c:v>1.19</c:v>
              </c:pt>
              <c:pt idx="545">
                <c:v>1.19</c:v>
              </c:pt>
              <c:pt idx="546">
                <c:v>1.20987</c:v>
              </c:pt>
              <c:pt idx="547">
                <c:v>1.21</c:v>
              </c:pt>
              <c:pt idx="548">
                <c:v>1.21</c:v>
              </c:pt>
              <c:pt idx="549">
                <c:v>1.21993</c:v>
              </c:pt>
              <c:pt idx="550">
                <c:v>1.22993</c:v>
              </c:pt>
              <c:pt idx="551">
                <c:v>1.23</c:v>
              </c:pt>
              <c:pt idx="552">
                <c:v>1.23993</c:v>
              </c:pt>
              <c:pt idx="553">
                <c:v>1.24</c:v>
              </c:pt>
              <c:pt idx="554">
                <c:v>1.24993</c:v>
              </c:pt>
              <c:pt idx="555">
                <c:v>1.25</c:v>
              </c:pt>
              <c:pt idx="556">
                <c:v>1.25993</c:v>
              </c:pt>
              <c:pt idx="557">
                <c:v>1.26</c:v>
              </c:pt>
              <c:pt idx="558">
                <c:v>1.26993</c:v>
              </c:pt>
              <c:pt idx="559">
                <c:v>1.27</c:v>
              </c:pt>
              <c:pt idx="560">
                <c:v>1.27993</c:v>
              </c:pt>
              <c:pt idx="561">
                <c:v>1.28993</c:v>
              </c:pt>
              <c:pt idx="562">
                <c:v>1.29</c:v>
              </c:pt>
              <c:pt idx="563">
                <c:v>1.29</c:v>
              </c:pt>
              <c:pt idx="564">
                <c:v>1.29993</c:v>
              </c:pt>
              <c:pt idx="565">
                <c:v>1.30993</c:v>
              </c:pt>
              <c:pt idx="566">
                <c:v>1.31993</c:v>
              </c:pt>
              <c:pt idx="567">
                <c:v>1.32</c:v>
              </c:pt>
              <c:pt idx="568">
                <c:v>1.32993</c:v>
              </c:pt>
              <c:pt idx="569">
                <c:v>1.33</c:v>
              </c:pt>
              <c:pt idx="570">
                <c:v>1.33993</c:v>
              </c:pt>
              <c:pt idx="571">
                <c:v>1.34993</c:v>
              </c:pt>
              <c:pt idx="572">
                <c:v>1.35</c:v>
              </c:pt>
              <c:pt idx="573">
                <c:v>1.35993</c:v>
              </c:pt>
              <c:pt idx="574">
                <c:v>1.36</c:v>
              </c:pt>
              <c:pt idx="575">
                <c:v>1.36993</c:v>
              </c:pt>
              <c:pt idx="576">
                <c:v>1.37993</c:v>
              </c:pt>
              <c:pt idx="577">
                <c:v>1.38993</c:v>
              </c:pt>
              <c:pt idx="578">
                <c:v>1.39993</c:v>
              </c:pt>
              <c:pt idx="579">
                <c:v>1.4</c:v>
              </c:pt>
              <c:pt idx="580">
                <c:v>1.40993</c:v>
              </c:pt>
              <c:pt idx="581">
                <c:v>1.41</c:v>
              </c:pt>
              <c:pt idx="582">
                <c:v>1.42987</c:v>
              </c:pt>
              <c:pt idx="583">
                <c:v>1.43</c:v>
              </c:pt>
              <c:pt idx="584">
                <c:v>1.43993</c:v>
              </c:pt>
              <c:pt idx="585">
                <c:v>1.44</c:v>
              </c:pt>
              <c:pt idx="586">
                <c:v>1.44993</c:v>
              </c:pt>
              <c:pt idx="587">
                <c:v>1.45</c:v>
              </c:pt>
              <c:pt idx="588">
                <c:v>1.46987</c:v>
              </c:pt>
              <c:pt idx="589">
                <c:v>1.47</c:v>
              </c:pt>
              <c:pt idx="590">
                <c:v>1.47993</c:v>
              </c:pt>
              <c:pt idx="591">
                <c:v>1.48</c:v>
              </c:pt>
              <c:pt idx="592">
                <c:v>1.48993</c:v>
              </c:pt>
              <c:pt idx="593">
                <c:v>1.49993</c:v>
              </c:pt>
              <c:pt idx="594">
                <c:v>1.50993</c:v>
              </c:pt>
              <c:pt idx="595">
                <c:v>1.51</c:v>
              </c:pt>
              <c:pt idx="596">
                <c:v>1.51993</c:v>
              </c:pt>
              <c:pt idx="597">
                <c:v>1.52</c:v>
              </c:pt>
              <c:pt idx="598">
                <c:v>1.52993</c:v>
              </c:pt>
              <c:pt idx="599">
                <c:v>1.53993</c:v>
              </c:pt>
              <c:pt idx="600">
                <c:v>1.54993</c:v>
              </c:pt>
              <c:pt idx="601">
                <c:v>1.55993</c:v>
              </c:pt>
              <c:pt idx="602">
                <c:v>1.56</c:v>
              </c:pt>
              <c:pt idx="603">
                <c:v>1.56993</c:v>
              </c:pt>
              <c:pt idx="604">
                <c:v>1.57993</c:v>
              </c:pt>
              <c:pt idx="605">
                <c:v>1.58</c:v>
              </c:pt>
              <c:pt idx="606">
                <c:v>1.58993</c:v>
              </c:pt>
              <c:pt idx="607">
                <c:v>1.59993</c:v>
              </c:pt>
              <c:pt idx="608">
                <c:v>1.60993</c:v>
              </c:pt>
              <c:pt idx="609">
                <c:v>1.60007</c:v>
              </c:pt>
              <c:pt idx="610">
                <c:v>1.61987</c:v>
              </c:pt>
              <c:pt idx="611">
                <c:v>1.62993</c:v>
              </c:pt>
              <c:pt idx="612">
                <c:v>1.63993</c:v>
              </c:pt>
              <c:pt idx="613">
                <c:v>1.64993</c:v>
              </c:pt>
              <c:pt idx="614">
                <c:v>1.65993</c:v>
              </c:pt>
              <c:pt idx="615">
                <c:v>1.66</c:v>
              </c:pt>
              <c:pt idx="616">
                <c:v>1.66993</c:v>
              </c:pt>
              <c:pt idx="617">
                <c:v>1.67993</c:v>
              </c:pt>
              <c:pt idx="618">
                <c:v>1.68993</c:v>
              </c:pt>
              <c:pt idx="619">
                <c:v>1.69</c:v>
              </c:pt>
              <c:pt idx="620">
                <c:v>1.69993</c:v>
              </c:pt>
              <c:pt idx="621">
                <c:v>1.70993</c:v>
              </c:pt>
              <c:pt idx="622">
                <c:v>1.71993</c:v>
              </c:pt>
              <c:pt idx="623">
                <c:v>1.72</c:v>
              </c:pt>
              <c:pt idx="624">
                <c:v>1.72993</c:v>
              </c:pt>
              <c:pt idx="625">
                <c:v>1.73993</c:v>
              </c:pt>
              <c:pt idx="626">
                <c:v>1.74993</c:v>
              </c:pt>
              <c:pt idx="627">
                <c:v>1.75993</c:v>
              </c:pt>
              <c:pt idx="628">
                <c:v>1.76993</c:v>
              </c:pt>
              <c:pt idx="629">
                <c:v>1.77</c:v>
              </c:pt>
              <c:pt idx="630">
                <c:v>1.77993</c:v>
              </c:pt>
              <c:pt idx="631">
                <c:v>1.78993</c:v>
              </c:pt>
              <c:pt idx="632">
                <c:v>1.79</c:v>
              </c:pt>
              <c:pt idx="633">
                <c:v>1.79993</c:v>
              </c:pt>
              <c:pt idx="634">
                <c:v>1.80993</c:v>
              </c:pt>
              <c:pt idx="635">
                <c:v>1.81</c:v>
              </c:pt>
              <c:pt idx="636">
                <c:v>1.81993</c:v>
              </c:pt>
              <c:pt idx="637">
                <c:v>1.82993</c:v>
              </c:pt>
              <c:pt idx="638">
                <c:v>1.83993</c:v>
              </c:pt>
              <c:pt idx="639">
                <c:v>1.84993</c:v>
              </c:pt>
              <c:pt idx="640">
                <c:v>1.85993</c:v>
              </c:pt>
              <c:pt idx="641">
                <c:v>1.86993</c:v>
              </c:pt>
              <c:pt idx="642">
                <c:v>1.87993</c:v>
              </c:pt>
              <c:pt idx="643">
                <c:v>1.88</c:v>
              </c:pt>
              <c:pt idx="644">
                <c:v>1.88993</c:v>
              </c:pt>
              <c:pt idx="645">
                <c:v>1.89993</c:v>
              </c:pt>
              <c:pt idx="646">
                <c:v>1.90993</c:v>
              </c:pt>
              <c:pt idx="647">
                <c:v>1.91993</c:v>
              </c:pt>
              <c:pt idx="648">
                <c:v>1.92993</c:v>
              </c:pt>
              <c:pt idx="649">
                <c:v>1.93993</c:v>
              </c:pt>
              <c:pt idx="650">
                <c:v>1.94993</c:v>
              </c:pt>
              <c:pt idx="651">
                <c:v>1.95993</c:v>
              </c:pt>
              <c:pt idx="652">
                <c:v>1.96</c:v>
              </c:pt>
              <c:pt idx="653">
                <c:v>1.96</c:v>
              </c:pt>
              <c:pt idx="654">
                <c:v>1.97987</c:v>
              </c:pt>
              <c:pt idx="655">
                <c:v>1.98993</c:v>
              </c:pt>
              <c:pt idx="656">
                <c:v>1.99993</c:v>
              </c:pt>
              <c:pt idx="657">
                <c:v>2</c:v>
              </c:pt>
              <c:pt idx="658">
                <c:v>2.01987</c:v>
              </c:pt>
              <c:pt idx="659">
                <c:v>2.02</c:v>
              </c:pt>
              <c:pt idx="660">
                <c:v>2.03987</c:v>
              </c:pt>
              <c:pt idx="661">
                <c:v>2.04993</c:v>
              </c:pt>
              <c:pt idx="662">
                <c:v>2.05993</c:v>
              </c:pt>
              <c:pt idx="663">
                <c:v>2.06993</c:v>
              </c:pt>
              <c:pt idx="664">
                <c:v>2.07993</c:v>
              </c:pt>
              <c:pt idx="665">
                <c:v>2.08</c:v>
              </c:pt>
              <c:pt idx="666">
                <c:v>2.09987</c:v>
              </c:pt>
              <c:pt idx="667">
                <c:v>2.10993</c:v>
              </c:pt>
              <c:pt idx="668">
                <c:v>2.11993</c:v>
              </c:pt>
              <c:pt idx="669">
                <c:v>2.12993</c:v>
              </c:pt>
              <c:pt idx="670">
                <c:v>2.13993</c:v>
              </c:pt>
              <c:pt idx="671">
                <c:v>2.14</c:v>
              </c:pt>
              <c:pt idx="672">
                <c:v>2.15987</c:v>
              </c:pt>
              <c:pt idx="673">
                <c:v>2.16</c:v>
              </c:pt>
              <c:pt idx="674">
                <c:v>2.17987</c:v>
              </c:pt>
              <c:pt idx="675">
                <c:v>2.18993</c:v>
              </c:pt>
              <c:pt idx="676">
                <c:v>2.19993</c:v>
              </c:pt>
              <c:pt idx="677">
                <c:v>2.2</c:v>
              </c:pt>
              <c:pt idx="678">
                <c:v>2.20993</c:v>
              </c:pt>
              <c:pt idx="679">
                <c:v>2.22987</c:v>
              </c:pt>
              <c:pt idx="680">
                <c:v>2.23993</c:v>
              </c:pt>
              <c:pt idx="681">
                <c:v>2.24993</c:v>
              </c:pt>
              <c:pt idx="682">
                <c:v>2.25993</c:v>
              </c:pt>
              <c:pt idx="683">
                <c:v>2.26993</c:v>
              </c:pt>
              <c:pt idx="684">
                <c:v>2.27993</c:v>
              </c:pt>
              <c:pt idx="685">
                <c:v>2.28993</c:v>
              </c:pt>
              <c:pt idx="686">
                <c:v>2.30987</c:v>
              </c:pt>
              <c:pt idx="687">
                <c:v>2.31</c:v>
              </c:pt>
              <c:pt idx="688">
                <c:v>2.32987</c:v>
              </c:pt>
              <c:pt idx="689">
                <c:v>2.34987</c:v>
              </c:pt>
              <c:pt idx="690">
                <c:v>2.35993</c:v>
              </c:pt>
              <c:pt idx="691">
                <c:v>2.36</c:v>
              </c:pt>
              <c:pt idx="692">
                <c:v>2.36993</c:v>
              </c:pt>
              <c:pt idx="693">
                <c:v>2.38987</c:v>
              </c:pt>
              <c:pt idx="694">
                <c:v>2.40987</c:v>
              </c:pt>
              <c:pt idx="695">
                <c:v>2.41993</c:v>
              </c:pt>
              <c:pt idx="696">
                <c:v>2.4498</c:v>
              </c:pt>
              <c:pt idx="697">
                <c:v>2.45993</c:v>
              </c:pt>
              <c:pt idx="698">
                <c:v>2.46</c:v>
              </c:pt>
              <c:pt idx="699">
                <c:v>2.46993</c:v>
              </c:pt>
              <c:pt idx="700">
                <c:v>2.46007</c:v>
              </c:pt>
              <c:pt idx="701">
                <c:v>2.45007</c:v>
              </c:pt>
              <c:pt idx="702">
                <c:v>2.40033</c:v>
              </c:pt>
              <c:pt idx="703">
                <c:v>2.38013</c:v>
              </c:pt>
              <c:pt idx="704">
                <c:v>2.31047</c:v>
              </c:pt>
              <c:pt idx="705">
                <c:v>2.27027</c:v>
              </c:pt>
              <c:pt idx="706">
                <c:v>2.19053</c:v>
              </c:pt>
              <c:pt idx="707">
                <c:v>2.14033</c:v>
              </c:pt>
              <c:pt idx="708">
                <c:v>2.0506</c:v>
              </c:pt>
              <c:pt idx="709">
                <c:v>2.00033</c:v>
              </c:pt>
              <c:pt idx="710">
                <c:v>1.9106</c:v>
              </c:pt>
              <c:pt idx="711">
                <c:v>1.87027</c:v>
              </c:pt>
              <c:pt idx="712">
                <c:v>1.7806</c:v>
              </c:pt>
              <c:pt idx="713">
                <c:v>1.74027</c:v>
              </c:pt>
              <c:pt idx="714">
                <c:v>1.67047</c:v>
              </c:pt>
              <c:pt idx="715">
                <c:v>1.6402</c:v>
              </c:pt>
              <c:pt idx="716">
                <c:v>1.5804</c:v>
              </c:pt>
              <c:pt idx="717">
                <c:v>1.5502</c:v>
              </c:pt>
              <c:pt idx="718">
                <c:v>1.51027</c:v>
              </c:pt>
              <c:pt idx="719">
                <c:v>1.49013</c:v>
              </c:pt>
              <c:pt idx="720">
                <c:v>1.45027</c:v>
              </c:pt>
              <c:pt idx="721">
                <c:v>1.43013</c:v>
              </c:pt>
              <c:pt idx="722">
                <c:v>1.41013</c:v>
              </c:pt>
              <c:pt idx="723">
                <c:v>1.39013</c:v>
              </c:pt>
              <c:pt idx="724">
                <c:v>1.37013</c:v>
              </c:pt>
              <c:pt idx="725">
                <c:v>1.37</c:v>
              </c:pt>
              <c:pt idx="726">
                <c:v>1.35013</c:v>
              </c:pt>
              <c:pt idx="727">
                <c:v>1.34007</c:v>
              </c:pt>
              <c:pt idx="728">
                <c:v>1.33007</c:v>
              </c:pt>
              <c:pt idx="729">
                <c:v>1.32007</c:v>
              </c:pt>
              <c:pt idx="730">
                <c:v>1.31007</c:v>
              </c:pt>
              <c:pt idx="731">
                <c:v>1.31993</c:v>
              </c:pt>
              <c:pt idx="732">
                <c:v>1.31007</c:v>
              </c:pt>
              <c:pt idx="733">
                <c:v>1.30007</c:v>
              </c:pt>
              <c:pt idx="734">
                <c:v>1.3</c:v>
              </c:pt>
              <c:pt idx="735">
                <c:v>1.3</c:v>
              </c:pt>
              <c:pt idx="736">
                <c:v>1.29007</c:v>
              </c:pt>
              <c:pt idx="737">
                <c:v>1.29</c:v>
              </c:pt>
              <c:pt idx="738">
                <c:v>1.28007</c:v>
              </c:pt>
              <c:pt idx="739">
                <c:v>1.28</c:v>
              </c:pt>
              <c:pt idx="740">
                <c:v>1.28</c:v>
              </c:pt>
              <c:pt idx="741">
                <c:v>1.28</c:v>
              </c:pt>
              <c:pt idx="742">
                <c:v>1.27007</c:v>
              </c:pt>
              <c:pt idx="743">
                <c:v>1.27</c:v>
              </c:pt>
              <c:pt idx="744">
                <c:v>1.27</c:v>
              </c:pt>
              <c:pt idx="745">
                <c:v>1.27</c:v>
              </c:pt>
              <c:pt idx="746">
                <c:v>1.27</c:v>
              </c:pt>
              <c:pt idx="747">
                <c:v>1.27</c:v>
              </c:pt>
              <c:pt idx="748">
                <c:v>1.27</c:v>
              </c:pt>
              <c:pt idx="749">
                <c:v>1.27993</c:v>
              </c:pt>
              <c:pt idx="750">
                <c:v>1.26013</c:v>
              </c:pt>
              <c:pt idx="751">
                <c:v>1.26993</c:v>
              </c:pt>
              <c:pt idx="752">
                <c:v>1.27</c:v>
              </c:pt>
              <c:pt idx="753">
                <c:v>1.27</c:v>
              </c:pt>
              <c:pt idx="754">
                <c:v>1.26007</c:v>
              </c:pt>
              <c:pt idx="755">
                <c:v>1.26</c:v>
              </c:pt>
              <c:pt idx="756">
                <c:v>1.26</c:v>
              </c:pt>
              <c:pt idx="757">
                <c:v>1.26</c:v>
              </c:pt>
              <c:pt idx="758">
                <c:v>1.26</c:v>
              </c:pt>
              <c:pt idx="759">
                <c:v>1.25007</c:v>
              </c:pt>
              <c:pt idx="760">
                <c:v>1.25</c:v>
              </c:pt>
              <c:pt idx="761">
                <c:v>1.25</c:v>
              </c:pt>
              <c:pt idx="762">
                <c:v>1.25</c:v>
              </c:pt>
              <c:pt idx="763">
                <c:v>1.25</c:v>
              </c:pt>
              <c:pt idx="764">
                <c:v>1.25</c:v>
              </c:pt>
              <c:pt idx="765">
                <c:v>1.25</c:v>
              </c:pt>
              <c:pt idx="766">
                <c:v>1.25</c:v>
              </c:pt>
              <c:pt idx="767">
                <c:v>1.25</c:v>
              </c:pt>
              <c:pt idx="768">
                <c:v>1.25</c:v>
              </c:pt>
              <c:pt idx="769">
                <c:v>1.24007</c:v>
              </c:pt>
              <c:pt idx="770">
                <c:v>1.24</c:v>
              </c:pt>
              <c:pt idx="771">
                <c:v>1.24993</c:v>
              </c:pt>
              <c:pt idx="772">
                <c:v>1.24007</c:v>
              </c:pt>
              <c:pt idx="773">
                <c:v>1.24</c:v>
              </c:pt>
              <c:pt idx="774">
                <c:v>1.24</c:v>
              </c:pt>
              <c:pt idx="775">
                <c:v>1.24</c:v>
              </c:pt>
              <c:pt idx="776">
                <c:v>1.24</c:v>
              </c:pt>
              <c:pt idx="777">
                <c:v>1.24</c:v>
              </c:pt>
              <c:pt idx="778">
                <c:v>1.24</c:v>
              </c:pt>
              <c:pt idx="779">
                <c:v>1.24</c:v>
              </c:pt>
              <c:pt idx="780">
                <c:v>1.24</c:v>
              </c:pt>
              <c:pt idx="781">
                <c:v>1.24</c:v>
              </c:pt>
              <c:pt idx="782">
                <c:v>1.24</c:v>
              </c:pt>
              <c:pt idx="783">
                <c:v>1.24</c:v>
              </c:pt>
              <c:pt idx="784">
                <c:v>1.23007</c:v>
              </c:pt>
              <c:pt idx="785">
                <c:v>1.23</c:v>
              </c:pt>
              <c:pt idx="786">
                <c:v>1.23</c:v>
              </c:pt>
              <c:pt idx="787">
                <c:v>1.23</c:v>
              </c:pt>
              <c:pt idx="788">
                <c:v>1.23</c:v>
              </c:pt>
              <c:pt idx="789">
                <c:v>1.23</c:v>
              </c:pt>
              <c:pt idx="790">
                <c:v>1.23</c:v>
              </c:pt>
              <c:pt idx="791">
                <c:v>1.23</c:v>
              </c:pt>
              <c:pt idx="792">
                <c:v>1.23</c:v>
              </c:pt>
              <c:pt idx="793">
                <c:v>1.23</c:v>
              </c:pt>
              <c:pt idx="794">
                <c:v>1.23</c:v>
              </c:pt>
              <c:pt idx="795">
                <c:v>1.23</c:v>
              </c:pt>
              <c:pt idx="796">
                <c:v>1.23</c:v>
              </c:pt>
              <c:pt idx="797">
                <c:v>1.23</c:v>
              </c:pt>
              <c:pt idx="798">
                <c:v>1.23</c:v>
              </c:pt>
              <c:pt idx="799">
                <c:v>1.23</c:v>
              </c:pt>
              <c:pt idx="800">
                <c:v>1.23</c:v>
              </c:pt>
              <c:pt idx="801">
                <c:v>1.23</c:v>
              </c:pt>
              <c:pt idx="802">
                <c:v>1.22007</c:v>
              </c:pt>
              <c:pt idx="803">
                <c:v>1.22</c:v>
              </c:pt>
              <c:pt idx="804">
                <c:v>1.22</c:v>
              </c:pt>
              <c:pt idx="805">
                <c:v>1.22</c:v>
              </c:pt>
              <c:pt idx="806">
                <c:v>1.22</c:v>
              </c:pt>
              <c:pt idx="807">
                <c:v>1.22</c:v>
              </c:pt>
              <c:pt idx="808">
                <c:v>1.22</c:v>
              </c:pt>
              <c:pt idx="809">
                <c:v>1.21007</c:v>
              </c:pt>
              <c:pt idx="810">
                <c:v>1.21</c:v>
              </c:pt>
              <c:pt idx="811">
                <c:v>1.21</c:v>
              </c:pt>
              <c:pt idx="812">
                <c:v>1.20007</c:v>
              </c:pt>
              <c:pt idx="813">
                <c:v>1.2</c:v>
              </c:pt>
              <c:pt idx="814">
                <c:v>1.2</c:v>
              </c:pt>
              <c:pt idx="815">
                <c:v>1.20993</c:v>
              </c:pt>
              <c:pt idx="816">
                <c:v>1.20007</c:v>
              </c:pt>
              <c:pt idx="817">
                <c:v>1.2</c:v>
              </c:pt>
              <c:pt idx="818">
                <c:v>1.2</c:v>
              </c:pt>
              <c:pt idx="819">
                <c:v>1.2</c:v>
              </c:pt>
              <c:pt idx="820">
                <c:v>1.2</c:v>
              </c:pt>
              <c:pt idx="821">
                <c:v>1.2</c:v>
              </c:pt>
              <c:pt idx="822">
                <c:v>1.2</c:v>
              </c:pt>
              <c:pt idx="823">
                <c:v>1.2</c:v>
              </c:pt>
              <c:pt idx="824">
                <c:v>1.2</c:v>
              </c:pt>
              <c:pt idx="825">
                <c:v>1.2</c:v>
              </c:pt>
              <c:pt idx="826">
                <c:v>1.2</c:v>
              </c:pt>
              <c:pt idx="827">
                <c:v>1.2</c:v>
              </c:pt>
              <c:pt idx="828">
                <c:v>1.19007</c:v>
              </c:pt>
              <c:pt idx="829">
                <c:v>1.19993</c:v>
              </c:pt>
              <c:pt idx="830">
                <c:v>1.19007</c:v>
              </c:pt>
              <c:pt idx="831">
                <c:v>1.19993</c:v>
              </c:pt>
              <c:pt idx="832">
                <c:v>1.19007</c:v>
              </c:pt>
              <c:pt idx="833">
                <c:v>1.19</c:v>
              </c:pt>
              <c:pt idx="834">
                <c:v>1.19</c:v>
              </c:pt>
              <c:pt idx="835">
                <c:v>1.19993</c:v>
              </c:pt>
              <c:pt idx="836">
                <c:v>1.19007</c:v>
              </c:pt>
              <c:pt idx="837">
                <c:v>1.19</c:v>
              </c:pt>
              <c:pt idx="838">
                <c:v>1.19</c:v>
              </c:pt>
              <c:pt idx="839">
                <c:v>1.19</c:v>
              </c:pt>
              <c:pt idx="840">
                <c:v>1.19</c:v>
              </c:pt>
              <c:pt idx="841">
                <c:v>1.19</c:v>
              </c:pt>
              <c:pt idx="842">
                <c:v>1.19</c:v>
              </c:pt>
              <c:pt idx="843">
                <c:v>1.19</c:v>
              </c:pt>
              <c:pt idx="844">
                <c:v>1.18007</c:v>
              </c:pt>
              <c:pt idx="845">
                <c:v>1.18993</c:v>
              </c:pt>
              <c:pt idx="846">
                <c:v>1.19</c:v>
              </c:pt>
              <c:pt idx="847">
                <c:v>1.19</c:v>
              </c:pt>
              <c:pt idx="848">
                <c:v>1.19</c:v>
              </c:pt>
              <c:pt idx="849">
                <c:v>1.19</c:v>
              </c:pt>
              <c:pt idx="850">
                <c:v>1.19</c:v>
              </c:pt>
              <c:pt idx="851">
                <c:v>1.19</c:v>
              </c:pt>
              <c:pt idx="852">
                <c:v>1.19</c:v>
              </c:pt>
              <c:pt idx="853">
                <c:v>1.19</c:v>
              </c:pt>
              <c:pt idx="854">
                <c:v>1.19</c:v>
              </c:pt>
              <c:pt idx="855">
                <c:v>1.18007</c:v>
              </c:pt>
              <c:pt idx="856">
                <c:v>1.18</c:v>
              </c:pt>
              <c:pt idx="857">
                <c:v>1.18993</c:v>
              </c:pt>
              <c:pt idx="858">
                <c:v>1.18007</c:v>
              </c:pt>
              <c:pt idx="859">
                <c:v>1.18993</c:v>
              </c:pt>
              <c:pt idx="860">
                <c:v>1.18007</c:v>
              </c:pt>
              <c:pt idx="861">
                <c:v>1.18993</c:v>
              </c:pt>
              <c:pt idx="862">
                <c:v>1.19</c:v>
              </c:pt>
              <c:pt idx="863">
                <c:v>1.19</c:v>
              </c:pt>
              <c:pt idx="864">
                <c:v>1.19</c:v>
              </c:pt>
              <c:pt idx="865">
                <c:v>1.18007</c:v>
              </c:pt>
              <c:pt idx="866">
                <c:v>1.18</c:v>
              </c:pt>
              <c:pt idx="867">
                <c:v>1.18</c:v>
              </c:pt>
              <c:pt idx="868">
                <c:v>1.18993</c:v>
              </c:pt>
              <c:pt idx="869">
                <c:v>1.18007</c:v>
              </c:pt>
              <c:pt idx="870">
                <c:v>1.18993</c:v>
              </c:pt>
              <c:pt idx="871">
                <c:v>1.18007</c:v>
              </c:pt>
              <c:pt idx="872">
                <c:v>1.18</c:v>
              </c:pt>
              <c:pt idx="873">
                <c:v>1.18</c:v>
              </c:pt>
              <c:pt idx="874">
                <c:v>1.18</c:v>
              </c:pt>
              <c:pt idx="875">
                <c:v>1.18</c:v>
              </c:pt>
              <c:pt idx="876">
                <c:v>1.18</c:v>
              </c:pt>
              <c:pt idx="877">
                <c:v>1.18</c:v>
              </c:pt>
              <c:pt idx="878">
                <c:v>1.18993</c:v>
              </c:pt>
              <c:pt idx="879">
                <c:v>1.18007</c:v>
              </c:pt>
              <c:pt idx="880">
                <c:v>1.18</c:v>
              </c:pt>
              <c:pt idx="881">
                <c:v>1.18</c:v>
              </c:pt>
              <c:pt idx="882">
                <c:v>1.18</c:v>
              </c:pt>
              <c:pt idx="883">
                <c:v>1.18</c:v>
              </c:pt>
              <c:pt idx="884">
                <c:v>1.18</c:v>
              </c:pt>
              <c:pt idx="885">
                <c:v>1.18</c:v>
              </c:pt>
              <c:pt idx="886">
                <c:v>1.18</c:v>
              </c:pt>
              <c:pt idx="887">
                <c:v>1.18</c:v>
              </c:pt>
              <c:pt idx="888">
                <c:v>1.18</c:v>
              </c:pt>
              <c:pt idx="889">
                <c:v>1.18</c:v>
              </c:pt>
              <c:pt idx="890">
                <c:v>1.18</c:v>
              </c:pt>
              <c:pt idx="891">
                <c:v>1.18</c:v>
              </c:pt>
              <c:pt idx="892">
                <c:v>1.18</c:v>
              </c:pt>
              <c:pt idx="893">
                <c:v>1.18</c:v>
              </c:pt>
              <c:pt idx="894">
                <c:v>1.18</c:v>
              </c:pt>
              <c:pt idx="895">
                <c:v>1.18</c:v>
              </c:pt>
              <c:pt idx="896">
                <c:v>1.17007</c:v>
              </c:pt>
              <c:pt idx="897">
                <c:v>1.17</c:v>
              </c:pt>
              <c:pt idx="898">
                <c:v>1.17</c:v>
              </c:pt>
              <c:pt idx="899">
                <c:v>1.17993</c:v>
              </c:pt>
              <c:pt idx="900">
                <c:v>1.17007</c:v>
              </c:pt>
              <c:pt idx="901">
                <c:v>1.17</c:v>
              </c:pt>
              <c:pt idx="902">
                <c:v>1.17</c:v>
              </c:pt>
              <c:pt idx="903">
                <c:v>1.17993</c:v>
              </c:pt>
              <c:pt idx="904">
                <c:v>1.17007</c:v>
              </c:pt>
              <c:pt idx="905">
                <c:v>1.17993</c:v>
              </c:pt>
              <c:pt idx="906">
                <c:v>1.18</c:v>
              </c:pt>
              <c:pt idx="907">
                <c:v>1.18</c:v>
              </c:pt>
              <c:pt idx="908">
                <c:v>1.17007</c:v>
              </c:pt>
              <c:pt idx="909">
                <c:v>1.17</c:v>
              </c:pt>
              <c:pt idx="910">
                <c:v>1.17993</c:v>
              </c:pt>
              <c:pt idx="911">
                <c:v>1.18</c:v>
              </c:pt>
              <c:pt idx="912">
                <c:v>1.17007</c:v>
              </c:pt>
              <c:pt idx="913">
                <c:v>1.17</c:v>
              </c:pt>
              <c:pt idx="914">
                <c:v>1.17</c:v>
              </c:pt>
              <c:pt idx="915">
                <c:v>1.17</c:v>
              </c:pt>
              <c:pt idx="916">
                <c:v>1.17</c:v>
              </c:pt>
              <c:pt idx="917">
                <c:v>1.17</c:v>
              </c:pt>
              <c:pt idx="918">
                <c:v>1.17</c:v>
              </c:pt>
              <c:pt idx="919">
                <c:v>1.17</c:v>
              </c:pt>
              <c:pt idx="920">
                <c:v>1.17</c:v>
              </c:pt>
              <c:pt idx="921">
                <c:v>1.17</c:v>
              </c:pt>
              <c:pt idx="922">
                <c:v>1.17</c:v>
              </c:pt>
              <c:pt idx="923">
                <c:v>1.17</c:v>
              </c:pt>
              <c:pt idx="924">
                <c:v>1.17</c:v>
              </c:pt>
              <c:pt idx="925">
                <c:v>1.17</c:v>
              </c:pt>
              <c:pt idx="926">
                <c:v>1.17</c:v>
              </c:pt>
              <c:pt idx="927">
                <c:v>1.16007</c:v>
              </c:pt>
              <c:pt idx="928">
                <c:v>1.16</c:v>
              </c:pt>
              <c:pt idx="929">
                <c:v>1.16</c:v>
              </c:pt>
              <c:pt idx="930">
                <c:v>1.16</c:v>
              </c:pt>
              <c:pt idx="931">
                <c:v>1.16</c:v>
              </c:pt>
              <c:pt idx="932">
                <c:v>1.16</c:v>
              </c:pt>
              <c:pt idx="933">
                <c:v>1.16</c:v>
              </c:pt>
              <c:pt idx="934">
                <c:v>1.15007</c:v>
              </c:pt>
              <c:pt idx="935">
                <c:v>1.15</c:v>
              </c:pt>
              <c:pt idx="936">
                <c:v>1.15</c:v>
              </c:pt>
              <c:pt idx="937">
                <c:v>1.15</c:v>
              </c:pt>
              <c:pt idx="938">
                <c:v>1.15</c:v>
              </c:pt>
              <c:pt idx="939">
                <c:v>1.14007</c:v>
              </c:pt>
              <c:pt idx="940">
                <c:v>1.14993</c:v>
              </c:pt>
              <c:pt idx="941">
                <c:v>1.14007</c:v>
              </c:pt>
              <c:pt idx="942">
                <c:v>1.14</c:v>
              </c:pt>
              <c:pt idx="943">
                <c:v>1.14</c:v>
              </c:pt>
              <c:pt idx="944">
                <c:v>1.14</c:v>
              </c:pt>
              <c:pt idx="945">
                <c:v>1.14</c:v>
              </c:pt>
              <c:pt idx="946">
                <c:v>1.14</c:v>
              </c:pt>
              <c:pt idx="947">
                <c:v>1.14</c:v>
              </c:pt>
              <c:pt idx="948">
                <c:v>1.14</c:v>
              </c:pt>
              <c:pt idx="949">
                <c:v>1.14</c:v>
              </c:pt>
              <c:pt idx="950">
                <c:v>1.13007</c:v>
              </c:pt>
              <c:pt idx="951">
                <c:v>1.1002</c:v>
              </c:pt>
              <c:pt idx="952">
                <c:v>1.08013</c:v>
              </c:pt>
              <c:pt idx="953">
                <c:v>1.03033</c:v>
              </c:pt>
              <c:pt idx="954">
                <c:v>0.960467</c:v>
              </c:pt>
              <c:pt idx="955">
                <c:v>0.9004</c:v>
              </c:pt>
              <c:pt idx="956">
                <c:v>0.790733</c:v>
              </c:pt>
              <c:pt idx="957">
                <c:v>0.750267</c:v>
              </c:pt>
              <c:pt idx="958">
                <c:v>0.670533</c:v>
              </c:pt>
              <c:pt idx="959">
                <c:v>0.630267</c:v>
              </c:pt>
              <c:pt idx="960">
                <c:v>0.5704</c:v>
              </c:pt>
              <c:pt idx="961">
                <c:v>0.520333</c:v>
              </c:pt>
              <c:pt idx="962">
                <c:v>0.510067</c:v>
              </c:pt>
              <c:pt idx="963">
                <c:v>0.490133</c:v>
              </c:pt>
              <c:pt idx="964">
                <c:v>0.4602</c:v>
              </c:pt>
              <c:pt idx="965">
                <c:v>0.450067</c:v>
              </c:pt>
              <c:pt idx="966">
                <c:v>0.430133</c:v>
              </c:pt>
              <c:pt idx="967">
                <c:v>0.43</c:v>
              </c:pt>
              <c:pt idx="968">
                <c:v>0.420067</c:v>
              </c:pt>
              <c:pt idx="969">
                <c:v>0.42</c:v>
              </c:pt>
              <c:pt idx="970">
                <c:v>0.410067</c:v>
              </c:pt>
              <c:pt idx="971">
                <c:v>0.41</c:v>
              </c:pt>
              <c:pt idx="972">
                <c:v>0.41</c:v>
              </c:pt>
              <c:pt idx="973">
                <c:v>0.41</c:v>
              </c:pt>
              <c:pt idx="974">
                <c:v>0.429867</c:v>
              </c:pt>
              <c:pt idx="975">
                <c:v>0.439933</c:v>
              </c:pt>
              <c:pt idx="976">
                <c:v>0.449933</c:v>
              </c:pt>
              <c:pt idx="977">
                <c:v>0.469867</c:v>
              </c:pt>
              <c:pt idx="978">
                <c:v>0.479933</c:v>
              </c:pt>
              <c:pt idx="979">
                <c:v>0.489933</c:v>
              </c:pt>
              <c:pt idx="980">
                <c:v>0.509867</c:v>
              </c:pt>
              <c:pt idx="981">
                <c:v>0.529867</c:v>
              </c:pt>
              <c:pt idx="982">
                <c:v>0.539933</c:v>
              </c:pt>
              <c:pt idx="983">
                <c:v>0.54</c:v>
              </c:pt>
              <c:pt idx="984">
                <c:v>0.559867</c:v>
              </c:pt>
              <c:pt idx="985">
                <c:v>0.569933</c:v>
              </c:pt>
              <c:pt idx="986">
                <c:v>0.579933</c:v>
              </c:pt>
              <c:pt idx="987">
                <c:v>0.58</c:v>
              </c:pt>
              <c:pt idx="988">
                <c:v>0.589933</c:v>
              </c:pt>
              <c:pt idx="989">
                <c:v>0.599933</c:v>
              </c:pt>
              <c:pt idx="990">
                <c:v>0.6</c:v>
              </c:pt>
              <c:pt idx="991">
                <c:v>0.609933</c:v>
              </c:pt>
              <c:pt idx="992">
                <c:v>0.61</c:v>
              </c:pt>
              <c:pt idx="993">
                <c:v>0.619933</c:v>
              </c:pt>
              <c:pt idx="994">
                <c:v>0.62</c:v>
              </c:pt>
              <c:pt idx="995">
                <c:v>0.62</c:v>
              </c:pt>
              <c:pt idx="996">
                <c:v>0.62</c:v>
              </c:pt>
              <c:pt idx="997">
                <c:v>0.62</c:v>
              </c:pt>
              <c:pt idx="998">
                <c:v>0.62</c:v>
              </c:pt>
              <c:pt idx="999">
                <c:v>0.62</c:v>
              </c:pt>
              <c:pt idx="1000">
                <c:v>0.62</c:v>
              </c:pt>
              <c:pt idx="1001">
                <c:v>0.610067</c:v>
              </c:pt>
              <c:pt idx="1002">
                <c:v>0.61</c:v>
              </c:pt>
              <c:pt idx="1003">
                <c:v>0.600067</c:v>
              </c:pt>
              <c:pt idx="1004">
                <c:v>0.6</c:v>
              </c:pt>
              <c:pt idx="1005">
                <c:v>0.6</c:v>
              </c:pt>
              <c:pt idx="1006">
                <c:v>0.590067</c:v>
              </c:pt>
              <c:pt idx="1007">
                <c:v>0.59</c:v>
              </c:pt>
              <c:pt idx="1008">
                <c:v>0.580067</c:v>
              </c:pt>
              <c:pt idx="1009">
                <c:v>0.58</c:v>
              </c:pt>
              <c:pt idx="1010">
                <c:v>0.570067</c:v>
              </c:pt>
              <c:pt idx="1011">
                <c:v>0.57</c:v>
              </c:pt>
              <c:pt idx="1012">
                <c:v>0.57</c:v>
              </c:pt>
              <c:pt idx="1013">
                <c:v>0.560067</c:v>
              </c:pt>
              <c:pt idx="1014">
                <c:v>0.56</c:v>
              </c:pt>
              <c:pt idx="1015">
                <c:v>0.550067</c:v>
              </c:pt>
              <c:pt idx="1016">
                <c:v>0.55</c:v>
              </c:pt>
              <c:pt idx="1017">
                <c:v>0.55</c:v>
              </c:pt>
              <c:pt idx="1018">
                <c:v>0.540067</c:v>
              </c:pt>
              <c:pt idx="1019">
                <c:v>0.54</c:v>
              </c:pt>
              <c:pt idx="1020">
                <c:v>0.530067</c:v>
              </c:pt>
              <c:pt idx="1021">
                <c:v>0.520067</c:v>
              </c:pt>
              <c:pt idx="1022">
                <c:v>0.52</c:v>
              </c:pt>
              <c:pt idx="1023">
                <c:v>0.52</c:v>
              </c:pt>
              <c:pt idx="1024">
                <c:v>0.52</c:v>
              </c:pt>
              <c:pt idx="1025">
                <c:v>0.510067</c:v>
              </c:pt>
              <c:pt idx="1026">
                <c:v>0.51</c:v>
              </c:pt>
              <c:pt idx="1027">
                <c:v>0.51</c:v>
              </c:pt>
              <c:pt idx="1028">
                <c:v>0.500067</c:v>
              </c:pt>
              <c:pt idx="1029">
                <c:v>0.5</c:v>
              </c:pt>
              <c:pt idx="1030">
                <c:v>0.5</c:v>
              </c:pt>
              <c:pt idx="1031">
                <c:v>0.490067</c:v>
              </c:pt>
              <c:pt idx="1032">
                <c:v>0.49</c:v>
              </c:pt>
              <c:pt idx="1033">
                <c:v>0.49</c:v>
              </c:pt>
              <c:pt idx="1034">
                <c:v>0.49</c:v>
              </c:pt>
              <c:pt idx="1035">
                <c:v>0.49</c:v>
              </c:pt>
              <c:pt idx="1036">
                <c:v>0.480067</c:v>
              </c:pt>
              <c:pt idx="1037">
                <c:v>0.48</c:v>
              </c:pt>
              <c:pt idx="1038">
                <c:v>0.48</c:v>
              </c:pt>
              <c:pt idx="1039">
                <c:v>0.48</c:v>
              </c:pt>
              <c:pt idx="1040">
                <c:v>0.48</c:v>
              </c:pt>
              <c:pt idx="1041">
                <c:v>0.470067</c:v>
              </c:pt>
              <c:pt idx="1042">
                <c:v>0.479933</c:v>
              </c:pt>
              <c:pt idx="1043">
                <c:v>0.470067</c:v>
              </c:pt>
              <c:pt idx="1044">
                <c:v>0.479933</c:v>
              </c:pt>
              <c:pt idx="1045">
                <c:v>0.470067</c:v>
              </c:pt>
              <c:pt idx="1046">
                <c:v>0.47</c:v>
              </c:pt>
              <c:pt idx="1047">
                <c:v>0.47</c:v>
              </c:pt>
              <c:pt idx="1048">
                <c:v>0.47</c:v>
              </c:pt>
              <c:pt idx="1049">
                <c:v>0.47</c:v>
              </c:pt>
              <c:pt idx="1050">
                <c:v>0.47</c:v>
              </c:pt>
              <c:pt idx="1051">
                <c:v>0.47</c:v>
              </c:pt>
              <c:pt idx="1052">
                <c:v>0.47</c:v>
              </c:pt>
              <c:pt idx="1053">
                <c:v>0.47</c:v>
              </c:pt>
              <c:pt idx="1054">
                <c:v>0.47</c:v>
              </c:pt>
              <c:pt idx="1055">
                <c:v>0.47</c:v>
              </c:pt>
              <c:pt idx="1056">
                <c:v>0.47</c:v>
              </c:pt>
              <c:pt idx="1057">
                <c:v>0.47</c:v>
              </c:pt>
              <c:pt idx="1058">
                <c:v>0.47</c:v>
              </c:pt>
              <c:pt idx="1059">
                <c:v>0.47</c:v>
              </c:pt>
              <c:pt idx="1060">
                <c:v>0.47</c:v>
              </c:pt>
              <c:pt idx="1061">
                <c:v>0.47</c:v>
              </c:pt>
              <c:pt idx="1062">
                <c:v>0.47</c:v>
              </c:pt>
              <c:pt idx="1063">
                <c:v>0.47</c:v>
              </c:pt>
              <c:pt idx="1064">
                <c:v>0.47</c:v>
              </c:pt>
              <c:pt idx="1065">
                <c:v>0.47</c:v>
              </c:pt>
              <c:pt idx="1066">
                <c:v>0.47</c:v>
              </c:pt>
              <c:pt idx="1067">
                <c:v>0.47</c:v>
              </c:pt>
              <c:pt idx="1068">
                <c:v>0.47</c:v>
              </c:pt>
              <c:pt idx="1069">
                <c:v>0.47</c:v>
              </c:pt>
              <c:pt idx="1070">
                <c:v>0.47</c:v>
              </c:pt>
              <c:pt idx="1071">
                <c:v>0.47</c:v>
              </c:pt>
              <c:pt idx="1072">
                <c:v>0.47</c:v>
              </c:pt>
              <c:pt idx="1073">
                <c:v>0.47</c:v>
              </c:pt>
              <c:pt idx="1074">
                <c:v>0.47</c:v>
              </c:pt>
              <c:pt idx="1075">
                <c:v>0.47</c:v>
              </c:pt>
              <c:pt idx="1076">
                <c:v>0.47</c:v>
              </c:pt>
              <c:pt idx="1077">
                <c:v>0.47</c:v>
              </c:pt>
              <c:pt idx="1078">
                <c:v>0.47</c:v>
              </c:pt>
              <c:pt idx="1079">
                <c:v>0.47</c:v>
              </c:pt>
              <c:pt idx="1080">
                <c:v>0.47</c:v>
              </c:pt>
              <c:pt idx="1081">
                <c:v>0.47</c:v>
              </c:pt>
              <c:pt idx="1082">
                <c:v>0.47</c:v>
              </c:pt>
              <c:pt idx="1083">
                <c:v>0.47</c:v>
              </c:pt>
              <c:pt idx="1084">
                <c:v>0.47</c:v>
              </c:pt>
              <c:pt idx="1085">
                <c:v>0.47</c:v>
              </c:pt>
              <c:pt idx="1086">
                <c:v>0.479933</c:v>
              </c:pt>
              <c:pt idx="1087">
                <c:v>0.470067</c:v>
              </c:pt>
              <c:pt idx="1088">
                <c:v>0.47</c:v>
              </c:pt>
              <c:pt idx="1089">
                <c:v>0.47</c:v>
              </c:pt>
              <c:pt idx="1090">
                <c:v>0.47</c:v>
              </c:pt>
              <c:pt idx="1091">
                <c:v>0.47</c:v>
              </c:pt>
              <c:pt idx="1092">
                <c:v>0.47</c:v>
              </c:pt>
              <c:pt idx="1093">
                <c:v>0.47</c:v>
              </c:pt>
              <c:pt idx="1094">
                <c:v>0.47</c:v>
              </c:pt>
              <c:pt idx="1095">
                <c:v>0.47</c:v>
              </c:pt>
              <c:pt idx="1096">
                <c:v>0.47</c:v>
              </c:pt>
              <c:pt idx="1097">
                <c:v>0.47</c:v>
              </c:pt>
              <c:pt idx="1098">
                <c:v>0.47</c:v>
              </c:pt>
              <c:pt idx="1099">
                <c:v>0.47</c:v>
              </c:pt>
              <c:pt idx="1100">
                <c:v>0.47</c:v>
              </c:pt>
              <c:pt idx="1101">
                <c:v>0.47</c:v>
              </c:pt>
              <c:pt idx="1102">
                <c:v>0.47</c:v>
              </c:pt>
              <c:pt idx="1103">
                <c:v>0.47</c:v>
              </c:pt>
              <c:pt idx="1104">
                <c:v>0.47</c:v>
              </c:pt>
              <c:pt idx="1105">
                <c:v>0.47</c:v>
              </c:pt>
              <c:pt idx="1106">
                <c:v>0.47</c:v>
              </c:pt>
              <c:pt idx="1107">
                <c:v>0.47</c:v>
              </c:pt>
              <c:pt idx="1108">
                <c:v>0.47</c:v>
              </c:pt>
              <c:pt idx="1109">
                <c:v>0.47</c:v>
              </c:pt>
              <c:pt idx="1110">
                <c:v>0.47</c:v>
              </c:pt>
              <c:pt idx="1111">
                <c:v>0.47</c:v>
              </c:pt>
              <c:pt idx="1112">
                <c:v>0.47</c:v>
              </c:pt>
              <c:pt idx="1113">
                <c:v>0.47</c:v>
              </c:pt>
              <c:pt idx="1114">
                <c:v>0.47</c:v>
              </c:pt>
              <c:pt idx="1115">
                <c:v>0.47</c:v>
              </c:pt>
              <c:pt idx="1116">
                <c:v>0.47</c:v>
              </c:pt>
              <c:pt idx="1117">
                <c:v>0.47</c:v>
              </c:pt>
              <c:pt idx="1118">
                <c:v>0.47</c:v>
              </c:pt>
              <c:pt idx="1119">
                <c:v>0.47</c:v>
              </c:pt>
              <c:pt idx="1120">
                <c:v>0.47</c:v>
              </c:pt>
              <c:pt idx="1121">
                <c:v>0.47</c:v>
              </c:pt>
              <c:pt idx="1122">
                <c:v>0.460067</c:v>
              </c:pt>
              <c:pt idx="1123">
                <c:v>0.469933</c:v>
              </c:pt>
              <c:pt idx="1124">
                <c:v>0.47</c:v>
              </c:pt>
              <c:pt idx="1125">
                <c:v>0.460067</c:v>
              </c:pt>
              <c:pt idx="1126">
                <c:v>0.469933</c:v>
              </c:pt>
              <c:pt idx="1127">
                <c:v>0.460067</c:v>
              </c:pt>
              <c:pt idx="1128">
                <c:v>0.46</c:v>
              </c:pt>
              <c:pt idx="1129">
                <c:v>0.46</c:v>
              </c:pt>
              <c:pt idx="1130">
                <c:v>0.46</c:v>
              </c:pt>
              <c:pt idx="1131">
                <c:v>0.46</c:v>
              </c:pt>
              <c:pt idx="1132">
                <c:v>0.46</c:v>
              </c:pt>
              <c:pt idx="1133">
                <c:v>0.46</c:v>
              </c:pt>
              <c:pt idx="1134">
                <c:v>0.46</c:v>
              </c:pt>
              <c:pt idx="1135">
                <c:v>0.46</c:v>
              </c:pt>
              <c:pt idx="1136">
                <c:v>0.46</c:v>
              </c:pt>
              <c:pt idx="1137">
                <c:v>0.46</c:v>
              </c:pt>
              <c:pt idx="1138">
                <c:v>0.450067</c:v>
              </c:pt>
              <c:pt idx="1139">
                <c:v>0.45</c:v>
              </c:pt>
              <c:pt idx="1140">
                <c:v>0.45</c:v>
              </c:pt>
              <c:pt idx="1141">
                <c:v>0.45</c:v>
              </c:pt>
              <c:pt idx="1142">
                <c:v>0.45</c:v>
              </c:pt>
              <c:pt idx="1143">
                <c:v>0.45</c:v>
              </c:pt>
              <c:pt idx="1144">
                <c:v>0.45</c:v>
              </c:pt>
              <c:pt idx="1145">
                <c:v>0.45</c:v>
              </c:pt>
              <c:pt idx="1146">
                <c:v>0.45</c:v>
              </c:pt>
              <c:pt idx="1147">
                <c:v>0.45</c:v>
              </c:pt>
              <c:pt idx="1148">
                <c:v>0.440067</c:v>
              </c:pt>
              <c:pt idx="1149">
                <c:v>0.44</c:v>
              </c:pt>
              <c:pt idx="1150">
                <c:v>0.44</c:v>
              </c:pt>
              <c:pt idx="1151">
                <c:v>0.449933</c:v>
              </c:pt>
              <c:pt idx="1152">
                <c:v>0.469867</c:v>
              </c:pt>
              <c:pt idx="1153">
                <c:v>0.47</c:v>
              </c:pt>
              <c:pt idx="1154">
                <c:v>0.47</c:v>
              </c:pt>
              <c:pt idx="1155">
                <c:v>0.479933</c:v>
              </c:pt>
              <c:pt idx="1156">
                <c:v>0.489933</c:v>
              </c:pt>
              <c:pt idx="1157">
                <c:v>0.499933</c:v>
              </c:pt>
              <c:pt idx="1158">
                <c:v>0.519867</c:v>
              </c:pt>
              <c:pt idx="1159">
                <c:v>0.529933</c:v>
              </c:pt>
              <c:pt idx="1160">
                <c:v>0.539933</c:v>
              </c:pt>
              <c:pt idx="1161">
                <c:v>0.549933</c:v>
              </c:pt>
              <c:pt idx="1162">
                <c:v>0.559933</c:v>
              </c:pt>
              <c:pt idx="1163">
                <c:v>0.56</c:v>
              </c:pt>
              <c:pt idx="1164">
                <c:v>0.569933</c:v>
              </c:pt>
              <c:pt idx="1165">
                <c:v>0.579933</c:v>
              </c:pt>
              <c:pt idx="1166">
                <c:v>0.58</c:v>
              </c:pt>
              <c:pt idx="1167">
                <c:v>0.58</c:v>
              </c:pt>
              <c:pt idx="1168">
                <c:v>0.599867</c:v>
              </c:pt>
              <c:pt idx="1169">
                <c:v>0.6</c:v>
              </c:pt>
              <c:pt idx="1170">
                <c:v>0.609933</c:v>
              </c:pt>
              <c:pt idx="1171">
                <c:v>0.61</c:v>
              </c:pt>
              <c:pt idx="1172">
                <c:v>0.619933</c:v>
              </c:pt>
              <c:pt idx="1173">
                <c:v>0.629933</c:v>
              </c:pt>
              <c:pt idx="1174">
                <c:v>0.639933</c:v>
              </c:pt>
              <c:pt idx="1175">
                <c:v>0.64</c:v>
              </c:pt>
              <c:pt idx="1176">
                <c:v>0.649933</c:v>
              </c:pt>
              <c:pt idx="1177">
                <c:v>0.65</c:v>
              </c:pt>
              <c:pt idx="1178">
                <c:v>0.65</c:v>
              </c:pt>
              <c:pt idx="1179">
                <c:v>0.65</c:v>
              </c:pt>
              <c:pt idx="1180">
                <c:v>0.659933</c:v>
              </c:pt>
              <c:pt idx="1181">
                <c:v>0.66</c:v>
              </c:pt>
              <c:pt idx="1182">
                <c:v>0.66</c:v>
              </c:pt>
              <c:pt idx="1183">
                <c:v>0.669933</c:v>
              </c:pt>
              <c:pt idx="1184">
                <c:v>0.67</c:v>
              </c:pt>
              <c:pt idx="1185">
                <c:v>0.67</c:v>
              </c:pt>
              <c:pt idx="1186">
                <c:v>0.679933</c:v>
              </c:pt>
              <c:pt idx="1187">
                <c:v>0.68</c:v>
              </c:pt>
              <c:pt idx="1188">
                <c:v>0.68</c:v>
              </c:pt>
              <c:pt idx="1189">
                <c:v>0.68</c:v>
              </c:pt>
              <c:pt idx="1190">
                <c:v>0.68</c:v>
              </c:pt>
              <c:pt idx="1191">
                <c:v>0.68</c:v>
              </c:pt>
              <c:pt idx="1192">
                <c:v>0.689933</c:v>
              </c:pt>
              <c:pt idx="1193">
                <c:v>0.69</c:v>
              </c:pt>
              <c:pt idx="1194">
                <c:v>0.69</c:v>
              </c:pt>
              <c:pt idx="1195">
                <c:v>0.69</c:v>
              </c:pt>
              <c:pt idx="1196">
                <c:v>0.699933</c:v>
              </c:pt>
              <c:pt idx="1197">
                <c:v>0.7</c:v>
              </c:pt>
              <c:pt idx="1198">
                <c:v>0.7</c:v>
              </c:pt>
              <c:pt idx="1199">
                <c:v>0.7</c:v>
              </c:pt>
              <c:pt idx="1200">
                <c:v>0.7</c:v>
              </c:pt>
              <c:pt idx="1201">
                <c:v>0.7</c:v>
              </c:pt>
              <c:pt idx="1202">
                <c:v>0.709933</c:v>
              </c:pt>
              <c:pt idx="1203">
                <c:v>0.71</c:v>
              </c:pt>
              <c:pt idx="1204">
                <c:v>0.71</c:v>
              </c:pt>
              <c:pt idx="1205">
                <c:v>0.71</c:v>
              </c:pt>
              <c:pt idx="1206">
                <c:v>0.71</c:v>
              </c:pt>
              <c:pt idx="1207">
                <c:v>0.71</c:v>
              </c:pt>
              <c:pt idx="1208">
                <c:v>0.71</c:v>
              </c:pt>
              <c:pt idx="1209">
                <c:v>0.71</c:v>
              </c:pt>
              <c:pt idx="1210">
                <c:v>0.71</c:v>
              </c:pt>
              <c:pt idx="1211">
                <c:v>0.71</c:v>
              </c:pt>
              <c:pt idx="1212">
                <c:v>0.71</c:v>
              </c:pt>
              <c:pt idx="1213">
                <c:v>0.71</c:v>
              </c:pt>
              <c:pt idx="1214">
                <c:v>0.71</c:v>
              </c:pt>
              <c:pt idx="1215">
                <c:v>0.71</c:v>
              </c:pt>
              <c:pt idx="1216">
                <c:v>0.700067</c:v>
              </c:pt>
              <c:pt idx="1217">
                <c:v>0.709933</c:v>
              </c:pt>
              <c:pt idx="1218">
                <c:v>0.71</c:v>
              </c:pt>
              <c:pt idx="1219">
                <c:v>0.700067</c:v>
              </c:pt>
              <c:pt idx="1220">
                <c:v>0.7</c:v>
              </c:pt>
              <c:pt idx="1221">
                <c:v>0.7</c:v>
              </c:pt>
              <c:pt idx="1222">
                <c:v>0.709933</c:v>
              </c:pt>
              <c:pt idx="1223">
                <c:v>0.71</c:v>
              </c:pt>
              <c:pt idx="1224">
                <c:v>0.700067</c:v>
              </c:pt>
              <c:pt idx="1225">
                <c:v>0.7</c:v>
              </c:pt>
              <c:pt idx="1226">
                <c:v>0.7</c:v>
              </c:pt>
              <c:pt idx="1227">
                <c:v>0.7</c:v>
              </c:pt>
              <c:pt idx="1228">
                <c:v>0.7</c:v>
              </c:pt>
              <c:pt idx="1229">
                <c:v>0.7</c:v>
              </c:pt>
              <c:pt idx="1230">
                <c:v>0.709933</c:v>
              </c:pt>
              <c:pt idx="1231">
                <c:v>0.71</c:v>
              </c:pt>
              <c:pt idx="1232">
                <c:v>0.71</c:v>
              </c:pt>
              <c:pt idx="1233">
                <c:v>0.700067</c:v>
              </c:pt>
              <c:pt idx="1234">
                <c:v>0.7</c:v>
              </c:pt>
              <c:pt idx="1235">
                <c:v>0.709933</c:v>
              </c:pt>
              <c:pt idx="1236">
                <c:v>0.71</c:v>
              </c:pt>
              <c:pt idx="1237">
                <c:v>0.71</c:v>
              </c:pt>
              <c:pt idx="1238">
                <c:v>0.71</c:v>
              </c:pt>
              <c:pt idx="1239">
                <c:v>0.71</c:v>
              </c:pt>
              <c:pt idx="1240">
                <c:v>0.71</c:v>
              </c:pt>
              <c:pt idx="1241">
                <c:v>0.71</c:v>
              </c:pt>
              <c:pt idx="1242">
                <c:v>0.700067</c:v>
              </c:pt>
              <c:pt idx="1243">
                <c:v>0.7</c:v>
              </c:pt>
              <c:pt idx="1244">
                <c:v>0.709933</c:v>
              </c:pt>
              <c:pt idx="1245">
                <c:v>0.700067</c:v>
              </c:pt>
              <c:pt idx="1246">
                <c:v>0.7</c:v>
              </c:pt>
              <c:pt idx="1247">
                <c:v>0.7</c:v>
              </c:pt>
              <c:pt idx="1248">
                <c:v>0.7</c:v>
              </c:pt>
              <c:pt idx="1249">
                <c:v>0.7</c:v>
              </c:pt>
              <c:pt idx="1250">
                <c:v>0.7</c:v>
              </c:pt>
              <c:pt idx="1251">
                <c:v>0.7</c:v>
              </c:pt>
              <c:pt idx="1252">
                <c:v>0.7</c:v>
              </c:pt>
              <c:pt idx="1253">
                <c:v>0.7</c:v>
              </c:pt>
              <c:pt idx="1254">
                <c:v>0.7</c:v>
              </c:pt>
              <c:pt idx="1255">
                <c:v>0.7</c:v>
              </c:pt>
              <c:pt idx="1256">
                <c:v>0.7</c:v>
              </c:pt>
              <c:pt idx="1257">
                <c:v>0.7</c:v>
              </c:pt>
              <c:pt idx="1258">
                <c:v>0.690067</c:v>
              </c:pt>
              <c:pt idx="1259">
                <c:v>0.699933</c:v>
              </c:pt>
              <c:pt idx="1260">
                <c:v>0.7</c:v>
              </c:pt>
              <c:pt idx="1261">
                <c:v>0.7</c:v>
              </c:pt>
              <c:pt idx="1262">
                <c:v>0.7</c:v>
              </c:pt>
              <c:pt idx="1263">
                <c:v>0.7</c:v>
              </c:pt>
              <c:pt idx="1264">
                <c:v>0.7</c:v>
              </c:pt>
              <c:pt idx="1265">
                <c:v>0.7</c:v>
              </c:pt>
              <c:pt idx="1266">
                <c:v>0.7</c:v>
              </c:pt>
              <c:pt idx="1267">
                <c:v>0.7</c:v>
              </c:pt>
              <c:pt idx="1268">
                <c:v>0.7</c:v>
              </c:pt>
              <c:pt idx="1269">
                <c:v>0.7</c:v>
              </c:pt>
              <c:pt idx="1270">
                <c:v>0.7</c:v>
              </c:pt>
              <c:pt idx="1271">
                <c:v>0.7</c:v>
              </c:pt>
              <c:pt idx="1272">
                <c:v>0.7</c:v>
              </c:pt>
              <c:pt idx="1273">
                <c:v>0.7</c:v>
              </c:pt>
              <c:pt idx="1274">
                <c:v>0.7</c:v>
              </c:pt>
              <c:pt idx="1275">
                <c:v>0.7</c:v>
              </c:pt>
              <c:pt idx="1276">
                <c:v>0.7</c:v>
              </c:pt>
              <c:pt idx="1277">
                <c:v>0.7</c:v>
              </c:pt>
              <c:pt idx="1278">
                <c:v>0.7</c:v>
              </c:pt>
              <c:pt idx="1279">
                <c:v>0.7</c:v>
              </c:pt>
              <c:pt idx="1280">
                <c:v>0.7</c:v>
              </c:pt>
              <c:pt idx="1281">
                <c:v>0.7</c:v>
              </c:pt>
              <c:pt idx="1282">
                <c:v>0.709933</c:v>
              </c:pt>
              <c:pt idx="1283">
                <c:v>0.71</c:v>
              </c:pt>
              <c:pt idx="1284">
                <c:v>0.71</c:v>
              </c:pt>
              <c:pt idx="1285">
                <c:v>0.71</c:v>
              </c:pt>
              <c:pt idx="1286">
                <c:v>0.71</c:v>
              </c:pt>
              <c:pt idx="1287">
                <c:v>0.71</c:v>
              </c:pt>
              <c:pt idx="1288">
                <c:v>0.719933</c:v>
              </c:pt>
              <c:pt idx="1289">
                <c:v>0.710067</c:v>
              </c:pt>
              <c:pt idx="1290">
                <c:v>0.719933</c:v>
              </c:pt>
              <c:pt idx="1291">
                <c:v>0.72</c:v>
              </c:pt>
              <c:pt idx="1292">
                <c:v>0.72</c:v>
              </c:pt>
              <c:pt idx="1293">
                <c:v>0.72</c:v>
              </c:pt>
              <c:pt idx="1294">
                <c:v>0.710067</c:v>
              </c:pt>
              <c:pt idx="1295">
                <c:v>0.719933</c:v>
              </c:pt>
              <c:pt idx="1296">
                <c:v>0.72</c:v>
              </c:pt>
              <c:pt idx="1297">
                <c:v>0.72</c:v>
              </c:pt>
              <c:pt idx="1298">
                <c:v>0.72</c:v>
              </c:pt>
              <c:pt idx="1299">
                <c:v>0.72</c:v>
              </c:pt>
              <c:pt idx="1300">
                <c:v>0.729933</c:v>
              </c:pt>
              <c:pt idx="1301">
                <c:v>0.73</c:v>
              </c:pt>
              <c:pt idx="1302">
                <c:v>0.73</c:v>
              </c:pt>
              <c:pt idx="1303">
                <c:v>0.73</c:v>
              </c:pt>
              <c:pt idx="1304">
                <c:v>0.73</c:v>
              </c:pt>
              <c:pt idx="1305">
                <c:v>0.73</c:v>
              </c:pt>
              <c:pt idx="1306">
                <c:v>0.73</c:v>
              </c:pt>
              <c:pt idx="1307">
                <c:v>0.73</c:v>
              </c:pt>
              <c:pt idx="1308">
                <c:v>0.73</c:v>
              </c:pt>
              <c:pt idx="1309">
                <c:v>0.73</c:v>
              </c:pt>
              <c:pt idx="1310">
                <c:v>0.73</c:v>
              </c:pt>
              <c:pt idx="1311">
                <c:v>0.73</c:v>
              </c:pt>
              <c:pt idx="1312">
                <c:v>0.739933</c:v>
              </c:pt>
              <c:pt idx="1313">
                <c:v>0.74</c:v>
              </c:pt>
              <c:pt idx="1314">
                <c:v>0.74</c:v>
              </c:pt>
              <c:pt idx="1315">
                <c:v>0.74</c:v>
              </c:pt>
              <c:pt idx="1316">
                <c:v>0.74</c:v>
              </c:pt>
              <c:pt idx="1317">
                <c:v>0.74</c:v>
              </c:pt>
              <c:pt idx="1318">
                <c:v>0.74</c:v>
              </c:pt>
              <c:pt idx="1319">
                <c:v>0.74</c:v>
              </c:pt>
              <c:pt idx="1320">
                <c:v>0.74</c:v>
              </c:pt>
              <c:pt idx="1321">
                <c:v>0.74</c:v>
              </c:pt>
              <c:pt idx="1322">
                <c:v>0.74</c:v>
              </c:pt>
              <c:pt idx="1323">
                <c:v>0.74</c:v>
              </c:pt>
              <c:pt idx="1324">
                <c:v>0.749933</c:v>
              </c:pt>
              <c:pt idx="1325">
                <c:v>0.75</c:v>
              </c:pt>
              <c:pt idx="1326">
                <c:v>0.75</c:v>
              </c:pt>
              <c:pt idx="1327">
                <c:v>0.75</c:v>
              </c:pt>
              <c:pt idx="1328">
                <c:v>0.75</c:v>
              </c:pt>
              <c:pt idx="1329">
                <c:v>0.75</c:v>
              </c:pt>
              <c:pt idx="1330">
                <c:v>0.75</c:v>
              </c:pt>
              <c:pt idx="1331">
                <c:v>0.75</c:v>
              </c:pt>
              <c:pt idx="1332">
                <c:v>0.75</c:v>
              </c:pt>
              <c:pt idx="1333">
                <c:v>0.75</c:v>
              </c:pt>
              <c:pt idx="1334">
                <c:v>0.75</c:v>
              </c:pt>
              <c:pt idx="1335">
                <c:v>0.75</c:v>
              </c:pt>
              <c:pt idx="1336">
                <c:v>0.75</c:v>
              </c:pt>
              <c:pt idx="1337">
                <c:v>0.75</c:v>
              </c:pt>
              <c:pt idx="1338">
                <c:v>0.759933</c:v>
              </c:pt>
              <c:pt idx="1339">
                <c:v>0.750067</c:v>
              </c:pt>
              <c:pt idx="1340">
                <c:v>0.75</c:v>
              </c:pt>
              <c:pt idx="1341">
                <c:v>0.75</c:v>
              </c:pt>
              <c:pt idx="1342">
                <c:v>0.75</c:v>
              </c:pt>
              <c:pt idx="1343">
                <c:v>0.75</c:v>
              </c:pt>
              <c:pt idx="1344">
                <c:v>0.75</c:v>
              </c:pt>
              <c:pt idx="1345">
                <c:v>0.75</c:v>
              </c:pt>
              <c:pt idx="1346">
                <c:v>0.75</c:v>
              </c:pt>
              <c:pt idx="1347">
                <c:v>0.75</c:v>
              </c:pt>
              <c:pt idx="1348">
                <c:v>0.75</c:v>
              </c:pt>
              <c:pt idx="1349">
                <c:v>0.75</c:v>
              </c:pt>
              <c:pt idx="1350">
                <c:v>0.75</c:v>
              </c:pt>
              <c:pt idx="1351">
                <c:v>0.75</c:v>
              </c:pt>
              <c:pt idx="1352">
                <c:v>0.75</c:v>
              </c:pt>
              <c:pt idx="1353">
                <c:v>0.75</c:v>
              </c:pt>
              <c:pt idx="1354">
                <c:v>0.75</c:v>
              </c:pt>
              <c:pt idx="1355">
                <c:v>0.75</c:v>
              </c:pt>
              <c:pt idx="1356">
                <c:v>0.75</c:v>
              </c:pt>
              <c:pt idx="1357">
                <c:v>0.75</c:v>
              </c:pt>
              <c:pt idx="1358">
                <c:v>0.75</c:v>
              </c:pt>
              <c:pt idx="1359">
                <c:v>0.75</c:v>
              </c:pt>
              <c:pt idx="1360">
                <c:v>0.75</c:v>
              </c:pt>
              <c:pt idx="1361">
                <c:v>0.75</c:v>
              </c:pt>
              <c:pt idx="1362">
                <c:v>0.75</c:v>
              </c:pt>
              <c:pt idx="1363">
                <c:v>0.740067</c:v>
              </c:pt>
              <c:pt idx="1364">
                <c:v>0.74</c:v>
              </c:pt>
              <c:pt idx="1365">
                <c:v>0.74</c:v>
              </c:pt>
              <c:pt idx="1366">
                <c:v>0.74</c:v>
              </c:pt>
              <c:pt idx="1367">
                <c:v>0.74</c:v>
              </c:pt>
              <c:pt idx="1368">
                <c:v>0.749933</c:v>
              </c:pt>
              <c:pt idx="1369">
                <c:v>0.75</c:v>
              </c:pt>
              <c:pt idx="1370">
                <c:v>0.75</c:v>
              </c:pt>
              <c:pt idx="1371">
                <c:v>0.75</c:v>
              </c:pt>
              <c:pt idx="1372">
                <c:v>0.75</c:v>
              </c:pt>
              <c:pt idx="1373">
                <c:v>0.75</c:v>
              </c:pt>
              <c:pt idx="1374">
                <c:v>0.759933</c:v>
              </c:pt>
              <c:pt idx="1375">
                <c:v>0.76</c:v>
              </c:pt>
              <c:pt idx="1376">
                <c:v>0.76</c:v>
              </c:pt>
              <c:pt idx="1377">
                <c:v>0.76</c:v>
              </c:pt>
              <c:pt idx="1378">
                <c:v>0.76</c:v>
              </c:pt>
              <c:pt idx="1379">
                <c:v>0.769933</c:v>
              </c:pt>
              <c:pt idx="1380">
                <c:v>0.760067</c:v>
              </c:pt>
              <c:pt idx="1381">
                <c:v>0.76</c:v>
              </c:pt>
              <c:pt idx="1382">
                <c:v>0.76</c:v>
              </c:pt>
              <c:pt idx="1383">
                <c:v>0.76</c:v>
              </c:pt>
              <c:pt idx="1384">
                <c:v>0.76</c:v>
              </c:pt>
              <c:pt idx="1385">
                <c:v>0.76</c:v>
              </c:pt>
              <c:pt idx="1386">
                <c:v>0.76</c:v>
              </c:pt>
              <c:pt idx="1387">
                <c:v>0.76</c:v>
              </c:pt>
              <c:pt idx="1388">
                <c:v>0.76</c:v>
              </c:pt>
              <c:pt idx="1389">
                <c:v>0.76</c:v>
              </c:pt>
              <c:pt idx="1390">
                <c:v>0.76</c:v>
              </c:pt>
              <c:pt idx="1391">
                <c:v>0.769933</c:v>
              </c:pt>
              <c:pt idx="1392">
                <c:v>0.77</c:v>
              </c:pt>
              <c:pt idx="1393">
                <c:v>0.77</c:v>
              </c:pt>
            </c:strLit>
          </c:xVal>
          <c:yVal>
            <c:numLit>
              <c:formatCode>General</c:formatCode>
              <c:ptCount val="1394"/>
            </c:numLit>
          </c:yVal>
          <c:smooth val="0"/>
          <c:extLst>
            <c:ext xmlns:c16="http://schemas.microsoft.com/office/drawing/2014/chart" uri="{C3380CC4-5D6E-409C-BE32-E72D297353CC}">
              <c16:uniqueId val="{00000000-0156-42B2-B288-191C125BE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58128"/>
        <c:axId val="630057568"/>
      </c:scatterChart>
      <c:valAx>
        <c:axId val="630058128"/>
        <c:scaling>
          <c:orientation val="minMax"/>
          <c:max val="35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process time /h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630057568"/>
        <c:crosses val="autoZero"/>
        <c:crossBetween val="midCat"/>
      </c:valAx>
      <c:valAx>
        <c:axId val="630057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NTU /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058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Signal GFP probe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signal GFP probe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strLit>
              <c:ptCount val="1394"/>
              <c:pt idx="0">
                <c:v>SA15_TBO_GFP_mixed_feed</c:v>
              </c:pt>
              <c:pt idx="1">
                <c:v>0.04</c:v>
              </c:pt>
              <c:pt idx="2">
                <c:v>0.04</c:v>
              </c:pt>
              <c:pt idx="3">
                <c:v>0.04</c:v>
              </c:pt>
              <c:pt idx="4">
                <c:v>0.04</c:v>
              </c:pt>
              <c:pt idx="5">
                <c:v>0.04</c:v>
              </c:pt>
              <c:pt idx="6">
                <c:v>0.04</c:v>
              </c:pt>
              <c:pt idx="7">
                <c:v>0.04</c:v>
              </c:pt>
              <c:pt idx="8">
                <c:v>0.04</c:v>
              </c:pt>
              <c:pt idx="9">
                <c:v>0.04</c:v>
              </c:pt>
              <c:pt idx="10">
                <c:v>0.04</c:v>
              </c:pt>
              <c:pt idx="11">
                <c:v>0.04</c:v>
              </c:pt>
              <c:pt idx="12">
                <c:v>0.04</c:v>
              </c:pt>
              <c:pt idx="13">
                <c:v>0.04</c:v>
              </c:pt>
              <c:pt idx="14">
                <c:v>0.04</c:v>
              </c:pt>
              <c:pt idx="15">
                <c:v>0.04</c:v>
              </c:pt>
              <c:pt idx="16">
                <c:v>0.04</c:v>
              </c:pt>
              <c:pt idx="17">
                <c:v>0.04</c:v>
              </c:pt>
              <c:pt idx="18">
                <c:v>0.04</c:v>
              </c:pt>
              <c:pt idx="19">
                <c:v>0.04</c:v>
              </c:pt>
              <c:pt idx="20">
                <c:v>0.04</c:v>
              </c:pt>
              <c:pt idx="21">
                <c:v>0.04</c:v>
              </c:pt>
              <c:pt idx="22">
                <c:v>0.04</c:v>
              </c:pt>
              <c:pt idx="23">
                <c:v>0.04</c:v>
              </c:pt>
              <c:pt idx="24">
                <c:v>0.04</c:v>
              </c:pt>
              <c:pt idx="25">
                <c:v>0.04</c:v>
              </c:pt>
              <c:pt idx="26">
                <c:v>0.04</c:v>
              </c:pt>
              <c:pt idx="27">
                <c:v>0.04</c:v>
              </c:pt>
              <c:pt idx="28">
                <c:v>0.04</c:v>
              </c:pt>
              <c:pt idx="29">
                <c:v>0.04</c:v>
              </c:pt>
              <c:pt idx="30">
                <c:v>0.04</c:v>
              </c:pt>
              <c:pt idx="31">
                <c:v>0.04</c:v>
              </c:pt>
              <c:pt idx="32">
                <c:v>0.04</c:v>
              </c:pt>
              <c:pt idx="33">
                <c:v>0.04</c:v>
              </c:pt>
              <c:pt idx="34">
                <c:v>0.04</c:v>
              </c:pt>
              <c:pt idx="35">
                <c:v>0.04</c:v>
              </c:pt>
              <c:pt idx="36">
                <c:v>0.04</c:v>
              </c:pt>
              <c:pt idx="37">
                <c:v>0.04</c:v>
              </c:pt>
              <c:pt idx="38">
                <c:v>0.04</c:v>
              </c:pt>
              <c:pt idx="39">
                <c:v>0.04</c:v>
              </c:pt>
              <c:pt idx="40">
                <c:v>0.04</c:v>
              </c:pt>
              <c:pt idx="41">
                <c:v>0.04</c:v>
              </c:pt>
              <c:pt idx="42">
                <c:v>0.05</c:v>
              </c:pt>
              <c:pt idx="43">
                <c:v>0.05</c:v>
              </c:pt>
              <c:pt idx="44">
                <c:v>0.06</c:v>
              </c:pt>
              <c:pt idx="45">
                <c:v>0.06</c:v>
              </c:pt>
              <c:pt idx="46">
                <c:v>0.07</c:v>
              </c:pt>
              <c:pt idx="47">
                <c:v>0.07</c:v>
              </c:pt>
              <c:pt idx="48">
                <c:v>0.07</c:v>
              </c:pt>
              <c:pt idx="49">
                <c:v>0.07</c:v>
              </c:pt>
              <c:pt idx="50">
                <c:v>0.08</c:v>
              </c:pt>
              <c:pt idx="51">
                <c:v>0.08</c:v>
              </c:pt>
              <c:pt idx="52">
                <c:v>0.08</c:v>
              </c:pt>
              <c:pt idx="53">
                <c:v>0.09</c:v>
              </c:pt>
              <c:pt idx="54">
                <c:v>0.09</c:v>
              </c:pt>
              <c:pt idx="55">
                <c:v>0.09</c:v>
              </c:pt>
              <c:pt idx="56">
                <c:v>0.1</c:v>
              </c:pt>
              <c:pt idx="57">
                <c:v>0.1</c:v>
              </c:pt>
              <c:pt idx="58">
                <c:v>0.11</c:v>
              </c:pt>
              <c:pt idx="59">
                <c:v>0.11</c:v>
              </c:pt>
              <c:pt idx="60">
                <c:v>0.11</c:v>
              </c:pt>
              <c:pt idx="61">
                <c:v>0.11</c:v>
              </c:pt>
              <c:pt idx="62">
                <c:v>0.12</c:v>
              </c:pt>
              <c:pt idx="63">
                <c:v>0.12</c:v>
              </c:pt>
              <c:pt idx="64">
                <c:v>0.12</c:v>
              </c:pt>
              <c:pt idx="65">
                <c:v>0.12</c:v>
              </c:pt>
              <c:pt idx="66">
                <c:v>0.13</c:v>
              </c:pt>
              <c:pt idx="67">
                <c:v>0.13</c:v>
              </c:pt>
              <c:pt idx="68">
                <c:v>0.13</c:v>
              </c:pt>
              <c:pt idx="69">
                <c:v>0.13</c:v>
              </c:pt>
              <c:pt idx="70">
                <c:v>0.14</c:v>
              </c:pt>
              <c:pt idx="71">
                <c:v>0.14</c:v>
              </c:pt>
              <c:pt idx="72">
                <c:v>0.14</c:v>
              </c:pt>
              <c:pt idx="73">
                <c:v>0.14</c:v>
              </c:pt>
              <c:pt idx="74">
                <c:v>0.14</c:v>
              </c:pt>
              <c:pt idx="75">
                <c:v>0.15</c:v>
              </c:pt>
              <c:pt idx="76">
                <c:v>0.15</c:v>
              </c:pt>
              <c:pt idx="77">
                <c:v>0.15</c:v>
              </c:pt>
              <c:pt idx="78">
                <c:v>0.15</c:v>
              </c:pt>
              <c:pt idx="79">
                <c:v>0.15</c:v>
              </c:pt>
              <c:pt idx="80">
                <c:v>0.15</c:v>
              </c:pt>
              <c:pt idx="81">
                <c:v>0.16</c:v>
              </c:pt>
              <c:pt idx="82">
                <c:v>0.16</c:v>
              </c:pt>
              <c:pt idx="83">
                <c:v>0.16</c:v>
              </c:pt>
              <c:pt idx="84">
                <c:v>0.16</c:v>
              </c:pt>
              <c:pt idx="85">
                <c:v>0.16</c:v>
              </c:pt>
              <c:pt idx="86">
                <c:v>0.16</c:v>
              </c:pt>
              <c:pt idx="87">
                <c:v>0.16</c:v>
              </c:pt>
              <c:pt idx="88">
                <c:v>0.17</c:v>
              </c:pt>
              <c:pt idx="89">
                <c:v>0.17</c:v>
              </c:pt>
              <c:pt idx="90">
                <c:v>0.17</c:v>
              </c:pt>
              <c:pt idx="91">
                <c:v>0.17</c:v>
              </c:pt>
              <c:pt idx="92">
                <c:v>0.17</c:v>
              </c:pt>
              <c:pt idx="93">
                <c:v>0.17</c:v>
              </c:pt>
              <c:pt idx="94">
                <c:v>0.17</c:v>
              </c:pt>
              <c:pt idx="95">
                <c:v>0.17</c:v>
              </c:pt>
              <c:pt idx="96">
                <c:v>0.17</c:v>
              </c:pt>
              <c:pt idx="97">
                <c:v>0.18</c:v>
              </c:pt>
              <c:pt idx="98">
                <c:v>0.18</c:v>
              </c:pt>
              <c:pt idx="99">
                <c:v>0.18</c:v>
              </c:pt>
              <c:pt idx="100">
                <c:v>0.18</c:v>
              </c:pt>
              <c:pt idx="101">
                <c:v>0.18</c:v>
              </c:pt>
              <c:pt idx="102">
                <c:v>0.18</c:v>
              </c:pt>
              <c:pt idx="103">
                <c:v>0.18</c:v>
              </c:pt>
              <c:pt idx="104">
                <c:v>0.18</c:v>
              </c:pt>
              <c:pt idx="105">
                <c:v>0.18</c:v>
              </c:pt>
              <c:pt idx="106">
                <c:v>0.19</c:v>
              </c:pt>
              <c:pt idx="107">
                <c:v>0.19</c:v>
              </c:pt>
              <c:pt idx="108">
                <c:v>0.19</c:v>
              </c:pt>
              <c:pt idx="109">
                <c:v>0.19</c:v>
              </c:pt>
              <c:pt idx="110">
                <c:v>0.19</c:v>
              </c:pt>
              <c:pt idx="111">
                <c:v>0.19</c:v>
              </c:pt>
              <c:pt idx="112">
                <c:v>0.19</c:v>
              </c:pt>
              <c:pt idx="113">
                <c:v>0.19</c:v>
              </c:pt>
              <c:pt idx="114">
                <c:v>0.19</c:v>
              </c:pt>
              <c:pt idx="115">
                <c:v>0.19</c:v>
              </c:pt>
              <c:pt idx="116">
                <c:v>0.19</c:v>
              </c:pt>
              <c:pt idx="117">
                <c:v>0.2</c:v>
              </c:pt>
              <c:pt idx="118">
                <c:v>0.2</c:v>
              </c:pt>
              <c:pt idx="119">
                <c:v>0.2</c:v>
              </c:pt>
              <c:pt idx="120">
                <c:v>0.2</c:v>
              </c:pt>
              <c:pt idx="121">
                <c:v>0.2</c:v>
              </c:pt>
              <c:pt idx="122">
                <c:v>0.2</c:v>
              </c:pt>
              <c:pt idx="123">
                <c:v>0.2</c:v>
              </c:pt>
              <c:pt idx="124">
                <c:v>0.2</c:v>
              </c:pt>
              <c:pt idx="125">
                <c:v>0.2</c:v>
              </c:pt>
              <c:pt idx="126">
                <c:v>0.2</c:v>
              </c:pt>
              <c:pt idx="127">
                <c:v>0.2</c:v>
              </c:pt>
              <c:pt idx="128">
                <c:v>0.21</c:v>
              </c:pt>
              <c:pt idx="129">
                <c:v>0.21</c:v>
              </c:pt>
              <c:pt idx="130">
                <c:v>0.21</c:v>
              </c:pt>
              <c:pt idx="131">
                <c:v>0.21</c:v>
              </c:pt>
              <c:pt idx="132">
                <c:v>0.21</c:v>
              </c:pt>
              <c:pt idx="133">
                <c:v>0.21</c:v>
              </c:pt>
              <c:pt idx="134">
                <c:v>0.21</c:v>
              </c:pt>
              <c:pt idx="135">
                <c:v>0.21</c:v>
              </c:pt>
              <c:pt idx="136">
                <c:v>0.21</c:v>
              </c:pt>
              <c:pt idx="137">
                <c:v>0.21</c:v>
              </c:pt>
              <c:pt idx="138">
                <c:v>0.22</c:v>
              </c:pt>
              <c:pt idx="139">
                <c:v>0.22</c:v>
              </c:pt>
              <c:pt idx="140">
                <c:v>0.22</c:v>
              </c:pt>
              <c:pt idx="141">
                <c:v>0.22</c:v>
              </c:pt>
              <c:pt idx="142">
                <c:v>0.22</c:v>
              </c:pt>
              <c:pt idx="143">
                <c:v>0.22</c:v>
              </c:pt>
              <c:pt idx="144">
                <c:v>0.22</c:v>
              </c:pt>
              <c:pt idx="145">
                <c:v>0.22</c:v>
              </c:pt>
              <c:pt idx="146">
                <c:v>0.22</c:v>
              </c:pt>
              <c:pt idx="147">
                <c:v>0.22</c:v>
              </c:pt>
              <c:pt idx="148">
                <c:v>0.22</c:v>
              </c:pt>
              <c:pt idx="149">
                <c:v>0.22</c:v>
              </c:pt>
              <c:pt idx="150">
                <c:v>0.22</c:v>
              </c:pt>
              <c:pt idx="151">
                <c:v>0.23</c:v>
              </c:pt>
              <c:pt idx="152">
                <c:v>0.23</c:v>
              </c:pt>
              <c:pt idx="153">
                <c:v>0.23</c:v>
              </c:pt>
              <c:pt idx="154">
                <c:v>0.23</c:v>
              </c:pt>
              <c:pt idx="155">
                <c:v>0.23</c:v>
              </c:pt>
              <c:pt idx="156">
                <c:v>0.23</c:v>
              </c:pt>
              <c:pt idx="157">
                <c:v>0.23</c:v>
              </c:pt>
              <c:pt idx="158">
                <c:v>0.23</c:v>
              </c:pt>
              <c:pt idx="159">
                <c:v>0.23</c:v>
              </c:pt>
              <c:pt idx="160">
                <c:v>0.24</c:v>
              </c:pt>
              <c:pt idx="161">
                <c:v>0.24</c:v>
              </c:pt>
              <c:pt idx="162">
                <c:v>0.24</c:v>
              </c:pt>
              <c:pt idx="163">
                <c:v>0.24</c:v>
              </c:pt>
              <c:pt idx="164">
                <c:v>0.24</c:v>
              </c:pt>
              <c:pt idx="165">
                <c:v>0.24</c:v>
              </c:pt>
              <c:pt idx="166">
                <c:v>0.24</c:v>
              </c:pt>
              <c:pt idx="167">
                <c:v>0.24</c:v>
              </c:pt>
              <c:pt idx="168">
                <c:v>0.25</c:v>
              </c:pt>
              <c:pt idx="169">
                <c:v>0.25</c:v>
              </c:pt>
              <c:pt idx="170">
                <c:v>0.25</c:v>
              </c:pt>
              <c:pt idx="171">
                <c:v>0.25</c:v>
              </c:pt>
              <c:pt idx="172">
                <c:v>0.25</c:v>
              </c:pt>
              <c:pt idx="173">
                <c:v>0.25</c:v>
              </c:pt>
              <c:pt idx="174">
                <c:v>0.25</c:v>
              </c:pt>
              <c:pt idx="175">
                <c:v>0.25</c:v>
              </c:pt>
              <c:pt idx="176">
                <c:v>0.25</c:v>
              </c:pt>
              <c:pt idx="177">
                <c:v>0.26</c:v>
              </c:pt>
              <c:pt idx="178">
                <c:v>0.26</c:v>
              </c:pt>
              <c:pt idx="179">
                <c:v>0.26</c:v>
              </c:pt>
              <c:pt idx="180">
                <c:v>0.26</c:v>
              </c:pt>
              <c:pt idx="181">
                <c:v>0.26</c:v>
              </c:pt>
              <c:pt idx="182">
                <c:v>0.26</c:v>
              </c:pt>
              <c:pt idx="183">
                <c:v>0.26</c:v>
              </c:pt>
              <c:pt idx="184">
                <c:v>0.26</c:v>
              </c:pt>
              <c:pt idx="185">
                <c:v>0.26</c:v>
              </c:pt>
              <c:pt idx="186">
                <c:v>0.27</c:v>
              </c:pt>
              <c:pt idx="187">
                <c:v>0.26</c:v>
              </c:pt>
              <c:pt idx="188">
                <c:v>0.27</c:v>
              </c:pt>
              <c:pt idx="189">
                <c:v>0.27</c:v>
              </c:pt>
              <c:pt idx="190">
                <c:v>0.27</c:v>
              </c:pt>
              <c:pt idx="191">
                <c:v>0.27</c:v>
              </c:pt>
              <c:pt idx="192">
                <c:v>0.272654</c:v>
              </c:pt>
              <c:pt idx="193">
                <c:v>0.275308</c:v>
              </c:pt>
              <c:pt idx="194">
                <c:v>0.277962</c:v>
              </c:pt>
              <c:pt idx="195">
                <c:v>0.280616</c:v>
              </c:pt>
              <c:pt idx="196">
                <c:v>0.28327</c:v>
              </c:pt>
              <c:pt idx="197">
                <c:v>0.285924</c:v>
              </c:pt>
              <c:pt idx="198">
                <c:v>0.288578</c:v>
              </c:pt>
              <c:pt idx="199">
                <c:v>0.291232</c:v>
              </c:pt>
              <c:pt idx="200">
                <c:v>0.293886</c:v>
              </c:pt>
              <c:pt idx="201">
                <c:v>0.29654</c:v>
              </c:pt>
              <c:pt idx="202">
                <c:v>0.299194</c:v>
              </c:pt>
              <c:pt idx="203">
                <c:v>0.301848</c:v>
              </c:pt>
              <c:pt idx="204">
                <c:v>0.304502</c:v>
              </c:pt>
              <c:pt idx="205">
                <c:v>0.307156</c:v>
              </c:pt>
              <c:pt idx="206">
                <c:v>0.30981</c:v>
              </c:pt>
              <c:pt idx="207">
                <c:v>0.312464</c:v>
              </c:pt>
              <c:pt idx="208">
                <c:v>0.315118</c:v>
              </c:pt>
              <c:pt idx="209">
                <c:v>0.317772</c:v>
              </c:pt>
              <c:pt idx="210">
                <c:v>0.320426</c:v>
              </c:pt>
              <c:pt idx="211">
                <c:v>0.32308</c:v>
              </c:pt>
              <c:pt idx="212">
                <c:v>0.325734</c:v>
              </c:pt>
              <c:pt idx="213">
                <c:v>0.328388</c:v>
              </c:pt>
              <c:pt idx="214">
                <c:v>0.331042</c:v>
              </c:pt>
              <c:pt idx="215">
                <c:v>0.333696</c:v>
              </c:pt>
              <c:pt idx="216">
                <c:v>0.33635</c:v>
              </c:pt>
              <c:pt idx="217">
                <c:v>0.339004</c:v>
              </c:pt>
              <c:pt idx="218">
                <c:v>0.341658</c:v>
              </c:pt>
              <c:pt idx="219">
                <c:v>0.344312</c:v>
              </c:pt>
              <c:pt idx="220">
                <c:v>0.346966</c:v>
              </c:pt>
              <c:pt idx="221">
                <c:v>0.34962</c:v>
              </c:pt>
              <c:pt idx="222">
                <c:v>0.352274</c:v>
              </c:pt>
              <c:pt idx="223">
                <c:v>0.354928</c:v>
              </c:pt>
              <c:pt idx="224">
                <c:v>0.357582</c:v>
              </c:pt>
              <c:pt idx="225">
                <c:v>0.360236</c:v>
              </c:pt>
              <c:pt idx="226">
                <c:v>0.36289</c:v>
              </c:pt>
              <c:pt idx="227">
                <c:v>0.365544</c:v>
              </c:pt>
              <c:pt idx="228">
                <c:v>0.368198</c:v>
              </c:pt>
              <c:pt idx="229">
                <c:v>0.370852</c:v>
              </c:pt>
              <c:pt idx="230">
                <c:v>0.373506</c:v>
              </c:pt>
              <c:pt idx="231">
                <c:v>0.37616</c:v>
              </c:pt>
              <c:pt idx="232">
                <c:v>0.378814</c:v>
              </c:pt>
              <c:pt idx="233">
                <c:v>0.381468</c:v>
              </c:pt>
              <c:pt idx="234">
                <c:v>0.384122</c:v>
              </c:pt>
              <c:pt idx="235">
                <c:v>0.386776</c:v>
              </c:pt>
              <c:pt idx="236">
                <c:v>0.38943</c:v>
              </c:pt>
              <c:pt idx="237">
                <c:v>0.392084</c:v>
              </c:pt>
              <c:pt idx="238">
                <c:v>0.394738</c:v>
              </c:pt>
              <c:pt idx="239">
                <c:v>0.397392</c:v>
              </c:pt>
              <c:pt idx="240">
                <c:v>0.400046</c:v>
              </c:pt>
              <c:pt idx="241">
                <c:v>0.4027</c:v>
              </c:pt>
              <c:pt idx="242">
                <c:v>0.405354</c:v>
              </c:pt>
              <c:pt idx="243">
                <c:v>0.408008</c:v>
              </c:pt>
              <c:pt idx="244">
                <c:v>0.410662</c:v>
              </c:pt>
              <c:pt idx="245">
                <c:v>0.413316</c:v>
              </c:pt>
              <c:pt idx="246">
                <c:v>0.41597</c:v>
              </c:pt>
              <c:pt idx="247">
                <c:v>0.418624</c:v>
              </c:pt>
              <c:pt idx="248">
                <c:v>0.421278</c:v>
              </c:pt>
              <c:pt idx="249">
                <c:v>0.423932</c:v>
              </c:pt>
              <c:pt idx="250">
                <c:v>0.426586</c:v>
              </c:pt>
              <c:pt idx="251">
                <c:v>0.42924</c:v>
              </c:pt>
              <c:pt idx="252">
                <c:v>0.431894</c:v>
              </c:pt>
              <c:pt idx="253">
                <c:v>0.434548</c:v>
              </c:pt>
              <c:pt idx="254">
                <c:v>0.437202</c:v>
              </c:pt>
              <c:pt idx="255">
                <c:v>0.439856</c:v>
              </c:pt>
              <c:pt idx="256">
                <c:v>0.44251</c:v>
              </c:pt>
              <c:pt idx="257">
                <c:v>0.445164</c:v>
              </c:pt>
              <c:pt idx="258">
                <c:v>0.447818</c:v>
              </c:pt>
              <c:pt idx="259">
                <c:v>0.450472</c:v>
              </c:pt>
              <c:pt idx="260">
                <c:v>0.453126</c:v>
              </c:pt>
              <c:pt idx="261">
                <c:v>0.45578</c:v>
              </c:pt>
              <c:pt idx="262">
                <c:v>0.458434</c:v>
              </c:pt>
              <c:pt idx="263">
                <c:v>0.461088</c:v>
              </c:pt>
              <c:pt idx="264">
                <c:v>0.463742</c:v>
              </c:pt>
              <c:pt idx="265">
                <c:v>0.466396</c:v>
              </c:pt>
              <c:pt idx="266">
                <c:v>0.46905</c:v>
              </c:pt>
              <c:pt idx="267">
                <c:v>0.471704</c:v>
              </c:pt>
              <c:pt idx="268">
                <c:v>0.474358</c:v>
              </c:pt>
              <c:pt idx="269">
                <c:v>0.477012</c:v>
              </c:pt>
              <c:pt idx="270">
                <c:v>0.479666</c:v>
              </c:pt>
              <c:pt idx="271">
                <c:v>0.48232</c:v>
              </c:pt>
              <c:pt idx="272">
                <c:v>0.484974</c:v>
              </c:pt>
              <c:pt idx="273">
                <c:v>0.487628</c:v>
              </c:pt>
              <c:pt idx="274">
                <c:v>0.490282</c:v>
              </c:pt>
              <c:pt idx="275">
                <c:v>0.492936</c:v>
              </c:pt>
              <c:pt idx="276">
                <c:v>0.49559</c:v>
              </c:pt>
              <c:pt idx="277">
                <c:v>0.498244</c:v>
              </c:pt>
              <c:pt idx="278">
                <c:v>0.500898</c:v>
              </c:pt>
              <c:pt idx="279">
                <c:v>0.503552</c:v>
              </c:pt>
              <c:pt idx="280">
                <c:v>0.506206</c:v>
              </c:pt>
              <c:pt idx="281">
                <c:v>0.50886</c:v>
              </c:pt>
              <c:pt idx="282">
                <c:v>0.511514</c:v>
              </c:pt>
              <c:pt idx="283">
                <c:v>0.514168</c:v>
              </c:pt>
              <c:pt idx="284">
                <c:v>0.516822</c:v>
              </c:pt>
              <c:pt idx="285">
                <c:v>0.519477</c:v>
              </c:pt>
              <c:pt idx="286">
                <c:v>0.522131</c:v>
              </c:pt>
              <c:pt idx="287">
                <c:v>0.524785</c:v>
              </c:pt>
              <c:pt idx="288">
                <c:v>0.527439</c:v>
              </c:pt>
              <c:pt idx="289">
                <c:v>0.530093</c:v>
              </c:pt>
              <c:pt idx="290">
                <c:v>0.532747</c:v>
              </c:pt>
              <c:pt idx="291">
                <c:v>0.535401</c:v>
              </c:pt>
              <c:pt idx="292">
                <c:v>0.538055</c:v>
              </c:pt>
              <c:pt idx="293">
                <c:v>0.540709</c:v>
              </c:pt>
              <c:pt idx="294">
                <c:v>0.543363</c:v>
              </c:pt>
              <c:pt idx="295">
                <c:v>0.546017</c:v>
              </c:pt>
              <c:pt idx="296">
                <c:v>0.548671</c:v>
              </c:pt>
              <c:pt idx="297">
                <c:v>0.551325</c:v>
              </c:pt>
              <c:pt idx="298">
                <c:v>0.553979</c:v>
              </c:pt>
              <c:pt idx="299">
                <c:v>0.556633</c:v>
              </c:pt>
              <c:pt idx="300">
                <c:v>0.559287</c:v>
              </c:pt>
              <c:pt idx="301">
                <c:v>0.561941</c:v>
              </c:pt>
              <c:pt idx="302">
                <c:v>0.564595</c:v>
              </c:pt>
              <c:pt idx="303">
                <c:v>0.567249</c:v>
              </c:pt>
              <c:pt idx="304">
                <c:v>0.569903</c:v>
              </c:pt>
              <c:pt idx="305">
                <c:v>0.572557</c:v>
              </c:pt>
              <c:pt idx="306">
                <c:v>0.575211</c:v>
              </c:pt>
              <c:pt idx="307">
                <c:v>0.577865</c:v>
              </c:pt>
              <c:pt idx="308">
                <c:v>0.580519</c:v>
              </c:pt>
              <c:pt idx="309">
                <c:v>0.583173</c:v>
              </c:pt>
              <c:pt idx="310">
                <c:v>0.585827</c:v>
              </c:pt>
              <c:pt idx="311">
                <c:v>0.588481</c:v>
              </c:pt>
              <c:pt idx="312">
                <c:v>0.591135</c:v>
              </c:pt>
              <c:pt idx="313">
                <c:v>0.593789</c:v>
              </c:pt>
              <c:pt idx="314">
                <c:v>0.596443</c:v>
              </c:pt>
              <c:pt idx="315">
                <c:v>0.599097</c:v>
              </c:pt>
              <c:pt idx="316">
                <c:v>0.601751</c:v>
              </c:pt>
              <c:pt idx="317">
                <c:v>0.604405</c:v>
              </c:pt>
              <c:pt idx="318">
                <c:v>0.607059</c:v>
              </c:pt>
              <c:pt idx="319">
                <c:v>0.609713</c:v>
              </c:pt>
              <c:pt idx="320">
                <c:v>0.612367</c:v>
              </c:pt>
              <c:pt idx="321">
                <c:v>0.615021</c:v>
              </c:pt>
              <c:pt idx="322">
                <c:v>0.617675</c:v>
              </c:pt>
              <c:pt idx="323">
                <c:v>0.620329</c:v>
              </c:pt>
              <c:pt idx="324">
                <c:v>0.622983</c:v>
              </c:pt>
              <c:pt idx="325">
                <c:v>0.625637</c:v>
              </c:pt>
              <c:pt idx="326">
                <c:v>0.628291</c:v>
              </c:pt>
              <c:pt idx="327">
                <c:v>0.630945</c:v>
              </c:pt>
              <c:pt idx="328">
                <c:v>0.633599</c:v>
              </c:pt>
              <c:pt idx="329">
                <c:v>0.636253</c:v>
              </c:pt>
              <c:pt idx="330">
                <c:v>0.638907</c:v>
              </c:pt>
              <c:pt idx="331">
                <c:v>0.641561</c:v>
              </c:pt>
              <c:pt idx="332">
                <c:v>0.644215</c:v>
              </c:pt>
              <c:pt idx="333">
                <c:v>0.646869</c:v>
              </c:pt>
              <c:pt idx="334">
                <c:v>0.649523</c:v>
              </c:pt>
              <c:pt idx="335">
                <c:v>0.652177</c:v>
              </c:pt>
              <c:pt idx="336">
                <c:v>0.654831</c:v>
              </c:pt>
              <c:pt idx="337">
                <c:v>0.657485</c:v>
              </c:pt>
              <c:pt idx="338">
                <c:v>0.660139</c:v>
              </c:pt>
              <c:pt idx="339">
                <c:v>0.662793</c:v>
              </c:pt>
              <c:pt idx="340">
                <c:v>0.665447</c:v>
              </c:pt>
              <c:pt idx="341">
                <c:v>0.668101</c:v>
              </c:pt>
              <c:pt idx="342">
                <c:v>0.670755</c:v>
              </c:pt>
              <c:pt idx="343">
                <c:v>0.673409</c:v>
              </c:pt>
              <c:pt idx="344">
                <c:v>0.676063</c:v>
              </c:pt>
              <c:pt idx="345">
                <c:v>0.678717</c:v>
              </c:pt>
              <c:pt idx="346">
                <c:v>0.681371</c:v>
              </c:pt>
              <c:pt idx="347">
                <c:v>0.684025</c:v>
              </c:pt>
              <c:pt idx="348">
                <c:v>0.686679</c:v>
              </c:pt>
              <c:pt idx="349">
                <c:v>0.689333</c:v>
              </c:pt>
              <c:pt idx="350">
                <c:v>0.691987</c:v>
              </c:pt>
              <c:pt idx="351">
                <c:v>0.694641</c:v>
              </c:pt>
              <c:pt idx="352">
                <c:v>0.697295</c:v>
              </c:pt>
              <c:pt idx="353">
                <c:v>0.699949</c:v>
              </c:pt>
              <c:pt idx="354">
                <c:v>0.702603</c:v>
              </c:pt>
              <c:pt idx="355">
                <c:v>0.705257</c:v>
              </c:pt>
              <c:pt idx="356">
                <c:v>0.707911</c:v>
              </c:pt>
              <c:pt idx="357">
                <c:v>0.710565</c:v>
              </c:pt>
              <c:pt idx="358">
                <c:v>0.713219</c:v>
              </c:pt>
              <c:pt idx="359">
                <c:v>0.715873</c:v>
              </c:pt>
              <c:pt idx="360">
                <c:v>0.718527</c:v>
              </c:pt>
              <c:pt idx="361">
                <c:v>0.721181</c:v>
              </c:pt>
              <c:pt idx="362">
                <c:v>0.723835</c:v>
              </c:pt>
              <c:pt idx="363">
                <c:v>0.726489</c:v>
              </c:pt>
              <c:pt idx="364">
                <c:v>0.729143</c:v>
              </c:pt>
              <c:pt idx="365">
                <c:v>0.731797</c:v>
              </c:pt>
              <c:pt idx="366">
                <c:v>0.734451</c:v>
              </c:pt>
              <c:pt idx="367">
                <c:v>0.737105</c:v>
              </c:pt>
              <c:pt idx="368">
                <c:v>0.739759</c:v>
              </c:pt>
              <c:pt idx="369">
                <c:v>0.742413</c:v>
              </c:pt>
              <c:pt idx="370">
                <c:v>0.745067</c:v>
              </c:pt>
              <c:pt idx="371">
                <c:v>0.747721</c:v>
              </c:pt>
              <c:pt idx="372">
                <c:v>0.750375</c:v>
              </c:pt>
              <c:pt idx="373">
                <c:v>0.753029</c:v>
              </c:pt>
              <c:pt idx="374">
                <c:v>0.755683</c:v>
              </c:pt>
              <c:pt idx="375">
                <c:v>0.758337</c:v>
              </c:pt>
              <c:pt idx="376">
                <c:v>0.760991</c:v>
              </c:pt>
              <c:pt idx="377">
                <c:v>0.763645</c:v>
              </c:pt>
              <c:pt idx="378">
                <c:v>0.766299</c:v>
              </c:pt>
              <c:pt idx="379">
                <c:v>0.768953</c:v>
              </c:pt>
              <c:pt idx="380">
                <c:v>0.771607</c:v>
              </c:pt>
              <c:pt idx="381">
                <c:v>0.774261</c:v>
              </c:pt>
              <c:pt idx="382">
                <c:v>0.776915</c:v>
              </c:pt>
              <c:pt idx="383">
                <c:v>0.779569</c:v>
              </c:pt>
              <c:pt idx="384">
                <c:v>0.782223</c:v>
              </c:pt>
              <c:pt idx="385">
                <c:v>0.784877</c:v>
              </c:pt>
              <c:pt idx="386">
                <c:v>0.787531</c:v>
              </c:pt>
              <c:pt idx="387">
                <c:v>0.790185</c:v>
              </c:pt>
              <c:pt idx="388">
                <c:v>0.792839</c:v>
              </c:pt>
              <c:pt idx="389">
                <c:v>0.795493</c:v>
              </c:pt>
              <c:pt idx="390">
                <c:v>0.798147</c:v>
              </c:pt>
              <c:pt idx="391">
                <c:v>0.800801</c:v>
              </c:pt>
              <c:pt idx="392">
                <c:v>0.803455</c:v>
              </c:pt>
              <c:pt idx="393">
                <c:v>0.806109</c:v>
              </c:pt>
              <c:pt idx="394">
                <c:v>0.808763</c:v>
              </c:pt>
              <c:pt idx="395">
                <c:v>0.811417</c:v>
              </c:pt>
              <c:pt idx="396">
                <c:v>0.814071</c:v>
              </c:pt>
              <c:pt idx="397">
                <c:v>0.816725</c:v>
              </c:pt>
              <c:pt idx="398">
                <c:v>0.819379</c:v>
              </c:pt>
              <c:pt idx="399">
                <c:v>0.822033</c:v>
              </c:pt>
              <c:pt idx="400">
                <c:v>0.824687</c:v>
              </c:pt>
              <c:pt idx="401">
                <c:v>0.827341</c:v>
              </c:pt>
              <c:pt idx="402">
                <c:v>0.829995</c:v>
              </c:pt>
              <c:pt idx="403">
                <c:v>0.832649</c:v>
              </c:pt>
              <c:pt idx="404">
                <c:v>0.835303</c:v>
              </c:pt>
              <c:pt idx="405">
                <c:v>0.837957</c:v>
              </c:pt>
              <c:pt idx="406">
                <c:v>0.840611</c:v>
              </c:pt>
              <c:pt idx="407">
                <c:v>0.843265</c:v>
              </c:pt>
              <c:pt idx="408">
                <c:v>0.845919</c:v>
              </c:pt>
              <c:pt idx="409">
                <c:v>0.848573</c:v>
              </c:pt>
              <c:pt idx="410">
                <c:v>0.851227</c:v>
              </c:pt>
              <c:pt idx="411">
                <c:v>0.853881</c:v>
              </c:pt>
              <c:pt idx="412">
                <c:v>0.856535</c:v>
              </c:pt>
              <c:pt idx="413">
                <c:v>0.859189</c:v>
              </c:pt>
              <c:pt idx="414">
                <c:v>0.861843</c:v>
              </c:pt>
              <c:pt idx="415">
                <c:v>0.864497</c:v>
              </c:pt>
              <c:pt idx="416">
                <c:v>0.867151</c:v>
              </c:pt>
              <c:pt idx="417">
                <c:v>0.869805</c:v>
              </c:pt>
              <c:pt idx="418">
                <c:v>0.872459</c:v>
              </c:pt>
              <c:pt idx="419">
                <c:v>0.875113</c:v>
              </c:pt>
              <c:pt idx="420">
                <c:v>0.877767</c:v>
              </c:pt>
              <c:pt idx="421">
                <c:v>0.880421</c:v>
              </c:pt>
              <c:pt idx="422">
                <c:v>0.883075</c:v>
              </c:pt>
              <c:pt idx="423">
                <c:v>0.885729</c:v>
              </c:pt>
              <c:pt idx="424">
                <c:v>0.888383</c:v>
              </c:pt>
              <c:pt idx="425">
                <c:v>0.891037</c:v>
              </c:pt>
              <c:pt idx="426">
                <c:v>0.893691</c:v>
              </c:pt>
              <c:pt idx="427">
                <c:v>0.896345</c:v>
              </c:pt>
              <c:pt idx="428">
                <c:v>0.898999</c:v>
              </c:pt>
              <c:pt idx="429">
                <c:v>0.901653</c:v>
              </c:pt>
              <c:pt idx="430">
                <c:v>0.904307</c:v>
              </c:pt>
              <c:pt idx="431">
                <c:v>0.906961</c:v>
              </c:pt>
              <c:pt idx="432">
                <c:v>0.909615</c:v>
              </c:pt>
              <c:pt idx="433">
                <c:v>0.912269</c:v>
              </c:pt>
              <c:pt idx="434">
                <c:v>0.914923</c:v>
              </c:pt>
              <c:pt idx="435">
                <c:v>0.917577</c:v>
              </c:pt>
              <c:pt idx="436">
                <c:v>0.920231</c:v>
              </c:pt>
              <c:pt idx="437">
                <c:v>0.922885</c:v>
              </c:pt>
              <c:pt idx="438">
                <c:v>0.925539</c:v>
              </c:pt>
              <c:pt idx="439">
                <c:v>0.928193</c:v>
              </c:pt>
              <c:pt idx="440">
                <c:v>0.930847</c:v>
              </c:pt>
              <c:pt idx="441">
                <c:v>0.933501</c:v>
              </c:pt>
              <c:pt idx="442">
                <c:v>0.936155</c:v>
              </c:pt>
              <c:pt idx="443">
                <c:v>0.938809</c:v>
              </c:pt>
              <c:pt idx="444">
                <c:v>0.941463</c:v>
              </c:pt>
              <c:pt idx="445">
                <c:v>0.944117</c:v>
              </c:pt>
              <c:pt idx="446">
                <c:v>0.946771</c:v>
              </c:pt>
              <c:pt idx="447">
                <c:v>0.949425</c:v>
              </c:pt>
              <c:pt idx="448">
                <c:v>0.952079</c:v>
              </c:pt>
              <c:pt idx="449">
                <c:v>0.954733</c:v>
              </c:pt>
              <c:pt idx="450">
                <c:v>0.957387</c:v>
              </c:pt>
              <c:pt idx="451">
                <c:v>0.960041</c:v>
              </c:pt>
              <c:pt idx="452">
                <c:v>0.962695</c:v>
              </c:pt>
              <c:pt idx="453">
                <c:v>0.965349</c:v>
              </c:pt>
              <c:pt idx="454">
                <c:v>0.968003</c:v>
              </c:pt>
              <c:pt idx="455">
                <c:v>0.970657</c:v>
              </c:pt>
              <c:pt idx="456">
                <c:v>0.973311</c:v>
              </c:pt>
              <c:pt idx="457">
                <c:v>0.975965</c:v>
              </c:pt>
              <c:pt idx="458">
                <c:v>0.978619</c:v>
              </c:pt>
              <c:pt idx="459">
                <c:v>0.981273</c:v>
              </c:pt>
              <c:pt idx="460">
                <c:v>0.983927</c:v>
              </c:pt>
              <c:pt idx="461">
                <c:v>0.986581</c:v>
              </c:pt>
              <c:pt idx="462">
                <c:v>0.989235</c:v>
              </c:pt>
              <c:pt idx="463">
                <c:v>0.991889</c:v>
              </c:pt>
              <c:pt idx="464">
                <c:v>0.994543</c:v>
              </c:pt>
              <c:pt idx="465">
                <c:v>0.997197</c:v>
              </c:pt>
              <c:pt idx="466">
                <c:v>0.999851</c:v>
              </c:pt>
              <c:pt idx="467">
                <c:v>1.00251</c:v>
              </c:pt>
              <c:pt idx="468">
                <c:v>1.00516</c:v>
              </c:pt>
              <c:pt idx="469">
                <c:v>1.00781</c:v>
              </c:pt>
              <c:pt idx="470">
                <c:v>1.01047</c:v>
              </c:pt>
              <c:pt idx="471">
                <c:v>1.01312</c:v>
              </c:pt>
              <c:pt idx="472">
                <c:v>1.01578</c:v>
              </c:pt>
              <c:pt idx="473">
                <c:v>1.01843</c:v>
              </c:pt>
              <c:pt idx="474">
                <c:v>1.02108</c:v>
              </c:pt>
              <c:pt idx="475">
                <c:v>1.02374</c:v>
              </c:pt>
              <c:pt idx="476">
                <c:v>1.02639</c:v>
              </c:pt>
              <c:pt idx="477">
                <c:v>1.02905</c:v>
              </c:pt>
              <c:pt idx="478">
                <c:v>1.0317</c:v>
              </c:pt>
              <c:pt idx="479">
                <c:v>1.03435</c:v>
              </c:pt>
              <c:pt idx="480">
                <c:v>1.03701</c:v>
              </c:pt>
              <c:pt idx="481">
                <c:v>1.03966</c:v>
              </c:pt>
              <c:pt idx="482">
                <c:v>1.04232</c:v>
              </c:pt>
              <c:pt idx="483">
                <c:v>1.04497</c:v>
              </c:pt>
              <c:pt idx="484">
                <c:v>1.04762</c:v>
              </c:pt>
              <c:pt idx="485">
                <c:v>1.05028</c:v>
              </c:pt>
              <c:pt idx="486">
                <c:v>1.05293</c:v>
              </c:pt>
              <c:pt idx="487">
                <c:v>1.05559</c:v>
              </c:pt>
              <c:pt idx="488">
                <c:v>1.05824</c:v>
              </c:pt>
              <c:pt idx="489">
                <c:v>1.06089</c:v>
              </c:pt>
              <c:pt idx="490">
                <c:v>1.06355</c:v>
              </c:pt>
              <c:pt idx="491">
                <c:v>1.0662</c:v>
              </c:pt>
              <c:pt idx="492">
                <c:v>1.06886</c:v>
              </c:pt>
              <c:pt idx="493">
                <c:v>1.07151</c:v>
              </c:pt>
              <c:pt idx="494">
                <c:v>1.07416</c:v>
              </c:pt>
              <c:pt idx="495">
                <c:v>1.07682</c:v>
              </c:pt>
              <c:pt idx="496">
                <c:v>1.07947</c:v>
              </c:pt>
              <c:pt idx="497">
                <c:v>1.08213</c:v>
              </c:pt>
              <c:pt idx="498">
                <c:v>1.08478</c:v>
              </c:pt>
              <c:pt idx="499">
                <c:v>1.08743</c:v>
              </c:pt>
              <c:pt idx="500">
                <c:v>1.09009</c:v>
              </c:pt>
              <c:pt idx="501">
                <c:v>1.09274</c:v>
              </c:pt>
              <c:pt idx="502">
                <c:v>1.0954</c:v>
              </c:pt>
              <c:pt idx="503">
                <c:v>1.09805</c:v>
              </c:pt>
              <c:pt idx="504">
                <c:v>1.1007</c:v>
              </c:pt>
              <c:pt idx="505">
                <c:v>1.10336</c:v>
              </c:pt>
              <c:pt idx="506">
                <c:v>1.10601</c:v>
              </c:pt>
              <c:pt idx="507">
                <c:v>1.10867</c:v>
              </c:pt>
              <c:pt idx="508">
                <c:v>1.11132</c:v>
              </c:pt>
              <c:pt idx="509">
                <c:v>1.11397</c:v>
              </c:pt>
              <c:pt idx="510">
                <c:v>1.11663</c:v>
              </c:pt>
              <c:pt idx="511">
                <c:v>1.11928</c:v>
              </c:pt>
              <c:pt idx="512">
                <c:v>1.12194</c:v>
              </c:pt>
              <c:pt idx="513">
                <c:v>1.12459</c:v>
              </c:pt>
              <c:pt idx="514">
                <c:v>1.12724</c:v>
              </c:pt>
              <c:pt idx="515">
                <c:v>1.1299</c:v>
              </c:pt>
              <c:pt idx="516">
                <c:v>1.13255</c:v>
              </c:pt>
              <c:pt idx="517">
                <c:v>1.13521</c:v>
              </c:pt>
              <c:pt idx="518">
                <c:v>1.13786</c:v>
              </c:pt>
              <c:pt idx="519">
                <c:v>1.14051</c:v>
              </c:pt>
              <c:pt idx="520">
                <c:v>1.14317</c:v>
              </c:pt>
              <c:pt idx="521">
                <c:v>1.14582</c:v>
              </c:pt>
              <c:pt idx="522">
                <c:v>1.14848</c:v>
              </c:pt>
              <c:pt idx="523">
                <c:v>1.15113</c:v>
              </c:pt>
              <c:pt idx="524">
                <c:v>1.15378</c:v>
              </c:pt>
              <c:pt idx="525">
                <c:v>1.15644</c:v>
              </c:pt>
              <c:pt idx="526">
                <c:v>1.15909</c:v>
              </c:pt>
              <c:pt idx="527">
                <c:v>1.16175</c:v>
              </c:pt>
              <c:pt idx="528">
                <c:v>1.1644</c:v>
              </c:pt>
              <c:pt idx="529">
                <c:v>1.16705</c:v>
              </c:pt>
              <c:pt idx="530">
                <c:v>1.16971</c:v>
              </c:pt>
              <c:pt idx="531">
                <c:v>1.17236</c:v>
              </c:pt>
              <c:pt idx="532">
                <c:v>1.17502</c:v>
              </c:pt>
              <c:pt idx="533">
                <c:v>1.17767</c:v>
              </c:pt>
              <c:pt idx="534">
                <c:v>1.18032</c:v>
              </c:pt>
              <c:pt idx="535">
                <c:v>1.18298</c:v>
              </c:pt>
              <c:pt idx="536">
                <c:v>1.18563</c:v>
              </c:pt>
              <c:pt idx="537">
                <c:v>1.18829</c:v>
              </c:pt>
              <c:pt idx="538">
                <c:v>1.19094</c:v>
              </c:pt>
              <c:pt idx="539">
                <c:v>1.19359</c:v>
              </c:pt>
              <c:pt idx="540">
                <c:v>1.19625</c:v>
              </c:pt>
              <c:pt idx="541">
                <c:v>1.1989</c:v>
              </c:pt>
              <c:pt idx="542">
                <c:v>1.20156</c:v>
              </c:pt>
              <c:pt idx="543">
                <c:v>1.20421</c:v>
              </c:pt>
              <c:pt idx="544">
                <c:v>1.20686</c:v>
              </c:pt>
              <c:pt idx="545">
                <c:v>1.20952</c:v>
              </c:pt>
              <c:pt idx="546">
                <c:v>1.21217</c:v>
              </c:pt>
              <c:pt idx="547">
                <c:v>1.21483</c:v>
              </c:pt>
              <c:pt idx="548">
                <c:v>1.21748</c:v>
              </c:pt>
              <c:pt idx="549">
                <c:v>1.22013</c:v>
              </c:pt>
              <c:pt idx="550">
                <c:v>1.22279</c:v>
              </c:pt>
              <c:pt idx="551">
                <c:v>1.22544</c:v>
              </c:pt>
              <c:pt idx="552">
                <c:v>1.2281</c:v>
              </c:pt>
              <c:pt idx="553">
                <c:v>1.23075</c:v>
              </c:pt>
              <c:pt idx="554">
                <c:v>1.2334</c:v>
              </c:pt>
              <c:pt idx="555">
                <c:v>1.23606</c:v>
              </c:pt>
              <c:pt idx="556">
                <c:v>1.23871</c:v>
              </c:pt>
              <c:pt idx="557">
                <c:v>1.24137</c:v>
              </c:pt>
              <c:pt idx="558">
                <c:v>1.24402</c:v>
              </c:pt>
              <c:pt idx="559">
                <c:v>1.24667</c:v>
              </c:pt>
              <c:pt idx="560">
                <c:v>1.24933</c:v>
              </c:pt>
              <c:pt idx="561">
                <c:v>1.25198</c:v>
              </c:pt>
              <c:pt idx="562">
                <c:v>1.25464</c:v>
              </c:pt>
              <c:pt idx="563">
                <c:v>1.25729</c:v>
              </c:pt>
              <c:pt idx="564">
                <c:v>1.25994</c:v>
              </c:pt>
              <c:pt idx="565">
                <c:v>1.2626</c:v>
              </c:pt>
              <c:pt idx="566">
                <c:v>1.26525</c:v>
              </c:pt>
              <c:pt idx="567">
                <c:v>1.26791</c:v>
              </c:pt>
              <c:pt idx="568">
                <c:v>1.27056</c:v>
              </c:pt>
              <c:pt idx="569">
                <c:v>1.27321</c:v>
              </c:pt>
              <c:pt idx="570">
                <c:v>1.27587</c:v>
              </c:pt>
              <c:pt idx="571">
                <c:v>1.27852</c:v>
              </c:pt>
              <c:pt idx="572">
                <c:v>1.28118</c:v>
              </c:pt>
              <c:pt idx="573">
                <c:v>1.28383</c:v>
              </c:pt>
              <c:pt idx="574">
                <c:v>1.28648</c:v>
              </c:pt>
              <c:pt idx="575">
                <c:v>1.28914</c:v>
              </c:pt>
              <c:pt idx="576">
                <c:v>1.29179</c:v>
              </c:pt>
              <c:pt idx="577">
                <c:v>1.29445</c:v>
              </c:pt>
              <c:pt idx="578">
                <c:v>1.2971</c:v>
              </c:pt>
              <c:pt idx="579">
                <c:v>1.29975</c:v>
              </c:pt>
              <c:pt idx="580">
                <c:v>1.30241</c:v>
              </c:pt>
              <c:pt idx="581">
                <c:v>1.30506</c:v>
              </c:pt>
              <c:pt idx="582">
                <c:v>1.30772</c:v>
              </c:pt>
              <c:pt idx="583">
                <c:v>1.31037</c:v>
              </c:pt>
              <c:pt idx="584">
                <c:v>1.31302</c:v>
              </c:pt>
              <c:pt idx="585">
                <c:v>1.31568</c:v>
              </c:pt>
              <c:pt idx="586">
                <c:v>1.31833</c:v>
              </c:pt>
              <c:pt idx="587">
                <c:v>1.32099</c:v>
              </c:pt>
              <c:pt idx="588">
                <c:v>1.32364</c:v>
              </c:pt>
              <c:pt idx="589">
                <c:v>1.32629</c:v>
              </c:pt>
              <c:pt idx="590">
                <c:v>1.32895</c:v>
              </c:pt>
              <c:pt idx="591">
                <c:v>1.3316</c:v>
              </c:pt>
              <c:pt idx="592">
                <c:v>1.33426</c:v>
              </c:pt>
              <c:pt idx="593">
                <c:v>1.33691</c:v>
              </c:pt>
              <c:pt idx="594">
                <c:v>1.33956</c:v>
              </c:pt>
              <c:pt idx="595">
                <c:v>1.34222</c:v>
              </c:pt>
              <c:pt idx="596">
                <c:v>1.34487</c:v>
              </c:pt>
              <c:pt idx="597">
                <c:v>1.34753</c:v>
              </c:pt>
              <c:pt idx="598">
                <c:v>1.35018</c:v>
              </c:pt>
              <c:pt idx="599">
                <c:v>1.35283</c:v>
              </c:pt>
              <c:pt idx="600">
                <c:v>1.35549</c:v>
              </c:pt>
              <c:pt idx="601">
                <c:v>1.35814</c:v>
              </c:pt>
              <c:pt idx="602">
                <c:v>1.36</c:v>
              </c:pt>
              <c:pt idx="603">
                <c:v>1.36</c:v>
              </c:pt>
              <c:pt idx="604">
                <c:v>1.37</c:v>
              </c:pt>
              <c:pt idx="605">
                <c:v>1.38</c:v>
              </c:pt>
              <c:pt idx="606">
                <c:v>1.39</c:v>
              </c:pt>
              <c:pt idx="607">
                <c:v>1.4</c:v>
              </c:pt>
              <c:pt idx="608">
                <c:v>1.41</c:v>
              </c:pt>
              <c:pt idx="609">
                <c:v>1.41</c:v>
              </c:pt>
              <c:pt idx="610">
                <c:v>1.43</c:v>
              </c:pt>
              <c:pt idx="611">
                <c:v>1.44</c:v>
              </c:pt>
              <c:pt idx="612">
                <c:v>1.45</c:v>
              </c:pt>
              <c:pt idx="613">
                <c:v>1.45</c:v>
              </c:pt>
              <c:pt idx="614">
                <c:v>1.46</c:v>
              </c:pt>
              <c:pt idx="615">
                <c:v>1.46</c:v>
              </c:pt>
              <c:pt idx="616">
                <c:v>1.45</c:v>
              </c:pt>
              <c:pt idx="617">
                <c:v>1.44</c:v>
              </c:pt>
              <c:pt idx="618">
                <c:v>1.45</c:v>
              </c:pt>
              <c:pt idx="619">
                <c:v>1.45</c:v>
              </c:pt>
              <c:pt idx="620">
                <c:v>1.45</c:v>
              </c:pt>
              <c:pt idx="621">
                <c:v>1.46</c:v>
              </c:pt>
              <c:pt idx="622">
                <c:v>1.47</c:v>
              </c:pt>
              <c:pt idx="623">
                <c:v>1.48</c:v>
              </c:pt>
              <c:pt idx="624">
                <c:v>1.49</c:v>
              </c:pt>
              <c:pt idx="625">
                <c:v>1.5</c:v>
              </c:pt>
              <c:pt idx="626">
                <c:v>1.52</c:v>
              </c:pt>
              <c:pt idx="627">
                <c:v>1.53</c:v>
              </c:pt>
              <c:pt idx="628">
                <c:v>1.54</c:v>
              </c:pt>
              <c:pt idx="629">
                <c:v>1.55</c:v>
              </c:pt>
              <c:pt idx="630">
                <c:v>1.57</c:v>
              </c:pt>
              <c:pt idx="631">
                <c:v>1.57</c:v>
              </c:pt>
              <c:pt idx="632">
                <c:v>1.59</c:v>
              </c:pt>
              <c:pt idx="633">
                <c:v>1.6</c:v>
              </c:pt>
              <c:pt idx="634">
                <c:v>1.6</c:v>
              </c:pt>
              <c:pt idx="635">
                <c:v>1.61</c:v>
              </c:pt>
              <c:pt idx="636">
                <c:v>1.62</c:v>
              </c:pt>
              <c:pt idx="637">
                <c:v>1.62</c:v>
              </c:pt>
              <c:pt idx="638">
                <c:v>1.63</c:v>
              </c:pt>
              <c:pt idx="639">
                <c:v>1.63</c:v>
              </c:pt>
              <c:pt idx="640">
                <c:v>1.63</c:v>
              </c:pt>
              <c:pt idx="641">
                <c:v>1.63</c:v>
              </c:pt>
              <c:pt idx="642">
                <c:v>1.64</c:v>
              </c:pt>
              <c:pt idx="643">
                <c:v>1.64</c:v>
              </c:pt>
              <c:pt idx="644">
                <c:v>1.64</c:v>
              </c:pt>
              <c:pt idx="645">
                <c:v>1.64</c:v>
              </c:pt>
              <c:pt idx="646">
                <c:v>1.64</c:v>
              </c:pt>
              <c:pt idx="647">
                <c:v>1.64</c:v>
              </c:pt>
              <c:pt idx="648">
                <c:v>1.65</c:v>
              </c:pt>
              <c:pt idx="649">
                <c:v>1.65</c:v>
              </c:pt>
              <c:pt idx="650">
                <c:v>1.66</c:v>
              </c:pt>
              <c:pt idx="651">
                <c:v>1.66</c:v>
              </c:pt>
              <c:pt idx="652">
                <c:v>1.68</c:v>
              </c:pt>
              <c:pt idx="653">
                <c:v>1.69</c:v>
              </c:pt>
              <c:pt idx="654">
                <c:v>1.7</c:v>
              </c:pt>
              <c:pt idx="655">
                <c:v>1.71</c:v>
              </c:pt>
              <c:pt idx="656">
                <c:v>1.73</c:v>
              </c:pt>
              <c:pt idx="657">
                <c:v>1.74</c:v>
              </c:pt>
              <c:pt idx="658">
                <c:v>1.75</c:v>
              </c:pt>
              <c:pt idx="659">
                <c:v>1.76</c:v>
              </c:pt>
              <c:pt idx="660">
                <c:v>1.77</c:v>
              </c:pt>
              <c:pt idx="661">
                <c:v>1.77</c:v>
              </c:pt>
              <c:pt idx="662">
                <c:v>1.78</c:v>
              </c:pt>
              <c:pt idx="663">
                <c:v>1.79</c:v>
              </c:pt>
              <c:pt idx="664">
                <c:v>1.79</c:v>
              </c:pt>
              <c:pt idx="665">
                <c:v>1.8</c:v>
              </c:pt>
              <c:pt idx="666">
                <c:v>1.8</c:v>
              </c:pt>
              <c:pt idx="667">
                <c:v>1.81</c:v>
              </c:pt>
              <c:pt idx="668">
                <c:v>1.8</c:v>
              </c:pt>
              <c:pt idx="669">
                <c:v>1.81</c:v>
              </c:pt>
              <c:pt idx="670">
                <c:v>1.81</c:v>
              </c:pt>
              <c:pt idx="671">
                <c:v>1.81</c:v>
              </c:pt>
              <c:pt idx="672">
                <c:v>1.82</c:v>
              </c:pt>
              <c:pt idx="673">
                <c:v>1.82</c:v>
              </c:pt>
              <c:pt idx="674">
                <c:v>1.83</c:v>
              </c:pt>
              <c:pt idx="675">
                <c:v>1.83</c:v>
              </c:pt>
              <c:pt idx="676">
                <c:v>1.84</c:v>
              </c:pt>
              <c:pt idx="677">
                <c:v>1.84</c:v>
              </c:pt>
              <c:pt idx="678">
                <c:v>1.86</c:v>
              </c:pt>
              <c:pt idx="679">
                <c:v>1.87</c:v>
              </c:pt>
              <c:pt idx="680">
                <c:v>1.89</c:v>
              </c:pt>
              <c:pt idx="681">
                <c:v>1.89</c:v>
              </c:pt>
              <c:pt idx="682">
                <c:v>1.92</c:v>
              </c:pt>
              <c:pt idx="683">
                <c:v>1.93</c:v>
              </c:pt>
              <c:pt idx="684">
                <c:v>1.94</c:v>
              </c:pt>
              <c:pt idx="685">
                <c:v>1.95</c:v>
              </c:pt>
              <c:pt idx="686">
                <c:v>1.96</c:v>
              </c:pt>
              <c:pt idx="687">
                <c:v>1.97</c:v>
              </c:pt>
              <c:pt idx="688">
                <c:v>1.98</c:v>
              </c:pt>
              <c:pt idx="689">
                <c:v>1.98</c:v>
              </c:pt>
              <c:pt idx="690">
                <c:v>1.99</c:v>
              </c:pt>
              <c:pt idx="691">
                <c:v>1.99</c:v>
              </c:pt>
              <c:pt idx="692">
                <c:v>2</c:v>
              </c:pt>
              <c:pt idx="693">
                <c:v>2.01</c:v>
              </c:pt>
              <c:pt idx="694">
                <c:v>2.01</c:v>
              </c:pt>
              <c:pt idx="695">
                <c:v>2.02</c:v>
              </c:pt>
              <c:pt idx="696">
                <c:v>2.02</c:v>
              </c:pt>
              <c:pt idx="697">
                <c:v>2.02</c:v>
              </c:pt>
              <c:pt idx="698">
                <c:v>2.02</c:v>
              </c:pt>
              <c:pt idx="699">
                <c:v>2.03</c:v>
              </c:pt>
              <c:pt idx="700">
                <c:v>2.02</c:v>
              </c:pt>
              <c:pt idx="701">
                <c:v>2.03</c:v>
              </c:pt>
              <c:pt idx="702">
                <c:v>2.05</c:v>
              </c:pt>
              <c:pt idx="703">
                <c:v>2.06</c:v>
              </c:pt>
              <c:pt idx="704">
                <c:v>2.09</c:v>
              </c:pt>
              <c:pt idx="705">
                <c:v>2.09</c:v>
              </c:pt>
              <c:pt idx="706">
                <c:v>2.12</c:v>
              </c:pt>
              <c:pt idx="707">
                <c:v>2.13</c:v>
              </c:pt>
              <c:pt idx="708">
                <c:v>2.15</c:v>
              </c:pt>
              <c:pt idx="709">
                <c:v>2.16</c:v>
              </c:pt>
              <c:pt idx="710">
                <c:v>2.17</c:v>
              </c:pt>
              <c:pt idx="711">
                <c:v>2.18</c:v>
              </c:pt>
              <c:pt idx="712">
                <c:v>2.2</c:v>
              </c:pt>
              <c:pt idx="713">
                <c:v>2.21</c:v>
              </c:pt>
              <c:pt idx="714">
                <c:v>2.21</c:v>
              </c:pt>
              <c:pt idx="715">
                <c:v>2.21</c:v>
              </c:pt>
              <c:pt idx="716">
                <c:v>2.23</c:v>
              </c:pt>
              <c:pt idx="717">
                <c:v>2.23</c:v>
              </c:pt>
              <c:pt idx="718">
                <c:v>2.23</c:v>
              </c:pt>
              <c:pt idx="719">
                <c:v>2.23</c:v>
              </c:pt>
              <c:pt idx="720">
                <c:v>2.24</c:v>
              </c:pt>
              <c:pt idx="721">
                <c:v>2.24</c:v>
              </c:pt>
              <c:pt idx="722">
                <c:v>2.24</c:v>
              </c:pt>
              <c:pt idx="723">
                <c:v>2.24</c:v>
              </c:pt>
              <c:pt idx="724">
                <c:v>2.24</c:v>
              </c:pt>
              <c:pt idx="725">
                <c:v>2.25</c:v>
              </c:pt>
              <c:pt idx="726">
                <c:v>2.26</c:v>
              </c:pt>
              <c:pt idx="727">
                <c:v>2.27</c:v>
              </c:pt>
              <c:pt idx="728">
                <c:v>2.28</c:v>
              </c:pt>
              <c:pt idx="729">
                <c:v>2.3</c:v>
              </c:pt>
              <c:pt idx="730">
                <c:v>2.32</c:v>
              </c:pt>
              <c:pt idx="731">
                <c:v>2.33</c:v>
              </c:pt>
              <c:pt idx="732">
                <c:v>2.35</c:v>
              </c:pt>
              <c:pt idx="733">
                <c:v>2.37</c:v>
              </c:pt>
              <c:pt idx="734">
                <c:v>2.4</c:v>
              </c:pt>
              <c:pt idx="735">
                <c:v>2.41</c:v>
              </c:pt>
              <c:pt idx="736">
                <c:v>2.42</c:v>
              </c:pt>
              <c:pt idx="737">
                <c:v>2.44</c:v>
              </c:pt>
              <c:pt idx="738">
                <c:v>2.44</c:v>
              </c:pt>
              <c:pt idx="739">
                <c:v>2.45</c:v>
              </c:pt>
              <c:pt idx="740">
                <c:v>2.46</c:v>
              </c:pt>
              <c:pt idx="741">
                <c:v>2.47</c:v>
              </c:pt>
              <c:pt idx="742">
                <c:v>2.47</c:v>
              </c:pt>
              <c:pt idx="743">
                <c:v>2.47</c:v>
              </c:pt>
              <c:pt idx="744">
                <c:v>2.48</c:v>
              </c:pt>
              <c:pt idx="745">
                <c:v>2.48</c:v>
              </c:pt>
              <c:pt idx="746">
                <c:v>2.48</c:v>
              </c:pt>
              <c:pt idx="747">
                <c:v>2.48</c:v>
              </c:pt>
              <c:pt idx="748">
                <c:v>2.49</c:v>
              </c:pt>
              <c:pt idx="749">
                <c:v>2.49</c:v>
              </c:pt>
              <c:pt idx="750">
                <c:v>2.5</c:v>
              </c:pt>
              <c:pt idx="751">
                <c:v>2.5</c:v>
              </c:pt>
              <c:pt idx="752">
                <c:v>2.5</c:v>
              </c:pt>
              <c:pt idx="753">
                <c:v>2.51</c:v>
              </c:pt>
              <c:pt idx="754">
                <c:v>2.53</c:v>
              </c:pt>
              <c:pt idx="755">
                <c:v>2.54</c:v>
              </c:pt>
              <c:pt idx="756">
                <c:v>2.57</c:v>
              </c:pt>
              <c:pt idx="757">
                <c:v>2.59</c:v>
              </c:pt>
              <c:pt idx="758">
                <c:v>2.61</c:v>
              </c:pt>
              <c:pt idx="759">
                <c:v>2.63</c:v>
              </c:pt>
              <c:pt idx="760">
                <c:v>2.66</c:v>
              </c:pt>
              <c:pt idx="761">
                <c:v>2.68</c:v>
              </c:pt>
              <c:pt idx="762">
                <c:v>2.7</c:v>
              </c:pt>
              <c:pt idx="763">
                <c:v>2.7</c:v>
              </c:pt>
              <c:pt idx="764">
                <c:v>2.73</c:v>
              </c:pt>
              <c:pt idx="765">
                <c:v>2.74</c:v>
              </c:pt>
              <c:pt idx="766">
                <c:v>2.75</c:v>
              </c:pt>
              <c:pt idx="767">
                <c:v>2.76</c:v>
              </c:pt>
              <c:pt idx="768">
                <c:v>2.77</c:v>
              </c:pt>
              <c:pt idx="769">
                <c:v>2.77</c:v>
              </c:pt>
              <c:pt idx="770">
                <c:v>2.77</c:v>
              </c:pt>
              <c:pt idx="771">
                <c:v>2.78</c:v>
              </c:pt>
              <c:pt idx="772">
                <c:v>2.78</c:v>
              </c:pt>
              <c:pt idx="773">
                <c:v>2.78</c:v>
              </c:pt>
              <c:pt idx="774">
                <c:v>2.78</c:v>
              </c:pt>
              <c:pt idx="775">
                <c:v>2.78</c:v>
              </c:pt>
              <c:pt idx="776">
                <c:v>2.78</c:v>
              </c:pt>
              <c:pt idx="777">
                <c:v>2.77</c:v>
              </c:pt>
              <c:pt idx="778">
                <c:v>2.79</c:v>
              </c:pt>
              <c:pt idx="779">
                <c:v>2.79</c:v>
              </c:pt>
              <c:pt idx="780">
                <c:v>2.81</c:v>
              </c:pt>
              <c:pt idx="781">
                <c:v>2.82</c:v>
              </c:pt>
              <c:pt idx="782">
                <c:v>2.85</c:v>
              </c:pt>
              <c:pt idx="783">
                <c:v>2.88</c:v>
              </c:pt>
              <c:pt idx="784">
                <c:v>2.91</c:v>
              </c:pt>
              <c:pt idx="785">
                <c:v>2.92</c:v>
              </c:pt>
              <c:pt idx="786">
                <c:v>2.96</c:v>
              </c:pt>
              <c:pt idx="787">
                <c:v>2.98</c:v>
              </c:pt>
              <c:pt idx="788">
                <c:v>3.01</c:v>
              </c:pt>
              <c:pt idx="789">
                <c:v>3.03</c:v>
              </c:pt>
              <c:pt idx="790">
                <c:v>3.04</c:v>
              </c:pt>
              <c:pt idx="791">
                <c:v>3.05</c:v>
              </c:pt>
              <c:pt idx="792">
                <c:v>3.07</c:v>
              </c:pt>
              <c:pt idx="793">
                <c:v>3.07</c:v>
              </c:pt>
              <c:pt idx="794">
                <c:v>3.03</c:v>
              </c:pt>
              <c:pt idx="795">
                <c:v>2.98</c:v>
              </c:pt>
              <c:pt idx="796">
                <c:v>2.86</c:v>
              </c:pt>
              <c:pt idx="797">
                <c:v>2.8</c:v>
              </c:pt>
              <c:pt idx="798">
                <c:v>2.65</c:v>
              </c:pt>
              <c:pt idx="799">
                <c:v>2.58</c:v>
              </c:pt>
              <c:pt idx="800">
                <c:v>2.43</c:v>
              </c:pt>
              <c:pt idx="801">
                <c:v>2.37</c:v>
              </c:pt>
              <c:pt idx="802">
                <c:v>2.23</c:v>
              </c:pt>
              <c:pt idx="803">
                <c:v>2.17</c:v>
              </c:pt>
              <c:pt idx="804">
                <c:v>2.04</c:v>
              </c:pt>
              <c:pt idx="805">
                <c:v>1.99</c:v>
              </c:pt>
              <c:pt idx="806">
                <c:v>1.89</c:v>
              </c:pt>
              <c:pt idx="807">
                <c:v>1.83</c:v>
              </c:pt>
              <c:pt idx="808">
                <c:v>1.73</c:v>
              </c:pt>
              <c:pt idx="809">
                <c:v>1.68</c:v>
              </c:pt>
              <c:pt idx="810">
                <c:v>1.59</c:v>
              </c:pt>
              <c:pt idx="811">
                <c:v>1.56</c:v>
              </c:pt>
              <c:pt idx="812">
                <c:v>1.47</c:v>
              </c:pt>
              <c:pt idx="813">
                <c:v>1.44</c:v>
              </c:pt>
              <c:pt idx="814">
                <c:v>1.37</c:v>
              </c:pt>
              <c:pt idx="815">
                <c:v>1.34</c:v>
              </c:pt>
              <c:pt idx="816">
                <c:v>1.28</c:v>
              </c:pt>
              <c:pt idx="817">
                <c:v>1.25</c:v>
              </c:pt>
              <c:pt idx="818">
                <c:v>1.2</c:v>
              </c:pt>
              <c:pt idx="819">
                <c:v>1.17</c:v>
              </c:pt>
              <c:pt idx="820">
                <c:v>1.12</c:v>
              </c:pt>
              <c:pt idx="821">
                <c:v>1.1</c:v>
              </c:pt>
              <c:pt idx="822">
                <c:v>1.05</c:v>
              </c:pt>
              <c:pt idx="823">
                <c:v>1.04</c:v>
              </c:pt>
              <c:pt idx="824">
                <c:v>0.99</c:v>
              </c:pt>
              <c:pt idx="825">
                <c:v>0.97</c:v>
              </c:pt>
              <c:pt idx="826">
                <c:v>0.93</c:v>
              </c:pt>
              <c:pt idx="827">
                <c:v>0.91</c:v>
              </c:pt>
              <c:pt idx="828">
                <c:v>0.87</c:v>
              </c:pt>
              <c:pt idx="829">
                <c:v>0.85</c:v>
              </c:pt>
              <c:pt idx="830">
                <c:v>0.82</c:v>
              </c:pt>
              <c:pt idx="831">
                <c:v>0.8</c:v>
              </c:pt>
              <c:pt idx="832">
                <c:v>0.77</c:v>
              </c:pt>
              <c:pt idx="833">
                <c:v>0.76</c:v>
              </c:pt>
              <c:pt idx="834">
                <c:v>0.73</c:v>
              </c:pt>
              <c:pt idx="835">
                <c:v>0.72</c:v>
              </c:pt>
              <c:pt idx="836">
                <c:v>0.69</c:v>
              </c:pt>
              <c:pt idx="837">
                <c:v>0.68</c:v>
              </c:pt>
              <c:pt idx="838">
                <c:v>0.66</c:v>
              </c:pt>
              <c:pt idx="839">
                <c:v>0.65</c:v>
              </c:pt>
              <c:pt idx="840">
                <c:v>0.63</c:v>
              </c:pt>
              <c:pt idx="841">
                <c:v>0.62</c:v>
              </c:pt>
              <c:pt idx="842">
                <c:v>0.6</c:v>
              </c:pt>
              <c:pt idx="843">
                <c:v>0.59</c:v>
              </c:pt>
              <c:pt idx="844">
                <c:v>0.57</c:v>
              </c:pt>
              <c:pt idx="845">
                <c:v>0.57</c:v>
              </c:pt>
              <c:pt idx="846">
                <c:v>0.55</c:v>
              </c:pt>
              <c:pt idx="847">
                <c:v>0.54</c:v>
              </c:pt>
              <c:pt idx="848">
                <c:v>0.53</c:v>
              </c:pt>
              <c:pt idx="849">
                <c:v>0.52</c:v>
              </c:pt>
              <c:pt idx="850">
                <c:v>0.51</c:v>
              </c:pt>
              <c:pt idx="851">
                <c:v>0.5</c:v>
              </c:pt>
              <c:pt idx="852">
                <c:v>0.49</c:v>
              </c:pt>
              <c:pt idx="853">
                <c:v>0.48</c:v>
              </c:pt>
              <c:pt idx="854">
                <c:v>0.47</c:v>
              </c:pt>
              <c:pt idx="855">
                <c:v>0.47</c:v>
              </c:pt>
              <c:pt idx="856">
                <c:v>0.46</c:v>
              </c:pt>
              <c:pt idx="857">
                <c:v>0.45</c:v>
              </c:pt>
              <c:pt idx="858">
                <c:v>0.44</c:v>
              </c:pt>
              <c:pt idx="859">
                <c:v>0.44</c:v>
              </c:pt>
              <c:pt idx="860">
                <c:v>0.43</c:v>
              </c:pt>
              <c:pt idx="861">
                <c:v>0.42</c:v>
              </c:pt>
              <c:pt idx="862">
                <c:v>0.42</c:v>
              </c:pt>
              <c:pt idx="863">
                <c:v>0.41</c:v>
              </c:pt>
              <c:pt idx="864">
                <c:v>0.4</c:v>
              </c:pt>
              <c:pt idx="865">
                <c:v>0.4</c:v>
              </c:pt>
              <c:pt idx="866">
                <c:v>0.39</c:v>
              </c:pt>
              <c:pt idx="867">
                <c:v>0.39</c:v>
              </c:pt>
              <c:pt idx="868">
                <c:v>0.38</c:v>
              </c:pt>
              <c:pt idx="869">
                <c:v>0.38</c:v>
              </c:pt>
              <c:pt idx="870">
                <c:v>0.37</c:v>
              </c:pt>
              <c:pt idx="871">
                <c:v>0.37</c:v>
              </c:pt>
              <c:pt idx="872">
                <c:v>0.36</c:v>
              </c:pt>
              <c:pt idx="873">
                <c:v>0.36</c:v>
              </c:pt>
              <c:pt idx="874">
                <c:v>0.35</c:v>
              </c:pt>
              <c:pt idx="875">
                <c:v>0.35</c:v>
              </c:pt>
              <c:pt idx="876">
                <c:v>0.34</c:v>
              </c:pt>
              <c:pt idx="877">
                <c:v>0.34</c:v>
              </c:pt>
              <c:pt idx="878">
                <c:v>0.33</c:v>
              </c:pt>
              <c:pt idx="879">
                <c:v>0.33</c:v>
              </c:pt>
              <c:pt idx="880">
                <c:v>0.32</c:v>
              </c:pt>
              <c:pt idx="881">
                <c:v>0.32</c:v>
              </c:pt>
              <c:pt idx="882">
                <c:v>0.32</c:v>
              </c:pt>
              <c:pt idx="883">
                <c:v>0.31</c:v>
              </c:pt>
              <c:pt idx="884">
                <c:v>0.31</c:v>
              </c:pt>
              <c:pt idx="885">
                <c:v>0.31</c:v>
              </c:pt>
              <c:pt idx="886">
                <c:v>0.3</c:v>
              </c:pt>
              <c:pt idx="887">
                <c:v>0.3</c:v>
              </c:pt>
              <c:pt idx="888">
                <c:v>0.29</c:v>
              </c:pt>
              <c:pt idx="889">
                <c:v>0.29</c:v>
              </c:pt>
              <c:pt idx="890">
                <c:v>0.29</c:v>
              </c:pt>
              <c:pt idx="891">
                <c:v>0.29</c:v>
              </c:pt>
              <c:pt idx="892">
                <c:v>0.28</c:v>
              </c:pt>
              <c:pt idx="893">
                <c:v>0.28</c:v>
              </c:pt>
              <c:pt idx="894">
                <c:v>0.28</c:v>
              </c:pt>
              <c:pt idx="895">
                <c:v>0.27</c:v>
              </c:pt>
              <c:pt idx="896">
                <c:v>0.27</c:v>
              </c:pt>
              <c:pt idx="897">
                <c:v>0.27</c:v>
              </c:pt>
              <c:pt idx="898">
                <c:v>0.27</c:v>
              </c:pt>
              <c:pt idx="899">
                <c:v>0.26</c:v>
              </c:pt>
              <c:pt idx="900">
                <c:v>0.26</c:v>
              </c:pt>
              <c:pt idx="901">
                <c:v>0.26</c:v>
              </c:pt>
              <c:pt idx="902">
                <c:v>0.26</c:v>
              </c:pt>
              <c:pt idx="903">
                <c:v>0.25</c:v>
              </c:pt>
              <c:pt idx="904">
                <c:v>0.25</c:v>
              </c:pt>
              <c:pt idx="905">
                <c:v>0.25</c:v>
              </c:pt>
              <c:pt idx="906">
                <c:v>0.25</c:v>
              </c:pt>
              <c:pt idx="907">
                <c:v>0.25</c:v>
              </c:pt>
              <c:pt idx="908">
                <c:v>0.24</c:v>
              </c:pt>
              <c:pt idx="909">
                <c:v>0.24</c:v>
              </c:pt>
              <c:pt idx="910">
                <c:v>0.24</c:v>
              </c:pt>
              <c:pt idx="911">
                <c:v>0.24</c:v>
              </c:pt>
              <c:pt idx="912">
                <c:v>0.23</c:v>
              </c:pt>
              <c:pt idx="913">
                <c:v>0.24</c:v>
              </c:pt>
              <c:pt idx="914">
                <c:v>0.23</c:v>
              </c:pt>
              <c:pt idx="915">
                <c:v>0.23</c:v>
              </c:pt>
              <c:pt idx="916">
                <c:v>0.23</c:v>
              </c:pt>
              <c:pt idx="917">
                <c:v>0.23</c:v>
              </c:pt>
              <c:pt idx="918">
                <c:v>0.23</c:v>
              </c:pt>
              <c:pt idx="919">
                <c:v>0.23</c:v>
              </c:pt>
              <c:pt idx="920">
                <c:v>0.22</c:v>
              </c:pt>
              <c:pt idx="921">
                <c:v>0.22</c:v>
              </c:pt>
              <c:pt idx="922">
                <c:v>0.22</c:v>
              </c:pt>
              <c:pt idx="923">
                <c:v>0.22</c:v>
              </c:pt>
              <c:pt idx="924">
                <c:v>0.22</c:v>
              </c:pt>
              <c:pt idx="925">
                <c:v>0.22</c:v>
              </c:pt>
              <c:pt idx="926">
                <c:v>0.22</c:v>
              </c:pt>
              <c:pt idx="927">
                <c:v>0.22</c:v>
              </c:pt>
              <c:pt idx="928">
                <c:v>0.22</c:v>
              </c:pt>
              <c:pt idx="929">
                <c:v>0.21</c:v>
              </c:pt>
              <c:pt idx="930">
                <c:v>0.21</c:v>
              </c:pt>
              <c:pt idx="931">
                <c:v>0.21</c:v>
              </c:pt>
              <c:pt idx="932">
                <c:v>0.21</c:v>
              </c:pt>
              <c:pt idx="933">
                <c:v>0.21</c:v>
              </c:pt>
              <c:pt idx="934">
                <c:v>0.21</c:v>
              </c:pt>
              <c:pt idx="935">
                <c:v>0.21</c:v>
              </c:pt>
              <c:pt idx="936">
                <c:v>0.21</c:v>
              </c:pt>
              <c:pt idx="937">
                <c:v>0.21</c:v>
              </c:pt>
              <c:pt idx="938">
                <c:v>0.2</c:v>
              </c:pt>
              <c:pt idx="939">
                <c:v>0.2</c:v>
              </c:pt>
              <c:pt idx="940">
                <c:v>0.2</c:v>
              </c:pt>
              <c:pt idx="941">
                <c:v>0.2</c:v>
              </c:pt>
              <c:pt idx="942">
                <c:v>0.2</c:v>
              </c:pt>
              <c:pt idx="943">
                <c:v>0.2</c:v>
              </c:pt>
              <c:pt idx="944">
                <c:v>0.2</c:v>
              </c:pt>
              <c:pt idx="945">
                <c:v>0.2</c:v>
              </c:pt>
              <c:pt idx="946">
                <c:v>0.2</c:v>
              </c:pt>
              <c:pt idx="947">
                <c:v>0.2</c:v>
              </c:pt>
              <c:pt idx="948">
                <c:v>0.19</c:v>
              </c:pt>
              <c:pt idx="949">
                <c:v>0.19</c:v>
              </c:pt>
              <c:pt idx="950">
                <c:v>0.19</c:v>
              </c:pt>
              <c:pt idx="951">
                <c:v>0.19</c:v>
              </c:pt>
              <c:pt idx="952">
                <c:v>0.19</c:v>
              </c:pt>
              <c:pt idx="953">
                <c:v>0.19</c:v>
              </c:pt>
              <c:pt idx="954">
                <c:v>0.19</c:v>
              </c:pt>
              <c:pt idx="955">
                <c:v>0.19</c:v>
              </c:pt>
              <c:pt idx="956">
                <c:v>0.19</c:v>
              </c:pt>
              <c:pt idx="957">
                <c:v>0.19</c:v>
              </c:pt>
              <c:pt idx="958">
                <c:v>0.19</c:v>
              </c:pt>
              <c:pt idx="959">
                <c:v>0.19</c:v>
              </c:pt>
              <c:pt idx="960">
                <c:v>0.19</c:v>
              </c:pt>
              <c:pt idx="961">
                <c:v>0.19</c:v>
              </c:pt>
              <c:pt idx="962">
                <c:v>0.18</c:v>
              </c:pt>
              <c:pt idx="963">
                <c:v>0.18</c:v>
              </c:pt>
              <c:pt idx="964">
                <c:v>0.18</c:v>
              </c:pt>
              <c:pt idx="965">
                <c:v>0.18</c:v>
              </c:pt>
              <c:pt idx="966">
                <c:v>0.18</c:v>
              </c:pt>
              <c:pt idx="967">
                <c:v>0.18</c:v>
              </c:pt>
              <c:pt idx="968">
                <c:v>0.18</c:v>
              </c:pt>
              <c:pt idx="969">
                <c:v>0.18</c:v>
              </c:pt>
              <c:pt idx="970">
                <c:v>0.18</c:v>
              </c:pt>
              <c:pt idx="971">
                <c:v>0.18</c:v>
              </c:pt>
              <c:pt idx="972">
                <c:v>0.18</c:v>
              </c:pt>
              <c:pt idx="973">
                <c:v>0.18</c:v>
              </c:pt>
              <c:pt idx="974">
                <c:v>0.18</c:v>
              </c:pt>
              <c:pt idx="975">
                <c:v>0.18</c:v>
              </c:pt>
              <c:pt idx="976">
                <c:v>0.18</c:v>
              </c:pt>
              <c:pt idx="977">
                <c:v>0.18</c:v>
              </c:pt>
              <c:pt idx="978">
                <c:v>0.22</c:v>
              </c:pt>
              <c:pt idx="979">
                <c:v>0.25</c:v>
              </c:pt>
              <c:pt idx="980">
                <c:v>0.31</c:v>
              </c:pt>
              <c:pt idx="981">
                <c:v>0.35</c:v>
              </c:pt>
              <c:pt idx="982">
                <c:v>0.44</c:v>
              </c:pt>
              <c:pt idx="983">
                <c:v>0.48</c:v>
              </c:pt>
              <c:pt idx="984">
                <c:v>0.53</c:v>
              </c:pt>
              <c:pt idx="985">
                <c:v>0.55</c:v>
              </c:pt>
              <c:pt idx="986">
                <c:v>0.58</c:v>
              </c:pt>
              <c:pt idx="987">
                <c:v>0.59</c:v>
              </c:pt>
              <c:pt idx="988">
                <c:v>0.6</c:v>
              </c:pt>
              <c:pt idx="989">
                <c:v>0.61</c:v>
              </c:pt>
              <c:pt idx="990">
                <c:v>0.62</c:v>
              </c:pt>
              <c:pt idx="991">
                <c:v>0.62</c:v>
              </c:pt>
              <c:pt idx="992">
                <c:v>0.63</c:v>
              </c:pt>
              <c:pt idx="993">
                <c:v>0.63</c:v>
              </c:pt>
              <c:pt idx="994">
                <c:v>0.64</c:v>
              </c:pt>
              <c:pt idx="995">
                <c:v>0.64</c:v>
              </c:pt>
              <c:pt idx="996">
                <c:v>0.65</c:v>
              </c:pt>
              <c:pt idx="997">
                <c:v>0.66</c:v>
              </c:pt>
              <c:pt idx="998">
                <c:v>0.67</c:v>
              </c:pt>
              <c:pt idx="999">
                <c:v>0.67</c:v>
              </c:pt>
              <c:pt idx="1000">
                <c:v>0.68</c:v>
              </c:pt>
              <c:pt idx="1001">
                <c:v>0.68</c:v>
              </c:pt>
              <c:pt idx="1002">
                <c:v>0.69</c:v>
              </c:pt>
              <c:pt idx="1003">
                <c:v>0.7</c:v>
              </c:pt>
              <c:pt idx="1004">
                <c:v>0.7</c:v>
              </c:pt>
              <c:pt idx="1005">
                <c:v>0.71</c:v>
              </c:pt>
              <c:pt idx="1006">
                <c:v>0.72</c:v>
              </c:pt>
              <c:pt idx="1007">
                <c:v>0.72</c:v>
              </c:pt>
              <c:pt idx="1008">
                <c:v>0.72</c:v>
              </c:pt>
              <c:pt idx="1009">
                <c:v>0.73</c:v>
              </c:pt>
              <c:pt idx="1010">
                <c:v>0.74</c:v>
              </c:pt>
              <c:pt idx="1011">
                <c:v>0.74</c:v>
              </c:pt>
              <c:pt idx="1012">
                <c:v>0.75</c:v>
              </c:pt>
              <c:pt idx="1013">
                <c:v>0.75</c:v>
              </c:pt>
              <c:pt idx="1014">
                <c:v>0.76</c:v>
              </c:pt>
              <c:pt idx="1015">
                <c:v>0.76</c:v>
              </c:pt>
              <c:pt idx="1016">
                <c:v>0.77</c:v>
              </c:pt>
              <c:pt idx="1017">
                <c:v>0.77</c:v>
              </c:pt>
              <c:pt idx="1018">
                <c:v>0.77</c:v>
              </c:pt>
              <c:pt idx="1019">
                <c:v>0.78</c:v>
              </c:pt>
              <c:pt idx="1020">
                <c:v>0.78</c:v>
              </c:pt>
              <c:pt idx="1021">
                <c:v>0.79</c:v>
              </c:pt>
              <c:pt idx="1022">
                <c:v>0.79</c:v>
              </c:pt>
              <c:pt idx="1023">
                <c:v>0.79</c:v>
              </c:pt>
              <c:pt idx="1024">
                <c:v>0.8</c:v>
              </c:pt>
              <c:pt idx="1025">
                <c:v>0.8</c:v>
              </c:pt>
              <c:pt idx="1026">
                <c:v>0.8</c:v>
              </c:pt>
              <c:pt idx="1027">
                <c:v>0.81</c:v>
              </c:pt>
              <c:pt idx="1028">
                <c:v>0.81</c:v>
              </c:pt>
              <c:pt idx="1029">
                <c:v>0.81</c:v>
              </c:pt>
              <c:pt idx="1030">
                <c:v>0.81</c:v>
              </c:pt>
              <c:pt idx="1031">
                <c:v>0.82</c:v>
              </c:pt>
              <c:pt idx="1032">
                <c:v>0.82</c:v>
              </c:pt>
              <c:pt idx="1033">
                <c:v>0.82</c:v>
              </c:pt>
              <c:pt idx="1034">
                <c:v>0.83</c:v>
              </c:pt>
              <c:pt idx="1035">
                <c:v>0.83</c:v>
              </c:pt>
              <c:pt idx="1036">
                <c:v>0.83</c:v>
              </c:pt>
              <c:pt idx="1037">
                <c:v>0.83</c:v>
              </c:pt>
              <c:pt idx="1038">
                <c:v>0.84</c:v>
              </c:pt>
              <c:pt idx="1039">
                <c:v>0.84</c:v>
              </c:pt>
              <c:pt idx="1040">
                <c:v>0.84</c:v>
              </c:pt>
              <c:pt idx="1041">
                <c:v>0.85</c:v>
              </c:pt>
              <c:pt idx="1042">
                <c:v>0.85</c:v>
              </c:pt>
              <c:pt idx="1043">
                <c:v>0.85</c:v>
              </c:pt>
              <c:pt idx="1044">
                <c:v>0.86</c:v>
              </c:pt>
              <c:pt idx="1045">
                <c:v>0.86</c:v>
              </c:pt>
              <c:pt idx="1046">
                <c:v>0.86</c:v>
              </c:pt>
              <c:pt idx="1047">
                <c:v>0.86</c:v>
              </c:pt>
              <c:pt idx="1048">
                <c:v>0.87</c:v>
              </c:pt>
              <c:pt idx="1049">
                <c:v>0.87</c:v>
              </c:pt>
              <c:pt idx="1050">
                <c:v>0.88</c:v>
              </c:pt>
              <c:pt idx="1051">
                <c:v>0.88</c:v>
              </c:pt>
              <c:pt idx="1052">
                <c:v>0.88</c:v>
              </c:pt>
              <c:pt idx="1053">
                <c:v>0.88</c:v>
              </c:pt>
              <c:pt idx="1054">
                <c:v>0.88</c:v>
              </c:pt>
              <c:pt idx="1055">
                <c:v>0.88</c:v>
              </c:pt>
              <c:pt idx="1056">
                <c:v>0.88</c:v>
              </c:pt>
              <c:pt idx="1057">
                <c:v>0.89</c:v>
              </c:pt>
              <c:pt idx="1058">
                <c:v>0.89</c:v>
              </c:pt>
              <c:pt idx="1059">
                <c:v>0.9</c:v>
              </c:pt>
              <c:pt idx="1060">
                <c:v>0.9</c:v>
              </c:pt>
              <c:pt idx="1061">
                <c:v>0.9</c:v>
              </c:pt>
              <c:pt idx="1062">
                <c:v>0.9</c:v>
              </c:pt>
              <c:pt idx="1063">
                <c:v>0.9</c:v>
              </c:pt>
              <c:pt idx="1064">
                <c:v>0.91</c:v>
              </c:pt>
              <c:pt idx="1065">
                <c:v>0.91</c:v>
              </c:pt>
              <c:pt idx="1066">
                <c:v>0.91</c:v>
              </c:pt>
              <c:pt idx="1067">
                <c:v>0.91</c:v>
              </c:pt>
              <c:pt idx="1068">
                <c:v>0.91</c:v>
              </c:pt>
              <c:pt idx="1069">
                <c:v>0.91</c:v>
              </c:pt>
              <c:pt idx="1070">
                <c:v>0.91</c:v>
              </c:pt>
              <c:pt idx="1071">
                <c:v>0.91</c:v>
              </c:pt>
              <c:pt idx="1072">
                <c:v>0.91</c:v>
              </c:pt>
              <c:pt idx="1073">
                <c:v>0.91</c:v>
              </c:pt>
              <c:pt idx="1074">
                <c:v>0.91</c:v>
              </c:pt>
              <c:pt idx="1075">
                <c:v>0.92</c:v>
              </c:pt>
              <c:pt idx="1076">
                <c:v>0.92</c:v>
              </c:pt>
              <c:pt idx="1077">
                <c:v>0.92</c:v>
              </c:pt>
              <c:pt idx="1078">
                <c:v>0.92</c:v>
              </c:pt>
              <c:pt idx="1079">
                <c:v>0.92</c:v>
              </c:pt>
              <c:pt idx="1080">
                <c:v>0.92</c:v>
              </c:pt>
              <c:pt idx="1081">
                <c:v>0.92</c:v>
              </c:pt>
              <c:pt idx="1082">
                <c:v>0.92</c:v>
              </c:pt>
              <c:pt idx="1083">
                <c:v>0.92</c:v>
              </c:pt>
              <c:pt idx="1084">
                <c:v>0.92</c:v>
              </c:pt>
              <c:pt idx="1085">
                <c:v>0.92</c:v>
              </c:pt>
              <c:pt idx="1086">
                <c:v>0.92</c:v>
              </c:pt>
              <c:pt idx="1087">
                <c:v>0.92</c:v>
              </c:pt>
              <c:pt idx="1088">
                <c:v>0.92</c:v>
              </c:pt>
              <c:pt idx="1089">
                <c:v>0.92</c:v>
              </c:pt>
              <c:pt idx="1090">
                <c:v>0.92</c:v>
              </c:pt>
              <c:pt idx="1091">
                <c:v>0.91</c:v>
              </c:pt>
              <c:pt idx="1092">
                <c:v>0.91</c:v>
              </c:pt>
              <c:pt idx="1093">
                <c:v>0.92</c:v>
              </c:pt>
              <c:pt idx="1094">
                <c:v>0.91</c:v>
              </c:pt>
              <c:pt idx="1095">
                <c:v>0.91</c:v>
              </c:pt>
              <c:pt idx="1096">
                <c:v>0.91</c:v>
              </c:pt>
              <c:pt idx="1097">
                <c:v>0.91</c:v>
              </c:pt>
              <c:pt idx="1098">
                <c:v>0.91</c:v>
              </c:pt>
              <c:pt idx="1099">
                <c:v>0.91</c:v>
              </c:pt>
              <c:pt idx="1100">
                <c:v>0.91</c:v>
              </c:pt>
              <c:pt idx="1101">
                <c:v>0.91</c:v>
              </c:pt>
              <c:pt idx="1102">
                <c:v>0.91</c:v>
              </c:pt>
              <c:pt idx="1103">
                <c:v>0.91</c:v>
              </c:pt>
              <c:pt idx="1104">
                <c:v>0.91</c:v>
              </c:pt>
              <c:pt idx="1105">
                <c:v>0.91</c:v>
              </c:pt>
              <c:pt idx="1106">
                <c:v>0.92</c:v>
              </c:pt>
              <c:pt idx="1107">
                <c:v>0.92</c:v>
              </c:pt>
              <c:pt idx="1108">
                <c:v>0.92</c:v>
              </c:pt>
              <c:pt idx="1109">
                <c:v>0.92</c:v>
              </c:pt>
              <c:pt idx="1110">
                <c:v>0.92</c:v>
              </c:pt>
              <c:pt idx="1111">
                <c:v>0.91</c:v>
              </c:pt>
              <c:pt idx="1112">
                <c:v>0.92</c:v>
              </c:pt>
              <c:pt idx="1113">
                <c:v>0.91</c:v>
              </c:pt>
              <c:pt idx="1114">
                <c:v>0.91</c:v>
              </c:pt>
              <c:pt idx="1115">
                <c:v>0.92</c:v>
              </c:pt>
              <c:pt idx="1116">
                <c:v>0.91</c:v>
              </c:pt>
              <c:pt idx="1117">
                <c:v>0.92</c:v>
              </c:pt>
              <c:pt idx="1118">
                <c:v>0.92</c:v>
              </c:pt>
              <c:pt idx="1119">
                <c:v>0.92</c:v>
              </c:pt>
              <c:pt idx="1120">
                <c:v>0.92</c:v>
              </c:pt>
              <c:pt idx="1121">
                <c:v>0.92</c:v>
              </c:pt>
              <c:pt idx="1122">
                <c:v>0.92</c:v>
              </c:pt>
              <c:pt idx="1123">
                <c:v>0.92</c:v>
              </c:pt>
              <c:pt idx="1124">
                <c:v>0.92</c:v>
              </c:pt>
              <c:pt idx="1125">
                <c:v>0.92</c:v>
              </c:pt>
              <c:pt idx="1126">
                <c:v>0.92</c:v>
              </c:pt>
              <c:pt idx="1127">
                <c:v>0.92</c:v>
              </c:pt>
              <c:pt idx="1128">
                <c:v>0.92</c:v>
              </c:pt>
              <c:pt idx="1129">
                <c:v>0.92</c:v>
              </c:pt>
              <c:pt idx="1130">
                <c:v>0.92</c:v>
              </c:pt>
              <c:pt idx="1131">
                <c:v>0.92</c:v>
              </c:pt>
              <c:pt idx="1132">
                <c:v>0.92</c:v>
              </c:pt>
              <c:pt idx="1133">
                <c:v>0.93</c:v>
              </c:pt>
              <c:pt idx="1134">
                <c:v>0.93</c:v>
              </c:pt>
              <c:pt idx="1135">
                <c:v>0.93</c:v>
              </c:pt>
              <c:pt idx="1136">
                <c:v>0.93</c:v>
              </c:pt>
              <c:pt idx="1137">
                <c:v>0.93</c:v>
              </c:pt>
              <c:pt idx="1138">
                <c:v>0.93</c:v>
              </c:pt>
              <c:pt idx="1139">
                <c:v>0.93</c:v>
              </c:pt>
              <c:pt idx="1140">
                <c:v>0.93</c:v>
              </c:pt>
              <c:pt idx="1141">
                <c:v>0.93</c:v>
              </c:pt>
              <c:pt idx="1142">
                <c:v>0.93</c:v>
              </c:pt>
              <c:pt idx="1143">
                <c:v>0.93</c:v>
              </c:pt>
              <c:pt idx="1144">
                <c:v>0.93</c:v>
              </c:pt>
              <c:pt idx="1145">
                <c:v>0.94</c:v>
              </c:pt>
              <c:pt idx="1146">
                <c:v>0.93</c:v>
              </c:pt>
              <c:pt idx="1147">
                <c:v>0.93</c:v>
              </c:pt>
              <c:pt idx="1148">
                <c:v>0.93</c:v>
              </c:pt>
              <c:pt idx="1149">
                <c:v>0.92</c:v>
              </c:pt>
              <c:pt idx="1150">
                <c:v>0.93</c:v>
              </c:pt>
              <c:pt idx="1151">
                <c:v>0.92</c:v>
              </c:pt>
              <c:pt idx="1152">
                <c:v>0.92</c:v>
              </c:pt>
              <c:pt idx="1153">
                <c:v>0.92</c:v>
              </c:pt>
              <c:pt idx="1154">
                <c:v>0.92</c:v>
              </c:pt>
              <c:pt idx="1155">
                <c:v>0.92</c:v>
              </c:pt>
              <c:pt idx="1156">
                <c:v>0.92</c:v>
              </c:pt>
              <c:pt idx="1157">
                <c:v>0.92</c:v>
              </c:pt>
              <c:pt idx="1158">
                <c:v>0.92</c:v>
              </c:pt>
              <c:pt idx="1159">
                <c:v>0.93</c:v>
              </c:pt>
              <c:pt idx="1160">
                <c:v>0.93</c:v>
              </c:pt>
              <c:pt idx="1161">
                <c:v>0.93</c:v>
              </c:pt>
              <c:pt idx="1162">
                <c:v>0.93</c:v>
              </c:pt>
              <c:pt idx="1163">
                <c:v>0.93</c:v>
              </c:pt>
              <c:pt idx="1164">
                <c:v>0.94</c:v>
              </c:pt>
              <c:pt idx="1165">
                <c:v>0.94</c:v>
              </c:pt>
              <c:pt idx="1166">
                <c:v>0.94</c:v>
              </c:pt>
              <c:pt idx="1167">
                <c:v>0.94</c:v>
              </c:pt>
              <c:pt idx="1168">
                <c:v>0.94</c:v>
              </c:pt>
              <c:pt idx="1169">
                <c:v>0.95</c:v>
              </c:pt>
              <c:pt idx="1170">
                <c:v>0.94</c:v>
              </c:pt>
              <c:pt idx="1171">
                <c:v>0.94</c:v>
              </c:pt>
              <c:pt idx="1172">
                <c:v>0.94</c:v>
              </c:pt>
              <c:pt idx="1173">
                <c:v>0.94</c:v>
              </c:pt>
              <c:pt idx="1174">
                <c:v>0.94</c:v>
              </c:pt>
              <c:pt idx="1175">
                <c:v>0.94</c:v>
              </c:pt>
              <c:pt idx="1176">
                <c:v>0.95</c:v>
              </c:pt>
              <c:pt idx="1177">
                <c:v>0.94</c:v>
              </c:pt>
              <c:pt idx="1178">
                <c:v>0.94</c:v>
              </c:pt>
              <c:pt idx="1179">
                <c:v>0.94</c:v>
              </c:pt>
              <c:pt idx="1180">
                <c:v>0.94</c:v>
              </c:pt>
              <c:pt idx="1181">
                <c:v>0.94</c:v>
              </c:pt>
              <c:pt idx="1182">
                <c:v>0.94</c:v>
              </c:pt>
              <c:pt idx="1183">
                <c:v>0.94</c:v>
              </c:pt>
              <c:pt idx="1184">
                <c:v>0.95</c:v>
              </c:pt>
              <c:pt idx="1185">
                <c:v>0.94</c:v>
              </c:pt>
              <c:pt idx="1186">
                <c:v>0.94</c:v>
              </c:pt>
              <c:pt idx="1187">
                <c:v>0.94</c:v>
              </c:pt>
              <c:pt idx="1188">
                <c:v>0.95</c:v>
              </c:pt>
              <c:pt idx="1189">
                <c:v>0.94</c:v>
              </c:pt>
              <c:pt idx="1190">
                <c:v>0.95</c:v>
              </c:pt>
              <c:pt idx="1191">
                <c:v>0.95</c:v>
              </c:pt>
              <c:pt idx="1192">
                <c:v>0.95</c:v>
              </c:pt>
              <c:pt idx="1193">
                <c:v>0.95</c:v>
              </c:pt>
              <c:pt idx="1194">
                <c:v>0.95</c:v>
              </c:pt>
              <c:pt idx="1195">
                <c:v>0.95</c:v>
              </c:pt>
              <c:pt idx="1196">
                <c:v>0.95</c:v>
              </c:pt>
              <c:pt idx="1197">
                <c:v>0.95</c:v>
              </c:pt>
              <c:pt idx="1198">
                <c:v>0.95</c:v>
              </c:pt>
              <c:pt idx="1199">
                <c:v>0.95</c:v>
              </c:pt>
              <c:pt idx="1200">
                <c:v>0.95</c:v>
              </c:pt>
              <c:pt idx="1201">
                <c:v>0.95</c:v>
              </c:pt>
              <c:pt idx="1202">
                <c:v>0.95</c:v>
              </c:pt>
              <c:pt idx="1203">
                <c:v>0.95</c:v>
              </c:pt>
              <c:pt idx="1204">
                <c:v>0.95</c:v>
              </c:pt>
              <c:pt idx="1205">
                <c:v>0.95</c:v>
              </c:pt>
              <c:pt idx="1206">
                <c:v>0.95</c:v>
              </c:pt>
              <c:pt idx="1207">
                <c:v>0.95</c:v>
              </c:pt>
              <c:pt idx="1208">
                <c:v>0.95</c:v>
              </c:pt>
              <c:pt idx="1209">
                <c:v>0.95</c:v>
              </c:pt>
              <c:pt idx="1210">
                <c:v>0.96</c:v>
              </c:pt>
              <c:pt idx="1211">
                <c:v>0.96</c:v>
              </c:pt>
              <c:pt idx="1212">
                <c:v>0.96</c:v>
              </c:pt>
              <c:pt idx="1213">
                <c:v>0.96</c:v>
              </c:pt>
              <c:pt idx="1214">
                <c:v>0.96</c:v>
              </c:pt>
              <c:pt idx="1215">
                <c:v>0.97</c:v>
              </c:pt>
              <c:pt idx="1216">
                <c:v>0.97</c:v>
              </c:pt>
              <c:pt idx="1217">
                <c:v>0.97</c:v>
              </c:pt>
              <c:pt idx="1218">
                <c:v>0.98</c:v>
              </c:pt>
              <c:pt idx="1219">
                <c:v>0.98</c:v>
              </c:pt>
              <c:pt idx="1220">
                <c:v>0.98</c:v>
              </c:pt>
              <c:pt idx="1221">
                <c:v>0.98</c:v>
              </c:pt>
              <c:pt idx="1222">
                <c:v>0.98</c:v>
              </c:pt>
              <c:pt idx="1223">
                <c:v>0.98</c:v>
              </c:pt>
              <c:pt idx="1224">
                <c:v>0.98</c:v>
              </c:pt>
              <c:pt idx="1225">
                <c:v>0.98</c:v>
              </c:pt>
              <c:pt idx="1226">
                <c:v>0.97</c:v>
              </c:pt>
              <c:pt idx="1227">
                <c:v>0.98</c:v>
              </c:pt>
              <c:pt idx="1228">
                <c:v>0.98</c:v>
              </c:pt>
              <c:pt idx="1229">
                <c:v>0.98</c:v>
              </c:pt>
              <c:pt idx="1230">
                <c:v>0.97</c:v>
              </c:pt>
              <c:pt idx="1231">
                <c:v>0.97</c:v>
              </c:pt>
              <c:pt idx="1232">
                <c:v>0.97</c:v>
              </c:pt>
              <c:pt idx="1233">
                <c:v>0.97</c:v>
              </c:pt>
              <c:pt idx="1234">
                <c:v>0.98</c:v>
              </c:pt>
              <c:pt idx="1235">
                <c:v>0.98</c:v>
              </c:pt>
              <c:pt idx="1236">
                <c:v>0.98</c:v>
              </c:pt>
              <c:pt idx="1237">
                <c:v>0.98</c:v>
              </c:pt>
              <c:pt idx="1238">
                <c:v>0.98</c:v>
              </c:pt>
              <c:pt idx="1239">
                <c:v>0.98</c:v>
              </c:pt>
              <c:pt idx="1240">
                <c:v>0.98</c:v>
              </c:pt>
              <c:pt idx="1241">
                <c:v>0.98</c:v>
              </c:pt>
              <c:pt idx="1242">
                <c:v>0.99</c:v>
              </c:pt>
              <c:pt idx="1243">
                <c:v>0.99</c:v>
              </c:pt>
              <c:pt idx="1244">
                <c:v>0.99</c:v>
              </c:pt>
              <c:pt idx="1245">
                <c:v>0.99</c:v>
              </c:pt>
              <c:pt idx="1246">
                <c:v>0.99</c:v>
              </c:pt>
              <c:pt idx="1247">
                <c:v>0.99</c:v>
              </c:pt>
              <c:pt idx="1248">
                <c:v>0.99</c:v>
              </c:pt>
              <c:pt idx="1249">
                <c:v>0.99</c:v>
              </c:pt>
              <c:pt idx="1250">
                <c:v>0.98</c:v>
              </c:pt>
              <c:pt idx="1251">
                <c:v>0.99</c:v>
              </c:pt>
              <c:pt idx="1252">
                <c:v>0.98</c:v>
              </c:pt>
              <c:pt idx="1253">
                <c:v>0.98</c:v>
              </c:pt>
              <c:pt idx="1254">
                <c:v>0.98</c:v>
              </c:pt>
              <c:pt idx="1255">
                <c:v>0.98</c:v>
              </c:pt>
              <c:pt idx="1256">
                <c:v>0.98</c:v>
              </c:pt>
              <c:pt idx="1257">
                <c:v>0.98</c:v>
              </c:pt>
              <c:pt idx="1258">
                <c:v>0.98</c:v>
              </c:pt>
              <c:pt idx="1259">
                <c:v>0.98</c:v>
              </c:pt>
              <c:pt idx="1260">
                <c:v>0.99</c:v>
              </c:pt>
              <c:pt idx="1261">
                <c:v>0.99</c:v>
              </c:pt>
              <c:pt idx="1262">
                <c:v>0.99</c:v>
              </c:pt>
              <c:pt idx="1263">
                <c:v>0.99</c:v>
              </c:pt>
              <c:pt idx="1264">
                <c:v>0.99</c:v>
              </c:pt>
              <c:pt idx="1265">
                <c:v>0.99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0.99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1.01</c:v>
              </c:pt>
              <c:pt idx="1288">
                <c:v>1.01</c:v>
              </c:pt>
              <c:pt idx="1289">
                <c:v>1.01</c:v>
              </c:pt>
              <c:pt idx="1290">
                <c:v>1.01</c:v>
              </c:pt>
              <c:pt idx="1291">
                <c:v>1.01</c:v>
              </c:pt>
              <c:pt idx="1292">
                <c:v>1.02</c:v>
              </c:pt>
              <c:pt idx="1293">
                <c:v>1.02</c:v>
              </c:pt>
              <c:pt idx="1294">
                <c:v>1.02</c:v>
              </c:pt>
              <c:pt idx="1295">
                <c:v>1.02</c:v>
              </c:pt>
              <c:pt idx="1296">
                <c:v>1.02</c:v>
              </c:pt>
              <c:pt idx="1297">
                <c:v>1.02</c:v>
              </c:pt>
              <c:pt idx="1298">
                <c:v>1.02</c:v>
              </c:pt>
              <c:pt idx="1299">
                <c:v>1.02</c:v>
              </c:pt>
              <c:pt idx="1300">
                <c:v>1.02</c:v>
              </c:pt>
              <c:pt idx="1301">
                <c:v>1.02</c:v>
              </c:pt>
              <c:pt idx="1302">
                <c:v>1.02</c:v>
              </c:pt>
              <c:pt idx="1303">
                <c:v>1.02</c:v>
              </c:pt>
              <c:pt idx="1304">
                <c:v>1.02</c:v>
              </c:pt>
              <c:pt idx="1305">
                <c:v>1.02</c:v>
              </c:pt>
              <c:pt idx="1306">
                <c:v>1.02</c:v>
              </c:pt>
              <c:pt idx="1307">
                <c:v>1.02</c:v>
              </c:pt>
              <c:pt idx="1308">
                <c:v>1.03</c:v>
              </c:pt>
              <c:pt idx="1309">
                <c:v>1.03</c:v>
              </c:pt>
              <c:pt idx="1310">
                <c:v>1.03</c:v>
              </c:pt>
              <c:pt idx="1311">
                <c:v>1.03</c:v>
              </c:pt>
              <c:pt idx="1312">
                <c:v>1.04</c:v>
              </c:pt>
              <c:pt idx="1313">
                <c:v>1.04</c:v>
              </c:pt>
              <c:pt idx="1314">
                <c:v>1.03</c:v>
              </c:pt>
              <c:pt idx="1315">
                <c:v>1.04</c:v>
              </c:pt>
              <c:pt idx="1316">
                <c:v>1.04</c:v>
              </c:pt>
              <c:pt idx="1317">
                <c:v>1.04</c:v>
              </c:pt>
              <c:pt idx="1318">
                <c:v>1.04</c:v>
              </c:pt>
              <c:pt idx="1319">
                <c:v>1.04</c:v>
              </c:pt>
              <c:pt idx="1320">
                <c:v>1.04</c:v>
              </c:pt>
              <c:pt idx="1321">
                <c:v>1.04</c:v>
              </c:pt>
              <c:pt idx="1322">
                <c:v>1.03</c:v>
              </c:pt>
              <c:pt idx="1323">
                <c:v>1.03</c:v>
              </c:pt>
              <c:pt idx="1324">
                <c:v>1.03</c:v>
              </c:pt>
              <c:pt idx="1325">
                <c:v>1.03</c:v>
              </c:pt>
              <c:pt idx="1326">
                <c:v>1.03</c:v>
              </c:pt>
              <c:pt idx="1327">
                <c:v>1.02</c:v>
              </c:pt>
              <c:pt idx="1328">
                <c:v>1.02</c:v>
              </c:pt>
              <c:pt idx="1329">
                <c:v>1.03</c:v>
              </c:pt>
              <c:pt idx="1330">
                <c:v>1.03</c:v>
              </c:pt>
              <c:pt idx="1331">
                <c:v>1.03</c:v>
              </c:pt>
              <c:pt idx="1332">
                <c:v>1.03</c:v>
              </c:pt>
              <c:pt idx="1333">
                <c:v>1.03</c:v>
              </c:pt>
              <c:pt idx="1334">
                <c:v>1.03</c:v>
              </c:pt>
              <c:pt idx="1335">
                <c:v>1.03</c:v>
              </c:pt>
              <c:pt idx="1336">
                <c:v>1.03</c:v>
              </c:pt>
              <c:pt idx="1337">
                <c:v>1.04</c:v>
              </c:pt>
              <c:pt idx="1338">
                <c:v>1.03</c:v>
              </c:pt>
              <c:pt idx="1339">
                <c:v>1.04</c:v>
              </c:pt>
              <c:pt idx="1340">
                <c:v>1.04</c:v>
              </c:pt>
              <c:pt idx="1341">
                <c:v>1.04</c:v>
              </c:pt>
              <c:pt idx="1342">
                <c:v>1.04</c:v>
              </c:pt>
              <c:pt idx="1343">
                <c:v>1.04</c:v>
              </c:pt>
              <c:pt idx="1344">
                <c:v>1.04</c:v>
              </c:pt>
              <c:pt idx="1345">
                <c:v>1.04</c:v>
              </c:pt>
              <c:pt idx="1346">
                <c:v>1.04</c:v>
              </c:pt>
              <c:pt idx="1347">
                <c:v>1.04</c:v>
              </c:pt>
              <c:pt idx="1348">
                <c:v>1.04</c:v>
              </c:pt>
              <c:pt idx="1349">
                <c:v>1.04</c:v>
              </c:pt>
              <c:pt idx="1350">
                <c:v>1.04</c:v>
              </c:pt>
              <c:pt idx="1351">
                <c:v>1.04</c:v>
              </c:pt>
              <c:pt idx="1352">
                <c:v>1.04</c:v>
              </c:pt>
              <c:pt idx="1353">
                <c:v>1.04</c:v>
              </c:pt>
              <c:pt idx="1354">
                <c:v>1.04</c:v>
              </c:pt>
              <c:pt idx="1355">
                <c:v>1.05</c:v>
              </c:pt>
              <c:pt idx="1356">
                <c:v>1.05</c:v>
              </c:pt>
              <c:pt idx="1357">
                <c:v>1.05</c:v>
              </c:pt>
              <c:pt idx="1358">
                <c:v>1.05</c:v>
              </c:pt>
              <c:pt idx="1359">
                <c:v>1.06</c:v>
              </c:pt>
              <c:pt idx="1360">
                <c:v>1.06</c:v>
              </c:pt>
              <c:pt idx="1361">
                <c:v>1.06</c:v>
              </c:pt>
              <c:pt idx="1362">
                <c:v>1.06</c:v>
              </c:pt>
              <c:pt idx="1363">
                <c:v>1.06</c:v>
              </c:pt>
              <c:pt idx="1364">
                <c:v>1.07</c:v>
              </c:pt>
              <c:pt idx="1365">
                <c:v>1.07</c:v>
              </c:pt>
              <c:pt idx="1366">
                <c:v>1.07</c:v>
              </c:pt>
              <c:pt idx="1367">
                <c:v>1.07</c:v>
              </c:pt>
              <c:pt idx="1368">
                <c:v>1.07</c:v>
              </c:pt>
              <c:pt idx="1369">
                <c:v>1.07</c:v>
              </c:pt>
              <c:pt idx="1370">
                <c:v>1.07</c:v>
              </c:pt>
              <c:pt idx="1371">
                <c:v>1.07</c:v>
              </c:pt>
              <c:pt idx="1372">
                <c:v>1.07</c:v>
              </c:pt>
              <c:pt idx="1373">
                <c:v>1.06</c:v>
              </c:pt>
              <c:pt idx="1374">
                <c:v>1.06</c:v>
              </c:pt>
              <c:pt idx="1375">
                <c:v>1.06</c:v>
              </c:pt>
              <c:pt idx="1376">
                <c:v>1.06</c:v>
              </c:pt>
              <c:pt idx="1377">
                <c:v>1.06</c:v>
              </c:pt>
              <c:pt idx="1378">
                <c:v>1.06</c:v>
              </c:pt>
              <c:pt idx="1379">
                <c:v>1.06</c:v>
              </c:pt>
              <c:pt idx="1380">
                <c:v>1.06</c:v>
              </c:pt>
              <c:pt idx="1381">
                <c:v>1.07</c:v>
              </c:pt>
              <c:pt idx="1382">
                <c:v>1.07</c:v>
              </c:pt>
              <c:pt idx="1383">
                <c:v>1.07</c:v>
              </c:pt>
              <c:pt idx="1384">
                <c:v>1.08</c:v>
              </c:pt>
              <c:pt idx="1385">
                <c:v>1.07</c:v>
              </c:pt>
              <c:pt idx="1386">
                <c:v>1.07</c:v>
              </c:pt>
              <c:pt idx="1387">
                <c:v>1.07</c:v>
              </c:pt>
              <c:pt idx="1388">
                <c:v>1.08</c:v>
              </c:pt>
              <c:pt idx="1389">
                <c:v>1.08</c:v>
              </c:pt>
              <c:pt idx="1390">
                <c:v>1.08</c:v>
              </c:pt>
              <c:pt idx="1391">
                <c:v>1.08</c:v>
              </c:pt>
              <c:pt idx="1392">
                <c:v>1.08</c:v>
              </c:pt>
              <c:pt idx="1393">
                <c:v>1.08</c:v>
              </c:pt>
            </c:strLit>
          </c:xVal>
          <c:yVal>
            <c:numLit>
              <c:formatCode>General</c:formatCode>
              <c:ptCount val="1394"/>
            </c:numLit>
          </c:yVal>
          <c:smooth val="0"/>
          <c:extLst>
            <c:ext xmlns:c16="http://schemas.microsoft.com/office/drawing/2014/chart" uri="{C3380CC4-5D6E-409C-BE32-E72D297353CC}">
              <c16:uniqueId val="{00000000-5722-43B3-9EBD-AB52F1041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69888"/>
        <c:axId val="630063728"/>
      </c:scatterChart>
      <c:valAx>
        <c:axId val="630069888"/>
        <c:scaling>
          <c:orientation val="minMax"/>
          <c:max val="35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process time /h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630063728"/>
        <c:crosses val="autoZero"/>
        <c:crossBetween val="midCat"/>
      </c:valAx>
      <c:valAx>
        <c:axId val="630063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NTU /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069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Online_RAW!$N$1</c:f>
              <c:strCache>
                <c:ptCount val="1"/>
                <c:pt idx="0">
                  <c:v>Feed IN (g)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Online_RAW!$N$2:$N$2124</c:f>
              <c:numCache>
                <c:formatCode>0.00</c:formatCode>
                <c:ptCount val="2123"/>
                <c:pt idx="0">
                  <c:v>4901.4156923076898</c:v>
                </c:pt>
                <c:pt idx="1">
                  <c:v>4901.4156923076898</c:v>
                </c:pt>
                <c:pt idx="2">
                  <c:v>4901.4156923076898</c:v>
                </c:pt>
                <c:pt idx="3">
                  <c:v>4901.4156923076898</c:v>
                </c:pt>
                <c:pt idx="4">
                  <c:v>4901.4156923076898</c:v>
                </c:pt>
                <c:pt idx="5">
                  <c:v>4901.4156923076898</c:v>
                </c:pt>
                <c:pt idx="6">
                  <c:v>4901.4156923076898</c:v>
                </c:pt>
                <c:pt idx="7">
                  <c:v>4901.4156923076898</c:v>
                </c:pt>
                <c:pt idx="8">
                  <c:v>4901.4156923076898</c:v>
                </c:pt>
                <c:pt idx="9">
                  <c:v>4901.4156923076898</c:v>
                </c:pt>
                <c:pt idx="10">
                  <c:v>4901.4156923076898</c:v>
                </c:pt>
                <c:pt idx="11">
                  <c:v>4901.4156923076898</c:v>
                </c:pt>
                <c:pt idx="12">
                  <c:v>4901.4156923076898</c:v>
                </c:pt>
                <c:pt idx="13">
                  <c:v>4901.4156923076898</c:v>
                </c:pt>
                <c:pt idx="14">
                  <c:v>4901.4156923076898</c:v>
                </c:pt>
                <c:pt idx="15">
                  <c:v>4901.4156923076898</c:v>
                </c:pt>
                <c:pt idx="16">
                  <c:v>4901.4156923076898</c:v>
                </c:pt>
                <c:pt idx="17">
                  <c:v>4901.4156923076898</c:v>
                </c:pt>
                <c:pt idx="18">
                  <c:v>4901.4156923076898</c:v>
                </c:pt>
                <c:pt idx="19">
                  <c:v>4901.4156923076898</c:v>
                </c:pt>
                <c:pt idx="20">
                  <c:v>4901.4156923076898</c:v>
                </c:pt>
                <c:pt idx="21">
                  <c:v>4901.4156923076898</c:v>
                </c:pt>
                <c:pt idx="22">
                  <c:v>4901.4156923076898</c:v>
                </c:pt>
                <c:pt idx="23">
                  <c:v>4901.4156923076898</c:v>
                </c:pt>
                <c:pt idx="24">
                  <c:v>4901.4156923076898</c:v>
                </c:pt>
                <c:pt idx="25">
                  <c:v>4901.4156923076898</c:v>
                </c:pt>
                <c:pt idx="26">
                  <c:v>4901.4156923076898</c:v>
                </c:pt>
                <c:pt idx="27">
                  <c:v>4901.4156923076898</c:v>
                </c:pt>
                <c:pt idx="28">
                  <c:v>4901.4156923076898</c:v>
                </c:pt>
                <c:pt idx="29">
                  <c:v>4901.4156923076898</c:v>
                </c:pt>
                <c:pt idx="30">
                  <c:v>4901.4156923076898</c:v>
                </c:pt>
                <c:pt idx="31">
                  <c:v>4901.4156923076898</c:v>
                </c:pt>
                <c:pt idx="32">
                  <c:v>4901.4156923076898</c:v>
                </c:pt>
                <c:pt idx="33">
                  <c:v>4901.4156923076898</c:v>
                </c:pt>
                <c:pt idx="34">
                  <c:v>4901.4156923076898</c:v>
                </c:pt>
                <c:pt idx="35">
                  <c:v>4901.4156923076898</c:v>
                </c:pt>
                <c:pt idx="36">
                  <c:v>4901.4156923076898</c:v>
                </c:pt>
                <c:pt idx="37">
                  <c:v>4901.4156923076898</c:v>
                </c:pt>
                <c:pt idx="38">
                  <c:v>4901.4156923076898</c:v>
                </c:pt>
                <c:pt idx="39">
                  <c:v>4901.4156923076898</c:v>
                </c:pt>
                <c:pt idx="40">
                  <c:v>4901.4156923076898</c:v>
                </c:pt>
                <c:pt idx="41">
                  <c:v>4901.4156923076898</c:v>
                </c:pt>
                <c:pt idx="42">
                  <c:v>4901.4156923076898</c:v>
                </c:pt>
                <c:pt idx="43">
                  <c:v>4901.4156923076898</c:v>
                </c:pt>
                <c:pt idx="44">
                  <c:v>4901.4156923076898</c:v>
                </c:pt>
                <c:pt idx="45">
                  <c:v>4901.4156923076898</c:v>
                </c:pt>
                <c:pt idx="46">
                  <c:v>4901.4156923076898</c:v>
                </c:pt>
                <c:pt idx="47">
                  <c:v>4901.4156923076898</c:v>
                </c:pt>
                <c:pt idx="48">
                  <c:v>4901.4156923076898</c:v>
                </c:pt>
                <c:pt idx="49">
                  <c:v>4901.4156923076898</c:v>
                </c:pt>
                <c:pt idx="50">
                  <c:v>4901.4156923076898</c:v>
                </c:pt>
                <c:pt idx="51">
                  <c:v>4901.4156923076898</c:v>
                </c:pt>
                <c:pt idx="52">
                  <c:v>4901.4156923076898</c:v>
                </c:pt>
                <c:pt idx="53">
                  <c:v>4901.4156923076898</c:v>
                </c:pt>
                <c:pt idx="54">
                  <c:v>4901.4156923076898</c:v>
                </c:pt>
                <c:pt idx="55">
                  <c:v>4901.4156923076898</c:v>
                </c:pt>
                <c:pt idx="56">
                  <c:v>4901.4156923076898</c:v>
                </c:pt>
                <c:pt idx="57">
                  <c:v>4901.4156923076898</c:v>
                </c:pt>
                <c:pt idx="58">
                  <c:v>4901.4156923076898</c:v>
                </c:pt>
                <c:pt idx="59">
                  <c:v>4901.4156923076898</c:v>
                </c:pt>
                <c:pt idx="60">
                  <c:v>4901.4156923076898</c:v>
                </c:pt>
                <c:pt idx="61">
                  <c:v>4901.4156923076898</c:v>
                </c:pt>
                <c:pt idx="62">
                  <c:v>4901.4156923076898</c:v>
                </c:pt>
                <c:pt idx="63">
                  <c:v>4901.4156923076898</c:v>
                </c:pt>
                <c:pt idx="64">
                  <c:v>4901.4156923076898</c:v>
                </c:pt>
                <c:pt idx="65">
                  <c:v>4901.4156923076898</c:v>
                </c:pt>
                <c:pt idx="66">
                  <c:v>4901.4156923076898</c:v>
                </c:pt>
                <c:pt idx="67">
                  <c:v>4901.4156923076898</c:v>
                </c:pt>
                <c:pt idx="68">
                  <c:v>4901.4156923076898</c:v>
                </c:pt>
                <c:pt idx="69">
                  <c:v>4901.4156923076898</c:v>
                </c:pt>
                <c:pt idx="70">
                  <c:v>4901.4156923076898</c:v>
                </c:pt>
                <c:pt idx="71">
                  <c:v>4901.4156923076898</c:v>
                </c:pt>
                <c:pt idx="72">
                  <c:v>4901.4156923076898</c:v>
                </c:pt>
                <c:pt idx="73">
                  <c:v>4901.4156923076898</c:v>
                </c:pt>
                <c:pt idx="74">
                  <c:v>4901.4156923076898</c:v>
                </c:pt>
                <c:pt idx="75">
                  <c:v>4901.4156923076898</c:v>
                </c:pt>
                <c:pt idx="76">
                  <c:v>4901.4156923076898</c:v>
                </c:pt>
                <c:pt idx="77">
                  <c:v>4901.4156923076898</c:v>
                </c:pt>
                <c:pt idx="78">
                  <c:v>4901.4156923076898</c:v>
                </c:pt>
                <c:pt idx="79">
                  <c:v>4901.4156923076898</c:v>
                </c:pt>
                <c:pt idx="80">
                  <c:v>4901.4156923076898</c:v>
                </c:pt>
                <c:pt idx="81">
                  <c:v>4901.4156923076898</c:v>
                </c:pt>
                <c:pt idx="82">
                  <c:v>4901.4156923076898</c:v>
                </c:pt>
                <c:pt idx="83">
                  <c:v>4901.4156923076898</c:v>
                </c:pt>
                <c:pt idx="84">
                  <c:v>4901.4156923076898</c:v>
                </c:pt>
                <c:pt idx="85">
                  <c:v>4901.4156923076898</c:v>
                </c:pt>
                <c:pt idx="86">
                  <c:v>4901.4156923076898</c:v>
                </c:pt>
                <c:pt idx="87">
                  <c:v>4901.4156923076898</c:v>
                </c:pt>
                <c:pt idx="88">
                  <c:v>4901.4156923076898</c:v>
                </c:pt>
                <c:pt idx="89">
                  <c:v>4901.4156923076898</c:v>
                </c:pt>
                <c:pt idx="90">
                  <c:v>4901.4156923076898</c:v>
                </c:pt>
                <c:pt idx="91">
                  <c:v>4901.4156923076898</c:v>
                </c:pt>
                <c:pt idx="92">
                  <c:v>4901.4156923076898</c:v>
                </c:pt>
                <c:pt idx="93">
                  <c:v>4901.4156923076898</c:v>
                </c:pt>
                <c:pt idx="94">
                  <c:v>4901.4156923076898</c:v>
                </c:pt>
                <c:pt idx="95">
                  <c:v>4901.4156923076898</c:v>
                </c:pt>
                <c:pt idx="96">
                  <c:v>4901.4156923076898</c:v>
                </c:pt>
                <c:pt idx="97">
                  <c:v>4901.4156923076898</c:v>
                </c:pt>
                <c:pt idx="98">
                  <c:v>4901.4156923076898</c:v>
                </c:pt>
                <c:pt idx="99">
                  <c:v>4901.4156923076898</c:v>
                </c:pt>
                <c:pt idx="100">
                  <c:v>4901.4156923076898</c:v>
                </c:pt>
                <c:pt idx="101">
                  <c:v>4901.4156923076898</c:v>
                </c:pt>
                <c:pt idx="102">
                  <c:v>4901.4156923076898</c:v>
                </c:pt>
                <c:pt idx="103">
                  <c:v>4901.4156923076898</c:v>
                </c:pt>
                <c:pt idx="104">
                  <c:v>4901.4156923076898</c:v>
                </c:pt>
                <c:pt idx="105">
                  <c:v>4901.4156923076898</c:v>
                </c:pt>
                <c:pt idx="106">
                  <c:v>4901.4156923076898</c:v>
                </c:pt>
                <c:pt idx="107">
                  <c:v>4901.4156923076898</c:v>
                </c:pt>
                <c:pt idx="108">
                  <c:v>4901.4156923076898</c:v>
                </c:pt>
                <c:pt idx="109">
                  <c:v>4901.4156923076898</c:v>
                </c:pt>
                <c:pt idx="110">
                  <c:v>4901.4156923076898</c:v>
                </c:pt>
                <c:pt idx="111">
                  <c:v>4901.4156923076898</c:v>
                </c:pt>
                <c:pt idx="112">
                  <c:v>4901.4156923076898</c:v>
                </c:pt>
                <c:pt idx="113">
                  <c:v>4901.4156923076898</c:v>
                </c:pt>
                <c:pt idx="114">
                  <c:v>4901.4156923076898</c:v>
                </c:pt>
                <c:pt idx="115">
                  <c:v>4901.4156923076898</c:v>
                </c:pt>
                <c:pt idx="116">
                  <c:v>4901.4156923076898</c:v>
                </c:pt>
                <c:pt idx="117">
                  <c:v>4901.4156923076898</c:v>
                </c:pt>
                <c:pt idx="118">
                  <c:v>4901.4156923076898</c:v>
                </c:pt>
                <c:pt idx="119">
                  <c:v>4901.4156923076898</c:v>
                </c:pt>
                <c:pt idx="120">
                  <c:v>4901.4156923076898</c:v>
                </c:pt>
                <c:pt idx="121">
                  <c:v>4901.4156923076898</c:v>
                </c:pt>
                <c:pt idx="122">
                  <c:v>4901.4156923076898</c:v>
                </c:pt>
                <c:pt idx="123">
                  <c:v>4901.4156923076898</c:v>
                </c:pt>
                <c:pt idx="124">
                  <c:v>4901.4156923076898</c:v>
                </c:pt>
                <c:pt idx="125">
                  <c:v>4901.4156923076898</c:v>
                </c:pt>
                <c:pt idx="126">
                  <c:v>4901.4156923076898</c:v>
                </c:pt>
                <c:pt idx="127">
                  <c:v>4901.4156923076898</c:v>
                </c:pt>
                <c:pt idx="128">
                  <c:v>4901.4156923076898</c:v>
                </c:pt>
                <c:pt idx="129">
                  <c:v>4901.4156923076898</c:v>
                </c:pt>
                <c:pt idx="130">
                  <c:v>4901.4156923076898</c:v>
                </c:pt>
                <c:pt idx="131">
                  <c:v>4901.4156923076898</c:v>
                </c:pt>
                <c:pt idx="132">
                  <c:v>4901.4156923076898</c:v>
                </c:pt>
                <c:pt idx="133">
                  <c:v>4901.4156923076898</c:v>
                </c:pt>
                <c:pt idx="134">
                  <c:v>4901.4156923076898</c:v>
                </c:pt>
                <c:pt idx="135">
                  <c:v>4901.4156923076898</c:v>
                </c:pt>
                <c:pt idx="136">
                  <c:v>4901.4156923076898</c:v>
                </c:pt>
                <c:pt idx="137">
                  <c:v>4901.4156923076898</c:v>
                </c:pt>
                <c:pt idx="138">
                  <c:v>4901.4156923076898</c:v>
                </c:pt>
                <c:pt idx="139">
                  <c:v>4901.4156923076898</c:v>
                </c:pt>
                <c:pt idx="140">
                  <c:v>4901.4156923076898</c:v>
                </c:pt>
                <c:pt idx="141">
                  <c:v>4901.4156923076898</c:v>
                </c:pt>
                <c:pt idx="142">
                  <c:v>4901.4156923076898</c:v>
                </c:pt>
                <c:pt idx="143">
                  <c:v>4901.4156923076898</c:v>
                </c:pt>
                <c:pt idx="144">
                  <c:v>4901.4156923076898</c:v>
                </c:pt>
                <c:pt idx="145">
                  <c:v>4901.4156923076898</c:v>
                </c:pt>
                <c:pt idx="146">
                  <c:v>4901.4156923076898</c:v>
                </c:pt>
                <c:pt idx="147">
                  <c:v>4901.4156923076898</c:v>
                </c:pt>
                <c:pt idx="148">
                  <c:v>4901.4156923076898</c:v>
                </c:pt>
                <c:pt idx="149">
                  <c:v>4901.4156923076898</c:v>
                </c:pt>
                <c:pt idx="150">
                  <c:v>4901.4156923076898</c:v>
                </c:pt>
                <c:pt idx="151">
                  <c:v>4901.4156923076898</c:v>
                </c:pt>
                <c:pt idx="152">
                  <c:v>4901.4156923076898</c:v>
                </c:pt>
                <c:pt idx="153">
                  <c:v>4901.4156923076898</c:v>
                </c:pt>
                <c:pt idx="154">
                  <c:v>4901.4156923076898</c:v>
                </c:pt>
                <c:pt idx="155">
                  <c:v>4901.4156923076898</c:v>
                </c:pt>
                <c:pt idx="156">
                  <c:v>4901.4156923076898</c:v>
                </c:pt>
                <c:pt idx="157">
                  <c:v>4901.4156923076898</c:v>
                </c:pt>
                <c:pt idx="158">
                  <c:v>4901.4156923076898</c:v>
                </c:pt>
                <c:pt idx="159">
                  <c:v>4901.4156923076898</c:v>
                </c:pt>
                <c:pt idx="160">
                  <c:v>4901.4156923076898</c:v>
                </c:pt>
                <c:pt idx="161">
                  <c:v>4901.4156923076898</c:v>
                </c:pt>
                <c:pt idx="162">
                  <c:v>4901.4156923076898</c:v>
                </c:pt>
                <c:pt idx="163">
                  <c:v>4901.4156923076898</c:v>
                </c:pt>
                <c:pt idx="164">
                  <c:v>4901.4156923076898</c:v>
                </c:pt>
                <c:pt idx="165">
                  <c:v>4901.4156923076898</c:v>
                </c:pt>
                <c:pt idx="166">
                  <c:v>4901.4156923076898</c:v>
                </c:pt>
                <c:pt idx="167">
                  <c:v>4901.4156923076898</c:v>
                </c:pt>
                <c:pt idx="168">
                  <c:v>4901.4156923076898</c:v>
                </c:pt>
                <c:pt idx="169">
                  <c:v>4901.4156923076898</c:v>
                </c:pt>
                <c:pt idx="170">
                  <c:v>4901.4156923076898</c:v>
                </c:pt>
                <c:pt idx="171">
                  <c:v>4901.4156923076898</c:v>
                </c:pt>
                <c:pt idx="172">
                  <c:v>4901.4156923076898</c:v>
                </c:pt>
                <c:pt idx="173">
                  <c:v>4901.4156923076898</c:v>
                </c:pt>
                <c:pt idx="174">
                  <c:v>4901.4156923076898</c:v>
                </c:pt>
                <c:pt idx="175">
                  <c:v>4901.4156923076898</c:v>
                </c:pt>
                <c:pt idx="176">
                  <c:v>4901.4156923076898</c:v>
                </c:pt>
                <c:pt idx="177">
                  <c:v>4901.4156923076898</c:v>
                </c:pt>
                <c:pt idx="178">
                  <c:v>4901.4156923076898</c:v>
                </c:pt>
                <c:pt idx="179">
                  <c:v>4901.4156923076898</c:v>
                </c:pt>
                <c:pt idx="180">
                  <c:v>4901.4156923076898</c:v>
                </c:pt>
                <c:pt idx="181">
                  <c:v>4901.4156923076898</c:v>
                </c:pt>
                <c:pt idx="182">
                  <c:v>4901.4156923076898</c:v>
                </c:pt>
                <c:pt idx="183">
                  <c:v>4901.4156923076898</c:v>
                </c:pt>
                <c:pt idx="184">
                  <c:v>4901.4156923076898</c:v>
                </c:pt>
                <c:pt idx="185">
                  <c:v>4901.4156923076898</c:v>
                </c:pt>
                <c:pt idx="186">
                  <c:v>4901.4156923076898</c:v>
                </c:pt>
                <c:pt idx="187">
                  <c:v>4901.4156923076898</c:v>
                </c:pt>
                <c:pt idx="188">
                  <c:v>4901.4156923076898</c:v>
                </c:pt>
                <c:pt idx="189">
                  <c:v>4901.4156923076898</c:v>
                </c:pt>
                <c:pt idx="190">
                  <c:v>4901.4156923076898</c:v>
                </c:pt>
                <c:pt idx="191">
                  <c:v>4901.4156923076898</c:v>
                </c:pt>
                <c:pt idx="192">
                  <c:v>4901.4156923076898</c:v>
                </c:pt>
                <c:pt idx="193">
                  <c:v>4901.4156923076898</c:v>
                </c:pt>
                <c:pt idx="194">
                  <c:v>4901.4156923076898</c:v>
                </c:pt>
                <c:pt idx="195">
                  <c:v>4901.4156923076898</c:v>
                </c:pt>
                <c:pt idx="196">
                  <c:v>4901.4156923076898</c:v>
                </c:pt>
                <c:pt idx="197">
                  <c:v>4901.4156923076898</c:v>
                </c:pt>
                <c:pt idx="198">
                  <c:v>4901.4156923076898</c:v>
                </c:pt>
                <c:pt idx="199">
                  <c:v>4901.4156923076898</c:v>
                </c:pt>
                <c:pt idx="200">
                  <c:v>4901.4156923076898</c:v>
                </c:pt>
                <c:pt idx="201">
                  <c:v>4901.4156923076898</c:v>
                </c:pt>
                <c:pt idx="202">
                  <c:v>4901.4156923076898</c:v>
                </c:pt>
                <c:pt idx="203">
                  <c:v>4901.4156923076898</c:v>
                </c:pt>
                <c:pt idx="204">
                  <c:v>4901.4156923076898</c:v>
                </c:pt>
                <c:pt idx="205">
                  <c:v>4901.4156923076898</c:v>
                </c:pt>
                <c:pt idx="206">
                  <c:v>4901.4156923076898</c:v>
                </c:pt>
                <c:pt idx="207">
                  <c:v>4901.4156923076898</c:v>
                </c:pt>
                <c:pt idx="208">
                  <c:v>4901.4156923076898</c:v>
                </c:pt>
                <c:pt idx="209">
                  <c:v>4901.4156923076898</c:v>
                </c:pt>
                <c:pt idx="210">
                  <c:v>4901.4156923076898</c:v>
                </c:pt>
                <c:pt idx="211">
                  <c:v>4901.4156923076898</c:v>
                </c:pt>
                <c:pt idx="212">
                  <c:v>4901.4156923076898</c:v>
                </c:pt>
                <c:pt idx="213">
                  <c:v>4901.4156923076898</c:v>
                </c:pt>
                <c:pt idx="214">
                  <c:v>4901.4156923076898</c:v>
                </c:pt>
                <c:pt idx="215">
                  <c:v>4901.4156923076898</c:v>
                </c:pt>
                <c:pt idx="216">
                  <c:v>4901.4156923076898</c:v>
                </c:pt>
                <c:pt idx="217">
                  <c:v>4901.4156923076898</c:v>
                </c:pt>
                <c:pt idx="218">
                  <c:v>4901.4156923076898</c:v>
                </c:pt>
                <c:pt idx="219">
                  <c:v>4901.4156923076898</c:v>
                </c:pt>
                <c:pt idx="220">
                  <c:v>4901.4156923076898</c:v>
                </c:pt>
                <c:pt idx="221">
                  <c:v>4901.4156923076898</c:v>
                </c:pt>
                <c:pt idx="222">
                  <c:v>4901.4156923076898</c:v>
                </c:pt>
                <c:pt idx="223">
                  <c:v>4901.4156923076898</c:v>
                </c:pt>
                <c:pt idx="224">
                  <c:v>4901.4156923076898</c:v>
                </c:pt>
                <c:pt idx="225">
                  <c:v>4901.4156923076898</c:v>
                </c:pt>
                <c:pt idx="226">
                  <c:v>4901.4156923076898</c:v>
                </c:pt>
                <c:pt idx="227">
                  <c:v>4901.4156923076898</c:v>
                </c:pt>
                <c:pt idx="228">
                  <c:v>4901.4156923076898</c:v>
                </c:pt>
                <c:pt idx="229">
                  <c:v>4901.4156923076898</c:v>
                </c:pt>
                <c:pt idx="230">
                  <c:v>4901.4156923076898</c:v>
                </c:pt>
                <c:pt idx="231">
                  <c:v>4901.4156923076898</c:v>
                </c:pt>
                <c:pt idx="232">
                  <c:v>4901.4156923076898</c:v>
                </c:pt>
                <c:pt idx="233">
                  <c:v>4901.4156923076898</c:v>
                </c:pt>
                <c:pt idx="234">
                  <c:v>4901.4156923076898</c:v>
                </c:pt>
                <c:pt idx="235">
                  <c:v>4901.4156923076898</c:v>
                </c:pt>
                <c:pt idx="236">
                  <c:v>4901.4156923076898</c:v>
                </c:pt>
                <c:pt idx="237">
                  <c:v>4901.4156923076898</c:v>
                </c:pt>
                <c:pt idx="238">
                  <c:v>4901.4156923076898</c:v>
                </c:pt>
                <c:pt idx="239">
                  <c:v>4901.4156923076898</c:v>
                </c:pt>
                <c:pt idx="240">
                  <c:v>4901.4156923076898</c:v>
                </c:pt>
                <c:pt idx="241">
                  <c:v>4901.4156923076898</c:v>
                </c:pt>
                <c:pt idx="242">
                  <c:v>4901.4156923076898</c:v>
                </c:pt>
                <c:pt idx="243">
                  <c:v>4901.4156923076898</c:v>
                </c:pt>
                <c:pt idx="244">
                  <c:v>4901.4156923076898</c:v>
                </c:pt>
                <c:pt idx="245">
                  <c:v>4901.4156923076898</c:v>
                </c:pt>
                <c:pt idx="246">
                  <c:v>4901.4156923076898</c:v>
                </c:pt>
                <c:pt idx="247">
                  <c:v>4901.4156923076898</c:v>
                </c:pt>
                <c:pt idx="248">
                  <c:v>4901.4156923076898</c:v>
                </c:pt>
                <c:pt idx="249">
                  <c:v>4901.4156923076898</c:v>
                </c:pt>
                <c:pt idx="250">
                  <c:v>4901.4156923076898</c:v>
                </c:pt>
                <c:pt idx="251">
                  <c:v>4901.4156923076898</c:v>
                </c:pt>
                <c:pt idx="252">
                  <c:v>4901.4156923076898</c:v>
                </c:pt>
                <c:pt idx="253">
                  <c:v>4901.4156923076898</c:v>
                </c:pt>
                <c:pt idx="254">
                  <c:v>4901.4156923076898</c:v>
                </c:pt>
                <c:pt idx="255">
                  <c:v>4901.4156923076898</c:v>
                </c:pt>
                <c:pt idx="256">
                  <c:v>4901.4156923076898</c:v>
                </c:pt>
                <c:pt idx="257">
                  <c:v>4901.4156923076898</c:v>
                </c:pt>
                <c:pt idx="258">
                  <c:v>4901.4156923076898</c:v>
                </c:pt>
                <c:pt idx="259">
                  <c:v>4901.4156923076898</c:v>
                </c:pt>
                <c:pt idx="260">
                  <c:v>4901.4156923076898</c:v>
                </c:pt>
                <c:pt idx="261">
                  <c:v>4901.4156923076898</c:v>
                </c:pt>
                <c:pt idx="262">
                  <c:v>4901.4156923076898</c:v>
                </c:pt>
                <c:pt idx="263">
                  <c:v>4901.4156923076898</c:v>
                </c:pt>
                <c:pt idx="264">
                  <c:v>4901.4156923076898</c:v>
                </c:pt>
                <c:pt idx="265">
                  <c:v>4901.4156923076898</c:v>
                </c:pt>
                <c:pt idx="266">
                  <c:v>4901.4156923076898</c:v>
                </c:pt>
                <c:pt idx="267">
                  <c:v>4901.4156923076898</c:v>
                </c:pt>
                <c:pt idx="268">
                  <c:v>4901.4156923076898</c:v>
                </c:pt>
                <c:pt idx="269">
                  <c:v>4901.4156923076898</c:v>
                </c:pt>
                <c:pt idx="270">
                  <c:v>4901.4156923076898</c:v>
                </c:pt>
                <c:pt idx="271">
                  <c:v>4901.4156923076898</c:v>
                </c:pt>
                <c:pt idx="272">
                  <c:v>4901.4156923076898</c:v>
                </c:pt>
                <c:pt idx="273">
                  <c:v>4901.4156923076898</c:v>
                </c:pt>
                <c:pt idx="274">
                  <c:v>4901.4156923076898</c:v>
                </c:pt>
                <c:pt idx="275">
                  <c:v>4901.4156923076898</c:v>
                </c:pt>
                <c:pt idx="276">
                  <c:v>4901.4156923076898</c:v>
                </c:pt>
                <c:pt idx="277">
                  <c:v>4901.4156923076898</c:v>
                </c:pt>
                <c:pt idx="278">
                  <c:v>4901.4156923076898</c:v>
                </c:pt>
                <c:pt idx="279">
                  <c:v>4901.4156923076898</c:v>
                </c:pt>
                <c:pt idx="280">
                  <c:v>4901.4156923076898</c:v>
                </c:pt>
                <c:pt idx="281">
                  <c:v>4901.4156923076898</c:v>
                </c:pt>
                <c:pt idx="282">
                  <c:v>4901.4156923076898</c:v>
                </c:pt>
                <c:pt idx="283">
                  <c:v>4901.4156923076898</c:v>
                </c:pt>
                <c:pt idx="284">
                  <c:v>4901.4156923076898</c:v>
                </c:pt>
                <c:pt idx="285">
                  <c:v>4901.4156923076898</c:v>
                </c:pt>
                <c:pt idx="286">
                  <c:v>4901.4156923076898</c:v>
                </c:pt>
                <c:pt idx="287">
                  <c:v>4901.4156923076898</c:v>
                </c:pt>
                <c:pt idx="288">
                  <c:v>4901.4156923076898</c:v>
                </c:pt>
                <c:pt idx="289">
                  <c:v>4901.4156923076898</c:v>
                </c:pt>
                <c:pt idx="290">
                  <c:v>4901.4156923076898</c:v>
                </c:pt>
                <c:pt idx="291">
                  <c:v>4901.4156923076898</c:v>
                </c:pt>
                <c:pt idx="292">
                  <c:v>4901.4156923076898</c:v>
                </c:pt>
                <c:pt idx="293">
                  <c:v>4901.4156923076898</c:v>
                </c:pt>
                <c:pt idx="294">
                  <c:v>4901.4156923076898</c:v>
                </c:pt>
                <c:pt idx="295">
                  <c:v>4901.4156923076898</c:v>
                </c:pt>
                <c:pt idx="296">
                  <c:v>4901.4156923076898</c:v>
                </c:pt>
                <c:pt idx="297">
                  <c:v>4901.4156923076898</c:v>
                </c:pt>
                <c:pt idx="298">
                  <c:v>4901.4156923076898</c:v>
                </c:pt>
                <c:pt idx="299">
                  <c:v>4901.4156923076898</c:v>
                </c:pt>
                <c:pt idx="300">
                  <c:v>4901.4156923076898</c:v>
                </c:pt>
                <c:pt idx="301">
                  <c:v>4901.4156923076898</c:v>
                </c:pt>
                <c:pt idx="302">
                  <c:v>4901.4156923076898</c:v>
                </c:pt>
                <c:pt idx="303">
                  <c:v>4901.4156923076898</c:v>
                </c:pt>
                <c:pt idx="304">
                  <c:v>4901.4156923076898</c:v>
                </c:pt>
                <c:pt idx="305">
                  <c:v>4901.4156923076898</c:v>
                </c:pt>
                <c:pt idx="306">
                  <c:v>4901.4156923076898</c:v>
                </c:pt>
                <c:pt idx="307">
                  <c:v>4901.4156923076898</c:v>
                </c:pt>
                <c:pt idx="308">
                  <c:v>4901.4156923076898</c:v>
                </c:pt>
                <c:pt idx="309">
                  <c:v>4901.4156923076898</c:v>
                </c:pt>
                <c:pt idx="310">
                  <c:v>4901.4156923076898</c:v>
                </c:pt>
                <c:pt idx="311">
                  <c:v>4901.4156923076898</c:v>
                </c:pt>
                <c:pt idx="312">
                  <c:v>4901.4156923076898</c:v>
                </c:pt>
                <c:pt idx="313">
                  <c:v>4901.4156923076898</c:v>
                </c:pt>
                <c:pt idx="314">
                  <c:v>4901.4156923076898</c:v>
                </c:pt>
                <c:pt idx="315">
                  <c:v>4901.4156923076898</c:v>
                </c:pt>
                <c:pt idx="316">
                  <c:v>4901.4156923076898</c:v>
                </c:pt>
                <c:pt idx="317">
                  <c:v>4901.4156923076898</c:v>
                </c:pt>
                <c:pt idx="318">
                  <c:v>4901.4156923076898</c:v>
                </c:pt>
                <c:pt idx="319">
                  <c:v>4901.4156923076898</c:v>
                </c:pt>
                <c:pt idx="320">
                  <c:v>4901.4156923076898</c:v>
                </c:pt>
                <c:pt idx="321">
                  <c:v>4901.4156923076898</c:v>
                </c:pt>
                <c:pt idx="322">
                  <c:v>4901.4156923076898</c:v>
                </c:pt>
                <c:pt idx="323">
                  <c:v>4901.4156923076898</c:v>
                </c:pt>
                <c:pt idx="324">
                  <c:v>4901.4156923076898</c:v>
                </c:pt>
                <c:pt idx="325">
                  <c:v>4901.4156923076898</c:v>
                </c:pt>
                <c:pt idx="326">
                  <c:v>4901.4156923076898</c:v>
                </c:pt>
                <c:pt idx="327">
                  <c:v>4901.4156923076898</c:v>
                </c:pt>
                <c:pt idx="328">
                  <c:v>4901.4156923076898</c:v>
                </c:pt>
                <c:pt idx="329">
                  <c:v>4901.4156923076898</c:v>
                </c:pt>
                <c:pt idx="330">
                  <c:v>4901.4156923076898</c:v>
                </c:pt>
                <c:pt idx="331">
                  <c:v>4901.4156923076898</c:v>
                </c:pt>
                <c:pt idx="332">
                  <c:v>4901.4156923076898</c:v>
                </c:pt>
                <c:pt idx="333">
                  <c:v>4901.4156923076898</c:v>
                </c:pt>
                <c:pt idx="334">
                  <c:v>4901.4156923076898</c:v>
                </c:pt>
                <c:pt idx="335">
                  <c:v>4901.4156923076898</c:v>
                </c:pt>
                <c:pt idx="336">
                  <c:v>4901.4156923076898</c:v>
                </c:pt>
                <c:pt idx="337">
                  <c:v>4901.4156923076898</c:v>
                </c:pt>
                <c:pt idx="338">
                  <c:v>4901.4156923076898</c:v>
                </c:pt>
                <c:pt idx="339">
                  <c:v>4901.4156923076898</c:v>
                </c:pt>
                <c:pt idx="340">
                  <c:v>4901.4156923076898</c:v>
                </c:pt>
                <c:pt idx="341">
                  <c:v>4901.4156923076898</c:v>
                </c:pt>
                <c:pt idx="342">
                  <c:v>4901.4156923076898</c:v>
                </c:pt>
                <c:pt idx="343">
                  <c:v>4901.4156923076898</c:v>
                </c:pt>
                <c:pt idx="344">
                  <c:v>4901.4156923076898</c:v>
                </c:pt>
                <c:pt idx="345">
                  <c:v>4901.4156923076898</c:v>
                </c:pt>
                <c:pt idx="346">
                  <c:v>4901.4156923076898</c:v>
                </c:pt>
                <c:pt idx="347">
                  <c:v>4901.4156923076898</c:v>
                </c:pt>
                <c:pt idx="348">
                  <c:v>4901.4156923076898</c:v>
                </c:pt>
                <c:pt idx="349">
                  <c:v>4901.4156923076898</c:v>
                </c:pt>
                <c:pt idx="350">
                  <c:v>4901.4156923076898</c:v>
                </c:pt>
                <c:pt idx="351">
                  <c:v>4901.4156923076898</c:v>
                </c:pt>
                <c:pt idx="352">
                  <c:v>4901.4156923076898</c:v>
                </c:pt>
                <c:pt idx="353">
                  <c:v>4901.4156923076898</c:v>
                </c:pt>
                <c:pt idx="354">
                  <c:v>4901.4156923076898</c:v>
                </c:pt>
                <c:pt idx="355">
                  <c:v>4901.4156923076898</c:v>
                </c:pt>
                <c:pt idx="356">
                  <c:v>4901.4156923076898</c:v>
                </c:pt>
                <c:pt idx="357">
                  <c:v>4901.4156923076898</c:v>
                </c:pt>
                <c:pt idx="358">
                  <c:v>4901.4156923076898</c:v>
                </c:pt>
                <c:pt idx="359">
                  <c:v>4901.4156923076898</c:v>
                </c:pt>
                <c:pt idx="360">
                  <c:v>4901.4156923076898</c:v>
                </c:pt>
                <c:pt idx="361">
                  <c:v>4901.4156923076898</c:v>
                </c:pt>
                <c:pt idx="362">
                  <c:v>4901.4156923076898</c:v>
                </c:pt>
                <c:pt idx="363">
                  <c:v>4901.4156923076898</c:v>
                </c:pt>
                <c:pt idx="364">
                  <c:v>4901.4156923076898</c:v>
                </c:pt>
                <c:pt idx="365">
                  <c:v>4901.4156923076898</c:v>
                </c:pt>
                <c:pt idx="366">
                  <c:v>4901.4156923076898</c:v>
                </c:pt>
                <c:pt idx="367">
                  <c:v>4901.4156923076898</c:v>
                </c:pt>
                <c:pt idx="368">
                  <c:v>4901.4156923076898</c:v>
                </c:pt>
                <c:pt idx="369">
                  <c:v>4901.4156923076898</c:v>
                </c:pt>
                <c:pt idx="370">
                  <c:v>4901.4156923076898</c:v>
                </c:pt>
                <c:pt idx="371">
                  <c:v>4901.4156923076898</c:v>
                </c:pt>
                <c:pt idx="372">
                  <c:v>4901.4156923076898</c:v>
                </c:pt>
                <c:pt idx="373">
                  <c:v>4901.4156923076898</c:v>
                </c:pt>
                <c:pt idx="374">
                  <c:v>4901.4156923076898</c:v>
                </c:pt>
                <c:pt idx="375">
                  <c:v>4901.4156923076898</c:v>
                </c:pt>
                <c:pt idx="376">
                  <c:v>4901.4156923076898</c:v>
                </c:pt>
                <c:pt idx="377">
                  <c:v>4901.4156923076898</c:v>
                </c:pt>
                <c:pt idx="378">
                  <c:v>4901.4156923076898</c:v>
                </c:pt>
                <c:pt idx="379">
                  <c:v>4901.4156923076898</c:v>
                </c:pt>
                <c:pt idx="380">
                  <c:v>4901.4156923076898</c:v>
                </c:pt>
                <c:pt idx="381">
                  <c:v>4901.4156923076898</c:v>
                </c:pt>
                <c:pt idx="382">
                  <c:v>4901.4156923076898</c:v>
                </c:pt>
                <c:pt idx="383">
                  <c:v>4901.4156923076898</c:v>
                </c:pt>
                <c:pt idx="384">
                  <c:v>4901.4156923076898</c:v>
                </c:pt>
                <c:pt idx="385">
                  <c:v>4901.4156923076898</c:v>
                </c:pt>
                <c:pt idx="386">
                  <c:v>4901.4156923076898</c:v>
                </c:pt>
                <c:pt idx="387">
                  <c:v>4901.4156923076898</c:v>
                </c:pt>
                <c:pt idx="388">
                  <c:v>4901.4156923076898</c:v>
                </c:pt>
                <c:pt idx="389">
                  <c:v>4901.4156923076898</c:v>
                </c:pt>
                <c:pt idx="390">
                  <c:v>4901.4156923076898</c:v>
                </c:pt>
                <c:pt idx="391">
                  <c:v>4901.4156923076898</c:v>
                </c:pt>
                <c:pt idx="392">
                  <c:v>4901.4156923076898</c:v>
                </c:pt>
                <c:pt idx="393">
                  <c:v>4901.4156923076898</c:v>
                </c:pt>
                <c:pt idx="394">
                  <c:v>4901.4156923076898</c:v>
                </c:pt>
                <c:pt idx="395">
                  <c:v>4901.4156923076898</c:v>
                </c:pt>
                <c:pt idx="396">
                  <c:v>4901.4156923076898</c:v>
                </c:pt>
                <c:pt idx="397">
                  <c:v>4901.4156923076898</c:v>
                </c:pt>
                <c:pt idx="398">
                  <c:v>4901.4156923076898</c:v>
                </c:pt>
                <c:pt idx="399">
                  <c:v>4901.4156923076898</c:v>
                </c:pt>
                <c:pt idx="400">
                  <c:v>4901.4156923076898</c:v>
                </c:pt>
                <c:pt idx="401">
                  <c:v>4901.4156923076898</c:v>
                </c:pt>
                <c:pt idx="402">
                  <c:v>4901.4156923076898</c:v>
                </c:pt>
                <c:pt idx="403">
                  <c:v>4901.4156923076898</c:v>
                </c:pt>
                <c:pt idx="404">
                  <c:v>4901.4156923076898</c:v>
                </c:pt>
                <c:pt idx="405">
                  <c:v>4901.4156923076898</c:v>
                </c:pt>
                <c:pt idx="406">
                  <c:v>4901.4156923076898</c:v>
                </c:pt>
                <c:pt idx="407">
                  <c:v>4901.4156923076898</c:v>
                </c:pt>
                <c:pt idx="408">
                  <c:v>4901.4156923076898</c:v>
                </c:pt>
                <c:pt idx="409">
                  <c:v>4901.4156923076898</c:v>
                </c:pt>
                <c:pt idx="410">
                  <c:v>4901.4156923076898</c:v>
                </c:pt>
                <c:pt idx="411">
                  <c:v>4901.4156923076898</c:v>
                </c:pt>
                <c:pt idx="412">
                  <c:v>4901.4156923076898</c:v>
                </c:pt>
                <c:pt idx="413">
                  <c:v>4901.4156923076898</c:v>
                </c:pt>
                <c:pt idx="414">
                  <c:v>4901.4156923076898</c:v>
                </c:pt>
                <c:pt idx="415">
                  <c:v>4901.4156923076898</c:v>
                </c:pt>
                <c:pt idx="416">
                  <c:v>4901.4156923076898</c:v>
                </c:pt>
                <c:pt idx="417">
                  <c:v>4901.4156923076898</c:v>
                </c:pt>
                <c:pt idx="418">
                  <c:v>4901.4156923076898</c:v>
                </c:pt>
                <c:pt idx="419">
                  <c:v>4901.4156923076898</c:v>
                </c:pt>
                <c:pt idx="420">
                  <c:v>4901.4156923076898</c:v>
                </c:pt>
                <c:pt idx="421">
                  <c:v>4901.4156923076898</c:v>
                </c:pt>
                <c:pt idx="422">
                  <c:v>4901.4156923076898</c:v>
                </c:pt>
                <c:pt idx="423">
                  <c:v>4901.4156923076898</c:v>
                </c:pt>
                <c:pt idx="424">
                  <c:v>4901.4156923076898</c:v>
                </c:pt>
                <c:pt idx="425">
                  <c:v>4901.4156923076898</c:v>
                </c:pt>
                <c:pt idx="426">
                  <c:v>4901.4156923076898</c:v>
                </c:pt>
                <c:pt idx="427">
                  <c:v>4901.4156923076898</c:v>
                </c:pt>
                <c:pt idx="428">
                  <c:v>4901.4156923076898</c:v>
                </c:pt>
                <c:pt idx="429">
                  <c:v>4901.4156923076898</c:v>
                </c:pt>
                <c:pt idx="430">
                  <c:v>4901.4156923076898</c:v>
                </c:pt>
                <c:pt idx="431">
                  <c:v>4901.4156923076898</c:v>
                </c:pt>
                <c:pt idx="432">
                  <c:v>4901.4156923076898</c:v>
                </c:pt>
                <c:pt idx="433">
                  <c:v>4901.4156923076898</c:v>
                </c:pt>
                <c:pt idx="434">
                  <c:v>4901.4156923076898</c:v>
                </c:pt>
                <c:pt idx="435">
                  <c:v>4901.4156923076898</c:v>
                </c:pt>
                <c:pt idx="436">
                  <c:v>4901.4156923076898</c:v>
                </c:pt>
                <c:pt idx="437">
                  <c:v>4901.4156923076898</c:v>
                </c:pt>
                <c:pt idx="438">
                  <c:v>4901.4156923076898</c:v>
                </c:pt>
                <c:pt idx="439">
                  <c:v>4901.4156923076898</c:v>
                </c:pt>
                <c:pt idx="440">
                  <c:v>4901.4156923076898</c:v>
                </c:pt>
                <c:pt idx="441">
                  <c:v>4901.4156923076898</c:v>
                </c:pt>
                <c:pt idx="442">
                  <c:v>4901.4156923076898</c:v>
                </c:pt>
                <c:pt idx="443">
                  <c:v>4901.4156923076898</c:v>
                </c:pt>
                <c:pt idx="444">
                  <c:v>4901.4156923076898</c:v>
                </c:pt>
                <c:pt idx="445">
                  <c:v>4901.4156923076898</c:v>
                </c:pt>
                <c:pt idx="446">
                  <c:v>4901.4156923076898</c:v>
                </c:pt>
                <c:pt idx="447">
                  <c:v>4901.4156923076898</c:v>
                </c:pt>
                <c:pt idx="448">
                  <c:v>4901.4156923076898</c:v>
                </c:pt>
                <c:pt idx="449">
                  <c:v>4901.4156923076898</c:v>
                </c:pt>
                <c:pt idx="450">
                  <c:v>4901.4156923076898</c:v>
                </c:pt>
                <c:pt idx="451">
                  <c:v>4901.4156923076898</c:v>
                </c:pt>
                <c:pt idx="452">
                  <c:v>4901.4156923076898</c:v>
                </c:pt>
                <c:pt idx="453">
                  <c:v>4901.4156923076898</c:v>
                </c:pt>
                <c:pt idx="454">
                  <c:v>4901.4156923076898</c:v>
                </c:pt>
                <c:pt idx="455">
                  <c:v>4901.4156923076898</c:v>
                </c:pt>
                <c:pt idx="456">
                  <c:v>4901.4156923076898</c:v>
                </c:pt>
                <c:pt idx="457">
                  <c:v>4901.4156923076898</c:v>
                </c:pt>
                <c:pt idx="458">
                  <c:v>4901.4156923076898</c:v>
                </c:pt>
                <c:pt idx="459">
                  <c:v>4901.4156923076898</c:v>
                </c:pt>
                <c:pt idx="460">
                  <c:v>4901.4156923076898</c:v>
                </c:pt>
                <c:pt idx="461">
                  <c:v>4901.4156923076898</c:v>
                </c:pt>
                <c:pt idx="462">
                  <c:v>4901.4156923076898</c:v>
                </c:pt>
                <c:pt idx="463">
                  <c:v>4901.4156923076898</c:v>
                </c:pt>
                <c:pt idx="464">
                  <c:v>4901.4156923076898</c:v>
                </c:pt>
                <c:pt idx="465">
                  <c:v>4901.4156923076898</c:v>
                </c:pt>
                <c:pt idx="466">
                  <c:v>4901.4156923076898</c:v>
                </c:pt>
                <c:pt idx="467">
                  <c:v>4901.4156923076898</c:v>
                </c:pt>
                <c:pt idx="468">
                  <c:v>4901.4156923076898</c:v>
                </c:pt>
                <c:pt idx="469">
                  <c:v>4901.4156923076898</c:v>
                </c:pt>
                <c:pt idx="470">
                  <c:v>4901.4156923076898</c:v>
                </c:pt>
                <c:pt idx="471">
                  <c:v>4901.4156923076898</c:v>
                </c:pt>
                <c:pt idx="472">
                  <c:v>4901.4156923076898</c:v>
                </c:pt>
                <c:pt idx="473">
                  <c:v>4901.4156923076898</c:v>
                </c:pt>
                <c:pt idx="474">
                  <c:v>4901.4156923076898</c:v>
                </c:pt>
                <c:pt idx="475">
                  <c:v>4901.4156923076898</c:v>
                </c:pt>
                <c:pt idx="476">
                  <c:v>4901.4156923076898</c:v>
                </c:pt>
                <c:pt idx="477">
                  <c:v>4901.4156923076898</c:v>
                </c:pt>
                <c:pt idx="478">
                  <c:v>4901.4156923076898</c:v>
                </c:pt>
                <c:pt idx="479">
                  <c:v>4901.4156923076898</c:v>
                </c:pt>
                <c:pt idx="480">
                  <c:v>4901.4156923076898</c:v>
                </c:pt>
                <c:pt idx="481">
                  <c:v>4901.4156923076898</c:v>
                </c:pt>
                <c:pt idx="482">
                  <c:v>4901.4156923076898</c:v>
                </c:pt>
                <c:pt idx="483">
                  <c:v>4901.4156923076898</c:v>
                </c:pt>
                <c:pt idx="484">
                  <c:v>4901.4156923076898</c:v>
                </c:pt>
                <c:pt idx="485">
                  <c:v>4901.4156923076898</c:v>
                </c:pt>
                <c:pt idx="486">
                  <c:v>4901.4156923076898</c:v>
                </c:pt>
                <c:pt idx="487">
                  <c:v>4901.4156923076898</c:v>
                </c:pt>
                <c:pt idx="488">
                  <c:v>4901.4156923076898</c:v>
                </c:pt>
                <c:pt idx="489">
                  <c:v>4901.4156923076898</c:v>
                </c:pt>
                <c:pt idx="490">
                  <c:v>4901.4156923076898</c:v>
                </c:pt>
                <c:pt idx="491">
                  <c:v>4901.4156923076898</c:v>
                </c:pt>
                <c:pt idx="492">
                  <c:v>4901.4156923076898</c:v>
                </c:pt>
                <c:pt idx="493">
                  <c:v>4901.4156923076898</c:v>
                </c:pt>
                <c:pt idx="494">
                  <c:v>4901.4156923076898</c:v>
                </c:pt>
                <c:pt idx="495">
                  <c:v>4901.4156923076898</c:v>
                </c:pt>
                <c:pt idx="496">
                  <c:v>4901.4156923076898</c:v>
                </c:pt>
                <c:pt idx="497">
                  <c:v>4901.4156923076898</c:v>
                </c:pt>
                <c:pt idx="498">
                  <c:v>4901.4156923076898</c:v>
                </c:pt>
                <c:pt idx="499">
                  <c:v>4901.4156923076898</c:v>
                </c:pt>
                <c:pt idx="500">
                  <c:v>4901.4156923076898</c:v>
                </c:pt>
                <c:pt idx="501">
                  <c:v>4901.4156923076898</c:v>
                </c:pt>
                <c:pt idx="502">
                  <c:v>4901.4156923076898</c:v>
                </c:pt>
                <c:pt idx="503">
                  <c:v>4901.4156923076898</c:v>
                </c:pt>
                <c:pt idx="504">
                  <c:v>4901.4156923076898</c:v>
                </c:pt>
                <c:pt idx="505">
                  <c:v>4901.4156923076898</c:v>
                </c:pt>
                <c:pt idx="506">
                  <c:v>4901.4156923076898</c:v>
                </c:pt>
                <c:pt idx="507">
                  <c:v>4901.4156923076898</c:v>
                </c:pt>
                <c:pt idx="508">
                  <c:v>4901.4156923076898</c:v>
                </c:pt>
                <c:pt idx="509">
                  <c:v>4901.4156923076898</c:v>
                </c:pt>
                <c:pt idx="510">
                  <c:v>4901.4156923076898</c:v>
                </c:pt>
                <c:pt idx="511">
                  <c:v>4901.4156923076898</c:v>
                </c:pt>
                <c:pt idx="512">
                  <c:v>4901.4156923076898</c:v>
                </c:pt>
                <c:pt idx="513">
                  <c:v>4901.4156923076898</c:v>
                </c:pt>
                <c:pt idx="514">
                  <c:v>4901.4156923076898</c:v>
                </c:pt>
                <c:pt idx="515">
                  <c:v>4901.4156923076898</c:v>
                </c:pt>
                <c:pt idx="516">
                  <c:v>4901.4156923076898</c:v>
                </c:pt>
                <c:pt idx="517">
                  <c:v>4901.4156923076898</c:v>
                </c:pt>
                <c:pt idx="518">
                  <c:v>4901.4156923076898</c:v>
                </c:pt>
                <c:pt idx="519">
                  <c:v>4901.4156923076898</c:v>
                </c:pt>
                <c:pt idx="520">
                  <c:v>4901.4156923076898</c:v>
                </c:pt>
                <c:pt idx="521">
                  <c:v>4901.4156923076898</c:v>
                </c:pt>
                <c:pt idx="522">
                  <c:v>4901.4156923076898</c:v>
                </c:pt>
                <c:pt idx="523">
                  <c:v>4901.4156923076898</c:v>
                </c:pt>
                <c:pt idx="524">
                  <c:v>4901.4156923076898</c:v>
                </c:pt>
                <c:pt idx="525">
                  <c:v>4901.4156923076898</c:v>
                </c:pt>
                <c:pt idx="526">
                  <c:v>4901.4156923076898</c:v>
                </c:pt>
                <c:pt idx="527">
                  <c:v>4901.4156923076898</c:v>
                </c:pt>
                <c:pt idx="528">
                  <c:v>4901.4156923076898</c:v>
                </c:pt>
                <c:pt idx="529">
                  <c:v>4901.4156923076898</c:v>
                </c:pt>
                <c:pt idx="530">
                  <c:v>4901.4156923076898</c:v>
                </c:pt>
                <c:pt idx="531">
                  <c:v>4901.4156923076898</c:v>
                </c:pt>
                <c:pt idx="532">
                  <c:v>4901.4156923076898</c:v>
                </c:pt>
                <c:pt idx="533">
                  <c:v>4901.4156923076898</c:v>
                </c:pt>
                <c:pt idx="534">
                  <c:v>4901.4156923076898</c:v>
                </c:pt>
                <c:pt idx="535">
                  <c:v>4901.4156923076898</c:v>
                </c:pt>
                <c:pt idx="536">
                  <c:v>4901.4156923076898</c:v>
                </c:pt>
                <c:pt idx="537">
                  <c:v>4901.4156923076898</c:v>
                </c:pt>
                <c:pt idx="538">
                  <c:v>4901.4156923076898</c:v>
                </c:pt>
                <c:pt idx="539">
                  <c:v>4901.4156923076898</c:v>
                </c:pt>
                <c:pt idx="540">
                  <c:v>4901.4156923076898</c:v>
                </c:pt>
                <c:pt idx="541">
                  <c:v>4901.4156923076898</c:v>
                </c:pt>
                <c:pt idx="542">
                  <c:v>4901.4156923076898</c:v>
                </c:pt>
                <c:pt idx="543">
                  <c:v>4901.4156923076898</c:v>
                </c:pt>
                <c:pt idx="544">
                  <c:v>4901.4156923076898</c:v>
                </c:pt>
                <c:pt idx="545">
                  <c:v>4901.4156923076898</c:v>
                </c:pt>
                <c:pt idx="546">
                  <c:v>4901.4156923076898</c:v>
                </c:pt>
                <c:pt idx="547">
                  <c:v>4901.4156923076898</c:v>
                </c:pt>
                <c:pt idx="548">
                  <c:v>4901.4156923076898</c:v>
                </c:pt>
                <c:pt idx="549">
                  <c:v>4901.4156923076898</c:v>
                </c:pt>
                <c:pt idx="550">
                  <c:v>4901.4156923076898</c:v>
                </c:pt>
                <c:pt idx="551">
                  <c:v>4901.4156923076898</c:v>
                </c:pt>
                <c:pt idx="552">
                  <c:v>4901.4156923076898</c:v>
                </c:pt>
                <c:pt idx="553">
                  <c:v>4901.4156923076898</c:v>
                </c:pt>
                <c:pt idx="554">
                  <c:v>4901.4156923076898</c:v>
                </c:pt>
                <c:pt idx="555">
                  <c:v>4901.4156923076898</c:v>
                </c:pt>
                <c:pt idx="556">
                  <c:v>4901.4156923076898</c:v>
                </c:pt>
                <c:pt idx="557">
                  <c:v>4901.4156923076898</c:v>
                </c:pt>
                <c:pt idx="558">
                  <c:v>4901.4156923076898</c:v>
                </c:pt>
                <c:pt idx="559">
                  <c:v>4901.4156923076898</c:v>
                </c:pt>
                <c:pt idx="560">
                  <c:v>4901.4156923076898</c:v>
                </c:pt>
                <c:pt idx="561">
                  <c:v>4901.4156923076898</c:v>
                </c:pt>
                <c:pt idx="562">
                  <c:v>4901.4156923076898</c:v>
                </c:pt>
                <c:pt idx="563">
                  <c:v>4901.4156923076898</c:v>
                </c:pt>
                <c:pt idx="564">
                  <c:v>4901.4156923076898</c:v>
                </c:pt>
                <c:pt idx="565">
                  <c:v>4901.4156923076898</c:v>
                </c:pt>
                <c:pt idx="566">
                  <c:v>4901.4156923076898</c:v>
                </c:pt>
                <c:pt idx="567">
                  <c:v>4901.4156923076898</c:v>
                </c:pt>
                <c:pt idx="568">
                  <c:v>4901.4156923076898</c:v>
                </c:pt>
                <c:pt idx="569">
                  <c:v>4901.4156923076898</c:v>
                </c:pt>
                <c:pt idx="570">
                  <c:v>4901.4156923076898</c:v>
                </c:pt>
                <c:pt idx="571">
                  <c:v>4901.4156923076898</c:v>
                </c:pt>
                <c:pt idx="572">
                  <c:v>4901.4156923076898</c:v>
                </c:pt>
                <c:pt idx="573">
                  <c:v>4901.4156923076898</c:v>
                </c:pt>
                <c:pt idx="574">
                  <c:v>4901.4156923076898</c:v>
                </c:pt>
                <c:pt idx="575">
                  <c:v>4901.4156923076898</c:v>
                </c:pt>
                <c:pt idx="576">
                  <c:v>4901.4156923076898</c:v>
                </c:pt>
                <c:pt idx="577">
                  <c:v>4901.4156923076898</c:v>
                </c:pt>
                <c:pt idx="578">
                  <c:v>4901.4156923076898</c:v>
                </c:pt>
                <c:pt idx="579">
                  <c:v>4901.4156923076898</c:v>
                </c:pt>
                <c:pt idx="580">
                  <c:v>4901.4156923076898</c:v>
                </c:pt>
                <c:pt idx="581">
                  <c:v>4901.4156923076898</c:v>
                </c:pt>
                <c:pt idx="582">
                  <c:v>4901.4156923076898</c:v>
                </c:pt>
                <c:pt idx="583">
                  <c:v>4901.4156923076898</c:v>
                </c:pt>
                <c:pt idx="584">
                  <c:v>4901.4156923076898</c:v>
                </c:pt>
                <c:pt idx="585">
                  <c:v>4901.4156923076898</c:v>
                </c:pt>
                <c:pt idx="586">
                  <c:v>4901.4156923076898</c:v>
                </c:pt>
                <c:pt idx="587">
                  <c:v>4901.4156923076898</c:v>
                </c:pt>
                <c:pt idx="588">
                  <c:v>4901.4156923076898</c:v>
                </c:pt>
                <c:pt idx="589">
                  <c:v>4901.4156923076898</c:v>
                </c:pt>
                <c:pt idx="590">
                  <c:v>4901.4156923076898</c:v>
                </c:pt>
                <c:pt idx="591">
                  <c:v>4901.4156923076898</c:v>
                </c:pt>
                <c:pt idx="592">
                  <c:v>4901.4156923076898</c:v>
                </c:pt>
                <c:pt idx="593">
                  <c:v>4901.4156923076898</c:v>
                </c:pt>
                <c:pt idx="594">
                  <c:v>4901.4156923076898</c:v>
                </c:pt>
                <c:pt idx="595">
                  <c:v>4901.4156923076898</c:v>
                </c:pt>
                <c:pt idx="596">
                  <c:v>4901.4156923076898</c:v>
                </c:pt>
                <c:pt idx="597">
                  <c:v>4901.4156923076898</c:v>
                </c:pt>
                <c:pt idx="598">
                  <c:v>4901.4156923076898</c:v>
                </c:pt>
                <c:pt idx="599">
                  <c:v>4901.4156923076898</c:v>
                </c:pt>
                <c:pt idx="600">
                  <c:v>4901.4156923076898</c:v>
                </c:pt>
                <c:pt idx="601">
                  <c:v>4901.4156923076898</c:v>
                </c:pt>
                <c:pt idx="602">
                  <c:v>4901.4156923076898</c:v>
                </c:pt>
                <c:pt idx="603">
                  <c:v>4901.4156923076898</c:v>
                </c:pt>
                <c:pt idx="604">
                  <c:v>4901.4156923076898</c:v>
                </c:pt>
                <c:pt idx="605">
                  <c:v>4901.4156923076898</c:v>
                </c:pt>
                <c:pt idx="606">
                  <c:v>4901.4156923076898</c:v>
                </c:pt>
                <c:pt idx="607">
                  <c:v>4901.4156923076898</c:v>
                </c:pt>
                <c:pt idx="608">
                  <c:v>4901.4156923076898</c:v>
                </c:pt>
                <c:pt idx="609">
                  <c:v>4901.4156923076898</c:v>
                </c:pt>
                <c:pt idx="610">
                  <c:v>4901.4156923076898</c:v>
                </c:pt>
                <c:pt idx="611">
                  <c:v>4901.4156923076898</c:v>
                </c:pt>
                <c:pt idx="612">
                  <c:v>4901.4156923076898</c:v>
                </c:pt>
                <c:pt idx="613">
                  <c:v>4901.4156923076898</c:v>
                </c:pt>
                <c:pt idx="614">
                  <c:v>4901.4156923076898</c:v>
                </c:pt>
                <c:pt idx="615">
                  <c:v>4901.4156923076898</c:v>
                </c:pt>
                <c:pt idx="616">
                  <c:v>4901.4156923076898</c:v>
                </c:pt>
                <c:pt idx="617">
                  <c:v>4901.4156923076898</c:v>
                </c:pt>
                <c:pt idx="618">
                  <c:v>4901.4156923076898</c:v>
                </c:pt>
                <c:pt idx="619">
                  <c:v>4901.4156923076898</c:v>
                </c:pt>
                <c:pt idx="620">
                  <c:v>4901.4156923076898</c:v>
                </c:pt>
                <c:pt idx="621">
                  <c:v>4901.4156923076898</c:v>
                </c:pt>
                <c:pt idx="622">
                  <c:v>4901.4156923076898</c:v>
                </c:pt>
                <c:pt idx="623">
                  <c:v>4901.4156923076898</c:v>
                </c:pt>
                <c:pt idx="624">
                  <c:v>4901.4156923076898</c:v>
                </c:pt>
                <c:pt idx="625">
                  <c:v>4901.4156923076898</c:v>
                </c:pt>
                <c:pt idx="626">
                  <c:v>4901.4156923076898</c:v>
                </c:pt>
                <c:pt idx="627">
                  <c:v>4901.4156923076898</c:v>
                </c:pt>
                <c:pt idx="628">
                  <c:v>4901.4156923076898</c:v>
                </c:pt>
                <c:pt idx="629">
                  <c:v>4901.4156923076898</c:v>
                </c:pt>
                <c:pt idx="630">
                  <c:v>4901.4156923076898</c:v>
                </c:pt>
                <c:pt idx="631">
                  <c:v>4901.4156923076898</c:v>
                </c:pt>
                <c:pt idx="632">
                  <c:v>4901.4156923076898</c:v>
                </c:pt>
                <c:pt idx="633">
                  <c:v>4901.4156923076898</c:v>
                </c:pt>
                <c:pt idx="634">
                  <c:v>4901.4156923076898</c:v>
                </c:pt>
                <c:pt idx="635">
                  <c:v>4901.4156923076898</c:v>
                </c:pt>
                <c:pt idx="636">
                  <c:v>4901.4156923076898</c:v>
                </c:pt>
                <c:pt idx="637">
                  <c:v>4901.4156923076898</c:v>
                </c:pt>
                <c:pt idx="638">
                  <c:v>4901.4156923076898</c:v>
                </c:pt>
                <c:pt idx="639">
                  <c:v>4901.4156923076898</c:v>
                </c:pt>
                <c:pt idx="640">
                  <c:v>4901.4156923076898</c:v>
                </c:pt>
                <c:pt idx="641">
                  <c:v>4901.4156923076898</c:v>
                </c:pt>
                <c:pt idx="642">
                  <c:v>4901.4156923076898</c:v>
                </c:pt>
                <c:pt idx="643">
                  <c:v>4901.4156923076898</c:v>
                </c:pt>
                <c:pt idx="644">
                  <c:v>4901.4156923076898</c:v>
                </c:pt>
                <c:pt idx="645">
                  <c:v>4901.4156923076898</c:v>
                </c:pt>
                <c:pt idx="646">
                  <c:v>4901.4156923076898</c:v>
                </c:pt>
                <c:pt idx="647">
                  <c:v>4901.4156923076898</c:v>
                </c:pt>
                <c:pt idx="648">
                  <c:v>4901.4156923076898</c:v>
                </c:pt>
                <c:pt idx="649">
                  <c:v>4901.4156923076898</c:v>
                </c:pt>
                <c:pt idx="650">
                  <c:v>4901.4156923076898</c:v>
                </c:pt>
                <c:pt idx="651">
                  <c:v>4901.4156923076898</c:v>
                </c:pt>
                <c:pt idx="652">
                  <c:v>4901.4156923076898</c:v>
                </c:pt>
                <c:pt idx="653">
                  <c:v>4901.4156923076898</c:v>
                </c:pt>
                <c:pt idx="654">
                  <c:v>4901.4156923076898</c:v>
                </c:pt>
                <c:pt idx="655">
                  <c:v>4901.4156923076898</c:v>
                </c:pt>
                <c:pt idx="656">
                  <c:v>4901.4156923076898</c:v>
                </c:pt>
                <c:pt idx="657">
                  <c:v>4901.4156923076898</c:v>
                </c:pt>
                <c:pt idx="658">
                  <c:v>4901.4156923076898</c:v>
                </c:pt>
                <c:pt idx="659">
                  <c:v>4901.4156923076898</c:v>
                </c:pt>
                <c:pt idx="660">
                  <c:v>4901.4156923076898</c:v>
                </c:pt>
                <c:pt idx="661">
                  <c:v>4901.4156923076898</c:v>
                </c:pt>
                <c:pt idx="662">
                  <c:v>4901.4156923076898</c:v>
                </c:pt>
                <c:pt idx="663">
                  <c:v>4901.4156923076898</c:v>
                </c:pt>
                <c:pt idx="664">
                  <c:v>4901.4156923076898</c:v>
                </c:pt>
                <c:pt idx="665">
                  <c:v>4901.4156923076898</c:v>
                </c:pt>
                <c:pt idx="666">
                  <c:v>4901.4156923076898</c:v>
                </c:pt>
                <c:pt idx="667">
                  <c:v>4901.4156923076898</c:v>
                </c:pt>
                <c:pt idx="668">
                  <c:v>4901.4156923076898</c:v>
                </c:pt>
                <c:pt idx="669">
                  <c:v>4901.4156923076898</c:v>
                </c:pt>
                <c:pt idx="670">
                  <c:v>4901.4156923076898</c:v>
                </c:pt>
                <c:pt idx="671">
                  <c:v>4901.4156923076898</c:v>
                </c:pt>
                <c:pt idx="672">
                  <c:v>4901.4156923076898</c:v>
                </c:pt>
                <c:pt idx="673">
                  <c:v>4901.4156923076898</c:v>
                </c:pt>
                <c:pt idx="674">
                  <c:v>4901.4156923076898</c:v>
                </c:pt>
                <c:pt idx="675">
                  <c:v>4901.4156923076898</c:v>
                </c:pt>
                <c:pt idx="676">
                  <c:v>4901.4156923076898</c:v>
                </c:pt>
                <c:pt idx="677">
                  <c:v>4901.4156923076898</c:v>
                </c:pt>
                <c:pt idx="678">
                  <c:v>4901.4156923076898</c:v>
                </c:pt>
                <c:pt idx="679">
                  <c:v>4901.4156923076898</c:v>
                </c:pt>
                <c:pt idx="680">
                  <c:v>4901.4156923076898</c:v>
                </c:pt>
                <c:pt idx="681">
                  <c:v>4901.4156923076898</c:v>
                </c:pt>
                <c:pt idx="682">
                  <c:v>4901.4156923076898</c:v>
                </c:pt>
                <c:pt idx="683">
                  <c:v>4901.4156923076898</c:v>
                </c:pt>
                <c:pt idx="684">
                  <c:v>4901.4156923076898</c:v>
                </c:pt>
                <c:pt idx="685">
                  <c:v>4901.4156923076898</c:v>
                </c:pt>
                <c:pt idx="686">
                  <c:v>4901.4156923076898</c:v>
                </c:pt>
                <c:pt idx="687">
                  <c:v>4901.4156923076898</c:v>
                </c:pt>
                <c:pt idx="688">
                  <c:v>4901.4156923076898</c:v>
                </c:pt>
                <c:pt idx="689">
                  <c:v>4901.4156923076898</c:v>
                </c:pt>
                <c:pt idx="690">
                  <c:v>4901.4156923076898</c:v>
                </c:pt>
                <c:pt idx="691">
                  <c:v>4901.4156923076898</c:v>
                </c:pt>
                <c:pt idx="692">
                  <c:v>4901.4156923076898</c:v>
                </c:pt>
                <c:pt idx="693">
                  <c:v>4901.4156923076898</c:v>
                </c:pt>
                <c:pt idx="694">
                  <c:v>4901.4156923076898</c:v>
                </c:pt>
                <c:pt idx="695">
                  <c:v>4901.4156923076898</c:v>
                </c:pt>
                <c:pt idx="696">
                  <c:v>4901.4156923076898</c:v>
                </c:pt>
                <c:pt idx="697">
                  <c:v>4901.4156923076898</c:v>
                </c:pt>
                <c:pt idx="698">
                  <c:v>4901.4156923076898</c:v>
                </c:pt>
                <c:pt idx="699">
                  <c:v>4901.4156923076898</c:v>
                </c:pt>
                <c:pt idx="700">
                  <c:v>4901.4156923076898</c:v>
                </c:pt>
                <c:pt idx="701">
                  <c:v>4901.4156923076898</c:v>
                </c:pt>
                <c:pt idx="702">
                  <c:v>4901.4156923076898</c:v>
                </c:pt>
                <c:pt idx="703">
                  <c:v>4901.4156923076898</c:v>
                </c:pt>
                <c:pt idx="704">
                  <c:v>4901.4156923076898</c:v>
                </c:pt>
                <c:pt idx="705">
                  <c:v>4901.4156923076898</c:v>
                </c:pt>
                <c:pt idx="706">
                  <c:v>4901.4156923076898</c:v>
                </c:pt>
                <c:pt idx="707">
                  <c:v>4901.4156923076898</c:v>
                </c:pt>
                <c:pt idx="708">
                  <c:v>4901.4156923076898</c:v>
                </c:pt>
                <c:pt idx="709">
                  <c:v>4901.4156923076898</c:v>
                </c:pt>
                <c:pt idx="710">
                  <c:v>4901.4156923076898</c:v>
                </c:pt>
                <c:pt idx="711">
                  <c:v>4901.4156923076898</c:v>
                </c:pt>
                <c:pt idx="712">
                  <c:v>4901.4156923076898</c:v>
                </c:pt>
                <c:pt idx="713">
                  <c:v>4901.4156923076898</c:v>
                </c:pt>
                <c:pt idx="714">
                  <c:v>4901.4156923076898</c:v>
                </c:pt>
                <c:pt idx="715">
                  <c:v>4901.4156923076898</c:v>
                </c:pt>
                <c:pt idx="716">
                  <c:v>4901.4156923076898</c:v>
                </c:pt>
                <c:pt idx="717">
                  <c:v>4901.4156923076898</c:v>
                </c:pt>
                <c:pt idx="718">
                  <c:v>4901.4156923076898</c:v>
                </c:pt>
                <c:pt idx="719">
                  <c:v>4901.4156923076898</c:v>
                </c:pt>
                <c:pt idx="720">
                  <c:v>4901.4156923076898</c:v>
                </c:pt>
                <c:pt idx="721">
                  <c:v>4901.4156923076898</c:v>
                </c:pt>
                <c:pt idx="722">
                  <c:v>4901.4156923076898</c:v>
                </c:pt>
                <c:pt idx="723">
                  <c:v>4901.4156923076898</c:v>
                </c:pt>
                <c:pt idx="724">
                  <c:v>4901.4156923076898</c:v>
                </c:pt>
                <c:pt idx="725">
                  <c:v>4901.4156923076898</c:v>
                </c:pt>
                <c:pt idx="726">
                  <c:v>4901.4156923076898</c:v>
                </c:pt>
                <c:pt idx="727">
                  <c:v>4901.4156923076898</c:v>
                </c:pt>
                <c:pt idx="728">
                  <c:v>4901.4156923076898</c:v>
                </c:pt>
                <c:pt idx="729">
                  <c:v>4901.4156923076898</c:v>
                </c:pt>
                <c:pt idx="730">
                  <c:v>4901.4156923076898</c:v>
                </c:pt>
                <c:pt idx="731">
                  <c:v>4901.4156923076898</c:v>
                </c:pt>
                <c:pt idx="732">
                  <c:v>4901.4156923076898</c:v>
                </c:pt>
                <c:pt idx="733">
                  <c:v>4901.4156923076898</c:v>
                </c:pt>
                <c:pt idx="734">
                  <c:v>4901.4156923076898</c:v>
                </c:pt>
                <c:pt idx="735">
                  <c:v>4901.4156923076898</c:v>
                </c:pt>
                <c:pt idx="736">
                  <c:v>4901.4156923076898</c:v>
                </c:pt>
                <c:pt idx="737">
                  <c:v>4901.4156923076898</c:v>
                </c:pt>
                <c:pt idx="738">
                  <c:v>4901.4156923076898</c:v>
                </c:pt>
                <c:pt idx="739">
                  <c:v>4901.4156923076898</c:v>
                </c:pt>
                <c:pt idx="740">
                  <c:v>4901.4156923076898</c:v>
                </c:pt>
                <c:pt idx="741">
                  <c:v>4901.4156923076898</c:v>
                </c:pt>
                <c:pt idx="742">
                  <c:v>4901.4156923076898</c:v>
                </c:pt>
                <c:pt idx="743">
                  <c:v>4901.4156923076898</c:v>
                </c:pt>
                <c:pt idx="744">
                  <c:v>4901.4156923076898</c:v>
                </c:pt>
                <c:pt idx="745">
                  <c:v>4901.4156923076898</c:v>
                </c:pt>
                <c:pt idx="746">
                  <c:v>4901.4156923076898</c:v>
                </c:pt>
                <c:pt idx="747">
                  <c:v>4901.4156923076898</c:v>
                </c:pt>
                <c:pt idx="748">
                  <c:v>4901.4156923076898</c:v>
                </c:pt>
                <c:pt idx="749">
                  <c:v>4901.4156923076898</c:v>
                </c:pt>
                <c:pt idx="750">
                  <c:v>4901.4156923076898</c:v>
                </c:pt>
                <c:pt idx="751">
                  <c:v>4901.4156923076898</c:v>
                </c:pt>
                <c:pt idx="752">
                  <c:v>4901.4156923076898</c:v>
                </c:pt>
                <c:pt idx="753">
                  <c:v>4901.4156923076898</c:v>
                </c:pt>
                <c:pt idx="754">
                  <c:v>4901.4156923076898</c:v>
                </c:pt>
                <c:pt idx="755">
                  <c:v>4901.4156923076898</c:v>
                </c:pt>
                <c:pt idx="756">
                  <c:v>4901.4156923076898</c:v>
                </c:pt>
                <c:pt idx="757">
                  <c:v>4901.4156923076898</c:v>
                </c:pt>
                <c:pt idx="758">
                  <c:v>4901.4156923076898</c:v>
                </c:pt>
                <c:pt idx="759">
                  <c:v>4901.4156923076898</c:v>
                </c:pt>
                <c:pt idx="760">
                  <c:v>4901.4156923076898</c:v>
                </c:pt>
                <c:pt idx="761">
                  <c:v>4901.4156923076898</c:v>
                </c:pt>
                <c:pt idx="762">
                  <c:v>4901.4156923076898</c:v>
                </c:pt>
                <c:pt idx="763">
                  <c:v>4901.4156923076898</c:v>
                </c:pt>
                <c:pt idx="764">
                  <c:v>4901.4156923076898</c:v>
                </c:pt>
                <c:pt idx="765">
                  <c:v>4901.4156923076898</c:v>
                </c:pt>
                <c:pt idx="766">
                  <c:v>4901.4156923076898</c:v>
                </c:pt>
                <c:pt idx="767">
                  <c:v>4901.4156923076898</c:v>
                </c:pt>
                <c:pt idx="768">
                  <c:v>4901.4156923076898</c:v>
                </c:pt>
                <c:pt idx="769">
                  <c:v>4901.4156923076898</c:v>
                </c:pt>
                <c:pt idx="770">
                  <c:v>4901.4156923076898</c:v>
                </c:pt>
                <c:pt idx="771">
                  <c:v>4901.4156923076898</c:v>
                </c:pt>
                <c:pt idx="772">
                  <c:v>4901.4156923076898</c:v>
                </c:pt>
                <c:pt idx="773">
                  <c:v>4901.4156923076898</c:v>
                </c:pt>
                <c:pt idx="774">
                  <c:v>4901.4156923076898</c:v>
                </c:pt>
                <c:pt idx="775">
                  <c:v>4901.4156923076898</c:v>
                </c:pt>
                <c:pt idx="776">
                  <c:v>4901.4156923076898</c:v>
                </c:pt>
                <c:pt idx="777">
                  <c:v>4901.4156923076898</c:v>
                </c:pt>
                <c:pt idx="778">
                  <c:v>4901.4156923076898</c:v>
                </c:pt>
                <c:pt idx="779">
                  <c:v>4901.4156923076898</c:v>
                </c:pt>
                <c:pt idx="780">
                  <c:v>4901.4156923076898</c:v>
                </c:pt>
                <c:pt idx="781">
                  <c:v>4901.4156923076898</c:v>
                </c:pt>
                <c:pt idx="782">
                  <c:v>4901.4156923076898</c:v>
                </c:pt>
                <c:pt idx="783">
                  <c:v>4901.4156923076898</c:v>
                </c:pt>
                <c:pt idx="784">
                  <c:v>4901.4156923076898</c:v>
                </c:pt>
                <c:pt idx="785">
                  <c:v>4901.4156923076898</c:v>
                </c:pt>
                <c:pt idx="786">
                  <c:v>4901.4156923076898</c:v>
                </c:pt>
                <c:pt idx="787">
                  <c:v>4901.4156923076898</c:v>
                </c:pt>
                <c:pt idx="788">
                  <c:v>4901.4156923076898</c:v>
                </c:pt>
                <c:pt idx="789">
                  <c:v>4901.4156923076898</c:v>
                </c:pt>
                <c:pt idx="790">
                  <c:v>4901.4156923076898</c:v>
                </c:pt>
                <c:pt idx="791">
                  <c:v>4901.4156923076898</c:v>
                </c:pt>
                <c:pt idx="792">
                  <c:v>4901.4156923076898</c:v>
                </c:pt>
                <c:pt idx="793">
                  <c:v>4901.4156923076898</c:v>
                </c:pt>
                <c:pt idx="794">
                  <c:v>4901.4156923076898</c:v>
                </c:pt>
                <c:pt idx="795">
                  <c:v>4901.4156923076898</c:v>
                </c:pt>
                <c:pt idx="796">
                  <c:v>4901.4156923076898</c:v>
                </c:pt>
                <c:pt idx="797">
                  <c:v>4901.4156923076898</c:v>
                </c:pt>
                <c:pt idx="798">
                  <c:v>4901.4156923076898</c:v>
                </c:pt>
                <c:pt idx="799">
                  <c:v>4901.4156923076898</c:v>
                </c:pt>
                <c:pt idx="800">
                  <c:v>4901.4156923076898</c:v>
                </c:pt>
                <c:pt idx="801">
                  <c:v>4901.4156923076898</c:v>
                </c:pt>
                <c:pt idx="802">
                  <c:v>4901.4156923076898</c:v>
                </c:pt>
                <c:pt idx="803">
                  <c:v>4901.4156923076898</c:v>
                </c:pt>
                <c:pt idx="804">
                  <c:v>4901.4156923076898</c:v>
                </c:pt>
                <c:pt idx="805">
                  <c:v>4901.4156923076898</c:v>
                </c:pt>
                <c:pt idx="806">
                  <c:v>4901.4156923076898</c:v>
                </c:pt>
                <c:pt idx="807">
                  <c:v>4901.1543333333302</c:v>
                </c:pt>
                <c:pt idx="808">
                  <c:v>4901.0414000000001</c:v>
                </c:pt>
                <c:pt idx="809">
                  <c:v>4900.9836249999998</c:v>
                </c:pt>
                <c:pt idx="810">
                  <c:v>4900.7034285714299</c:v>
                </c:pt>
                <c:pt idx="811">
                  <c:v>4900.5398750000004</c:v>
                </c:pt>
                <c:pt idx="812">
                  <c:v>4900.3888181818202</c:v>
                </c:pt>
                <c:pt idx="813">
                  <c:v>4900.2161249999999</c:v>
                </c:pt>
                <c:pt idx="814">
                  <c:v>4899.9979999999996</c:v>
                </c:pt>
                <c:pt idx="815">
                  <c:v>4899.7832857142903</c:v>
                </c:pt>
                <c:pt idx="816">
                  <c:v>4899.6562000000004</c:v>
                </c:pt>
                <c:pt idx="817">
                  <c:v>4899.4859999999999</c:v>
                </c:pt>
                <c:pt idx="818">
                  <c:v>4899.2471428571398</c:v>
                </c:pt>
                <c:pt idx="819">
                  <c:v>4899.0842000000002</c:v>
                </c:pt>
                <c:pt idx="820">
                  <c:v>4898.9056428571403</c:v>
                </c:pt>
                <c:pt idx="821">
                  <c:v>4898.7465000000002</c:v>
                </c:pt>
                <c:pt idx="822">
                  <c:v>4898.5554000000002</c:v>
                </c:pt>
                <c:pt idx="823">
                  <c:v>4898.39433333333</c:v>
                </c:pt>
                <c:pt idx="824">
                  <c:v>4898.2738749999999</c:v>
                </c:pt>
                <c:pt idx="825">
                  <c:v>4898.0746666666701</c:v>
                </c:pt>
                <c:pt idx="826">
                  <c:v>4897.9369999999999</c:v>
                </c:pt>
                <c:pt idx="827">
                  <c:v>4897.7517142857196</c:v>
                </c:pt>
                <c:pt idx="828">
                  <c:v>4897.5656250000002</c:v>
                </c:pt>
                <c:pt idx="829">
                  <c:v>4897.42188888889</c:v>
                </c:pt>
                <c:pt idx="830">
                  <c:v>4897.2719999999999</c:v>
                </c:pt>
                <c:pt idx="831">
                  <c:v>4897.1471666666703</c:v>
                </c:pt>
                <c:pt idx="832">
                  <c:v>4896.97</c:v>
                </c:pt>
                <c:pt idx="833">
                  <c:v>4896.83</c:v>
                </c:pt>
                <c:pt idx="834">
                  <c:v>4896.7404166666702</c:v>
                </c:pt>
                <c:pt idx="835">
                  <c:v>4896.5529999999999</c:v>
                </c:pt>
                <c:pt idx="836">
                  <c:v>4896.3868888888901</c:v>
                </c:pt>
                <c:pt idx="837">
                  <c:v>4896.14964285714</c:v>
                </c:pt>
                <c:pt idx="838">
                  <c:v>4895.9304545454497</c:v>
                </c:pt>
                <c:pt idx="839">
                  <c:v>4895.7508333333299</c:v>
                </c:pt>
                <c:pt idx="840">
                  <c:v>4895.6642857142897</c:v>
                </c:pt>
                <c:pt idx="841">
                  <c:v>4895.5095000000001</c:v>
                </c:pt>
                <c:pt idx="842">
                  <c:v>4895.2742500000004</c:v>
                </c:pt>
                <c:pt idx="843">
                  <c:v>4895.1480000000001</c:v>
                </c:pt>
                <c:pt idx="844">
                  <c:v>4894.9734545454503</c:v>
                </c:pt>
                <c:pt idx="845">
                  <c:v>4894.8216000000002</c:v>
                </c:pt>
                <c:pt idx="846">
                  <c:v>4894.6788999999999</c:v>
                </c:pt>
                <c:pt idx="847">
                  <c:v>4894.5298888888901</c:v>
                </c:pt>
                <c:pt idx="848">
                  <c:v>4894.3802727272696</c:v>
                </c:pt>
                <c:pt idx="849">
                  <c:v>4894.1462857142897</c:v>
                </c:pt>
                <c:pt idx="850">
                  <c:v>4894.0105000000003</c:v>
                </c:pt>
                <c:pt idx="851">
                  <c:v>4893.8303333333297</c:v>
                </c:pt>
                <c:pt idx="852">
                  <c:v>4893.7081818181796</c:v>
                </c:pt>
                <c:pt idx="853">
                  <c:v>4893.5578333333297</c:v>
                </c:pt>
                <c:pt idx="854">
                  <c:v>4893.3843749999996</c:v>
                </c:pt>
                <c:pt idx="855">
                  <c:v>4893.1951250000002</c:v>
                </c:pt>
                <c:pt idx="856">
                  <c:v>4893.0409090909097</c:v>
                </c:pt>
                <c:pt idx="857">
                  <c:v>4892.9108571428596</c:v>
                </c:pt>
                <c:pt idx="858">
                  <c:v>4892.7254999999996</c:v>
                </c:pt>
                <c:pt idx="859">
                  <c:v>4892.5754285714302</c:v>
                </c:pt>
                <c:pt idx="860">
                  <c:v>4892.4049999999997</c:v>
                </c:pt>
                <c:pt idx="861">
                  <c:v>4892.2560999999996</c:v>
                </c:pt>
                <c:pt idx="862">
                  <c:v>4892.1434166666704</c:v>
                </c:pt>
                <c:pt idx="863">
                  <c:v>4892.0022499999995</c:v>
                </c:pt>
                <c:pt idx="864">
                  <c:v>4891.8832000000002</c:v>
                </c:pt>
                <c:pt idx="865">
                  <c:v>4891.6399166666697</c:v>
                </c:pt>
                <c:pt idx="866">
                  <c:v>4891.4589999999998</c:v>
                </c:pt>
                <c:pt idx="867">
                  <c:v>4891.28430769231</c:v>
                </c:pt>
                <c:pt idx="868">
                  <c:v>4891.10453846154</c:v>
                </c:pt>
                <c:pt idx="869">
                  <c:v>4890.9006666666701</c:v>
                </c:pt>
                <c:pt idx="870">
                  <c:v>4890.7527142857098</c:v>
                </c:pt>
                <c:pt idx="871">
                  <c:v>4890.54528571429</c:v>
                </c:pt>
                <c:pt idx="872">
                  <c:v>4890.4160714285699</c:v>
                </c:pt>
                <c:pt idx="873">
                  <c:v>4890.1597499999998</c:v>
                </c:pt>
                <c:pt idx="874">
                  <c:v>4890.01616666667</c:v>
                </c:pt>
                <c:pt idx="875">
                  <c:v>4889.857</c:v>
                </c:pt>
                <c:pt idx="876">
                  <c:v>4889.6842666666698</c:v>
                </c:pt>
                <c:pt idx="877">
                  <c:v>4889.4935999999998</c:v>
                </c:pt>
                <c:pt idx="878">
                  <c:v>4889.3746000000001</c:v>
                </c:pt>
                <c:pt idx="879">
                  <c:v>4889.2259230769196</c:v>
                </c:pt>
                <c:pt idx="880">
                  <c:v>4889.0649999999996</c:v>
                </c:pt>
                <c:pt idx="881">
                  <c:v>4888.8819999999996</c:v>
                </c:pt>
                <c:pt idx="882">
                  <c:v>4888.7378749999998</c:v>
                </c:pt>
                <c:pt idx="883">
                  <c:v>4888.6055714285703</c:v>
                </c:pt>
                <c:pt idx="884">
                  <c:v>4888.37415384615</c:v>
                </c:pt>
                <c:pt idx="885">
                  <c:v>4888.1752222222203</c:v>
                </c:pt>
                <c:pt idx="886">
                  <c:v>4888.018</c:v>
                </c:pt>
                <c:pt idx="887">
                  <c:v>4887.893</c:v>
                </c:pt>
                <c:pt idx="888">
                  <c:v>4887.6625000000004</c:v>
                </c:pt>
                <c:pt idx="889">
                  <c:v>4887.5421999999999</c:v>
                </c:pt>
                <c:pt idx="890">
                  <c:v>4887.3919999999998</c:v>
                </c:pt>
                <c:pt idx="891">
                  <c:v>4887.1793333333299</c:v>
                </c:pt>
                <c:pt idx="892">
                  <c:v>4887.0290999999997</c:v>
                </c:pt>
                <c:pt idx="893">
                  <c:v>4886.8808888888898</c:v>
                </c:pt>
                <c:pt idx="894">
                  <c:v>4886.6986666666699</c:v>
                </c:pt>
                <c:pt idx="895">
                  <c:v>4886.4755714285702</c:v>
                </c:pt>
                <c:pt idx="896">
                  <c:v>4886.3197499999997</c:v>
                </c:pt>
                <c:pt idx="897">
                  <c:v>4886.1679999999997</c:v>
                </c:pt>
                <c:pt idx="898">
                  <c:v>4885.9833333333299</c:v>
                </c:pt>
                <c:pt idx="899">
                  <c:v>4885.7704545454499</c:v>
                </c:pt>
                <c:pt idx="900">
                  <c:v>4885.5817142857104</c:v>
                </c:pt>
                <c:pt idx="901">
                  <c:v>4885.3978571428597</c:v>
                </c:pt>
                <c:pt idx="902">
                  <c:v>4885.1168181818202</c:v>
                </c:pt>
                <c:pt idx="903">
                  <c:v>4884.9076249999998</c:v>
                </c:pt>
                <c:pt idx="904">
                  <c:v>4884.6813333333303</c:v>
                </c:pt>
                <c:pt idx="905">
                  <c:v>4884.4740000000002</c:v>
                </c:pt>
                <c:pt idx="906">
                  <c:v>4884.2864</c:v>
                </c:pt>
                <c:pt idx="907">
                  <c:v>4884.1004999999996</c:v>
                </c:pt>
                <c:pt idx="908">
                  <c:v>4883.8982500000002</c:v>
                </c:pt>
                <c:pt idx="909">
                  <c:v>4883.7725</c:v>
                </c:pt>
                <c:pt idx="910">
                  <c:v>4883.5638888888898</c:v>
                </c:pt>
                <c:pt idx="911">
                  <c:v>4883.3819999999996</c:v>
                </c:pt>
                <c:pt idx="912">
                  <c:v>4883.1804705882396</c:v>
                </c:pt>
                <c:pt idx="913">
                  <c:v>4882.9830000000002</c:v>
                </c:pt>
                <c:pt idx="914">
                  <c:v>4882.8416666666699</c:v>
                </c:pt>
                <c:pt idx="915">
                  <c:v>4882.6818333333304</c:v>
                </c:pt>
                <c:pt idx="916">
                  <c:v>4882.4776000000002</c:v>
                </c:pt>
                <c:pt idx="917">
                  <c:v>4882.2961428571398</c:v>
                </c:pt>
                <c:pt idx="918">
                  <c:v>4882.1252142857102</c:v>
                </c:pt>
                <c:pt idx="919">
                  <c:v>4881.9449999999997</c:v>
                </c:pt>
                <c:pt idx="920">
                  <c:v>4881.7675454545497</c:v>
                </c:pt>
                <c:pt idx="921">
                  <c:v>4881.5948333333299</c:v>
                </c:pt>
                <c:pt idx="922">
                  <c:v>4881.4570000000003</c:v>
                </c:pt>
                <c:pt idx="923">
                  <c:v>4881.2838000000002</c:v>
                </c:pt>
                <c:pt idx="924">
                  <c:v>4881.0546666666696</c:v>
                </c:pt>
                <c:pt idx="925">
                  <c:v>4880.9089999999997</c:v>
                </c:pt>
                <c:pt idx="926">
                  <c:v>4880.7619999999997</c:v>
                </c:pt>
                <c:pt idx="927">
                  <c:v>4880.5625714285698</c:v>
                </c:pt>
                <c:pt idx="928">
                  <c:v>4880.3592500000004</c:v>
                </c:pt>
                <c:pt idx="929">
                  <c:v>4880.1856666666699</c:v>
                </c:pt>
                <c:pt idx="930">
                  <c:v>4880.0287500000004</c:v>
                </c:pt>
                <c:pt idx="931">
                  <c:v>4879.8168571428596</c:v>
                </c:pt>
                <c:pt idx="932">
                  <c:v>4879.60355555556</c:v>
                </c:pt>
                <c:pt idx="933">
                  <c:v>4879.4047142857098</c:v>
                </c:pt>
                <c:pt idx="934">
                  <c:v>4879.1647999999996</c:v>
                </c:pt>
                <c:pt idx="935">
                  <c:v>4879.0445555555598</c:v>
                </c:pt>
                <c:pt idx="936">
                  <c:v>4878.8858749999999</c:v>
                </c:pt>
                <c:pt idx="937">
                  <c:v>4878.6154545454501</c:v>
                </c:pt>
                <c:pt idx="938">
                  <c:v>4878.3731666666699</c:v>
                </c:pt>
                <c:pt idx="939">
                  <c:v>4878.3360000000002</c:v>
                </c:pt>
                <c:pt idx="940">
                  <c:v>4878.0460000000003</c:v>
                </c:pt>
                <c:pt idx="941">
                  <c:v>4877.8729999999996</c:v>
                </c:pt>
                <c:pt idx="942">
                  <c:v>4877.7001666666702</c:v>
                </c:pt>
                <c:pt idx="943">
                  <c:v>4877.4560000000001</c:v>
                </c:pt>
                <c:pt idx="944">
                  <c:v>4877.2266428571402</c:v>
                </c:pt>
                <c:pt idx="945">
                  <c:v>4877.0502857142901</c:v>
                </c:pt>
                <c:pt idx="946">
                  <c:v>4876.8482999999997</c:v>
                </c:pt>
                <c:pt idx="947">
                  <c:v>4876.6385</c:v>
                </c:pt>
                <c:pt idx="948">
                  <c:v>4876.4507142857101</c:v>
                </c:pt>
                <c:pt idx="949">
                  <c:v>4876.2449999999999</c:v>
                </c:pt>
                <c:pt idx="950">
                  <c:v>4876.0881666666701</c:v>
                </c:pt>
                <c:pt idx="951">
                  <c:v>4875.908625</c:v>
                </c:pt>
                <c:pt idx="952">
                  <c:v>4875.6689999999999</c:v>
                </c:pt>
                <c:pt idx="953">
                  <c:v>4875.4157500000001</c:v>
                </c:pt>
                <c:pt idx="954">
                  <c:v>4875.1476000000002</c:v>
                </c:pt>
                <c:pt idx="955">
                  <c:v>4874.9399999999996</c:v>
                </c:pt>
                <c:pt idx="956">
                  <c:v>4874.7030000000004</c:v>
                </c:pt>
                <c:pt idx="957">
                  <c:v>4874.55553846154</c:v>
                </c:pt>
                <c:pt idx="958">
                  <c:v>4874.2825000000003</c:v>
                </c:pt>
                <c:pt idx="959">
                  <c:v>4874.0958000000001</c:v>
                </c:pt>
                <c:pt idx="960">
                  <c:v>4873.9480909090898</c:v>
                </c:pt>
                <c:pt idx="961">
                  <c:v>4873.6971249999997</c:v>
                </c:pt>
                <c:pt idx="962">
                  <c:v>4873.4717692307704</c:v>
                </c:pt>
                <c:pt idx="963">
                  <c:v>4873.2848181818199</c:v>
                </c:pt>
                <c:pt idx="964">
                  <c:v>4873.0657000000001</c:v>
                </c:pt>
                <c:pt idx="965">
                  <c:v>4872.8528333333297</c:v>
                </c:pt>
                <c:pt idx="966">
                  <c:v>4872.6616999999997</c:v>
                </c:pt>
                <c:pt idx="967">
                  <c:v>4872.4681111111104</c:v>
                </c:pt>
                <c:pt idx="968">
                  <c:v>4872.2478333333302</c:v>
                </c:pt>
                <c:pt idx="969">
                  <c:v>4872.0391111111103</c:v>
                </c:pt>
                <c:pt idx="970">
                  <c:v>4871.8484444444402</c:v>
                </c:pt>
                <c:pt idx="971">
                  <c:v>4871.6373999999996</c:v>
                </c:pt>
                <c:pt idx="972">
                  <c:v>4871.3605714285704</c:v>
                </c:pt>
                <c:pt idx="973">
                  <c:v>4871.17076923077</c:v>
                </c:pt>
                <c:pt idx="974">
                  <c:v>4870.99413333333</c:v>
                </c:pt>
                <c:pt idx="975">
                  <c:v>4870.7501428571404</c:v>
                </c:pt>
                <c:pt idx="976">
                  <c:v>4870.58528571429</c:v>
                </c:pt>
                <c:pt idx="977">
                  <c:v>4870.3423636363596</c:v>
                </c:pt>
                <c:pt idx="978">
                  <c:v>4870.0625</c:v>
                </c:pt>
                <c:pt idx="979">
                  <c:v>4869.9169090909099</c:v>
                </c:pt>
                <c:pt idx="980">
                  <c:v>4869.6937142857096</c:v>
                </c:pt>
                <c:pt idx="981">
                  <c:v>4869.4607999999998</c:v>
                </c:pt>
                <c:pt idx="982">
                  <c:v>4869.3796666666703</c:v>
                </c:pt>
                <c:pt idx="983">
                  <c:v>4869.1257272727298</c:v>
                </c:pt>
                <c:pt idx="984">
                  <c:v>4868.8613636363598</c:v>
                </c:pt>
                <c:pt idx="985">
                  <c:v>4868.66</c:v>
                </c:pt>
                <c:pt idx="986">
                  <c:v>4868.4478888888898</c:v>
                </c:pt>
                <c:pt idx="987">
                  <c:v>4868.2296666666698</c:v>
                </c:pt>
                <c:pt idx="988">
                  <c:v>4868.0029999999997</c:v>
                </c:pt>
                <c:pt idx="989">
                  <c:v>4867.82628571429</c:v>
                </c:pt>
                <c:pt idx="990">
                  <c:v>4867.6820666666699</c:v>
                </c:pt>
                <c:pt idx="991">
                  <c:v>4867.4288999999999</c:v>
                </c:pt>
                <c:pt idx="992">
                  <c:v>4867.2185714285697</c:v>
                </c:pt>
                <c:pt idx="993">
                  <c:v>4867.0018333333301</c:v>
                </c:pt>
                <c:pt idx="994">
                  <c:v>4866.7817500000001</c:v>
                </c:pt>
                <c:pt idx="995">
                  <c:v>4866.5738571428601</c:v>
                </c:pt>
                <c:pt idx="996">
                  <c:v>4866.3398571428597</c:v>
                </c:pt>
                <c:pt idx="997">
                  <c:v>4866.04</c:v>
                </c:pt>
                <c:pt idx="998">
                  <c:v>4865.8504285714298</c:v>
                </c:pt>
                <c:pt idx="999">
                  <c:v>4865.6273846153799</c:v>
                </c:pt>
                <c:pt idx="1000">
                  <c:v>4865.3663749999996</c:v>
                </c:pt>
                <c:pt idx="1001">
                  <c:v>4865.1822499999998</c:v>
                </c:pt>
                <c:pt idx="1002">
                  <c:v>4864.9451428571401</c:v>
                </c:pt>
                <c:pt idx="1003">
                  <c:v>4864.7178888888902</c:v>
                </c:pt>
                <c:pt idx="1004">
                  <c:v>4864.4307500000004</c:v>
                </c:pt>
                <c:pt idx="1005">
                  <c:v>4864.1738750000004</c:v>
                </c:pt>
                <c:pt idx="1006">
                  <c:v>4863.9589999999998</c:v>
                </c:pt>
                <c:pt idx="1007">
                  <c:v>4863.7443846153801</c:v>
                </c:pt>
                <c:pt idx="1008">
                  <c:v>4863.5043750000004</c:v>
                </c:pt>
                <c:pt idx="1009">
                  <c:v>4863.2567142857097</c:v>
                </c:pt>
                <c:pt idx="1010">
                  <c:v>4863.0016666666697</c:v>
                </c:pt>
                <c:pt idx="1011">
                  <c:v>4862.84666666667</c:v>
                </c:pt>
                <c:pt idx="1012">
                  <c:v>4862.6157142857101</c:v>
                </c:pt>
                <c:pt idx="1013">
                  <c:v>4862.3995714285702</c:v>
                </c:pt>
                <c:pt idx="1014">
                  <c:v>4862.1372499999998</c:v>
                </c:pt>
                <c:pt idx="1015">
                  <c:v>4861.8813749999999</c:v>
                </c:pt>
                <c:pt idx="1016">
                  <c:v>4861.6438749999998</c:v>
                </c:pt>
                <c:pt idx="1017">
                  <c:v>4861.4544285714301</c:v>
                </c:pt>
                <c:pt idx="1018">
                  <c:v>4861.2088461538497</c:v>
                </c:pt>
                <c:pt idx="1019">
                  <c:v>4860.96</c:v>
                </c:pt>
                <c:pt idx="1020">
                  <c:v>4860.7965714285701</c:v>
                </c:pt>
                <c:pt idx="1021">
                  <c:v>4860.5271666666704</c:v>
                </c:pt>
                <c:pt idx="1022">
                  <c:v>4860.268</c:v>
                </c:pt>
                <c:pt idx="1023">
                  <c:v>4860.0540000000001</c:v>
                </c:pt>
                <c:pt idx="1024">
                  <c:v>4859.8074999999999</c:v>
                </c:pt>
                <c:pt idx="1025">
                  <c:v>4859.57177777778</c:v>
                </c:pt>
                <c:pt idx="1026">
                  <c:v>4859.3537142857103</c:v>
                </c:pt>
                <c:pt idx="1027">
                  <c:v>4859.1364166666699</c:v>
                </c:pt>
                <c:pt idx="1028">
                  <c:v>4858.8694999999998</c:v>
                </c:pt>
                <c:pt idx="1029">
                  <c:v>4858.6947272727302</c:v>
                </c:pt>
                <c:pt idx="1030">
                  <c:v>4858.39142857143</c:v>
                </c:pt>
                <c:pt idx="1031">
                  <c:v>4858.1806666666698</c:v>
                </c:pt>
                <c:pt idx="1032">
                  <c:v>4857.9638750000004</c:v>
                </c:pt>
                <c:pt idx="1033">
                  <c:v>4857.6899999999996</c:v>
                </c:pt>
                <c:pt idx="1034">
                  <c:v>4857.4791666666697</c:v>
                </c:pt>
                <c:pt idx="1035">
                  <c:v>4857.2519000000002</c:v>
                </c:pt>
                <c:pt idx="1036">
                  <c:v>4856.9601538461502</c:v>
                </c:pt>
                <c:pt idx="1037">
                  <c:v>4856.7998749999997</c:v>
                </c:pt>
                <c:pt idx="1038">
                  <c:v>4856.5045454545498</c:v>
                </c:pt>
                <c:pt idx="1039">
                  <c:v>4856.2730000000001</c:v>
                </c:pt>
                <c:pt idx="1040">
                  <c:v>4856.0112727272699</c:v>
                </c:pt>
                <c:pt idx="1041">
                  <c:v>4855.7207692307702</c:v>
                </c:pt>
                <c:pt idx="1042">
                  <c:v>4855.3831250000003</c:v>
                </c:pt>
                <c:pt idx="1043">
                  <c:v>4855.1648750000004</c:v>
                </c:pt>
                <c:pt idx="1044">
                  <c:v>4854.84</c:v>
                </c:pt>
                <c:pt idx="1045">
                  <c:v>4854.5988181818202</c:v>
                </c:pt>
                <c:pt idx="1046">
                  <c:v>4854.4037777777803</c:v>
                </c:pt>
                <c:pt idx="1047">
                  <c:v>4854.0947500000002</c:v>
                </c:pt>
                <c:pt idx="1048">
                  <c:v>4853.8899000000001</c:v>
                </c:pt>
                <c:pt idx="1049">
                  <c:v>4853.6452499999996</c:v>
                </c:pt>
                <c:pt idx="1050">
                  <c:v>4853.3819999999996</c:v>
                </c:pt>
                <c:pt idx="1051">
                  <c:v>4853.1371111111102</c:v>
                </c:pt>
                <c:pt idx="1052">
                  <c:v>4852.8768</c:v>
                </c:pt>
                <c:pt idx="1053">
                  <c:v>4852.6264166666697</c:v>
                </c:pt>
                <c:pt idx="1054">
                  <c:v>4852.3552857142904</c:v>
                </c:pt>
                <c:pt idx="1055">
                  <c:v>4852.1195714285705</c:v>
                </c:pt>
                <c:pt idx="1056">
                  <c:v>4851.9665000000005</c:v>
                </c:pt>
                <c:pt idx="1057">
                  <c:v>4851.6965555555598</c:v>
                </c:pt>
                <c:pt idx="1058">
                  <c:v>4851.4089000000004</c:v>
                </c:pt>
                <c:pt idx="1059">
                  <c:v>4851.1404444444497</c:v>
                </c:pt>
                <c:pt idx="1060">
                  <c:v>4850.9646666666704</c:v>
                </c:pt>
                <c:pt idx="1061">
                  <c:v>4850.6976000000004</c:v>
                </c:pt>
                <c:pt idx="1062">
                  <c:v>4850.4534000000003</c:v>
                </c:pt>
                <c:pt idx="1063">
                  <c:v>4850.3012142857096</c:v>
                </c:pt>
                <c:pt idx="1064">
                  <c:v>4849.9957999999997</c:v>
                </c:pt>
                <c:pt idx="1065">
                  <c:v>4849.6651666666703</c:v>
                </c:pt>
                <c:pt idx="1066">
                  <c:v>4849.3788888888903</c:v>
                </c:pt>
                <c:pt idx="1067">
                  <c:v>4849.2061249999997</c:v>
                </c:pt>
                <c:pt idx="1068">
                  <c:v>4848.9337272727298</c:v>
                </c:pt>
                <c:pt idx="1069">
                  <c:v>4848.6239999999998</c:v>
                </c:pt>
                <c:pt idx="1070">
                  <c:v>4848.3597499999996</c:v>
                </c:pt>
                <c:pt idx="1071">
                  <c:v>4848.1571333333304</c:v>
                </c:pt>
                <c:pt idx="1072">
                  <c:v>4847.8344999999999</c:v>
                </c:pt>
                <c:pt idx="1073">
                  <c:v>4847.5771111111098</c:v>
                </c:pt>
                <c:pt idx="1074">
                  <c:v>4847.3631111111099</c:v>
                </c:pt>
                <c:pt idx="1075">
                  <c:v>4847.0029999999997</c:v>
                </c:pt>
                <c:pt idx="1076">
                  <c:v>4846.8125555555598</c:v>
                </c:pt>
                <c:pt idx="1077">
                  <c:v>4846.5240909090899</c:v>
                </c:pt>
                <c:pt idx="1078">
                  <c:v>4846.2809999999999</c:v>
                </c:pt>
                <c:pt idx="1079">
                  <c:v>4846.0766153846198</c:v>
                </c:pt>
                <c:pt idx="1080">
                  <c:v>4845.7497142857101</c:v>
                </c:pt>
                <c:pt idx="1081">
                  <c:v>4845.4998750000004</c:v>
                </c:pt>
                <c:pt idx="1082">
                  <c:v>4845.2481250000001</c:v>
                </c:pt>
                <c:pt idx="1083">
                  <c:v>4844.9657500000003</c:v>
                </c:pt>
                <c:pt idx="1084">
                  <c:v>4844.6996666666701</c:v>
                </c:pt>
                <c:pt idx="1085">
                  <c:v>4844.4309166666699</c:v>
                </c:pt>
                <c:pt idx="1086">
                  <c:v>4844.1575999999995</c:v>
                </c:pt>
                <c:pt idx="1087">
                  <c:v>4843.88</c:v>
                </c:pt>
                <c:pt idx="1088">
                  <c:v>4843.5473750000001</c:v>
                </c:pt>
                <c:pt idx="1089">
                  <c:v>4843.2623750000002</c:v>
                </c:pt>
                <c:pt idx="1090">
                  <c:v>4843.0149000000001</c:v>
                </c:pt>
                <c:pt idx="1091">
                  <c:v>4842.7370000000001</c:v>
                </c:pt>
                <c:pt idx="1092">
                  <c:v>4842.4513749999996</c:v>
                </c:pt>
                <c:pt idx="1093">
                  <c:v>4842.1048000000001</c:v>
                </c:pt>
                <c:pt idx="1094">
                  <c:v>4841.8050000000003</c:v>
                </c:pt>
                <c:pt idx="1095">
                  <c:v>4841.49814285714</c:v>
                </c:pt>
                <c:pt idx="1096">
                  <c:v>4841.2575999999999</c:v>
                </c:pt>
                <c:pt idx="1097">
                  <c:v>4840.9962727272696</c:v>
                </c:pt>
                <c:pt idx="1098">
                  <c:v>4840.6904444444399</c:v>
                </c:pt>
                <c:pt idx="1099">
                  <c:v>4840.3909999999996</c:v>
                </c:pt>
                <c:pt idx="1100">
                  <c:v>4840.1729166666701</c:v>
                </c:pt>
                <c:pt idx="1101">
                  <c:v>4839.8922727272702</c:v>
                </c:pt>
                <c:pt idx="1102">
                  <c:v>4839.6300909090896</c:v>
                </c:pt>
                <c:pt idx="1103">
                  <c:v>4839.3196923076903</c:v>
                </c:pt>
                <c:pt idx="1104">
                  <c:v>4839.0235000000002</c:v>
                </c:pt>
                <c:pt idx="1105">
                  <c:v>4838.7964000000002</c:v>
                </c:pt>
                <c:pt idx="1106">
                  <c:v>4838.5526923076904</c:v>
                </c:pt>
                <c:pt idx="1107">
                  <c:v>4838.2300999999998</c:v>
                </c:pt>
                <c:pt idx="1108">
                  <c:v>4837.8850000000002</c:v>
                </c:pt>
                <c:pt idx="1109">
                  <c:v>4837.6507000000001</c:v>
                </c:pt>
                <c:pt idx="1110">
                  <c:v>4837.3770909090899</c:v>
                </c:pt>
                <c:pt idx="1111">
                  <c:v>4837.1553333333304</c:v>
                </c:pt>
                <c:pt idx="1112">
                  <c:v>4836.8118000000004</c:v>
                </c:pt>
                <c:pt idx="1113">
                  <c:v>4836.6081999999997</c:v>
                </c:pt>
                <c:pt idx="1114">
                  <c:v>4836.3120714285697</c:v>
                </c:pt>
                <c:pt idx="1115">
                  <c:v>4835.9325454545497</c:v>
                </c:pt>
                <c:pt idx="1116">
                  <c:v>4835.6172857142901</c:v>
                </c:pt>
                <c:pt idx="1117">
                  <c:v>4835.2537777777798</c:v>
                </c:pt>
                <c:pt idx="1118">
                  <c:v>4834.9735000000001</c:v>
                </c:pt>
                <c:pt idx="1119">
                  <c:v>4834.71936363636</c:v>
                </c:pt>
                <c:pt idx="1120">
                  <c:v>4834.3737272727303</c:v>
                </c:pt>
                <c:pt idx="1121">
                  <c:v>4834.1098333333302</c:v>
                </c:pt>
                <c:pt idx="1122">
                  <c:v>4833.8385714285696</c:v>
                </c:pt>
                <c:pt idx="1123">
                  <c:v>4833.5246666666699</c:v>
                </c:pt>
                <c:pt idx="1124">
                  <c:v>4833.2461428571396</c:v>
                </c:pt>
                <c:pt idx="1125">
                  <c:v>4832.9441999999999</c:v>
                </c:pt>
                <c:pt idx="1126">
                  <c:v>4832.6934000000001</c:v>
                </c:pt>
                <c:pt idx="1127">
                  <c:v>4832.4118749999998</c:v>
                </c:pt>
                <c:pt idx="1128">
                  <c:v>4832.0370999999996</c:v>
                </c:pt>
                <c:pt idx="1129">
                  <c:v>4831.7741666666598</c:v>
                </c:pt>
                <c:pt idx="1130">
                  <c:v>4831.491</c:v>
                </c:pt>
                <c:pt idx="1131">
                  <c:v>4831.2535454545496</c:v>
                </c:pt>
                <c:pt idx="1132">
                  <c:v>4830.8651111111103</c:v>
                </c:pt>
                <c:pt idx="1133">
                  <c:v>4830.5981111111096</c:v>
                </c:pt>
                <c:pt idx="1134">
                  <c:v>4830.3251</c:v>
                </c:pt>
                <c:pt idx="1135">
                  <c:v>4829.9897499999997</c:v>
                </c:pt>
                <c:pt idx="1136">
                  <c:v>4829.8159999999998</c:v>
                </c:pt>
                <c:pt idx="1137">
                  <c:v>4829.4516428571396</c:v>
                </c:pt>
                <c:pt idx="1138">
                  <c:v>4829.1460999999999</c:v>
                </c:pt>
                <c:pt idx="1139">
                  <c:v>4828.8474999999999</c:v>
                </c:pt>
                <c:pt idx="1140">
                  <c:v>4828.5600000000004</c:v>
                </c:pt>
                <c:pt idx="1141">
                  <c:v>4828.2536666666701</c:v>
                </c:pt>
                <c:pt idx="1142">
                  <c:v>4827.9341111111098</c:v>
                </c:pt>
                <c:pt idx="1143">
                  <c:v>4827.58211111111</c:v>
                </c:pt>
                <c:pt idx="1144">
                  <c:v>4827.2602222222204</c:v>
                </c:pt>
                <c:pt idx="1145">
                  <c:v>4827.0185833333298</c:v>
                </c:pt>
                <c:pt idx="1146">
                  <c:v>4826.6653636363599</c:v>
                </c:pt>
                <c:pt idx="1147">
                  <c:v>4826.3095555555601</c:v>
                </c:pt>
                <c:pt idx="1148">
                  <c:v>4825.9758571428601</c:v>
                </c:pt>
                <c:pt idx="1149">
                  <c:v>4825.67</c:v>
                </c:pt>
                <c:pt idx="1150">
                  <c:v>4825.3657000000003</c:v>
                </c:pt>
                <c:pt idx="1151">
                  <c:v>4825.0591818181802</c:v>
                </c:pt>
                <c:pt idx="1152">
                  <c:v>4824.6583636363603</c:v>
                </c:pt>
                <c:pt idx="1153">
                  <c:v>4824.45022222222</c:v>
                </c:pt>
                <c:pt idx="1154">
                  <c:v>4824.0284545454597</c:v>
                </c:pt>
                <c:pt idx="1155">
                  <c:v>4823.7875000000004</c:v>
                </c:pt>
                <c:pt idx="1156">
                  <c:v>4823.49290909091</c:v>
                </c:pt>
                <c:pt idx="1157">
                  <c:v>4823.1365714285703</c:v>
                </c:pt>
                <c:pt idx="1158">
                  <c:v>4822.8747999999996</c:v>
                </c:pt>
                <c:pt idx="1159">
                  <c:v>4822.4936153846202</c:v>
                </c:pt>
                <c:pt idx="1160">
                  <c:v>4822.1880000000001</c:v>
                </c:pt>
                <c:pt idx="1161">
                  <c:v>4821.8864444444398</c:v>
                </c:pt>
                <c:pt idx="1162">
                  <c:v>4821.5625</c:v>
                </c:pt>
                <c:pt idx="1163">
                  <c:v>4821.2288749999998</c:v>
                </c:pt>
                <c:pt idx="1164">
                  <c:v>4820.9179230769196</c:v>
                </c:pt>
                <c:pt idx="1165">
                  <c:v>4820.6351249999998</c:v>
                </c:pt>
                <c:pt idx="1166">
                  <c:v>4820.2615454545503</c:v>
                </c:pt>
                <c:pt idx="1167">
                  <c:v>4819.9512500000001</c:v>
                </c:pt>
                <c:pt idx="1168">
                  <c:v>4819.6105555555596</c:v>
                </c:pt>
                <c:pt idx="1169">
                  <c:v>4819.3274285714297</c:v>
                </c:pt>
                <c:pt idx="1170">
                  <c:v>4818.98675</c:v>
                </c:pt>
                <c:pt idx="1171">
                  <c:v>4818.5945714285699</c:v>
                </c:pt>
                <c:pt idx="1172">
                  <c:v>4818.2889999999998</c:v>
                </c:pt>
                <c:pt idx="1173">
                  <c:v>4817.9650000000001</c:v>
                </c:pt>
                <c:pt idx="1174">
                  <c:v>4817.6387500000001</c:v>
                </c:pt>
                <c:pt idx="1175">
                  <c:v>4817.2430000000004</c:v>
                </c:pt>
                <c:pt idx="1176">
                  <c:v>4816.9005714285704</c:v>
                </c:pt>
                <c:pt idx="1177">
                  <c:v>4816.6869999999999</c:v>
                </c:pt>
                <c:pt idx="1178">
                  <c:v>4816.2828749999999</c:v>
                </c:pt>
                <c:pt idx="1179">
                  <c:v>4816.0017857142902</c:v>
                </c:pt>
                <c:pt idx="1180">
                  <c:v>4815.5607777777795</c:v>
                </c:pt>
                <c:pt idx="1181">
                  <c:v>4816.4844999999996</c:v>
                </c:pt>
                <c:pt idx="1182">
                  <c:v>4816.3790714285697</c:v>
                </c:pt>
                <c:pt idx="1183">
                  <c:v>4815.993125</c:v>
                </c:pt>
                <c:pt idx="1184">
                  <c:v>4815.6282499999998</c:v>
                </c:pt>
                <c:pt idx="1185">
                  <c:v>4815.31383333333</c:v>
                </c:pt>
                <c:pt idx="1186">
                  <c:v>4814.9692307692303</c:v>
                </c:pt>
                <c:pt idx="1187">
                  <c:v>4814.5696666666699</c:v>
                </c:pt>
                <c:pt idx="1188">
                  <c:v>4814.1796999999997</c:v>
                </c:pt>
                <c:pt idx="1189">
                  <c:v>4813.7929090909101</c:v>
                </c:pt>
                <c:pt idx="1190">
                  <c:v>4813.4541111111103</c:v>
                </c:pt>
                <c:pt idx="1191">
                  <c:v>4813.08422222222</c:v>
                </c:pt>
                <c:pt idx="1192">
                  <c:v>4812.723</c:v>
                </c:pt>
                <c:pt idx="1193">
                  <c:v>4812.3477499999999</c:v>
                </c:pt>
                <c:pt idx="1194">
                  <c:v>4811.9742222222203</c:v>
                </c:pt>
                <c:pt idx="1195">
                  <c:v>4811.6107499999998</c:v>
                </c:pt>
                <c:pt idx="1196">
                  <c:v>4811.2726000000002</c:v>
                </c:pt>
                <c:pt idx="1197">
                  <c:v>4810.8833636363597</c:v>
                </c:pt>
                <c:pt idx="1198">
                  <c:v>4810.5410000000002</c:v>
                </c:pt>
                <c:pt idx="1199">
                  <c:v>4810.1584375000002</c:v>
                </c:pt>
                <c:pt idx="1200">
                  <c:v>4809.7633333333297</c:v>
                </c:pt>
                <c:pt idx="1201">
                  <c:v>4809.3927142857101</c:v>
                </c:pt>
                <c:pt idx="1202">
                  <c:v>4809.0905333333303</c:v>
                </c:pt>
                <c:pt idx="1203">
                  <c:v>4808.7771249999996</c:v>
                </c:pt>
                <c:pt idx="1204">
                  <c:v>4808.3387272727296</c:v>
                </c:pt>
                <c:pt idx="1205">
                  <c:v>4807.9776363636402</c:v>
                </c:pt>
                <c:pt idx="1206">
                  <c:v>4807.6722499999996</c:v>
                </c:pt>
                <c:pt idx="1207">
                  <c:v>4807.2979999999998</c:v>
                </c:pt>
                <c:pt idx="1208">
                  <c:v>4807.0275714285699</c:v>
                </c:pt>
                <c:pt idx="1209">
                  <c:v>4806.5572727272702</c:v>
                </c:pt>
                <c:pt idx="1210">
                  <c:v>4806.2462727272696</c:v>
                </c:pt>
                <c:pt idx="1211">
                  <c:v>4805.8627999999999</c:v>
                </c:pt>
                <c:pt idx="1212">
                  <c:v>4805.4628000000002</c:v>
                </c:pt>
                <c:pt idx="1213">
                  <c:v>4805.0876923076903</c:v>
                </c:pt>
                <c:pt idx="1214">
                  <c:v>4804.7655833333301</c:v>
                </c:pt>
                <c:pt idx="1215">
                  <c:v>4804.4357</c:v>
                </c:pt>
                <c:pt idx="1216">
                  <c:v>4804.1378571428604</c:v>
                </c:pt>
                <c:pt idx="1217">
                  <c:v>4803.7813636363599</c:v>
                </c:pt>
                <c:pt idx="1218">
                  <c:v>4803.3661249999996</c:v>
                </c:pt>
                <c:pt idx="1219">
                  <c:v>4802.9910833333297</c:v>
                </c:pt>
                <c:pt idx="1220">
                  <c:v>4802.6807272727301</c:v>
                </c:pt>
                <c:pt idx="1221">
                  <c:v>4802.29</c:v>
                </c:pt>
                <c:pt idx="1222">
                  <c:v>4801.9097272727304</c:v>
                </c:pt>
                <c:pt idx="1223">
                  <c:v>4801.4990909090902</c:v>
                </c:pt>
                <c:pt idx="1224">
                  <c:v>4801.1760000000004</c:v>
                </c:pt>
                <c:pt idx="1225">
                  <c:v>4800.78081818182</c:v>
                </c:pt>
                <c:pt idx="1226">
                  <c:v>4800.3628181818203</c:v>
                </c:pt>
                <c:pt idx="1227">
                  <c:v>4800.0472</c:v>
                </c:pt>
                <c:pt idx="1228">
                  <c:v>4799.6372499999998</c:v>
                </c:pt>
                <c:pt idx="1229">
                  <c:v>4799.2805555555597</c:v>
                </c:pt>
                <c:pt idx="1230">
                  <c:v>4798.8585555555601</c:v>
                </c:pt>
                <c:pt idx="1231">
                  <c:v>4798.4481999999998</c:v>
                </c:pt>
                <c:pt idx="1232">
                  <c:v>4798.0968333333303</c:v>
                </c:pt>
                <c:pt idx="1233">
                  <c:v>4797.6782000000003</c:v>
                </c:pt>
                <c:pt idx="1234">
                  <c:v>4797.2969999999996</c:v>
                </c:pt>
                <c:pt idx="1235">
                  <c:v>4796.8874999999998</c:v>
                </c:pt>
                <c:pt idx="1236">
                  <c:v>4796.52009090909</c:v>
                </c:pt>
                <c:pt idx="1237">
                  <c:v>4796.0798461538498</c:v>
                </c:pt>
                <c:pt idx="1238">
                  <c:v>4795.7186428571404</c:v>
                </c:pt>
                <c:pt idx="1239">
                  <c:v>4795.3274545454497</c:v>
                </c:pt>
                <c:pt idx="1240">
                  <c:v>4794.9558749999997</c:v>
                </c:pt>
                <c:pt idx="1241">
                  <c:v>4794.5740999999998</c:v>
                </c:pt>
                <c:pt idx="1242">
                  <c:v>4794.17954545455</c:v>
                </c:pt>
                <c:pt idx="1243">
                  <c:v>4793.7967857142903</c:v>
                </c:pt>
                <c:pt idx="1244">
                  <c:v>4793.3651</c:v>
                </c:pt>
                <c:pt idx="1245">
                  <c:v>4792.9975000000004</c:v>
                </c:pt>
                <c:pt idx="1246">
                  <c:v>4792.5587500000001</c:v>
                </c:pt>
                <c:pt idx="1247">
                  <c:v>4792.1729999999998</c:v>
                </c:pt>
                <c:pt idx="1248">
                  <c:v>4791.7974285714299</c:v>
                </c:pt>
                <c:pt idx="1249">
                  <c:v>4791.4766153846103</c:v>
                </c:pt>
                <c:pt idx="1250">
                  <c:v>4791.0096363636403</c:v>
                </c:pt>
                <c:pt idx="1251">
                  <c:v>4790.6715882352901</c:v>
                </c:pt>
                <c:pt idx="1252">
                  <c:v>4790.2568461538503</c:v>
                </c:pt>
                <c:pt idx="1253">
                  <c:v>4789.8436000000002</c:v>
                </c:pt>
                <c:pt idx="1254">
                  <c:v>4789.4656363636404</c:v>
                </c:pt>
                <c:pt idx="1255">
                  <c:v>4789.07326666667</c:v>
                </c:pt>
                <c:pt idx="1256">
                  <c:v>4788.6999230769197</c:v>
                </c:pt>
                <c:pt idx="1257">
                  <c:v>4788.3168461538498</c:v>
                </c:pt>
                <c:pt idx="1258">
                  <c:v>4787.8967000000002</c:v>
                </c:pt>
                <c:pt idx="1259">
                  <c:v>4787.49</c:v>
                </c:pt>
                <c:pt idx="1260">
                  <c:v>4787.1684166666701</c:v>
                </c:pt>
                <c:pt idx="1261">
                  <c:v>4786.6808181818196</c:v>
                </c:pt>
                <c:pt idx="1262">
                  <c:v>4786.3472941176497</c:v>
                </c:pt>
                <c:pt idx="1263">
                  <c:v>4785.90607692308</c:v>
                </c:pt>
                <c:pt idx="1264">
                  <c:v>4785.4867692307698</c:v>
                </c:pt>
                <c:pt idx="1265">
                  <c:v>4785.0415555555601</c:v>
                </c:pt>
                <c:pt idx="1266">
                  <c:v>4784.6267500000004</c:v>
                </c:pt>
                <c:pt idx="1267">
                  <c:v>4784.0630000000001</c:v>
                </c:pt>
                <c:pt idx="1268">
                  <c:v>4783.7686363636403</c:v>
                </c:pt>
                <c:pt idx="1269">
                  <c:v>4783.3189333333303</c:v>
                </c:pt>
                <c:pt idx="1270">
                  <c:v>4782.8861818181804</c:v>
                </c:pt>
                <c:pt idx="1271">
                  <c:v>4782.4714166666699</c:v>
                </c:pt>
                <c:pt idx="1272">
                  <c:v>4782.08226666667</c:v>
                </c:pt>
                <c:pt idx="1273">
                  <c:v>4781.61523076923</c:v>
                </c:pt>
                <c:pt idx="1274">
                  <c:v>4781.2351250000002</c:v>
                </c:pt>
                <c:pt idx="1275">
                  <c:v>4780.7884166666699</c:v>
                </c:pt>
                <c:pt idx="1276">
                  <c:v>4780.3382666666703</c:v>
                </c:pt>
                <c:pt idx="1277">
                  <c:v>4779.9804999999997</c:v>
                </c:pt>
                <c:pt idx="1278">
                  <c:v>4779.5685000000003</c:v>
                </c:pt>
                <c:pt idx="1279">
                  <c:v>4779.1392500000002</c:v>
                </c:pt>
                <c:pt idx="1280">
                  <c:v>4778.68485714286</c:v>
                </c:pt>
                <c:pt idx="1281">
                  <c:v>4778.2921428571399</c:v>
                </c:pt>
                <c:pt idx="1282">
                  <c:v>4777.8554999999997</c:v>
                </c:pt>
                <c:pt idx="1283">
                  <c:v>4777.4948333333296</c:v>
                </c:pt>
                <c:pt idx="1284">
                  <c:v>4777.0294999999996</c:v>
                </c:pt>
                <c:pt idx="1285">
                  <c:v>4776.5501111111098</c:v>
                </c:pt>
                <c:pt idx="1286">
                  <c:v>4776.1362727272699</c:v>
                </c:pt>
                <c:pt idx="1287">
                  <c:v>4775.7375454545499</c:v>
                </c:pt>
                <c:pt idx="1288">
                  <c:v>4775.33791666667</c:v>
                </c:pt>
                <c:pt idx="1289">
                  <c:v>4774.9245333333301</c:v>
                </c:pt>
                <c:pt idx="1290">
                  <c:v>4774.5252</c:v>
                </c:pt>
                <c:pt idx="1291">
                  <c:v>4774.1183846153899</c:v>
                </c:pt>
                <c:pt idx="1292">
                  <c:v>4773.7040909090902</c:v>
                </c:pt>
                <c:pt idx="1293">
                  <c:v>4773.2169999999996</c:v>
                </c:pt>
                <c:pt idx="1294">
                  <c:v>4772.756625</c:v>
                </c:pt>
                <c:pt idx="1295">
                  <c:v>4772.3559166666701</c:v>
                </c:pt>
                <c:pt idx="1296">
                  <c:v>4771.8953000000001</c:v>
                </c:pt>
                <c:pt idx="1297">
                  <c:v>4771.4440999999997</c:v>
                </c:pt>
                <c:pt idx="1298">
                  <c:v>4771.0212142857099</c:v>
                </c:pt>
                <c:pt idx="1299">
                  <c:v>4770.5720000000001</c:v>
                </c:pt>
                <c:pt idx="1300">
                  <c:v>4770.2145</c:v>
                </c:pt>
                <c:pt idx="1301">
                  <c:v>4769.7036923076903</c:v>
                </c:pt>
                <c:pt idx="1302">
                  <c:v>4769.3203999999996</c:v>
                </c:pt>
                <c:pt idx="1303">
                  <c:v>4768.8663749999996</c:v>
                </c:pt>
                <c:pt idx="1304">
                  <c:v>4768.4223571428602</c:v>
                </c:pt>
                <c:pt idx="1305">
                  <c:v>4767.98014285714</c:v>
                </c:pt>
                <c:pt idx="1306">
                  <c:v>4767.4591666666702</c:v>
                </c:pt>
                <c:pt idx="1307">
                  <c:v>4767.0551538461496</c:v>
                </c:pt>
                <c:pt idx="1308">
                  <c:v>4766.5624444444402</c:v>
                </c:pt>
                <c:pt idx="1309">
                  <c:v>4766.1603333333296</c:v>
                </c:pt>
                <c:pt idx="1310">
                  <c:v>4765.6989090909101</c:v>
                </c:pt>
                <c:pt idx="1311">
                  <c:v>4765.2139230769199</c:v>
                </c:pt>
                <c:pt idx="1312">
                  <c:v>4764.7739166666697</c:v>
                </c:pt>
                <c:pt idx="1313">
                  <c:v>4764.3338461538497</c:v>
                </c:pt>
                <c:pt idx="1314">
                  <c:v>4763.8841000000002</c:v>
                </c:pt>
                <c:pt idx="1315">
                  <c:v>4763.4170769230795</c:v>
                </c:pt>
                <c:pt idx="1316">
                  <c:v>4762.9561999999996</c:v>
                </c:pt>
                <c:pt idx="1317">
                  <c:v>4762.4954285714302</c:v>
                </c:pt>
                <c:pt idx="1318">
                  <c:v>4761.9937499999996</c:v>
                </c:pt>
                <c:pt idx="1319">
                  <c:v>4761.5479166666701</c:v>
                </c:pt>
                <c:pt idx="1320">
                  <c:v>4761.0974615384603</c:v>
                </c:pt>
                <c:pt idx="1321">
                  <c:v>4760.6319166666699</c:v>
                </c:pt>
                <c:pt idx="1322">
                  <c:v>4760.1021428571403</c:v>
                </c:pt>
                <c:pt idx="1323">
                  <c:v>4759.6134666666703</c:v>
                </c:pt>
                <c:pt idx="1324">
                  <c:v>4759.0658666666704</c:v>
                </c:pt>
                <c:pt idx="1325">
                  <c:v>4758.6476000000002</c:v>
                </c:pt>
                <c:pt idx="1326">
                  <c:v>4758.2359285714301</c:v>
                </c:pt>
                <c:pt idx="1327">
                  <c:v>4757.7885384615402</c:v>
                </c:pt>
                <c:pt idx="1328">
                  <c:v>4757.3103846153799</c:v>
                </c:pt>
                <c:pt idx="1329">
                  <c:v>4756.8080909090904</c:v>
                </c:pt>
                <c:pt idx="1330">
                  <c:v>4756.3396923076898</c:v>
                </c:pt>
                <c:pt idx="1331">
                  <c:v>4755.8533571428597</c:v>
                </c:pt>
                <c:pt idx="1332">
                  <c:v>4755.3107499999996</c:v>
                </c:pt>
                <c:pt idx="1333">
                  <c:v>4754.91338888889</c:v>
                </c:pt>
                <c:pt idx="1334">
                  <c:v>4754.4509230769199</c:v>
                </c:pt>
                <c:pt idx="1335">
                  <c:v>4753.9777333333304</c:v>
                </c:pt>
                <c:pt idx="1336">
                  <c:v>4753.3962857142897</c:v>
                </c:pt>
                <c:pt idx="1337">
                  <c:v>4753.0063636363602</c:v>
                </c:pt>
                <c:pt idx="1338">
                  <c:v>4752.5208461538496</c:v>
                </c:pt>
                <c:pt idx="1339">
                  <c:v>4752.0278125000004</c:v>
                </c:pt>
                <c:pt idx="1340">
                  <c:v>4751.5371333333296</c:v>
                </c:pt>
                <c:pt idx="1341">
                  <c:v>4751.0131176470604</c:v>
                </c:pt>
                <c:pt idx="1342">
                  <c:v>4750.5713333333297</c:v>
                </c:pt>
                <c:pt idx="1343">
                  <c:v>4750.051375</c:v>
                </c:pt>
                <c:pt idx="1344">
                  <c:v>4749.5320000000002</c:v>
                </c:pt>
                <c:pt idx="1345">
                  <c:v>4749.0083846153802</c:v>
                </c:pt>
                <c:pt idx="1346">
                  <c:v>4748.5104166666697</c:v>
                </c:pt>
                <c:pt idx="1347">
                  <c:v>4748.1856875000003</c:v>
                </c:pt>
                <c:pt idx="1348">
                  <c:v>4747.7113636363601</c:v>
                </c:pt>
                <c:pt idx="1349">
                  <c:v>4747.18138461538</c:v>
                </c:pt>
                <c:pt idx="1350">
                  <c:v>4746.8036249999996</c:v>
                </c:pt>
                <c:pt idx="1351">
                  <c:v>4746.2418749999997</c:v>
                </c:pt>
                <c:pt idx="1352">
                  <c:v>4745.7010769230801</c:v>
                </c:pt>
                <c:pt idx="1353">
                  <c:v>4745.1936363636396</c:v>
                </c:pt>
                <c:pt idx="1354">
                  <c:v>4744.7173333333303</c:v>
                </c:pt>
                <c:pt idx="1355">
                  <c:v>4744.2313333333304</c:v>
                </c:pt>
                <c:pt idx="1356">
                  <c:v>4743.7260833333303</c:v>
                </c:pt>
                <c:pt idx="1357">
                  <c:v>4743.2079999999996</c:v>
                </c:pt>
                <c:pt idx="1358">
                  <c:v>4742.6490769230804</c:v>
                </c:pt>
                <c:pt idx="1359">
                  <c:v>4742.1369230769196</c:v>
                </c:pt>
                <c:pt idx="1360">
                  <c:v>4741.71</c:v>
                </c:pt>
                <c:pt idx="1361">
                  <c:v>4741.1688000000004</c:v>
                </c:pt>
                <c:pt idx="1362">
                  <c:v>4740.6073333333297</c:v>
                </c:pt>
                <c:pt idx="1363">
                  <c:v>4740.1165384615397</c:v>
                </c:pt>
                <c:pt idx="1364">
                  <c:v>4739.66975</c:v>
                </c:pt>
                <c:pt idx="1365">
                  <c:v>4739.1436249999997</c:v>
                </c:pt>
                <c:pt idx="1366">
                  <c:v>4738.6569166666704</c:v>
                </c:pt>
                <c:pt idx="1367">
                  <c:v>4738.1399166666697</c:v>
                </c:pt>
                <c:pt idx="1368">
                  <c:v>4737.6139285714298</c:v>
                </c:pt>
                <c:pt idx="1369">
                  <c:v>4737.0467692307702</c:v>
                </c:pt>
                <c:pt idx="1370">
                  <c:v>4736.5787499999997</c:v>
                </c:pt>
                <c:pt idx="1371">
                  <c:v>4736.0497999999998</c:v>
                </c:pt>
                <c:pt idx="1372">
                  <c:v>4735.5320000000002</c:v>
                </c:pt>
                <c:pt idx="1373">
                  <c:v>4735.0362666666697</c:v>
                </c:pt>
                <c:pt idx="1374">
                  <c:v>4734.4669285714299</c:v>
                </c:pt>
                <c:pt idx="1375">
                  <c:v>4733.9257333333298</c:v>
                </c:pt>
                <c:pt idx="1376">
                  <c:v>4733.3876499999997</c:v>
                </c:pt>
                <c:pt idx="1377">
                  <c:v>4732.85538461538</c:v>
                </c:pt>
                <c:pt idx="1378">
                  <c:v>4732.2958124999996</c:v>
                </c:pt>
                <c:pt idx="1379">
                  <c:v>4731.7720833333296</c:v>
                </c:pt>
                <c:pt idx="1380">
                  <c:v>4731.1839333333301</c:v>
                </c:pt>
                <c:pt idx="1381">
                  <c:v>4730.6700666666702</c:v>
                </c:pt>
                <c:pt idx="1382">
                  <c:v>4730.1400714285701</c:v>
                </c:pt>
                <c:pt idx="1383">
                  <c:v>4729.5600666666696</c:v>
                </c:pt>
                <c:pt idx="1384">
                  <c:v>4729.0501538461504</c:v>
                </c:pt>
                <c:pt idx="1385">
                  <c:v>4728.4780000000001</c:v>
                </c:pt>
                <c:pt idx="1386">
                  <c:v>4727.9210526315801</c:v>
                </c:pt>
                <c:pt idx="1387">
                  <c:v>4727.4224375000003</c:v>
                </c:pt>
                <c:pt idx="1388">
                  <c:v>4726.87447058823</c:v>
                </c:pt>
                <c:pt idx="1389">
                  <c:v>4726.2984117647102</c:v>
                </c:pt>
                <c:pt idx="1390">
                  <c:v>4725.7347222222197</c:v>
                </c:pt>
                <c:pt idx="1391">
                  <c:v>4725.2205882352901</c:v>
                </c:pt>
                <c:pt idx="1392">
                  <c:v>4724.6361999999999</c:v>
                </c:pt>
                <c:pt idx="1393">
                  <c:v>4724.1018333333304</c:v>
                </c:pt>
                <c:pt idx="1394">
                  <c:v>4723.49338888889</c:v>
                </c:pt>
                <c:pt idx="1395">
                  <c:v>4722.99</c:v>
                </c:pt>
                <c:pt idx="1396">
                  <c:v>4723.2857894736799</c:v>
                </c:pt>
                <c:pt idx="1397">
                  <c:v>4722.98225</c:v>
                </c:pt>
                <c:pt idx="1398">
                  <c:v>4722.2683999999999</c:v>
                </c:pt>
                <c:pt idx="1399">
                  <c:v>4721.6867619047598</c:v>
                </c:pt>
                <c:pt idx="1400">
                  <c:v>4721.0238947368398</c:v>
                </c:pt>
                <c:pt idx="1401">
                  <c:v>4720.5696666666699</c:v>
                </c:pt>
                <c:pt idx="1402">
                  <c:v>4719.8753500000003</c:v>
                </c:pt>
                <c:pt idx="1403">
                  <c:v>4719.2805714285696</c:v>
                </c:pt>
                <c:pt idx="1404">
                  <c:v>4718.6513478260904</c:v>
                </c:pt>
                <c:pt idx="1405">
                  <c:v>4718.0830999999998</c:v>
                </c:pt>
                <c:pt idx="1406">
                  <c:v>4717.5364285714304</c:v>
                </c:pt>
                <c:pt idx="1407">
                  <c:v>4716.9670666666698</c:v>
                </c:pt>
                <c:pt idx="1408">
                  <c:v>4716.4096666666701</c:v>
                </c:pt>
                <c:pt idx="1409">
                  <c:v>4715.8050999999996</c:v>
                </c:pt>
                <c:pt idx="1410">
                  <c:v>4715.2521875000002</c:v>
                </c:pt>
                <c:pt idx="1411">
                  <c:v>4714.6587499999996</c:v>
                </c:pt>
                <c:pt idx="1412">
                  <c:v>4714.1812105263198</c:v>
                </c:pt>
                <c:pt idx="1413">
                  <c:v>4713.5927142857099</c:v>
                </c:pt>
                <c:pt idx="1414">
                  <c:v>4712.9877500000002</c:v>
                </c:pt>
                <c:pt idx="1415">
                  <c:v>4712.4402499999997</c:v>
                </c:pt>
                <c:pt idx="1416">
                  <c:v>4711.8704666666699</c:v>
                </c:pt>
                <c:pt idx="1417">
                  <c:v>4711.3260555555598</c:v>
                </c:pt>
                <c:pt idx="1418">
                  <c:v>4710.7011363636402</c:v>
                </c:pt>
                <c:pt idx="1419">
                  <c:v>4710.0951249999998</c:v>
                </c:pt>
                <c:pt idx="1420">
                  <c:v>4709.4800526315803</c:v>
                </c:pt>
                <c:pt idx="1421">
                  <c:v>4708.9479411764696</c:v>
                </c:pt>
                <c:pt idx="1422">
                  <c:v>4708.2979999999998</c:v>
                </c:pt>
                <c:pt idx="1423">
                  <c:v>4707.7666470588201</c:v>
                </c:pt>
                <c:pt idx="1424">
                  <c:v>4707.1479473684203</c:v>
                </c:pt>
                <c:pt idx="1425">
                  <c:v>4706.58182352941</c:v>
                </c:pt>
                <c:pt idx="1426">
                  <c:v>4706.0208000000002</c:v>
                </c:pt>
                <c:pt idx="1427">
                  <c:v>4705.3861904761898</c:v>
                </c:pt>
                <c:pt idx="1428">
                  <c:v>4704.7711052631603</c:v>
                </c:pt>
                <c:pt idx="1429">
                  <c:v>4704.1262857142901</c:v>
                </c:pt>
                <c:pt idx="1430">
                  <c:v>4703.5406666666704</c:v>
                </c:pt>
                <c:pt idx="1431">
                  <c:v>4702.99680952381</c:v>
                </c:pt>
                <c:pt idx="1432">
                  <c:v>4702.3970555555597</c:v>
                </c:pt>
                <c:pt idx="1433">
                  <c:v>4701.8749500000004</c:v>
                </c:pt>
                <c:pt idx="1434">
                  <c:v>4701.1585217391303</c:v>
                </c:pt>
                <c:pt idx="1435">
                  <c:v>4700.5014444444396</c:v>
                </c:pt>
                <c:pt idx="1436">
                  <c:v>4699.93731818182</c:v>
                </c:pt>
                <c:pt idx="1437">
                  <c:v>4699.4888000000001</c:v>
                </c:pt>
                <c:pt idx="1438">
                  <c:v>4699.09321052632</c:v>
                </c:pt>
                <c:pt idx="1439">
                  <c:v>4698.6268823529399</c:v>
                </c:pt>
                <c:pt idx="1440">
                  <c:v>4698.1997777777797</c:v>
                </c:pt>
                <c:pt idx="1441">
                  <c:v>4697.7547142857102</c:v>
                </c:pt>
                <c:pt idx="1442">
                  <c:v>4697.3874500000002</c:v>
                </c:pt>
                <c:pt idx="1443">
                  <c:v>4696.8653684210503</c:v>
                </c:pt>
                <c:pt idx="1444">
                  <c:v>4696.3811739130397</c:v>
                </c:pt>
                <c:pt idx="1445">
                  <c:v>4696.0321363636403</c:v>
                </c:pt>
                <c:pt idx="1446">
                  <c:v>4695.7118461538503</c:v>
                </c:pt>
                <c:pt idx="1447">
                  <c:v>4695.2901764705903</c:v>
                </c:pt>
                <c:pt idx="1448">
                  <c:v>4694.8634166666698</c:v>
                </c:pt>
                <c:pt idx="1449">
                  <c:v>4694.3091538461504</c:v>
                </c:pt>
                <c:pt idx="1450">
                  <c:v>4693.8924166666702</c:v>
                </c:pt>
                <c:pt idx="1451">
                  <c:v>4693.4025000000001</c:v>
                </c:pt>
                <c:pt idx="1452">
                  <c:v>4692.8752500000001</c:v>
                </c:pt>
                <c:pt idx="1453">
                  <c:v>4692.4073076923096</c:v>
                </c:pt>
                <c:pt idx="1454">
                  <c:v>4691.9880000000003</c:v>
                </c:pt>
                <c:pt idx="1455">
                  <c:v>4691.5156153846201</c:v>
                </c:pt>
                <c:pt idx="1456">
                  <c:v>4690.9983333333303</c:v>
                </c:pt>
                <c:pt idx="1457">
                  <c:v>4690.5714545454503</c:v>
                </c:pt>
                <c:pt idx="1458">
                  <c:v>4690.0793999999996</c:v>
                </c:pt>
                <c:pt idx="1459">
                  <c:v>4689.50608333333</c:v>
                </c:pt>
                <c:pt idx="1460">
                  <c:v>4689.0222666666696</c:v>
                </c:pt>
                <c:pt idx="1461">
                  <c:v>4688.5708333333296</c:v>
                </c:pt>
                <c:pt idx="1462">
                  <c:v>4688.10142857143</c:v>
                </c:pt>
                <c:pt idx="1463">
                  <c:v>4687.5574615384603</c:v>
                </c:pt>
                <c:pt idx="1464">
                  <c:v>4687.0621764705902</c:v>
                </c:pt>
                <c:pt idx="1465">
                  <c:v>4686.4905294117698</c:v>
                </c:pt>
                <c:pt idx="1466">
                  <c:v>4685.95669230769</c:v>
                </c:pt>
                <c:pt idx="1467">
                  <c:v>4685.4658124999996</c:v>
                </c:pt>
                <c:pt idx="1468">
                  <c:v>4684.9563076923096</c:v>
                </c:pt>
                <c:pt idx="1469">
                  <c:v>4684.4210666666704</c:v>
                </c:pt>
                <c:pt idx="1470">
                  <c:v>4683.9170833333301</c:v>
                </c:pt>
                <c:pt idx="1471">
                  <c:v>4683.4188750000003</c:v>
                </c:pt>
                <c:pt idx="1472">
                  <c:v>4682.9000833333303</c:v>
                </c:pt>
                <c:pt idx="1473">
                  <c:v>4682.3895833333299</c:v>
                </c:pt>
                <c:pt idx="1474">
                  <c:v>4681.8362307692296</c:v>
                </c:pt>
                <c:pt idx="1475">
                  <c:v>4681.384</c:v>
                </c:pt>
                <c:pt idx="1476">
                  <c:v>4680.8604666666697</c:v>
                </c:pt>
                <c:pt idx="1477">
                  <c:v>4680.2406428571403</c:v>
                </c:pt>
                <c:pt idx="1478">
                  <c:v>4679.6419374999996</c:v>
                </c:pt>
                <c:pt idx="1479">
                  <c:v>4679.1763333333301</c:v>
                </c:pt>
                <c:pt idx="1480">
                  <c:v>4678.6193571428603</c:v>
                </c:pt>
                <c:pt idx="1481">
                  <c:v>4678.0951428571398</c:v>
                </c:pt>
                <c:pt idx="1482">
                  <c:v>4677.5829999999996</c:v>
                </c:pt>
                <c:pt idx="1483">
                  <c:v>4677.0765625000004</c:v>
                </c:pt>
                <c:pt idx="1484">
                  <c:v>4676.4645294117599</c:v>
                </c:pt>
                <c:pt idx="1485">
                  <c:v>4675.9290625000003</c:v>
                </c:pt>
                <c:pt idx="1486">
                  <c:v>4675.4118749999998</c:v>
                </c:pt>
                <c:pt idx="1487">
                  <c:v>4674.8019999999997</c:v>
                </c:pt>
                <c:pt idx="1488">
                  <c:v>4674.2062777777801</c:v>
                </c:pt>
                <c:pt idx="1489">
                  <c:v>4673.5430714285703</c:v>
                </c:pt>
                <c:pt idx="1490">
                  <c:v>4673.0476250000002</c:v>
                </c:pt>
                <c:pt idx="1491">
                  <c:v>4672.4786666666696</c:v>
                </c:pt>
                <c:pt idx="1492">
                  <c:v>4671.8748333333297</c:v>
                </c:pt>
                <c:pt idx="1493">
                  <c:v>4671.3973076923103</c:v>
                </c:pt>
                <c:pt idx="1494">
                  <c:v>4670.8141764705897</c:v>
                </c:pt>
                <c:pt idx="1495">
                  <c:v>4670.2137333333303</c:v>
                </c:pt>
                <c:pt idx="1496">
                  <c:v>4669.6514999999999</c:v>
                </c:pt>
                <c:pt idx="1497">
                  <c:v>4669.1305833333299</c:v>
                </c:pt>
                <c:pt idx="1498">
                  <c:v>4668.5144444444404</c:v>
                </c:pt>
                <c:pt idx="1499">
                  <c:v>4667.9088000000002</c:v>
                </c:pt>
                <c:pt idx="1500">
                  <c:v>4667.3990000000003</c:v>
                </c:pt>
                <c:pt idx="1501">
                  <c:v>4666.7928823529401</c:v>
                </c:pt>
                <c:pt idx="1502">
                  <c:v>4666.2087142857099</c:v>
                </c:pt>
                <c:pt idx="1503">
                  <c:v>4665.6536500000002</c:v>
                </c:pt>
                <c:pt idx="1504">
                  <c:v>4665.0343333333303</c:v>
                </c:pt>
                <c:pt idx="1505">
                  <c:v>4664.4422857142899</c:v>
                </c:pt>
                <c:pt idx="1506">
                  <c:v>4663.8337647058797</c:v>
                </c:pt>
                <c:pt idx="1507">
                  <c:v>4663.2152105263203</c:v>
                </c:pt>
                <c:pt idx="1508">
                  <c:v>4662.6826666666702</c:v>
                </c:pt>
                <c:pt idx="1509">
                  <c:v>4662.0801874999997</c:v>
                </c:pt>
                <c:pt idx="1510">
                  <c:v>4661.4724117647102</c:v>
                </c:pt>
                <c:pt idx="1511">
                  <c:v>4660.8556875000004</c:v>
                </c:pt>
                <c:pt idx="1512">
                  <c:v>4660.2788124999997</c:v>
                </c:pt>
                <c:pt idx="1513">
                  <c:v>4659.7282500000001</c:v>
                </c:pt>
                <c:pt idx="1514">
                  <c:v>4659.0351333333301</c:v>
                </c:pt>
                <c:pt idx="1515">
                  <c:v>4658.4674999999997</c:v>
                </c:pt>
                <c:pt idx="1516">
                  <c:v>4657.8957333333301</c:v>
                </c:pt>
                <c:pt idx="1517">
                  <c:v>4657.2514000000001</c:v>
                </c:pt>
                <c:pt idx="1518">
                  <c:v>4656.5836470588201</c:v>
                </c:pt>
                <c:pt idx="1519">
                  <c:v>4655.9812857142897</c:v>
                </c:pt>
                <c:pt idx="1520">
                  <c:v>4655.4190714285696</c:v>
                </c:pt>
                <c:pt idx="1521">
                  <c:v>4654.7961538461504</c:v>
                </c:pt>
                <c:pt idx="1522">
                  <c:v>4654.1724666666696</c:v>
                </c:pt>
                <c:pt idx="1523">
                  <c:v>4653.5097142857103</c:v>
                </c:pt>
                <c:pt idx="1524">
                  <c:v>4652.8705882352897</c:v>
                </c:pt>
                <c:pt idx="1525">
                  <c:v>4652.2666666666701</c:v>
                </c:pt>
                <c:pt idx="1526">
                  <c:v>4651.6034444444404</c:v>
                </c:pt>
                <c:pt idx="1527">
                  <c:v>4651.0006190476197</c:v>
                </c:pt>
                <c:pt idx="1528">
                  <c:v>4650.32628571429</c:v>
                </c:pt>
                <c:pt idx="1529">
                  <c:v>4649.6987727272699</c:v>
                </c:pt>
                <c:pt idx="1530">
                  <c:v>4649.05322222222</c:v>
                </c:pt>
                <c:pt idx="1531">
                  <c:v>4648.3459499999999</c:v>
                </c:pt>
                <c:pt idx="1532">
                  <c:v>4647.6909374999996</c:v>
                </c:pt>
                <c:pt idx="1533">
                  <c:v>4647.1278421052602</c:v>
                </c:pt>
                <c:pt idx="1534">
                  <c:v>4646.5132000000003</c:v>
                </c:pt>
                <c:pt idx="1535">
                  <c:v>4645.9413157894696</c:v>
                </c:pt>
                <c:pt idx="1536">
                  <c:v>4645.5751428571402</c:v>
                </c:pt>
                <c:pt idx="1537">
                  <c:v>4644.89405882353</c:v>
                </c:pt>
                <c:pt idx="1538">
                  <c:v>4644.2350588235304</c:v>
                </c:pt>
                <c:pt idx="1539">
                  <c:v>4643.54370588235</c:v>
                </c:pt>
                <c:pt idx="1540">
                  <c:v>4642.9140500000003</c:v>
                </c:pt>
                <c:pt idx="1541">
                  <c:v>4642.1936111111099</c:v>
                </c:pt>
                <c:pt idx="1542">
                  <c:v>4641.6145789473703</c:v>
                </c:pt>
                <c:pt idx="1543">
                  <c:v>4640.95629411765</c:v>
                </c:pt>
                <c:pt idx="1544">
                  <c:v>4640.2461111111097</c:v>
                </c:pt>
                <c:pt idx="1545">
                  <c:v>4639.5952380952403</c:v>
                </c:pt>
                <c:pt idx="1546">
                  <c:v>4638.9271111111102</c:v>
                </c:pt>
                <c:pt idx="1547">
                  <c:v>4638.2385624999997</c:v>
                </c:pt>
                <c:pt idx="1548">
                  <c:v>4637.6264000000001</c:v>
                </c:pt>
                <c:pt idx="1549">
                  <c:v>4636.8935499999998</c:v>
                </c:pt>
                <c:pt idx="1550">
                  <c:v>4636.2226666666702</c:v>
                </c:pt>
                <c:pt idx="1551">
                  <c:v>4635.5414285714296</c:v>
                </c:pt>
                <c:pt idx="1552">
                  <c:v>4634.8619130434799</c:v>
                </c:pt>
                <c:pt idx="1553">
                  <c:v>4637.8345652173903</c:v>
                </c:pt>
                <c:pt idx="1554">
                  <c:v>4633.6542916666704</c:v>
                </c:pt>
                <c:pt idx="1555">
                  <c:v>4632.9725652173902</c:v>
                </c:pt>
                <c:pt idx="1556">
                  <c:v>4632.1682083333299</c:v>
                </c:pt>
                <c:pt idx="1557">
                  <c:v>4631.5364210526304</c:v>
                </c:pt>
                <c:pt idx="1558">
                  <c:v>4630.7757222222199</c:v>
                </c:pt>
                <c:pt idx="1559">
                  <c:v>4630.0194210526297</c:v>
                </c:pt>
                <c:pt idx="1560">
                  <c:v>4629.3283124999998</c:v>
                </c:pt>
                <c:pt idx="1561">
                  <c:v>4628.6051578947399</c:v>
                </c:pt>
                <c:pt idx="1562">
                  <c:v>4627.8484210526303</c:v>
                </c:pt>
                <c:pt idx="1563">
                  <c:v>4627.1271904761898</c:v>
                </c:pt>
                <c:pt idx="1564">
                  <c:v>4626.4365555555596</c:v>
                </c:pt>
                <c:pt idx="1565">
                  <c:v>4625.7257142857097</c:v>
                </c:pt>
                <c:pt idx="1566">
                  <c:v>4624.9249499999996</c:v>
                </c:pt>
                <c:pt idx="1567">
                  <c:v>4624.3192499999996</c:v>
                </c:pt>
                <c:pt idx="1568">
                  <c:v>4623.7438666666703</c:v>
                </c:pt>
                <c:pt idx="1569">
                  <c:v>4623.0483157894696</c:v>
                </c:pt>
                <c:pt idx="1570">
                  <c:v>4622.3910624999999</c:v>
                </c:pt>
                <c:pt idx="1571">
                  <c:v>4621.66763157895</c:v>
                </c:pt>
                <c:pt idx="1572">
                  <c:v>4620.9137142857098</c:v>
                </c:pt>
                <c:pt idx="1573">
                  <c:v>4620.2154736842103</c:v>
                </c:pt>
                <c:pt idx="1574">
                  <c:v>4619.4388823529398</c:v>
                </c:pt>
                <c:pt idx="1575">
                  <c:v>4618.7344666666704</c:v>
                </c:pt>
                <c:pt idx="1576">
                  <c:v>4617.9713157894703</c:v>
                </c:pt>
                <c:pt idx="1577">
                  <c:v>4617.2796500000004</c:v>
                </c:pt>
                <c:pt idx="1578">
                  <c:v>4616.45788888889</c:v>
                </c:pt>
                <c:pt idx="1579">
                  <c:v>4615.7933888888901</c:v>
                </c:pt>
                <c:pt idx="1580">
                  <c:v>4615.0572631578998</c:v>
                </c:pt>
                <c:pt idx="1581">
                  <c:v>4614.3119999999999</c:v>
                </c:pt>
                <c:pt idx="1582">
                  <c:v>4613.5984117647104</c:v>
                </c:pt>
                <c:pt idx="1583">
                  <c:v>4612.8384999999998</c:v>
                </c:pt>
                <c:pt idx="1584">
                  <c:v>4612.1248750000004</c:v>
                </c:pt>
                <c:pt idx="1585">
                  <c:v>4611.3555882352903</c:v>
                </c:pt>
                <c:pt idx="1586">
                  <c:v>4610.6239999999998</c:v>
                </c:pt>
                <c:pt idx="1587">
                  <c:v>4609.9293749999997</c:v>
                </c:pt>
                <c:pt idx="1588">
                  <c:v>4609.10936842105</c:v>
                </c:pt>
                <c:pt idx="1589">
                  <c:v>4608.3244999999997</c:v>
                </c:pt>
                <c:pt idx="1590">
                  <c:v>4607.5608888888901</c:v>
                </c:pt>
                <c:pt idx="1591">
                  <c:v>4606.7984444444401</c:v>
                </c:pt>
                <c:pt idx="1592">
                  <c:v>4606.0288124999997</c:v>
                </c:pt>
                <c:pt idx="1593">
                  <c:v>4605.2751052631602</c:v>
                </c:pt>
                <c:pt idx="1594">
                  <c:v>4604.4865789473697</c:v>
                </c:pt>
                <c:pt idx="1595">
                  <c:v>4603.7217894736896</c:v>
                </c:pt>
                <c:pt idx="1596">
                  <c:v>4602.9764705882399</c:v>
                </c:pt>
                <c:pt idx="1597">
                  <c:v>4602.2141499999998</c:v>
                </c:pt>
                <c:pt idx="1598">
                  <c:v>4601.4411764705901</c:v>
                </c:pt>
                <c:pt idx="1599">
                  <c:v>4600.6828888888904</c:v>
                </c:pt>
                <c:pt idx="1600">
                  <c:v>4599.8628181818203</c:v>
                </c:pt>
                <c:pt idx="1601">
                  <c:v>4599.0601666666698</c:v>
                </c:pt>
                <c:pt idx="1602">
                  <c:v>4598.3296874999996</c:v>
                </c:pt>
                <c:pt idx="1603">
                  <c:v>4597.5206111111102</c:v>
                </c:pt>
                <c:pt idx="1604">
                  <c:v>4596.7381666666697</c:v>
                </c:pt>
                <c:pt idx="1605">
                  <c:v>4595.9137058823499</c:v>
                </c:pt>
                <c:pt idx="1606">
                  <c:v>4595.1648823529404</c:v>
                </c:pt>
                <c:pt idx="1607">
                  <c:v>4594.2791363636397</c:v>
                </c:pt>
                <c:pt idx="1608">
                  <c:v>4593.4856111111103</c:v>
                </c:pt>
                <c:pt idx="1609">
                  <c:v>4592.7045882352904</c:v>
                </c:pt>
                <c:pt idx="1610">
                  <c:v>4591.8771904761898</c:v>
                </c:pt>
                <c:pt idx="1611">
                  <c:v>4591.0305789473696</c:v>
                </c:pt>
                <c:pt idx="1612">
                  <c:v>4590.2800999999999</c:v>
                </c:pt>
                <c:pt idx="1613">
                  <c:v>4589.4490999999998</c:v>
                </c:pt>
                <c:pt idx="1614">
                  <c:v>4588.5891000000001</c:v>
                </c:pt>
                <c:pt idx="1615">
                  <c:v>4587.8853888888898</c:v>
                </c:pt>
                <c:pt idx="1616">
                  <c:v>4587.0566818181796</c:v>
                </c:pt>
                <c:pt idx="1617">
                  <c:v>4586.2380499999999</c:v>
                </c:pt>
                <c:pt idx="1618">
                  <c:v>4585.4196190476196</c:v>
                </c:pt>
                <c:pt idx="1619">
                  <c:v>4584.6035263157901</c:v>
                </c:pt>
                <c:pt idx="1620">
                  <c:v>4583.7881363636398</c:v>
                </c:pt>
                <c:pt idx="1621">
                  <c:v>4582.9805714285703</c:v>
                </c:pt>
                <c:pt idx="1622">
                  <c:v>4582.1108000000004</c:v>
                </c:pt>
                <c:pt idx="1623">
                  <c:v>4581.2997999999998</c:v>
                </c:pt>
                <c:pt idx="1624">
                  <c:v>4580.4853499999999</c:v>
                </c:pt>
                <c:pt idx="1625">
                  <c:v>4579.7214210526299</c:v>
                </c:pt>
                <c:pt idx="1626">
                  <c:v>4578.85095</c:v>
                </c:pt>
                <c:pt idx="1627">
                  <c:v>4578.0497999999998</c:v>
                </c:pt>
                <c:pt idx="1628">
                  <c:v>4577.2198823529397</c:v>
                </c:pt>
                <c:pt idx="1629">
                  <c:v>4576.3921764705901</c:v>
                </c:pt>
                <c:pt idx="1630">
                  <c:v>4575.5465000000004</c:v>
                </c:pt>
                <c:pt idx="1631">
                  <c:v>4574.7130500000003</c:v>
                </c:pt>
                <c:pt idx="1632">
                  <c:v>4573.8232777777803</c:v>
                </c:pt>
                <c:pt idx="1633">
                  <c:v>4573.03305</c:v>
                </c:pt>
                <c:pt idx="1634">
                  <c:v>4572.1701052631597</c:v>
                </c:pt>
                <c:pt idx="1635">
                  <c:v>4571.3014285714298</c:v>
                </c:pt>
                <c:pt idx="1636">
                  <c:v>4570.4654444444404</c:v>
                </c:pt>
                <c:pt idx="1637">
                  <c:v>4569.6969090909097</c:v>
                </c:pt>
                <c:pt idx="1638">
                  <c:v>4568.8797000000004</c:v>
                </c:pt>
                <c:pt idx="1639">
                  <c:v>4567.9950526315797</c:v>
                </c:pt>
                <c:pt idx="1640">
                  <c:v>4567.1834736842102</c:v>
                </c:pt>
                <c:pt idx="1641">
                  <c:v>4566.2945263157899</c:v>
                </c:pt>
                <c:pt idx="1642">
                  <c:v>4565.4727499999999</c:v>
                </c:pt>
                <c:pt idx="1643">
                  <c:v>4564.5347499999998</c:v>
                </c:pt>
                <c:pt idx="1644">
                  <c:v>4563.7064736842103</c:v>
                </c:pt>
                <c:pt idx="1645">
                  <c:v>4562.8648181818198</c:v>
                </c:pt>
                <c:pt idx="1646">
                  <c:v>4561.9928636363602</c:v>
                </c:pt>
                <c:pt idx="1647">
                  <c:v>4561.1607222222201</c:v>
                </c:pt>
                <c:pt idx="1648">
                  <c:v>4560.24947619048</c:v>
                </c:pt>
                <c:pt idx="1649">
                  <c:v>4559.4155555555599</c:v>
                </c:pt>
                <c:pt idx="1650">
                  <c:v>4558.5150999999996</c:v>
                </c:pt>
                <c:pt idx="1651">
                  <c:v>4557.6646190476204</c:v>
                </c:pt>
                <c:pt idx="1652">
                  <c:v>4556.7769500000004</c:v>
                </c:pt>
                <c:pt idx="1653">
                  <c:v>4555.91128571429</c:v>
                </c:pt>
                <c:pt idx="1654">
                  <c:v>4554.9745238095202</c:v>
                </c:pt>
                <c:pt idx="1655">
                  <c:v>4554.1028333333297</c:v>
                </c:pt>
                <c:pt idx="1656">
                  <c:v>4553.0721666666695</c:v>
                </c:pt>
                <c:pt idx="1657">
                  <c:v>4552.3196666666699</c:v>
                </c:pt>
                <c:pt idx="1658">
                  <c:v>4551.4227647058797</c:v>
                </c:pt>
                <c:pt idx="1659">
                  <c:v>4550.5239230769203</c:v>
                </c:pt>
                <c:pt idx="1660">
                  <c:v>4549.4616666666598</c:v>
                </c:pt>
                <c:pt idx="1661">
                  <c:v>4548.7397619047597</c:v>
                </c:pt>
                <c:pt idx="1662">
                  <c:v>4547.9021904761903</c:v>
                </c:pt>
                <c:pt idx="1663">
                  <c:v>4546.9661818181803</c:v>
                </c:pt>
                <c:pt idx="1664">
                  <c:v>4546.1180000000004</c:v>
                </c:pt>
                <c:pt idx="1665">
                  <c:v>4545.18114285714</c:v>
                </c:pt>
                <c:pt idx="1666">
                  <c:v>4544.2543333333297</c:v>
                </c:pt>
                <c:pt idx="1667">
                  <c:v>4543.43194117647</c:v>
                </c:pt>
                <c:pt idx="1668">
                  <c:v>4542.4574761904796</c:v>
                </c:pt>
                <c:pt idx="1669">
                  <c:v>4541.4705263157903</c:v>
                </c:pt>
                <c:pt idx="1670">
                  <c:v>4540.6071000000002</c:v>
                </c:pt>
                <c:pt idx="1671">
                  <c:v>4539.7093157894697</c:v>
                </c:pt>
                <c:pt idx="1672">
                  <c:v>4538.7930526315804</c:v>
                </c:pt>
                <c:pt idx="1673">
                  <c:v>4537.8858</c:v>
                </c:pt>
                <c:pt idx="1674">
                  <c:v>4536.9077619047603</c:v>
                </c:pt>
                <c:pt idx="1675">
                  <c:v>4535.9676190476202</c:v>
                </c:pt>
                <c:pt idx="1676">
                  <c:v>4535.1210000000001</c:v>
                </c:pt>
                <c:pt idx="1677">
                  <c:v>4534.19909090909</c:v>
                </c:pt>
                <c:pt idx="1678">
                  <c:v>4533.2834285714298</c:v>
                </c:pt>
                <c:pt idx="1679">
                  <c:v>4532.2528181818197</c:v>
                </c:pt>
                <c:pt idx="1680">
                  <c:v>4531.3807894736801</c:v>
                </c:pt>
                <c:pt idx="1681">
                  <c:v>4530.6117727272704</c:v>
                </c:pt>
                <c:pt idx="1682">
                  <c:v>4529.3506666666699</c:v>
                </c:pt>
                <c:pt idx="1683">
                  <c:v>4528.3271000000004</c:v>
                </c:pt>
                <c:pt idx="1684">
                  <c:v>4527.3438571428596</c:v>
                </c:pt>
                <c:pt idx="1685">
                  <c:v>4526.4125454545501</c:v>
                </c:pt>
                <c:pt idx="1686">
                  <c:v>4525.5016500000002</c:v>
                </c:pt>
                <c:pt idx="1687">
                  <c:v>4524.6028181818201</c:v>
                </c:pt>
                <c:pt idx="1688">
                  <c:v>4523.7570454545503</c:v>
                </c:pt>
                <c:pt idx="1689">
                  <c:v>4522.7844705882399</c:v>
                </c:pt>
                <c:pt idx="1690">
                  <c:v>4521.8595500000001</c:v>
                </c:pt>
                <c:pt idx="1691">
                  <c:v>4520.9298947368397</c:v>
                </c:pt>
                <c:pt idx="1692">
                  <c:v>4520.0043157894697</c:v>
                </c:pt>
                <c:pt idx="1693">
                  <c:v>4518.9932105263197</c:v>
                </c:pt>
                <c:pt idx="1694">
                  <c:v>4518.1455714285703</c:v>
                </c:pt>
                <c:pt idx="1695">
                  <c:v>4517.2098260869598</c:v>
                </c:pt>
                <c:pt idx="1696">
                  <c:v>4516.2606500000002</c:v>
                </c:pt>
                <c:pt idx="1697">
                  <c:v>4515.3095714285701</c:v>
                </c:pt>
                <c:pt idx="1698">
                  <c:v>4514.4118421052599</c:v>
                </c:pt>
                <c:pt idx="1699">
                  <c:v>4513.3803157894699</c:v>
                </c:pt>
                <c:pt idx="1700">
                  <c:v>4512.4442631578904</c:v>
                </c:pt>
                <c:pt idx="1701">
                  <c:v>4511.4697999999999</c:v>
                </c:pt>
                <c:pt idx="1702">
                  <c:v>4510.4673499999999</c:v>
                </c:pt>
                <c:pt idx="1703">
                  <c:v>4509.5042941176498</c:v>
                </c:pt>
                <c:pt idx="1704">
                  <c:v>4508.5417368421104</c:v>
                </c:pt>
                <c:pt idx="1705">
                  <c:v>4507.6059999999998</c:v>
                </c:pt>
                <c:pt idx="1706">
                  <c:v>4506.6277894736804</c:v>
                </c:pt>
                <c:pt idx="1707">
                  <c:v>4505.6079499999996</c:v>
                </c:pt>
                <c:pt idx="1708">
                  <c:v>4504.5920526315804</c:v>
                </c:pt>
                <c:pt idx="1709">
                  <c:v>4503.6305000000002</c:v>
                </c:pt>
                <c:pt idx="1710">
                  <c:v>4502.6154090909104</c:v>
                </c:pt>
                <c:pt idx="1711">
                  <c:v>4501.6090000000004</c:v>
                </c:pt>
                <c:pt idx="1712">
                  <c:v>4500.5910000000003</c:v>
                </c:pt>
                <c:pt idx="1713">
                  <c:v>4499.5919999999996</c:v>
                </c:pt>
                <c:pt idx="1714">
                  <c:v>4498.5594000000001</c:v>
                </c:pt>
                <c:pt idx="1715">
                  <c:v>4497.5644499999999</c:v>
                </c:pt>
                <c:pt idx="1716">
                  <c:v>4496.5671428571404</c:v>
                </c:pt>
                <c:pt idx="1717">
                  <c:v>4495.5785238095204</c:v>
                </c:pt>
                <c:pt idx="1718">
                  <c:v>4494.5803333333297</c:v>
                </c:pt>
                <c:pt idx="1719">
                  <c:v>4493.5438999999997</c:v>
                </c:pt>
                <c:pt idx="1720">
                  <c:v>4492.5599130434803</c:v>
                </c:pt>
                <c:pt idx="1721">
                  <c:v>4491.4846500000003</c:v>
                </c:pt>
                <c:pt idx="1722">
                  <c:v>4490.4644347826097</c:v>
                </c:pt>
                <c:pt idx="1723">
                  <c:v>4489.4699499999997</c:v>
                </c:pt>
                <c:pt idx="1724">
                  <c:v>4488.47865</c:v>
                </c:pt>
                <c:pt idx="1725">
                  <c:v>4487.4224285714299</c:v>
                </c:pt>
                <c:pt idx="1726">
                  <c:v>4486.3876190476203</c:v>
                </c:pt>
                <c:pt idx="1727">
                  <c:v>4485.36535</c:v>
                </c:pt>
                <c:pt idx="1728">
                  <c:v>4484.3583333333299</c:v>
                </c:pt>
                <c:pt idx="1729">
                  <c:v>4483.3638181818196</c:v>
                </c:pt>
                <c:pt idx="1730">
                  <c:v>4482.3111052631602</c:v>
                </c:pt>
                <c:pt idx="1731">
                  <c:v>4481.2891111111103</c:v>
                </c:pt>
                <c:pt idx="1732">
                  <c:v>4480.2504285714303</c:v>
                </c:pt>
                <c:pt idx="1733">
                  <c:v>4479.2708947368401</c:v>
                </c:pt>
                <c:pt idx="1734">
                  <c:v>4478.1674499999999</c:v>
                </c:pt>
                <c:pt idx="1735">
                  <c:v>4477.1361500000003</c:v>
                </c:pt>
                <c:pt idx="1736">
                  <c:v>4476.0628636363599</c:v>
                </c:pt>
                <c:pt idx="1737">
                  <c:v>4475.0169999999998</c:v>
                </c:pt>
                <c:pt idx="1738">
                  <c:v>4473.9379473684203</c:v>
                </c:pt>
                <c:pt idx="1739">
                  <c:v>4472.8978999999999</c:v>
                </c:pt>
                <c:pt idx="1740">
                  <c:v>4471.8338571428603</c:v>
                </c:pt>
                <c:pt idx="1741">
                  <c:v>4470.8495999999996</c:v>
                </c:pt>
                <c:pt idx="1742">
                  <c:v>4469.7592857142899</c:v>
                </c:pt>
                <c:pt idx="1743">
                  <c:v>4468.6276521739101</c:v>
                </c:pt>
                <c:pt idx="1744">
                  <c:v>4467.5879500000001</c:v>
                </c:pt>
                <c:pt idx="1745">
                  <c:v>4466.5144210526296</c:v>
                </c:pt>
                <c:pt idx="1746">
                  <c:v>4465.4365294117697</c:v>
                </c:pt>
                <c:pt idx="1747">
                  <c:v>4464.3873333333304</c:v>
                </c:pt>
                <c:pt idx="1748">
                  <c:v>4463.3619047619004</c:v>
                </c:pt>
                <c:pt idx="1749">
                  <c:v>4462.3041578947395</c:v>
                </c:pt>
                <c:pt idx="1750">
                  <c:v>4461.2080500000002</c:v>
                </c:pt>
                <c:pt idx="1751">
                  <c:v>4460.13954545455</c:v>
                </c:pt>
                <c:pt idx="1752">
                  <c:v>4458.9867999999997</c:v>
                </c:pt>
                <c:pt idx="1753">
                  <c:v>4457.9808181818198</c:v>
                </c:pt>
                <c:pt idx="1754">
                  <c:v>4456.8229499999998</c:v>
                </c:pt>
                <c:pt idx="1755">
                  <c:v>4455.8238000000001</c:v>
                </c:pt>
                <c:pt idx="1756">
                  <c:v>4454.7374736842103</c:v>
                </c:pt>
                <c:pt idx="1757">
                  <c:v>4453.67319047619</c:v>
                </c:pt>
                <c:pt idx="1758">
                  <c:v>4452.5520999999999</c:v>
                </c:pt>
                <c:pt idx="1759">
                  <c:v>4451.4836842105296</c:v>
                </c:pt>
                <c:pt idx="1760">
                  <c:v>4450.4254285714296</c:v>
                </c:pt>
                <c:pt idx="1761">
                  <c:v>4449.3659523809501</c:v>
                </c:pt>
                <c:pt idx="1762">
                  <c:v>4448.2359999999999</c:v>
                </c:pt>
                <c:pt idx="1763">
                  <c:v>4447.1697142857101</c:v>
                </c:pt>
                <c:pt idx="1764">
                  <c:v>4446.0556315789499</c:v>
                </c:pt>
                <c:pt idx="1765">
                  <c:v>4444.93776190476</c:v>
                </c:pt>
                <c:pt idx="1766">
                  <c:v>4443.8112380952398</c:v>
                </c:pt>
                <c:pt idx="1767">
                  <c:v>4442.7788181818196</c:v>
                </c:pt>
                <c:pt idx="1768">
                  <c:v>4441.5866666666598</c:v>
                </c:pt>
                <c:pt idx="1769">
                  <c:v>4440.4752727272698</c:v>
                </c:pt>
                <c:pt idx="1770">
                  <c:v>4439.4694499999996</c:v>
                </c:pt>
                <c:pt idx="1771">
                  <c:v>4438.3478095237997</c:v>
                </c:pt>
                <c:pt idx="1772">
                  <c:v>4437.1632380952396</c:v>
                </c:pt>
                <c:pt idx="1773">
                  <c:v>4436.0131499999998</c:v>
                </c:pt>
                <c:pt idx="1774">
                  <c:v>4434.9336315789496</c:v>
                </c:pt>
                <c:pt idx="1775">
                  <c:v>4433.8032727272703</c:v>
                </c:pt>
                <c:pt idx="1776">
                  <c:v>4432.6553809523803</c:v>
                </c:pt>
                <c:pt idx="1777">
                  <c:v>4431.5498095238099</c:v>
                </c:pt>
                <c:pt idx="1778">
                  <c:v>4430.4603809523796</c:v>
                </c:pt>
                <c:pt idx="1779">
                  <c:v>4429.3064999999997</c:v>
                </c:pt>
                <c:pt idx="1780">
                  <c:v>4428.1657142857102</c:v>
                </c:pt>
                <c:pt idx="1781">
                  <c:v>4427.0382857142904</c:v>
                </c:pt>
                <c:pt idx="1782">
                  <c:v>4425.9751428571399</c:v>
                </c:pt>
                <c:pt idx="1783">
                  <c:v>4424.8579499999996</c:v>
                </c:pt>
                <c:pt idx="1784">
                  <c:v>4423.70205263158</c:v>
                </c:pt>
                <c:pt idx="1785">
                  <c:v>4422.5863684210499</c:v>
                </c:pt>
                <c:pt idx="1786">
                  <c:v>4421.4392380952404</c:v>
                </c:pt>
                <c:pt idx="1787">
                  <c:v>4420.2827500000003</c:v>
                </c:pt>
                <c:pt idx="1788">
                  <c:v>4419.14269565217</c:v>
                </c:pt>
                <c:pt idx="1789">
                  <c:v>4417.9829499999996</c:v>
                </c:pt>
                <c:pt idx="1790">
                  <c:v>4416.8725000000004</c:v>
                </c:pt>
                <c:pt idx="1791">
                  <c:v>4415.7792380952396</c:v>
                </c:pt>
                <c:pt idx="1792">
                  <c:v>4414.59285</c:v>
                </c:pt>
                <c:pt idx="1793">
                  <c:v>4413.3988571428599</c:v>
                </c:pt>
                <c:pt idx="1794">
                  <c:v>4412.2223043478298</c:v>
                </c:pt>
                <c:pt idx="1795">
                  <c:v>4411.0151578947398</c:v>
                </c:pt>
                <c:pt idx="1796">
                  <c:v>4409.7932272727303</c:v>
                </c:pt>
                <c:pt idx="1797">
                  <c:v>4408.7252631578904</c:v>
                </c:pt>
                <c:pt idx="1798">
                  <c:v>4407.5785909090901</c:v>
                </c:pt>
                <c:pt idx="1799">
                  <c:v>4406.3524500000003</c:v>
                </c:pt>
                <c:pt idx="1800">
                  <c:v>4405.2457272727297</c:v>
                </c:pt>
                <c:pt idx="1801">
                  <c:v>4404.0445789473697</c:v>
                </c:pt>
                <c:pt idx="1802">
                  <c:v>4402.8533500000003</c:v>
                </c:pt>
                <c:pt idx="1803">
                  <c:v>4401.6896500000003</c:v>
                </c:pt>
                <c:pt idx="1804">
                  <c:v>4400.5946666666696</c:v>
                </c:pt>
                <c:pt idx="1805">
                  <c:v>4399.4243684210496</c:v>
                </c:pt>
                <c:pt idx="1806">
                  <c:v>4398.2745238095204</c:v>
                </c:pt>
                <c:pt idx="1807">
                  <c:v>4396.9856086956497</c:v>
                </c:pt>
                <c:pt idx="1808">
                  <c:v>4395.8234761904796</c:v>
                </c:pt>
                <c:pt idx="1809">
                  <c:v>4394.54952631579</c:v>
                </c:pt>
                <c:pt idx="1810">
                  <c:v>4393.36513636364</c:v>
                </c:pt>
                <c:pt idx="1811">
                  <c:v>4392.1392173913</c:v>
                </c:pt>
                <c:pt idx="1812">
                  <c:v>4390.8684999999996</c:v>
                </c:pt>
                <c:pt idx="1813">
                  <c:v>4389.5969999999998</c:v>
                </c:pt>
                <c:pt idx="1814">
                  <c:v>4388.2047272727305</c:v>
                </c:pt>
                <c:pt idx="1815">
                  <c:v>4386.8731875000003</c:v>
                </c:pt>
                <c:pt idx="1816">
                  <c:v>4385.5544210526296</c:v>
                </c:pt>
                <c:pt idx="1817">
                  <c:v>4384.35365</c:v>
                </c:pt>
                <c:pt idx="1818">
                  <c:v>4383.1379047619002</c:v>
                </c:pt>
                <c:pt idx="1819">
                  <c:v>4381.9695238095201</c:v>
                </c:pt>
                <c:pt idx="1820">
                  <c:v>4380.8639523809497</c:v>
                </c:pt>
                <c:pt idx="1821">
                  <c:v>4379.6559130434798</c:v>
                </c:pt>
                <c:pt idx="1822">
                  <c:v>4378.7809999999999</c:v>
                </c:pt>
                <c:pt idx="1823">
                  <c:v>4377.7738499999996</c:v>
                </c:pt>
                <c:pt idx="1824">
                  <c:v>4376.5982173912998</c:v>
                </c:pt>
                <c:pt idx="1825">
                  <c:v>4375.3794545454502</c:v>
                </c:pt>
                <c:pt idx="1826">
                  <c:v>4374.1355999999996</c:v>
                </c:pt>
                <c:pt idx="1827">
                  <c:v>4372.9740952380998</c:v>
                </c:pt>
                <c:pt idx="1828">
                  <c:v>4371.7485238095196</c:v>
                </c:pt>
                <c:pt idx="1829">
                  <c:v>4370.61409090909</c:v>
                </c:pt>
                <c:pt idx="1830">
                  <c:v>4369.3082727272704</c:v>
                </c:pt>
                <c:pt idx="1831">
                  <c:v>4368.1656000000003</c:v>
                </c:pt>
                <c:pt idx="1832">
                  <c:v>4367.9732999999997</c:v>
                </c:pt>
                <c:pt idx="1833">
                  <c:v>4367.59763636364</c:v>
                </c:pt>
                <c:pt idx="1834">
                  <c:v>4366.4228000000003</c:v>
                </c:pt>
                <c:pt idx="1835">
                  <c:v>4365.2587727272703</c:v>
                </c:pt>
                <c:pt idx="1836">
                  <c:v>4364.0142727272696</c:v>
                </c:pt>
                <c:pt idx="1837">
                  <c:v>4362.7869090909098</c:v>
                </c:pt>
                <c:pt idx="1838">
                  <c:v>4361.5474782608699</c:v>
                </c:pt>
                <c:pt idx="1839">
                  <c:v>4360.2542727272703</c:v>
                </c:pt>
                <c:pt idx="1840">
                  <c:v>4358.91976190476</c:v>
                </c:pt>
                <c:pt idx="1841">
                  <c:v>4357.6261904761895</c:v>
                </c:pt>
                <c:pt idx="1842">
                  <c:v>4356.4079000000002</c:v>
                </c:pt>
                <c:pt idx="1843">
                  <c:v>4355.1405652173898</c:v>
                </c:pt>
                <c:pt idx="1844">
                  <c:v>4353.8886363636402</c:v>
                </c:pt>
                <c:pt idx="1845">
                  <c:v>4352.6528181818203</c:v>
                </c:pt>
                <c:pt idx="1846">
                  <c:v>4351.4098695652201</c:v>
                </c:pt>
                <c:pt idx="1847">
                  <c:v>4350.1472173912998</c:v>
                </c:pt>
                <c:pt idx="1848">
                  <c:v>4348.9250000000002</c:v>
                </c:pt>
                <c:pt idx="1849">
                  <c:v>4347.6554090909103</c:v>
                </c:pt>
                <c:pt idx="1850">
                  <c:v>4346.3937142857103</c:v>
                </c:pt>
                <c:pt idx="1851">
                  <c:v>4345.0978260869597</c:v>
                </c:pt>
                <c:pt idx="1852">
                  <c:v>4343.8492173913</c:v>
                </c:pt>
                <c:pt idx="1853">
                  <c:v>4342.5494545454503</c:v>
                </c:pt>
                <c:pt idx="1854">
                  <c:v>4341.2634090909096</c:v>
                </c:pt>
                <c:pt idx="1855">
                  <c:v>4339.9703636363602</c:v>
                </c:pt>
                <c:pt idx="1856">
                  <c:v>4338.6567222222202</c:v>
                </c:pt>
                <c:pt idx="1857">
                  <c:v>4337.3621000000003</c:v>
                </c:pt>
                <c:pt idx="1858">
                  <c:v>4336.1240476190496</c:v>
                </c:pt>
                <c:pt idx="1859">
                  <c:v>4334.8025454545505</c:v>
                </c:pt>
                <c:pt idx="1860">
                  <c:v>4333.4924285714296</c:v>
                </c:pt>
                <c:pt idx="1861">
                  <c:v>4332.23405</c:v>
                </c:pt>
                <c:pt idx="1862">
                  <c:v>4330.9529047618998</c:v>
                </c:pt>
                <c:pt idx="1863">
                  <c:v>4329.6615454545499</c:v>
                </c:pt>
                <c:pt idx="1864">
                  <c:v>4328.3614545454502</c:v>
                </c:pt>
                <c:pt idx="1865">
                  <c:v>4327.0636666666696</c:v>
                </c:pt>
                <c:pt idx="1866">
                  <c:v>4325.7586000000001</c:v>
                </c:pt>
                <c:pt idx="1867">
                  <c:v>4324.5179500000004</c:v>
                </c:pt>
                <c:pt idx="1868">
                  <c:v>4323.24740909091</c:v>
                </c:pt>
                <c:pt idx="1869">
                  <c:v>4321.95868421053</c:v>
                </c:pt>
                <c:pt idx="1870">
                  <c:v>4320.6767272727302</c:v>
                </c:pt>
                <c:pt idx="1871">
                  <c:v>4319.4090500000002</c:v>
                </c:pt>
                <c:pt idx="1872">
                  <c:v>4318.0402000000004</c:v>
                </c:pt>
                <c:pt idx="1873">
                  <c:v>4316.7957999999999</c:v>
                </c:pt>
                <c:pt idx="1874">
                  <c:v>4315.4894761904798</c:v>
                </c:pt>
                <c:pt idx="1875">
                  <c:v>4314.1783333333296</c:v>
                </c:pt>
                <c:pt idx="1876">
                  <c:v>4312.8233</c:v>
                </c:pt>
                <c:pt idx="1877">
                  <c:v>4311.5173684210504</c:v>
                </c:pt>
                <c:pt idx="1878">
                  <c:v>4310.2346190476201</c:v>
                </c:pt>
                <c:pt idx="1879">
                  <c:v>4308.8794285714303</c:v>
                </c:pt>
                <c:pt idx="1880">
                  <c:v>4307.5485714285696</c:v>
                </c:pt>
                <c:pt idx="1881">
                  <c:v>4306.2253043478304</c:v>
                </c:pt>
                <c:pt idx="1882">
                  <c:v>4304.8548095238102</c:v>
                </c:pt>
                <c:pt idx="1883">
                  <c:v>4303.54633333333</c:v>
                </c:pt>
                <c:pt idx="1884">
                  <c:v>4302.2007619047599</c:v>
                </c:pt>
                <c:pt idx="1885">
                  <c:v>4300.9057499999999</c:v>
                </c:pt>
                <c:pt idx="1886">
                  <c:v>4299.56857894737</c:v>
                </c:pt>
                <c:pt idx="1887">
                  <c:v>4298.1871000000001</c:v>
                </c:pt>
                <c:pt idx="1888">
                  <c:v>4296.8343684210504</c:v>
                </c:pt>
                <c:pt idx="1889">
                  <c:v>4295.4967999999999</c:v>
                </c:pt>
                <c:pt idx="1890">
                  <c:v>4294.1198999999997</c:v>
                </c:pt>
                <c:pt idx="1891">
                  <c:v>4292.7289473684204</c:v>
                </c:pt>
                <c:pt idx="1892">
                  <c:v>4291.3794285714303</c:v>
                </c:pt>
                <c:pt idx="1893">
                  <c:v>4290.0300999999999</c:v>
                </c:pt>
                <c:pt idx="1894">
                  <c:v>4288.6894545454597</c:v>
                </c:pt>
                <c:pt idx="1895">
                  <c:v>4287.3459523809497</c:v>
                </c:pt>
                <c:pt idx="1896">
                  <c:v>4286.0146190476198</c:v>
                </c:pt>
                <c:pt idx="1897">
                  <c:v>4284.6163181818201</c:v>
                </c:pt>
                <c:pt idx="1898">
                  <c:v>4283.2354999999998</c:v>
                </c:pt>
                <c:pt idx="1899">
                  <c:v>4281.9183333333303</c:v>
                </c:pt>
                <c:pt idx="1900">
                  <c:v>4280.5229565217396</c:v>
                </c:pt>
                <c:pt idx="1901">
                  <c:v>4279.1422727272702</c:v>
                </c:pt>
                <c:pt idx="1902">
                  <c:v>4277.7842499999997</c:v>
                </c:pt>
                <c:pt idx="1903">
                  <c:v>4276.3749545454502</c:v>
                </c:pt>
                <c:pt idx="1904">
                  <c:v>4275.0262173912997</c:v>
                </c:pt>
                <c:pt idx="1905">
                  <c:v>4273.6263809523798</c:v>
                </c:pt>
                <c:pt idx="1906">
                  <c:v>4272.3221363636403</c:v>
                </c:pt>
                <c:pt idx="1907">
                  <c:v>4270.9965238095201</c:v>
                </c:pt>
                <c:pt idx="1908">
                  <c:v>4269.6063999999997</c:v>
                </c:pt>
                <c:pt idx="1909">
                  <c:v>4268.22723809524</c:v>
                </c:pt>
                <c:pt idx="1910">
                  <c:v>4266.8077142857101</c:v>
                </c:pt>
                <c:pt idx="1911">
                  <c:v>4265.3994499999999</c:v>
                </c:pt>
                <c:pt idx="1912">
                  <c:v>4264.0060434782599</c:v>
                </c:pt>
                <c:pt idx="1913">
                  <c:v>4262.5244285714298</c:v>
                </c:pt>
                <c:pt idx="1914">
                  <c:v>4261.0872727272699</c:v>
                </c:pt>
                <c:pt idx="1915">
                  <c:v>4259.7132499999998</c:v>
                </c:pt>
                <c:pt idx="1916">
                  <c:v>4258.2827619047603</c:v>
                </c:pt>
                <c:pt idx="1917">
                  <c:v>4256.8726315789499</c:v>
                </c:pt>
                <c:pt idx="1918">
                  <c:v>4255.5119090909102</c:v>
                </c:pt>
                <c:pt idx="1919">
                  <c:v>4254.0535555555598</c:v>
                </c:pt>
                <c:pt idx="1920">
                  <c:v>4252.6930952380999</c:v>
                </c:pt>
                <c:pt idx="1921">
                  <c:v>4251.2314782608701</c:v>
                </c:pt>
                <c:pt idx="1922">
                  <c:v>4249.9160499999998</c:v>
                </c:pt>
                <c:pt idx="1923">
                  <c:v>4248.5105000000003</c:v>
                </c:pt>
                <c:pt idx="1924">
                  <c:v>4247.07772727273</c:v>
                </c:pt>
                <c:pt idx="1925">
                  <c:v>4245.6428260869598</c:v>
                </c:pt>
                <c:pt idx="1926">
                  <c:v>4244.24576190476</c:v>
                </c:pt>
                <c:pt idx="1927">
                  <c:v>4242.81291304348</c:v>
                </c:pt>
                <c:pt idx="1928">
                  <c:v>4241.4058095238097</c:v>
                </c:pt>
                <c:pt idx="1929">
                  <c:v>4239.9770952380904</c:v>
                </c:pt>
                <c:pt idx="1930">
                  <c:v>4238.5227272727298</c:v>
                </c:pt>
                <c:pt idx="1931">
                  <c:v>4237.1145238095196</c:v>
                </c:pt>
                <c:pt idx="1932">
                  <c:v>4235.7210999999998</c:v>
                </c:pt>
                <c:pt idx="1933">
                  <c:v>4234.2872727272697</c:v>
                </c:pt>
                <c:pt idx="1934">
                  <c:v>4232.8379999999997</c:v>
                </c:pt>
                <c:pt idx="1935">
                  <c:v>4231.4059523809501</c:v>
                </c:pt>
                <c:pt idx="1936">
                  <c:v>4229.9747727272697</c:v>
                </c:pt>
                <c:pt idx="1937">
                  <c:v>4228.5293181818197</c:v>
                </c:pt>
                <c:pt idx="1938">
                  <c:v>4227.0637727272597</c:v>
                </c:pt>
                <c:pt idx="1939">
                  <c:v>4225.6283809523802</c:v>
                </c:pt>
                <c:pt idx="1940">
                  <c:v>4224.2232727272703</c:v>
                </c:pt>
                <c:pt idx="1941">
                  <c:v>4222.7182727272702</c:v>
                </c:pt>
                <c:pt idx="1942">
                  <c:v>4221.3741428571402</c:v>
                </c:pt>
                <c:pt idx="1943">
                  <c:v>4219.95765217391</c:v>
                </c:pt>
                <c:pt idx="1944">
                  <c:v>4218.4636499999997</c:v>
                </c:pt>
                <c:pt idx="1945">
                  <c:v>4217.0336666666699</c:v>
                </c:pt>
                <c:pt idx="1946">
                  <c:v>4215.5471904761898</c:v>
                </c:pt>
                <c:pt idx="1947">
                  <c:v>4214.05713636364</c:v>
                </c:pt>
                <c:pt idx="1948">
                  <c:v>4212.5792272727303</c:v>
                </c:pt>
                <c:pt idx="1949">
                  <c:v>4211.07123809524</c:v>
                </c:pt>
                <c:pt idx="1950">
                  <c:v>4209.6065263157898</c:v>
                </c:pt>
                <c:pt idx="1951">
                  <c:v>4208.1734090909104</c:v>
                </c:pt>
                <c:pt idx="1952">
                  <c:v>4206.7233181818201</c:v>
                </c:pt>
                <c:pt idx="1953">
                  <c:v>4205.2465238095201</c:v>
                </c:pt>
                <c:pt idx="1954">
                  <c:v>4203.8018499999998</c:v>
                </c:pt>
                <c:pt idx="1955">
                  <c:v>4202.3520909090903</c:v>
                </c:pt>
                <c:pt idx="1956">
                  <c:v>4200.8629090909099</c:v>
                </c:pt>
                <c:pt idx="1957">
                  <c:v>4199.3780454545404</c:v>
                </c:pt>
                <c:pt idx="1958">
                  <c:v>4197.8717619047602</c:v>
                </c:pt>
                <c:pt idx="1959">
                  <c:v>4196.4190454545496</c:v>
                </c:pt>
                <c:pt idx="1960">
                  <c:v>4194.9260000000004</c:v>
                </c:pt>
                <c:pt idx="1961">
                  <c:v>4193.4009090909103</c:v>
                </c:pt>
                <c:pt idx="1962">
                  <c:v>4191.8967727272702</c:v>
                </c:pt>
                <c:pt idx="1963">
                  <c:v>4190.4485454545502</c:v>
                </c:pt>
                <c:pt idx="1964">
                  <c:v>4189.02909090909</c:v>
                </c:pt>
                <c:pt idx="1965">
                  <c:v>4187.5295909090901</c:v>
                </c:pt>
                <c:pt idx="1966">
                  <c:v>4186.0140000000001</c:v>
                </c:pt>
                <c:pt idx="1967">
                  <c:v>4184.4664761904796</c:v>
                </c:pt>
                <c:pt idx="1968">
                  <c:v>4182.9922500000002</c:v>
                </c:pt>
                <c:pt idx="1969">
                  <c:v>4181.5085238095198</c:v>
                </c:pt>
                <c:pt idx="1970">
                  <c:v>4179.9718571428602</c:v>
                </c:pt>
                <c:pt idx="1971">
                  <c:v>4178.4880952381</c:v>
                </c:pt>
                <c:pt idx="1972">
                  <c:v>4176.9631304347804</c:v>
                </c:pt>
                <c:pt idx="1973">
                  <c:v>4175.4757727272699</c:v>
                </c:pt>
                <c:pt idx="1974">
                  <c:v>4173.9241428571404</c:v>
                </c:pt>
                <c:pt idx="1975">
                  <c:v>4172.35905</c:v>
                </c:pt>
                <c:pt idx="1976">
                  <c:v>4170.7172173913004</c:v>
                </c:pt>
                <c:pt idx="1977">
                  <c:v>4169.2766818181799</c:v>
                </c:pt>
                <c:pt idx="1978">
                  <c:v>4167.83923809524</c:v>
                </c:pt>
                <c:pt idx="1979">
                  <c:v>4166.1962727272703</c:v>
                </c:pt>
                <c:pt idx="1980">
                  <c:v>4164.6784761904801</c:v>
                </c:pt>
                <c:pt idx="1981">
                  <c:v>4163.1063181818199</c:v>
                </c:pt>
                <c:pt idx="1982">
                  <c:v>4161.7909</c:v>
                </c:pt>
                <c:pt idx="1983">
                  <c:v>4159.9929130434803</c:v>
                </c:pt>
                <c:pt idx="1984">
                  <c:v>4158.3289523809499</c:v>
                </c:pt>
                <c:pt idx="1985">
                  <c:v>4156.71690476191</c:v>
                </c:pt>
                <c:pt idx="1986">
                  <c:v>4155.2614999999996</c:v>
                </c:pt>
                <c:pt idx="1987">
                  <c:v>4153.7080909090901</c:v>
                </c:pt>
                <c:pt idx="1988">
                  <c:v>4152.28304347826</c:v>
                </c:pt>
                <c:pt idx="1989">
                  <c:v>4150.7594285714304</c:v>
                </c:pt>
                <c:pt idx="1990">
                  <c:v>4150.2489999999998</c:v>
                </c:pt>
                <c:pt idx="1991">
                  <c:v>4149.32628571429</c:v>
                </c:pt>
                <c:pt idx="1992">
                  <c:v>4147.7948181818201</c:v>
                </c:pt>
                <c:pt idx="1993">
                  <c:v>4146.2504285714303</c:v>
                </c:pt>
                <c:pt idx="1994">
                  <c:v>4144.6202727272703</c:v>
                </c:pt>
                <c:pt idx="1995">
                  <c:v>4143.1039565217397</c:v>
                </c:pt>
                <c:pt idx="1996">
                  <c:v>4141.5396521739103</c:v>
                </c:pt>
                <c:pt idx="1997">
                  <c:v>4140.0459047618997</c:v>
                </c:pt>
                <c:pt idx="1998">
                  <c:v>4138.5115652173899</c:v>
                </c:pt>
                <c:pt idx="1999">
                  <c:v>4136.9917272727298</c:v>
                </c:pt>
                <c:pt idx="2000">
                  <c:v>4135.5010000000002</c:v>
                </c:pt>
                <c:pt idx="2001">
                  <c:v>4133.9382380952402</c:v>
                </c:pt>
                <c:pt idx="2002">
                  <c:v>4132.4033913043504</c:v>
                </c:pt>
                <c:pt idx="2003">
                  <c:v>4130.8434090909104</c:v>
                </c:pt>
                <c:pt idx="2004">
                  <c:v>4129.2658695652199</c:v>
                </c:pt>
                <c:pt idx="2005">
                  <c:v>4127.6807727272699</c:v>
                </c:pt>
                <c:pt idx="2006">
                  <c:v>4126.0791363636399</c:v>
                </c:pt>
                <c:pt idx="2007">
                  <c:v>4124.5263809523804</c:v>
                </c:pt>
                <c:pt idx="2008">
                  <c:v>4122.9733913043501</c:v>
                </c:pt>
                <c:pt idx="2009">
                  <c:v>4121.4133043478296</c:v>
                </c:pt>
                <c:pt idx="2010">
                  <c:v>4119.8849545454495</c:v>
                </c:pt>
                <c:pt idx="2011">
                  <c:v>4118.3234347826101</c:v>
                </c:pt>
                <c:pt idx="2012">
                  <c:v>4116.7466956521703</c:v>
                </c:pt>
                <c:pt idx="2013">
                  <c:v>4115.1713478260899</c:v>
                </c:pt>
                <c:pt idx="2014">
                  <c:v>4113.5850869565202</c:v>
                </c:pt>
                <c:pt idx="2015">
                  <c:v>4111.9983478260901</c:v>
                </c:pt>
                <c:pt idx="2016">
                  <c:v>4110.3856086956503</c:v>
                </c:pt>
                <c:pt idx="2017">
                  <c:v>4108.7513478260898</c:v>
                </c:pt>
                <c:pt idx="2018">
                  <c:v>4107.1716363636397</c:v>
                </c:pt>
                <c:pt idx="2019">
                  <c:v>4105.5766086956501</c:v>
                </c:pt>
                <c:pt idx="2020">
                  <c:v>4103.9857826087</c:v>
                </c:pt>
                <c:pt idx="2021">
                  <c:v>4102.3523478260904</c:v>
                </c:pt>
                <c:pt idx="2022">
                  <c:v>4100.7295454545501</c:v>
                </c:pt>
                <c:pt idx="2023">
                  <c:v>4099.1882608695696</c:v>
                </c:pt>
                <c:pt idx="2024">
                  <c:v>4097.6025217391298</c:v>
                </c:pt>
                <c:pt idx="2025">
                  <c:v>4096.0128695652202</c:v>
                </c:pt>
                <c:pt idx="2026">
                  <c:v>4094.3649565217402</c:v>
                </c:pt>
                <c:pt idx="2027">
                  <c:v>4092.7414782608698</c:v>
                </c:pt>
                <c:pt idx="2028">
                  <c:v>4091.1452608695699</c:v>
                </c:pt>
                <c:pt idx="2029">
                  <c:v>4089.5128260869601</c:v>
                </c:pt>
                <c:pt idx="2030">
                  <c:v>4087.86686956522</c:v>
                </c:pt>
                <c:pt idx="2031">
                  <c:v>4086.2594782608699</c:v>
                </c:pt>
                <c:pt idx="2032">
                  <c:v>4084.6021304347801</c:v>
                </c:pt>
                <c:pt idx="2033">
                  <c:v>4082.91231818182</c:v>
                </c:pt>
                <c:pt idx="2034">
                  <c:v>4081.2469130434802</c:v>
                </c:pt>
                <c:pt idx="2035">
                  <c:v>4079.5916086956499</c:v>
                </c:pt>
                <c:pt idx="2036">
                  <c:v>4077.9462727272698</c:v>
                </c:pt>
                <c:pt idx="2037">
                  <c:v>4076.34679166667</c:v>
                </c:pt>
                <c:pt idx="2038">
                  <c:v>4074.7141818181799</c:v>
                </c:pt>
                <c:pt idx="2039">
                  <c:v>4072.9912608695699</c:v>
                </c:pt>
                <c:pt idx="2040">
                  <c:v>4071.3641363636398</c:v>
                </c:pt>
                <c:pt idx="2041">
                  <c:v>4069.6132608695698</c:v>
                </c:pt>
                <c:pt idx="2042">
                  <c:v>4067.9753043478299</c:v>
                </c:pt>
                <c:pt idx="2043">
                  <c:v>4066.26273913043</c:v>
                </c:pt>
                <c:pt idx="2044">
                  <c:v>4064.4871739130399</c:v>
                </c:pt>
                <c:pt idx="2045">
                  <c:v>4062.85530434783</c:v>
                </c:pt>
                <c:pt idx="2046">
                  <c:v>4061.2846086956501</c:v>
                </c:pt>
                <c:pt idx="2047">
                  <c:v>4059.73026086957</c:v>
                </c:pt>
                <c:pt idx="2048">
                  <c:v>4058.0447391304301</c:v>
                </c:pt>
                <c:pt idx="2049">
                  <c:v>4056.32973913043</c:v>
                </c:pt>
                <c:pt idx="2050">
                  <c:v>4054.6244782608701</c:v>
                </c:pt>
                <c:pt idx="2051">
                  <c:v>4052.9575652173899</c:v>
                </c:pt>
                <c:pt idx="2052">
                  <c:v>4051.27204347826</c:v>
                </c:pt>
                <c:pt idx="2053">
                  <c:v>4049.6357826087001</c:v>
                </c:pt>
                <c:pt idx="2054">
                  <c:v>4047.9760952380898</c:v>
                </c:pt>
                <c:pt idx="2055">
                  <c:v>4046.3776956521701</c:v>
                </c:pt>
                <c:pt idx="2056">
                  <c:v>4044.5435000000002</c:v>
                </c:pt>
                <c:pt idx="2057">
                  <c:v>4042.93759090909</c:v>
                </c:pt>
                <c:pt idx="2058">
                  <c:v>4041.30713043478</c:v>
                </c:pt>
                <c:pt idx="2059">
                  <c:v>4039.6608636363599</c:v>
                </c:pt>
                <c:pt idx="2060">
                  <c:v>4037.93490909091</c:v>
                </c:pt>
                <c:pt idx="2061">
                  <c:v>4036.24809090909</c:v>
                </c:pt>
                <c:pt idx="2062">
                  <c:v>4034.4499130434801</c:v>
                </c:pt>
                <c:pt idx="2063">
                  <c:v>4032.82595652174</c:v>
                </c:pt>
                <c:pt idx="2064">
                  <c:v>4031.14008695652</c:v>
                </c:pt>
                <c:pt idx="2065">
                  <c:v>4029.5265652173898</c:v>
                </c:pt>
                <c:pt idx="2066">
                  <c:v>4027.83873913043</c:v>
                </c:pt>
                <c:pt idx="2067">
                  <c:v>4026.1370434782598</c:v>
                </c:pt>
                <c:pt idx="2068">
                  <c:v>4024.44230434783</c:v>
                </c:pt>
                <c:pt idx="2069">
                  <c:v>4022.7379565217402</c:v>
                </c:pt>
                <c:pt idx="2070">
                  <c:v>4021.0511818181799</c:v>
                </c:pt>
                <c:pt idx="2071">
                  <c:v>4019.3713043478301</c:v>
                </c:pt>
                <c:pt idx="2072">
                  <c:v>4017.6607826087002</c:v>
                </c:pt>
                <c:pt idx="2073">
                  <c:v>4015.9105652173898</c:v>
                </c:pt>
                <c:pt idx="2074">
                  <c:v>4014.1984782608702</c:v>
                </c:pt>
                <c:pt idx="2075">
                  <c:v>4012.5264347826101</c:v>
                </c:pt>
                <c:pt idx="2076">
                  <c:v>4010.8009130434798</c:v>
                </c:pt>
                <c:pt idx="2077">
                  <c:v>4009.0497391304302</c:v>
                </c:pt>
                <c:pt idx="2078">
                  <c:v>4007.3030909090899</c:v>
                </c:pt>
                <c:pt idx="2079">
                  <c:v>4005.6318260869598</c:v>
                </c:pt>
                <c:pt idx="2080">
                  <c:v>4003.90282608696</c:v>
                </c:pt>
                <c:pt idx="2081">
                  <c:v>4002.1959130434798</c:v>
                </c:pt>
                <c:pt idx="2082">
                  <c:v>4000.5301304347799</c:v>
                </c:pt>
                <c:pt idx="2083">
                  <c:v>3998.8086363636398</c:v>
                </c:pt>
                <c:pt idx="2084">
                  <c:v>3997.0928695652201</c:v>
                </c:pt>
                <c:pt idx="2085">
                  <c:v>3995.2847083333299</c:v>
                </c:pt>
                <c:pt idx="2086">
                  <c:v>3993.5214999999998</c:v>
                </c:pt>
                <c:pt idx="2087">
                  <c:v>3991.81968181818</c:v>
                </c:pt>
                <c:pt idx="2088">
                  <c:v>3990.0758260869602</c:v>
                </c:pt>
                <c:pt idx="2089">
                  <c:v>3988.3408260869601</c:v>
                </c:pt>
                <c:pt idx="2090">
                  <c:v>3986.61772727273</c:v>
                </c:pt>
                <c:pt idx="2091">
                  <c:v>3984.8825000000002</c:v>
                </c:pt>
                <c:pt idx="2092">
                  <c:v>3983.1048636363598</c:v>
                </c:pt>
                <c:pt idx="2093">
                  <c:v>3981.4232857142902</c:v>
                </c:pt>
                <c:pt idx="2094">
                  <c:v>3979.6605909090899</c:v>
                </c:pt>
                <c:pt idx="2095">
                  <c:v>3977.8189047618998</c:v>
                </c:pt>
                <c:pt idx="2096">
                  <c:v>3976.0240909090899</c:v>
                </c:pt>
                <c:pt idx="2097">
                  <c:v>3974.2425454545501</c:v>
                </c:pt>
                <c:pt idx="2098">
                  <c:v>3972.4249090909102</c:v>
                </c:pt>
                <c:pt idx="2099">
                  <c:v>3970.6373181818199</c:v>
                </c:pt>
                <c:pt idx="2100">
                  <c:v>3968.89961904762</c:v>
                </c:pt>
                <c:pt idx="2101">
                  <c:v>3967.1551363636399</c:v>
                </c:pt>
                <c:pt idx="2102">
                  <c:v>3965.3976363636398</c:v>
                </c:pt>
                <c:pt idx="2103">
                  <c:v>3963.6564545454498</c:v>
                </c:pt>
                <c:pt idx="2104">
                  <c:v>3961.8844545454499</c:v>
                </c:pt>
                <c:pt idx="2105">
                  <c:v>3960.1220454545501</c:v>
                </c:pt>
                <c:pt idx="2106">
                  <c:v>3958.3485454545498</c:v>
                </c:pt>
                <c:pt idx="2107">
                  <c:v>3956.5876521739101</c:v>
                </c:pt>
                <c:pt idx="2108">
                  <c:v>3954.7820454545499</c:v>
                </c:pt>
                <c:pt idx="2109">
                  <c:v>3952.99913636364</c:v>
                </c:pt>
                <c:pt idx="2110">
                  <c:v>3951.22177272727</c:v>
                </c:pt>
                <c:pt idx="2111">
                  <c:v>3949.4000869565202</c:v>
                </c:pt>
                <c:pt idx="2112">
                  <c:v>3947.5693181818201</c:v>
                </c:pt>
                <c:pt idx="2113">
                  <c:v>3945.7727272727302</c:v>
                </c:pt>
                <c:pt idx="2114">
                  <c:v>3944.0503181818199</c:v>
                </c:pt>
                <c:pt idx="2115">
                  <c:v>3942.1953181818199</c:v>
                </c:pt>
                <c:pt idx="2116">
                  <c:v>3940.3905</c:v>
                </c:pt>
                <c:pt idx="2117">
                  <c:v>3938.6319090909101</c:v>
                </c:pt>
                <c:pt idx="2118">
                  <c:v>3936.9706999999999</c:v>
                </c:pt>
                <c:pt idx="2119">
                  <c:v>3936.5531666666702</c:v>
                </c:pt>
                <c:pt idx="2120">
                  <c:v>3936.5897500000001</c:v>
                </c:pt>
                <c:pt idx="2121">
                  <c:v>3936.5805999999998</c:v>
                </c:pt>
                <c:pt idx="2122">
                  <c:v>3936.486625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F5-4011-87B6-A13B913BC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594736"/>
        <c:axId val="1622593488"/>
      </c:scatterChart>
      <c:valAx>
        <c:axId val="162259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593488"/>
        <c:crosses val="autoZero"/>
        <c:crossBetween val="midCat"/>
      </c:valAx>
      <c:valAx>
        <c:axId val="162259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59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calibration 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Online_RAW!$M$2:$M$2124</c:f>
              <c:numCache>
                <c:formatCode>0.00</c:formatCode>
                <c:ptCount val="2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24.333333333329847</c:v>
                </c:pt>
                <c:pt idx="477">
                  <c:v>41</c:v>
                </c:pt>
                <c:pt idx="478">
                  <c:v>41</c:v>
                </c:pt>
                <c:pt idx="479">
                  <c:v>41</c:v>
                </c:pt>
                <c:pt idx="480">
                  <c:v>41</c:v>
                </c:pt>
                <c:pt idx="481">
                  <c:v>41</c:v>
                </c:pt>
                <c:pt idx="482">
                  <c:v>41</c:v>
                </c:pt>
                <c:pt idx="483">
                  <c:v>41</c:v>
                </c:pt>
                <c:pt idx="484">
                  <c:v>41</c:v>
                </c:pt>
                <c:pt idx="485">
                  <c:v>68</c:v>
                </c:pt>
                <c:pt idx="486">
                  <c:v>68</c:v>
                </c:pt>
                <c:pt idx="487">
                  <c:v>83</c:v>
                </c:pt>
                <c:pt idx="488">
                  <c:v>83</c:v>
                </c:pt>
                <c:pt idx="489">
                  <c:v>83</c:v>
                </c:pt>
                <c:pt idx="490">
                  <c:v>83</c:v>
                </c:pt>
                <c:pt idx="491">
                  <c:v>83</c:v>
                </c:pt>
                <c:pt idx="492">
                  <c:v>83</c:v>
                </c:pt>
                <c:pt idx="493">
                  <c:v>83</c:v>
                </c:pt>
                <c:pt idx="494">
                  <c:v>101</c:v>
                </c:pt>
                <c:pt idx="495">
                  <c:v>125</c:v>
                </c:pt>
                <c:pt idx="496">
                  <c:v>125</c:v>
                </c:pt>
                <c:pt idx="497">
                  <c:v>125</c:v>
                </c:pt>
                <c:pt idx="498">
                  <c:v>125</c:v>
                </c:pt>
                <c:pt idx="499">
                  <c:v>125</c:v>
                </c:pt>
                <c:pt idx="500">
                  <c:v>125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154.33333333332985</c:v>
                </c:pt>
                <c:pt idx="505">
                  <c:v>154.33333333332985</c:v>
                </c:pt>
                <c:pt idx="506">
                  <c:v>166</c:v>
                </c:pt>
                <c:pt idx="507">
                  <c:v>188.75</c:v>
                </c:pt>
                <c:pt idx="508">
                  <c:v>188.75</c:v>
                </c:pt>
                <c:pt idx="509">
                  <c:v>208</c:v>
                </c:pt>
                <c:pt idx="510">
                  <c:v>208</c:v>
                </c:pt>
                <c:pt idx="511">
                  <c:v>208</c:v>
                </c:pt>
                <c:pt idx="512">
                  <c:v>208</c:v>
                </c:pt>
                <c:pt idx="513">
                  <c:v>225</c:v>
                </c:pt>
                <c:pt idx="514">
                  <c:v>225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269</c:v>
                </c:pt>
                <c:pt idx="520">
                  <c:v>269</c:v>
                </c:pt>
                <c:pt idx="521">
                  <c:v>291</c:v>
                </c:pt>
                <c:pt idx="522">
                  <c:v>291</c:v>
                </c:pt>
                <c:pt idx="523">
                  <c:v>291</c:v>
                </c:pt>
                <c:pt idx="524">
                  <c:v>291</c:v>
                </c:pt>
                <c:pt idx="525">
                  <c:v>311</c:v>
                </c:pt>
                <c:pt idx="526">
                  <c:v>311</c:v>
                </c:pt>
                <c:pt idx="527">
                  <c:v>333</c:v>
                </c:pt>
                <c:pt idx="528">
                  <c:v>333</c:v>
                </c:pt>
                <c:pt idx="529">
                  <c:v>333</c:v>
                </c:pt>
                <c:pt idx="530">
                  <c:v>372.5</c:v>
                </c:pt>
                <c:pt idx="531">
                  <c:v>415</c:v>
                </c:pt>
                <c:pt idx="532">
                  <c:v>415</c:v>
                </c:pt>
                <c:pt idx="533">
                  <c:v>415</c:v>
                </c:pt>
                <c:pt idx="534">
                  <c:v>415</c:v>
                </c:pt>
                <c:pt idx="535">
                  <c:v>415</c:v>
                </c:pt>
                <c:pt idx="536">
                  <c:v>415</c:v>
                </c:pt>
                <c:pt idx="537">
                  <c:v>445.66666666667015</c:v>
                </c:pt>
                <c:pt idx="538">
                  <c:v>445.66666666667015</c:v>
                </c:pt>
                <c:pt idx="539">
                  <c:v>457</c:v>
                </c:pt>
                <c:pt idx="540">
                  <c:v>497</c:v>
                </c:pt>
                <c:pt idx="541">
                  <c:v>497</c:v>
                </c:pt>
                <c:pt idx="542">
                  <c:v>539</c:v>
                </c:pt>
                <c:pt idx="543">
                  <c:v>539</c:v>
                </c:pt>
                <c:pt idx="544">
                  <c:v>539</c:v>
                </c:pt>
                <c:pt idx="545">
                  <c:v>539</c:v>
                </c:pt>
                <c:pt idx="546">
                  <c:v>562.33333333332985</c:v>
                </c:pt>
                <c:pt idx="547">
                  <c:v>562.33333333332985</c:v>
                </c:pt>
                <c:pt idx="548">
                  <c:v>580</c:v>
                </c:pt>
                <c:pt idx="549">
                  <c:v>660.57142857142981</c:v>
                </c:pt>
                <c:pt idx="550">
                  <c:v>716</c:v>
                </c:pt>
                <c:pt idx="551">
                  <c:v>716</c:v>
                </c:pt>
                <c:pt idx="552">
                  <c:v>716</c:v>
                </c:pt>
                <c:pt idx="553">
                  <c:v>716</c:v>
                </c:pt>
                <c:pt idx="554">
                  <c:v>716</c:v>
                </c:pt>
                <c:pt idx="555">
                  <c:v>760.80000000000018</c:v>
                </c:pt>
                <c:pt idx="556">
                  <c:v>798</c:v>
                </c:pt>
                <c:pt idx="557">
                  <c:v>798</c:v>
                </c:pt>
                <c:pt idx="558">
                  <c:v>798</c:v>
                </c:pt>
                <c:pt idx="559">
                  <c:v>798</c:v>
                </c:pt>
                <c:pt idx="560">
                  <c:v>819.25</c:v>
                </c:pt>
                <c:pt idx="561">
                  <c:v>840</c:v>
                </c:pt>
                <c:pt idx="562">
                  <c:v>840</c:v>
                </c:pt>
                <c:pt idx="563">
                  <c:v>862.75</c:v>
                </c:pt>
                <c:pt idx="564">
                  <c:v>881</c:v>
                </c:pt>
                <c:pt idx="565">
                  <c:v>881</c:v>
                </c:pt>
                <c:pt idx="566">
                  <c:v>881</c:v>
                </c:pt>
                <c:pt idx="567">
                  <c:v>888</c:v>
                </c:pt>
                <c:pt idx="568">
                  <c:v>921</c:v>
                </c:pt>
                <c:pt idx="569">
                  <c:v>923</c:v>
                </c:pt>
                <c:pt idx="570">
                  <c:v>923</c:v>
                </c:pt>
                <c:pt idx="571">
                  <c:v>923</c:v>
                </c:pt>
                <c:pt idx="572">
                  <c:v>982.88888888889005</c:v>
                </c:pt>
                <c:pt idx="573">
                  <c:v>982.88888888889005</c:v>
                </c:pt>
                <c:pt idx="574">
                  <c:v>1058</c:v>
                </c:pt>
                <c:pt idx="575">
                  <c:v>1080.3333333333298</c:v>
                </c:pt>
                <c:pt idx="576">
                  <c:v>1100</c:v>
                </c:pt>
                <c:pt idx="577">
                  <c:v>1100</c:v>
                </c:pt>
                <c:pt idx="578">
                  <c:v>1107</c:v>
                </c:pt>
                <c:pt idx="579">
                  <c:v>1142</c:v>
                </c:pt>
                <c:pt idx="580">
                  <c:v>1142</c:v>
                </c:pt>
                <c:pt idx="581">
                  <c:v>1142</c:v>
                </c:pt>
                <c:pt idx="582">
                  <c:v>1142</c:v>
                </c:pt>
                <c:pt idx="583">
                  <c:v>1160.8000000000002</c:v>
                </c:pt>
                <c:pt idx="584">
                  <c:v>1160.8000000000002</c:v>
                </c:pt>
                <c:pt idx="585">
                  <c:v>1183</c:v>
                </c:pt>
                <c:pt idx="586">
                  <c:v>1183</c:v>
                </c:pt>
                <c:pt idx="587">
                  <c:v>1183</c:v>
                </c:pt>
                <c:pt idx="588">
                  <c:v>1209.6666666666702</c:v>
                </c:pt>
                <c:pt idx="589">
                  <c:v>1225</c:v>
                </c:pt>
                <c:pt idx="590">
                  <c:v>1225</c:v>
                </c:pt>
                <c:pt idx="591">
                  <c:v>1225</c:v>
                </c:pt>
                <c:pt idx="592">
                  <c:v>1230.3333333333298</c:v>
                </c:pt>
                <c:pt idx="593">
                  <c:v>1263.5</c:v>
                </c:pt>
                <c:pt idx="594">
                  <c:v>1267</c:v>
                </c:pt>
                <c:pt idx="595">
                  <c:v>1267</c:v>
                </c:pt>
                <c:pt idx="596">
                  <c:v>1267</c:v>
                </c:pt>
                <c:pt idx="597">
                  <c:v>1289.75</c:v>
                </c:pt>
                <c:pt idx="598">
                  <c:v>1308</c:v>
                </c:pt>
                <c:pt idx="599">
                  <c:v>1308</c:v>
                </c:pt>
                <c:pt idx="600">
                  <c:v>1308</c:v>
                </c:pt>
                <c:pt idx="601">
                  <c:v>1336</c:v>
                </c:pt>
                <c:pt idx="602">
                  <c:v>1350</c:v>
                </c:pt>
                <c:pt idx="603">
                  <c:v>1350</c:v>
                </c:pt>
                <c:pt idx="604">
                  <c:v>1362.5</c:v>
                </c:pt>
                <c:pt idx="605">
                  <c:v>1392</c:v>
                </c:pt>
                <c:pt idx="606">
                  <c:v>1392</c:v>
                </c:pt>
                <c:pt idx="607">
                  <c:v>1392</c:v>
                </c:pt>
                <c:pt idx="608">
                  <c:v>1403</c:v>
                </c:pt>
                <c:pt idx="609">
                  <c:v>1421</c:v>
                </c:pt>
                <c:pt idx="610">
                  <c:v>1433</c:v>
                </c:pt>
                <c:pt idx="611">
                  <c:v>1433</c:v>
                </c:pt>
                <c:pt idx="612">
                  <c:v>1454.75</c:v>
                </c:pt>
                <c:pt idx="613">
                  <c:v>1454.75</c:v>
                </c:pt>
                <c:pt idx="614">
                  <c:v>1475</c:v>
                </c:pt>
                <c:pt idx="615">
                  <c:v>1475</c:v>
                </c:pt>
                <c:pt idx="616">
                  <c:v>1500.3333333333303</c:v>
                </c:pt>
                <c:pt idx="617">
                  <c:v>1517</c:v>
                </c:pt>
                <c:pt idx="618">
                  <c:v>1517</c:v>
                </c:pt>
                <c:pt idx="619">
                  <c:v>1538.5</c:v>
                </c:pt>
                <c:pt idx="620">
                  <c:v>1538.5</c:v>
                </c:pt>
                <c:pt idx="621">
                  <c:v>1558</c:v>
                </c:pt>
                <c:pt idx="622">
                  <c:v>1564.6666666666697</c:v>
                </c:pt>
                <c:pt idx="623">
                  <c:v>1587</c:v>
                </c:pt>
                <c:pt idx="624">
                  <c:v>1600</c:v>
                </c:pt>
                <c:pt idx="625">
                  <c:v>1600</c:v>
                </c:pt>
                <c:pt idx="626">
                  <c:v>1610</c:v>
                </c:pt>
                <c:pt idx="627">
                  <c:v>1629</c:v>
                </c:pt>
                <c:pt idx="628">
                  <c:v>1652</c:v>
                </c:pt>
                <c:pt idx="629">
                  <c:v>1670</c:v>
                </c:pt>
                <c:pt idx="630">
                  <c:v>1670</c:v>
                </c:pt>
                <c:pt idx="631">
                  <c:v>1686.5</c:v>
                </c:pt>
                <c:pt idx="632">
                  <c:v>1712</c:v>
                </c:pt>
                <c:pt idx="633">
                  <c:v>1712</c:v>
                </c:pt>
                <c:pt idx="634">
                  <c:v>1737.6666666666697</c:v>
                </c:pt>
                <c:pt idx="635">
                  <c:v>1754</c:v>
                </c:pt>
                <c:pt idx="636">
                  <c:v>1754</c:v>
                </c:pt>
                <c:pt idx="637">
                  <c:v>1761</c:v>
                </c:pt>
                <c:pt idx="638">
                  <c:v>1789.25</c:v>
                </c:pt>
                <c:pt idx="639">
                  <c:v>1810</c:v>
                </c:pt>
                <c:pt idx="640">
                  <c:v>1810</c:v>
                </c:pt>
                <c:pt idx="641">
                  <c:v>1833.25</c:v>
                </c:pt>
                <c:pt idx="642">
                  <c:v>1851</c:v>
                </c:pt>
                <c:pt idx="643">
                  <c:v>1876.3333333333303</c:v>
                </c:pt>
                <c:pt idx="644">
                  <c:v>1876.3333333333303</c:v>
                </c:pt>
                <c:pt idx="645">
                  <c:v>1893</c:v>
                </c:pt>
                <c:pt idx="646">
                  <c:v>1901</c:v>
                </c:pt>
                <c:pt idx="647">
                  <c:v>1933.6666666666697</c:v>
                </c:pt>
                <c:pt idx="648">
                  <c:v>1949</c:v>
                </c:pt>
                <c:pt idx="649">
                  <c:v>1964</c:v>
                </c:pt>
                <c:pt idx="650">
                  <c:v>1984</c:v>
                </c:pt>
                <c:pt idx="651">
                  <c:v>1991</c:v>
                </c:pt>
                <c:pt idx="652">
                  <c:v>2010.5</c:v>
                </c:pt>
                <c:pt idx="653">
                  <c:v>2028</c:v>
                </c:pt>
                <c:pt idx="654">
                  <c:v>2059</c:v>
                </c:pt>
                <c:pt idx="655">
                  <c:v>2059</c:v>
                </c:pt>
                <c:pt idx="656">
                  <c:v>2076</c:v>
                </c:pt>
                <c:pt idx="657">
                  <c:v>2099.6666666666697</c:v>
                </c:pt>
                <c:pt idx="658">
                  <c:v>2099.6666666666697</c:v>
                </c:pt>
                <c:pt idx="659">
                  <c:v>2122.6666666666697</c:v>
                </c:pt>
                <c:pt idx="660">
                  <c:v>2153.75</c:v>
                </c:pt>
                <c:pt idx="661">
                  <c:v>2153.75</c:v>
                </c:pt>
                <c:pt idx="662">
                  <c:v>2188</c:v>
                </c:pt>
                <c:pt idx="663">
                  <c:v>2188</c:v>
                </c:pt>
                <c:pt idx="664">
                  <c:v>2220.6666666666697</c:v>
                </c:pt>
                <c:pt idx="665">
                  <c:v>2255.25</c:v>
                </c:pt>
                <c:pt idx="666">
                  <c:v>2255.25</c:v>
                </c:pt>
                <c:pt idx="667">
                  <c:v>2271</c:v>
                </c:pt>
                <c:pt idx="668">
                  <c:v>2292.5</c:v>
                </c:pt>
                <c:pt idx="669">
                  <c:v>2313</c:v>
                </c:pt>
                <c:pt idx="670">
                  <c:v>2329.6666666666697</c:v>
                </c:pt>
                <c:pt idx="671">
                  <c:v>2351.5</c:v>
                </c:pt>
                <c:pt idx="672">
                  <c:v>2370</c:v>
                </c:pt>
                <c:pt idx="673">
                  <c:v>2406.75</c:v>
                </c:pt>
                <c:pt idx="674">
                  <c:v>2406.75</c:v>
                </c:pt>
                <c:pt idx="675">
                  <c:v>2433.3333333333303</c:v>
                </c:pt>
                <c:pt idx="676">
                  <c:v>2471.3333333333303</c:v>
                </c:pt>
                <c:pt idx="677">
                  <c:v>2471.3333333333303</c:v>
                </c:pt>
                <c:pt idx="678">
                  <c:v>2517.6666666666697</c:v>
                </c:pt>
                <c:pt idx="679">
                  <c:v>2517.6666666666697</c:v>
                </c:pt>
                <c:pt idx="680">
                  <c:v>2564</c:v>
                </c:pt>
                <c:pt idx="681">
                  <c:v>2564</c:v>
                </c:pt>
                <c:pt idx="682">
                  <c:v>2585</c:v>
                </c:pt>
                <c:pt idx="683">
                  <c:v>2585</c:v>
                </c:pt>
                <c:pt idx="684">
                  <c:v>2624.25</c:v>
                </c:pt>
                <c:pt idx="685">
                  <c:v>2624.25</c:v>
                </c:pt>
                <c:pt idx="686">
                  <c:v>2662.25</c:v>
                </c:pt>
                <c:pt idx="687">
                  <c:v>2689</c:v>
                </c:pt>
                <c:pt idx="688">
                  <c:v>2711</c:v>
                </c:pt>
                <c:pt idx="689">
                  <c:v>2731</c:v>
                </c:pt>
                <c:pt idx="690">
                  <c:v>2757.6666666666697</c:v>
                </c:pt>
                <c:pt idx="691">
                  <c:v>2781</c:v>
                </c:pt>
                <c:pt idx="692">
                  <c:v>2822.25</c:v>
                </c:pt>
                <c:pt idx="693">
                  <c:v>2855</c:v>
                </c:pt>
                <c:pt idx="694">
                  <c:v>2878.3333333333303</c:v>
                </c:pt>
                <c:pt idx="695">
                  <c:v>2878.3333333333303</c:v>
                </c:pt>
                <c:pt idx="696">
                  <c:v>2913</c:v>
                </c:pt>
                <c:pt idx="697">
                  <c:v>2913</c:v>
                </c:pt>
                <c:pt idx="698">
                  <c:v>2958</c:v>
                </c:pt>
                <c:pt idx="699">
                  <c:v>2993.75</c:v>
                </c:pt>
                <c:pt idx="700">
                  <c:v>3021</c:v>
                </c:pt>
                <c:pt idx="701">
                  <c:v>3038</c:v>
                </c:pt>
                <c:pt idx="702">
                  <c:v>3038</c:v>
                </c:pt>
                <c:pt idx="703">
                  <c:v>3084.75</c:v>
                </c:pt>
                <c:pt idx="704">
                  <c:v>3121.8</c:v>
                </c:pt>
                <c:pt idx="705">
                  <c:v>3121.8</c:v>
                </c:pt>
                <c:pt idx="706">
                  <c:v>3171</c:v>
                </c:pt>
                <c:pt idx="707">
                  <c:v>3212</c:v>
                </c:pt>
                <c:pt idx="708">
                  <c:v>3212</c:v>
                </c:pt>
                <c:pt idx="709">
                  <c:v>3251</c:v>
                </c:pt>
                <c:pt idx="710">
                  <c:v>3285</c:v>
                </c:pt>
                <c:pt idx="711">
                  <c:v>3303.5</c:v>
                </c:pt>
                <c:pt idx="712">
                  <c:v>3334.75</c:v>
                </c:pt>
                <c:pt idx="713">
                  <c:v>3364</c:v>
                </c:pt>
                <c:pt idx="714">
                  <c:v>3395</c:v>
                </c:pt>
                <c:pt idx="715">
                  <c:v>3415.3333333333303</c:v>
                </c:pt>
                <c:pt idx="716">
                  <c:v>3461.25</c:v>
                </c:pt>
                <c:pt idx="717">
                  <c:v>3461.25</c:v>
                </c:pt>
                <c:pt idx="718">
                  <c:v>3504.5</c:v>
                </c:pt>
                <c:pt idx="719">
                  <c:v>3548.6666666666697</c:v>
                </c:pt>
                <c:pt idx="720">
                  <c:v>3548.6666666666697</c:v>
                </c:pt>
                <c:pt idx="721">
                  <c:v>3585</c:v>
                </c:pt>
                <c:pt idx="722">
                  <c:v>3630</c:v>
                </c:pt>
                <c:pt idx="723">
                  <c:v>3660</c:v>
                </c:pt>
                <c:pt idx="724">
                  <c:v>3675</c:v>
                </c:pt>
                <c:pt idx="725">
                  <c:v>3708.6666666666697</c:v>
                </c:pt>
                <c:pt idx="726">
                  <c:v>3754.6666666666697</c:v>
                </c:pt>
                <c:pt idx="727">
                  <c:v>3786</c:v>
                </c:pt>
                <c:pt idx="728">
                  <c:v>3807</c:v>
                </c:pt>
                <c:pt idx="729">
                  <c:v>3839.6666666666697</c:v>
                </c:pt>
                <c:pt idx="730">
                  <c:v>3875.6666666666697</c:v>
                </c:pt>
                <c:pt idx="731">
                  <c:v>3916.3333333333303</c:v>
                </c:pt>
                <c:pt idx="732">
                  <c:v>3949</c:v>
                </c:pt>
                <c:pt idx="733">
                  <c:v>3968</c:v>
                </c:pt>
                <c:pt idx="734">
                  <c:v>4007.3333333333303</c:v>
                </c:pt>
                <c:pt idx="735">
                  <c:v>4047</c:v>
                </c:pt>
                <c:pt idx="736">
                  <c:v>4092.3333333333303</c:v>
                </c:pt>
                <c:pt idx="737">
                  <c:v>4092.3333333333303</c:v>
                </c:pt>
                <c:pt idx="738">
                  <c:v>4129.8</c:v>
                </c:pt>
                <c:pt idx="739">
                  <c:v>4167.25</c:v>
                </c:pt>
                <c:pt idx="740">
                  <c:v>4211.25</c:v>
                </c:pt>
                <c:pt idx="741">
                  <c:v>4256.6666666666697</c:v>
                </c:pt>
                <c:pt idx="742">
                  <c:v>4297.5</c:v>
                </c:pt>
                <c:pt idx="743">
                  <c:v>4329</c:v>
                </c:pt>
                <c:pt idx="744">
                  <c:v>4356.5</c:v>
                </c:pt>
                <c:pt idx="745">
                  <c:v>4380.25</c:v>
                </c:pt>
                <c:pt idx="746">
                  <c:v>4417.6666666666697</c:v>
                </c:pt>
                <c:pt idx="747">
                  <c:v>4464</c:v>
                </c:pt>
                <c:pt idx="748">
                  <c:v>4502.6666666666697</c:v>
                </c:pt>
                <c:pt idx="749">
                  <c:v>4551.6666666666697</c:v>
                </c:pt>
                <c:pt idx="750">
                  <c:v>4591</c:v>
                </c:pt>
                <c:pt idx="751">
                  <c:v>4635.3333333333303</c:v>
                </c:pt>
                <c:pt idx="752">
                  <c:v>4671</c:v>
                </c:pt>
                <c:pt idx="753">
                  <c:v>4697.5</c:v>
                </c:pt>
                <c:pt idx="754">
                  <c:v>4721</c:v>
                </c:pt>
                <c:pt idx="755">
                  <c:v>4760</c:v>
                </c:pt>
                <c:pt idx="756">
                  <c:v>4801</c:v>
                </c:pt>
                <c:pt idx="757">
                  <c:v>4845</c:v>
                </c:pt>
                <c:pt idx="758">
                  <c:v>4884.25</c:v>
                </c:pt>
                <c:pt idx="759">
                  <c:v>4926</c:v>
                </c:pt>
                <c:pt idx="760">
                  <c:v>4976.5</c:v>
                </c:pt>
                <c:pt idx="761">
                  <c:v>5016.25</c:v>
                </c:pt>
                <c:pt idx="762">
                  <c:v>5067</c:v>
                </c:pt>
                <c:pt idx="763">
                  <c:v>5107.2</c:v>
                </c:pt>
                <c:pt idx="764">
                  <c:v>5153.6666666666697</c:v>
                </c:pt>
                <c:pt idx="765">
                  <c:v>5191.5</c:v>
                </c:pt>
                <c:pt idx="766">
                  <c:v>5251.1666666666697</c:v>
                </c:pt>
                <c:pt idx="767">
                  <c:v>5303.6666666666697</c:v>
                </c:pt>
                <c:pt idx="768">
                  <c:v>5346.3333333333303</c:v>
                </c:pt>
                <c:pt idx="769">
                  <c:v>5388.6666666666697</c:v>
                </c:pt>
                <c:pt idx="770">
                  <c:v>5430.3333333333303</c:v>
                </c:pt>
                <c:pt idx="771">
                  <c:v>5468</c:v>
                </c:pt>
                <c:pt idx="772">
                  <c:v>5512.6666666666697</c:v>
                </c:pt>
                <c:pt idx="773">
                  <c:v>5557</c:v>
                </c:pt>
                <c:pt idx="774">
                  <c:v>5593.25</c:v>
                </c:pt>
                <c:pt idx="775">
                  <c:v>5641</c:v>
                </c:pt>
                <c:pt idx="776">
                  <c:v>5704.1666666666697</c:v>
                </c:pt>
                <c:pt idx="777">
                  <c:v>5751.5</c:v>
                </c:pt>
                <c:pt idx="778">
                  <c:v>5798</c:v>
                </c:pt>
                <c:pt idx="779">
                  <c:v>5862</c:v>
                </c:pt>
                <c:pt idx="780">
                  <c:v>5862</c:v>
                </c:pt>
                <c:pt idx="781">
                  <c:v>5936.5</c:v>
                </c:pt>
                <c:pt idx="782">
                  <c:v>6003</c:v>
                </c:pt>
                <c:pt idx="783">
                  <c:v>6049.3333333333303</c:v>
                </c:pt>
                <c:pt idx="784">
                  <c:v>6111.4</c:v>
                </c:pt>
                <c:pt idx="785">
                  <c:v>6158.5</c:v>
                </c:pt>
                <c:pt idx="786">
                  <c:v>6210.6666666666697</c:v>
                </c:pt>
                <c:pt idx="787">
                  <c:v>6268.6666666666697</c:v>
                </c:pt>
                <c:pt idx="788">
                  <c:v>6268.6666666666697</c:v>
                </c:pt>
                <c:pt idx="789">
                  <c:v>6356.4</c:v>
                </c:pt>
                <c:pt idx="790">
                  <c:v>6421.6666666666697</c:v>
                </c:pt>
                <c:pt idx="791">
                  <c:v>6473</c:v>
                </c:pt>
                <c:pt idx="792">
                  <c:v>6525.4</c:v>
                </c:pt>
                <c:pt idx="793">
                  <c:v>6593</c:v>
                </c:pt>
                <c:pt idx="794">
                  <c:v>6643.5</c:v>
                </c:pt>
                <c:pt idx="795">
                  <c:v>6694.4</c:v>
                </c:pt>
                <c:pt idx="796">
                  <c:v>6760.7999999999993</c:v>
                </c:pt>
                <c:pt idx="797">
                  <c:v>6815</c:v>
                </c:pt>
                <c:pt idx="798">
                  <c:v>6852.5</c:v>
                </c:pt>
                <c:pt idx="799">
                  <c:v>6907.5</c:v>
                </c:pt>
                <c:pt idx="800">
                  <c:v>6911</c:v>
                </c:pt>
                <c:pt idx="801">
                  <c:v>6911</c:v>
                </c:pt>
                <c:pt idx="802">
                  <c:v>6911</c:v>
                </c:pt>
                <c:pt idx="803">
                  <c:v>6911</c:v>
                </c:pt>
                <c:pt idx="804">
                  <c:v>6911</c:v>
                </c:pt>
                <c:pt idx="805">
                  <c:v>6911</c:v>
                </c:pt>
                <c:pt idx="806">
                  <c:v>6911</c:v>
                </c:pt>
                <c:pt idx="807">
                  <c:v>6911</c:v>
                </c:pt>
                <c:pt idx="808">
                  <c:v>6911</c:v>
                </c:pt>
                <c:pt idx="809">
                  <c:v>6911</c:v>
                </c:pt>
                <c:pt idx="810">
                  <c:v>6911</c:v>
                </c:pt>
                <c:pt idx="811">
                  <c:v>6911</c:v>
                </c:pt>
                <c:pt idx="812">
                  <c:v>6911</c:v>
                </c:pt>
                <c:pt idx="813">
                  <c:v>6911</c:v>
                </c:pt>
                <c:pt idx="814">
                  <c:v>6911</c:v>
                </c:pt>
                <c:pt idx="815">
                  <c:v>6911</c:v>
                </c:pt>
                <c:pt idx="816">
                  <c:v>6911</c:v>
                </c:pt>
                <c:pt idx="817">
                  <c:v>6911</c:v>
                </c:pt>
                <c:pt idx="818">
                  <c:v>6911</c:v>
                </c:pt>
                <c:pt idx="819">
                  <c:v>6911</c:v>
                </c:pt>
                <c:pt idx="820">
                  <c:v>6911</c:v>
                </c:pt>
                <c:pt idx="821">
                  <c:v>6911</c:v>
                </c:pt>
                <c:pt idx="822">
                  <c:v>6911</c:v>
                </c:pt>
                <c:pt idx="823">
                  <c:v>6911</c:v>
                </c:pt>
                <c:pt idx="824">
                  <c:v>6911</c:v>
                </c:pt>
                <c:pt idx="825">
                  <c:v>6911</c:v>
                </c:pt>
                <c:pt idx="826">
                  <c:v>6911</c:v>
                </c:pt>
                <c:pt idx="827">
                  <c:v>6911</c:v>
                </c:pt>
                <c:pt idx="828">
                  <c:v>6911</c:v>
                </c:pt>
                <c:pt idx="829">
                  <c:v>6911</c:v>
                </c:pt>
                <c:pt idx="830">
                  <c:v>6931.5</c:v>
                </c:pt>
                <c:pt idx="831">
                  <c:v>6953</c:v>
                </c:pt>
                <c:pt idx="832">
                  <c:v>6953</c:v>
                </c:pt>
                <c:pt idx="833">
                  <c:v>6953</c:v>
                </c:pt>
                <c:pt idx="834">
                  <c:v>6973.4</c:v>
                </c:pt>
                <c:pt idx="835">
                  <c:v>6973.4</c:v>
                </c:pt>
                <c:pt idx="836">
                  <c:v>6995</c:v>
                </c:pt>
                <c:pt idx="837">
                  <c:v>6995</c:v>
                </c:pt>
                <c:pt idx="838">
                  <c:v>7005.3333333333303</c:v>
                </c:pt>
                <c:pt idx="839">
                  <c:v>7037</c:v>
                </c:pt>
                <c:pt idx="840">
                  <c:v>7037</c:v>
                </c:pt>
                <c:pt idx="841">
                  <c:v>7037</c:v>
                </c:pt>
                <c:pt idx="842">
                  <c:v>7037</c:v>
                </c:pt>
                <c:pt idx="843">
                  <c:v>7054</c:v>
                </c:pt>
                <c:pt idx="844">
                  <c:v>7078</c:v>
                </c:pt>
                <c:pt idx="845">
                  <c:v>7078</c:v>
                </c:pt>
                <c:pt idx="846">
                  <c:v>7078</c:v>
                </c:pt>
                <c:pt idx="847">
                  <c:v>7105.6666666666697</c:v>
                </c:pt>
                <c:pt idx="848">
                  <c:v>7105.6666666666697</c:v>
                </c:pt>
                <c:pt idx="849">
                  <c:v>7120</c:v>
                </c:pt>
                <c:pt idx="850">
                  <c:v>7120</c:v>
                </c:pt>
                <c:pt idx="851">
                  <c:v>7133.5</c:v>
                </c:pt>
                <c:pt idx="852">
                  <c:v>7133.5</c:v>
                </c:pt>
                <c:pt idx="853">
                  <c:v>7149</c:v>
                </c:pt>
                <c:pt idx="854">
                  <c:v>7157.6666666666697</c:v>
                </c:pt>
                <c:pt idx="855">
                  <c:v>7157.6666666666697</c:v>
                </c:pt>
                <c:pt idx="856">
                  <c:v>7184.75</c:v>
                </c:pt>
                <c:pt idx="857">
                  <c:v>7205</c:v>
                </c:pt>
                <c:pt idx="858">
                  <c:v>7205</c:v>
                </c:pt>
                <c:pt idx="859">
                  <c:v>7205</c:v>
                </c:pt>
                <c:pt idx="860">
                  <c:v>7213.5</c:v>
                </c:pt>
                <c:pt idx="861">
                  <c:v>7233</c:v>
                </c:pt>
                <c:pt idx="862">
                  <c:v>7233</c:v>
                </c:pt>
                <c:pt idx="863">
                  <c:v>7252.25</c:v>
                </c:pt>
                <c:pt idx="864">
                  <c:v>7275</c:v>
                </c:pt>
                <c:pt idx="865">
                  <c:v>7275</c:v>
                </c:pt>
                <c:pt idx="866">
                  <c:v>7275</c:v>
                </c:pt>
                <c:pt idx="867">
                  <c:v>7288</c:v>
                </c:pt>
                <c:pt idx="868">
                  <c:v>7315</c:v>
                </c:pt>
                <c:pt idx="869">
                  <c:v>7315</c:v>
                </c:pt>
                <c:pt idx="870">
                  <c:v>7331</c:v>
                </c:pt>
                <c:pt idx="871">
                  <c:v>7331</c:v>
                </c:pt>
                <c:pt idx="872">
                  <c:v>7340</c:v>
                </c:pt>
                <c:pt idx="873">
                  <c:v>7340</c:v>
                </c:pt>
                <c:pt idx="874">
                  <c:v>7370.5</c:v>
                </c:pt>
                <c:pt idx="875">
                  <c:v>7387</c:v>
                </c:pt>
                <c:pt idx="876">
                  <c:v>7387</c:v>
                </c:pt>
                <c:pt idx="877">
                  <c:v>7387</c:v>
                </c:pt>
                <c:pt idx="878">
                  <c:v>7406.6666666667006</c:v>
                </c:pt>
                <c:pt idx="879">
                  <c:v>7429</c:v>
                </c:pt>
                <c:pt idx="880">
                  <c:v>7429</c:v>
                </c:pt>
                <c:pt idx="881">
                  <c:v>7436</c:v>
                </c:pt>
                <c:pt idx="882">
                  <c:v>7462.5</c:v>
                </c:pt>
                <c:pt idx="883">
                  <c:v>7470</c:v>
                </c:pt>
                <c:pt idx="884">
                  <c:v>7470</c:v>
                </c:pt>
                <c:pt idx="885">
                  <c:v>7498.3333333332994</c:v>
                </c:pt>
                <c:pt idx="886">
                  <c:v>7498.3333333332994</c:v>
                </c:pt>
                <c:pt idx="887">
                  <c:v>7512</c:v>
                </c:pt>
                <c:pt idx="888">
                  <c:v>7512</c:v>
                </c:pt>
                <c:pt idx="889">
                  <c:v>7536.3333333332994</c:v>
                </c:pt>
                <c:pt idx="890">
                  <c:v>7536.3333333332994</c:v>
                </c:pt>
                <c:pt idx="891">
                  <c:v>7553</c:v>
                </c:pt>
                <c:pt idx="892">
                  <c:v>7553</c:v>
                </c:pt>
                <c:pt idx="893">
                  <c:v>7574.5</c:v>
                </c:pt>
                <c:pt idx="894">
                  <c:v>7574.5</c:v>
                </c:pt>
                <c:pt idx="895">
                  <c:v>7595</c:v>
                </c:pt>
                <c:pt idx="896">
                  <c:v>7595</c:v>
                </c:pt>
                <c:pt idx="897">
                  <c:v>7619.6666666667006</c:v>
                </c:pt>
                <c:pt idx="898">
                  <c:v>7636</c:v>
                </c:pt>
                <c:pt idx="899">
                  <c:v>7636</c:v>
                </c:pt>
                <c:pt idx="900">
                  <c:v>7664.5</c:v>
                </c:pt>
                <c:pt idx="901">
                  <c:v>7678</c:v>
                </c:pt>
                <c:pt idx="902">
                  <c:v>7678</c:v>
                </c:pt>
                <c:pt idx="903">
                  <c:v>7685</c:v>
                </c:pt>
                <c:pt idx="904">
                  <c:v>7708</c:v>
                </c:pt>
                <c:pt idx="905">
                  <c:v>7720</c:v>
                </c:pt>
                <c:pt idx="906">
                  <c:v>7720</c:v>
                </c:pt>
                <c:pt idx="907">
                  <c:v>7749</c:v>
                </c:pt>
                <c:pt idx="908">
                  <c:v>7749</c:v>
                </c:pt>
                <c:pt idx="909">
                  <c:v>7761</c:v>
                </c:pt>
                <c:pt idx="910">
                  <c:v>7793.5714285714002</c:v>
                </c:pt>
                <c:pt idx="911">
                  <c:v>7793.5714285714002</c:v>
                </c:pt>
                <c:pt idx="912">
                  <c:v>7844</c:v>
                </c:pt>
                <c:pt idx="913">
                  <c:v>7844</c:v>
                </c:pt>
                <c:pt idx="914">
                  <c:v>7844</c:v>
                </c:pt>
                <c:pt idx="915">
                  <c:v>7863</c:v>
                </c:pt>
                <c:pt idx="916">
                  <c:v>7885</c:v>
                </c:pt>
                <c:pt idx="917">
                  <c:v>7885</c:v>
                </c:pt>
                <c:pt idx="918">
                  <c:v>7906.2000000000007</c:v>
                </c:pt>
                <c:pt idx="919">
                  <c:v>7906.2000000000007</c:v>
                </c:pt>
                <c:pt idx="920">
                  <c:v>7927</c:v>
                </c:pt>
                <c:pt idx="921">
                  <c:v>7927</c:v>
                </c:pt>
                <c:pt idx="922">
                  <c:v>7948.6666666667006</c:v>
                </c:pt>
                <c:pt idx="923">
                  <c:v>7969</c:v>
                </c:pt>
                <c:pt idx="924">
                  <c:v>7969</c:v>
                </c:pt>
                <c:pt idx="925">
                  <c:v>7992.6666666667006</c:v>
                </c:pt>
                <c:pt idx="926">
                  <c:v>7992.6666666667006</c:v>
                </c:pt>
                <c:pt idx="927">
                  <c:v>8010</c:v>
                </c:pt>
                <c:pt idx="928">
                  <c:v>8010</c:v>
                </c:pt>
                <c:pt idx="929">
                  <c:v>8032.25</c:v>
                </c:pt>
                <c:pt idx="930">
                  <c:v>8052</c:v>
                </c:pt>
                <c:pt idx="931">
                  <c:v>8052</c:v>
                </c:pt>
                <c:pt idx="932">
                  <c:v>8071.5</c:v>
                </c:pt>
                <c:pt idx="933">
                  <c:v>8071.5</c:v>
                </c:pt>
                <c:pt idx="934">
                  <c:v>8094</c:v>
                </c:pt>
                <c:pt idx="935">
                  <c:v>8094</c:v>
                </c:pt>
                <c:pt idx="936">
                  <c:v>8115.5</c:v>
                </c:pt>
                <c:pt idx="937">
                  <c:v>8136</c:v>
                </c:pt>
                <c:pt idx="938">
                  <c:v>8136</c:v>
                </c:pt>
                <c:pt idx="939">
                  <c:v>8136</c:v>
                </c:pt>
                <c:pt idx="940">
                  <c:v>8177</c:v>
                </c:pt>
                <c:pt idx="941">
                  <c:v>8177</c:v>
                </c:pt>
                <c:pt idx="942">
                  <c:v>8198</c:v>
                </c:pt>
                <c:pt idx="943">
                  <c:v>8219</c:v>
                </c:pt>
                <c:pt idx="944">
                  <c:v>8219</c:v>
                </c:pt>
                <c:pt idx="945">
                  <c:v>8219</c:v>
                </c:pt>
                <c:pt idx="946">
                  <c:v>8239.6666666667006</c:v>
                </c:pt>
                <c:pt idx="947">
                  <c:v>8261</c:v>
                </c:pt>
                <c:pt idx="948">
                  <c:v>8261</c:v>
                </c:pt>
                <c:pt idx="949">
                  <c:v>8283.5</c:v>
                </c:pt>
                <c:pt idx="950">
                  <c:v>8283.5</c:v>
                </c:pt>
                <c:pt idx="951">
                  <c:v>8303</c:v>
                </c:pt>
                <c:pt idx="952">
                  <c:v>8310</c:v>
                </c:pt>
                <c:pt idx="953">
                  <c:v>8335</c:v>
                </c:pt>
                <c:pt idx="954">
                  <c:v>8344</c:v>
                </c:pt>
                <c:pt idx="955">
                  <c:v>8344</c:v>
                </c:pt>
                <c:pt idx="956">
                  <c:v>8364</c:v>
                </c:pt>
                <c:pt idx="957">
                  <c:v>8386</c:v>
                </c:pt>
                <c:pt idx="958">
                  <c:v>8386</c:v>
                </c:pt>
                <c:pt idx="959">
                  <c:v>8404.75</c:v>
                </c:pt>
                <c:pt idx="960">
                  <c:v>8404.75</c:v>
                </c:pt>
                <c:pt idx="961">
                  <c:v>8428</c:v>
                </c:pt>
                <c:pt idx="962">
                  <c:v>8446.6</c:v>
                </c:pt>
                <c:pt idx="963">
                  <c:v>8446.6</c:v>
                </c:pt>
                <c:pt idx="964">
                  <c:v>8469</c:v>
                </c:pt>
                <c:pt idx="965">
                  <c:v>8469</c:v>
                </c:pt>
                <c:pt idx="966">
                  <c:v>8494</c:v>
                </c:pt>
                <c:pt idx="967">
                  <c:v>8511</c:v>
                </c:pt>
                <c:pt idx="968">
                  <c:v>8511</c:v>
                </c:pt>
                <c:pt idx="969">
                  <c:v>8528</c:v>
                </c:pt>
                <c:pt idx="970">
                  <c:v>8528</c:v>
                </c:pt>
                <c:pt idx="971">
                  <c:v>8553</c:v>
                </c:pt>
                <c:pt idx="972">
                  <c:v>8560</c:v>
                </c:pt>
                <c:pt idx="973">
                  <c:v>8585</c:v>
                </c:pt>
                <c:pt idx="974">
                  <c:v>8595</c:v>
                </c:pt>
                <c:pt idx="975">
                  <c:v>8595</c:v>
                </c:pt>
                <c:pt idx="976">
                  <c:v>8624.6666666667006</c:v>
                </c:pt>
                <c:pt idx="977">
                  <c:v>8624.6666666667006</c:v>
                </c:pt>
                <c:pt idx="978">
                  <c:v>8636</c:v>
                </c:pt>
                <c:pt idx="979">
                  <c:v>8654.75</c:v>
                </c:pt>
                <c:pt idx="980">
                  <c:v>8654.75</c:v>
                </c:pt>
                <c:pt idx="981">
                  <c:v>8678</c:v>
                </c:pt>
                <c:pt idx="982">
                  <c:v>8678</c:v>
                </c:pt>
                <c:pt idx="983">
                  <c:v>8704.6666666667006</c:v>
                </c:pt>
                <c:pt idx="984">
                  <c:v>8720</c:v>
                </c:pt>
                <c:pt idx="985">
                  <c:v>8720</c:v>
                </c:pt>
                <c:pt idx="986">
                  <c:v>8737.75</c:v>
                </c:pt>
                <c:pt idx="987">
                  <c:v>8762</c:v>
                </c:pt>
                <c:pt idx="988">
                  <c:v>8762</c:v>
                </c:pt>
                <c:pt idx="989">
                  <c:v>8781</c:v>
                </c:pt>
                <c:pt idx="990">
                  <c:v>8828.3333333332994</c:v>
                </c:pt>
                <c:pt idx="991">
                  <c:v>8844</c:v>
                </c:pt>
                <c:pt idx="992">
                  <c:v>8851</c:v>
                </c:pt>
                <c:pt idx="993">
                  <c:v>8876</c:v>
                </c:pt>
                <c:pt idx="994">
                  <c:v>8886</c:v>
                </c:pt>
                <c:pt idx="995">
                  <c:v>8912.6666666667006</c:v>
                </c:pt>
                <c:pt idx="996">
                  <c:v>8927</c:v>
                </c:pt>
                <c:pt idx="997">
                  <c:v>8927</c:v>
                </c:pt>
                <c:pt idx="998">
                  <c:v>8945</c:v>
                </c:pt>
                <c:pt idx="999">
                  <c:v>8969</c:v>
                </c:pt>
                <c:pt idx="1000">
                  <c:v>8969</c:v>
                </c:pt>
                <c:pt idx="1001">
                  <c:v>8985.6</c:v>
                </c:pt>
                <c:pt idx="1002">
                  <c:v>8985.6</c:v>
                </c:pt>
                <c:pt idx="1003">
                  <c:v>9011</c:v>
                </c:pt>
                <c:pt idx="1004">
                  <c:v>9030.4</c:v>
                </c:pt>
                <c:pt idx="1005">
                  <c:v>9030.4</c:v>
                </c:pt>
                <c:pt idx="1006">
                  <c:v>9052</c:v>
                </c:pt>
                <c:pt idx="1007">
                  <c:v>9073</c:v>
                </c:pt>
                <c:pt idx="1008">
                  <c:v>9073</c:v>
                </c:pt>
                <c:pt idx="1009">
                  <c:v>9094</c:v>
                </c:pt>
                <c:pt idx="1010">
                  <c:v>9112.25</c:v>
                </c:pt>
                <c:pt idx="1011">
                  <c:v>9112.25</c:v>
                </c:pt>
                <c:pt idx="1012">
                  <c:v>9136</c:v>
                </c:pt>
                <c:pt idx="1013">
                  <c:v>9151.25</c:v>
                </c:pt>
                <c:pt idx="1014">
                  <c:v>9151.25</c:v>
                </c:pt>
                <c:pt idx="1015">
                  <c:v>9177</c:v>
                </c:pt>
                <c:pt idx="1016">
                  <c:v>9197.6</c:v>
                </c:pt>
                <c:pt idx="1017">
                  <c:v>9197.6</c:v>
                </c:pt>
                <c:pt idx="1018">
                  <c:v>9219</c:v>
                </c:pt>
                <c:pt idx="1019">
                  <c:v>9237.75</c:v>
                </c:pt>
                <c:pt idx="1020">
                  <c:v>9237.75</c:v>
                </c:pt>
                <c:pt idx="1021">
                  <c:v>9261</c:v>
                </c:pt>
                <c:pt idx="1022">
                  <c:v>9282.6666666667006</c:v>
                </c:pt>
                <c:pt idx="1023">
                  <c:v>9282.6666666667006</c:v>
                </c:pt>
                <c:pt idx="1024">
                  <c:v>9302</c:v>
                </c:pt>
                <c:pt idx="1025">
                  <c:v>9331</c:v>
                </c:pt>
                <c:pt idx="1026">
                  <c:v>9344</c:v>
                </c:pt>
                <c:pt idx="1027">
                  <c:v>9344</c:v>
                </c:pt>
                <c:pt idx="1028">
                  <c:v>9362</c:v>
                </c:pt>
                <c:pt idx="1029">
                  <c:v>9386</c:v>
                </c:pt>
                <c:pt idx="1030">
                  <c:v>9386</c:v>
                </c:pt>
                <c:pt idx="1031">
                  <c:v>9410.6666666667006</c:v>
                </c:pt>
                <c:pt idx="1032">
                  <c:v>9427</c:v>
                </c:pt>
                <c:pt idx="1033">
                  <c:v>9427</c:v>
                </c:pt>
                <c:pt idx="1034">
                  <c:v>9445.4</c:v>
                </c:pt>
                <c:pt idx="1035">
                  <c:v>9469</c:v>
                </c:pt>
                <c:pt idx="1036">
                  <c:v>9469</c:v>
                </c:pt>
                <c:pt idx="1037">
                  <c:v>9495</c:v>
                </c:pt>
                <c:pt idx="1038">
                  <c:v>9511</c:v>
                </c:pt>
                <c:pt idx="1039">
                  <c:v>9511</c:v>
                </c:pt>
                <c:pt idx="1040">
                  <c:v>9538</c:v>
                </c:pt>
                <c:pt idx="1041">
                  <c:v>9553</c:v>
                </c:pt>
                <c:pt idx="1042">
                  <c:v>9553</c:v>
                </c:pt>
                <c:pt idx="1043">
                  <c:v>9575</c:v>
                </c:pt>
                <c:pt idx="1044">
                  <c:v>9594</c:v>
                </c:pt>
                <c:pt idx="1045">
                  <c:v>9609.3333333332994</c:v>
                </c:pt>
                <c:pt idx="1046">
                  <c:v>9636</c:v>
                </c:pt>
                <c:pt idx="1047">
                  <c:v>9636</c:v>
                </c:pt>
                <c:pt idx="1048">
                  <c:v>9643.6666666667006</c:v>
                </c:pt>
                <c:pt idx="1049">
                  <c:v>9677.5</c:v>
                </c:pt>
                <c:pt idx="1050">
                  <c:v>9678</c:v>
                </c:pt>
                <c:pt idx="1051">
                  <c:v>9701.6666666667006</c:v>
                </c:pt>
                <c:pt idx="1052">
                  <c:v>9720</c:v>
                </c:pt>
                <c:pt idx="1053">
                  <c:v>9720</c:v>
                </c:pt>
                <c:pt idx="1054">
                  <c:v>9745.4</c:v>
                </c:pt>
                <c:pt idx="1055">
                  <c:v>9789.5</c:v>
                </c:pt>
                <c:pt idx="1056">
                  <c:v>9803</c:v>
                </c:pt>
                <c:pt idx="1057">
                  <c:v>9829</c:v>
                </c:pt>
                <c:pt idx="1058">
                  <c:v>9845</c:v>
                </c:pt>
                <c:pt idx="1059">
                  <c:v>9848</c:v>
                </c:pt>
                <c:pt idx="1060">
                  <c:v>9875.6666666667006</c:v>
                </c:pt>
                <c:pt idx="1061">
                  <c:v>9887</c:v>
                </c:pt>
                <c:pt idx="1062">
                  <c:v>9906.3333333332994</c:v>
                </c:pt>
                <c:pt idx="1063">
                  <c:v>9906.3333333332994</c:v>
                </c:pt>
                <c:pt idx="1064">
                  <c:v>9928</c:v>
                </c:pt>
                <c:pt idx="1065">
                  <c:v>9939.6666666667006</c:v>
                </c:pt>
                <c:pt idx="1066">
                  <c:v>9957</c:v>
                </c:pt>
                <c:pt idx="1067">
                  <c:v>9971</c:v>
                </c:pt>
                <c:pt idx="1068">
                  <c:v>9992.5</c:v>
                </c:pt>
                <c:pt idx="1069">
                  <c:v>10013</c:v>
                </c:pt>
                <c:pt idx="1070">
                  <c:v>10044.666666666701</c:v>
                </c:pt>
                <c:pt idx="1071">
                  <c:v>10044.666666666701</c:v>
                </c:pt>
                <c:pt idx="1072">
                  <c:v>10054</c:v>
                </c:pt>
                <c:pt idx="1073">
                  <c:v>10076.666666666701</c:v>
                </c:pt>
                <c:pt idx="1074">
                  <c:v>10076.666666666701</c:v>
                </c:pt>
                <c:pt idx="1075">
                  <c:v>10096</c:v>
                </c:pt>
                <c:pt idx="1076">
                  <c:v>10124.333333333299</c:v>
                </c:pt>
                <c:pt idx="1077">
                  <c:v>10137</c:v>
                </c:pt>
                <c:pt idx="1078">
                  <c:v>10164.666666666701</c:v>
                </c:pt>
                <c:pt idx="1079">
                  <c:v>10164.666666666701</c:v>
                </c:pt>
                <c:pt idx="1080">
                  <c:v>10179</c:v>
                </c:pt>
                <c:pt idx="1081">
                  <c:v>10201.75</c:v>
                </c:pt>
                <c:pt idx="1082">
                  <c:v>10221</c:v>
                </c:pt>
                <c:pt idx="1083">
                  <c:v>10234</c:v>
                </c:pt>
                <c:pt idx="1084">
                  <c:v>10249.5</c:v>
                </c:pt>
                <c:pt idx="1085">
                  <c:v>10262</c:v>
                </c:pt>
                <c:pt idx="1086">
                  <c:v>10286.666666666701</c:v>
                </c:pt>
                <c:pt idx="1087">
                  <c:v>10286.666666666701</c:v>
                </c:pt>
                <c:pt idx="1088">
                  <c:v>10304</c:v>
                </c:pt>
                <c:pt idx="1089">
                  <c:v>10324.25</c:v>
                </c:pt>
                <c:pt idx="1090">
                  <c:v>10350.333333333299</c:v>
                </c:pt>
                <c:pt idx="1091">
                  <c:v>10396.25</c:v>
                </c:pt>
                <c:pt idx="1092">
                  <c:v>10427</c:v>
                </c:pt>
                <c:pt idx="1093">
                  <c:v>10427</c:v>
                </c:pt>
                <c:pt idx="1094">
                  <c:v>10427</c:v>
                </c:pt>
                <c:pt idx="1095">
                  <c:v>10458.333333333299</c:v>
                </c:pt>
                <c:pt idx="1096">
                  <c:v>10469</c:v>
                </c:pt>
                <c:pt idx="1097">
                  <c:v>10493.333333333299</c:v>
                </c:pt>
                <c:pt idx="1098">
                  <c:v>10493.333333333299</c:v>
                </c:pt>
                <c:pt idx="1099">
                  <c:v>10511</c:v>
                </c:pt>
                <c:pt idx="1100">
                  <c:v>10535</c:v>
                </c:pt>
                <c:pt idx="1101">
                  <c:v>10552</c:v>
                </c:pt>
                <c:pt idx="1102">
                  <c:v>10577.25</c:v>
                </c:pt>
                <c:pt idx="1103">
                  <c:v>10577.25</c:v>
                </c:pt>
                <c:pt idx="1104">
                  <c:v>10593</c:v>
                </c:pt>
                <c:pt idx="1105">
                  <c:v>10617.25</c:v>
                </c:pt>
                <c:pt idx="1106">
                  <c:v>10635</c:v>
                </c:pt>
                <c:pt idx="1107">
                  <c:v>10657.25</c:v>
                </c:pt>
                <c:pt idx="1108">
                  <c:v>10657.25</c:v>
                </c:pt>
                <c:pt idx="1109">
                  <c:v>10677</c:v>
                </c:pt>
                <c:pt idx="1110">
                  <c:v>10704.666666666701</c:v>
                </c:pt>
                <c:pt idx="1111">
                  <c:v>10719</c:v>
                </c:pt>
                <c:pt idx="1112">
                  <c:v>10732</c:v>
                </c:pt>
                <c:pt idx="1113">
                  <c:v>10756.75</c:v>
                </c:pt>
                <c:pt idx="1114">
                  <c:v>10775</c:v>
                </c:pt>
                <c:pt idx="1115">
                  <c:v>10775</c:v>
                </c:pt>
                <c:pt idx="1116">
                  <c:v>10801.333333333299</c:v>
                </c:pt>
                <c:pt idx="1117">
                  <c:v>10817</c:v>
                </c:pt>
                <c:pt idx="1118">
                  <c:v>10838.333333333299</c:v>
                </c:pt>
                <c:pt idx="1119">
                  <c:v>10859</c:v>
                </c:pt>
                <c:pt idx="1120">
                  <c:v>10873</c:v>
                </c:pt>
                <c:pt idx="1121">
                  <c:v>10894.5</c:v>
                </c:pt>
                <c:pt idx="1122">
                  <c:v>10900</c:v>
                </c:pt>
                <c:pt idx="1123">
                  <c:v>10926.666666666701</c:v>
                </c:pt>
                <c:pt idx="1124">
                  <c:v>10942</c:v>
                </c:pt>
                <c:pt idx="1125">
                  <c:v>10950</c:v>
                </c:pt>
                <c:pt idx="1126">
                  <c:v>10996.4</c:v>
                </c:pt>
                <c:pt idx="1127">
                  <c:v>11025</c:v>
                </c:pt>
                <c:pt idx="1128">
                  <c:v>11047</c:v>
                </c:pt>
                <c:pt idx="1129">
                  <c:v>11047</c:v>
                </c:pt>
                <c:pt idx="1130">
                  <c:v>11066</c:v>
                </c:pt>
                <c:pt idx="1131">
                  <c:v>11087</c:v>
                </c:pt>
                <c:pt idx="1132">
                  <c:v>11108</c:v>
                </c:pt>
                <c:pt idx="1133">
                  <c:v>11130.25</c:v>
                </c:pt>
                <c:pt idx="1134">
                  <c:v>11150</c:v>
                </c:pt>
                <c:pt idx="1135">
                  <c:v>11157.5</c:v>
                </c:pt>
                <c:pt idx="1136">
                  <c:v>11187</c:v>
                </c:pt>
                <c:pt idx="1137">
                  <c:v>11192</c:v>
                </c:pt>
                <c:pt idx="1138">
                  <c:v>11211.333333333299</c:v>
                </c:pt>
                <c:pt idx="1139">
                  <c:v>11233</c:v>
                </c:pt>
                <c:pt idx="1140">
                  <c:v>11263</c:v>
                </c:pt>
                <c:pt idx="1141">
                  <c:v>11275</c:v>
                </c:pt>
                <c:pt idx="1142">
                  <c:v>11299.25</c:v>
                </c:pt>
                <c:pt idx="1143">
                  <c:v>11299.25</c:v>
                </c:pt>
                <c:pt idx="1144">
                  <c:v>11322.666666666701</c:v>
                </c:pt>
                <c:pt idx="1145">
                  <c:v>11356.5</c:v>
                </c:pt>
                <c:pt idx="1146">
                  <c:v>11358</c:v>
                </c:pt>
                <c:pt idx="1147">
                  <c:v>11390.2</c:v>
                </c:pt>
                <c:pt idx="1148">
                  <c:v>11390.2</c:v>
                </c:pt>
                <c:pt idx="1149">
                  <c:v>11414</c:v>
                </c:pt>
                <c:pt idx="1150">
                  <c:v>11435.75</c:v>
                </c:pt>
                <c:pt idx="1151">
                  <c:v>11456</c:v>
                </c:pt>
                <c:pt idx="1152">
                  <c:v>11482</c:v>
                </c:pt>
                <c:pt idx="1153">
                  <c:v>11482</c:v>
                </c:pt>
                <c:pt idx="1154">
                  <c:v>11520.25</c:v>
                </c:pt>
                <c:pt idx="1155">
                  <c:v>11520.25</c:v>
                </c:pt>
                <c:pt idx="1156">
                  <c:v>11547</c:v>
                </c:pt>
                <c:pt idx="1157">
                  <c:v>11585.666666666701</c:v>
                </c:pt>
                <c:pt idx="1158">
                  <c:v>11585.666666666701</c:v>
                </c:pt>
                <c:pt idx="1159">
                  <c:v>11596</c:v>
                </c:pt>
                <c:pt idx="1160">
                  <c:v>11621.666666666701</c:v>
                </c:pt>
                <c:pt idx="1161">
                  <c:v>11637</c:v>
                </c:pt>
                <c:pt idx="1162">
                  <c:v>11660.333333333299</c:v>
                </c:pt>
                <c:pt idx="1163">
                  <c:v>11679</c:v>
                </c:pt>
                <c:pt idx="1164">
                  <c:v>11703</c:v>
                </c:pt>
                <c:pt idx="1165">
                  <c:v>11703</c:v>
                </c:pt>
                <c:pt idx="1166">
                  <c:v>11728</c:v>
                </c:pt>
                <c:pt idx="1167">
                  <c:v>11763.333333333299</c:v>
                </c:pt>
                <c:pt idx="1168">
                  <c:v>11816</c:v>
                </c:pt>
                <c:pt idx="1169">
                  <c:v>11816</c:v>
                </c:pt>
                <c:pt idx="1170">
                  <c:v>11858</c:v>
                </c:pt>
                <c:pt idx="1171">
                  <c:v>11858</c:v>
                </c:pt>
                <c:pt idx="1172">
                  <c:v>11880.666666666701</c:v>
                </c:pt>
                <c:pt idx="1173">
                  <c:v>11899</c:v>
                </c:pt>
                <c:pt idx="1174">
                  <c:v>11928.666666666701</c:v>
                </c:pt>
                <c:pt idx="1175">
                  <c:v>11941</c:v>
                </c:pt>
                <c:pt idx="1176">
                  <c:v>11960.5</c:v>
                </c:pt>
                <c:pt idx="1177">
                  <c:v>11960.5</c:v>
                </c:pt>
                <c:pt idx="1178">
                  <c:v>11996.5</c:v>
                </c:pt>
                <c:pt idx="1179">
                  <c:v>11996.5</c:v>
                </c:pt>
                <c:pt idx="1180">
                  <c:v>12043</c:v>
                </c:pt>
                <c:pt idx="1181">
                  <c:v>12043</c:v>
                </c:pt>
                <c:pt idx="1182">
                  <c:v>12073</c:v>
                </c:pt>
                <c:pt idx="1183">
                  <c:v>12099.5</c:v>
                </c:pt>
                <c:pt idx="1184">
                  <c:v>12112.333333333299</c:v>
                </c:pt>
                <c:pt idx="1185">
                  <c:v>12146</c:v>
                </c:pt>
                <c:pt idx="1186">
                  <c:v>12149</c:v>
                </c:pt>
                <c:pt idx="1187">
                  <c:v>12173.25</c:v>
                </c:pt>
                <c:pt idx="1188">
                  <c:v>12199</c:v>
                </c:pt>
                <c:pt idx="1189">
                  <c:v>12219</c:v>
                </c:pt>
                <c:pt idx="1190">
                  <c:v>12232</c:v>
                </c:pt>
                <c:pt idx="1191">
                  <c:v>12260.333333333299</c:v>
                </c:pt>
                <c:pt idx="1192">
                  <c:v>12274</c:v>
                </c:pt>
                <c:pt idx="1193">
                  <c:v>12300.75</c:v>
                </c:pt>
                <c:pt idx="1194">
                  <c:v>12315</c:v>
                </c:pt>
                <c:pt idx="1195">
                  <c:v>12340.333333333299</c:v>
                </c:pt>
                <c:pt idx="1196">
                  <c:v>12357</c:v>
                </c:pt>
                <c:pt idx="1197">
                  <c:v>12384</c:v>
                </c:pt>
                <c:pt idx="1198">
                  <c:v>12399</c:v>
                </c:pt>
                <c:pt idx="1199">
                  <c:v>12426</c:v>
                </c:pt>
                <c:pt idx="1200">
                  <c:v>12440</c:v>
                </c:pt>
                <c:pt idx="1201">
                  <c:v>12460.333333333299</c:v>
                </c:pt>
                <c:pt idx="1202">
                  <c:v>12482</c:v>
                </c:pt>
                <c:pt idx="1203">
                  <c:v>12505.666666666701</c:v>
                </c:pt>
                <c:pt idx="1204">
                  <c:v>12524</c:v>
                </c:pt>
                <c:pt idx="1205">
                  <c:v>12548.666666666701</c:v>
                </c:pt>
                <c:pt idx="1206">
                  <c:v>12566</c:v>
                </c:pt>
                <c:pt idx="1207">
                  <c:v>12589.25</c:v>
                </c:pt>
                <c:pt idx="1208">
                  <c:v>12607</c:v>
                </c:pt>
                <c:pt idx="1209">
                  <c:v>12639</c:v>
                </c:pt>
                <c:pt idx="1210">
                  <c:v>12649</c:v>
                </c:pt>
                <c:pt idx="1211">
                  <c:v>12672</c:v>
                </c:pt>
                <c:pt idx="1212">
                  <c:v>12691</c:v>
                </c:pt>
                <c:pt idx="1213">
                  <c:v>12714.5</c:v>
                </c:pt>
                <c:pt idx="1214">
                  <c:v>12733</c:v>
                </c:pt>
                <c:pt idx="1215">
                  <c:v>12758.666666666701</c:v>
                </c:pt>
                <c:pt idx="1216">
                  <c:v>12775</c:v>
                </c:pt>
                <c:pt idx="1217">
                  <c:v>12800</c:v>
                </c:pt>
                <c:pt idx="1218">
                  <c:v>12817</c:v>
                </c:pt>
                <c:pt idx="1219">
                  <c:v>12837.5</c:v>
                </c:pt>
                <c:pt idx="1220">
                  <c:v>12858</c:v>
                </c:pt>
                <c:pt idx="1221">
                  <c:v>12878.25</c:v>
                </c:pt>
                <c:pt idx="1222">
                  <c:v>12907</c:v>
                </c:pt>
                <c:pt idx="1223">
                  <c:v>12930.5</c:v>
                </c:pt>
                <c:pt idx="1224">
                  <c:v>12949</c:v>
                </c:pt>
                <c:pt idx="1225">
                  <c:v>12971</c:v>
                </c:pt>
                <c:pt idx="1226">
                  <c:v>12990.5</c:v>
                </c:pt>
                <c:pt idx="1227">
                  <c:v>13019</c:v>
                </c:pt>
                <c:pt idx="1228">
                  <c:v>13046.5</c:v>
                </c:pt>
                <c:pt idx="1229">
                  <c:v>13046.5</c:v>
                </c:pt>
                <c:pt idx="1230">
                  <c:v>13081.8</c:v>
                </c:pt>
                <c:pt idx="1231">
                  <c:v>13081.8</c:v>
                </c:pt>
                <c:pt idx="1232">
                  <c:v>13126.6</c:v>
                </c:pt>
                <c:pt idx="1233">
                  <c:v>13126.6</c:v>
                </c:pt>
                <c:pt idx="1234">
                  <c:v>13167.6</c:v>
                </c:pt>
                <c:pt idx="1235">
                  <c:v>13192</c:v>
                </c:pt>
                <c:pt idx="1236">
                  <c:v>13213.333333333299</c:v>
                </c:pt>
                <c:pt idx="1237">
                  <c:v>13234</c:v>
                </c:pt>
                <c:pt idx="1238">
                  <c:v>13253.5</c:v>
                </c:pt>
                <c:pt idx="1239">
                  <c:v>13288.75</c:v>
                </c:pt>
                <c:pt idx="1240">
                  <c:v>13317</c:v>
                </c:pt>
                <c:pt idx="1241">
                  <c:v>13333.4</c:v>
                </c:pt>
                <c:pt idx="1242">
                  <c:v>13333.4</c:v>
                </c:pt>
                <c:pt idx="1243">
                  <c:v>13378</c:v>
                </c:pt>
                <c:pt idx="1244">
                  <c:v>13378</c:v>
                </c:pt>
                <c:pt idx="1245">
                  <c:v>13420.4</c:v>
                </c:pt>
                <c:pt idx="1246">
                  <c:v>13420.4</c:v>
                </c:pt>
                <c:pt idx="1247">
                  <c:v>13458.25</c:v>
                </c:pt>
                <c:pt idx="1248">
                  <c:v>13484</c:v>
                </c:pt>
                <c:pt idx="1249">
                  <c:v>13508.666666666701</c:v>
                </c:pt>
                <c:pt idx="1250">
                  <c:v>13532.5</c:v>
                </c:pt>
                <c:pt idx="1251">
                  <c:v>13564</c:v>
                </c:pt>
                <c:pt idx="1252">
                  <c:v>13587.25</c:v>
                </c:pt>
                <c:pt idx="1253">
                  <c:v>13587.25</c:v>
                </c:pt>
                <c:pt idx="1254">
                  <c:v>13626.5</c:v>
                </c:pt>
                <c:pt idx="1255">
                  <c:v>13626.5</c:v>
                </c:pt>
                <c:pt idx="1256">
                  <c:v>13670.599999999999</c:v>
                </c:pt>
                <c:pt idx="1257">
                  <c:v>13670.599999999999</c:v>
                </c:pt>
                <c:pt idx="1258">
                  <c:v>13714.75</c:v>
                </c:pt>
                <c:pt idx="1259">
                  <c:v>13776.8</c:v>
                </c:pt>
                <c:pt idx="1260">
                  <c:v>13776.8</c:v>
                </c:pt>
                <c:pt idx="1261">
                  <c:v>13833.400000000001</c:v>
                </c:pt>
                <c:pt idx="1262">
                  <c:v>13865.5</c:v>
                </c:pt>
                <c:pt idx="1263">
                  <c:v>13882.333333333299</c:v>
                </c:pt>
                <c:pt idx="1264">
                  <c:v>13918.5</c:v>
                </c:pt>
                <c:pt idx="1265">
                  <c:v>13918.5</c:v>
                </c:pt>
                <c:pt idx="1266">
                  <c:v>13960</c:v>
                </c:pt>
                <c:pt idx="1267">
                  <c:v>13960</c:v>
                </c:pt>
                <c:pt idx="1268">
                  <c:v>14002.8</c:v>
                </c:pt>
                <c:pt idx="1269">
                  <c:v>14025</c:v>
                </c:pt>
                <c:pt idx="1270">
                  <c:v>14052.666666666701</c:v>
                </c:pt>
                <c:pt idx="1271">
                  <c:v>14092.75</c:v>
                </c:pt>
                <c:pt idx="1272">
                  <c:v>14092.75</c:v>
                </c:pt>
                <c:pt idx="1273">
                  <c:v>14148.5</c:v>
                </c:pt>
                <c:pt idx="1274">
                  <c:v>14148.5</c:v>
                </c:pt>
                <c:pt idx="1275">
                  <c:v>14191</c:v>
                </c:pt>
                <c:pt idx="1276">
                  <c:v>14216.666666666701</c:v>
                </c:pt>
                <c:pt idx="1277">
                  <c:v>14233</c:v>
                </c:pt>
                <c:pt idx="1278">
                  <c:v>14254.75</c:v>
                </c:pt>
                <c:pt idx="1279">
                  <c:v>14304.666666666701</c:v>
                </c:pt>
                <c:pt idx="1280">
                  <c:v>14304.666666666701</c:v>
                </c:pt>
                <c:pt idx="1281">
                  <c:v>14336</c:v>
                </c:pt>
                <c:pt idx="1282">
                  <c:v>14358</c:v>
                </c:pt>
                <c:pt idx="1283">
                  <c:v>14378</c:v>
                </c:pt>
                <c:pt idx="1284">
                  <c:v>14416.599999999999</c:v>
                </c:pt>
                <c:pt idx="1285">
                  <c:v>14416.599999999999</c:v>
                </c:pt>
                <c:pt idx="1286">
                  <c:v>14459.400000000001</c:v>
                </c:pt>
                <c:pt idx="1287">
                  <c:v>14459.400000000001</c:v>
                </c:pt>
                <c:pt idx="1288">
                  <c:v>14503</c:v>
                </c:pt>
                <c:pt idx="1289">
                  <c:v>14535</c:v>
                </c:pt>
                <c:pt idx="1290">
                  <c:v>14566</c:v>
                </c:pt>
                <c:pt idx="1291">
                  <c:v>14585</c:v>
                </c:pt>
                <c:pt idx="1292">
                  <c:v>14585</c:v>
                </c:pt>
                <c:pt idx="1293">
                  <c:v>14629.333333333299</c:v>
                </c:pt>
                <c:pt idx="1294">
                  <c:v>14666</c:v>
                </c:pt>
                <c:pt idx="1295">
                  <c:v>14666</c:v>
                </c:pt>
                <c:pt idx="1296">
                  <c:v>14719</c:v>
                </c:pt>
                <c:pt idx="1297">
                  <c:v>14733</c:v>
                </c:pt>
                <c:pt idx="1298">
                  <c:v>14758.5</c:v>
                </c:pt>
                <c:pt idx="1299">
                  <c:v>14791</c:v>
                </c:pt>
                <c:pt idx="1300">
                  <c:v>14791</c:v>
                </c:pt>
                <c:pt idx="1301">
                  <c:v>14846.666666666701</c:v>
                </c:pt>
                <c:pt idx="1302">
                  <c:v>14868.333333333299</c:v>
                </c:pt>
                <c:pt idx="1303">
                  <c:v>14900</c:v>
                </c:pt>
                <c:pt idx="1304">
                  <c:v>14914.75</c:v>
                </c:pt>
                <c:pt idx="1305">
                  <c:v>14914.75</c:v>
                </c:pt>
                <c:pt idx="1306">
                  <c:v>14962.25</c:v>
                </c:pt>
                <c:pt idx="1307">
                  <c:v>14989</c:v>
                </c:pt>
                <c:pt idx="1308">
                  <c:v>15018.5</c:v>
                </c:pt>
                <c:pt idx="1309">
                  <c:v>15046</c:v>
                </c:pt>
                <c:pt idx="1310">
                  <c:v>15067</c:v>
                </c:pt>
                <c:pt idx="1311">
                  <c:v>15087</c:v>
                </c:pt>
                <c:pt idx="1312">
                  <c:v>15135.666666666701</c:v>
                </c:pt>
                <c:pt idx="1313">
                  <c:v>15135.666666666701</c:v>
                </c:pt>
                <c:pt idx="1314">
                  <c:v>15175.333333333299</c:v>
                </c:pt>
                <c:pt idx="1315">
                  <c:v>15215.75</c:v>
                </c:pt>
                <c:pt idx="1316">
                  <c:v>15215.75</c:v>
                </c:pt>
                <c:pt idx="1317">
                  <c:v>15258.75</c:v>
                </c:pt>
                <c:pt idx="1318">
                  <c:v>15283.5</c:v>
                </c:pt>
                <c:pt idx="1319">
                  <c:v>15312.5</c:v>
                </c:pt>
                <c:pt idx="1320">
                  <c:v>15346</c:v>
                </c:pt>
                <c:pt idx="1321">
                  <c:v>15374</c:v>
                </c:pt>
                <c:pt idx="1322">
                  <c:v>15397.5</c:v>
                </c:pt>
                <c:pt idx="1323">
                  <c:v>15422.25</c:v>
                </c:pt>
                <c:pt idx="1324">
                  <c:v>15422.25</c:v>
                </c:pt>
                <c:pt idx="1325">
                  <c:v>15468.75</c:v>
                </c:pt>
                <c:pt idx="1326">
                  <c:v>15501.8</c:v>
                </c:pt>
                <c:pt idx="1327">
                  <c:v>15501.8</c:v>
                </c:pt>
                <c:pt idx="1328">
                  <c:v>15553</c:v>
                </c:pt>
                <c:pt idx="1329">
                  <c:v>15594.25</c:v>
                </c:pt>
                <c:pt idx="1330">
                  <c:v>15594.25</c:v>
                </c:pt>
                <c:pt idx="1331">
                  <c:v>15635</c:v>
                </c:pt>
                <c:pt idx="1332">
                  <c:v>15671</c:v>
                </c:pt>
                <c:pt idx="1333">
                  <c:v>15671</c:v>
                </c:pt>
                <c:pt idx="1334">
                  <c:v>15714.75</c:v>
                </c:pt>
                <c:pt idx="1335">
                  <c:v>15764.333333333299</c:v>
                </c:pt>
                <c:pt idx="1336">
                  <c:v>15764.333333333299</c:v>
                </c:pt>
                <c:pt idx="1337">
                  <c:v>15792.25</c:v>
                </c:pt>
                <c:pt idx="1338">
                  <c:v>15827.5</c:v>
                </c:pt>
                <c:pt idx="1339">
                  <c:v>15859.5</c:v>
                </c:pt>
                <c:pt idx="1340">
                  <c:v>15886</c:v>
                </c:pt>
                <c:pt idx="1341">
                  <c:v>15912.5</c:v>
                </c:pt>
                <c:pt idx="1342">
                  <c:v>15941.333333333299</c:v>
                </c:pt>
                <c:pt idx="1343">
                  <c:v>15974</c:v>
                </c:pt>
                <c:pt idx="1344">
                  <c:v>15990.5</c:v>
                </c:pt>
                <c:pt idx="1345">
                  <c:v>16023.5</c:v>
                </c:pt>
                <c:pt idx="1346">
                  <c:v>16089.2</c:v>
                </c:pt>
                <c:pt idx="1347">
                  <c:v>16089.2</c:v>
                </c:pt>
                <c:pt idx="1348">
                  <c:v>16151</c:v>
                </c:pt>
                <c:pt idx="1349">
                  <c:v>16192</c:v>
                </c:pt>
                <c:pt idx="1350">
                  <c:v>16192</c:v>
                </c:pt>
                <c:pt idx="1351">
                  <c:v>16231</c:v>
                </c:pt>
                <c:pt idx="1352">
                  <c:v>16276.333333333299</c:v>
                </c:pt>
                <c:pt idx="1353">
                  <c:v>16276.333333333299</c:v>
                </c:pt>
                <c:pt idx="1354">
                  <c:v>16312</c:v>
                </c:pt>
                <c:pt idx="1355">
                  <c:v>16358.5</c:v>
                </c:pt>
                <c:pt idx="1356">
                  <c:v>16386.5</c:v>
                </c:pt>
                <c:pt idx="1357">
                  <c:v>16419</c:v>
                </c:pt>
                <c:pt idx="1358">
                  <c:v>16439</c:v>
                </c:pt>
                <c:pt idx="1359">
                  <c:v>16485.25</c:v>
                </c:pt>
                <c:pt idx="1360">
                  <c:v>16485.25</c:v>
                </c:pt>
                <c:pt idx="1361">
                  <c:v>16529</c:v>
                </c:pt>
                <c:pt idx="1362">
                  <c:v>16566</c:v>
                </c:pt>
                <c:pt idx="1363">
                  <c:v>16566</c:v>
                </c:pt>
                <c:pt idx="1364">
                  <c:v>16613.666666666701</c:v>
                </c:pt>
                <c:pt idx="1365">
                  <c:v>16655.5</c:v>
                </c:pt>
                <c:pt idx="1366">
                  <c:v>16676</c:v>
                </c:pt>
                <c:pt idx="1367">
                  <c:v>16722.25</c:v>
                </c:pt>
                <c:pt idx="1368">
                  <c:v>16751</c:v>
                </c:pt>
                <c:pt idx="1369">
                  <c:v>16777</c:v>
                </c:pt>
                <c:pt idx="1370">
                  <c:v>16806</c:v>
                </c:pt>
                <c:pt idx="1371">
                  <c:v>16822</c:v>
                </c:pt>
                <c:pt idx="1372">
                  <c:v>16875.166666666701</c:v>
                </c:pt>
                <c:pt idx="1373">
                  <c:v>16875.166666666701</c:v>
                </c:pt>
                <c:pt idx="1374">
                  <c:v>16918</c:v>
                </c:pt>
                <c:pt idx="1375">
                  <c:v>16943</c:v>
                </c:pt>
                <c:pt idx="1376">
                  <c:v>16991</c:v>
                </c:pt>
                <c:pt idx="1377">
                  <c:v>17016</c:v>
                </c:pt>
                <c:pt idx="1378">
                  <c:v>17032</c:v>
                </c:pt>
                <c:pt idx="1379">
                  <c:v>17071</c:v>
                </c:pt>
                <c:pt idx="1380">
                  <c:v>17109</c:v>
                </c:pt>
                <c:pt idx="1381">
                  <c:v>17109</c:v>
                </c:pt>
                <c:pt idx="1382">
                  <c:v>17152</c:v>
                </c:pt>
                <c:pt idx="1383">
                  <c:v>17192.666666666701</c:v>
                </c:pt>
                <c:pt idx="1384">
                  <c:v>17222.5</c:v>
                </c:pt>
                <c:pt idx="1385">
                  <c:v>17251</c:v>
                </c:pt>
                <c:pt idx="1386">
                  <c:v>17276.5</c:v>
                </c:pt>
                <c:pt idx="1387">
                  <c:v>17313</c:v>
                </c:pt>
                <c:pt idx="1388">
                  <c:v>17313</c:v>
                </c:pt>
                <c:pt idx="1389">
                  <c:v>17363.666666666701</c:v>
                </c:pt>
                <c:pt idx="1390">
                  <c:v>17399.5</c:v>
                </c:pt>
                <c:pt idx="1391">
                  <c:v>17445</c:v>
                </c:pt>
                <c:pt idx="1392">
                  <c:v>17445</c:v>
                </c:pt>
                <c:pt idx="1393">
                  <c:v>17487</c:v>
                </c:pt>
                <c:pt idx="1394">
                  <c:v>17535.666666666701</c:v>
                </c:pt>
                <c:pt idx="1395">
                  <c:v>17556.5</c:v>
                </c:pt>
                <c:pt idx="1396">
                  <c:v>17589</c:v>
                </c:pt>
                <c:pt idx="1397">
                  <c:v>17615</c:v>
                </c:pt>
                <c:pt idx="1398">
                  <c:v>17655.333333333299</c:v>
                </c:pt>
                <c:pt idx="1399">
                  <c:v>17688</c:v>
                </c:pt>
                <c:pt idx="1400">
                  <c:v>17706</c:v>
                </c:pt>
                <c:pt idx="1401">
                  <c:v>17763</c:v>
                </c:pt>
                <c:pt idx="1402">
                  <c:v>17798</c:v>
                </c:pt>
                <c:pt idx="1403">
                  <c:v>17821.666666666701</c:v>
                </c:pt>
                <c:pt idx="1404">
                  <c:v>17821.666666666701</c:v>
                </c:pt>
                <c:pt idx="1405">
                  <c:v>17868.333333333299</c:v>
                </c:pt>
                <c:pt idx="1406">
                  <c:v>17904.5</c:v>
                </c:pt>
                <c:pt idx="1407">
                  <c:v>17950.666666666701</c:v>
                </c:pt>
                <c:pt idx="1408">
                  <c:v>17981</c:v>
                </c:pt>
                <c:pt idx="1409">
                  <c:v>18003.5</c:v>
                </c:pt>
                <c:pt idx="1410">
                  <c:v>18028.75</c:v>
                </c:pt>
                <c:pt idx="1411">
                  <c:v>18075</c:v>
                </c:pt>
                <c:pt idx="1412">
                  <c:v>18113.75</c:v>
                </c:pt>
                <c:pt idx="1413">
                  <c:v>18159.666666666701</c:v>
                </c:pt>
                <c:pt idx="1414">
                  <c:v>18175</c:v>
                </c:pt>
                <c:pt idx="1415">
                  <c:v>18195.75</c:v>
                </c:pt>
                <c:pt idx="1416">
                  <c:v>18243.666666666701</c:v>
                </c:pt>
                <c:pt idx="1417">
                  <c:v>18285.666666666701</c:v>
                </c:pt>
                <c:pt idx="1418">
                  <c:v>18315</c:v>
                </c:pt>
                <c:pt idx="1419">
                  <c:v>18330</c:v>
                </c:pt>
                <c:pt idx="1420">
                  <c:v>18366.666666666701</c:v>
                </c:pt>
                <c:pt idx="1421">
                  <c:v>18405</c:v>
                </c:pt>
                <c:pt idx="1422">
                  <c:v>18450.5</c:v>
                </c:pt>
                <c:pt idx="1423">
                  <c:v>18450.5</c:v>
                </c:pt>
                <c:pt idx="1424">
                  <c:v>18492.75</c:v>
                </c:pt>
                <c:pt idx="1425">
                  <c:v>18533</c:v>
                </c:pt>
                <c:pt idx="1426">
                  <c:v>18576.666666666701</c:v>
                </c:pt>
                <c:pt idx="1427">
                  <c:v>18616.75</c:v>
                </c:pt>
                <c:pt idx="1428">
                  <c:v>18616.75</c:v>
                </c:pt>
                <c:pt idx="1429">
                  <c:v>18656.666666666701</c:v>
                </c:pt>
                <c:pt idx="1430">
                  <c:v>18699.5</c:v>
                </c:pt>
                <c:pt idx="1431">
                  <c:v>18746</c:v>
                </c:pt>
                <c:pt idx="1432">
                  <c:v>18788</c:v>
                </c:pt>
                <c:pt idx="1433">
                  <c:v>18817</c:v>
                </c:pt>
                <c:pt idx="1434">
                  <c:v>18855.5</c:v>
                </c:pt>
                <c:pt idx="1435">
                  <c:v>18885</c:v>
                </c:pt>
                <c:pt idx="1436">
                  <c:v>18885</c:v>
                </c:pt>
                <c:pt idx="1437">
                  <c:v>18885</c:v>
                </c:pt>
                <c:pt idx="1438">
                  <c:v>18908.666666666701</c:v>
                </c:pt>
                <c:pt idx="1439">
                  <c:v>18934</c:v>
                </c:pt>
                <c:pt idx="1440">
                  <c:v>18969</c:v>
                </c:pt>
                <c:pt idx="1441">
                  <c:v>18985.5</c:v>
                </c:pt>
                <c:pt idx="1442">
                  <c:v>18985.5</c:v>
                </c:pt>
                <c:pt idx="1443">
                  <c:v>19029.400000000001</c:v>
                </c:pt>
                <c:pt idx="1444">
                  <c:v>19029.400000000001</c:v>
                </c:pt>
                <c:pt idx="1445">
                  <c:v>19072.8</c:v>
                </c:pt>
                <c:pt idx="1446">
                  <c:v>19100.333333333299</c:v>
                </c:pt>
                <c:pt idx="1447">
                  <c:v>19123</c:v>
                </c:pt>
                <c:pt idx="1448">
                  <c:v>19156.25</c:v>
                </c:pt>
                <c:pt idx="1449">
                  <c:v>19192</c:v>
                </c:pt>
                <c:pt idx="1450">
                  <c:v>19229.8</c:v>
                </c:pt>
                <c:pt idx="1451">
                  <c:v>19285.333333333299</c:v>
                </c:pt>
                <c:pt idx="1452">
                  <c:v>19321.5</c:v>
                </c:pt>
                <c:pt idx="1453">
                  <c:v>19321.5</c:v>
                </c:pt>
                <c:pt idx="1454">
                  <c:v>19365.5</c:v>
                </c:pt>
                <c:pt idx="1455">
                  <c:v>19394.5</c:v>
                </c:pt>
                <c:pt idx="1456">
                  <c:v>19424.5</c:v>
                </c:pt>
                <c:pt idx="1457">
                  <c:v>19453.333333333299</c:v>
                </c:pt>
                <c:pt idx="1458">
                  <c:v>19470</c:v>
                </c:pt>
                <c:pt idx="1459">
                  <c:v>19495.25</c:v>
                </c:pt>
                <c:pt idx="1460">
                  <c:v>19535.25</c:v>
                </c:pt>
                <c:pt idx="1461">
                  <c:v>19568</c:v>
                </c:pt>
                <c:pt idx="1462">
                  <c:v>19592</c:v>
                </c:pt>
                <c:pt idx="1463">
                  <c:v>19642.400000000001</c:v>
                </c:pt>
                <c:pt idx="1464">
                  <c:v>19642.400000000001</c:v>
                </c:pt>
                <c:pt idx="1465">
                  <c:v>19686.5</c:v>
                </c:pt>
                <c:pt idx="1466">
                  <c:v>19719</c:v>
                </c:pt>
                <c:pt idx="1467">
                  <c:v>19758.166666666701</c:v>
                </c:pt>
                <c:pt idx="1468">
                  <c:v>19758.166666666701</c:v>
                </c:pt>
                <c:pt idx="1469">
                  <c:v>19803</c:v>
                </c:pt>
                <c:pt idx="1470">
                  <c:v>19848.599999999999</c:v>
                </c:pt>
                <c:pt idx="1471">
                  <c:v>19885</c:v>
                </c:pt>
                <c:pt idx="1472">
                  <c:v>19915.2</c:v>
                </c:pt>
                <c:pt idx="1473">
                  <c:v>19968</c:v>
                </c:pt>
                <c:pt idx="1474">
                  <c:v>19968</c:v>
                </c:pt>
                <c:pt idx="1475">
                  <c:v>19993</c:v>
                </c:pt>
                <c:pt idx="1476">
                  <c:v>20050.857142857101</c:v>
                </c:pt>
                <c:pt idx="1477">
                  <c:v>20050.857142857101</c:v>
                </c:pt>
                <c:pt idx="1478">
                  <c:v>20103.5</c:v>
                </c:pt>
                <c:pt idx="1479">
                  <c:v>20134</c:v>
                </c:pt>
                <c:pt idx="1480">
                  <c:v>20178.8</c:v>
                </c:pt>
                <c:pt idx="1481">
                  <c:v>20217</c:v>
                </c:pt>
                <c:pt idx="1482">
                  <c:v>20263.8</c:v>
                </c:pt>
                <c:pt idx="1483">
                  <c:v>20263.8</c:v>
                </c:pt>
                <c:pt idx="1484">
                  <c:v>20299.5</c:v>
                </c:pt>
                <c:pt idx="1485">
                  <c:v>20344.599999999999</c:v>
                </c:pt>
                <c:pt idx="1486">
                  <c:v>20382</c:v>
                </c:pt>
                <c:pt idx="1487">
                  <c:v>20428.2</c:v>
                </c:pt>
                <c:pt idx="1488">
                  <c:v>20428.2</c:v>
                </c:pt>
                <c:pt idx="1489">
                  <c:v>20497</c:v>
                </c:pt>
                <c:pt idx="1490">
                  <c:v>20548</c:v>
                </c:pt>
                <c:pt idx="1491">
                  <c:v>20548</c:v>
                </c:pt>
                <c:pt idx="1492">
                  <c:v>20572.666666666701</c:v>
                </c:pt>
                <c:pt idx="1493">
                  <c:v>20611.75</c:v>
                </c:pt>
                <c:pt idx="1494">
                  <c:v>20655.333333333299</c:v>
                </c:pt>
                <c:pt idx="1495">
                  <c:v>20699</c:v>
                </c:pt>
                <c:pt idx="1496">
                  <c:v>20740.5</c:v>
                </c:pt>
                <c:pt idx="1497">
                  <c:v>20772.333333333299</c:v>
                </c:pt>
                <c:pt idx="1498">
                  <c:v>20798</c:v>
                </c:pt>
                <c:pt idx="1499">
                  <c:v>20822</c:v>
                </c:pt>
                <c:pt idx="1500">
                  <c:v>20885.8</c:v>
                </c:pt>
                <c:pt idx="1501">
                  <c:v>20885.8</c:v>
                </c:pt>
                <c:pt idx="1502">
                  <c:v>20940.5</c:v>
                </c:pt>
                <c:pt idx="1503">
                  <c:v>20983.5</c:v>
                </c:pt>
                <c:pt idx="1504">
                  <c:v>21014</c:v>
                </c:pt>
                <c:pt idx="1505">
                  <c:v>21038</c:v>
                </c:pt>
                <c:pt idx="1506">
                  <c:v>21073.666666666701</c:v>
                </c:pt>
                <c:pt idx="1507">
                  <c:v>21118</c:v>
                </c:pt>
                <c:pt idx="1508">
                  <c:v>21157.333333333299</c:v>
                </c:pt>
                <c:pt idx="1509">
                  <c:v>21195</c:v>
                </c:pt>
                <c:pt idx="1510">
                  <c:v>21230.5</c:v>
                </c:pt>
                <c:pt idx="1511">
                  <c:v>21258</c:v>
                </c:pt>
                <c:pt idx="1512">
                  <c:v>21304</c:v>
                </c:pt>
                <c:pt idx="1513">
                  <c:v>21341</c:v>
                </c:pt>
                <c:pt idx="1514">
                  <c:v>21363.75</c:v>
                </c:pt>
                <c:pt idx="1515">
                  <c:v>21412.666666666701</c:v>
                </c:pt>
                <c:pt idx="1516">
                  <c:v>21448</c:v>
                </c:pt>
                <c:pt idx="1517">
                  <c:v>21469</c:v>
                </c:pt>
                <c:pt idx="1518">
                  <c:v>21499</c:v>
                </c:pt>
                <c:pt idx="1519">
                  <c:v>21536.666666666701</c:v>
                </c:pt>
                <c:pt idx="1520">
                  <c:v>21579.333333333299</c:v>
                </c:pt>
                <c:pt idx="1521">
                  <c:v>21617.25</c:v>
                </c:pt>
                <c:pt idx="1522">
                  <c:v>21657.5</c:v>
                </c:pt>
                <c:pt idx="1523">
                  <c:v>21696</c:v>
                </c:pt>
                <c:pt idx="1524">
                  <c:v>21718</c:v>
                </c:pt>
                <c:pt idx="1525">
                  <c:v>21740</c:v>
                </c:pt>
                <c:pt idx="1526">
                  <c:v>21788</c:v>
                </c:pt>
                <c:pt idx="1527">
                  <c:v>21826</c:v>
                </c:pt>
                <c:pt idx="1528">
                  <c:v>21866</c:v>
                </c:pt>
                <c:pt idx="1529">
                  <c:v>21907.5</c:v>
                </c:pt>
                <c:pt idx="1530">
                  <c:v>21934.5</c:v>
                </c:pt>
                <c:pt idx="1531">
                  <c:v>21961.666666666701</c:v>
                </c:pt>
                <c:pt idx="1532">
                  <c:v>21991.333333333299</c:v>
                </c:pt>
                <c:pt idx="1533">
                  <c:v>22035.666666666701</c:v>
                </c:pt>
                <c:pt idx="1534">
                  <c:v>22080.666666666701</c:v>
                </c:pt>
                <c:pt idx="1535">
                  <c:v>22117.25</c:v>
                </c:pt>
                <c:pt idx="1536">
                  <c:v>22117.25</c:v>
                </c:pt>
                <c:pt idx="1537">
                  <c:v>22166</c:v>
                </c:pt>
                <c:pt idx="1538">
                  <c:v>22205.75</c:v>
                </c:pt>
                <c:pt idx="1539">
                  <c:v>22285.571428571398</c:v>
                </c:pt>
                <c:pt idx="1540">
                  <c:v>22360</c:v>
                </c:pt>
                <c:pt idx="1541">
                  <c:v>22361.5</c:v>
                </c:pt>
                <c:pt idx="1542">
                  <c:v>22388.666666666701</c:v>
                </c:pt>
                <c:pt idx="1543">
                  <c:v>22442.333333333299</c:v>
                </c:pt>
                <c:pt idx="1544">
                  <c:v>22485</c:v>
                </c:pt>
                <c:pt idx="1545">
                  <c:v>22508.75</c:v>
                </c:pt>
                <c:pt idx="1546">
                  <c:v>22549</c:v>
                </c:pt>
                <c:pt idx="1547">
                  <c:v>22596.333333333299</c:v>
                </c:pt>
                <c:pt idx="1548">
                  <c:v>22625.666666666701</c:v>
                </c:pt>
                <c:pt idx="1549">
                  <c:v>22653</c:v>
                </c:pt>
                <c:pt idx="1550">
                  <c:v>22677</c:v>
                </c:pt>
                <c:pt idx="1551">
                  <c:v>22721</c:v>
                </c:pt>
                <c:pt idx="1552">
                  <c:v>22763.666666666701</c:v>
                </c:pt>
                <c:pt idx="1553">
                  <c:v>22802.5</c:v>
                </c:pt>
                <c:pt idx="1554">
                  <c:v>22839</c:v>
                </c:pt>
                <c:pt idx="1555">
                  <c:v>22861</c:v>
                </c:pt>
                <c:pt idx="1556">
                  <c:v>22886.333333333299</c:v>
                </c:pt>
                <c:pt idx="1557">
                  <c:v>22924.666666666701</c:v>
                </c:pt>
                <c:pt idx="1558">
                  <c:v>22973</c:v>
                </c:pt>
                <c:pt idx="1559">
                  <c:v>23012.666666666701</c:v>
                </c:pt>
                <c:pt idx="1560">
                  <c:v>23051.666666666701</c:v>
                </c:pt>
                <c:pt idx="1561">
                  <c:v>23085</c:v>
                </c:pt>
                <c:pt idx="1562">
                  <c:v>23109.5</c:v>
                </c:pt>
                <c:pt idx="1563">
                  <c:v>23131.5</c:v>
                </c:pt>
                <c:pt idx="1564">
                  <c:v>23189.833333333299</c:v>
                </c:pt>
                <c:pt idx="1565">
                  <c:v>23236</c:v>
                </c:pt>
                <c:pt idx="1566">
                  <c:v>23260</c:v>
                </c:pt>
                <c:pt idx="1567">
                  <c:v>23292</c:v>
                </c:pt>
                <c:pt idx="1568">
                  <c:v>23329</c:v>
                </c:pt>
                <c:pt idx="1569">
                  <c:v>23361</c:v>
                </c:pt>
                <c:pt idx="1570">
                  <c:v>23401</c:v>
                </c:pt>
                <c:pt idx="1571">
                  <c:v>23401</c:v>
                </c:pt>
                <c:pt idx="1572">
                  <c:v>23464.75</c:v>
                </c:pt>
                <c:pt idx="1573">
                  <c:v>23508.5</c:v>
                </c:pt>
                <c:pt idx="1574">
                  <c:v>23534</c:v>
                </c:pt>
                <c:pt idx="1575">
                  <c:v>23556</c:v>
                </c:pt>
                <c:pt idx="1576">
                  <c:v>23612.400000000001</c:v>
                </c:pt>
                <c:pt idx="1577">
                  <c:v>23652</c:v>
                </c:pt>
                <c:pt idx="1578">
                  <c:v>23677</c:v>
                </c:pt>
                <c:pt idx="1579">
                  <c:v>23723</c:v>
                </c:pt>
                <c:pt idx="1580">
                  <c:v>23735</c:v>
                </c:pt>
                <c:pt idx="1581">
                  <c:v>23780</c:v>
                </c:pt>
                <c:pt idx="1582">
                  <c:v>23819</c:v>
                </c:pt>
                <c:pt idx="1583">
                  <c:v>23860.6</c:v>
                </c:pt>
                <c:pt idx="1584">
                  <c:v>23860.6</c:v>
                </c:pt>
                <c:pt idx="1585">
                  <c:v>23908</c:v>
                </c:pt>
                <c:pt idx="1586">
                  <c:v>23938</c:v>
                </c:pt>
                <c:pt idx="1587">
                  <c:v>23985.285714285699</c:v>
                </c:pt>
                <c:pt idx="1588">
                  <c:v>24026</c:v>
                </c:pt>
                <c:pt idx="1589">
                  <c:v>24053.333333333299</c:v>
                </c:pt>
                <c:pt idx="1590">
                  <c:v>24053.333333333299</c:v>
                </c:pt>
                <c:pt idx="1591">
                  <c:v>24092.5</c:v>
                </c:pt>
                <c:pt idx="1592">
                  <c:v>24154.799999999999</c:v>
                </c:pt>
                <c:pt idx="1593">
                  <c:v>24154.799999999999</c:v>
                </c:pt>
                <c:pt idx="1594">
                  <c:v>24197</c:v>
                </c:pt>
                <c:pt idx="1595">
                  <c:v>24249.4</c:v>
                </c:pt>
                <c:pt idx="1596">
                  <c:v>24275</c:v>
                </c:pt>
                <c:pt idx="1597">
                  <c:v>24301.666666666701</c:v>
                </c:pt>
                <c:pt idx="1598">
                  <c:v>24337.333333333299</c:v>
                </c:pt>
                <c:pt idx="1599">
                  <c:v>24337.333333333299</c:v>
                </c:pt>
                <c:pt idx="1600">
                  <c:v>24405.4</c:v>
                </c:pt>
                <c:pt idx="1601">
                  <c:v>24442</c:v>
                </c:pt>
                <c:pt idx="1602">
                  <c:v>24490.5</c:v>
                </c:pt>
                <c:pt idx="1603">
                  <c:v>24490.5</c:v>
                </c:pt>
                <c:pt idx="1604">
                  <c:v>24526</c:v>
                </c:pt>
                <c:pt idx="1605">
                  <c:v>24552</c:v>
                </c:pt>
                <c:pt idx="1606">
                  <c:v>24610.857142857101</c:v>
                </c:pt>
                <c:pt idx="1607">
                  <c:v>24610.857142857101</c:v>
                </c:pt>
                <c:pt idx="1608">
                  <c:v>24658</c:v>
                </c:pt>
                <c:pt idx="1609">
                  <c:v>24705.200000000001</c:v>
                </c:pt>
                <c:pt idx="1610">
                  <c:v>24734</c:v>
                </c:pt>
                <c:pt idx="1611">
                  <c:v>24754.25</c:v>
                </c:pt>
                <c:pt idx="1612">
                  <c:v>24795.25</c:v>
                </c:pt>
                <c:pt idx="1613">
                  <c:v>24846</c:v>
                </c:pt>
                <c:pt idx="1614">
                  <c:v>24858</c:v>
                </c:pt>
                <c:pt idx="1615">
                  <c:v>24904.666666666701</c:v>
                </c:pt>
                <c:pt idx="1616">
                  <c:v>24941</c:v>
                </c:pt>
                <c:pt idx="1617">
                  <c:v>24966.333333333299</c:v>
                </c:pt>
                <c:pt idx="1618">
                  <c:v>25006.666666666701</c:v>
                </c:pt>
                <c:pt idx="1619">
                  <c:v>25024</c:v>
                </c:pt>
                <c:pt idx="1620">
                  <c:v>25066.285714285699</c:v>
                </c:pt>
                <c:pt idx="1621">
                  <c:v>25066.285714285699</c:v>
                </c:pt>
                <c:pt idx="1622">
                  <c:v>25125</c:v>
                </c:pt>
                <c:pt idx="1623">
                  <c:v>25125</c:v>
                </c:pt>
                <c:pt idx="1624">
                  <c:v>25185.666666666701</c:v>
                </c:pt>
                <c:pt idx="1625">
                  <c:v>25231</c:v>
                </c:pt>
                <c:pt idx="1626">
                  <c:v>25251</c:v>
                </c:pt>
                <c:pt idx="1627">
                  <c:v>25287</c:v>
                </c:pt>
                <c:pt idx="1628">
                  <c:v>25307.5</c:v>
                </c:pt>
                <c:pt idx="1629">
                  <c:v>25339.333333333299</c:v>
                </c:pt>
                <c:pt idx="1630">
                  <c:v>25399.8</c:v>
                </c:pt>
                <c:pt idx="1631">
                  <c:v>25399.8</c:v>
                </c:pt>
                <c:pt idx="1632">
                  <c:v>25440</c:v>
                </c:pt>
                <c:pt idx="1633">
                  <c:v>25468.666666666701</c:v>
                </c:pt>
                <c:pt idx="1634">
                  <c:v>25507.333333333299</c:v>
                </c:pt>
                <c:pt idx="1635">
                  <c:v>25545.25</c:v>
                </c:pt>
                <c:pt idx="1636">
                  <c:v>25600</c:v>
                </c:pt>
                <c:pt idx="1637">
                  <c:v>25607</c:v>
                </c:pt>
                <c:pt idx="1638">
                  <c:v>25634.666666666701</c:v>
                </c:pt>
                <c:pt idx="1639">
                  <c:v>25696.166666666701</c:v>
                </c:pt>
                <c:pt idx="1640">
                  <c:v>25696.166666666701</c:v>
                </c:pt>
                <c:pt idx="1641">
                  <c:v>25732</c:v>
                </c:pt>
                <c:pt idx="1642">
                  <c:v>25771.833333333299</c:v>
                </c:pt>
                <c:pt idx="1643">
                  <c:v>25815</c:v>
                </c:pt>
                <c:pt idx="1644">
                  <c:v>25839.333333333299</c:v>
                </c:pt>
                <c:pt idx="1645">
                  <c:v>25839.333333333299</c:v>
                </c:pt>
                <c:pt idx="1646">
                  <c:v>25900.6</c:v>
                </c:pt>
                <c:pt idx="1647">
                  <c:v>25940</c:v>
                </c:pt>
                <c:pt idx="1648">
                  <c:v>25961</c:v>
                </c:pt>
                <c:pt idx="1649">
                  <c:v>25961</c:v>
                </c:pt>
                <c:pt idx="1650">
                  <c:v>26056.75</c:v>
                </c:pt>
                <c:pt idx="1651">
                  <c:v>26056.75</c:v>
                </c:pt>
                <c:pt idx="1652">
                  <c:v>26141.25</c:v>
                </c:pt>
                <c:pt idx="1653">
                  <c:v>26188.333333333299</c:v>
                </c:pt>
                <c:pt idx="1654">
                  <c:v>26202</c:v>
                </c:pt>
                <c:pt idx="1655">
                  <c:v>26240.166666666701</c:v>
                </c:pt>
                <c:pt idx="1656">
                  <c:v>26240.166666666701</c:v>
                </c:pt>
                <c:pt idx="1657">
                  <c:v>26290.333333333299</c:v>
                </c:pt>
                <c:pt idx="1658">
                  <c:v>26321.5</c:v>
                </c:pt>
                <c:pt idx="1659">
                  <c:v>26402</c:v>
                </c:pt>
                <c:pt idx="1660">
                  <c:v>26402</c:v>
                </c:pt>
                <c:pt idx="1661">
                  <c:v>26432</c:v>
                </c:pt>
                <c:pt idx="1662">
                  <c:v>26432</c:v>
                </c:pt>
                <c:pt idx="1663">
                  <c:v>26480.333333333299</c:v>
                </c:pt>
                <c:pt idx="1664">
                  <c:v>26518</c:v>
                </c:pt>
                <c:pt idx="1665">
                  <c:v>26550</c:v>
                </c:pt>
                <c:pt idx="1666">
                  <c:v>26568</c:v>
                </c:pt>
                <c:pt idx="1667">
                  <c:v>26601</c:v>
                </c:pt>
                <c:pt idx="1668">
                  <c:v>26658.666666666701</c:v>
                </c:pt>
                <c:pt idx="1669">
                  <c:v>26658.666666666701</c:v>
                </c:pt>
                <c:pt idx="1670">
                  <c:v>26721</c:v>
                </c:pt>
                <c:pt idx="1671">
                  <c:v>26773</c:v>
                </c:pt>
                <c:pt idx="1672">
                  <c:v>26786</c:v>
                </c:pt>
                <c:pt idx="1673">
                  <c:v>26831</c:v>
                </c:pt>
                <c:pt idx="1674">
                  <c:v>26868</c:v>
                </c:pt>
                <c:pt idx="1675">
                  <c:v>26913.4</c:v>
                </c:pt>
                <c:pt idx="1676">
                  <c:v>26913.4</c:v>
                </c:pt>
                <c:pt idx="1677">
                  <c:v>26951</c:v>
                </c:pt>
                <c:pt idx="1678">
                  <c:v>26977</c:v>
                </c:pt>
                <c:pt idx="1679">
                  <c:v>27014.25</c:v>
                </c:pt>
                <c:pt idx="1680">
                  <c:v>27064</c:v>
                </c:pt>
                <c:pt idx="1681">
                  <c:v>27100.333333333299</c:v>
                </c:pt>
                <c:pt idx="1682">
                  <c:v>27138.333333333299</c:v>
                </c:pt>
                <c:pt idx="1683">
                  <c:v>27180.75</c:v>
                </c:pt>
                <c:pt idx="1684">
                  <c:v>27180.75</c:v>
                </c:pt>
                <c:pt idx="1685">
                  <c:v>27231.666666666701</c:v>
                </c:pt>
                <c:pt idx="1686">
                  <c:v>27267.5</c:v>
                </c:pt>
                <c:pt idx="1687">
                  <c:v>27301</c:v>
                </c:pt>
                <c:pt idx="1688">
                  <c:v>27341.25</c:v>
                </c:pt>
                <c:pt idx="1689">
                  <c:v>27369</c:v>
                </c:pt>
                <c:pt idx="1690">
                  <c:v>27395.25</c:v>
                </c:pt>
                <c:pt idx="1691">
                  <c:v>27435</c:v>
                </c:pt>
                <c:pt idx="1692">
                  <c:v>27435</c:v>
                </c:pt>
                <c:pt idx="1693">
                  <c:v>27472.75</c:v>
                </c:pt>
                <c:pt idx="1694">
                  <c:v>27520.666666666701</c:v>
                </c:pt>
                <c:pt idx="1695">
                  <c:v>27520.666666666701</c:v>
                </c:pt>
                <c:pt idx="1696">
                  <c:v>27554.5</c:v>
                </c:pt>
                <c:pt idx="1697">
                  <c:v>27600.75</c:v>
                </c:pt>
                <c:pt idx="1698">
                  <c:v>27648</c:v>
                </c:pt>
                <c:pt idx="1699">
                  <c:v>27648</c:v>
                </c:pt>
                <c:pt idx="1700">
                  <c:v>27690.333333333299</c:v>
                </c:pt>
                <c:pt idx="1701">
                  <c:v>27728</c:v>
                </c:pt>
                <c:pt idx="1702">
                  <c:v>27768.666666666701</c:v>
                </c:pt>
                <c:pt idx="1703">
                  <c:v>27798</c:v>
                </c:pt>
                <c:pt idx="1704">
                  <c:v>27829</c:v>
                </c:pt>
                <c:pt idx="1705">
                  <c:v>27855</c:v>
                </c:pt>
                <c:pt idx="1706">
                  <c:v>27900.666666666701</c:v>
                </c:pt>
                <c:pt idx="1707">
                  <c:v>27935.333333333299</c:v>
                </c:pt>
                <c:pt idx="1708">
                  <c:v>27957</c:v>
                </c:pt>
                <c:pt idx="1709">
                  <c:v>28006.333333333299</c:v>
                </c:pt>
                <c:pt idx="1710">
                  <c:v>28040</c:v>
                </c:pt>
                <c:pt idx="1711">
                  <c:v>28063.75</c:v>
                </c:pt>
                <c:pt idx="1712">
                  <c:v>28108.666666666701</c:v>
                </c:pt>
                <c:pt idx="1713">
                  <c:v>28108.666666666701</c:v>
                </c:pt>
                <c:pt idx="1714">
                  <c:v>28154.333333333299</c:v>
                </c:pt>
                <c:pt idx="1715">
                  <c:v>28191.333333333299</c:v>
                </c:pt>
                <c:pt idx="1716">
                  <c:v>28233</c:v>
                </c:pt>
                <c:pt idx="1717">
                  <c:v>28264</c:v>
                </c:pt>
                <c:pt idx="1718">
                  <c:v>28284</c:v>
                </c:pt>
                <c:pt idx="1719">
                  <c:v>28312</c:v>
                </c:pt>
                <c:pt idx="1720">
                  <c:v>28354.5</c:v>
                </c:pt>
                <c:pt idx="1721">
                  <c:v>28400.5</c:v>
                </c:pt>
                <c:pt idx="1722">
                  <c:v>28435</c:v>
                </c:pt>
                <c:pt idx="1723">
                  <c:v>28459</c:v>
                </c:pt>
                <c:pt idx="1724">
                  <c:v>28482.5</c:v>
                </c:pt>
                <c:pt idx="1725">
                  <c:v>28526.333333333299</c:v>
                </c:pt>
                <c:pt idx="1726">
                  <c:v>28572.333333333299</c:v>
                </c:pt>
                <c:pt idx="1727">
                  <c:v>28595</c:v>
                </c:pt>
                <c:pt idx="1728">
                  <c:v>28613.5</c:v>
                </c:pt>
                <c:pt idx="1729">
                  <c:v>28648.75</c:v>
                </c:pt>
                <c:pt idx="1730">
                  <c:v>28689</c:v>
                </c:pt>
                <c:pt idx="1731">
                  <c:v>28739</c:v>
                </c:pt>
                <c:pt idx="1732">
                  <c:v>28774.5</c:v>
                </c:pt>
                <c:pt idx="1733">
                  <c:v>28774.5</c:v>
                </c:pt>
                <c:pt idx="1734">
                  <c:v>28816</c:v>
                </c:pt>
                <c:pt idx="1735">
                  <c:v>28862</c:v>
                </c:pt>
                <c:pt idx="1736">
                  <c:v>28901</c:v>
                </c:pt>
                <c:pt idx="1737">
                  <c:v>28922</c:v>
                </c:pt>
                <c:pt idx="1738">
                  <c:v>28951</c:v>
                </c:pt>
                <c:pt idx="1739">
                  <c:v>28985.666666666701</c:v>
                </c:pt>
                <c:pt idx="1740">
                  <c:v>29027.5</c:v>
                </c:pt>
                <c:pt idx="1741">
                  <c:v>29070</c:v>
                </c:pt>
                <c:pt idx="1742">
                  <c:v>29112</c:v>
                </c:pt>
                <c:pt idx="1743">
                  <c:v>29137.5</c:v>
                </c:pt>
                <c:pt idx="1744">
                  <c:v>29160.5</c:v>
                </c:pt>
                <c:pt idx="1745">
                  <c:v>29245.25</c:v>
                </c:pt>
                <c:pt idx="1746">
                  <c:v>29245.25</c:v>
                </c:pt>
                <c:pt idx="1747">
                  <c:v>29312.5</c:v>
                </c:pt>
                <c:pt idx="1748">
                  <c:v>29342</c:v>
                </c:pt>
                <c:pt idx="1749">
                  <c:v>29378.75</c:v>
                </c:pt>
                <c:pt idx="1750">
                  <c:v>29417.5</c:v>
                </c:pt>
                <c:pt idx="1751">
                  <c:v>29460.666666666701</c:v>
                </c:pt>
                <c:pt idx="1752">
                  <c:v>29500.5</c:v>
                </c:pt>
                <c:pt idx="1753">
                  <c:v>29533.666666666701</c:v>
                </c:pt>
                <c:pt idx="1754">
                  <c:v>29561</c:v>
                </c:pt>
                <c:pt idx="1755">
                  <c:v>29586.75</c:v>
                </c:pt>
                <c:pt idx="1756">
                  <c:v>29629.333333333299</c:v>
                </c:pt>
                <c:pt idx="1757">
                  <c:v>29668.25</c:v>
                </c:pt>
                <c:pt idx="1758">
                  <c:v>29703.666666666701</c:v>
                </c:pt>
                <c:pt idx="1759">
                  <c:v>29743</c:v>
                </c:pt>
                <c:pt idx="1760">
                  <c:v>29770</c:v>
                </c:pt>
                <c:pt idx="1761">
                  <c:v>29806.5</c:v>
                </c:pt>
                <c:pt idx="1762">
                  <c:v>29854</c:v>
                </c:pt>
                <c:pt idx="1763">
                  <c:v>29900.400000000001</c:v>
                </c:pt>
                <c:pt idx="1764">
                  <c:v>29900.400000000001</c:v>
                </c:pt>
                <c:pt idx="1765">
                  <c:v>29943.333333333299</c:v>
                </c:pt>
                <c:pt idx="1766">
                  <c:v>29993</c:v>
                </c:pt>
                <c:pt idx="1767">
                  <c:v>30021</c:v>
                </c:pt>
                <c:pt idx="1768">
                  <c:v>30069</c:v>
                </c:pt>
                <c:pt idx="1769">
                  <c:v>30103</c:v>
                </c:pt>
                <c:pt idx="1770">
                  <c:v>30139.166666666701</c:v>
                </c:pt>
                <c:pt idx="1771">
                  <c:v>30139.166666666701</c:v>
                </c:pt>
                <c:pt idx="1772">
                  <c:v>30194.333333333299</c:v>
                </c:pt>
                <c:pt idx="1773">
                  <c:v>30248</c:v>
                </c:pt>
                <c:pt idx="1774">
                  <c:v>30270</c:v>
                </c:pt>
                <c:pt idx="1775">
                  <c:v>30293.666666666701</c:v>
                </c:pt>
                <c:pt idx="1776">
                  <c:v>30359.599999999999</c:v>
                </c:pt>
                <c:pt idx="1777">
                  <c:v>30359.599999999999</c:v>
                </c:pt>
                <c:pt idx="1778">
                  <c:v>30412.5</c:v>
                </c:pt>
                <c:pt idx="1779">
                  <c:v>30465.599999999999</c:v>
                </c:pt>
                <c:pt idx="1780">
                  <c:v>30520</c:v>
                </c:pt>
                <c:pt idx="1781">
                  <c:v>30520</c:v>
                </c:pt>
                <c:pt idx="1782">
                  <c:v>30566</c:v>
                </c:pt>
                <c:pt idx="1783">
                  <c:v>30604</c:v>
                </c:pt>
                <c:pt idx="1784">
                  <c:v>30651.599999999999</c:v>
                </c:pt>
                <c:pt idx="1785">
                  <c:v>30651.599999999999</c:v>
                </c:pt>
                <c:pt idx="1786">
                  <c:v>30705.75</c:v>
                </c:pt>
                <c:pt idx="1787">
                  <c:v>30761</c:v>
                </c:pt>
                <c:pt idx="1788">
                  <c:v>30812</c:v>
                </c:pt>
                <c:pt idx="1789">
                  <c:v>30822.75</c:v>
                </c:pt>
                <c:pt idx="1790">
                  <c:v>30870.333333333299</c:v>
                </c:pt>
                <c:pt idx="1791">
                  <c:v>30894</c:v>
                </c:pt>
                <c:pt idx="1792">
                  <c:v>30939.285714285703</c:v>
                </c:pt>
                <c:pt idx="1793">
                  <c:v>30977</c:v>
                </c:pt>
                <c:pt idx="1794">
                  <c:v>31004.666666666701</c:v>
                </c:pt>
                <c:pt idx="1795">
                  <c:v>31044.333333333299</c:v>
                </c:pt>
                <c:pt idx="1796">
                  <c:v>31088.333333333299</c:v>
                </c:pt>
                <c:pt idx="1797">
                  <c:v>31132.5</c:v>
                </c:pt>
                <c:pt idx="1798">
                  <c:v>31179.5</c:v>
                </c:pt>
                <c:pt idx="1799">
                  <c:v>31191.333333333299</c:v>
                </c:pt>
                <c:pt idx="1800">
                  <c:v>31243.199999999997</c:v>
                </c:pt>
                <c:pt idx="1801">
                  <c:v>31276.5</c:v>
                </c:pt>
                <c:pt idx="1802">
                  <c:v>31304</c:v>
                </c:pt>
                <c:pt idx="1803">
                  <c:v>31338.333333333299</c:v>
                </c:pt>
                <c:pt idx="1804">
                  <c:v>31376</c:v>
                </c:pt>
                <c:pt idx="1805">
                  <c:v>31434.166666666701</c:v>
                </c:pt>
                <c:pt idx="1806">
                  <c:v>31480</c:v>
                </c:pt>
                <c:pt idx="1807">
                  <c:v>31528.333333333299</c:v>
                </c:pt>
                <c:pt idx="1808">
                  <c:v>31564</c:v>
                </c:pt>
                <c:pt idx="1809">
                  <c:v>31607.599999999999</c:v>
                </c:pt>
                <c:pt idx="1810">
                  <c:v>31607.599999999999</c:v>
                </c:pt>
                <c:pt idx="1811">
                  <c:v>31688.142857142899</c:v>
                </c:pt>
                <c:pt idx="1812">
                  <c:v>31688.142857142899</c:v>
                </c:pt>
                <c:pt idx="1813">
                  <c:v>31767.833333333299</c:v>
                </c:pt>
                <c:pt idx="1814">
                  <c:v>31767.833333333299</c:v>
                </c:pt>
                <c:pt idx="1815">
                  <c:v>31893.125</c:v>
                </c:pt>
                <c:pt idx="1816">
                  <c:v>31975</c:v>
                </c:pt>
                <c:pt idx="1817">
                  <c:v>32013.800000000003</c:v>
                </c:pt>
                <c:pt idx="1818">
                  <c:v>32081.5</c:v>
                </c:pt>
                <c:pt idx="1819">
                  <c:v>32081.5</c:v>
                </c:pt>
                <c:pt idx="1820">
                  <c:v>32172.199999999997</c:v>
                </c:pt>
                <c:pt idx="1821">
                  <c:v>32221.666666666701</c:v>
                </c:pt>
                <c:pt idx="1822">
                  <c:v>32279</c:v>
                </c:pt>
                <c:pt idx="1823">
                  <c:v>32301</c:v>
                </c:pt>
                <c:pt idx="1824">
                  <c:v>32323.25</c:v>
                </c:pt>
                <c:pt idx="1825">
                  <c:v>32366.25</c:v>
                </c:pt>
                <c:pt idx="1826">
                  <c:v>32408.333333333299</c:v>
                </c:pt>
                <c:pt idx="1827">
                  <c:v>32457.199999999997</c:v>
                </c:pt>
                <c:pt idx="1828">
                  <c:v>32514.333333333299</c:v>
                </c:pt>
                <c:pt idx="1829">
                  <c:v>32567.4</c:v>
                </c:pt>
                <c:pt idx="1830">
                  <c:v>32644.666666666701</c:v>
                </c:pt>
                <c:pt idx="1831">
                  <c:v>32691</c:v>
                </c:pt>
                <c:pt idx="1832">
                  <c:v>32726.25</c:v>
                </c:pt>
                <c:pt idx="1833">
                  <c:v>32762</c:v>
                </c:pt>
                <c:pt idx="1834">
                  <c:v>32762</c:v>
                </c:pt>
                <c:pt idx="1835">
                  <c:v>32762</c:v>
                </c:pt>
                <c:pt idx="1836">
                  <c:v>32762</c:v>
                </c:pt>
                <c:pt idx="1837">
                  <c:v>32806.714285714297</c:v>
                </c:pt>
                <c:pt idx="1838">
                  <c:v>32870.25</c:v>
                </c:pt>
                <c:pt idx="1839">
                  <c:v>32870.25</c:v>
                </c:pt>
                <c:pt idx="1840">
                  <c:v>32889</c:v>
                </c:pt>
                <c:pt idx="1841">
                  <c:v>32896.5</c:v>
                </c:pt>
                <c:pt idx="1842">
                  <c:v>32924.5</c:v>
                </c:pt>
                <c:pt idx="1843">
                  <c:v>32957.5</c:v>
                </c:pt>
                <c:pt idx="1844">
                  <c:v>32995.75</c:v>
                </c:pt>
                <c:pt idx="1845">
                  <c:v>32995.75</c:v>
                </c:pt>
                <c:pt idx="1846">
                  <c:v>33040.333333333299</c:v>
                </c:pt>
                <c:pt idx="1847">
                  <c:v>33081</c:v>
                </c:pt>
                <c:pt idx="1848">
                  <c:v>33123.75</c:v>
                </c:pt>
                <c:pt idx="1849">
                  <c:v>33162.25</c:v>
                </c:pt>
                <c:pt idx="1850">
                  <c:v>33194.5</c:v>
                </c:pt>
                <c:pt idx="1851">
                  <c:v>33216</c:v>
                </c:pt>
                <c:pt idx="1852">
                  <c:v>33248</c:v>
                </c:pt>
                <c:pt idx="1853">
                  <c:v>33298.333333333299</c:v>
                </c:pt>
                <c:pt idx="1854">
                  <c:v>33336</c:v>
                </c:pt>
                <c:pt idx="1855">
                  <c:v>33373</c:v>
                </c:pt>
                <c:pt idx="1856">
                  <c:v>33409</c:v>
                </c:pt>
                <c:pt idx="1857">
                  <c:v>33427</c:v>
                </c:pt>
                <c:pt idx="1858">
                  <c:v>33467.666666666701</c:v>
                </c:pt>
                <c:pt idx="1859">
                  <c:v>33502.800000000003</c:v>
                </c:pt>
                <c:pt idx="1860">
                  <c:v>33539.5</c:v>
                </c:pt>
                <c:pt idx="1861">
                  <c:v>33610</c:v>
                </c:pt>
                <c:pt idx="1862">
                  <c:v>33610</c:v>
                </c:pt>
                <c:pt idx="1863">
                  <c:v>33679.666666666701</c:v>
                </c:pt>
                <c:pt idx="1864">
                  <c:v>33679.666666666701</c:v>
                </c:pt>
                <c:pt idx="1865">
                  <c:v>33746.5</c:v>
                </c:pt>
                <c:pt idx="1866">
                  <c:v>33803.5</c:v>
                </c:pt>
                <c:pt idx="1867">
                  <c:v>33817</c:v>
                </c:pt>
                <c:pt idx="1868">
                  <c:v>33856</c:v>
                </c:pt>
                <c:pt idx="1869">
                  <c:v>33900</c:v>
                </c:pt>
                <c:pt idx="1870">
                  <c:v>33951.25</c:v>
                </c:pt>
                <c:pt idx="1871">
                  <c:v>33986</c:v>
                </c:pt>
                <c:pt idx="1872">
                  <c:v>34032.5</c:v>
                </c:pt>
                <c:pt idx="1873">
                  <c:v>34070</c:v>
                </c:pt>
                <c:pt idx="1874">
                  <c:v>34117.25</c:v>
                </c:pt>
                <c:pt idx="1875">
                  <c:v>34153</c:v>
                </c:pt>
                <c:pt idx="1876">
                  <c:v>34209</c:v>
                </c:pt>
                <c:pt idx="1877">
                  <c:v>34235.5</c:v>
                </c:pt>
                <c:pt idx="1878">
                  <c:v>34281.25</c:v>
                </c:pt>
                <c:pt idx="1879">
                  <c:v>34319</c:v>
                </c:pt>
                <c:pt idx="1880">
                  <c:v>34363.25</c:v>
                </c:pt>
                <c:pt idx="1881">
                  <c:v>34403.5</c:v>
                </c:pt>
                <c:pt idx="1882">
                  <c:v>34446</c:v>
                </c:pt>
                <c:pt idx="1883">
                  <c:v>34502.199999999997</c:v>
                </c:pt>
                <c:pt idx="1884">
                  <c:v>34552.5</c:v>
                </c:pt>
                <c:pt idx="1885">
                  <c:v>34582.199999999997</c:v>
                </c:pt>
                <c:pt idx="1886">
                  <c:v>34636</c:v>
                </c:pt>
                <c:pt idx="1887">
                  <c:v>34683.571428571398</c:v>
                </c:pt>
                <c:pt idx="1888">
                  <c:v>34683.571428571398</c:v>
                </c:pt>
                <c:pt idx="1889">
                  <c:v>34771.5</c:v>
                </c:pt>
                <c:pt idx="1890">
                  <c:v>34771.5</c:v>
                </c:pt>
                <c:pt idx="1891">
                  <c:v>34851.666666666701</c:v>
                </c:pt>
                <c:pt idx="1892">
                  <c:v>34851.666666666701</c:v>
                </c:pt>
                <c:pt idx="1893">
                  <c:v>34934.833333333299</c:v>
                </c:pt>
                <c:pt idx="1894">
                  <c:v>34989</c:v>
                </c:pt>
                <c:pt idx="1895">
                  <c:v>35036.199999999997</c:v>
                </c:pt>
                <c:pt idx="1896">
                  <c:v>35082.199999999997</c:v>
                </c:pt>
                <c:pt idx="1897">
                  <c:v>35138.5</c:v>
                </c:pt>
                <c:pt idx="1898">
                  <c:v>35187.666666666701</c:v>
                </c:pt>
                <c:pt idx="1899">
                  <c:v>35187.666666666701</c:v>
                </c:pt>
                <c:pt idx="1900">
                  <c:v>35265.142857142899</c:v>
                </c:pt>
                <c:pt idx="1901">
                  <c:v>35265.142857142899</c:v>
                </c:pt>
                <c:pt idx="1902">
                  <c:v>35356.166666666701</c:v>
                </c:pt>
                <c:pt idx="1903">
                  <c:v>35408</c:v>
                </c:pt>
                <c:pt idx="1904">
                  <c:v>35454.75</c:v>
                </c:pt>
                <c:pt idx="1905">
                  <c:v>35503.5</c:v>
                </c:pt>
                <c:pt idx="1906">
                  <c:v>35562</c:v>
                </c:pt>
                <c:pt idx="1907">
                  <c:v>35610.199999999997</c:v>
                </c:pt>
                <c:pt idx="1908">
                  <c:v>35610.199999999997</c:v>
                </c:pt>
                <c:pt idx="1909">
                  <c:v>35685.428571428602</c:v>
                </c:pt>
                <c:pt idx="1910">
                  <c:v>35751</c:v>
                </c:pt>
                <c:pt idx="1911">
                  <c:v>35787.5</c:v>
                </c:pt>
                <c:pt idx="1912">
                  <c:v>35854.833333333299</c:v>
                </c:pt>
                <c:pt idx="1913">
                  <c:v>35902</c:v>
                </c:pt>
                <c:pt idx="1914">
                  <c:v>35945.428571428602</c:v>
                </c:pt>
                <c:pt idx="1915">
                  <c:v>35945.428571428602</c:v>
                </c:pt>
                <c:pt idx="1916">
                  <c:v>36038.333333333299</c:v>
                </c:pt>
                <c:pt idx="1917">
                  <c:v>36091.25</c:v>
                </c:pt>
                <c:pt idx="1918">
                  <c:v>36141.5</c:v>
                </c:pt>
                <c:pt idx="1919">
                  <c:v>36198.400000000001</c:v>
                </c:pt>
                <c:pt idx="1920">
                  <c:v>36198.400000000001</c:v>
                </c:pt>
                <c:pt idx="1921">
                  <c:v>36283.199999999997</c:v>
                </c:pt>
                <c:pt idx="1922">
                  <c:v>36351</c:v>
                </c:pt>
                <c:pt idx="1923">
                  <c:v>36389</c:v>
                </c:pt>
                <c:pt idx="1924">
                  <c:v>36449.5</c:v>
                </c:pt>
                <c:pt idx="1925">
                  <c:v>36449.5</c:v>
                </c:pt>
                <c:pt idx="1926">
                  <c:v>36533.833333333299</c:v>
                </c:pt>
                <c:pt idx="1927">
                  <c:v>36605.333333333299</c:v>
                </c:pt>
                <c:pt idx="1928">
                  <c:v>36700.25</c:v>
                </c:pt>
                <c:pt idx="1929">
                  <c:v>36762</c:v>
                </c:pt>
                <c:pt idx="1930">
                  <c:v>36793.599999999999</c:v>
                </c:pt>
                <c:pt idx="1931">
                  <c:v>36875.199999999997</c:v>
                </c:pt>
                <c:pt idx="1932">
                  <c:v>36875.199999999997</c:v>
                </c:pt>
                <c:pt idx="1933">
                  <c:v>36962.666666666701</c:v>
                </c:pt>
                <c:pt idx="1934">
                  <c:v>37040.199999999997</c:v>
                </c:pt>
                <c:pt idx="1935">
                  <c:v>37040.199999999997</c:v>
                </c:pt>
                <c:pt idx="1936">
                  <c:v>37129.5</c:v>
                </c:pt>
                <c:pt idx="1937">
                  <c:v>37180</c:v>
                </c:pt>
                <c:pt idx="1938">
                  <c:v>37218.5</c:v>
                </c:pt>
                <c:pt idx="1939">
                  <c:v>37312.285714285703</c:v>
                </c:pt>
                <c:pt idx="1940">
                  <c:v>37392</c:v>
                </c:pt>
                <c:pt idx="1941">
                  <c:v>37424.857142857101</c:v>
                </c:pt>
                <c:pt idx="1942">
                  <c:v>37424.857142857101</c:v>
                </c:pt>
                <c:pt idx="1943">
                  <c:v>37516.5</c:v>
                </c:pt>
                <c:pt idx="1944">
                  <c:v>37580.333333333299</c:v>
                </c:pt>
                <c:pt idx="1945">
                  <c:v>37653.833333333299</c:v>
                </c:pt>
                <c:pt idx="1946">
                  <c:v>37703</c:v>
                </c:pt>
                <c:pt idx="1947">
                  <c:v>37775.222222222197</c:v>
                </c:pt>
                <c:pt idx="1948">
                  <c:v>37775.222222222197</c:v>
                </c:pt>
                <c:pt idx="1949">
                  <c:v>37907.599999999999</c:v>
                </c:pt>
                <c:pt idx="1950">
                  <c:v>37907.599999999999</c:v>
                </c:pt>
                <c:pt idx="1951">
                  <c:v>37997.75</c:v>
                </c:pt>
                <c:pt idx="1952">
                  <c:v>38115</c:v>
                </c:pt>
                <c:pt idx="1953">
                  <c:v>38201</c:v>
                </c:pt>
                <c:pt idx="1954">
                  <c:v>38201</c:v>
                </c:pt>
                <c:pt idx="1955">
                  <c:v>38267.428571428602</c:v>
                </c:pt>
                <c:pt idx="1956">
                  <c:v>38267.428571428602</c:v>
                </c:pt>
                <c:pt idx="1957">
                  <c:v>38338</c:v>
                </c:pt>
                <c:pt idx="1958">
                  <c:v>38437.833333333299</c:v>
                </c:pt>
                <c:pt idx="1959">
                  <c:v>38437.833333333299</c:v>
                </c:pt>
                <c:pt idx="1960">
                  <c:v>38557</c:v>
                </c:pt>
                <c:pt idx="1961">
                  <c:v>38591.5</c:v>
                </c:pt>
                <c:pt idx="1962">
                  <c:v>38698.142857142899</c:v>
                </c:pt>
                <c:pt idx="1963">
                  <c:v>38763</c:v>
                </c:pt>
                <c:pt idx="1964">
                  <c:v>38763</c:v>
                </c:pt>
                <c:pt idx="1965">
                  <c:v>38763.5</c:v>
                </c:pt>
                <c:pt idx="1966">
                  <c:v>38867.9</c:v>
                </c:pt>
                <c:pt idx="1967">
                  <c:v>38867.9</c:v>
                </c:pt>
                <c:pt idx="1968">
                  <c:v>38971</c:v>
                </c:pt>
                <c:pt idx="1969">
                  <c:v>39074.727272727301</c:v>
                </c:pt>
                <c:pt idx="1970">
                  <c:v>39311.571428571398</c:v>
                </c:pt>
                <c:pt idx="1971">
                  <c:v>39384</c:v>
                </c:pt>
                <c:pt idx="1972">
                  <c:v>39384</c:v>
                </c:pt>
                <c:pt idx="1973">
                  <c:v>39384</c:v>
                </c:pt>
                <c:pt idx="1974">
                  <c:v>39384</c:v>
                </c:pt>
                <c:pt idx="1975">
                  <c:v>39413.666666666701</c:v>
                </c:pt>
                <c:pt idx="1976">
                  <c:v>39413.666666666701</c:v>
                </c:pt>
                <c:pt idx="1977">
                  <c:v>39433.5</c:v>
                </c:pt>
                <c:pt idx="1978">
                  <c:v>39635.555555555598</c:v>
                </c:pt>
                <c:pt idx="1979">
                  <c:v>39635.555555555598</c:v>
                </c:pt>
                <c:pt idx="1980">
                  <c:v>39868</c:v>
                </c:pt>
                <c:pt idx="1981">
                  <c:v>39868</c:v>
                </c:pt>
                <c:pt idx="1982">
                  <c:v>39944.25</c:v>
                </c:pt>
                <c:pt idx="1983">
                  <c:v>39944.25</c:v>
                </c:pt>
                <c:pt idx="1984">
                  <c:v>40011</c:v>
                </c:pt>
                <c:pt idx="1985">
                  <c:v>40049.666666666701</c:v>
                </c:pt>
                <c:pt idx="1986">
                  <c:v>40049.666666666701</c:v>
                </c:pt>
                <c:pt idx="1987">
                  <c:v>40111.25</c:v>
                </c:pt>
                <c:pt idx="1988">
                  <c:v>40193.199999999997</c:v>
                </c:pt>
                <c:pt idx="1989">
                  <c:v>40230</c:v>
                </c:pt>
                <c:pt idx="1990">
                  <c:v>40230</c:v>
                </c:pt>
                <c:pt idx="1991">
                  <c:v>40230</c:v>
                </c:pt>
                <c:pt idx="1992">
                  <c:v>40230</c:v>
                </c:pt>
                <c:pt idx="1993">
                  <c:v>40261.800000000003</c:v>
                </c:pt>
                <c:pt idx="1994">
                  <c:v>40375.285714285703</c:v>
                </c:pt>
                <c:pt idx="1995">
                  <c:v>40443</c:v>
                </c:pt>
                <c:pt idx="1996">
                  <c:v>40519.333333333299</c:v>
                </c:pt>
                <c:pt idx="1997">
                  <c:v>40647.800000000003</c:v>
                </c:pt>
                <c:pt idx="1998">
                  <c:v>40720.5</c:v>
                </c:pt>
                <c:pt idx="1999">
                  <c:v>40804.125</c:v>
                </c:pt>
                <c:pt idx="2000">
                  <c:v>40804.125</c:v>
                </c:pt>
                <c:pt idx="2001">
                  <c:v>40952.75</c:v>
                </c:pt>
                <c:pt idx="2002">
                  <c:v>41028</c:v>
                </c:pt>
                <c:pt idx="2003">
                  <c:v>41105.166666666701</c:v>
                </c:pt>
                <c:pt idx="2004">
                  <c:v>41181.599999999999</c:v>
                </c:pt>
                <c:pt idx="2005">
                  <c:v>41261.5</c:v>
                </c:pt>
                <c:pt idx="2006">
                  <c:v>41298</c:v>
                </c:pt>
                <c:pt idx="2007">
                  <c:v>41298</c:v>
                </c:pt>
                <c:pt idx="2008">
                  <c:v>41298</c:v>
                </c:pt>
                <c:pt idx="2009">
                  <c:v>41324.333333333299</c:v>
                </c:pt>
                <c:pt idx="2010">
                  <c:v>41382.857142857101</c:v>
                </c:pt>
                <c:pt idx="2011">
                  <c:v>41382.857142857101</c:v>
                </c:pt>
                <c:pt idx="2012">
                  <c:v>41463.4</c:v>
                </c:pt>
                <c:pt idx="2013">
                  <c:v>41463.4</c:v>
                </c:pt>
                <c:pt idx="2014">
                  <c:v>41554.833333333299</c:v>
                </c:pt>
                <c:pt idx="2015">
                  <c:v>41638.857142857101</c:v>
                </c:pt>
                <c:pt idx="2016">
                  <c:v>41638.857142857101</c:v>
                </c:pt>
                <c:pt idx="2017">
                  <c:v>41719</c:v>
                </c:pt>
                <c:pt idx="2018">
                  <c:v>41809.142857142899</c:v>
                </c:pt>
                <c:pt idx="2019">
                  <c:v>41894</c:v>
                </c:pt>
                <c:pt idx="2020">
                  <c:v>41915.5</c:v>
                </c:pt>
                <c:pt idx="2021">
                  <c:v>41993.285714285703</c:v>
                </c:pt>
                <c:pt idx="2022">
                  <c:v>42056</c:v>
                </c:pt>
                <c:pt idx="2023">
                  <c:v>42164.166666666701</c:v>
                </c:pt>
                <c:pt idx="2024">
                  <c:v>42164.166666666701</c:v>
                </c:pt>
                <c:pt idx="2025">
                  <c:v>42282</c:v>
                </c:pt>
                <c:pt idx="2026">
                  <c:v>42381.75</c:v>
                </c:pt>
                <c:pt idx="2027">
                  <c:v>42381.75</c:v>
                </c:pt>
                <c:pt idx="2028">
                  <c:v>42503</c:v>
                </c:pt>
                <c:pt idx="2029">
                  <c:v>42524.4</c:v>
                </c:pt>
                <c:pt idx="2030">
                  <c:v>42798.9047619048</c:v>
                </c:pt>
                <c:pt idx="2031">
                  <c:v>42798.9047619048</c:v>
                </c:pt>
                <c:pt idx="2032">
                  <c:v>43064</c:v>
                </c:pt>
                <c:pt idx="2033">
                  <c:v>43064</c:v>
                </c:pt>
                <c:pt idx="2034">
                  <c:v>43064</c:v>
                </c:pt>
                <c:pt idx="2035">
                  <c:v>43118.666666666701</c:v>
                </c:pt>
                <c:pt idx="2036">
                  <c:v>43196.5</c:v>
                </c:pt>
                <c:pt idx="2037">
                  <c:v>43212</c:v>
                </c:pt>
                <c:pt idx="2038">
                  <c:v>43212</c:v>
                </c:pt>
                <c:pt idx="2039">
                  <c:v>43279</c:v>
                </c:pt>
                <c:pt idx="2040">
                  <c:v>43279</c:v>
                </c:pt>
                <c:pt idx="2041">
                  <c:v>43372.25</c:v>
                </c:pt>
                <c:pt idx="2042">
                  <c:v>43451.166666666701</c:v>
                </c:pt>
                <c:pt idx="2043">
                  <c:v>43499.333333333299</c:v>
                </c:pt>
                <c:pt idx="2044">
                  <c:v>43611</c:v>
                </c:pt>
                <c:pt idx="2045">
                  <c:v>43710</c:v>
                </c:pt>
                <c:pt idx="2046">
                  <c:v>43725</c:v>
                </c:pt>
                <c:pt idx="2047">
                  <c:v>43819.8</c:v>
                </c:pt>
                <c:pt idx="2048">
                  <c:v>43926</c:v>
                </c:pt>
                <c:pt idx="2049">
                  <c:v>43935</c:v>
                </c:pt>
                <c:pt idx="2050">
                  <c:v>44084.6</c:v>
                </c:pt>
                <c:pt idx="2051">
                  <c:v>44084.6</c:v>
                </c:pt>
                <c:pt idx="2052">
                  <c:v>44245</c:v>
                </c:pt>
                <c:pt idx="2053">
                  <c:v>44245</c:v>
                </c:pt>
                <c:pt idx="2054">
                  <c:v>44291.285714285703</c:v>
                </c:pt>
                <c:pt idx="2055">
                  <c:v>44500.461538461503</c:v>
                </c:pt>
                <c:pt idx="2056">
                  <c:v>44643</c:v>
                </c:pt>
                <c:pt idx="2057">
                  <c:v>44643</c:v>
                </c:pt>
                <c:pt idx="2058">
                  <c:v>44662.25</c:v>
                </c:pt>
                <c:pt idx="2059">
                  <c:v>44696</c:v>
                </c:pt>
                <c:pt idx="2060">
                  <c:v>44737</c:v>
                </c:pt>
                <c:pt idx="2061">
                  <c:v>44834.555555555598</c:v>
                </c:pt>
                <c:pt idx="2062">
                  <c:v>44834.555555555598</c:v>
                </c:pt>
                <c:pt idx="2063">
                  <c:v>44967.125</c:v>
                </c:pt>
                <c:pt idx="2064">
                  <c:v>44967.125</c:v>
                </c:pt>
                <c:pt idx="2065">
                  <c:v>45115</c:v>
                </c:pt>
                <c:pt idx="2066">
                  <c:v>45190</c:v>
                </c:pt>
                <c:pt idx="2067">
                  <c:v>45239.333333333299</c:v>
                </c:pt>
                <c:pt idx="2068">
                  <c:v>45320.2</c:v>
                </c:pt>
                <c:pt idx="2069">
                  <c:v>45368</c:v>
                </c:pt>
                <c:pt idx="2070">
                  <c:v>45412.5</c:v>
                </c:pt>
                <c:pt idx="2071">
                  <c:v>45483.428571428602</c:v>
                </c:pt>
                <c:pt idx="2072">
                  <c:v>45546.5</c:v>
                </c:pt>
                <c:pt idx="2073">
                  <c:v>45607.5</c:v>
                </c:pt>
                <c:pt idx="2074">
                  <c:v>45656.800000000003</c:v>
                </c:pt>
                <c:pt idx="2075">
                  <c:v>45744.714285714297</c:v>
                </c:pt>
                <c:pt idx="2076">
                  <c:v>45811</c:v>
                </c:pt>
                <c:pt idx="2077">
                  <c:v>45886</c:v>
                </c:pt>
                <c:pt idx="2078">
                  <c:v>45947</c:v>
                </c:pt>
                <c:pt idx="2079">
                  <c:v>46074.777777777803</c:v>
                </c:pt>
                <c:pt idx="2080">
                  <c:v>46154</c:v>
                </c:pt>
                <c:pt idx="2081">
                  <c:v>46198.400000000001</c:v>
                </c:pt>
                <c:pt idx="2082">
                  <c:v>46401.384615384603</c:v>
                </c:pt>
                <c:pt idx="2083">
                  <c:v>46562</c:v>
                </c:pt>
                <c:pt idx="2084">
                  <c:v>46562</c:v>
                </c:pt>
                <c:pt idx="2085">
                  <c:v>46562</c:v>
                </c:pt>
                <c:pt idx="2086">
                  <c:v>46569.5</c:v>
                </c:pt>
                <c:pt idx="2087">
                  <c:v>46778.117647058803</c:v>
                </c:pt>
                <c:pt idx="2088">
                  <c:v>47054.5</c:v>
                </c:pt>
                <c:pt idx="2089">
                  <c:v>47081</c:v>
                </c:pt>
                <c:pt idx="2090">
                  <c:v>47081</c:v>
                </c:pt>
                <c:pt idx="2091">
                  <c:v>47081</c:v>
                </c:pt>
                <c:pt idx="2092">
                  <c:v>47081</c:v>
                </c:pt>
                <c:pt idx="2093">
                  <c:v>47088.5</c:v>
                </c:pt>
                <c:pt idx="2094">
                  <c:v>47290.388888888898</c:v>
                </c:pt>
                <c:pt idx="2095">
                  <c:v>47578.666666666701</c:v>
                </c:pt>
                <c:pt idx="2096">
                  <c:v>47603</c:v>
                </c:pt>
                <c:pt idx="2097">
                  <c:v>47603</c:v>
                </c:pt>
                <c:pt idx="2098">
                  <c:v>47603</c:v>
                </c:pt>
                <c:pt idx="2099">
                  <c:v>47603</c:v>
                </c:pt>
                <c:pt idx="2100">
                  <c:v>47603</c:v>
                </c:pt>
                <c:pt idx="2101">
                  <c:v>47603</c:v>
                </c:pt>
                <c:pt idx="2102">
                  <c:v>47769.6875</c:v>
                </c:pt>
                <c:pt idx="2103">
                  <c:v>48086.857142857101</c:v>
                </c:pt>
                <c:pt idx="2104">
                  <c:v>48176</c:v>
                </c:pt>
                <c:pt idx="2105">
                  <c:v>48176</c:v>
                </c:pt>
                <c:pt idx="2106">
                  <c:v>48176</c:v>
                </c:pt>
                <c:pt idx="2107">
                  <c:v>48176</c:v>
                </c:pt>
                <c:pt idx="2108">
                  <c:v>48183</c:v>
                </c:pt>
                <c:pt idx="2109">
                  <c:v>48382.166666666701</c:v>
                </c:pt>
                <c:pt idx="2110">
                  <c:v>48705</c:v>
                </c:pt>
                <c:pt idx="2111">
                  <c:v>48748</c:v>
                </c:pt>
                <c:pt idx="2112">
                  <c:v>48748</c:v>
                </c:pt>
                <c:pt idx="2113">
                  <c:v>48748</c:v>
                </c:pt>
                <c:pt idx="2114">
                  <c:v>48748</c:v>
                </c:pt>
                <c:pt idx="2115">
                  <c:v>48762.25</c:v>
                </c:pt>
                <c:pt idx="2116">
                  <c:v>48888.375</c:v>
                </c:pt>
                <c:pt idx="2117">
                  <c:v>48999.666666666701</c:v>
                </c:pt>
                <c:pt idx="2118">
                  <c:v>49068.2</c:v>
                </c:pt>
                <c:pt idx="2119">
                  <c:v>49114</c:v>
                </c:pt>
                <c:pt idx="2120">
                  <c:v>49114</c:v>
                </c:pt>
                <c:pt idx="2121">
                  <c:v>49114</c:v>
                </c:pt>
                <c:pt idx="2122">
                  <c:v>49114</c:v>
                </c:pt>
              </c:numCache>
            </c:numRef>
          </c:xVal>
          <c:yVal>
            <c:numRef>
              <c:f>Online_RAW!$O$2:$O$2124</c:f>
              <c:numCache>
                <c:formatCode>0.00</c:formatCode>
                <c:ptCount val="2123"/>
                <c:pt idx="0">
                  <c:v>0</c:v>
                </c:pt>
                <c:pt idx="2122">
                  <c:v>191.70000000000005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3F3-440F-931A-496F9C516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133600"/>
        <c:axId val="1857146912"/>
      </c:scatterChart>
      <c:valAx>
        <c:axId val="185713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Pump 2 Duration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146912"/>
        <c:crosses val="autoZero"/>
        <c:crossBetween val="midCat"/>
      </c:valAx>
      <c:valAx>
        <c:axId val="18571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pumped (g)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13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RLU 04/03/2024</a:t>
            </a:r>
            <a:r>
              <a:rPr lang="en-US" b="1" baseline="0">
                <a:solidFill>
                  <a:sysClr val="windowText" lastClr="000000"/>
                </a:solidFill>
              </a:rPr>
              <a:t> R3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4"/>
          <c:tx>
            <c:strRef>
              <c:f>'Graph cult. #10'!$G$1</c:f>
              <c:strCache>
                <c:ptCount val="1"/>
                <c:pt idx="0">
                  <c:v>Reactor Temperature (°C)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'Graph cult. #10'!$A$2:$A$3087</c:f>
              <c:numCache>
                <c:formatCode>0.00000000</c:formatCode>
                <c:ptCount val="3086"/>
                <c:pt idx="0">
                  <c:v>0</c:v>
                </c:pt>
                <c:pt idx="1">
                  <c:v>1.7000000000000001E-2</c:v>
                </c:pt>
                <c:pt idx="2">
                  <c:v>3.3000000000000002E-2</c:v>
                </c:pt>
                <c:pt idx="3">
                  <c:v>0.05</c:v>
                </c:pt>
                <c:pt idx="4">
                  <c:v>6.7000000000000004E-2</c:v>
                </c:pt>
                <c:pt idx="5">
                  <c:v>8.3000000000000004E-2</c:v>
                </c:pt>
                <c:pt idx="6">
                  <c:v>0.1</c:v>
                </c:pt>
                <c:pt idx="7">
                  <c:v>0.11700000000000001</c:v>
                </c:pt>
                <c:pt idx="8">
                  <c:v>0.13300000000000001</c:v>
                </c:pt>
                <c:pt idx="9">
                  <c:v>0.15</c:v>
                </c:pt>
                <c:pt idx="10">
                  <c:v>0.16700000000000001</c:v>
                </c:pt>
                <c:pt idx="11">
                  <c:v>0.183</c:v>
                </c:pt>
                <c:pt idx="12">
                  <c:v>0.2</c:v>
                </c:pt>
                <c:pt idx="13">
                  <c:v>0.217</c:v>
                </c:pt>
                <c:pt idx="14">
                  <c:v>0.23300000000000001</c:v>
                </c:pt>
                <c:pt idx="15">
                  <c:v>0.25</c:v>
                </c:pt>
                <c:pt idx="16">
                  <c:v>0.26700000000000002</c:v>
                </c:pt>
                <c:pt idx="17">
                  <c:v>0.28299999999999997</c:v>
                </c:pt>
                <c:pt idx="18">
                  <c:v>0.3</c:v>
                </c:pt>
                <c:pt idx="19">
                  <c:v>0.317</c:v>
                </c:pt>
                <c:pt idx="20">
                  <c:v>0.33300000000000002</c:v>
                </c:pt>
                <c:pt idx="21">
                  <c:v>0.35</c:v>
                </c:pt>
                <c:pt idx="22">
                  <c:v>0.36699999999999999</c:v>
                </c:pt>
                <c:pt idx="23">
                  <c:v>0.38300000000000001</c:v>
                </c:pt>
                <c:pt idx="24">
                  <c:v>0.4</c:v>
                </c:pt>
                <c:pt idx="25">
                  <c:v>0.41699999999999998</c:v>
                </c:pt>
                <c:pt idx="26">
                  <c:v>0.433</c:v>
                </c:pt>
                <c:pt idx="27">
                  <c:v>0.45</c:v>
                </c:pt>
                <c:pt idx="28">
                  <c:v>0.46700000000000003</c:v>
                </c:pt>
                <c:pt idx="29">
                  <c:v>0.48299999999999998</c:v>
                </c:pt>
                <c:pt idx="30">
                  <c:v>0.5</c:v>
                </c:pt>
                <c:pt idx="31">
                  <c:v>0.51700000000000002</c:v>
                </c:pt>
                <c:pt idx="32">
                  <c:v>0.53300000000000003</c:v>
                </c:pt>
                <c:pt idx="33">
                  <c:v>0.55000000000000004</c:v>
                </c:pt>
                <c:pt idx="34">
                  <c:v>0.56699999999999995</c:v>
                </c:pt>
                <c:pt idx="35">
                  <c:v>0.58299999999999996</c:v>
                </c:pt>
                <c:pt idx="36">
                  <c:v>0.6</c:v>
                </c:pt>
                <c:pt idx="37">
                  <c:v>0.61699999999999999</c:v>
                </c:pt>
                <c:pt idx="38">
                  <c:v>0.63300000000000001</c:v>
                </c:pt>
                <c:pt idx="39">
                  <c:v>0.65</c:v>
                </c:pt>
                <c:pt idx="40">
                  <c:v>0.66700000000000004</c:v>
                </c:pt>
                <c:pt idx="41">
                  <c:v>0.68300000000000005</c:v>
                </c:pt>
                <c:pt idx="42">
                  <c:v>0.7</c:v>
                </c:pt>
                <c:pt idx="43">
                  <c:v>0.71699999999999997</c:v>
                </c:pt>
                <c:pt idx="44">
                  <c:v>0.73299999999999998</c:v>
                </c:pt>
                <c:pt idx="45">
                  <c:v>0.75</c:v>
                </c:pt>
                <c:pt idx="46">
                  <c:v>0.76700000000000002</c:v>
                </c:pt>
                <c:pt idx="47">
                  <c:v>0.78300000000000003</c:v>
                </c:pt>
                <c:pt idx="48">
                  <c:v>0.8</c:v>
                </c:pt>
                <c:pt idx="49">
                  <c:v>0.81699999999999995</c:v>
                </c:pt>
                <c:pt idx="50">
                  <c:v>0.83299999999999996</c:v>
                </c:pt>
                <c:pt idx="51">
                  <c:v>0.85</c:v>
                </c:pt>
                <c:pt idx="52">
                  <c:v>0.86699999999999999</c:v>
                </c:pt>
                <c:pt idx="53">
                  <c:v>0.88300000000000001</c:v>
                </c:pt>
                <c:pt idx="54">
                  <c:v>0.9</c:v>
                </c:pt>
                <c:pt idx="55">
                  <c:v>0.91700000000000004</c:v>
                </c:pt>
                <c:pt idx="56">
                  <c:v>0.93300000000000005</c:v>
                </c:pt>
                <c:pt idx="57">
                  <c:v>0.95</c:v>
                </c:pt>
                <c:pt idx="58">
                  <c:v>0.96699999999999997</c:v>
                </c:pt>
                <c:pt idx="59">
                  <c:v>0.98299999999999998</c:v>
                </c:pt>
                <c:pt idx="60">
                  <c:v>1</c:v>
                </c:pt>
                <c:pt idx="61">
                  <c:v>1.0169999999999999</c:v>
                </c:pt>
                <c:pt idx="62">
                  <c:v>1.0329999999999999</c:v>
                </c:pt>
                <c:pt idx="63">
                  <c:v>1.05</c:v>
                </c:pt>
                <c:pt idx="64">
                  <c:v>1.0669999999999999</c:v>
                </c:pt>
                <c:pt idx="65">
                  <c:v>1.083</c:v>
                </c:pt>
                <c:pt idx="66">
                  <c:v>1.1000000000000001</c:v>
                </c:pt>
                <c:pt idx="67">
                  <c:v>1.117</c:v>
                </c:pt>
                <c:pt idx="68">
                  <c:v>1.133</c:v>
                </c:pt>
                <c:pt idx="69">
                  <c:v>1.1499999999999999</c:v>
                </c:pt>
                <c:pt idx="70">
                  <c:v>1.167</c:v>
                </c:pt>
                <c:pt idx="71">
                  <c:v>1.1830000000000001</c:v>
                </c:pt>
                <c:pt idx="72">
                  <c:v>1.2</c:v>
                </c:pt>
                <c:pt idx="73">
                  <c:v>1.2170000000000001</c:v>
                </c:pt>
                <c:pt idx="74">
                  <c:v>1.2330000000000001</c:v>
                </c:pt>
                <c:pt idx="75">
                  <c:v>1.25</c:v>
                </c:pt>
                <c:pt idx="76">
                  <c:v>1.2669999999999999</c:v>
                </c:pt>
                <c:pt idx="77">
                  <c:v>1.2829999999999999</c:v>
                </c:pt>
                <c:pt idx="78">
                  <c:v>1.3</c:v>
                </c:pt>
                <c:pt idx="79">
                  <c:v>1.3169999999999999</c:v>
                </c:pt>
                <c:pt idx="80">
                  <c:v>1.333</c:v>
                </c:pt>
                <c:pt idx="81">
                  <c:v>1.35</c:v>
                </c:pt>
                <c:pt idx="82">
                  <c:v>1.367</c:v>
                </c:pt>
                <c:pt idx="83">
                  <c:v>1.383</c:v>
                </c:pt>
                <c:pt idx="84">
                  <c:v>1.4</c:v>
                </c:pt>
                <c:pt idx="85">
                  <c:v>1.417</c:v>
                </c:pt>
                <c:pt idx="86">
                  <c:v>1.4330000000000001</c:v>
                </c:pt>
                <c:pt idx="87">
                  <c:v>1.45</c:v>
                </c:pt>
                <c:pt idx="88">
                  <c:v>1.4670000000000001</c:v>
                </c:pt>
                <c:pt idx="89">
                  <c:v>1.4830000000000001</c:v>
                </c:pt>
                <c:pt idx="90">
                  <c:v>1.5</c:v>
                </c:pt>
                <c:pt idx="91">
                  <c:v>1.5169999999999999</c:v>
                </c:pt>
                <c:pt idx="92">
                  <c:v>1.5329999999999999</c:v>
                </c:pt>
                <c:pt idx="93">
                  <c:v>1.55</c:v>
                </c:pt>
                <c:pt idx="94">
                  <c:v>1.5669999999999999</c:v>
                </c:pt>
                <c:pt idx="95">
                  <c:v>1.583</c:v>
                </c:pt>
                <c:pt idx="96">
                  <c:v>1.6</c:v>
                </c:pt>
                <c:pt idx="97">
                  <c:v>1.617</c:v>
                </c:pt>
                <c:pt idx="98">
                  <c:v>1.633</c:v>
                </c:pt>
                <c:pt idx="99">
                  <c:v>1.65</c:v>
                </c:pt>
                <c:pt idx="100">
                  <c:v>1.667</c:v>
                </c:pt>
                <c:pt idx="101">
                  <c:v>1.6830000000000001</c:v>
                </c:pt>
                <c:pt idx="102">
                  <c:v>1.7</c:v>
                </c:pt>
                <c:pt idx="103">
                  <c:v>1.7170000000000001</c:v>
                </c:pt>
                <c:pt idx="104">
                  <c:v>1.7330000000000001</c:v>
                </c:pt>
                <c:pt idx="105">
                  <c:v>1.75</c:v>
                </c:pt>
                <c:pt idx="106">
                  <c:v>1.7669999999999999</c:v>
                </c:pt>
                <c:pt idx="107">
                  <c:v>1.7829999999999999</c:v>
                </c:pt>
                <c:pt idx="108">
                  <c:v>1.8</c:v>
                </c:pt>
                <c:pt idx="109">
                  <c:v>1.8169999999999999</c:v>
                </c:pt>
                <c:pt idx="110">
                  <c:v>1.833</c:v>
                </c:pt>
                <c:pt idx="111">
                  <c:v>1.85</c:v>
                </c:pt>
                <c:pt idx="112">
                  <c:v>1.867</c:v>
                </c:pt>
                <c:pt idx="113">
                  <c:v>1.883</c:v>
                </c:pt>
                <c:pt idx="114">
                  <c:v>1.9</c:v>
                </c:pt>
                <c:pt idx="115">
                  <c:v>1.917</c:v>
                </c:pt>
                <c:pt idx="116">
                  <c:v>1.9330000000000001</c:v>
                </c:pt>
                <c:pt idx="117">
                  <c:v>1.95</c:v>
                </c:pt>
                <c:pt idx="118">
                  <c:v>1.9670000000000001</c:v>
                </c:pt>
                <c:pt idx="119">
                  <c:v>1.9830000000000001</c:v>
                </c:pt>
                <c:pt idx="120">
                  <c:v>2</c:v>
                </c:pt>
                <c:pt idx="121">
                  <c:v>2.0169999999999999</c:v>
                </c:pt>
                <c:pt idx="122">
                  <c:v>2.0329999999999999</c:v>
                </c:pt>
                <c:pt idx="123">
                  <c:v>2.0499999999999998</c:v>
                </c:pt>
                <c:pt idx="124">
                  <c:v>2.0670000000000002</c:v>
                </c:pt>
                <c:pt idx="125">
                  <c:v>2.0830000000000002</c:v>
                </c:pt>
                <c:pt idx="126">
                  <c:v>2.1</c:v>
                </c:pt>
                <c:pt idx="127">
                  <c:v>2.117</c:v>
                </c:pt>
                <c:pt idx="128">
                  <c:v>2.133</c:v>
                </c:pt>
                <c:pt idx="129">
                  <c:v>2.15</c:v>
                </c:pt>
                <c:pt idx="130">
                  <c:v>2.1669999999999998</c:v>
                </c:pt>
                <c:pt idx="131">
                  <c:v>2.1829999999999998</c:v>
                </c:pt>
                <c:pt idx="132">
                  <c:v>2.2000000000000002</c:v>
                </c:pt>
                <c:pt idx="133">
                  <c:v>2.2170000000000001</c:v>
                </c:pt>
                <c:pt idx="134">
                  <c:v>2.2330000000000001</c:v>
                </c:pt>
                <c:pt idx="135">
                  <c:v>2.25</c:v>
                </c:pt>
                <c:pt idx="136">
                  <c:v>2.2669999999999999</c:v>
                </c:pt>
                <c:pt idx="137">
                  <c:v>2.2829999999999999</c:v>
                </c:pt>
                <c:pt idx="138">
                  <c:v>2.2999999999999998</c:v>
                </c:pt>
                <c:pt idx="139">
                  <c:v>2.3170000000000002</c:v>
                </c:pt>
                <c:pt idx="140">
                  <c:v>2.3330000000000002</c:v>
                </c:pt>
                <c:pt idx="141">
                  <c:v>2.35</c:v>
                </c:pt>
                <c:pt idx="142">
                  <c:v>2.367</c:v>
                </c:pt>
                <c:pt idx="143">
                  <c:v>2.383</c:v>
                </c:pt>
                <c:pt idx="144">
                  <c:v>2.4</c:v>
                </c:pt>
                <c:pt idx="145">
                  <c:v>2.4169999999999998</c:v>
                </c:pt>
                <c:pt idx="146">
                  <c:v>2.4329999999999998</c:v>
                </c:pt>
                <c:pt idx="147">
                  <c:v>2.4500000000000002</c:v>
                </c:pt>
                <c:pt idx="148">
                  <c:v>2.4670000000000001</c:v>
                </c:pt>
                <c:pt idx="149">
                  <c:v>2.4830000000000001</c:v>
                </c:pt>
                <c:pt idx="150">
                  <c:v>2.5</c:v>
                </c:pt>
                <c:pt idx="151">
                  <c:v>2.5169999999999999</c:v>
                </c:pt>
                <c:pt idx="152">
                  <c:v>2.5329999999999999</c:v>
                </c:pt>
                <c:pt idx="153">
                  <c:v>2.5499999999999998</c:v>
                </c:pt>
                <c:pt idx="154">
                  <c:v>2.5670000000000002</c:v>
                </c:pt>
                <c:pt idx="155">
                  <c:v>2.5830000000000002</c:v>
                </c:pt>
                <c:pt idx="156">
                  <c:v>2.6</c:v>
                </c:pt>
                <c:pt idx="157">
                  <c:v>2.617</c:v>
                </c:pt>
                <c:pt idx="158">
                  <c:v>2.633</c:v>
                </c:pt>
                <c:pt idx="159">
                  <c:v>2.65</c:v>
                </c:pt>
                <c:pt idx="160">
                  <c:v>2.6669999999999998</c:v>
                </c:pt>
                <c:pt idx="161">
                  <c:v>2.6829999999999998</c:v>
                </c:pt>
                <c:pt idx="162">
                  <c:v>2.7</c:v>
                </c:pt>
                <c:pt idx="163">
                  <c:v>2.7170000000000001</c:v>
                </c:pt>
                <c:pt idx="164">
                  <c:v>2.7330000000000001</c:v>
                </c:pt>
                <c:pt idx="165">
                  <c:v>2.75</c:v>
                </c:pt>
                <c:pt idx="166">
                  <c:v>2.7669999999999999</c:v>
                </c:pt>
                <c:pt idx="167">
                  <c:v>2.7829999999999999</c:v>
                </c:pt>
                <c:pt idx="168">
                  <c:v>2.8</c:v>
                </c:pt>
                <c:pt idx="169">
                  <c:v>2.8170000000000002</c:v>
                </c:pt>
                <c:pt idx="170">
                  <c:v>2.8330000000000002</c:v>
                </c:pt>
                <c:pt idx="171">
                  <c:v>2.85</c:v>
                </c:pt>
                <c:pt idx="172">
                  <c:v>2.867</c:v>
                </c:pt>
                <c:pt idx="173">
                  <c:v>2.883</c:v>
                </c:pt>
                <c:pt idx="174">
                  <c:v>2.9</c:v>
                </c:pt>
                <c:pt idx="175">
                  <c:v>2.9169999999999998</c:v>
                </c:pt>
                <c:pt idx="176">
                  <c:v>2.9329999999999998</c:v>
                </c:pt>
                <c:pt idx="177">
                  <c:v>2.95</c:v>
                </c:pt>
                <c:pt idx="178">
                  <c:v>2.9670000000000001</c:v>
                </c:pt>
                <c:pt idx="179">
                  <c:v>2.9830000000000001</c:v>
                </c:pt>
                <c:pt idx="180">
                  <c:v>3</c:v>
                </c:pt>
                <c:pt idx="181">
                  <c:v>3.0169999999999999</c:v>
                </c:pt>
                <c:pt idx="182">
                  <c:v>3.0329999999999999</c:v>
                </c:pt>
                <c:pt idx="183">
                  <c:v>3.05</c:v>
                </c:pt>
                <c:pt idx="184">
                  <c:v>3.0670000000000002</c:v>
                </c:pt>
                <c:pt idx="185">
                  <c:v>3.0830000000000002</c:v>
                </c:pt>
                <c:pt idx="186">
                  <c:v>3.1</c:v>
                </c:pt>
                <c:pt idx="187">
                  <c:v>3.117</c:v>
                </c:pt>
                <c:pt idx="188">
                  <c:v>3.133</c:v>
                </c:pt>
                <c:pt idx="189">
                  <c:v>3.15</c:v>
                </c:pt>
                <c:pt idx="190">
                  <c:v>3.1669999999999998</c:v>
                </c:pt>
                <c:pt idx="191">
                  <c:v>3.1829999999999998</c:v>
                </c:pt>
                <c:pt idx="192">
                  <c:v>3.2</c:v>
                </c:pt>
                <c:pt idx="193">
                  <c:v>3.2170000000000001</c:v>
                </c:pt>
                <c:pt idx="194">
                  <c:v>3.2330000000000001</c:v>
                </c:pt>
                <c:pt idx="195">
                  <c:v>3.25</c:v>
                </c:pt>
                <c:pt idx="196">
                  <c:v>3.2669999999999999</c:v>
                </c:pt>
                <c:pt idx="197">
                  <c:v>3.2829999999999999</c:v>
                </c:pt>
                <c:pt idx="198">
                  <c:v>3.3</c:v>
                </c:pt>
                <c:pt idx="199">
                  <c:v>3.3170000000000002</c:v>
                </c:pt>
                <c:pt idx="200">
                  <c:v>3.3330000000000002</c:v>
                </c:pt>
                <c:pt idx="201">
                  <c:v>3.35</c:v>
                </c:pt>
                <c:pt idx="202">
                  <c:v>3.367</c:v>
                </c:pt>
                <c:pt idx="203">
                  <c:v>3.383</c:v>
                </c:pt>
                <c:pt idx="204">
                  <c:v>3.4</c:v>
                </c:pt>
                <c:pt idx="205">
                  <c:v>3.4169999999999998</c:v>
                </c:pt>
                <c:pt idx="206">
                  <c:v>3.4329999999999998</c:v>
                </c:pt>
                <c:pt idx="207">
                  <c:v>3.45</c:v>
                </c:pt>
                <c:pt idx="208">
                  <c:v>3.4670000000000001</c:v>
                </c:pt>
                <c:pt idx="209">
                  <c:v>3.4830000000000001</c:v>
                </c:pt>
                <c:pt idx="210">
                  <c:v>3.5</c:v>
                </c:pt>
                <c:pt idx="211">
                  <c:v>3.5169999999999999</c:v>
                </c:pt>
                <c:pt idx="212">
                  <c:v>3.5329999999999999</c:v>
                </c:pt>
                <c:pt idx="213">
                  <c:v>3.55</c:v>
                </c:pt>
                <c:pt idx="214">
                  <c:v>3.5670000000000002</c:v>
                </c:pt>
                <c:pt idx="215">
                  <c:v>3.5830000000000002</c:v>
                </c:pt>
                <c:pt idx="216">
                  <c:v>3.6</c:v>
                </c:pt>
                <c:pt idx="217">
                  <c:v>3.617</c:v>
                </c:pt>
                <c:pt idx="218">
                  <c:v>3.633</c:v>
                </c:pt>
                <c:pt idx="219">
                  <c:v>3.65</c:v>
                </c:pt>
                <c:pt idx="220">
                  <c:v>3.6669999999999998</c:v>
                </c:pt>
                <c:pt idx="221">
                  <c:v>3.6829999999999998</c:v>
                </c:pt>
                <c:pt idx="222">
                  <c:v>3.7</c:v>
                </c:pt>
                <c:pt idx="223">
                  <c:v>3.7170000000000001</c:v>
                </c:pt>
                <c:pt idx="224">
                  <c:v>3.7330000000000001</c:v>
                </c:pt>
                <c:pt idx="225">
                  <c:v>3.75</c:v>
                </c:pt>
                <c:pt idx="226">
                  <c:v>3.7669999999999999</c:v>
                </c:pt>
                <c:pt idx="227">
                  <c:v>3.7829999999999999</c:v>
                </c:pt>
                <c:pt idx="228">
                  <c:v>3.8</c:v>
                </c:pt>
                <c:pt idx="229">
                  <c:v>3.8170000000000002</c:v>
                </c:pt>
                <c:pt idx="230">
                  <c:v>3.8330000000000002</c:v>
                </c:pt>
                <c:pt idx="231">
                  <c:v>3.85</c:v>
                </c:pt>
                <c:pt idx="232">
                  <c:v>3.867</c:v>
                </c:pt>
                <c:pt idx="233">
                  <c:v>3.883</c:v>
                </c:pt>
                <c:pt idx="234">
                  <c:v>3.9</c:v>
                </c:pt>
                <c:pt idx="235">
                  <c:v>3.9169999999999998</c:v>
                </c:pt>
                <c:pt idx="236">
                  <c:v>3.9329999999999998</c:v>
                </c:pt>
                <c:pt idx="237">
                  <c:v>3.95</c:v>
                </c:pt>
                <c:pt idx="238">
                  <c:v>3.9670000000000001</c:v>
                </c:pt>
                <c:pt idx="239">
                  <c:v>3.9830000000000001</c:v>
                </c:pt>
                <c:pt idx="240">
                  <c:v>4</c:v>
                </c:pt>
                <c:pt idx="241">
                  <c:v>4.0170000000000003</c:v>
                </c:pt>
                <c:pt idx="242">
                  <c:v>4.0330000000000004</c:v>
                </c:pt>
                <c:pt idx="243">
                  <c:v>4.05</c:v>
                </c:pt>
                <c:pt idx="244">
                  <c:v>4.0670000000000002</c:v>
                </c:pt>
                <c:pt idx="245">
                  <c:v>4.0830000000000002</c:v>
                </c:pt>
                <c:pt idx="246">
                  <c:v>4.0999999999999996</c:v>
                </c:pt>
                <c:pt idx="247">
                  <c:v>4.117</c:v>
                </c:pt>
                <c:pt idx="248">
                  <c:v>4.133</c:v>
                </c:pt>
                <c:pt idx="249">
                  <c:v>4.1500000000000004</c:v>
                </c:pt>
                <c:pt idx="250">
                  <c:v>4.1669999999999998</c:v>
                </c:pt>
                <c:pt idx="251">
                  <c:v>4.1829999999999998</c:v>
                </c:pt>
                <c:pt idx="252">
                  <c:v>4.2</c:v>
                </c:pt>
                <c:pt idx="253">
                  <c:v>4.2169999999999996</c:v>
                </c:pt>
                <c:pt idx="254">
                  <c:v>4.2329999999999997</c:v>
                </c:pt>
                <c:pt idx="255">
                  <c:v>4.25</c:v>
                </c:pt>
                <c:pt idx="256">
                  <c:v>4.2670000000000003</c:v>
                </c:pt>
                <c:pt idx="257">
                  <c:v>4.2830000000000004</c:v>
                </c:pt>
                <c:pt idx="258">
                  <c:v>4.3</c:v>
                </c:pt>
                <c:pt idx="259">
                  <c:v>4.3170000000000002</c:v>
                </c:pt>
                <c:pt idx="260">
                  <c:v>4.3330000000000002</c:v>
                </c:pt>
                <c:pt idx="261">
                  <c:v>4.3499999999999996</c:v>
                </c:pt>
                <c:pt idx="262">
                  <c:v>4.367</c:v>
                </c:pt>
                <c:pt idx="263">
                  <c:v>4.383</c:v>
                </c:pt>
                <c:pt idx="264">
                  <c:v>4.4000000000000004</c:v>
                </c:pt>
                <c:pt idx="265">
                  <c:v>4.4169999999999998</c:v>
                </c:pt>
                <c:pt idx="266">
                  <c:v>4.4329999999999998</c:v>
                </c:pt>
                <c:pt idx="267">
                  <c:v>4.45</c:v>
                </c:pt>
                <c:pt idx="268">
                  <c:v>4.4669999999999996</c:v>
                </c:pt>
                <c:pt idx="269">
                  <c:v>4.4829999999999997</c:v>
                </c:pt>
                <c:pt idx="270">
                  <c:v>4.5</c:v>
                </c:pt>
                <c:pt idx="271">
                  <c:v>4.5170000000000003</c:v>
                </c:pt>
                <c:pt idx="272">
                  <c:v>4.5330000000000004</c:v>
                </c:pt>
                <c:pt idx="273">
                  <c:v>4.55</c:v>
                </c:pt>
                <c:pt idx="274">
                  <c:v>4.5670000000000002</c:v>
                </c:pt>
                <c:pt idx="275">
                  <c:v>4.5830000000000002</c:v>
                </c:pt>
                <c:pt idx="276">
                  <c:v>4.5999999999999996</c:v>
                </c:pt>
                <c:pt idx="277">
                  <c:v>4.617</c:v>
                </c:pt>
                <c:pt idx="278">
                  <c:v>4.633</c:v>
                </c:pt>
                <c:pt idx="279">
                  <c:v>4.6500000000000004</c:v>
                </c:pt>
                <c:pt idx="280">
                  <c:v>4.6669999999999998</c:v>
                </c:pt>
                <c:pt idx="281">
                  <c:v>4.6829999999999998</c:v>
                </c:pt>
                <c:pt idx="282">
                  <c:v>4.7</c:v>
                </c:pt>
                <c:pt idx="283">
                  <c:v>4.7169999999999996</c:v>
                </c:pt>
                <c:pt idx="284">
                  <c:v>4.7329999999999997</c:v>
                </c:pt>
                <c:pt idx="285">
                  <c:v>4.75</c:v>
                </c:pt>
                <c:pt idx="286">
                  <c:v>4.7670000000000003</c:v>
                </c:pt>
                <c:pt idx="287">
                  <c:v>4.7830000000000004</c:v>
                </c:pt>
                <c:pt idx="288">
                  <c:v>4.8</c:v>
                </c:pt>
                <c:pt idx="289">
                  <c:v>4.8170000000000002</c:v>
                </c:pt>
                <c:pt idx="290">
                  <c:v>4.8330000000000002</c:v>
                </c:pt>
                <c:pt idx="291">
                  <c:v>4.8499999999999996</c:v>
                </c:pt>
                <c:pt idx="292">
                  <c:v>4.867</c:v>
                </c:pt>
                <c:pt idx="293">
                  <c:v>4.883</c:v>
                </c:pt>
                <c:pt idx="294">
                  <c:v>4.9000000000000004</c:v>
                </c:pt>
                <c:pt idx="295">
                  <c:v>4.9169999999999998</c:v>
                </c:pt>
                <c:pt idx="296">
                  <c:v>4.9329999999999998</c:v>
                </c:pt>
                <c:pt idx="297">
                  <c:v>4.95</c:v>
                </c:pt>
                <c:pt idx="298">
                  <c:v>4.9669999999999996</c:v>
                </c:pt>
                <c:pt idx="299">
                  <c:v>4.9829999999999997</c:v>
                </c:pt>
                <c:pt idx="300">
                  <c:v>5</c:v>
                </c:pt>
                <c:pt idx="301">
                  <c:v>5.0170000000000003</c:v>
                </c:pt>
                <c:pt idx="302">
                  <c:v>5.0330000000000004</c:v>
                </c:pt>
                <c:pt idx="303">
                  <c:v>5.05</c:v>
                </c:pt>
                <c:pt idx="304">
                  <c:v>5.0670000000000002</c:v>
                </c:pt>
                <c:pt idx="305">
                  <c:v>5.0830000000000002</c:v>
                </c:pt>
                <c:pt idx="306">
                  <c:v>5.0999999999999996</c:v>
                </c:pt>
                <c:pt idx="307">
                  <c:v>5.117</c:v>
                </c:pt>
                <c:pt idx="308">
                  <c:v>5.133</c:v>
                </c:pt>
                <c:pt idx="309">
                  <c:v>5.15</c:v>
                </c:pt>
                <c:pt idx="310">
                  <c:v>5.1669999999999998</c:v>
                </c:pt>
                <c:pt idx="311">
                  <c:v>5.1829999999999998</c:v>
                </c:pt>
                <c:pt idx="312">
                  <c:v>5.2</c:v>
                </c:pt>
                <c:pt idx="313">
                  <c:v>5.2169999999999996</c:v>
                </c:pt>
                <c:pt idx="314">
                  <c:v>5.2329999999999997</c:v>
                </c:pt>
                <c:pt idx="315">
                  <c:v>5.25</c:v>
                </c:pt>
                <c:pt idx="316">
                  <c:v>5.2670000000000003</c:v>
                </c:pt>
                <c:pt idx="317">
                  <c:v>5.2830000000000004</c:v>
                </c:pt>
                <c:pt idx="318">
                  <c:v>5.3</c:v>
                </c:pt>
                <c:pt idx="319">
                  <c:v>5.3170000000000002</c:v>
                </c:pt>
                <c:pt idx="320">
                  <c:v>5.3330000000000002</c:v>
                </c:pt>
                <c:pt idx="321">
                  <c:v>5.35</c:v>
                </c:pt>
                <c:pt idx="322">
                  <c:v>5.367</c:v>
                </c:pt>
                <c:pt idx="323">
                  <c:v>5.383</c:v>
                </c:pt>
                <c:pt idx="324">
                  <c:v>5.4</c:v>
                </c:pt>
                <c:pt idx="325">
                  <c:v>5.4169999999999998</c:v>
                </c:pt>
                <c:pt idx="326">
                  <c:v>5.4329999999999998</c:v>
                </c:pt>
                <c:pt idx="327">
                  <c:v>5.45</c:v>
                </c:pt>
                <c:pt idx="328">
                  <c:v>5.4669999999999996</c:v>
                </c:pt>
                <c:pt idx="329">
                  <c:v>5.4829999999999997</c:v>
                </c:pt>
                <c:pt idx="330">
                  <c:v>5.5</c:v>
                </c:pt>
                <c:pt idx="331">
                  <c:v>5.5170000000000003</c:v>
                </c:pt>
                <c:pt idx="332">
                  <c:v>5.5330000000000004</c:v>
                </c:pt>
                <c:pt idx="333">
                  <c:v>5.55</c:v>
                </c:pt>
                <c:pt idx="334">
                  <c:v>5.5670000000000002</c:v>
                </c:pt>
                <c:pt idx="335">
                  <c:v>5.5830000000000002</c:v>
                </c:pt>
                <c:pt idx="336">
                  <c:v>5.6</c:v>
                </c:pt>
                <c:pt idx="337">
                  <c:v>5.617</c:v>
                </c:pt>
                <c:pt idx="338">
                  <c:v>5.633</c:v>
                </c:pt>
                <c:pt idx="339">
                  <c:v>5.65</c:v>
                </c:pt>
                <c:pt idx="340">
                  <c:v>5.6669999999999998</c:v>
                </c:pt>
                <c:pt idx="341">
                  <c:v>5.6829999999999998</c:v>
                </c:pt>
                <c:pt idx="342">
                  <c:v>5.7</c:v>
                </c:pt>
                <c:pt idx="343">
                  <c:v>5.7169999999999996</c:v>
                </c:pt>
                <c:pt idx="344">
                  <c:v>5.7329999999999997</c:v>
                </c:pt>
                <c:pt idx="345">
                  <c:v>5.75</c:v>
                </c:pt>
                <c:pt idx="346">
                  <c:v>5.7670000000000003</c:v>
                </c:pt>
                <c:pt idx="347">
                  <c:v>5.7830000000000004</c:v>
                </c:pt>
                <c:pt idx="348">
                  <c:v>5.8</c:v>
                </c:pt>
                <c:pt idx="349">
                  <c:v>5.8170000000000002</c:v>
                </c:pt>
                <c:pt idx="350">
                  <c:v>5.8330000000000002</c:v>
                </c:pt>
                <c:pt idx="351">
                  <c:v>5.85</c:v>
                </c:pt>
                <c:pt idx="352">
                  <c:v>5.867</c:v>
                </c:pt>
                <c:pt idx="353">
                  <c:v>5.883</c:v>
                </c:pt>
                <c:pt idx="354">
                  <c:v>5.9</c:v>
                </c:pt>
                <c:pt idx="355">
                  <c:v>5.9169999999999998</c:v>
                </c:pt>
                <c:pt idx="356">
                  <c:v>5.9329999999999998</c:v>
                </c:pt>
                <c:pt idx="357">
                  <c:v>5.95</c:v>
                </c:pt>
                <c:pt idx="358">
                  <c:v>5.9669999999999996</c:v>
                </c:pt>
                <c:pt idx="359">
                  <c:v>5.9829999999999997</c:v>
                </c:pt>
                <c:pt idx="360">
                  <c:v>6</c:v>
                </c:pt>
                <c:pt idx="361">
                  <c:v>6.0170000000000003</c:v>
                </c:pt>
                <c:pt idx="362">
                  <c:v>6.0330000000000004</c:v>
                </c:pt>
                <c:pt idx="363">
                  <c:v>6.05</c:v>
                </c:pt>
                <c:pt idx="364">
                  <c:v>6.0670000000000002</c:v>
                </c:pt>
                <c:pt idx="365">
                  <c:v>6.0830000000000002</c:v>
                </c:pt>
                <c:pt idx="366">
                  <c:v>6.1</c:v>
                </c:pt>
                <c:pt idx="367">
                  <c:v>6.117</c:v>
                </c:pt>
                <c:pt idx="368">
                  <c:v>6.133</c:v>
                </c:pt>
                <c:pt idx="369">
                  <c:v>6.15</c:v>
                </c:pt>
                <c:pt idx="370">
                  <c:v>6.1669999999999998</c:v>
                </c:pt>
                <c:pt idx="371">
                  <c:v>6.1829999999999998</c:v>
                </c:pt>
                <c:pt idx="372">
                  <c:v>6.2</c:v>
                </c:pt>
                <c:pt idx="373">
                  <c:v>6.2169999999999996</c:v>
                </c:pt>
                <c:pt idx="374">
                  <c:v>6.2329999999999997</c:v>
                </c:pt>
                <c:pt idx="375">
                  <c:v>6.25</c:v>
                </c:pt>
                <c:pt idx="376">
                  <c:v>6.2670000000000003</c:v>
                </c:pt>
                <c:pt idx="377">
                  <c:v>6.2830000000000004</c:v>
                </c:pt>
                <c:pt idx="378">
                  <c:v>6.3</c:v>
                </c:pt>
                <c:pt idx="379">
                  <c:v>6.3170000000000002</c:v>
                </c:pt>
                <c:pt idx="380">
                  <c:v>6.3330000000000002</c:v>
                </c:pt>
                <c:pt idx="381">
                  <c:v>6.35</c:v>
                </c:pt>
                <c:pt idx="382">
                  <c:v>6.367</c:v>
                </c:pt>
                <c:pt idx="383">
                  <c:v>6.383</c:v>
                </c:pt>
                <c:pt idx="384">
                  <c:v>6.4</c:v>
                </c:pt>
                <c:pt idx="385">
                  <c:v>6.4169999999999998</c:v>
                </c:pt>
                <c:pt idx="386">
                  <c:v>6.4329999999999998</c:v>
                </c:pt>
                <c:pt idx="387">
                  <c:v>6.45</c:v>
                </c:pt>
                <c:pt idx="388">
                  <c:v>6.4669999999999996</c:v>
                </c:pt>
                <c:pt idx="389">
                  <c:v>6.4829999999999997</c:v>
                </c:pt>
                <c:pt idx="390">
                  <c:v>6.5</c:v>
                </c:pt>
                <c:pt idx="391">
                  <c:v>6.5170000000000003</c:v>
                </c:pt>
                <c:pt idx="392">
                  <c:v>6.5330000000000004</c:v>
                </c:pt>
                <c:pt idx="393">
                  <c:v>6.55</c:v>
                </c:pt>
                <c:pt idx="394">
                  <c:v>6.5670000000000002</c:v>
                </c:pt>
                <c:pt idx="395">
                  <c:v>6.5830000000000002</c:v>
                </c:pt>
                <c:pt idx="396">
                  <c:v>6.6</c:v>
                </c:pt>
                <c:pt idx="397">
                  <c:v>6.617</c:v>
                </c:pt>
                <c:pt idx="398">
                  <c:v>6.633</c:v>
                </c:pt>
                <c:pt idx="399">
                  <c:v>6.65</c:v>
                </c:pt>
                <c:pt idx="400">
                  <c:v>6.6669999999999998</c:v>
                </c:pt>
                <c:pt idx="401">
                  <c:v>6.6829999999999998</c:v>
                </c:pt>
                <c:pt idx="402">
                  <c:v>6.7</c:v>
                </c:pt>
                <c:pt idx="403">
                  <c:v>6.7169999999999996</c:v>
                </c:pt>
                <c:pt idx="404">
                  <c:v>6.7329999999999997</c:v>
                </c:pt>
                <c:pt idx="405">
                  <c:v>6.75</c:v>
                </c:pt>
                <c:pt idx="406">
                  <c:v>6.7670000000000003</c:v>
                </c:pt>
                <c:pt idx="407">
                  <c:v>6.7830000000000004</c:v>
                </c:pt>
                <c:pt idx="408">
                  <c:v>6.8</c:v>
                </c:pt>
                <c:pt idx="409">
                  <c:v>6.8170000000000002</c:v>
                </c:pt>
                <c:pt idx="410">
                  <c:v>6.8330000000000002</c:v>
                </c:pt>
                <c:pt idx="411">
                  <c:v>6.85</c:v>
                </c:pt>
                <c:pt idx="412">
                  <c:v>6.867</c:v>
                </c:pt>
                <c:pt idx="413">
                  <c:v>6.883</c:v>
                </c:pt>
                <c:pt idx="414">
                  <c:v>6.9</c:v>
                </c:pt>
                <c:pt idx="415">
                  <c:v>6.9169999999999998</c:v>
                </c:pt>
                <c:pt idx="416">
                  <c:v>6.9329999999999998</c:v>
                </c:pt>
                <c:pt idx="417">
                  <c:v>6.95</c:v>
                </c:pt>
                <c:pt idx="418">
                  <c:v>6.9669999999999996</c:v>
                </c:pt>
                <c:pt idx="419">
                  <c:v>6.9829999999999997</c:v>
                </c:pt>
                <c:pt idx="420">
                  <c:v>7</c:v>
                </c:pt>
                <c:pt idx="421">
                  <c:v>7.0170000000000003</c:v>
                </c:pt>
                <c:pt idx="422">
                  <c:v>7.0330000000000004</c:v>
                </c:pt>
                <c:pt idx="423">
                  <c:v>7.05</c:v>
                </c:pt>
                <c:pt idx="424">
                  <c:v>7.0670000000000002</c:v>
                </c:pt>
                <c:pt idx="425">
                  <c:v>7.0830000000000002</c:v>
                </c:pt>
                <c:pt idx="426">
                  <c:v>7.1</c:v>
                </c:pt>
                <c:pt idx="427">
                  <c:v>7.117</c:v>
                </c:pt>
                <c:pt idx="428">
                  <c:v>7.133</c:v>
                </c:pt>
                <c:pt idx="429">
                  <c:v>7.15</c:v>
                </c:pt>
                <c:pt idx="430">
                  <c:v>7.1669999999999998</c:v>
                </c:pt>
                <c:pt idx="431">
                  <c:v>7.1829999999999998</c:v>
                </c:pt>
                <c:pt idx="432">
                  <c:v>7.2</c:v>
                </c:pt>
                <c:pt idx="433">
                  <c:v>7.2169999999999996</c:v>
                </c:pt>
                <c:pt idx="434">
                  <c:v>7.2329999999999997</c:v>
                </c:pt>
                <c:pt idx="435">
                  <c:v>7.25</c:v>
                </c:pt>
                <c:pt idx="436">
                  <c:v>7.2670000000000003</c:v>
                </c:pt>
                <c:pt idx="437">
                  <c:v>7.2830000000000004</c:v>
                </c:pt>
                <c:pt idx="438">
                  <c:v>7.3</c:v>
                </c:pt>
                <c:pt idx="439">
                  <c:v>7.3170000000000002</c:v>
                </c:pt>
                <c:pt idx="440">
                  <c:v>7.3330000000000002</c:v>
                </c:pt>
                <c:pt idx="441">
                  <c:v>7.35</c:v>
                </c:pt>
                <c:pt idx="442">
                  <c:v>7.367</c:v>
                </c:pt>
                <c:pt idx="443">
                  <c:v>7.383</c:v>
                </c:pt>
                <c:pt idx="444">
                  <c:v>7.4</c:v>
                </c:pt>
                <c:pt idx="445">
                  <c:v>7.4169999999999998</c:v>
                </c:pt>
                <c:pt idx="446">
                  <c:v>7.4329999999999998</c:v>
                </c:pt>
                <c:pt idx="447">
                  <c:v>7.45</c:v>
                </c:pt>
                <c:pt idx="448">
                  <c:v>7.4669999999999996</c:v>
                </c:pt>
                <c:pt idx="449">
                  <c:v>7.4829999999999997</c:v>
                </c:pt>
                <c:pt idx="450">
                  <c:v>7.5</c:v>
                </c:pt>
                <c:pt idx="451">
                  <c:v>7.5170000000000003</c:v>
                </c:pt>
                <c:pt idx="452">
                  <c:v>7.5330000000000004</c:v>
                </c:pt>
                <c:pt idx="453">
                  <c:v>7.55</c:v>
                </c:pt>
                <c:pt idx="454">
                  <c:v>7.5670000000000002</c:v>
                </c:pt>
                <c:pt idx="455">
                  <c:v>7.5830000000000002</c:v>
                </c:pt>
                <c:pt idx="456">
                  <c:v>7.6</c:v>
                </c:pt>
                <c:pt idx="457">
                  <c:v>7.617</c:v>
                </c:pt>
                <c:pt idx="458">
                  <c:v>7.633</c:v>
                </c:pt>
                <c:pt idx="459">
                  <c:v>7.65</c:v>
                </c:pt>
                <c:pt idx="460">
                  <c:v>7.6669999999999998</c:v>
                </c:pt>
                <c:pt idx="461">
                  <c:v>7.6829999999999998</c:v>
                </c:pt>
                <c:pt idx="462">
                  <c:v>7.7</c:v>
                </c:pt>
                <c:pt idx="463">
                  <c:v>7.7169999999999996</c:v>
                </c:pt>
                <c:pt idx="464">
                  <c:v>7.7329999999999997</c:v>
                </c:pt>
                <c:pt idx="465">
                  <c:v>7.75</c:v>
                </c:pt>
                <c:pt idx="466">
                  <c:v>7.7670000000000003</c:v>
                </c:pt>
                <c:pt idx="467">
                  <c:v>7.7830000000000004</c:v>
                </c:pt>
                <c:pt idx="468">
                  <c:v>7.8</c:v>
                </c:pt>
                <c:pt idx="469">
                  <c:v>7.8170000000000002</c:v>
                </c:pt>
                <c:pt idx="470">
                  <c:v>7.8330000000000002</c:v>
                </c:pt>
                <c:pt idx="471">
                  <c:v>7.85</c:v>
                </c:pt>
                <c:pt idx="472">
                  <c:v>7.867</c:v>
                </c:pt>
                <c:pt idx="473">
                  <c:v>7.883</c:v>
                </c:pt>
                <c:pt idx="474">
                  <c:v>7.9</c:v>
                </c:pt>
                <c:pt idx="475">
                  <c:v>7.9169999999999998</c:v>
                </c:pt>
                <c:pt idx="476">
                  <c:v>7.9329999999999998</c:v>
                </c:pt>
                <c:pt idx="477">
                  <c:v>7.95</c:v>
                </c:pt>
                <c:pt idx="478">
                  <c:v>7.9669999999999996</c:v>
                </c:pt>
                <c:pt idx="479">
                  <c:v>7.9829999999999997</c:v>
                </c:pt>
                <c:pt idx="480">
                  <c:v>8</c:v>
                </c:pt>
                <c:pt idx="481">
                  <c:v>8.0169999999999995</c:v>
                </c:pt>
                <c:pt idx="482">
                  <c:v>8.0329999999999995</c:v>
                </c:pt>
                <c:pt idx="483">
                  <c:v>8.0500000000000007</c:v>
                </c:pt>
                <c:pt idx="484">
                  <c:v>8.0670000000000002</c:v>
                </c:pt>
                <c:pt idx="485">
                  <c:v>8.0830000000000002</c:v>
                </c:pt>
                <c:pt idx="486">
                  <c:v>8.1</c:v>
                </c:pt>
                <c:pt idx="487">
                  <c:v>8.1170000000000009</c:v>
                </c:pt>
                <c:pt idx="488">
                  <c:v>8.1329999999999991</c:v>
                </c:pt>
                <c:pt idx="489">
                  <c:v>8.15</c:v>
                </c:pt>
                <c:pt idx="490">
                  <c:v>8.1669999999999998</c:v>
                </c:pt>
                <c:pt idx="491">
                  <c:v>8.1829999999999998</c:v>
                </c:pt>
                <c:pt idx="492">
                  <c:v>8.1999999999999993</c:v>
                </c:pt>
                <c:pt idx="493">
                  <c:v>8.2170000000000005</c:v>
                </c:pt>
                <c:pt idx="494">
                  <c:v>8.2330000000000005</c:v>
                </c:pt>
                <c:pt idx="495">
                  <c:v>8.25</c:v>
                </c:pt>
                <c:pt idx="496">
                  <c:v>8.2669999999999995</c:v>
                </c:pt>
                <c:pt idx="497">
                  <c:v>8.2829999999999995</c:v>
                </c:pt>
                <c:pt idx="498">
                  <c:v>8.3000000000000007</c:v>
                </c:pt>
                <c:pt idx="499">
                  <c:v>8.3170000000000002</c:v>
                </c:pt>
                <c:pt idx="500">
                  <c:v>8.3330000000000002</c:v>
                </c:pt>
                <c:pt idx="501">
                  <c:v>8.35</c:v>
                </c:pt>
                <c:pt idx="502">
                  <c:v>8.3670000000000009</c:v>
                </c:pt>
                <c:pt idx="503">
                  <c:v>8.3829999999999991</c:v>
                </c:pt>
                <c:pt idx="504">
                  <c:v>8.4</c:v>
                </c:pt>
                <c:pt idx="505">
                  <c:v>8.4169999999999998</c:v>
                </c:pt>
                <c:pt idx="506">
                  <c:v>8.4329999999999998</c:v>
                </c:pt>
                <c:pt idx="507">
                  <c:v>8.4499999999999993</c:v>
                </c:pt>
                <c:pt idx="508">
                  <c:v>8.4670000000000005</c:v>
                </c:pt>
                <c:pt idx="509">
                  <c:v>8.4830000000000005</c:v>
                </c:pt>
                <c:pt idx="510">
                  <c:v>8.5</c:v>
                </c:pt>
                <c:pt idx="511">
                  <c:v>8.5169999999999995</c:v>
                </c:pt>
                <c:pt idx="512">
                  <c:v>8.5329999999999995</c:v>
                </c:pt>
                <c:pt idx="513">
                  <c:v>8.5500000000000007</c:v>
                </c:pt>
                <c:pt idx="514">
                  <c:v>8.5670000000000002</c:v>
                </c:pt>
                <c:pt idx="515">
                  <c:v>8.5830000000000002</c:v>
                </c:pt>
                <c:pt idx="516">
                  <c:v>8.6</c:v>
                </c:pt>
                <c:pt idx="517">
                  <c:v>8.6170000000000009</c:v>
                </c:pt>
                <c:pt idx="518">
                  <c:v>8.6329999999999991</c:v>
                </c:pt>
                <c:pt idx="519">
                  <c:v>8.65</c:v>
                </c:pt>
                <c:pt idx="520">
                  <c:v>8.6669999999999998</c:v>
                </c:pt>
                <c:pt idx="521">
                  <c:v>8.6829999999999998</c:v>
                </c:pt>
                <c:pt idx="522">
                  <c:v>8.6999999999999993</c:v>
                </c:pt>
                <c:pt idx="523">
                  <c:v>8.7170000000000005</c:v>
                </c:pt>
                <c:pt idx="524">
                  <c:v>8.7330000000000005</c:v>
                </c:pt>
                <c:pt idx="525">
                  <c:v>8.75</c:v>
                </c:pt>
                <c:pt idx="526">
                  <c:v>8.7669999999999995</c:v>
                </c:pt>
                <c:pt idx="527">
                  <c:v>8.7829999999999995</c:v>
                </c:pt>
                <c:pt idx="528">
                  <c:v>8.8000000000000007</c:v>
                </c:pt>
                <c:pt idx="529">
                  <c:v>8.8170000000000002</c:v>
                </c:pt>
                <c:pt idx="530">
                  <c:v>8.8330000000000002</c:v>
                </c:pt>
                <c:pt idx="531">
                  <c:v>8.85</c:v>
                </c:pt>
                <c:pt idx="532">
                  <c:v>8.8670000000000009</c:v>
                </c:pt>
                <c:pt idx="533">
                  <c:v>8.8829999999999991</c:v>
                </c:pt>
                <c:pt idx="534">
                  <c:v>8.9</c:v>
                </c:pt>
                <c:pt idx="535">
                  <c:v>8.9169999999999998</c:v>
                </c:pt>
                <c:pt idx="536">
                  <c:v>8.9329999999999998</c:v>
                </c:pt>
                <c:pt idx="537">
                  <c:v>8.9499999999999993</c:v>
                </c:pt>
                <c:pt idx="538">
                  <c:v>8.9670000000000005</c:v>
                </c:pt>
                <c:pt idx="539">
                  <c:v>8.9830000000000005</c:v>
                </c:pt>
                <c:pt idx="540">
                  <c:v>9</c:v>
                </c:pt>
                <c:pt idx="541">
                  <c:v>9.0169999999999995</c:v>
                </c:pt>
                <c:pt idx="542">
                  <c:v>9.0329999999999995</c:v>
                </c:pt>
                <c:pt idx="543">
                  <c:v>9.0500000000000007</c:v>
                </c:pt>
                <c:pt idx="544">
                  <c:v>9.0670000000000002</c:v>
                </c:pt>
                <c:pt idx="545">
                  <c:v>9.0830000000000002</c:v>
                </c:pt>
                <c:pt idx="546">
                  <c:v>9.1</c:v>
                </c:pt>
                <c:pt idx="547">
                  <c:v>9.1170000000000009</c:v>
                </c:pt>
                <c:pt idx="548">
                  <c:v>9.1329999999999991</c:v>
                </c:pt>
                <c:pt idx="549">
                  <c:v>9.15</c:v>
                </c:pt>
                <c:pt idx="550">
                  <c:v>9.1669999999999998</c:v>
                </c:pt>
                <c:pt idx="551">
                  <c:v>9.1829999999999998</c:v>
                </c:pt>
                <c:pt idx="552">
                  <c:v>9.1999999999999993</c:v>
                </c:pt>
                <c:pt idx="553">
                  <c:v>9.2170000000000005</c:v>
                </c:pt>
                <c:pt idx="554">
                  <c:v>9.2330000000000005</c:v>
                </c:pt>
                <c:pt idx="555">
                  <c:v>9.25</c:v>
                </c:pt>
                <c:pt idx="556">
                  <c:v>9.2669999999999995</c:v>
                </c:pt>
                <c:pt idx="557">
                  <c:v>9.2829999999999995</c:v>
                </c:pt>
                <c:pt idx="558">
                  <c:v>9.3000000000000007</c:v>
                </c:pt>
                <c:pt idx="559">
                  <c:v>9.3170000000000002</c:v>
                </c:pt>
                <c:pt idx="560">
                  <c:v>9.3330000000000002</c:v>
                </c:pt>
                <c:pt idx="561">
                  <c:v>9.35</c:v>
                </c:pt>
                <c:pt idx="562">
                  <c:v>9.3670000000000009</c:v>
                </c:pt>
                <c:pt idx="563">
                  <c:v>9.3829999999999991</c:v>
                </c:pt>
                <c:pt idx="564">
                  <c:v>9.4</c:v>
                </c:pt>
                <c:pt idx="565">
                  <c:v>9.4169999999999998</c:v>
                </c:pt>
                <c:pt idx="566">
                  <c:v>9.4329999999999998</c:v>
                </c:pt>
                <c:pt idx="567">
                  <c:v>9.4499999999999993</c:v>
                </c:pt>
                <c:pt idx="568">
                  <c:v>9.4670000000000005</c:v>
                </c:pt>
                <c:pt idx="569">
                  <c:v>9.4830000000000005</c:v>
                </c:pt>
                <c:pt idx="570">
                  <c:v>9.5</c:v>
                </c:pt>
                <c:pt idx="571">
                  <c:v>9.5169999999999995</c:v>
                </c:pt>
                <c:pt idx="572">
                  <c:v>9.5329999999999995</c:v>
                </c:pt>
                <c:pt idx="573">
                  <c:v>9.5500000000000007</c:v>
                </c:pt>
                <c:pt idx="574">
                  <c:v>9.5670000000000002</c:v>
                </c:pt>
                <c:pt idx="575">
                  <c:v>9.5830000000000002</c:v>
                </c:pt>
                <c:pt idx="576">
                  <c:v>9.6</c:v>
                </c:pt>
                <c:pt idx="577">
                  <c:v>9.6170000000000009</c:v>
                </c:pt>
                <c:pt idx="578">
                  <c:v>9.6329999999999991</c:v>
                </c:pt>
                <c:pt idx="579">
                  <c:v>9.65</c:v>
                </c:pt>
                <c:pt idx="580">
                  <c:v>9.6669999999999998</c:v>
                </c:pt>
                <c:pt idx="581">
                  <c:v>9.6829999999999998</c:v>
                </c:pt>
                <c:pt idx="582">
                  <c:v>9.6999999999999993</c:v>
                </c:pt>
                <c:pt idx="583">
                  <c:v>9.7170000000000005</c:v>
                </c:pt>
                <c:pt idx="584">
                  <c:v>9.7330000000000005</c:v>
                </c:pt>
                <c:pt idx="585">
                  <c:v>9.75</c:v>
                </c:pt>
                <c:pt idx="586">
                  <c:v>9.7669999999999995</c:v>
                </c:pt>
                <c:pt idx="587">
                  <c:v>9.7829999999999995</c:v>
                </c:pt>
                <c:pt idx="588">
                  <c:v>9.8000000000000007</c:v>
                </c:pt>
                <c:pt idx="589">
                  <c:v>9.8170000000000002</c:v>
                </c:pt>
                <c:pt idx="590">
                  <c:v>9.8330000000000002</c:v>
                </c:pt>
                <c:pt idx="591">
                  <c:v>9.85</c:v>
                </c:pt>
                <c:pt idx="592">
                  <c:v>9.8670000000000009</c:v>
                </c:pt>
                <c:pt idx="593">
                  <c:v>9.8829999999999991</c:v>
                </c:pt>
                <c:pt idx="594">
                  <c:v>9.9</c:v>
                </c:pt>
                <c:pt idx="595">
                  <c:v>9.9169999999999998</c:v>
                </c:pt>
                <c:pt idx="596">
                  <c:v>9.9329999999999998</c:v>
                </c:pt>
                <c:pt idx="597">
                  <c:v>9.9499999999999993</c:v>
                </c:pt>
                <c:pt idx="598">
                  <c:v>9.9670000000000005</c:v>
                </c:pt>
                <c:pt idx="599">
                  <c:v>9.9830000000000005</c:v>
                </c:pt>
                <c:pt idx="600">
                  <c:v>10</c:v>
                </c:pt>
                <c:pt idx="601">
                  <c:v>10.016999999999999</c:v>
                </c:pt>
                <c:pt idx="602">
                  <c:v>10.032999999999999</c:v>
                </c:pt>
                <c:pt idx="603">
                  <c:v>10.050000000000001</c:v>
                </c:pt>
                <c:pt idx="604">
                  <c:v>10.067</c:v>
                </c:pt>
                <c:pt idx="605">
                  <c:v>10.083</c:v>
                </c:pt>
                <c:pt idx="606">
                  <c:v>10.1</c:v>
                </c:pt>
                <c:pt idx="607">
                  <c:v>10.117000000000001</c:v>
                </c:pt>
                <c:pt idx="608">
                  <c:v>10.132999999999999</c:v>
                </c:pt>
                <c:pt idx="609">
                  <c:v>10.15</c:v>
                </c:pt>
                <c:pt idx="610">
                  <c:v>10.167</c:v>
                </c:pt>
                <c:pt idx="611">
                  <c:v>10.183</c:v>
                </c:pt>
                <c:pt idx="612">
                  <c:v>10.199999999999999</c:v>
                </c:pt>
                <c:pt idx="613">
                  <c:v>10.217000000000001</c:v>
                </c:pt>
                <c:pt idx="614">
                  <c:v>10.233000000000001</c:v>
                </c:pt>
                <c:pt idx="615">
                  <c:v>10.25</c:v>
                </c:pt>
                <c:pt idx="616">
                  <c:v>10.266999999999999</c:v>
                </c:pt>
                <c:pt idx="617">
                  <c:v>10.282999999999999</c:v>
                </c:pt>
                <c:pt idx="618">
                  <c:v>10.3</c:v>
                </c:pt>
                <c:pt idx="619">
                  <c:v>10.317</c:v>
                </c:pt>
                <c:pt idx="620">
                  <c:v>10.333</c:v>
                </c:pt>
                <c:pt idx="621">
                  <c:v>10.35</c:v>
                </c:pt>
                <c:pt idx="622">
                  <c:v>10.367000000000001</c:v>
                </c:pt>
                <c:pt idx="623">
                  <c:v>10.382999999999999</c:v>
                </c:pt>
                <c:pt idx="624">
                  <c:v>10.4</c:v>
                </c:pt>
                <c:pt idx="625">
                  <c:v>10.417</c:v>
                </c:pt>
                <c:pt idx="626">
                  <c:v>10.433</c:v>
                </c:pt>
                <c:pt idx="627">
                  <c:v>10.45</c:v>
                </c:pt>
                <c:pt idx="628">
                  <c:v>10.467000000000001</c:v>
                </c:pt>
                <c:pt idx="629">
                  <c:v>10.483000000000001</c:v>
                </c:pt>
                <c:pt idx="630">
                  <c:v>10.5</c:v>
                </c:pt>
                <c:pt idx="631">
                  <c:v>10.516999999999999</c:v>
                </c:pt>
                <c:pt idx="632">
                  <c:v>10.532999999999999</c:v>
                </c:pt>
                <c:pt idx="633">
                  <c:v>10.55</c:v>
                </c:pt>
                <c:pt idx="634">
                  <c:v>10.567</c:v>
                </c:pt>
                <c:pt idx="635">
                  <c:v>10.583</c:v>
                </c:pt>
                <c:pt idx="636">
                  <c:v>10.6</c:v>
                </c:pt>
                <c:pt idx="637">
                  <c:v>10.617000000000001</c:v>
                </c:pt>
                <c:pt idx="638">
                  <c:v>10.632999999999999</c:v>
                </c:pt>
                <c:pt idx="639">
                  <c:v>10.65</c:v>
                </c:pt>
                <c:pt idx="640">
                  <c:v>10.667</c:v>
                </c:pt>
                <c:pt idx="641">
                  <c:v>10.683</c:v>
                </c:pt>
                <c:pt idx="642">
                  <c:v>10.7</c:v>
                </c:pt>
                <c:pt idx="643">
                  <c:v>10.717000000000001</c:v>
                </c:pt>
                <c:pt idx="644">
                  <c:v>10.733000000000001</c:v>
                </c:pt>
                <c:pt idx="645">
                  <c:v>10.75</c:v>
                </c:pt>
                <c:pt idx="646">
                  <c:v>10.766999999999999</c:v>
                </c:pt>
                <c:pt idx="647">
                  <c:v>10.782999999999999</c:v>
                </c:pt>
                <c:pt idx="648">
                  <c:v>10.8</c:v>
                </c:pt>
                <c:pt idx="649">
                  <c:v>10.817</c:v>
                </c:pt>
                <c:pt idx="650">
                  <c:v>10.833</c:v>
                </c:pt>
                <c:pt idx="651">
                  <c:v>10.85</c:v>
                </c:pt>
                <c:pt idx="652">
                  <c:v>10.867000000000001</c:v>
                </c:pt>
                <c:pt idx="653">
                  <c:v>10.882999999999999</c:v>
                </c:pt>
                <c:pt idx="654">
                  <c:v>10.9</c:v>
                </c:pt>
                <c:pt idx="655">
                  <c:v>10.917</c:v>
                </c:pt>
                <c:pt idx="656">
                  <c:v>10.933</c:v>
                </c:pt>
                <c:pt idx="657">
                  <c:v>10.95</c:v>
                </c:pt>
                <c:pt idx="658">
                  <c:v>10.967000000000001</c:v>
                </c:pt>
                <c:pt idx="659">
                  <c:v>10.983000000000001</c:v>
                </c:pt>
                <c:pt idx="660">
                  <c:v>11</c:v>
                </c:pt>
                <c:pt idx="661">
                  <c:v>11.016999999999999</c:v>
                </c:pt>
                <c:pt idx="662">
                  <c:v>11.032999999999999</c:v>
                </c:pt>
                <c:pt idx="663">
                  <c:v>11.05</c:v>
                </c:pt>
                <c:pt idx="664">
                  <c:v>11.067</c:v>
                </c:pt>
                <c:pt idx="665">
                  <c:v>11.083</c:v>
                </c:pt>
                <c:pt idx="666">
                  <c:v>11.1</c:v>
                </c:pt>
                <c:pt idx="667">
                  <c:v>11.117000000000001</c:v>
                </c:pt>
                <c:pt idx="668">
                  <c:v>11.132999999999999</c:v>
                </c:pt>
                <c:pt idx="669">
                  <c:v>11.15</c:v>
                </c:pt>
                <c:pt idx="670">
                  <c:v>11.167</c:v>
                </c:pt>
                <c:pt idx="671">
                  <c:v>11.183</c:v>
                </c:pt>
                <c:pt idx="672">
                  <c:v>11.2</c:v>
                </c:pt>
                <c:pt idx="673">
                  <c:v>11.217000000000001</c:v>
                </c:pt>
                <c:pt idx="674">
                  <c:v>11.233000000000001</c:v>
                </c:pt>
                <c:pt idx="675">
                  <c:v>11.25</c:v>
                </c:pt>
                <c:pt idx="676">
                  <c:v>11.266999999999999</c:v>
                </c:pt>
                <c:pt idx="677">
                  <c:v>11.282999999999999</c:v>
                </c:pt>
                <c:pt idx="678">
                  <c:v>11.3</c:v>
                </c:pt>
                <c:pt idx="679">
                  <c:v>11.317</c:v>
                </c:pt>
                <c:pt idx="680">
                  <c:v>11.333</c:v>
                </c:pt>
                <c:pt idx="681">
                  <c:v>11.35</c:v>
                </c:pt>
                <c:pt idx="682">
                  <c:v>11.367000000000001</c:v>
                </c:pt>
                <c:pt idx="683">
                  <c:v>11.382999999999999</c:v>
                </c:pt>
                <c:pt idx="684">
                  <c:v>11.4</c:v>
                </c:pt>
                <c:pt idx="685">
                  <c:v>11.417</c:v>
                </c:pt>
                <c:pt idx="686">
                  <c:v>11.433</c:v>
                </c:pt>
                <c:pt idx="687">
                  <c:v>11.45</c:v>
                </c:pt>
                <c:pt idx="688">
                  <c:v>11.467000000000001</c:v>
                </c:pt>
                <c:pt idx="689">
                  <c:v>11.483000000000001</c:v>
                </c:pt>
                <c:pt idx="690">
                  <c:v>11.5</c:v>
                </c:pt>
                <c:pt idx="691">
                  <c:v>11.516999999999999</c:v>
                </c:pt>
                <c:pt idx="692">
                  <c:v>11.532999999999999</c:v>
                </c:pt>
                <c:pt idx="693">
                  <c:v>11.55</c:v>
                </c:pt>
                <c:pt idx="694">
                  <c:v>11.567</c:v>
                </c:pt>
                <c:pt idx="695">
                  <c:v>11.583</c:v>
                </c:pt>
                <c:pt idx="696">
                  <c:v>11.6</c:v>
                </c:pt>
                <c:pt idx="697">
                  <c:v>11.617000000000001</c:v>
                </c:pt>
                <c:pt idx="698">
                  <c:v>11.632999999999999</c:v>
                </c:pt>
                <c:pt idx="699">
                  <c:v>11.65</c:v>
                </c:pt>
                <c:pt idx="700">
                  <c:v>11.667</c:v>
                </c:pt>
                <c:pt idx="701">
                  <c:v>11.683</c:v>
                </c:pt>
                <c:pt idx="702">
                  <c:v>11.7</c:v>
                </c:pt>
                <c:pt idx="703">
                  <c:v>11.717000000000001</c:v>
                </c:pt>
                <c:pt idx="704">
                  <c:v>11.733000000000001</c:v>
                </c:pt>
                <c:pt idx="705">
                  <c:v>11.75</c:v>
                </c:pt>
                <c:pt idx="706">
                  <c:v>11.766999999999999</c:v>
                </c:pt>
                <c:pt idx="707">
                  <c:v>11.782999999999999</c:v>
                </c:pt>
                <c:pt idx="708">
                  <c:v>11.8</c:v>
                </c:pt>
                <c:pt idx="709">
                  <c:v>11.817</c:v>
                </c:pt>
                <c:pt idx="710">
                  <c:v>11.833</c:v>
                </c:pt>
                <c:pt idx="711">
                  <c:v>11.85</c:v>
                </c:pt>
                <c:pt idx="712">
                  <c:v>11.867000000000001</c:v>
                </c:pt>
                <c:pt idx="713">
                  <c:v>11.882999999999999</c:v>
                </c:pt>
                <c:pt idx="714">
                  <c:v>11.9</c:v>
                </c:pt>
                <c:pt idx="715">
                  <c:v>11.917</c:v>
                </c:pt>
                <c:pt idx="716">
                  <c:v>11.933</c:v>
                </c:pt>
                <c:pt idx="717">
                  <c:v>11.95</c:v>
                </c:pt>
                <c:pt idx="718">
                  <c:v>11.967000000000001</c:v>
                </c:pt>
                <c:pt idx="719">
                  <c:v>11.983000000000001</c:v>
                </c:pt>
                <c:pt idx="720">
                  <c:v>12</c:v>
                </c:pt>
                <c:pt idx="721">
                  <c:v>12.016999999999999</c:v>
                </c:pt>
                <c:pt idx="722">
                  <c:v>12.032999999999999</c:v>
                </c:pt>
                <c:pt idx="723">
                  <c:v>12.05</c:v>
                </c:pt>
                <c:pt idx="724">
                  <c:v>12.067</c:v>
                </c:pt>
                <c:pt idx="725">
                  <c:v>12.083</c:v>
                </c:pt>
                <c:pt idx="726">
                  <c:v>12.1</c:v>
                </c:pt>
                <c:pt idx="727">
                  <c:v>12.117000000000001</c:v>
                </c:pt>
                <c:pt idx="728">
                  <c:v>12.132999999999999</c:v>
                </c:pt>
                <c:pt idx="729">
                  <c:v>12.15</c:v>
                </c:pt>
                <c:pt idx="730">
                  <c:v>12.167</c:v>
                </c:pt>
                <c:pt idx="731">
                  <c:v>12.183</c:v>
                </c:pt>
                <c:pt idx="732">
                  <c:v>12.2</c:v>
                </c:pt>
                <c:pt idx="733">
                  <c:v>12.217000000000001</c:v>
                </c:pt>
                <c:pt idx="734">
                  <c:v>12.233000000000001</c:v>
                </c:pt>
                <c:pt idx="735">
                  <c:v>12.25</c:v>
                </c:pt>
                <c:pt idx="736">
                  <c:v>12.266999999999999</c:v>
                </c:pt>
                <c:pt idx="737">
                  <c:v>12.282999999999999</c:v>
                </c:pt>
                <c:pt idx="738">
                  <c:v>12.3</c:v>
                </c:pt>
                <c:pt idx="739">
                  <c:v>12.317</c:v>
                </c:pt>
                <c:pt idx="740">
                  <c:v>12.333</c:v>
                </c:pt>
                <c:pt idx="741">
                  <c:v>12.35</c:v>
                </c:pt>
                <c:pt idx="742">
                  <c:v>12.367000000000001</c:v>
                </c:pt>
                <c:pt idx="743">
                  <c:v>12.382999999999999</c:v>
                </c:pt>
                <c:pt idx="744">
                  <c:v>12.4</c:v>
                </c:pt>
                <c:pt idx="745">
                  <c:v>12.417</c:v>
                </c:pt>
                <c:pt idx="746">
                  <c:v>12.433</c:v>
                </c:pt>
                <c:pt idx="747">
                  <c:v>12.45</c:v>
                </c:pt>
                <c:pt idx="748">
                  <c:v>12.467000000000001</c:v>
                </c:pt>
                <c:pt idx="749">
                  <c:v>12.483000000000001</c:v>
                </c:pt>
                <c:pt idx="750">
                  <c:v>12.5</c:v>
                </c:pt>
                <c:pt idx="751">
                  <c:v>12.516999999999999</c:v>
                </c:pt>
                <c:pt idx="752">
                  <c:v>12.532999999999999</c:v>
                </c:pt>
                <c:pt idx="753">
                  <c:v>12.55</c:v>
                </c:pt>
                <c:pt idx="754">
                  <c:v>12.567</c:v>
                </c:pt>
                <c:pt idx="755">
                  <c:v>12.583</c:v>
                </c:pt>
                <c:pt idx="756">
                  <c:v>12.6</c:v>
                </c:pt>
                <c:pt idx="757">
                  <c:v>12.617000000000001</c:v>
                </c:pt>
                <c:pt idx="758">
                  <c:v>12.632999999999999</c:v>
                </c:pt>
                <c:pt idx="759">
                  <c:v>12.65</c:v>
                </c:pt>
                <c:pt idx="760">
                  <c:v>12.667</c:v>
                </c:pt>
                <c:pt idx="761">
                  <c:v>12.683</c:v>
                </c:pt>
                <c:pt idx="762">
                  <c:v>12.7</c:v>
                </c:pt>
                <c:pt idx="763">
                  <c:v>12.717000000000001</c:v>
                </c:pt>
                <c:pt idx="764">
                  <c:v>12.733000000000001</c:v>
                </c:pt>
                <c:pt idx="765">
                  <c:v>12.75</c:v>
                </c:pt>
                <c:pt idx="766">
                  <c:v>12.766999999999999</c:v>
                </c:pt>
                <c:pt idx="767">
                  <c:v>12.782999999999999</c:v>
                </c:pt>
                <c:pt idx="768">
                  <c:v>12.8</c:v>
                </c:pt>
                <c:pt idx="769">
                  <c:v>12.817</c:v>
                </c:pt>
                <c:pt idx="770">
                  <c:v>12.833</c:v>
                </c:pt>
                <c:pt idx="771">
                  <c:v>12.85</c:v>
                </c:pt>
                <c:pt idx="772">
                  <c:v>12.867000000000001</c:v>
                </c:pt>
                <c:pt idx="773">
                  <c:v>12.882999999999999</c:v>
                </c:pt>
                <c:pt idx="774">
                  <c:v>12.9</c:v>
                </c:pt>
                <c:pt idx="775">
                  <c:v>12.917</c:v>
                </c:pt>
                <c:pt idx="776">
                  <c:v>12.933</c:v>
                </c:pt>
                <c:pt idx="777">
                  <c:v>12.95</c:v>
                </c:pt>
                <c:pt idx="778">
                  <c:v>12.967000000000001</c:v>
                </c:pt>
                <c:pt idx="779">
                  <c:v>12.983000000000001</c:v>
                </c:pt>
                <c:pt idx="780">
                  <c:v>13</c:v>
                </c:pt>
                <c:pt idx="781">
                  <c:v>13.016999999999999</c:v>
                </c:pt>
                <c:pt idx="782">
                  <c:v>13.032999999999999</c:v>
                </c:pt>
                <c:pt idx="783">
                  <c:v>13.05</c:v>
                </c:pt>
                <c:pt idx="784">
                  <c:v>13.067</c:v>
                </c:pt>
                <c:pt idx="785">
                  <c:v>13.083</c:v>
                </c:pt>
                <c:pt idx="786">
                  <c:v>13.1</c:v>
                </c:pt>
                <c:pt idx="787">
                  <c:v>13.117000000000001</c:v>
                </c:pt>
                <c:pt idx="788">
                  <c:v>13.132999999999999</c:v>
                </c:pt>
                <c:pt idx="789">
                  <c:v>13.15</c:v>
                </c:pt>
                <c:pt idx="790">
                  <c:v>13.167</c:v>
                </c:pt>
                <c:pt idx="791">
                  <c:v>13.183</c:v>
                </c:pt>
                <c:pt idx="792">
                  <c:v>13.2</c:v>
                </c:pt>
                <c:pt idx="793">
                  <c:v>13.217000000000001</c:v>
                </c:pt>
                <c:pt idx="794">
                  <c:v>13.233000000000001</c:v>
                </c:pt>
                <c:pt idx="795">
                  <c:v>13.25</c:v>
                </c:pt>
                <c:pt idx="796">
                  <c:v>13.266999999999999</c:v>
                </c:pt>
                <c:pt idx="797">
                  <c:v>13.282999999999999</c:v>
                </c:pt>
                <c:pt idx="798">
                  <c:v>13.3</c:v>
                </c:pt>
                <c:pt idx="799">
                  <c:v>13.317</c:v>
                </c:pt>
                <c:pt idx="800">
                  <c:v>13.333</c:v>
                </c:pt>
                <c:pt idx="801">
                  <c:v>13.35</c:v>
                </c:pt>
                <c:pt idx="802">
                  <c:v>13.367000000000001</c:v>
                </c:pt>
                <c:pt idx="803">
                  <c:v>13.382999999999999</c:v>
                </c:pt>
                <c:pt idx="804">
                  <c:v>13.4</c:v>
                </c:pt>
                <c:pt idx="805">
                  <c:v>13.417</c:v>
                </c:pt>
                <c:pt idx="806">
                  <c:v>13.433</c:v>
                </c:pt>
                <c:pt idx="807">
                  <c:v>13.45</c:v>
                </c:pt>
                <c:pt idx="808">
                  <c:v>13.467000000000001</c:v>
                </c:pt>
                <c:pt idx="809">
                  <c:v>13.483000000000001</c:v>
                </c:pt>
                <c:pt idx="810">
                  <c:v>13.5</c:v>
                </c:pt>
                <c:pt idx="811">
                  <c:v>13.516999999999999</c:v>
                </c:pt>
                <c:pt idx="812">
                  <c:v>13.532999999999999</c:v>
                </c:pt>
                <c:pt idx="813">
                  <c:v>13.55</c:v>
                </c:pt>
                <c:pt idx="814">
                  <c:v>13.567</c:v>
                </c:pt>
                <c:pt idx="815">
                  <c:v>13.583</c:v>
                </c:pt>
                <c:pt idx="816">
                  <c:v>13.6</c:v>
                </c:pt>
                <c:pt idx="817">
                  <c:v>13.617000000000001</c:v>
                </c:pt>
                <c:pt idx="818">
                  <c:v>13.632999999999999</c:v>
                </c:pt>
                <c:pt idx="819">
                  <c:v>13.65</c:v>
                </c:pt>
                <c:pt idx="820">
                  <c:v>13.667</c:v>
                </c:pt>
                <c:pt idx="821">
                  <c:v>13.683</c:v>
                </c:pt>
                <c:pt idx="822">
                  <c:v>13.7</c:v>
                </c:pt>
                <c:pt idx="823">
                  <c:v>13.717000000000001</c:v>
                </c:pt>
                <c:pt idx="824">
                  <c:v>13.733000000000001</c:v>
                </c:pt>
                <c:pt idx="825">
                  <c:v>13.75</c:v>
                </c:pt>
                <c:pt idx="826">
                  <c:v>13.766999999999999</c:v>
                </c:pt>
                <c:pt idx="827">
                  <c:v>13.782999999999999</c:v>
                </c:pt>
                <c:pt idx="828">
                  <c:v>13.8</c:v>
                </c:pt>
                <c:pt idx="829">
                  <c:v>13.817</c:v>
                </c:pt>
                <c:pt idx="830">
                  <c:v>13.833</c:v>
                </c:pt>
                <c:pt idx="831">
                  <c:v>13.85</c:v>
                </c:pt>
                <c:pt idx="832">
                  <c:v>13.867000000000001</c:v>
                </c:pt>
                <c:pt idx="833">
                  <c:v>13.882999999999999</c:v>
                </c:pt>
                <c:pt idx="834">
                  <c:v>13.9</c:v>
                </c:pt>
                <c:pt idx="835">
                  <c:v>13.917</c:v>
                </c:pt>
                <c:pt idx="836">
                  <c:v>13.933</c:v>
                </c:pt>
                <c:pt idx="837">
                  <c:v>13.95</c:v>
                </c:pt>
                <c:pt idx="838">
                  <c:v>13.967000000000001</c:v>
                </c:pt>
                <c:pt idx="839">
                  <c:v>13.983000000000001</c:v>
                </c:pt>
                <c:pt idx="840">
                  <c:v>14</c:v>
                </c:pt>
                <c:pt idx="841">
                  <c:v>14.016999999999999</c:v>
                </c:pt>
                <c:pt idx="842">
                  <c:v>14.032999999999999</c:v>
                </c:pt>
                <c:pt idx="843">
                  <c:v>14.05</c:v>
                </c:pt>
                <c:pt idx="844">
                  <c:v>14.067</c:v>
                </c:pt>
                <c:pt idx="845">
                  <c:v>14.083</c:v>
                </c:pt>
                <c:pt idx="846">
                  <c:v>14.1</c:v>
                </c:pt>
                <c:pt idx="847">
                  <c:v>14.117000000000001</c:v>
                </c:pt>
                <c:pt idx="848">
                  <c:v>14.132999999999999</c:v>
                </c:pt>
                <c:pt idx="849">
                  <c:v>14.15</c:v>
                </c:pt>
                <c:pt idx="850">
                  <c:v>14.167</c:v>
                </c:pt>
                <c:pt idx="851">
                  <c:v>14.183</c:v>
                </c:pt>
                <c:pt idx="852">
                  <c:v>14.2</c:v>
                </c:pt>
                <c:pt idx="853">
                  <c:v>14.217000000000001</c:v>
                </c:pt>
                <c:pt idx="854">
                  <c:v>14.233000000000001</c:v>
                </c:pt>
                <c:pt idx="855">
                  <c:v>14.25</c:v>
                </c:pt>
                <c:pt idx="856">
                  <c:v>14.266999999999999</c:v>
                </c:pt>
                <c:pt idx="857">
                  <c:v>14.282999999999999</c:v>
                </c:pt>
                <c:pt idx="858">
                  <c:v>14.3</c:v>
                </c:pt>
                <c:pt idx="859">
                  <c:v>14.317</c:v>
                </c:pt>
                <c:pt idx="860">
                  <c:v>14.333</c:v>
                </c:pt>
                <c:pt idx="861">
                  <c:v>14.35</c:v>
                </c:pt>
                <c:pt idx="862">
                  <c:v>14.367000000000001</c:v>
                </c:pt>
                <c:pt idx="863">
                  <c:v>14.382999999999999</c:v>
                </c:pt>
                <c:pt idx="864">
                  <c:v>14.4</c:v>
                </c:pt>
                <c:pt idx="865">
                  <c:v>14.417</c:v>
                </c:pt>
                <c:pt idx="866">
                  <c:v>14.433</c:v>
                </c:pt>
                <c:pt idx="867">
                  <c:v>14.45</c:v>
                </c:pt>
                <c:pt idx="868">
                  <c:v>14.467000000000001</c:v>
                </c:pt>
                <c:pt idx="869">
                  <c:v>14.483000000000001</c:v>
                </c:pt>
                <c:pt idx="870">
                  <c:v>14.5</c:v>
                </c:pt>
                <c:pt idx="871">
                  <c:v>14.516999999999999</c:v>
                </c:pt>
                <c:pt idx="872">
                  <c:v>14.532999999999999</c:v>
                </c:pt>
                <c:pt idx="873">
                  <c:v>14.55</c:v>
                </c:pt>
                <c:pt idx="874">
                  <c:v>14.567</c:v>
                </c:pt>
                <c:pt idx="875">
                  <c:v>14.583</c:v>
                </c:pt>
                <c:pt idx="876">
                  <c:v>14.6</c:v>
                </c:pt>
                <c:pt idx="877">
                  <c:v>14.617000000000001</c:v>
                </c:pt>
                <c:pt idx="878">
                  <c:v>14.632999999999999</c:v>
                </c:pt>
                <c:pt idx="879">
                  <c:v>14.65</c:v>
                </c:pt>
                <c:pt idx="880">
                  <c:v>14.667</c:v>
                </c:pt>
                <c:pt idx="881">
                  <c:v>14.683</c:v>
                </c:pt>
                <c:pt idx="882">
                  <c:v>14.7</c:v>
                </c:pt>
                <c:pt idx="883">
                  <c:v>14.717000000000001</c:v>
                </c:pt>
                <c:pt idx="884">
                  <c:v>14.733000000000001</c:v>
                </c:pt>
                <c:pt idx="885">
                  <c:v>14.75</c:v>
                </c:pt>
                <c:pt idx="886">
                  <c:v>14.766999999999999</c:v>
                </c:pt>
                <c:pt idx="887">
                  <c:v>14.782999999999999</c:v>
                </c:pt>
                <c:pt idx="888">
                  <c:v>14.8</c:v>
                </c:pt>
                <c:pt idx="889">
                  <c:v>14.817</c:v>
                </c:pt>
                <c:pt idx="890">
                  <c:v>14.833</c:v>
                </c:pt>
                <c:pt idx="891">
                  <c:v>14.85</c:v>
                </c:pt>
                <c:pt idx="892">
                  <c:v>14.867000000000001</c:v>
                </c:pt>
                <c:pt idx="893">
                  <c:v>14.882999999999999</c:v>
                </c:pt>
                <c:pt idx="894">
                  <c:v>14.9</c:v>
                </c:pt>
                <c:pt idx="895">
                  <c:v>14.917</c:v>
                </c:pt>
                <c:pt idx="896">
                  <c:v>14.933</c:v>
                </c:pt>
                <c:pt idx="897">
                  <c:v>14.95</c:v>
                </c:pt>
                <c:pt idx="898">
                  <c:v>14.967000000000001</c:v>
                </c:pt>
                <c:pt idx="899">
                  <c:v>14.983000000000001</c:v>
                </c:pt>
                <c:pt idx="900">
                  <c:v>15</c:v>
                </c:pt>
                <c:pt idx="901">
                  <c:v>15.016999999999999</c:v>
                </c:pt>
                <c:pt idx="902">
                  <c:v>15.032999999999999</c:v>
                </c:pt>
                <c:pt idx="903">
                  <c:v>15.05</c:v>
                </c:pt>
                <c:pt idx="904">
                  <c:v>15.067</c:v>
                </c:pt>
                <c:pt idx="905">
                  <c:v>15.083</c:v>
                </c:pt>
                <c:pt idx="906">
                  <c:v>15.1</c:v>
                </c:pt>
                <c:pt idx="907">
                  <c:v>15.117000000000001</c:v>
                </c:pt>
                <c:pt idx="908">
                  <c:v>15.132999999999999</c:v>
                </c:pt>
                <c:pt idx="909">
                  <c:v>15.15</c:v>
                </c:pt>
                <c:pt idx="910">
                  <c:v>15.167</c:v>
                </c:pt>
                <c:pt idx="911">
                  <c:v>15.183</c:v>
                </c:pt>
                <c:pt idx="912">
                  <c:v>15.2</c:v>
                </c:pt>
                <c:pt idx="913">
                  <c:v>15.217000000000001</c:v>
                </c:pt>
                <c:pt idx="914">
                  <c:v>15.233000000000001</c:v>
                </c:pt>
                <c:pt idx="915">
                  <c:v>15.25</c:v>
                </c:pt>
                <c:pt idx="916">
                  <c:v>15.266999999999999</c:v>
                </c:pt>
                <c:pt idx="917">
                  <c:v>15.282999999999999</c:v>
                </c:pt>
                <c:pt idx="918">
                  <c:v>15.3</c:v>
                </c:pt>
                <c:pt idx="919">
                  <c:v>15.317</c:v>
                </c:pt>
                <c:pt idx="920">
                  <c:v>15.333</c:v>
                </c:pt>
                <c:pt idx="921">
                  <c:v>15.35</c:v>
                </c:pt>
                <c:pt idx="922">
                  <c:v>15.367000000000001</c:v>
                </c:pt>
                <c:pt idx="923">
                  <c:v>15.382999999999999</c:v>
                </c:pt>
                <c:pt idx="924">
                  <c:v>15.4</c:v>
                </c:pt>
                <c:pt idx="925">
                  <c:v>15.417</c:v>
                </c:pt>
                <c:pt idx="926">
                  <c:v>15.433</c:v>
                </c:pt>
                <c:pt idx="927">
                  <c:v>15.45</c:v>
                </c:pt>
                <c:pt idx="928">
                  <c:v>15.467000000000001</c:v>
                </c:pt>
                <c:pt idx="929">
                  <c:v>15.483000000000001</c:v>
                </c:pt>
                <c:pt idx="930">
                  <c:v>15.5</c:v>
                </c:pt>
                <c:pt idx="931">
                  <c:v>15.516999999999999</c:v>
                </c:pt>
                <c:pt idx="932">
                  <c:v>15.532999999999999</c:v>
                </c:pt>
                <c:pt idx="933">
                  <c:v>15.55</c:v>
                </c:pt>
                <c:pt idx="934">
                  <c:v>15.567</c:v>
                </c:pt>
                <c:pt idx="935">
                  <c:v>15.583</c:v>
                </c:pt>
                <c:pt idx="936">
                  <c:v>15.6</c:v>
                </c:pt>
                <c:pt idx="937">
                  <c:v>15.617000000000001</c:v>
                </c:pt>
                <c:pt idx="938">
                  <c:v>15.632999999999999</c:v>
                </c:pt>
                <c:pt idx="939">
                  <c:v>15.65</c:v>
                </c:pt>
                <c:pt idx="940">
                  <c:v>15.667</c:v>
                </c:pt>
                <c:pt idx="941">
                  <c:v>15.683</c:v>
                </c:pt>
                <c:pt idx="942">
                  <c:v>15.7</c:v>
                </c:pt>
                <c:pt idx="943">
                  <c:v>15.717000000000001</c:v>
                </c:pt>
                <c:pt idx="944">
                  <c:v>15.733000000000001</c:v>
                </c:pt>
                <c:pt idx="945">
                  <c:v>15.75</c:v>
                </c:pt>
                <c:pt idx="946">
                  <c:v>15.766999999999999</c:v>
                </c:pt>
                <c:pt idx="947">
                  <c:v>15.782999999999999</c:v>
                </c:pt>
                <c:pt idx="948">
                  <c:v>15.8</c:v>
                </c:pt>
                <c:pt idx="949">
                  <c:v>15.817</c:v>
                </c:pt>
                <c:pt idx="950">
                  <c:v>15.833</c:v>
                </c:pt>
                <c:pt idx="951">
                  <c:v>15.85</c:v>
                </c:pt>
                <c:pt idx="952">
                  <c:v>15.867000000000001</c:v>
                </c:pt>
                <c:pt idx="953">
                  <c:v>15.882999999999999</c:v>
                </c:pt>
                <c:pt idx="954">
                  <c:v>15.9</c:v>
                </c:pt>
                <c:pt idx="955">
                  <c:v>15.917</c:v>
                </c:pt>
                <c:pt idx="956">
                  <c:v>15.933</c:v>
                </c:pt>
                <c:pt idx="957">
                  <c:v>15.95</c:v>
                </c:pt>
                <c:pt idx="958">
                  <c:v>15.967000000000001</c:v>
                </c:pt>
                <c:pt idx="959">
                  <c:v>15.983000000000001</c:v>
                </c:pt>
                <c:pt idx="960">
                  <c:v>16</c:v>
                </c:pt>
                <c:pt idx="961">
                  <c:v>16.016999999999999</c:v>
                </c:pt>
                <c:pt idx="962">
                  <c:v>16.033000000000001</c:v>
                </c:pt>
                <c:pt idx="963">
                  <c:v>16.05</c:v>
                </c:pt>
                <c:pt idx="964">
                  <c:v>16.067</c:v>
                </c:pt>
                <c:pt idx="965">
                  <c:v>16.082999999999998</c:v>
                </c:pt>
                <c:pt idx="966">
                  <c:v>16.100000000000001</c:v>
                </c:pt>
                <c:pt idx="967">
                  <c:v>16.117000000000001</c:v>
                </c:pt>
                <c:pt idx="968">
                  <c:v>16.132999999999999</c:v>
                </c:pt>
                <c:pt idx="969">
                  <c:v>16.149999999999999</c:v>
                </c:pt>
                <c:pt idx="970">
                  <c:v>16.167000000000002</c:v>
                </c:pt>
                <c:pt idx="971">
                  <c:v>16.183</c:v>
                </c:pt>
                <c:pt idx="972">
                  <c:v>16.2</c:v>
                </c:pt>
                <c:pt idx="973">
                  <c:v>16.216999999999999</c:v>
                </c:pt>
                <c:pt idx="974">
                  <c:v>16.233000000000001</c:v>
                </c:pt>
                <c:pt idx="975">
                  <c:v>16.25</c:v>
                </c:pt>
                <c:pt idx="976">
                  <c:v>16.266999999999999</c:v>
                </c:pt>
                <c:pt idx="977">
                  <c:v>16.283000000000001</c:v>
                </c:pt>
                <c:pt idx="978">
                  <c:v>16.3</c:v>
                </c:pt>
                <c:pt idx="979">
                  <c:v>16.317</c:v>
                </c:pt>
                <c:pt idx="980">
                  <c:v>16.332999999999998</c:v>
                </c:pt>
                <c:pt idx="981">
                  <c:v>16.350000000000001</c:v>
                </c:pt>
                <c:pt idx="982">
                  <c:v>16.367000000000001</c:v>
                </c:pt>
                <c:pt idx="983">
                  <c:v>16.382999999999999</c:v>
                </c:pt>
                <c:pt idx="984">
                  <c:v>16.399999999999999</c:v>
                </c:pt>
                <c:pt idx="985">
                  <c:v>16.417000000000002</c:v>
                </c:pt>
                <c:pt idx="986">
                  <c:v>16.433</c:v>
                </c:pt>
                <c:pt idx="987">
                  <c:v>16.45</c:v>
                </c:pt>
                <c:pt idx="988">
                  <c:v>16.466999999999999</c:v>
                </c:pt>
                <c:pt idx="989">
                  <c:v>16.483000000000001</c:v>
                </c:pt>
                <c:pt idx="990">
                  <c:v>16.5</c:v>
                </c:pt>
                <c:pt idx="991">
                  <c:v>16.516999999999999</c:v>
                </c:pt>
                <c:pt idx="992">
                  <c:v>16.533000000000001</c:v>
                </c:pt>
                <c:pt idx="993">
                  <c:v>16.55</c:v>
                </c:pt>
                <c:pt idx="994">
                  <c:v>16.567</c:v>
                </c:pt>
                <c:pt idx="995">
                  <c:v>16.582999999999998</c:v>
                </c:pt>
                <c:pt idx="996">
                  <c:v>16.600000000000001</c:v>
                </c:pt>
                <c:pt idx="997">
                  <c:v>16.617000000000001</c:v>
                </c:pt>
                <c:pt idx="998">
                  <c:v>16.632999999999999</c:v>
                </c:pt>
                <c:pt idx="999">
                  <c:v>16.649999999999999</c:v>
                </c:pt>
                <c:pt idx="1000">
                  <c:v>16.667000000000002</c:v>
                </c:pt>
                <c:pt idx="1001">
                  <c:v>16.683</c:v>
                </c:pt>
                <c:pt idx="1002">
                  <c:v>16.7</c:v>
                </c:pt>
                <c:pt idx="1003">
                  <c:v>16.716999999999999</c:v>
                </c:pt>
                <c:pt idx="1004">
                  <c:v>16.733000000000001</c:v>
                </c:pt>
                <c:pt idx="1005">
                  <c:v>16.75</c:v>
                </c:pt>
                <c:pt idx="1006">
                  <c:v>16.766999999999999</c:v>
                </c:pt>
                <c:pt idx="1007">
                  <c:v>16.783000000000001</c:v>
                </c:pt>
                <c:pt idx="1008">
                  <c:v>16.8</c:v>
                </c:pt>
                <c:pt idx="1009">
                  <c:v>16.817</c:v>
                </c:pt>
                <c:pt idx="1010">
                  <c:v>16.832999999999998</c:v>
                </c:pt>
                <c:pt idx="1011">
                  <c:v>16.850000000000001</c:v>
                </c:pt>
                <c:pt idx="1012">
                  <c:v>16.867000000000001</c:v>
                </c:pt>
                <c:pt idx="1013">
                  <c:v>16.882999999999999</c:v>
                </c:pt>
                <c:pt idx="1014">
                  <c:v>16.899999999999999</c:v>
                </c:pt>
                <c:pt idx="1015">
                  <c:v>16.917000000000002</c:v>
                </c:pt>
                <c:pt idx="1016">
                  <c:v>16.933</c:v>
                </c:pt>
                <c:pt idx="1017">
                  <c:v>16.95</c:v>
                </c:pt>
                <c:pt idx="1018">
                  <c:v>16.966999999999999</c:v>
                </c:pt>
                <c:pt idx="1019">
                  <c:v>16.983000000000001</c:v>
                </c:pt>
                <c:pt idx="1020">
                  <c:v>17</c:v>
                </c:pt>
                <c:pt idx="1021">
                  <c:v>17.016999999999999</c:v>
                </c:pt>
                <c:pt idx="1022">
                  <c:v>17.033000000000001</c:v>
                </c:pt>
                <c:pt idx="1023">
                  <c:v>17.05</c:v>
                </c:pt>
                <c:pt idx="1024">
                  <c:v>17.067</c:v>
                </c:pt>
                <c:pt idx="1025">
                  <c:v>17.082999999999998</c:v>
                </c:pt>
                <c:pt idx="1026">
                  <c:v>17.100000000000001</c:v>
                </c:pt>
                <c:pt idx="1027">
                  <c:v>17.117000000000001</c:v>
                </c:pt>
                <c:pt idx="1028">
                  <c:v>17.132999999999999</c:v>
                </c:pt>
                <c:pt idx="1029">
                  <c:v>17.149999999999999</c:v>
                </c:pt>
                <c:pt idx="1030">
                  <c:v>17.167000000000002</c:v>
                </c:pt>
                <c:pt idx="1031">
                  <c:v>17.183</c:v>
                </c:pt>
                <c:pt idx="1032">
                  <c:v>17.2</c:v>
                </c:pt>
                <c:pt idx="1033">
                  <c:v>17.216999999999999</c:v>
                </c:pt>
                <c:pt idx="1034">
                  <c:v>17.233000000000001</c:v>
                </c:pt>
                <c:pt idx="1035">
                  <c:v>17.25</c:v>
                </c:pt>
                <c:pt idx="1036">
                  <c:v>17.266999999999999</c:v>
                </c:pt>
                <c:pt idx="1037">
                  <c:v>17.283000000000001</c:v>
                </c:pt>
                <c:pt idx="1038">
                  <c:v>17.3</c:v>
                </c:pt>
                <c:pt idx="1039">
                  <c:v>17.317</c:v>
                </c:pt>
                <c:pt idx="1040">
                  <c:v>17.332999999999998</c:v>
                </c:pt>
                <c:pt idx="1041">
                  <c:v>17.350000000000001</c:v>
                </c:pt>
                <c:pt idx="1042">
                  <c:v>17.367000000000001</c:v>
                </c:pt>
                <c:pt idx="1043">
                  <c:v>17.382999999999999</c:v>
                </c:pt>
                <c:pt idx="1044">
                  <c:v>17.399999999999999</c:v>
                </c:pt>
                <c:pt idx="1045">
                  <c:v>17.417000000000002</c:v>
                </c:pt>
                <c:pt idx="1046">
                  <c:v>17.433</c:v>
                </c:pt>
                <c:pt idx="1047">
                  <c:v>17.45</c:v>
                </c:pt>
                <c:pt idx="1048">
                  <c:v>17.466999999999999</c:v>
                </c:pt>
                <c:pt idx="1049">
                  <c:v>17.483000000000001</c:v>
                </c:pt>
                <c:pt idx="1050">
                  <c:v>17.5</c:v>
                </c:pt>
                <c:pt idx="1051">
                  <c:v>17.516999999999999</c:v>
                </c:pt>
                <c:pt idx="1052">
                  <c:v>17.533000000000001</c:v>
                </c:pt>
                <c:pt idx="1053">
                  <c:v>17.55</c:v>
                </c:pt>
                <c:pt idx="1054">
                  <c:v>17.567</c:v>
                </c:pt>
                <c:pt idx="1055">
                  <c:v>17.582999999999998</c:v>
                </c:pt>
                <c:pt idx="1056">
                  <c:v>17.600000000000001</c:v>
                </c:pt>
                <c:pt idx="1057">
                  <c:v>17.617000000000001</c:v>
                </c:pt>
                <c:pt idx="1058">
                  <c:v>17.632999999999999</c:v>
                </c:pt>
                <c:pt idx="1059">
                  <c:v>17.649999999999999</c:v>
                </c:pt>
                <c:pt idx="1060">
                  <c:v>17.667000000000002</c:v>
                </c:pt>
                <c:pt idx="1061">
                  <c:v>17.683</c:v>
                </c:pt>
                <c:pt idx="1062">
                  <c:v>17.7</c:v>
                </c:pt>
                <c:pt idx="1063">
                  <c:v>17.716999999999999</c:v>
                </c:pt>
                <c:pt idx="1064">
                  <c:v>17.733000000000001</c:v>
                </c:pt>
                <c:pt idx="1065">
                  <c:v>17.75</c:v>
                </c:pt>
                <c:pt idx="1066">
                  <c:v>17.766999999999999</c:v>
                </c:pt>
                <c:pt idx="1067">
                  <c:v>17.783000000000001</c:v>
                </c:pt>
                <c:pt idx="1068">
                  <c:v>17.8</c:v>
                </c:pt>
                <c:pt idx="1069">
                  <c:v>17.817</c:v>
                </c:pt>
                <c:pt idx="1070">
                  <c:v>17.832999999999998</c:v>
                </c:pt>
                <c:pt idx="1071">
                  <c:v>17.850000000000001</c:v>
                </c:pt>
                <c:pt idx="1072">
                  <c:v>17.867000000000001</c:v>
                </c:pt>
                <c:pt idx="1073">
                  <c:v>17.882999999999999</c:v>
                </c:pt>
                <c:pt idx="1074">
                  <c:v>17.899999999999999</c:v>
                </c:pt>
                <c:pt idx="1075">
                  <c:v>17.917000000000002</c:v>
                </c:pt>
                <c:pt idx="1076">
                  <c:v>17.933</c:v>
                </c:pt>
                <c:pt idx="1077">
                  <c:v>17.95</c:v>
                </c:pt>
                <c:pt idx="1078">
                  <c:v>17.966999999999999</c:v>
                </c:pt>
                <c:pt idx="1079">
                  <c:v>17.983000000000001</c:v>
                </c:pt>
                <c:pt idx="1080">
                  <c:v>18</c:v>
                </c:pt>
                <c:pt idx="1081">
                  <c:v>18.016999999999999</c:v>
                </c:pt>
                <c:pt idx="1082">
                  <c:v>18.033000000000001</c:v>
                </c:pt>
                <c:pt idx="1083">
                  <c:v>18.05</c:v>
                </c:pt>
                <c:pt idx="1084">
                  <c:v>18.067</c:v>
                </c:pt>
                <c:pt idx="1085">
                  <c:v>18.082999999999998</c:v>
                </c:pt>
                <c:pt idx="1086">
                  <c:v>18.100000000000001</c:v>
                </c:pt>
                <c:pt idx="1087">
                  <c:v>18.117000000000001</c:v>
                </c:pt>
                <c:pt idx="1088">
                  <c:v>18.132999999999999</c:v>
                </c:pt>
                <c:pt idx="1089">
                  <c:v>18.149999999999999</c:v>
                </c:pt>
                <c:pt idx="1090">
                  <c:v>18.167000000000002</c:v>
                </c:pt>
                <c:pt idx="1091">
                  <c:v>18.183</c:v>
                </c:pt>
                <c:pt idx="1092">
                  <c:v>18.2</c:v>
                </c:pt>
                <c:pt idx="1093">
                  <c:v>18.216999999999999</c:v>
                </c:pt>
                <c:pt idx="1094">
                  <c:v>18.233000000000001</c:v>
                </c:pt>
                <c:pt idx="1095">
                  <c:v>18.25</c:v>
                </c:pt>
                <c:pt idx="1096">
                  <c:v>18.266999999999999</c:v>
                </c:pt>
                <c:pt idx="1097">
                  <c:v>18.283000000000001</c:v>
                </c:pt>
                <c:pt idx="1098">
                  <c:v>18.3</c:v>
                </c:pt>
                <c:pt idx="1099">
                  <c:v>18.317</c:v>
                </c:pt>
                <c:pt idx="1100">
                  <c:v>18.332999999999998</c:v>
                </c:pt>
                <c:pt idx="1101">
                  <c:v>18.350000000000001</c:v>
                </c:pt>
                <c:pt idx="1102">
                  <c:v>18.367000000000001</c:v>
                </c:pt>
                <c:pt idx="1103">
                  <c:v>18.382999999999999</c:v>
                </c:pt>
                <c:pt idx="1104">
                  <c:v>18.399999999999999</c:v>
                </c:pt>
                <c:pt idx="1105">
                  <c:v>18.417000000000002</c:v>
                </c:pt>
                <c:pt idx="1106">
                  <c:v>18.433</c:v>
                </c:pt>
                <c:pt idx="1107">
                  <c:v>18.45</c:v>
                </c:pt>
                <c:pt idx="1108">
                  <c:v>18.466999999999999</c:v>
                </c:pt>
                <c:pt idx="1109">
                  <c:v>18.483000000000001</c:v>
                </c:pt>
                <c:pt idx="1110">
                  <c:v>18.5</c:v>
                </c:pt>
                <c:pt idx="1111">
                  <c:v>18.516999999999999</c:v>
                </c:pt>
                <c:pt idx="1112">
                  <c:v>18.533000000000001</c:v>
                </c:pt>
                <c:pt idx="1113">
                  <c:v>18.55</c:v>
                </c:pt>
                <c:pt idx="1114">
                  <c:v>18.567</c:v>
                </c:pt>
                <c:pt idx="1115">
                  <c:v>18.582999999999998</c:v>
                </c:pt>
                <c:pt idx="1116">
                  <c:v>18.600000000000001</c:v>
                </c:pt>
                <c:pt idx="1117">
                  <c:v>18.617000000000001</c:v>
                </c:pt>
                <c:pt idx="1118">
                  <c:v>18.632999999999999</c:v>
                </c:pt>
                <c:pt idx="1119">
                  <c:v>18.649999999999999</c:v>
                </c:pt>
                <c:pt idx="1120">
                  <c:v>18.667000000000002</c:v>
                </c:pt>
                <c:pt idx="1121">
                  <c:v>18.683</c:v>
                </c:pt>
                <c:pt idx="1122">
                  <c:v>18.7</c:v>
                </c:pt>
                <c:pt idx="1123">
                  <c:v>18.716999999999999</c:v>
                </c:pt>
                <c:pt idx="1124">
                  <c:v>18.733000000000001</c:v>
                </c:pt>
                <c:pt idx="1125">
                  <c:v>18.75</c:v>
                </c:pt>
                <c:pt idx="1126">
                  <c:v>18.766999999999999</c:v>
                </c:pt>
                <c:pt idx="1127">
                  <c:v>18.783000000000001</c:v>
                </c:pt>
                <c:pt idx="1128">
                  <c:v>18.8</c:v>
                </c:pt>
                <c:pt idx="1129">
                  <c:v>18.817</c:v>
                </c:pt>
                <c:pt idx="1130">
                  <c:v>18.832999999999998</c:v>
                </c:pt>
                <c:pt idx="1131">
                  <c:v>18.850000000000001</c:v>
                </c:pt>
                <c:pt idx="1132">
                  <c:v>18.867000000000001</c:v>
                </c:pt>
                <c:pt idx="1133">
                  <c:v>18.882999999999999</c:v>
                </c:pt>
                <c:pt idx="1134">
                  <c:v>18.899999999999999</c:v>
                </c:pt>
                <c:pt idx="1135">
                  <c:v>18.917000000000002</c:v>
                </c:pt>
                <c:pt idx="1136">
                  <c:v>18.933</c:v>
                </c:pt>
                <c:pt idx="1137">
                  <c:v>18.95</c:v>
                </c:pt>
                <c:pt idx="1138">
                  <c:v>18.966999999999999</c:v>
                </c:pt>
                <c:pt idx="1139">
                  <c:v>18.983000000000001</c:v>
                </c:pt>
                <c:pt idx="1140">
                  <c:v>19</c:v>
                </c:pt>
                <c:pt idx="1141">
                  <c:v>19.016999999999999</c:v>
                </c:pt>
                <c:pt idx="1142">
                  <c:v>19.033000000000001</c:v>
                </c:pt>
                <c:pt idx="1143">
                  <c:v>19.05</c:v>
                </c:pt>
                <c:pt idx="1144">
                  <c:v>19.067</c:v>
                </c:pt>
                <c:pt idx="1145">
                  <c:v>19.082999999999998</c:v>
                </c:pt>
                <c:pt idx="1146">
                  <c:v>19.100000000000001</c:v>
                </c:pt>
                <c:pt idx="1147">
                  <c:v>19.117000000000001</c:v>
                </c:pt>
                <c:pt idx="1148">
                  <c:v>19.132999999999999</c:v>
                </c:pt>
                <c:pt idx="1149">
                  <c:v>19.149999999999999</c:v>
                </c:pt>
                <c:pt idx="1150">
                  <c:v>19.167000000000002</c:v>
                </c:pt>
                <c:pt idx="1151">
                  <c:v>19.183</c:v>
                </c:pt>
                <c:pt idx="1152">
                  <c:v>19.2</c:v>
                </c:pt>
                <c:pt idx="1153">
                  <c:v>19.216999999999999</c:v>
                </c:pt>
                <c:pt idx="1154">
                  <c:v>19.233000000000001</c:v>
                </c:pt>
                <c:pt idx="1155">
                  <c:v>19.25</c:v>
                </c:pt>
                <c:pt idx="1156">
                  <c:v>19.266999999999999</c:v>
                </c:pt>
                <c:pt idx="1157">
                  <c:v>19.283000000000001</c:v>
                </c:pt>
                <c:pt idx="1158">
                  <c:v>19.3</c:v>
                </c:pt>
                <c:pt idx="1159">
                  <c:v>19.317</c:v>
                </c:pt>
                <c:pt idx="1160">
                  <c:v>19.332999999999998</c:v>
                </c:pt>
                <c:pt idx="1161">
                  <c:v>19.350000000000001</c:v>
                </c:pt>
                <c:pt idx="1162">
                  <c:v>19.367000000000001</c:v>
                </c:pt>
                <c:pt idx="1163">
                  <c:v>19.382999999999999</c:v>
                </c:pt>
                <c:pt idx="1164">
                  <c:v>19.399999999999999</c:v>
                </c:pt>
                <c:pt idx="1165">
                  <c:v>19.417000000000002</c:v>
                </c:pt>
                <c:pt idx="1166">
                  <c:v>19.433</c:v>
                </c:pt>
                <c:pt idx="1167">
                  <c:v>19.45</c:v>
                </c:pt>
                <c:pt idx="1168">
                  <c:v>19.466999999999999</c:v>
                </c:pt>
                <c:pt idx="1169">
                  <c:v>19.483000000000001</c:v>
                </c:pt>
                <c:pt idx="1170">
                  <c:v>19.5</c:v>
                </c:pt>
                <c:pt idx="1171">
                  <c:v>19.516999999999999</c:v>
                </c:pt>
                <c:pt idx="1172">
                  <c:v>19.533000000000001</c:v>
                </c:pt>
                <c:pt idx="1173">
                  <c:v>19.55</c:v>
                </c:pt>
                <c:pt idx="1174">
                  <c:v>19.567</c:v>
                </c:pt>
                <c:pt idx="1175">
                  <c:v>19.582999999999998</c:v>
                </c:pt>
                <c:pt idx="1176">
                  <c:v>19.600000000000001</c:v>
                </c:pt>
                <c:pt idx="1177">
                  <c:v>19.617000000000001</c:v>
                </c:pt>
                <c:pt idx="1178">
                  <c:v>19.632999999999999</c:v>
                </c:pt>
                <c:pt idx="1179">
                  <c:v>19.649999999999999</c:v>
                </c:pt>
                <c:pt idx="1180">
                  <c:v>19.667000000000002</c:v>
                </c:pt>
                <c:pt idx="1181">
                  <c:v>19.683</c:v>
                </c:pt>
                <c:pt idx="1182">
                  <c:v>19.7</c:v>
                </c:pt>
                <c:pt idx="1183">
                  <c:v>19.716999999999999</c:v>
                </c:pt>
                <c:pt idx="1184">
                  <c:v>19.733000000000001</c:v>
                </c:pt>
                <c:pt idx="1185">
                  <c:v>19.75</c:v>
                </c:pt>
                <c:pt idx="1186">
                  <c:v>19.766999999999999</c:v>
                </c:pt>
                <c:pt idx="1187">
                  <c:v>19.783000000000001</c:v>
                </c:pt>
                <c:pt idx="1188">
                  <c:v>19.8</c:v>
                </c:pt>
                <c:pt idx="1189">
                  <c:v>19.817</c:v>
                </c:pt>
                <c:pt idx="1190">
                  <c:v>19.832999999999998</c:v>
                </c:pt>
                <c:pt idx="1191">
                  <c:v>19.850000000000001</c:v>
                </c:pt>
                <c:pt idx="1192">
                  <c:v>19.867000000000001</c:v>
                </c:pt>
                <c:pt idx="1193">
                  <c:v>19.882999999999999</c:v>
                </c:pt>
                <c:pt idx="1194">
                  <c:v>19.899999999999999</c:v>
                </c:pt>
                <c:pt idx="1195">
                  <c:v>19.917000000000002</c:v>
                </c:pt>
                <c:pt idx="1196">
                  <c:v>19.933</c:v>
                </c:pt>
                <c:pt idx="1197">
                  <c:v>19.95</c:v>
                </c:pt>
                <c:pt idx="1198">
                  <c:v>19.966999999999999</c:v>
                </c:pt>
                <c:pt idx="1199">
                  <c:v>19.983000000000001</c:v>
                </c:pt>
                <c:pt idx="1200">
                  <c:v>20</c:v>
                </c:pt>
                <c:pt idx="1201">
                  <c:v>20.016999999999999</c:v>
                </c:pt>
                <c:pt idx="1202">
                  <c:v>20.033000000000001</c:v>
                </c:pt>
                <c:pt idx="1203">
                  <c:v>20.05</c:v>
                </c:pt>
                <c:pt idx="1204">
                  <c:v>20.067</c:v>
                </c:pt>
                <c:pt idx="1205">
                  <c:v>20.082999999999998</c:v>
                </c:pt>
                <c:pt idx="1206">
                  <c:v>20.100000000000001</c:v>
                </c:pt>
                <c:pt idx="1207">
                  <c:v>20.117000000000001</c:v>
                </c:pt>
                <c:pt idx="1208">
                  <c:v>20.132999999999999</c:v>
                </c:pt>
                <c:pt idx="1209">
                  <c:v>20.149999999999999</c:v>
                </c:pt>
                <c:pt idx="1210">
                  <c:v>20.167000000000002</c:v>
                </c:pt>
                <c:pt idx="1211">
                  <c:v>20.183</c:v>
                </c:pt>
                <c:pt idx="1212">
                  <c:v>20.2</c:v>
                </c:pt>
                <c:pt idx="1213">
                  <c:v>20.216999999999999</c:v>
                </c:pt>
                <c:pt idx="1214">
                  <c:v>20.233000000000001</c:v>
                </c:pt>
                <c:pt idx="1215">
                  <c:v>20.25</c:v>
                </c:pt>
                <c:pt idx="1216">
                  <c:v>20.266999999999999</c:v>
                </c:pt>
                <c:pt idx="1217">
                  <c:v>20.283000000000001</c:v>
                </c:pt>
                <c:pt idx="1218">
                  <c:v>20.3</c:v>
                </c:pt>
                <c:pt idx="1219">
                  <c:v>20.317</c:v>
                </c:pt>
                <c:pt idx="1220">
                  <c:v>20.332999999999998</c:v>
                </c:pt>
                <c:pt idx="1221">
                  <c:v>20.350000000000001</c:v>
                </c:pt>
                <c:pt idx="1222">
                  <c:v>20.367000000000001</c:v>
                </c:pt>
                <c:pt idx="1223">
                  <c:v>20.382999999999999</c:v>
                </c:pt>
                <c:pt idx="1224">
                  <c:v>20.399999999999999</c:v>
                </c:pt>
                <c:pt idx="1225">
                  <c:v>20.417000000000002</c:v>
                </c:pt>
                <c:pt idx="1226">
                  <c:v>20.433</c:v>
                </c:pt>
                <c:pt idx="1227">
                  <c:v>20.45</c:v>
                </c:pt>
                <c:pt idx="1228">
                  <c:v>20.466999999999999</c:v>
                </c:pt>
                <c:pt idx="1229">
                  <c:v>20.483000000000001</c:v>
                </c:pt>
                <c:pt idx="1230">
                  <c:v>20.5</c:v>
                </c:pt>
                <c:pt idx="1231">
                  <c:v>20.516999999999999</c:v>
                </c:pt>
                <c:pt idx="1232">
                  <c:v>20.533000000000001</c:v>
                </c:pt>
                <c:pt idx="1233">
                  <c:v>20.55</c:v>
                </c:pt>
                <c:pt idx="1234">
                  <c:v>20.567</c:v>
                </c:pt>
                <c:pt idx="1235">
                  <c:v>20.582999999999998</c:v>
                </c:pt>
                <c:pt idx="1236">
                  <c:v>20.6</c:v>
                </c:pt>
                <c:pt idx="1237">
                  <c:v>20.617000000000001</c:v>
                </c:pt>
                <c:pt idx="1238">
                  <c:v>20.632999999999999</c:v>
                </c:pt>
                <c:pt idx="1239">
                  <c:v>20.65</c:v>
                </c:pt>
                <c:pt idx="1240">
                  <c:v>20.667000000000002</c:v>
                </c:pt>
                <c:pt idx="1241">
                  <c:v>20.683</c:v>
                </c:pt>
                <c:pt idx="1242">
                  <c:v>20.7</c:v>
                </c:pt>
                <c:pt idx="1243">
                  <c:v>20.716999999999999</c:v>
                </c:pt>
                <c:pt idx="1244">
                  <c:v>20.733000000000001</c:v>
                </c:pt>
                <c:pt idx="1245">
                  <c:v>20.75</c:v>
                </c:pt>
                <c:pt idx="1246">
                  <c:v>20.766999999999999</c:v>
                </c:pt>
                <c:pt idx="1247">
                  <c:v>20.783000000000001</c:v>
                </c:pt>
                <c:pt idx="1248">
                  <c:v>20.8</c:v>
                </c:pt>
                <c:pt idx="1249">
                  <c:v>20.817</c:v>
                </c:pt>
                <c:pt idx="1250">
                  <c:v>20.832999999999998</c:v>
                </c:pt>
                <c:pt idx="1251">
                  <c:v>20.85</c:v>
                </c:pt>
                <c:pt idx="1252">
                  <c:v>20.867000000000001</c:v>
                </c:pt>
                <c:pt idx="1253">
                  <c:v>20.882999999999999</c:v>
                </c:pt>
                <c:pt idx="1254">
                  <c:v>20.9</c:v>
                </c:pt>
                <c:pt idx="1255">
                  <c:v>20.917000000000002</c:v>
                </c:pt>
                <c:pt idx="1256">
                  <c:v>20.933</c:v>
                </c:pt>
                <c:pt idx="1257">
                  <c:v>20.95</c:v>
                </c:pt>
                <c:pt idx="1258">
                  <c:v>20.966999999999999</c:v>
                </c:pt>
                <c:pt idx="1259">
                  <c:v>20.983000000000001</c:v>
                </c:pt>
                <c:pt idx="1260">
                  <c:v>21</c:v>
                </c:pt>
                <c:pt idx="1261">
                  <c:v>21.016999999999999</c:v>
                </c:pt>
                <c:pt idx="1262">
                  <c:v>21.033000000000001</c:v>
                </c:pt>
                <c:pt idx="1263">
                  <c:v>21.05</c:v>
                </c:pt>
                <c:pt idx="1264">
                  <c:v>21.067</c:v>
                </c:pt>
                <c:pt idx="1265">
                  <c:v>21.082999999999998</c:v>
                </c:pt>
                <c:pt idx="1266">
                  <c:v>21.1</c:v>
                </c:pt>
                <c:pt idx="1267">
                  <c:v>21.117000000000001</c:v>
                </c:pt>
                <c:pt idx="1268">
                  <c:v>21.132999999999999</c:v>
                </c:pt>
                <c:pt idx="1269">
                  <c:v>21.15</c:v>
                </c:pt>
                <c:pt idx="1270">
                  <c:v>21.167000000000002</c:v>
                </c:pt>
                <c:pt idx="1271">
                  <c:v>21.183</c:v>
                </c:pt>
                <c:pt idx="1272">
                  <c:v>21.2</c:v>
                </c:pt>
                <c:pt idx="1273">
                  <c:v>21.216999999999999</c:v>
                </c:pt>
                <c:pt idx="1274">
                  <c:v>21.233000000000001</c:v>
                </c:pt>
                <c:pt idx="1275">
                  <c:v>21.25</c:v>
                </c:pt>
                <c:pt idx="1276">
                  <c:v>21.266999999999999</c:v>
                </c:pt>
                <c:pt idx="1277">
                  <c:v>21.283000000000001</c:v>
                </c:pt>
                <c:pt idx="1278">
                  <c:v>21.3</c:v>
                </c:pt>
                <c:pt idx="1279">
                  <c:v>21.317</c:v>
                </c:pt>
                <c:pt idx="1280">
                  <c:v>21.332999999999998</c:v>
                </c:pt>
                <c:pt idx="1281">
                  <c:v>21.35</c:v>
                </c:pt>
                <c:pt idx="1282">
                  <c:v>21.367000000000001</c:v>
                </c:pt>
                <c:pt idx="1283">
                  <c:v>21.382999999999999</c:v>
                </c:pt>
                <c:pt idx="1284">
                  <c:v>21.4</c:v>
                </c:pt>
                <c:pt idx="1285">
                  <c:v>21.417000000000002</c:v>
                </c:pt>
                <c:pt idx="1286">
                  <c:v>21.433</c:v>
                </c:pt>
                <c:pt idx="1287">
                  <c:v>21.45</c:v>
                </c:pt>
                <c:pt idx="1288">
                  <c:v>21.466999999999999</c:v>
                </c:pt>
                <c:pt idx="1289">
                  <c:v>21.483000000000001</c:v>
                </c:pt>
                <c:pt idx="1290">
                  <c:v>21.5</c:v>
                </c:pt>
                <c:pt idx="1291">
                  <c:v>21.516999999999999</c:v>
                </c:pt>
                <c:pt idx="1292">
                  <c:v>21.533000000000001</c:v>
                </c:pt>
                <c:pt idx="1293">
                  <c:v>21.55</c:v>
                </c:pt>
                <c:pt idx="1294">
                  <c:v>21.567</c:v>
                </c:pt>
                <c:pt idx="1295">
                  <c:v>21.582999999999998</c:v>
                </c:pt>
                <c:pt idx="1296">
                  <c:v>21.6</c:v>
                </c:pt>
                <c:pt idx="1297">
                  <c:v>21.617000000000001</c:v>
                </c:pt>
                <c:pt idx="1298">
                  <c:v>21.632999999999999</c:v>
                </c:pt>
                <c:pt idx="1299">
                  <c:v>21.65</c:v>
                </c:pt>
                <c:pt idx="1300">
                  <c:v>21.667000000000002</c:v>
                </c:pt>
                <c:pt idx="1301">
                  <c:v>21.683</c:v>
                </c:pt>
                <c:pt idx="1302">
                  <c:v>21.7</c:v>
                </c:pt>
                <c:pt idx="1303">
                  <c:v>21.716999999999999</c:v>
                </c:pt>
                <c:pt idx="1304">
                  <c:v>21.733000000000001</c:v>
                </c:pt>
                <c:pt idx="1305">
                  <c:v>21.75</c:v>
                </c:pt>
                <c:pt idx="1306">
                  <c:v>21.766999999999999</c:v>
                </c:pt>
                <c:pt idx="1307">
                  <c:v>21.783000000000001</c:v>
                </c:pt>
                <c:pt idx="1308">
                  <c:v>21.8</c:v>
                </c:pt>
                <c:pt idx="1309">
                  <c:v>21.817</c:v>
                </c:pt>
                <c:pt idx="1310">
                  <c:v>21.832999999999998</c:v>
                </c:pt>
                <c:pt idx="1311">
                  <c:v>21.85</c:v>
                </c:pt>
                <c:pt idx="1312">
                  <c:v>21.867000000000001</c:v>
                </c:pt>
                <c:pt idx="1313">
                  <c:v>21.882999999999999</c:v>
                </c:pt>
                <c:pt idx="1314">
                  <c:v>21.9</c:v>
                </c:pt>
                <c:pt idx="1315">
                  <c:v>21.917000000000002</c:v>
                </c:pt>
                <c:pt idx="1316">
                  <c:v>21.933</c:v>
                </c:pt>
                <c:pt idx="1317">
                  <c:v>21.95</c:v>
                </c:pt>
                <c:pt idx="1318">
                  <c:v>21.966999999999999</c:v>
                </c:pt>
                <c:pt idx="1319">
                  <c:v>21.983000000000001</c:v>
                </c:pt>
                <c:pt idx="1320">
                  <c:v>22</c:v>
                </c:pt>
                <c:pt idx="1321">
                  <c:v>22.016999999999999</c:v>
                </c:pt>
                <c:pt idx="1322">
                  <c:v>22.033000000000001</c:v>
                </c:pt>
                <c:pt idx="1323">
                  <c:v>22.05</c:v>
                </c:pt>
                <c:pt idx="1324">
                  <c:v>22.067</c:v>
                </c:pt>
                <c:pt idx="1325">
                  <c:v>22.082999999999998</c:v>
                </c:pt>
                <c:pt idx="1326">
                  <c:v>22.1</c:v>
                </c:pt>
                <c:pt idx="1327">
                  <c:v>22.117000000000001</c:v>
                </c:pt>
                <c:pt idx="1328">
                  <c:v>22.132999999999999</c:v>
                </c:pt>
                <c:pt idx="1329">
                  <c:v>22.15</c:v>
                </c:pt>
                <c:pt idx="1330">
                  <c:v>22.167000000000002</c:v>
                </c:pt>
                <c:pt idx="1331">
                  <c:v>22.183</c:v>
                </c:pt>
                <c:pt idx="1332">
                  <c:v>22.2</c:v>
                </c:pt>
                <c:pt idx="1333">
                  <c:v>22.216999999999999</c:v>
                </c:pt>
                <c:pt idx="1334">
                  <c:v>22.233000000000001</c:v>
                </c:pt>
                <c:pt idx="1335">
                  <c:v>22.25</c:v>
                </c:pt>
                <c:pt idx="1336">
                  <c:v>22.266999999999999</c:v>
                </c:pt>
                <c:pt idx="1337">
                  <c:v>22.283000000000001</c:v>
                </c:pt>
                <c:pt idx="1338">
                  <c:v>22.3</c:v>
                </c:pt>
                <c:pt idx="1339">
                  <c:v>22.317</c:v>
                </c:pt>
                <c:pt idx="1340">
                  <c:v>22.332999999999998</c:v>
                </c:pt>
                <c:pt idx="1341">
                  <c:v>22.35</c:v>
                </c:pt>
                <c:pt idx="1342">
                  <c:v>22.367000000000001</c:v>
                </c:pt>
                <c:pt idx="1343">
                  <c:v>22.382999999999999</c:v>
                </c:pt>
                <c:pt idx="1344">
                  <c:v>22.4</c:v>
                </c:pt>
                <c:pt idx="1345">
                  <c:v>22.417000000000002</c:v>
                </c:pt>
                <c:pt idx="1346">
                  <c:v>22.433</c:v>
                </c:pt>
                <c:pt idx="1347">
                  <c:v>22.45</c:v>
                </c:pt>
                <c:pt idx="1348">
                  <c:v>22.466999999999999</c:v>
                </c:pt>
                <c:pt idx="1349">
                  <c:v>22.483000000000001</c:v>
                </c:pt>
                <c:pt idx="1350">
                  <c:v>22.5</c:v>
                </c:pt>
                <c:pt idx="1351">
                  <c:v>22.516999999999999</c:v>
                </c:pt>
                <c:pt idx="1352">
                  <c:v>22.533000000000001</c:v>
                </c:pt>
                <c:pt idx="1353">
                  <c:v>22.55</c:v>
                </c:pt>
                <c:pt idx="1354">
                  <c:v>22.567</c:v>
                </c:pt>
                <c:pt idx="1355">
                  <c:v>22.582999999999998</c:v>
                </c:pt>
                <c:pt idx="1356">
                  <c:v>22.6</c:v>
                </c:pt>
                <c:pt idx="1357">
                  <c:v>22.617000000000001</c:v>
                </c:pt>
                <c:pt idx="1358">
                  <c:v>22.632999999999999</c:v>
                </c:pt>
                <c:pt idx="1359">
                  <c:v>22.65</c:v>
                </c:pt>
                <c:pt idx="1360">
                  <c:v>22.667000000000002</c:v>
                </c:pt>
                <c:pt idx="1361">
                  <c:v>22.683</c:v>
                </c:pt>
                <c:pt idx="1362">
                  <c:v>22.7</c:v>
                </c:pt>
                <c:pt idx="1363">
                  <c:v>22.716999999999999</c:v>
                </c:pt>
                <c:pt idx="1364">
                  <c:v>22.733000000000001</c:v>
                </c:pt>
                <c:pt idx="1365">
                  <c:v>22.75</c:v>
                </c:pt>
                <c:pt idx="1366">
                  <c:v>22.766999999999999</c:v>
                </c:pt>
                <c:pt idx="1367">
                  <c:v>22.783000000000001</c:v>
                </c:pt>
                <c:pt idx="1368">
                  <c:v>22.8</c:v>
                </c:pt>
                <c:pt idx="1369">
                  <c:v>22.817</c:v>
                </c:pt>
                <c:pt idx="1370">
                  <c:v>22.832999999999998</c:v>
                </c:pt>
                <c:pt idx="1371">
                  <c:v>22.85</c:v>
                </c:pt>
                <c:pt idx="1372">
                  <c:v>22.867000000000001</c:v>
                </c:pt>
                <c:pt idx="1373">
                  <c:v>22.882999999999999</c:v>
                </c:pt>
                <c:pt idx="1374">
                  <c:v>22.9</c:v>
                </c:pt>
                <c:pt idx="1375">
                  <c:v>22.917000000000002</c:v>
                </c:pt>
                <c:pt idx="1376">
                  <c:v>22.933</c:v>
                </c:pt>
                <c:pt idx="1377">
                  <c:v>22.95</c:v>
                </c:pt>
                <c:pt idx="1378">
                  <c:v>22.966999999999999</c:v>
                </c:pt>
                <c:pt idx="1379">
                  <c:v>22.983000000000001</c:v>
                </c:pt>
                <c:pt idx="1380">
                  <c:v>23</c:v>
                </c:pt>
                <c:pt idx="1381">
                  <c:v>23.016999999999999</c:v>
                </c:pt>
                <c:pt idx="1382">
                  <c:v>23.033000000000001</c:v>
                </c:pt>
                <c:pt idx="1383">
                  <c:v>23.05</c:v>
                </c:pt>
                <c:pt idx="1384">
                  <c:v>23.067</c:v>
                </c:pt>
                <c:pt idx="1385">
                  <c:v>23.082999999999998</c:v>
                </c:pt>
                <c:pt idx="1386">
                  <c:v>23.1</c:v>
                </c:pt>
                <c:pt idx="1387">
                  <c:v>23.117000000000001</c:v>
                </c:pt>
                <c:pt idx="1388">
                  <c:v>23.132999999999999</c:v>
                </c:pt>
                <c:pt idx="1389">
                  <c:v>23.15</c:v>
                </c:pt>
                <c:pt idx="1390">
                  <c:v>23.167000000000002</c:v>
                </c:pt>
                <c:pt idx="1391">
                  <c:v>23.183</c:v>
                </c:pt>
                <c:pt idx="1392">
                  <c:v>23.2</c:v>
                </c:pt>
                <c:pt idx="1393">
                  <c:v>23.216999999999999</c:v>
                </c:pt>
                <c:pt idx="1394">
                  <c:v>23.233000000000001</c:v>
                </c:pt>
                <c:pt idx="1395">
                  <c:v>23.25</c:v>
                </c:pt>
                <c:pt idx="1396">
                  <c:v>23.266999999999999</c:v>
                </c:pt>
                <c:pt idx="1397">
                  <c:v>23.283000000000001</c:v>
                </c:pt>
                <c:pt idx="1398">
                  <c:v>23.3</c:v>
                </c:pt>
                <c:pt idx="1399">
                  <c:v>23.317</c:v>
                </c:pt>
                <c:pt idx="1400">
                  <c:v>23.332999999999998</c:v>
                </c:pt>
                <c:pt idx="1401">
                  <c:v>23.35</c:v>
                </c:pt>
                <c:pt idx="1402">
                  <c:v>23.367000000000001</c:v>
                </c:pt>
                <c:pt idx="1403">
                  <c:v>23.382999999999999</c:v>
                </c:pt>
                <c:pt idx="1404">
                  <c:v>23.4</c:v>
                </c:pt>
                <c:pt idx="1405">
                  <c:v>23.417000000000002</c:v>
                </c:pt>
                <c:pt idx="1406">
                  <c:v>23.433</c:v>
                </c:pt>
                <c:pt idx="1407">
                  <c:v>23.45</c:v>
                </c:pt>
                <c:pt idx="1408">
                  <c:v>23.466999999999999</c:v>
                </c:pt>
                <c:pt idx="1409">
                  <c:v>23.483000000000001</c:v>
                </c:pt>
                <c:pt idx="1410">
                  <c:v>23.5</c:v>
                </c:pt>
                <c:pt idx="1411">
                  <c:v>23.516999999999999</c:v>
                </c:pt>
                <c:pt idx="1412">
                  <c:v>23.533000000000001</c:v>
                </c:pt>
                <c:pt idx="1413">
                  <c:v>23.55</c:v>
                </c:pt>
                <c:pt idx="1414">
                  <c:v>23.567</c:v>
                </c:pt>
                <c:pt idx="1415">
                  <c:v>23.582999999999998</c:v>
                </c:pt>
                <c:pt idx="1416">
                  <c:v>23.6</c:v>
                </c:pt>
                <c:pt idx="1417">
                  <c:v>23.617000000000001</c:v>
                </c:pt>
                <c:pt idx="1418">
                  <c:v>23.632999999999999</c:v>
                </c:pt>
                <c:pt idx="1419">
                  <c:v>23.65</c:v>
                </c:pt>
                <c:pt idx="1420">
                  <c:v>23.667000000000002</c:v>
                </c:pt>
                <c:pt idx="1421">
                  <c:v>23.683</c:v>
                </c:pt>
                <c:pt idx="1422">
                  <c:v>23.7</c:v>
                </c:pt>
                <c:pt idx="1423">
                  <c:v>23.716999999999999</c:v>
                </c:pt>
                <c:pt idx="1424">
                  <c:v>23.733000000000001</c:v>
                </c:pt>
                <c:pt idx="1425">
                  <c:v>23.75</c:v>
                </c:pt>
                <c:pt idx="1426">
                  <c:v>23.766999999999999</c:v>
                </c:pt>
                <c:pt idx="1427">
                  <c:v>23.783000000000001</c:v>
                </c:pt>
                <c:pt idx="1428">
                  <c:v>23.8</c:v>
                </c:pt>
                <c:pt idx="1429">
                  <c:v>23.817</c:v>
                </c:pt>
                <c:pt idx="1430">
                  <c:v>23.832999999999998</c:v>
                </c:pt>
                <c:pt idx="1431">
                  <c:v>23.85</c:v>
                </c:pt>
                <c:pt idx="1432">
                  <c:v>23.867000000000001</c:v>
                </c:pt>
                <c:pt idx="1433">
                  <c:v>23.882999999999999</c:v>
                </c:pt>
                <c:pt idx="1434">
                  <c:v>23.9</c:v>
                </c:pt>
                <c:pt idx="1435">
                  <c:v>23.917000000000002</c:v>
                </c:pt>
                <c:pt idx="1436">
                  <c:v>23.933</c:v>
                </c:pt>
                <c:pt idx="1437">
                  <c:v>23.95</c:v>
                </c:pt>
                <c:pt idx="1438">
                  <c:v>23.966999999999999</c:v>
                </c:pt>
                <c:pt idx="1439">
                  <c:v>23.983000000000001</c:v>
                </c:pt>
                <c:pt idx="1440">
                  <c:v>24</c:v>
                </c:pt>
                <c:pt idx="1441">
                  <c:v>24.016999999999999</c:v>
                </c:pt>
                <c:pt idx="1442">
                  <c:v>24.033000000000001</c:v>
                </c:pt>
                <c:pt idx="1443">
                  <c:v>24.05</c:v>
                </c:pt>
                <c:pt idx="1444">
                  <c:v>24.067</c:v>
                </c:pt>
                <c:pt idx="1445">
                  <c:v>24.082999999999998</c:v>
                </c:pt>
                <c:pt idx="1446">
                  <c:v>24.1</c:v>
                </c:pt>
                <c:pt idx="1447">
                  <c:v>24.117000000000001</c:v>
                </c:pt>
                <c:pt idx="1448">
                  <c:v>24.132999999999999</c:v>
                </c:pt>
                <c:pt idx="1449">
                  <c:v>24.15</c:v>
                </c:pt>
                <c:pt idx="1450">
                  <c:v>24.167000000000002</c:v>
                </c:pt>
                <c:pt idx="1451">
                  <c:v>24.183</c:v>
                </c:pt>
                <c:pt idx="1452">
                  <c:v>24.2</c:v>
                </c:pt>
                <c:pt idx="1453">
                  <c:v>24.216999999999999</c:v>
                </c:pt>
                <c:pt idx="1454">
                  <c:v>24.233000000000001</c:v>
                </c:pt>
                <c:pt idx="1455">
                  <c:v>24.25</c:v>
                </c:pt>
                <c:pt idx="1456">
                  <c:v>24.266999999999999</c:v>
                </c:pt>
                <c:pt idx="1457">
                  <c:v>24.283000000000001</c:v>
                </c:pt>
                <c:pt idx="1458">
                  <c:v>24.3</c:v>
                </c:pt>
                <c:pt idx="1459">
                  <c:v>24.317</c:v>
                </c:pt>
                <c:pt idx="1460">
                  <c:v>24.332999999999998</c:v>
                </c:pt>
                <c:pt idx="1461">
                  <c:v>24.35</c:v>
                </c:pt>
                <c:pt idx="1462">
                  <c:v>24.367000000000001</c:v>
                </c:pt>
                <c:pt idx="1463">
                  <c:v>24.382999999999999</c:v>
                </c:pt>
                <c:pt idx="1464">
                  <c:v>24.4</c:v>
                </c:pt>
                <c:pt idx="1465">
                  <c:v>24.417000000000002</c:v>
                </c:pt>
                <c:pt idx="1466">
                  <c:v>24.433</c:v>
                </c:pt>
                <c:pt idx="1467">
                  <c:v>24.45</c:v>
                </c:pt>
                <c:pt idx="1468">
                  <c:v>24.466999999999999</c:v>
                </c:pt>
                <c:pt idx="1469">
                  <c:v>24.483000000000001</c:v>
                </c:pt>
                <c:pt idx="1470">
                  <c:v>24.5</c:v>
                </c:pt>
                <c:pt idx="1471">
                  <c:v>24.516999999999999</c:v>
                </c:pt>
                <c:pt idx="1472">
                  <c:v>24.533000000000001</c:v>
                </c:pt>
                <c:pt idx="1473">
                  <c:v>24.55</c:v>
                </c:pt>
                <c:pt idx="1474">
                  <c:v>24.567</c:v>
                </c:pt>
                <c:pt idx="1475">
                  <c:v>24.582999999999998</c:v>
                </c:pt>
                <c:pt idx="1476">
                  <c:v>24.6</c:v>
                </c:pt>
                <c:pt idx="1477">
                  <c:v>24.617000000000001</c:v>
                </c:pt>
                <c:pt idx="1478">
                  <c:v>24.632999999999999</c:v>
                </c:pt>
                <c:pt idx="1479">
                  <c:v>24.65</c:v>
                </c:pt>
                <c:pt idx="1480">
                  <c:v>24.667000000000002</c:v>
                </c:pt>
                <c:pt idx="1481">
                  <c:v>24.683</c:v>
                </c:pt>
                <c:pt idx="1482">
                  <c:v>24.7</c:v>
                </c:pt>
                <c:pt idx="1483">
                  <c:v>24.716999999999999</c:v>
                </c:pt>
                <c:pt idx="1484">
                  <c:v>24.733000000000001</c:v>
                </c:pt>
                <c:pt idx="1485">
                  <c:v>24.75</c:v>
                </c:pt>
                <c:pt idx="1486">
                  <c:v>24.766999999999999</c:v>
                </c:pt>
                <c:pt idx="1487">
                  <c:v>24.783000000000001</c:v>
                </c:pt>
                <c:pt idx="1488">
                  <c:v>24.8</c:v>
                </c:pt>
                <c:pt idx="1489">
                  <c:v>24.817</c:v>
                </c:pt>
                <c:pt idx="1490">
                  <c:v>24.832999999999998</c:v>
                </c:pt>
                <c:pt idx="1491">
                  <c:v>24.85</c:v>
                </c:pt>
                <c:pt idx="1492">
                  <c:v>24.867000000000001</c:v>
                </c:pt>
                <c:pt idx="1493">
                  <c:v>24.882999999999999</c:v>
                </c:pt>
                <c:pt idx="1494">
                  <c:v>24.9</c:v>
                </c:pt>
                <c:pt idx="1495">
                  <c:v>24.917000000000002</c:v>
                </c:pt>
                <c:pt idx="1496">
                  <c:v>24.933</c:v>
                </c:pt>
                <c:pt idx="1497">
                  <c:v>24.95</c:v>
                </c:pt>
                <c:pt idx="1498">
                  <c:v>24.966999999999999</c:v>
                </c:pt>
                <c:pt idx="1499">
                  <c:v>24.983000000000001</c:v>
                </c:pt>
                <c:pt idx="1500">
                  <c:v>25</c:v>
                </c:pt>
                <c:pt idx="1501">
                  <c:v>25.016999999999999</c:v>
                </c:pt>
                <c:pt idx="1502">
                  <c:v>25.033000000000001</c:v>
                </c:pt>
                <c:pt idx="1503">
                  <c:v>25.05</c:v>
                </c:pt>
                <c:pt idx="1504">
                  <c:v>25.067</c:v>
                </c:pt>
                <c:pt idx="1505">
                  <c:v>25.082999999999998</c:v>
                </c:pt>
                <c:pt idx="1506">
                  <c:v>25.1</c:v>
                </c:pt>
                <c:pt idx="1507">
                  <c:v>25.117000000000001</c:v>
                </c:pt>
                <c:pt idx="1508">
                  <c:v>25.132999999999999</c:v>
                </c:pt>
                <c:pt idx="1509">
                  <c:v>25.15</c:v>
                </c:pt>
                <c:pt idx="1510">
                  <c:v>25.167000000000002</c:v>
                </c:pt>
                <c:pt idx="1511">
                  <c:v>25.183</c:v>
                </c:pt>
                <c:pt idx="1512">
                  <c:v>25.2</c:v>
                </c:pt>
                <c:pt idx="1513">
                  <c:v>25.216999999999999</c:v>
                </c:pt>
                <c:pt idx="1514">
                  <c:v>25.233000000000001</c:v>
                </c:pt>
                <c:pt idx="1515">
                  <c:v>25.25</c:v>
                </c:pt>
                <c:pt idx="1516">
                  <c:v>25.266999999999999</c:v>
                </c:pt>
                <c:pt idx="1517">
                  <c:v>25.283000000000001</c:v>
                </c:pt>
                <c:pt idx="1518">
                  <c:v>25.3</c:v>
                </c:pt>
                <c:pt idx="1519">
                  <c:v>25.317</c:v>
                </c:pt>
                <c:pt idx="1520">
                  <c:v>25.332999999999998</c:v>
                </c:pt>
                <c:pt idx="1521">
                  <c:v>25.35</c:v>
                </c:pt>
                <c:pt idx="1522">
                  <c:v>25.367000000000001</c:v>
                </c:pt>
                <c:pt idx="1523">
                  <c:v>25.382999999999999</c:v>
                </c:pt>
                <c:pt idx="1524">
                  <c:v>25.4</c:v>
                </c:pt>
                <c:pt idx="1525">
                  <c:v>25.417000000000002</c:v>
                </c:pt>
                <c:pt idx="1526">
                  <c:v>25.433</c:v>
                </c:pt>
                <c:pt idx="1527">
                  <c:v>25.45</c:v>
                </c:pt>
                <c:pt idx="1528">
                  <c:v>25.466999999999999</c:v>
                </c:pt>
                <c:pt idx="1529">
                  <c:v>25.483000000000001</c:v>
                </c:pt>
                <c:pt idx="1530">
                  <c:v>25.5</c:v>
                </c:pt>
                <c:pt idx="1531">
                  <c:v>25.516999999999999</c:v>
                </c:pt>
                <c:pt idx="1532">
                  <c:v>25.533000000000001</c:v>
                </c:pt>
                <c:pt idx="1533">
                  <c:v>25.55</c:v>
                </c:pt>
                <c:pt idx="1534">
                  <c:v>25.567</c:v>
                </c:pt>
                <c:pt idx="1535">
                  <c:v>25.582999999999998</c:v>
                </c:pt>
                <c:pt idx="1536">
                  <c:v>25.6</c:v>
                </c:pt>
                <c:pt idx="1537">
                  <c:v>25.617000000000001</c:v>
                </c:pt>
                <c:pt idx="1538">
                  <c:v>25.632999999999999</c:v>
                </c:pt>
                <c:pt idx="1539">
                  <c:v>25.65</c:v>
                </c:pt>
                <c:pt idx="1540">
                  <c:v>25.667000000000002</c:v>
                </c:pt>
                <c:pt idx="1541">
                  <c:v>25.683</c:v>
                </c:pt>
                <c:pt idx="1542">
                  <c:v>25.7</c:v>
                </c:pt>
                <c:pt idx="1543">
                  <c:v>25.716999999999999</c:v>
                </c:pt>
                <c:pt idx="1544">
                  <c:v>25.733000000000001</c:v>
                </c:pt>
                <c:pt idx="1545">
                  <c:v>25.75</c:v>
                </c:pt>
                <c:pt idx="1546">
                  <c:v>25.766999999999999</c:v>
                </c:pt>
                <c:pt idx="1547">
                  <c:v>25.783000000000001</c:v>
                </c:pt>
                <c:pt idx="1548">
                  <c:v>25.8</c:v>
                </c:pt>
                <c:pt idx="1549">
                  <c:v>25.817</c:v>
                </c:pt>
                <c:pt idx="1550">
                  <c:v>25.832999999999998</c:v>
                </c:pt>
                <c:pt idx="1551">
                  <c:v>25.85</c:v>
                </c:pt>
                <c:pt idx="1552">
                  <c:v>25.867000000000001</c:v>
                </c:pt>
                <c:pt idx="1553">
                  <c:v>25.882999999999999</c:v>
                </c:pt>
                <c:pt idx="1554">
                  <c:v>25.9</c:v>
                </c:pt>
                <c:pt idx="1555">
                  <c:v>25.917000000000002</c:v>
                </c:pt>
                <c:pt idx="1556">
                  <c:v>25.933</c:v>
                </c:pt>
                <c:pt idx="1557">
                  <c:v>25.95</c:v>
                </c:pt>
                <c:pt idx="1558">
                  <c:v>25.966999999999999</c:v>
                </c:pt>
                <c:pt idx="1559">
                  <c:v>25.983000000000001</c:v>
                </c:pt>
                <c:pt idx="1560">
                  <c:v>26</c:v>
                </c:pt>
                <c:pt idx="1561">
                  <c:v>26.016999999999999</c:v>
                </c:pt>
                <c:pt idx="1562">
                  <c:v>26.033000000000001</c:v>
                </c:pt>
                <c:pt idx="1563">
                  <c:v>26.05</c:v>
                </c:pt>
                <c:pt idx="1564">
                  <c:v>26.067</c:v>
                </c:pt>
                <c:pt idx="1565">
                  <c:v>26.082999999999998</c:v>
                </c:pt>
                <c:pt idx="1566">
                  <c:v>26.1</c:v>
                </c:pt>
                <c:pt idx="1567">
                  <c:v>26.117000000000001</c:v>
                </c:pt>
                <c:pt idx="1568">
                  <c:v>26.132999999999999</c:v>
                </c:pt>
                <c:pt idx="1569">
                  <c:v>26.15</c:v>
                </c:pt>
                <c:pt idx="1570">
                  <c:v>26.167000000000002</c:v>
                </c:pt>
                <c:pt idx="1571">
                  <c:v>26.183</c:v>
                </c:pt>
                <c:pt idx="1572">
                  <c:v>26.2</c:v>
                </c:pt>
                <c:pt idx="1573">
                  <c:v>26.216999999999999</c:v>
                </c:pt>
                <c:pt idx="1574">
                  <c:v>26.233000000000001</c:v>
                </c:pt>
                <c:pt idx="1575">
                  <c:v>26.25</c:v>
                </c:pt>
                <c:pt idx="1576">
                  <c:v>26.266999999999999</c:v>
                </c:pt>
                <c:pt idx="1577">
                  <c:v>26.283000000000001</c:v>
                </c:pt>
                <c:pt idx="1578">
                  <c:v>26.3</c:v>
                </c:pt>
                <c:pt idx="1579">
                  <c:v>26.317</c:v>
                </c:pt>
                <c:pt idx="1580">
                  <c:v>26.332999999999998</c:v>
                </c:pt>
                <c:pt idx="1581">
                  <c:v>26.35</c:v>
                </c:pt>
                <c:pt idx="1582">
                  <c:v>26.367000000000001</c:v>
                </c:pt>
                <c:pt idx="1583">
                  <c:v>26.382999999999999</c:v>
                </c:pt>
                <c:pt idx="1584">
                  <c:v>26.4</c:v>
                </c:pt>
                <c:pt idx="1585">
                  <c:v>26.417000000000002</c:v>
                </c:pt>
                <c:pt idx="1586">
                  <c:v>26.433</c:v>
                </c:pt>
                <c:pt idx="1587">
                  <c:v>26.45</c:v>
                </c:pt>
                <c:pt idx="1588">
                  <c:v>26.466999999999999</c:v>
                </c:pt>
                <c:pt idx="1589">
                  <c:v>26.483000000000001</c:v>
                </c:pt>
                <c:pt idx="1590">
                  <c:v>26.5</c:v>
                </c:pt>
                <c:pt idx="1591">
                  <c:v>26.516999999999999</c:v>
                </c:pt>
                <c:pt idx="1592">
                  <c:v>26.533000000000001</c:v>
                </c:pt>
                <c:pt idx="1593">
                  <c:v>26.55</c:v>
                </c:pt>
                <c:pt idx="1594">
                  <c:v>26.567</c:v>
                </c:pt>
                <c:pt idx="1595">
                  <c:v>26.582999999999998</c:v>
                </c:pt>
                <c:pt idx="1596">
                  <c:v>26.6</c:v>
                </c:pt>
                <c:pt idx="1597">
                  <c:v>26.617000000000001</c:v>
                </c:pt>
                <c:pt idx="1598">
                  <c:v>26.632999999999999</c:v>
                </c:pt>
                <c:pt idx="1599">
                  <c:v>26.65</c:v>
                </c:pt>
                <c:pt idx="1600">
                  <c:v>26.667000000000002</c:v>
                </c:pt>
                <c:pt idx="1601">
                  <c:v>26.683</c:v>
                </c:pt>
                <c:pt idx="1602">
                  <c:v>26.7</c:v>
                </c:pt>
                <c:pt idx="1603">
                  <c:v>26.716999999999999</c:v>
                </c:pt>
                <c:pt idx="1604">
                  <c:v>26.733000000000001</c:v>
                </c:pt>
                <c:pt idx="1605">
                  <c:v>26.75</c:v>
                </c:pt>
                <c:pt idx="1606">
                  <c:v>26.766999999999999</c:v>
                </c:pt>
                <c:pt idx="1607">
                  <c:v>26.783000000000001</c:v>
                </c:pt>
                <c:pt idx="1608">
                  <c:v>26.8</c:v>
                </c:pt>
                <c:pt idx="1609">
                  <c:v>26.817</c:v>
                </c:pt>
                <c:pt idx="1610">
                  <c:v>26.832999999999998</c:v>
                </c:pt>
                <c:pt idx="1611">
                  <c:v>26.85</c:v>
                </c:pt>
                <c:pt idx="1612">
                  <c:v>26.867000000000001</c:v>
                </c:pt>
                <c:pt idx="1613">
                  <c:v>26.882999999999999</c:v>
                </c:pt>
                <c:pt idx="1614">
                  <c:v>26.9</c:v>
                </c:pt>
                <c:pt idx="1615">
                  <c:v>26.917000000000002</c:v>
                </c:pt>
                <c:pt idx="1616">
                  <c:v>26.933</c:v>
                </c:pt>
                <c:pt idx="1617">
                  <c:v>26.95</c:v>
                </c:pt>
                <c:pt idx="1618">
                  <c:v>26.966999999999999</c:v>
                </c:pt>
                <c:pt idx="1619">
                  <c:v>26.983000000000001</c:v>
                </c:pt>
                <c:pt idx="1620">
                  <c:v>27</c:v>
                </c:pt>
                <c:pt idx="1621">
                  <c:v>27.016999999999999</c:v>
                </c:pt>
                <c:pt idx="1622">
                  <c:v>27.033000000000001</c:v>
                </c:pt>
                <c:pt idx="1623">
                  <c:v>27.05</c:v>
                </c:pt>
                <c:pt idx="1624">
                  <c:v>27.067</c:v>
                </c:pt>
                <c:pt idx="1625">
                  <c:v>27.082999999999998</c:v>
                </c:pt>
                <c:pt idx="1626">
                  <c:v>27.1</c:v>
                </c:pt>
                <c:pt idx="1627">
                  <c:v>27.117000000000001</c:v>
                </c:pt>
                <c:pt idx="1628">
                  <c:v>27.132999999999999</c:v>
                </c:pt>
                <c:pt idx="1629">
                  <c:v>27.15</c:v>
                </c:pt>
                <c:pt idx="1630">
                  <c:v>27.167000000000002</c:v>
                </c:pt>
                <c:pt idx="1631">
                  <c:v>27.183</c:v>
                </c:pt>
                <c:pt idx="1632">
                  <c:v>27.2</c:v>
                </c:pt>
                <c:pt idx="1633">
                  <c:v>27.216999999999999</c:v>
                </c:pt>
                <c:pt idx="1634">
                  <c:v>27.233000000000001</c:v>
                </c:pt>
                <c:pt idx="1635">
                  <c:v>27.25</c:v>
                </c:pt>
                <c:pt idx="1636">
                  <c:v>27.266999999999999</c:v>
                </c:pt>
                <c:pt idx="1637">
                  <c:v>27.283000000000001</c:v>
                </c:pt>
                <c:pt idx="1638">
                  <c:v>27.3</c:v>
                </c:pt>
                <c:pt idx="1639">
                  <c:v>27.317</c:v>
                </c:pt>
                <c:pt idx="1640">
                  <c:v>27.332999999999998</c:v>
                </c:pt>
                <c:pt idx="1641">
                  <c:v>27.35</c:v>
                </c:pt>
                <c:pt idx="1642">
                  <c:v>27.367000000000001</c:v>
                </c:pt>
                <c:pt idx="1643">
                  <c:v>27.382999999999999</c:v>
                </c:pt>
                <c:pt idx="1644">
                  <c:v>27.4</c:v>
                </c:pt>
                <c:pt idx="1645">
                  <c:v>27.417000000000002</c:v>
                </c:pt>
                <c:pt idx="1646">
                  <c:v>27.433</c:v>
                </c:pt>
                <c:pt idx="1647">
                  <c:v>27.45</c:v>
                </c:pt>
                <c:pt idx="1648">
                  <c:v>27.466999999999999</c:v>
                </c:pt>
                <c:pt idx="1649">
                  <c:v>27.483000000000001</c:v>
                </c:pt>
                <c:pt idx="1650">
                  <c:v>27.5</c:v>
                </c:pt>
                <c:pt idx="1651">
                  <c:v>27.516999999999999</c:v>
                </c:pt>
                <c:pt idx="1652">
                  <c:v>27.533000000000001</c:v>
                </c:pt>
                <c:pt idx="1653">
                  <c:v>27.55</c:v>
                </c:pt>
                <c:pt idx="1654">
                  <c:v>27.567</c:v>
                </c:pt>
                <c:pt idx="1655">
                  <c:v>27.582999999999998</c:v>
                </c:pt>
                <c:pt idx="1656">
                  <c:v>27.6</c:v>
                </c:pt>
                <c:pt idx="1657">
                  <c:v>27.617000000000001</c:v>
                </c:pt>
                <c:pt idx="1658">
                  <c:v>27.632999999999999</c:v>
                </c:pt>
                <c:pt idx="1659">
                  <c:v>27.65</c:v>
                </c:pt>
                <c:pt idx="1660">
                  <c:v>27.667000000000002</c:v>
                </c:pt>
                <c:pt idx="1661">
                  <c:v>27.683</c:v>
                </c:pt>
                <c:pt idx="1662">
                  <c:v>27.7</c:v>
                </c:pt>
                <c:pt idx="1663">
                  <c:v>27.716999999999999</c:v>
                </c:pt>
                <c:pt idx="1664">
                  <c:v>27.733000000000001</c:v>
                </c:pt>
                <c:pt idx="1665">
                  <c:v>27.75</c:v>
                </c:pt>
                <c:pt idx="1666">
                  <c:v>27.766999999999999</c:v>
                </c:pt>
                <c:pt idx="1667">
                  <c:v>27.783000000000001</c:v>
                </c:pt>
                <c:pt idx="1668">
                  <c:v>27.8</c:v>
                </c:pt>
                <c:pt idx="1669">
                  <c:v>27.817</c:v>
                </c:pt>
                <c:pt idx="1670">
                  <c:v>27.832999999999998</c:v>
                </c:pt>
                <c:pt idx="1671">
                  <c:v>27.85</c:v>
                </c:pt>
                <c:pt idx="1672">
                  <c:v>27.867000000000001</c:v>
                </c:pt>
                <c:pt idx="1673">
                  <c:v>27.882999999999999</c:v>
                </c:pt>
                <c:pt idx="1674">
                  <c:v>27.9</c:v>
                </c:pt>
                <c:pt idx="1675">
                  <c:v>27.917000000000002</c:v>
                </c:pt>
                <c:pt idx="1676">
                  <c:v>27.933</c:v>
                </c:pt>
                <c:pt idx="1677">
                  <c:v>27.95</c:v>
                </c:pt>
                <c:pt idx="1678">
                  <c:v>27.966999999999999</c:v>
                </c:pt>
                <c:pt idx="1679">
                  <c:v>27.983000000000001</c:v>
                </c:pt>
                <c:pt idx="1680">
                  <c:v>28</c:v>
                </c:pt>
                <c:pt idx="1681">
                  <c:v>28.016999999999999</c:v>
                </c:pt>
                <c:pt idx="1682">
                  <c:v>28.033000000000001</c:v>
                </c:pt>
                <c:pt idx="1683">
                  <c:v>28.05</c:v>
                </c:pt>
                <c:pt idx="1684">
                  <c:v>28.067</c:v>
                </c:pt>
                <c:pt idx="1685">
                  <c:v>28.082999999999998</c:v>
                </c:pt>
                <c:pt idx="1686">
                  <c:v>28.1</c:v>
                </c:pt>
                <c:pt idx="1687">
                  <c:v>28.117000000000001</c:v>
                </c:pt>
                <c:pt idx="1688">
                  <c:v>28.132999999999999</c:v>
                </c:pt>
                <c:pt idx="1689">
                  <c:v>28.15</c:v>
                </c:pt>
                <c:pt idx="1690">
                  <c:v>28.167000000000002</c:v>
                </c:pt>
                <c:pt idx="1691">
                  <c:v>28.183</c:v>
                </c:pt>
                <c:pt idx="1692">
                  <c:v>28.2</c:v>
                </c:pt>
                <c:pt idx="1693">
                  <c:v>28.216999999999999</c:v>
                </c:pt>
                <c:pt idx="1694">
                  <c:v>28.233000000000001</c:v>
                </c:pt>
                <c:pt idx="1695">
                  <c:v>28.25</c:v>
                </c:pt>
                <c:pt idx="1696">
                  <c:v>28.266999999999999</c:v>
                </c:pt>
                <c:pt idx="1697">
                  <c:v>28.283000000000001</c:v>
                </c:pt>
                <c:pt idx="1698">
                  <c:v>28.3</c:v>
                </c:pt>
                <c:pt idx="1699">
                  <c:v>28.317</c:v>
                </c:pt>
                <c:pt idx="1700">
                  <c:v>28.332999999999998</c:v>
                </c:pt>
                <c:pt idx="1701">
                  <c:v>28.35</c:v>
                </c:pt>
                <c:pt idx="1702">
                  <c:v>28.367000000000001</c:v>
                </c:pt>
                <c:pt idx="1703">
                  <c:v>28.382999999999999</c:v>
                </c:pt>
                <c:pt idx="1704">
                  <c:v>28.4</c:v>
                </c:pt>
                <c:pt idx="1705">
                  <c:v>28.417000000000002</c:v>
                </c:pt>
                <c:pt idx="1706">
                  <c:v>28.433</c:v>
                </c:pt>
                <c:pt idx="1707">
                  <c:v>28.45</c:v>
                </c:pt>
                <c:pt idx="1708">
                  <c:v>28.466999999999999</c:v>
                </c:pt>
                <c:pt idx="1709">
                  <c:v>28.483000000000001</c:v>
                </c:pt>
                <c:pt idx="1710">
                  <c:v>28.5</c:v>
                </c:pt>
                <c:pt idx="1711">
                  <c:v>28.516999999999999</c:v>
                </c:pt>
                <c:pt idx="1712">
                  <c:v>28.533000000000001</c:v>
                </c:pt>
                <c:pt idx="1713">
                  <c:v>28.55</c:v>
                </c:pt>
                <c:pt idx="1714">
                  <c:v>28.567</c:v>
                </c:pt>
                <c:pt idx="1715">
                  <c:v>28.582999999999998</c:v>
                </c:pt>
                <c:pt idx="1716">
                  <c:v>28.6</c:v>
                </c:pt>
                <c:pt idx="1717">
                  <c:v>28.617000000000001</c:v>
                </c:pt>
                <c:pt idx="1718">
                  <c:v>28.632999999999999</c:v>
                </c:pt>
                <c:pt idx="1719">
                  <c:v>28.65</c:v>
                </c:pt>
                <c:pt idx="1720">
                  <c:v>28.667000000000002</c:v>
                </c:pt>
                <c:pt idx="1721">
                  <c:v>28.683</c:v>
                </c:pt>
                <c:pt idx="1722">
                  <c:v>28.7</c:v>
                </c:pt>
                <c:pt idx="1723">
                  <c:v>28.716999999999999</c:v>
                </c:pt>
                <c:pt idx="1724">
                  <c:v>28.733000000000001</c:v>
                </c:pt>
                <c:pt idx="1725">
                  <c:v>28.75</c:v>
                </c:pt>
                <c:pt idx="1726">
                  <c:v>28.766999999999999</c:v>
                </c:pt>
                <c:pt idx="1727">
                  <c:v>28.783000000000001</c:v>
                </c:pt>
                <c:pt idx="1728">
                  <c:v>28.8</c:v>
                </c:pt>
                <c:pt idx="1729">
                  <c:v>28.817</c:v>
                </c:pt>
                <c:pt idx="1730">
                  <c:v>28.832999999999998</c:v>
                </c:pt>
                <c:pt idx="1731">
                  <c:v>28.85</c:v>
                </c:pt>
                <c:pt idx="1732">
                  <c:v>28.867000000000001</c:v>
                </c:pt>
                <c:pt idx="1733">
                  <c:v>28.882999999999999</c:v>
                </c:pt>
                <c:pt idx="1734">
                  <c:v>28.9</c:v>
                </c:pt>
                <c:pt idx="1735">
                  <c:v>28.917000000000002</c:v>
                </c:pt>
                <c:pt idx="1736">
                  <c:v>28.933</c:v>
                </c:pt>
                <c:pt idx="1737">
                  <c:v>28.95</c:v>
                </c:pt>
                <c:pt idx="1738">
                  <c:v>28.966999999999999</c:v>
                </c:pt>
                <c:pt idx="1739">
                  <c:v>28.983000000000001</c:v>
                </c:pt>
                <c:pt idx="1740">
                  <c:v>29</c:v>
                </c:pt>
                <c:pt idx="1741">
                  <c:v>29.016999999999999</c:v>
                </c:pt>
                <c:pt idx="1742">
                  <c:v>29.033000000000001</c:v>
                </c:pt>
                <c:pt idx="1743">
                  <c:v>29.05</c:v>
                </c:pt>
                <c:pt idx="1744">
                  <c:v>29.067</c:v>
                </c:pt>
                <c:pt idx="1745">
                  <c:v>29.082999999999998</c:v>
                </c:pt>
                <c:pt idx="1746">
                  <c:v>29.1</c:v>
                </c:pt>
                <c:pt idx="1747">
                  <c:v>29.117000000000001</c:v>
                </c:pt>
                <c:pt idx="1748">
                  <c:v>29.132999999999999</c:v>
                </c:pt>
                <c:pt idx="1749">
                  <c:v>29.15</c:v>
                </c:pt>
                <c:pt idx="1750">
                  <c:v>29.167000000000002</c:v>
                </c:pt>
                <c:pt idx="1751">
                  <c:v>29.183</c:v>
                </c:pt>
                <c:pt idx="1752">
                  <c:v>29.2</c:v>
                </c:pt>
                <c:pt idx="1753">
                  <c:v>29.216999999999999</c:v>
                </c:pt>
                <c:pt idx="1754">
                  <c:v>29.233000000000001</c:v>
                </c:pt>
                <c:pt idx="1755">
                  <c:v>29.25</c:v>
                </c:pt>
                <c:pt idx="1756">
                  <c:v>29.266999999999999</c:v>
                </c:pt>
                <c:pt idx="1757">
                  <c:v>29.283000000000001</c:v>
                </c:pt>
                <c:pt idx="1758">
                  <c:v>29.3</c:v>
                </c:pt>
                <c:pt idx="1759">
                  <c:v>29.317</c:v>
                </c:pt>
                <c:pt idx="1760">
                  <c:v>29.332999999999998</c:v>
                </c:pt>
                <c:pt idx="1761">
                  <c:v>29.35</c:v>
                </c:pt>
                <c:pt idx="1762">
                  <c:v>29.367000000000001</c:v>
                </c:pt>
                <c:pt idx="1763">
                  <c:v>29.382999999999999</c:v>
                </c:pt>
                <c:pt idx="1764">
                  <c:v>29.4</c:v>
                </c:pt>
                <c:pt idx="1765">
                  <c:v>29.417000000000002</c:v>
                </c:pt>
                <c:pt idx="1766">
                  <c:v>29.433</c:v>
                </c:pt>
                <c:pt idx="1767">
                  <c:v>29.45</c:v>
                </c:pt>
                <c:pt idx="1768">
                  <c:v>29.466999999999999</c:v>
                </c:pt>
                <c:pt idx="1769">
                  <c:v>29.483000000000001</c:v>
                </c:pt>
                <c:pt idx="1770">
                  <c:v>29.5</c:v>
                </c:pt>
                <c:pt idx="1771">
                  <c:v>29.516999999999999</c:v>
                </c:pt>
                <c:pt idx="1772">
                  <c:v>29.533000000000001</c:v>
                </c:pt>
                <c:pt idx="1773">
                  <c:v>29.55</c:v>
                </c:pt>
                <c:pt idx="1774">
                  <c:v>29.567</c:v>
                </c:pt>
                <c:pt idx="1775">
                  <c:v>29.582999999999998</c:v>
                </c:pt>
                <c:pt idx="1776">
                  <c:v>29.6</c:v>
                </c:pt>
                <c:pt idx="1777">
                  <c:v>29.617000000000001</c:v>
                </c:pt>
                <c:pt idx="1778">
                  <c:v>29.632999999999999</c:v>
                </c:pt>
                <c:pt idx="1779">
                  <c:v>29.65</c:v>
                </c:pt>
                <c:pt idx="1780">
                  <c:v>29.667000000000002</c:v>
                </c:pt>
                <c:pt idx="1781">
                  <c:v>29.683</c:v>
                </c:pt>
                <c:pt idx="1782">
                  <c:v>29.7</c:v>
                </c:pt>
                <c:pt idx="1783">
                  <c:v>29.716999999999999</c:v>
                </c:pt>
                <c:pt idx="1784">
                  <c:v>29.733000000000001</c:v>
                </c:pt>
                <c:pt idx="1785">
                  <c:v>29.75</c:v>
                </c:pt>
                <c:pt idx="1786">
                  <c:v>29.766999999999999</c:v>
                </c:pt>
                <c:pt idx="1787">
                  <c:v>29.783000000000001</c:v>
                </c:pt>
                <c:pt idx="1788">
                  <c:v>29.8</c:v>
                </c:pt>
                <c:pt idx="1789">
                  <c:v>29.817</c:v>
                </c:pt>
                <c:pt idx="1790">
                  <c:v>29.832999999999998</c:v>
                </c:pt>
                <c:pt idx="1791">
                  <c:v>29.85</c:v>
                </c:pt>
                <c:pt idx="1792">
                  <c:v>29.867000000000001</c:v>
                </c:pt>
                <c:pt idx="1793">
                  <c:v>29.882999999999999</c:v>
                </c:pt>
                <c:pt idx="1794">
                  <c:v>29.9</c:v>
                </c:pt>
                <c:pt idx="1795">
                  <c:v>29.917000000000002</c:v>
                </c:pt>
                <c:pt idx="1796">
                  <c:v>29.933</c:v>
                </c:pt>
                <c:pt idx="1797">
                  <c:v>29.95</c:v>
                </c:pt>
                <c:pt idx="1798">
                  <c:v>29.966999999999999</c:v>
                </c:pt>
                <c:pt idx="1799">
                  <c:v>29.983000000000001</c:v>
                </c:pt>
                <c:pt idx="1800">
                  <c:v>30</c:v>
                </c:pt>
                <c:pt idx="1801">
                  <c:v>30.016999999999999</c:v>
                </c:pt>
                <c:pt idx="1802">
                  <c:v>30.033000000000001</c:v>
                </c:pt>
                <c:pt idx="1803">
                  <c:v>30.05</c:v>
                </c:pt>
                <c:pt idx="1804">
                  <c:v>30.067</c:v>
                </c:pt>
                <c:pt idx="1805">
                  <c:v>30.082999999999998</c:v>
                </c:pt>
                <c:pt idx="1806">
                  <c:v>30.1</c:v>
                </c:pt>
                <c:pt idx="1807">
                  <c:v>30.117000000000001</c:v>
                </c:pt>
                <c:pt idx="1808">
                  <c:v>30.132999999999999</c:v>
                </c:pt>
                <c:pt idx="1809">
                  <c:v>30.15</c:v>
                </c:pt>
                <c:pt idx="1810">
                  <c:v>30.167000000000002</c:v>
                </c:pt>
                <c:pt idx="1811">
                  <c:v>30.183</c:v>
                </c:pt>
                <c:pt idx="1812">
                  <c:v>30.2</c:v>
                </c:pt>
                <c:pt idx="1813">
                  <c:v>30.216999999999999</c:v>
                </c:pt>
                <c:pt idx="1814">
                  <c:v>30.233000000000001</c:v>
                </c:pt>
                <c:pt idx="1815">
                  <c:v>30.25</c:v>
                </c:pt>
                <c:pt idx="1816">
                  <c:v>30.266999999999999</c:v>
                </c:pt>
                <c:pt idx="1817">
                  <c:v>30.283000000000001</c:v>
                </c:pt>
                <c:pt idx="1818">
                  <c:v>30.3</c:v>
                </c:pt>
                <c:pt idx="1819">
                  <c:v>30.317</c:v>
                </c:pt>
                <c:pt idx="1820">
                  <c:v>30.332999999999998</c:v>
                </c:pt>
                <c:pt idx="1821">
                  <c:v>30.35</c:v>
                </c:pt>
                <c:pt idx="1822">
                  <c:v>30.367000000000001</c:v>
                </c:pt>
                <c:pt idx="1823">
                  <c:v>30.382999999999999</c:v>
                </c:pt>
                <c:pt idx="1824">
                  <c:v>30.4</c:v>
                </c:pt>
                <c:pt idx="1825">
                  <c:v>30.417000000000002</c:v>
                </c:pt>
                <c:pt idx="1826">
                  <c:v>30.433</c:v>
                </c:pt>
                <c:pt idx="1827">
                  <c:v>30.45</c:v>
                </c:pt>
                <c:pt idx="1828">
                  <c:v>30.466999999999999</c:v>
                </c:pt>
                <c:pt idx="1829">
                  <c:v>30.483000000000001</c:v>
                </c:pt>
                <c:pt idx="1830">
                  <c:v>30.5</c:v>
                </c:pt>
                <c:pt idx="1831">
                  <c:v>30.516999999999999</c:v>
                </c:pt>
                <c:pt idx="1832">
                  <c:v>30.533000000000001</c:v>
                </c:pt>
                <c:pt idx="1833">
                  <c:v>30.55</c:v>
                </c:pt>
                <c:pt idx="1834">
                  <c:v>30.567</c:v>
                </c:pt>
                <c:pt idx="1835">
                  <c:v>30.582999999999998</c:v>
                </c:pt>
                <c:pt idx="1836">
                  <c:v>30.6</c:v>
                </c:pt>
                <c:pt idx="1837">
                  <c:v>30.617000000000001</c:v>
                </c:pt>
                <c:pt idx="1838">
                  <c:v>30.632999999999999</c:v>
                </c:pt>
                <c:pt idx="1839">
                  <c:v>30.65</c:v>
                </c:pt>
                <c:pt idx="1840">
                  <c:v>30.667000000000002</c:v>
                </c:pt>
                <c:pt idx="1841">
                  <c:v>30.683</c:v>
                </c:pt>
                <c:pt idx="1842">
                  <c:v>30.7</c:v>
                </c:pt>
                <c:pt idx="1843">
                  <c:v>30.716999999999999</c:v>
                </c:pt>
                <c:pt idx="1844">
                  <c:v>30.733000000000001</c:v>
                </c:pt>
                <c:pt idx="1845">
                  <c:v>30.75</c:v>
                </c:pt>
                <c:pt idx="1846">
                  <c:v>30.766999999999999</c:v>
                </c:pt>
                <c:pt idx="1847">
                  <c:v>30.783000000000001</c:v>
                </c:pt>
                <c:pt idx="1848">
                  <c:v>30.8</c:v>
                </c:pt>
                <c:pt idx="1849">
                  <c:v>30.817</c:v>
                </c:pt>
                <c:pt idx="1850">
                  <c:v>30.832999999999998</c:v>
                </c:pt>
                <c:pt idx="1851">
                  <c:v>30.85</c:v>
                </c:pt>
                <c:pt idx="1852">
                  <c:v>30.867000000000001</c:v>
                </c:pt>
                <c:pt idx="1853">
                  <c:v>30.882999999999999</c:v>
                </c:pt>
                <c:pt idx="1854">
                  <c:v>30.9</c:v>
                </c:pt>
                <c:pt idx="1855">
                  <c:v>30.917000000000002</c:v>
                </c:pt>
                <c:pt idx="1856">
                  <c:v>30.933</c:v>
                </c:pt>
                <c:pt idx="1857">
                  <c:v>30.95</c:v>
                </c:pt>
                <c:pt idx="1858">
                  <c:v>30.966999999999999</c:v>
                </c:pt>
                <c:pt idx="1859">
                  <c:v>30.983000000000001</c:v>
                </c:pt>
                <c:pt idx="1860">
                  <c:v>31</c:v>
                </c:pt>
                <c:pt idx="1861">
                  <c:v>31.016999999999999</c:v>
                </c:pt>
                <c:pt idx="1862">
                  <c:v>31.033000000000001</c:v>
                </c:pt>
                <c:pt idx="1863">
                  <c:v>31.05</c:v>
                </c:pt>
                <c:pt idx="1864">
                  <c:v>31.067</c:v>
                </c:pt>
                <c:pt idx="1865">
                  <c:v>31.082999999999998</c:v>
                </c:pt>
                <c:pt idx="1866">
                  <c:v>31.1</c:v>
                </c:pt>
                <c:pt idx="1867">
                  <c:v>31.117000000000001</c:v>
                </c:pt>
                <c:pt idx="1868">
                  <c:v>31.132999999999999</c:v>
                </c:pt>
                <c:pt idx="1869">
                  <c:v>31.15</c:v>
                </c:pt>
                <c:pt idx="1870">
                  <c:v>31.167000000000002</c:v>
                </c:pt>
                <c:pt idx="1871">
                  <c:v>31.183</c:v>
                </c:pt>
                <c:pt idx="1872">
                  <c:v>31.2</c:v>
                </c:pt>
                <c:pt idx="1873">
                  <c:v>31.216999999999999</c:v>
                </c:pt>
                <c:pt idx="1874">
                  <c:v>31.233000000000001</c:v>
                </c:pt>
                <c:pt idx="1875">
                  <c:v>31.25</c:v>
                </c:pt>
                <c:pt idx="1876">
                  <c:v>31.266999999999999</c:v>
                </c:pt>
                <c:pt idx="1877">
                  <c:v>31.283000000000001</c:v>
                </c:pt>
                <c:pt idx="1878">
                  <c:v>31.3</c:v>
                </c:pt>
                <c:pt idx="1879">
                  <c:v>31.317</c:v>
                </c:pt>
                <c:pt idx="1880">
                  <c:v>31.332999999999998</c:v>
                </c:pt>
                <c:pt idx="1881">
                  <c:v>31.35</c:v>
                </c:pt>
                <c:pt idx="1882">
                  <c:v>31.367000000000001</c:v>
                </c:pt>
                <c:pt idx="1883">
                  <c:v>31.382999999999999</c:v>
                </c:pt>
                <c:pt idx="1884">
                  <c:v>31.4</c:v>
                </c:pt>
                <c:pt idx="1885">
                  <c:v>31.417000000000002</c:v>
                </c:pt>
                <c:pt idx="1886">
                  <c:v>31.433</c:v>
                </c:pt>
                <c:pt idx="1887">
                  <c:v>31.45</c:v>
                </c:pt>
                <c:pt idx="1888">
                  <c:v>31.466999999999999</c:v>
                </c:pt>
                <c:pt idx="1889">
                  <c:v>31.483000000000001</c:v>
                </c:pt>
                <c:pt idx="1890">
                  <c:v>31.5</c:v>
                </c:pt>
                <c:pt idx="1891">
                  <c:v>31.516999999999999</c:v>
                </c:pt>
                <c:pt idx="1892">
                  <c:v>31.533000000000001</c:v>
                </c:pt>
                <c:pt idx="1893">
                  <c:v>31.55</c:v>
                </c:pt>
                <c:pt idx="1894">
                  <c:v>31.567</c:v>
                </c:pt>
                <c:pt idx="1895">
                  <c:v>31.582999999999998</c:v>
                </c:pt>
                <c:pt idx="1896">
                  <c:v>31.6</c:v>
                </c:pt>
                <c:pt idx="1897">
                  <c:v>31.617000000000001</c:v>
                </c:pt>
                <c:pt idx="1898">
                  <c:v>31.632999999999999</c:v>
                </c:pt>
                <c:pt idx="1899">
                  <c:v>31.65</c:v>
                </c:pt>
                <c:pt idx="1900">
                  <c:v>31.667000000000002</c:v>
                </c:pt>
                <c:pt idx="1901">
                  <c:v>31.683</c:v>
                </c:pt>
                <c:pt idx="1902">
                  <c:v>31.7</c:v>
                </c:pt>
                <c:pt idx="1903">
                  <c:v>31.716999999999999</c:v>
                </c:pt>
                <c:pt idx="1904">
                  <c:v>31.733000000000001</c:v>
                </c:pt>
                <c:pt idx="1905">
                  <c:v>31.75</c:v>
                </c:pt>
                <c:pt idx="1906">
                  <c:v>31.766999999999999</c:v>
                </c:pt>
                <c:pt idx="1907">
                  <c:v>31.783000000000001</c:v>
                </c:pt>
                <c:pt idx="1908">
                  <c:v>31.8</c:v>
                </c:pt>
                <c:pt idx="1909">
                  <c:v>31.817</c:v>
                </c:pt>
                <c:pt idx="1910">
                  <c:v>31.832999999999998</c:v>
                </c:pt>
                <c:pt idx="1911">
                  <c:v>31.85</c:v>
                </c:pt>
                <c:pt idx="1912">
                  <c:v>31.867000000000001</c:v>
                </c:pt>
                <c:pt idx="1913">
                  <c:v>31.882999999999999</c:v>
                </c:pt>
                <c:pt idx="1914">
                  <c:v>31.9</c:v>
                </c:pt>
                <c:pt idx="1915">
                  <c:v>31.917000000000002</c:v>
                </c:pt>
                <c:pt idx="1916">
                  <c:v>31.933</c:v>
                </c:pt>
                <c:pt idx="1917">
                  <c:v>31.95</c:v>
                </c:pt>
                <c:pt idx="1918">
                  <c:v>31.966999999999999</c:v>
                </c:pt>
                <c:pt idx="1919">
                  <c:v>31.983000000000001</c:v>
                </c:pt>
                <c:pt idx="1920">
                  <c:v>32</c:v>
                </c:pt>
                <c:pt idx="1921">
                  <c:v>32.017000000000003</c:v>
                </c:pt>
                <c:pt idx="1922">
                  <c:v>32.033000000000001</c:v>
                </c:pt>
                <c:pt idx="1923">
                  <c:v>32.049999999999997</c:v>
                </c:pt>
                <c:pt idx="1924">
                  <c:v>32.067</c:v>
                </c:pt>
                <c:pt idx="1925">
                  <c:v>32.082999999999998</c:v>
                </c:pt>
                <c:pt idx="1926">
                  <c:v>32.1</c:v>
                </c:pt>
                <c:pt idx="1927">
                  <c:v>32.116999999999997</c:v>
                </c:pt>
                <c:pt idx="1928">
                  <c:v>32.133000000000003</c:v>
                </c:pt>
                <c:pt idx="1929">
                  <c:v>32.15</c:v>
                </c:pt>
                <c:pt idx="1930">
                  <c:v>32.167000000000002</c:v>
                </c:pt>
                <c:pt idx="1931">
                  <c:v>32.183</c:v>
                </c:pt>
                <c:pt idx="1932">
                  <c:v>32.200000000000003</c:v>
                </c:pt>
                <c:pt idx="1933">
                  <c:v>32.216999999999999</c:v>
                </c:pt>
                <c:pt idx="1934">
                  <c:v>32.232999999999997</c:v>
                </c:pt>
                <c:pt idx="1935">
                  <c:v>32.25</c:v>
                </c:pt>
                <c:pt idx="1936">
                  <c:v>32.267000000000003</c:v>
                </c:pt>
                <c:pt idx="1937">
                  <c:v>32.283000000000001</c:v>
                </c:pt>
                <c:pt idx="1938">
                  <c:v>32.299999999999997</c:v>
                </c:pt>
                <c:pt idx="1939">
                  <c:v>32.317</c:v>
                </c:pt>
                <c:pt idx="1940">
                  <c:v>32.332999999999998</c:v>
                </c:pt>
                <c:pt idx="1941">
                  <c:v>32.35</c:v>
                </c:pt>
                <c:pt idx="1942">
                  <c:v>32.366999999999997</c:v>
                </c:pt>
                <c:pt idx="1943">
                  <c:v>32.383000000000003</c:v>
                </c:pt>
                <c:pt idx="1944">
                  <c:v>32.4</c:v>
                </c:pt>
                <c:pt idx="1945">
                  <c:v>32.417000000000002</c:v>
                </c:pt>
                <c:pt idx="1946">
                  <c:v>32.433</c:v>
                </c:pt>
                <c:pt idx="1947">
                  <c:v>32.450000000000003</c:v>
                </c:pt>
                <c:pt idx="1948">
                  <c:v>32.466999999999999</c:v>
                </c:pt>
                <c:pt idx="1949">
                  <c:v>32.482999999999997</c:v>
                </c:pt>
                <c:pt idx="1950">
                  <c:v>32.5</c:v>
                </c:pt>
                <c:pt idx="1951">
                  <c:v>32.517000000000003</c:v>
                </c:pt>
                <c:pt idx="1952">
                  <c:v>32.533000000000001</c:v>
                </c:pt>
                <c:pt idx="1953">
                  <c:v>32.549999999999997</c:v>
                </c:pt>
                <c:pt idx="1954">
                  <c:v>32.567</c:v>
                </c:pt>
                <c:pt idx="1955">
                  <c:v>32.582999999999998</c:v>
                </c:pt>
                <c:pt idx="1956">
                  <c:v>32.6</c:v>
                </c:pt>
                <c:pt idx="1957">
                  <c:v>32.616999999999997</c:v>
                </c:pt>
                <c:pt idx="1958">
                  <c:v>32.633000000000003</c:v>
                </c:pt>
                <c:pt idx="1959">
                  <c:v>32.65</c:v>
                </c:pt>
                <c:pt idx="1960">
                  <c:v>32.667000000000002</c:v>
                </c:pt>
                <c:pt idx="1961">
                  <c:v>32.683</c:v>
                </c:pt>
                <c:pt idx="1962">
                  <c:v>32.700000000000003</c:v>
                </c:pt>
                <c:pt idx="1963">
                  <c:v>32.716999999999999</c:v>
                </c:pt>
                <c:pt idx="1964">
                  <c:v>32.732999999999997</c:v>
                </c:pt>
                <c:pt idx="1965">
                  <c:v>32.75</c:v>
                </c:pt>
                <c:pt idx="1966">
                  <c:v>32.767000000000003</c:v>
                </c:pt>
                <c:pt idx="1967">
                  <c:v>32.783000000000001</c:v>
                </c:pt>
                <c:pt idx="1968">
                  <c:v>32.799999999999997</c:v>
                </c:pt>
                <c:pt idx="1969">
                  <c:v>32.817</c:v>
                </c:pt>
                <c:pt idx="1970">
                  <c:v>32.832999999999998</c:v>
                </c:pt>
                <c:pt idx="1971">
                  <c:v>32.85</c:v>
                </c:pt>
                <c:pt idx="1972">
                  <c:v>32.866999999999997</c:v>
                </c:pt>
                <c:pt idx="1973">
                  <c:v>32.883000000000003</c:v>
                </c:pt>
                <c:pt idx="1974">
                  <c:v>32.9</c:v>
                </c:pt>
                <c:pt idx="1975">
                  <c:v>32.917000000000002</c:v>
                </c:pt>
                <c:pt idx="1976">
                  <c:v>32.933</c:v>
                </c:pt>
                <c:pt idx="1977">
                  <c:v>32.950000000000003</c:v>
                </c:pt>
                <c:pt idx="1978">
                  <c:v>32.966999999999999</c:v>
                </c:pt>
                <c:pt idx="1979">
                  <c:v>32.982999999999997</c:v>
                </c:pt>
                <c:pt idx="1980">
                  <c:v>33</c:v>
                </c:pt>
                <c:pt idx="1981">
                  <c:v>33.017000000000003</c:v>
                </c:pt>
                <c:pt idx="1982">
                  <c:v>33.033000000000001</c:v>
                </c:pt>
                <c:pt idx="1983">
                  <c:v>33.049999999999997</c:v>
                </c:pt>
                <c:pt idx="1984">
                  <c:v>33.067</c:v>
                </c:pt>
                <c:pt idx="1985">
                  <c:v>33.082999999999998</c:v>
                </c:pt>
                <c:pt idx="1986">
                  <c:v>33.1</c:v>
                </c:pt>
                <c:pt idx="1987">
                  <c:v>33.116999999999997</c:v>
                </c:pt>
                <c:pt idx="1988">
                  <c:v>33.133000000000003</c:v>
                </c:pt>
                <c:pt idx="1989">
                  <c:v>33.15</c:v>
                </c:pt>
                <c:pt idx="1990">
                  <c:v>33.167000000000002</c:v>
                </c:pt>
                <c:pt idx="1991">
                  <c:v>33.183</c:v>
                </c:pt>
                <c:pt idx="1992">
                  <c:v>33.200000000000003</c:v>
                </c:pt>
                <c:pt idx="1993">
                  <c:v>33.216999999999999</c:v>
                </c:pt>
                <c:pt idx="1994">
                  <c:v>33.232999999999997</c:v>
                </c:pt>
                <c:pt idx="1995">
                  <c:v>33.25</c:v>
                </c:pt>
                <c:pt idx="1996">
                  <c:v>33.267000000000003</c:v>
                </c:pt>
                <c:pt idx="1997">
                  <c:v>33.283000000000001</c:v>
                </c:pt>
                <c:pt idx="1998">
                  <c:v>33.299999999999997</c:v>
                </c:pt>
                <c:pt idx="1999">
                  <c:v>33.317</c:v>
                </c:pt>
                <c:pt idx="2000">
                  <c:v>33.332999999999998</c:v>
                </c:pt>
                <c:pt idx="2001">
                  <c:v>33.35</c:v>
                </c:pt>
                <c:pt idx="2002">
                  <c:v>33.366999999999997</c:v>
                </c:pt>
                <c:pt idx="2003">
                  <c:v>33.383000000000003</c:v>
                </c:pt>
                <c:pt idx="2004">
                  <c:v>33.4</c:v>
                </c:pt>
                <c:pt idx="2005">
                  <c:v>33.417000000000002</c:v>
                </c:pt>
                <c:pt idx="2006">
                  <c:v>33.433</c:v>
                </c:pt>
                <c:pt idx="2007">
                  <c:v>33.450000000000003</c:v>
                </c:pt>
                <c:pt idx="2008">
                  <c:v>33.466999999999999</c:v>
                </c:pt>
                <c:pt idx="2009">
                  <c:v>33.482999999999997</c:v>
                </c:pt>
                <c:pt idx="2010">
                  <c:v>33.5</c:v>
                </c:pt>
                <c:pt idx="2011">
                  <c:v>33.517000000000003</c:v>
                </c:pt>
                <c:pt idx="2012">
                  <c:v>33.533000000000001</c:v>
                </c:pt>
                <c:pt idx="2013">
                  <c:v>33.549999999999997</c:v>
                </c:pt>
                <c:pt idx="2014">
                  <c:v>33.567</c:v>
                </c:pt>
                <c:pt idx="2015">
                  <c:v>33.582999999999998</c:v>
                </c:pt>
                <c:pt idx="2016">
                  <c:v>33.6</c:v>
                </c:pt>
                <c:pt idx="2017">
                  <c:v>33.616999999999997</c:v>
                </c:pt>
                <c:pt idx="2018">
                  <c:v>33.633000000000003</c:v>
                </c:pt>
                <c:pt idx="2019">
                  <c:v>33.65</c:v>
                </c:pt>
                <c:pt idx="2020">
                  <c:v>33.667000000000002</c:v>
                </c:pt>
                <c:pt idx="2021">
                  <c:v>33.683</c:v>
                </c:pt>
                <c:pt idx="2022">
                  <c:v>33.700000000000003</c:v>
                </c:pt>
                <c:pt idx="2023">
                  <c:v>33.716999999999999</c:v>
                </c:pt>
                <c:pt idx="2024">
                  <c:v>33.732999999999997</c:v>
                </c:pt>
                <c:pt idx="2025">
                  <c:v>33.75</c:v>
                </c:pt>
                <c:pt idx="2026">
                  <c:v>33.767000000000003</c:v>
                </c:pt>
                <c:pt idx="2027">
                  <c:v>33.783000000000001</c:v>
                </c:pt>
                <c:pt idx="2028">
                  <c:v>33.799999999999997</c:v>
                </c:pt>
                <c:pt idx="2029">
                  <c:v>33.817</c:v>
                </c:pt>
                <c:pt idx="2030">
                  <c:v>33.832999999999998</c:v>
                </c:pt>
                <c:pt idx="2031">
                  <c:v>33.85</c:v>
                </c:pt>
                <c:pt idx="2032">
                  <c:v>33.866999999999997</c:v>
                </c:pt>
                <c:pt idx="2033">
                  <c:v>33.883000000000003</c:v>
                </c:pt>
                <c:pt idx="2034">
                  <c:v>33.9</c:v>
                </c:pt>
                <c:pt idx="2035">
                  <c:v>33.917000000000002</c:v>
                </c:pt>
                <c:pt idx="2036">
                  <c:v>33.933</c:v>
                </c:pt>
                <c:pt idx="2037">
                  <c:v>33.950000000000003</c:v>
                </c:pt>
                <c:pt idx="2038">
                  <c:v>33.966999999999999</c:v>
                </c:pt>
                <c:pt idx="2039">
                  <c:v>33.982999999999997</c:v>
                </c:pt>
                <c:pt idx="2040">
                  <c:v>34</c:v>
                </c:pt>
                <c:pt idx="2041">
                  <c:v>34.017000000000003</c:v>
                </c:pt>
                <c:pt idx="2042">
                  <c:v>34.033000000000001</c:v>
                </c:pt>
                <c:pt idx="2043">
                  <c:v>34.049999999999997</c:v>
                </c:pt>
                <c:pt idx="2044">
                  <c:v>34.067</c:v>
                </c:pt>
                <c:pt idx="2045">
                  <c:v>34.082999999999998</c:v>
                </c:pt>
                <c:pt idx="2046">
                  <c:v>34.1</c:v>
                </c:pt>
                <c:pt idx="2047">
                  <c:v>34.116999999999997</c:v>
                </c:pt>
                <c:pt idx="2048">
                  <c:v>34.133000000000003</c:v>
                </c:pt>
                <c:pt idx="2049">
                  <c:v>34.15</c:v>
                </c:pt>
                <c:pt idx="2050">
                  <c:v>34.167000000000002</c:v>
                </c:pt>
                <c:pt idx="2051">
                  <c:v>34.183</c:v>
                </c:pt>
                <c:pt idx="2052">
                  <c:v>34.200000000000003</c:v>
                </c:pt>
                <c:pt idx="2053">
                  <c:v>34.216999999999999</c:v>
                </c:pt>
                <c:pt idx="2054">
                  <c:v>34.232999999999997</c:v>
                </c:pt>
                <c:pt idx="2055">
                  <c:v>34.25</c:v>
                </c:pt>
                <c:pt idx="2056">
                  <c:v>34.267000000000003</c:v>
                </c:pt>
                <c:pt idx="2057">
                  <c:v>34.283000000000001</c:v>
                </c:pt>
                <c:pt idx="2058">
                  <c:v>34.299999999999997</c:v>
                </c:pt>
                <c:pt idx="2059">
                  <c:v>34.317</c:v>
                </c:pt>
                <c:pt idx="2060">
                  <c:v>34.332999999999998</c:v>
                </c:pt>
                <c:pt idx="2061">
                  <c:v>34.35</c:v>
                </c:pt>
                <c:pt idx="2062">
                  <c:v>34.366999999999997</c:v>
                </c:pt>
                <c:pt idx="2063">
                  <c:v>34.383000000000003</c:v>
                </c:pt>
                <c:pt idx="2064">
                  <c:v>34.4</c:v>
                </c:pt>
                <c:pt idx="2065">
                  <c:v>34.417000000000002</c:v>
                </c:pt>
                <c:pt idx="2066">
                  <c:v>34.433</c:v>
                </c:pt>
                <c:pt idx="2067">
                  <c:v>34.450000000000003</c:v>
                </c:pt>
                <c:pt idx="2068">
                  <c:v>34.466999999999999</c:v>
                </c:pt>
                <c:pt idx="2069">
                  <c:v>34.482999999999997</c:v>
                </c:pt>
                <c:pt idx="2070">
                  <c:v>34.5</c:v>
                </c:pt>
                <c:pt idx="2071">
                  <c:v>34.517000000000003</c:v>
                </c:pt>
                <c:pt idx="2072">
                  <c:v>34.533000000000001</c:v>
                </c:pt>
                <c:pt idx="2073">
                  <c:v>34.549999999999997</c:v>
                </c:pt>
                <c:pt idx="2074">
                  <c:v>34.567</c:v>
                </c:pt>
                <c:pt idx="2075">
                  <c:v>34.582999999999998</c:v>
                </c:pt>
                <c:pt idx="2076">
                  <c:v>34.6</c:v>
                </c:pt>
                <c:pt idx="2077">
                  <c:v>34.616999999999997</c:v>
                </c:pt>
                <c:pt idx="2078">
                  <c:v>34.633000000000003</c:v>
                </c:pt>
                <c:pt idx="2079">
                  <c:v>34.65</c:v>
                </c:pt>
                <c:pt idx="2080">
                  <c:v>34.667000000000002</c:v>
                </c:pt>
                <c:pt idx="2081">
                  <c:v>34.683</c:v>
                </c:pt>
                <c:pt idx="2082">
                  <c:v>34.700000000000003</c:v>
                </c:pt>
                <c:pt idx="2083">
                  <c:v>34.716999999999999</c:v>
                </c:pt>
                <c:pt idx="2084">
                  <c:v>34.732999999999997</c:v>
                </c:pt>
                <c:pt idx="2085">
                  <c:v>34.75</c:v>
                </c:pt>
                <c:pt idx="2086">
                  <c:v>34.767000000000003</c:v>
                </c:pt>
                <c:pt idx="2087">
                  <c:v>34.783000000000001</c:v>
                </c:pt>
                <c:pt idx="2088">
                  <c:v>34.799999999999997</c:v>
                </c:pt>
                <c:pt idx="2089">
                  <c:v>34.817</c:v>
                </c:pt>
                <c:pt idx="2090">
                  <c:v>34.832999999999998</c:v>
                </c:pt>
                <c:pt idx="2091">
                  <c:v>34.85</c:v>
                </c:pt>
                <c:pt idx="2092">
                  <c:v>34.866999999999997</c:v>
                </c:pt>
                <c:pt idx="2093">
                  <c:v>34.883000000000003</c:v>
                </c:pt>
                <c:pt idx="2094">
                  <c:v>34.9</c:v>
                </c:pt>
                <c:pt idx="2095">
                  <c:v>34.917000000000002</c:v>
                </c:pt>
                <c:pt idx="2096">
                  <c:v>34.933</c:v>
                </c:pt>
                <c:pt idx="2097">
                  <c:v>34.950000000000003</c:v>
                </c:pt>
                <c:pt idx="2098">
                  <c:v>34.966999999999999</c:v>
                </c:pt>
                <c:pt idx="2099">
                  <c:v>34.982999999999997</c:v>
                </c:pt>
                <c:pt idx="2100">
                  <c:v>35</c:v>
                </c:pt>
                <c:pt idx="2101">
                  <c:v>35.017000000000003</c:v>
                </c:pt>
                <c:pt idx="2102">
                  <c:v>35.033000000000001</c:v>
                </c:pt>
                <c:pt idx="2103">
                  <c:v>35.049999999999997</c:v>
                </c:pt>
                <c:pt idx="2104">
                  <c:v>35.067</c:v>
                </c:pt>
                <c:pt idx="2105">
                  <c:v>35.082999999999998</c:v>
                </c:pt>
                <c:pt idx="2106">
                  <c:v>35.1</c:v>
                </c:pt>
                <c:pt idx="2107">
                  <c:v>35.116999999999997</c:v>
                </c:pt>
                <c:pt idx="2108">
                  <c:v>35.133000000000003</c:v>
                </c:pt>
                <c:pt idx="2109">
                  <c:v>35.15</c:v>
                </c:pt>
                <c:pt idx="2110">
                  <c:v>35.167000000000002</c:v>
                </c:pt>
                <c:pt idx="2111">
                  <c:v>35.183</c:v>
                </c:pt>
                <c:pt idx="2112">
                  <c:v>35.200000000000003</c:v>
                </c:pt>
                <c:pt idx="2113">
                  <c:v>35.216999999999999</c:v>
                </c:pt>
                <c:pt idx="2114">
                  <c:v>35.232999999999997</c:v>
                </c:pt>
                <c:pt idx="2115">
                  <c:v>35.25</c:v>
                </c:pt>
                <c:pt idx="2116">
                  <c:v>35.267000000000003</c:v>
                </c:pt>
                <c:pt idx="2117">
                  <c:v>35.283000000000001</c:v>
                </c:pt>
                <c:pt idx="2118">
                  <c:v>35.299999999999997</c:v>
                </c:pt>
                <c:pt idx="2119">
                  <c:v>35.317</c:v>
                </c:pt>
                <c:pt idx="2120">
                  <c:v>35.332999999999998</c:v>
                </c:pt>
                <c:pt idx="2121">
                  <c:v>35.35</c:v>
                </c:pt>
                <c:pt idx="2122">
                  <c:v>35.366999999999997</c:v>
                </c:pt>
              </c:numCache>
            </c:numRef>
          </c:xVal>
          <c:yVal>
            <c:numRef>
              <c:f>'Graph cult. #10'!$G$2:$G$2740</c:f>
              <c:numCache>
                <c:formatCode>0.00</c:formatCode>
                <c:ptCount val="2739"/>
                <c:pt idx="0">
                  <c:v>36.552142857142897</c:v>
                </c:pt>
                <c:pt idx="1">
                  <c:v>36.5427777777778</c:v>
                </c:pt>
                <c:pt idx="2">
                  <c:v>36.78</c:v>
                </c:pt>
                <c:pt idx="3">
                  <c:v>37.015000000000001</c:v>
                </c:pt>
                <c:pt idx="4">
                  <c:v>37.168888888888901</c:v>
                </c:pt>
                <c:pt idx="5">
                  <c:v>37.25</c:v>
                </c:pt>
                <c:pt idx="6">
                  <c:v>37.305</c:v>
                </c:pt>
                <c:pt idx="7">
                  <c:v>37.332999999999998</c:v>
                </c:pt>
                <c:pt idx="8">
                  <c:v>37.3466666666667</c:v>
                </c:pt>
                <c:pt idx="9">
                  <c:v>37.344444444444399</c:v>
                </c:pt>
                <c:pt idx="10">
                  <c:v>37.33</c:v>
                </c:pt>
                <c:pt idx="11">
                  <c:v>37.32</c:v>
                </c:pt>
                <c:pt idx="12">
                  <c:v>37.305999999999997</c:v>
                </c:pt>
                <c:pt idx="13">
                  <c:v>37.28</c:v>
                </c:pt>
                <c:pt idx="14">
                  <c:v>37.270000000000003</c:v>
                </c:pt>
                <c:pt idx="15">
                  <c:v>37.244999999999997</c:v>
                </c:pt>
                <c:pt idx="16">
                  <c:v>37.231428571428602</c:v>
                </c:pt>
                <c:pt idx="17">
                  <c:v>37.215000000000003</c:v>
                </c:pt>
                <c:pt idx="18">
                  <c:v>37.196666666666701</c:v>
                </c:pt>
                <c:pt idx="19">
                  <c:v>37.1933333333333</c:v>
                </c:pt>
                <c:pt idx="20">
                  <c:v>37.18</c:v>
                </c:pt>
                <c:pt idx="21">
                  <c:v>37.173333333333296</c:v>
                </c:pt>
                <c:pt idx="22">
                  <c:v>37.164999999999999</c:v>
                </c:pt>
                <c:pt idx="23">
                  <c:v>37.164999999999999</c:v>
                </c:pt>
                <c:pt idx="24">
                  <c:v>37.159999999999997</c:v>
                </c:pt>
                <c:pt idx="25">
                  <c:v>37.151666666666699</c:v>
                </c:pt>
                <c:pt idx="26">
                  <c:v>37.134</c:v>
                </c:pt>
                <c:pt idx="27">
                  <c:v>37.119999999999997</c:v>
                </c:pt>
                <c:pt idx="28">
                  <c:v>37.115000000000002</c:v>
                </c:pt>
                <c:pt idx="29">
                  <c:v>37.11</c:v>
                </c:pt>
                <c:pt idx="30">
                  <c:v>37.094999999999999</c:v>
                </c:pt>
                <c:pt idx="31">
                  <c:v>37.094999999999999</c:v>
                </c:pt>
                <c:pt idx="32">
                  <c:v>37.084000000000003</c:v>
                </c:pt>
                <c:pt idx="33">
                  <c:v>37.075000000000003</c:v>
                </c:pt>
                <c:pt idx="34">
                  <c:v>37.073999999999998</c:v>
                </c:pt>
                <c:pt idx="35">
                  <c:v>37.064999999999998</c:v>
                </c:pt>
                <c:pt idx="36">
                  <c:v>37.064444444444398</c:v>
                </c:pt>
                <c:pt idx="37">
                  <c:v>37.064999999999998</c:v>
                </c:pt>
                <c:pt idx="38">
                  <c:v>37.055</c:v>
                </c:pt>
                <c:pt idx="39">
                  <c:v>37.053333333333299</c:v>
                </c:pt>
                <c:pt idx="40">
                  <c:v>37.043333333333301</c:v>
                </c:pt>
                <c:pt idx="41">
                  <c:v>37.045000000000002</c:v>
                </c:pt>
                <c:pt idx="42">
                  <c:v>37.045000000000002</c:v>
                </c:pt>
                <c:pt idx="43">
                  <c:v>37.045000000000002</c:v>
                </c:pt>
                <c:pt idx="44">
                  <c:v>37.046666666666702</c:v>
                </c:pt>
                <c:pt idx="45">
                  <c:v>37.036666666666697</c:v>
                </c:pt>
                <c:pt idx="46">
                  <c:v>37.034999999999997</c:v>
                </c:pt>
                <c:pt idx="47">
                  <c:v>37.034285714285701</c:v>
                </c:pt>
                <c:pt idx="48">
                  <c:v>37.036666666666697</c:v>
                </c:pt>
                <c:pt idx="49">
                  <c:v>37.034999999999997</c:v>
                </c:pt>
                <c:pt idx="50">
                  <c:v>37.034999999999997</c:v>
                </c:pt>
                <c:pt idx="51">
                  <c:v>37.045000000000002</c:v>
                </c:pt>
                <c:pt idx="52">
                  <c:v>37.04</c:v>
                </c:pt>
                <c:pt idx="53">
                  <c:v>37.04</c:v>
                </c:pt>
                <c:pt idx="54">
                  <c:v>37.034999999999997</c:v>
                </c:pt>
                <c:pt idx="55">
                  <c:v>37.036666666666697</c:v>
                </c:pt>
                <c:pt idx="56">
                  <c:v>37.03</c:v>
                </c:pt>
                <c:pt idx="57">
                  <c:v>37.034999999999997</c:v>
                </c:pt>
                <c:pt idx="58">
                  <c:v>37.034285714285701</c:v>
                </c:pt>
                <c:pt idx="59">
                  <c:v>37.03</c:v>
                </c:pt>
                <c:pt idx="60">
                  <c:v>37.03</c:v>
                </c:pt>
                <c:pt idx="61">
                  <c:v>37.03</c:v>
                </c:pt>
                <c:pt idx="62">
                  <c:v>37.024999999999999</c:v>
                </c:pt>
                <c:pt idx="63">
                  <c:v>37.024285714285703</c:v>
                </c:pt>
                <c:pt idx="64">
                  <c:v>37.03</c:v>
                </c:pt>
                <c:pt idx="65">
                  <c:v>37.020000000000003</c:v>
                </c:pt>
                <c:pt idx="66">
                  <c:v>37.024999999999999</c:v>
                </c:pt>
                <c:pt idx="67">
                  <c:v>37.024999999999999</c:v>
                </c:pt>
                <c:pt idx="68">
                  <c:v>37.024999999999999</c:v>
                </c:pt>
                <c:pt idx="69">
                  <c:v>37.023333333333298</c:v>
                </c:pt>
                <c:pt idx="70">
                  <c:v>37.023333333333298</c:v>
                </c:pt>
                <c:pt idx="71">
                  <c:v>37.015000000000001</c:v>
                </c:pt>
                <c:pt idx="72">
                  <c:v>37.015000000000001</c:v>
                </c:pt>
                <c:pt idx="73">
                  <c:v>37.015000000000001</c:v>
                </c:pt>
                <c:pt idx="74">
                  <c:v>37.020000000000003</c:v>
                </c:pt>
                <c:pt idx="75">
                  <c:v>37.015000000000001</c:v>
                </c:pt>
                <c:pt idx="76">
                  <c:v>37.0133333333333</c:v>
                </c:pt>
                <c:pt idx="77">
                  <c:v>37.015000000000001</c:v>
                </c:pt>
                <c:pt idx="78">
                  <c:v>37.015714285714303</c:v>
                </c:pt>
                <c:pt idx="79">
                  <c:v>37.015714285714303</c:v>
                </c:pt>
                <c:pt idx="80">
                  <c:v>37.015000000000001</c:v>
                </c:pt>
                <c:pt idx="81">
                  <c:v>37.014000000000003</c:v>
                </c:pt>
                <c:pt idx="82">
                  <c:v>37.015000000000001</c:v>
                </c:pt>
                <c:pt idx="83">
                  <c:v>37.015000000000001</c:v>
                </c:pt>
                <c:pt idx="84">
                  <c:v>37.01</c:v>
                </c:pt>
                <c:pt idx="85">
                  <c:v>37.01</c:v>
                </c:pt>
                <c:pt idx="86">
                  <c:v>37.006666666666703</c:v>
                </c:pt>
                <c:pt idx="87">
                  <c:v>37.005000000000003</c:v>
                </c:pt>
                <c:pt idx="88">
                  <c:v>37.01</c:v>
                </c:pt>
                <c:pt idx="89">
                  <c:v>37.005000000000003</c:v>
                </c:pt>
                <c:pt idx="90">
                  <c:v>37.01</c:v>
                </c:pt>
                <c:pt idx="91">
                  <c:v>37.0042857142857</c:v>
                </c:pt>
                <c:pt idx="92">
                  <c:v>37.005000000000003</c:v>
                </c:pt>
                <c:pt idx="93">
                  <c:v>36.993333333333297</c:v>
                </c:pt>
                <c:pt idx="94">
                  <c:v>36.984000000000002</c:v>
                </c:pt>
                <c:pt idx="95">
                  <c:v>36.9866666666667</c:v>
                </c:pt>
                <c:pt idx="96">
                  <c:v>36.984285714285697</c:v>
                </c:pt>
                <c:pt idx="97">
                  <c:v>36.985714285714302</c:v>
                </c:pt>
                <c:pt idx="98">
                  <c:v>36.984999999999999</c:v>
                </c:pt>
                <c:pt idx="99">
                  <c:v>36.99</c:v>
                </c:pt>
                <c:pt idx="100">
                  <c:v>36.99</c:v>
                </c:pt>
                <c:pt idx="101">
                  <c:v>36.984999999999999</c:v>
                </c:pt>
                <c:pt idx="102">
                  <c:v>36.984999999999999</c:v>
                </c:pt>
                <c:pt idx="103">
                  <c:v>36.984999999999999</c:v>
                </c:pt>
                <c:pt idx="104">
                  <c:v>36.994999999999997</c:v>
                </c:pt>
                <c:pt idx="105">
                  <c:v>36.994999999999997</c:v>
                </c:pt>
                <c:pt idx="106">
                  <c:v>37.005000000000003</c:v>
                </c:pt>
                <c:pt idx="107">
                  <c:v>37</c:v>
                </c:pt>
                <c:pt idx="108">
                  <c:v>37.005714285714298</c:v>
                </c:pt>
                <c:pt idx="109">
                  <c:v>37.0042857142857</c:v>
                </c:pt>
                <c:pt idx="110">
                  <c:v>37.005000000000003</c:v>
                </c:pt>
                <c:pt idx="111">
                  <c:v>37.005000000000003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37.005000000000003</c:v>
                </c:pt>
                <c:pt idx="117">
                  <c:v>36.994999999999997</c:v>
                </c:pt>
                <c:pt idx="118">
                  <c:v>37.003333333333302</c:v>
                </c:pt>
                <c:pt idx="119">
                  <c:v>36.994999999999997</c:v>
                </c:pt>
                <c:pt idx="120">
                  <c:v>37.005000000000003</c:v>
                </c:pt>
                <c:pt idx="121">
                  <c:v>37.005000000000003</c:v>
                </c:pt>
                <c:pt idx="122">
                  <c:v>36.994999999999997</c:v>
                </c:pt>
                <c:pt idx="123">
                  <c:v>36.994999999999997</c:v>
                </c:pt>
                <c:pt idx="124">
                  <c:v>37</c:v>
                </c:pt>
                <c:pt idx="125">
                  <c:v>37.003333333333302</c:v>
                </c:pt>
                <c:pt idx="126">
                  <c:v>37.006</c:v>
                </c:pt>
                <c:pt idx="127">
                  <c:v>37.005000000000003</c:v>
                </c:pt>
                <c:pt idx="128">
                  <c:v>37.005000000000003</c:v>
                </c:pt>
                <c:pt idx="129">
                  <c:v>37.005000000000003</c:v>
                </c:pt>
                <c:pt idx="130">
                  <c:v>37.005000000000003</c:v>
                </c:pt>
                <c:pt idx="131">
                  <c:v>37.005000000000003</c:v>
                </c:pt>
                <c:pt idx="132">
                  <c:v>37.005000000000003</c:v>
                </c:pt>
                <c:pt idx="133">
                  <c:v>37.01</c:v>
                </c:pt>
                <c:pt idx="134">
                  <c:v>37.006666666666703</c:v>
                </c:pt>
                <c:pt idx="135">
                  <c:v>37.003999999999998</c:v>
                </c:pt>
                <c:pt idx="136">
                  <c:v>37.005000000000003</c:v>
                </c:pt>
                <c:pt idx="137">
                  <c:v>37.005000000000003</c:v>
                </c:pt>
                <c:pt idx="138">
                  <c:v>37.005000000000003</c:v>
                </c:pt>
                <c:pt idx="139">
                  <c:v>37.005000000000003</c:v>
                </c:pt>
                <c:pt idx="140">
                  <c:v>37.003333333333302</c:v>
                </c:pt>
                <c:pt idx="141">
                  <c:v>37.005000000000003</c:v>
                </c:pt>
                <c:pt idx="142">
                  <c:v>37.005000000000003</c:v>
                </c:pt>
                <c:pt idx="143">
                  <c:v>37.005000000000003</c:v>
                </c:pt>
                <c:pt idx="144">
                  <c:v>36.996666666666698</c:v>
                </c:pt>
                <c:pt idx="145">
                  <c:v>36.994999999999997</c:v>
                </c:pt>
                <c:pt idx="146">
                  <c:v>36.994999999999997</c:v>
                </c:pt>
                <c:pt idx="147">
                  <c:v>37</c:v>
                </c:pt>
                <c:pt idx="148">
                  <c:v>37</c:v>
                </c:pt>
                <c:pt idx="149">
                  <c:v>36.994999999999997</c:v>
                </c:pt>
                <c:pt idx="150">
                  <c:v>36.994999999999997</c:v>
                </c:pt>
                <c:pt idx="151">
                  <c:v>36.994999999999997</c:v>
                </c:pt>
                <c:pt idx="152">
                  <c:v>37</c:v>
                </c:pt>
                <c:pt idx="153">
                  <c:v>37.005000000000003</c:v>
                </c:pt>
                <c:pt idx="154">
                  <c:v>37.005000000000003</c:v>
                </c:pt>
                <c:pt idx="155">
                  <c:v>37.005000000000003</c:v>
                </c:pt>
                <c:pt idx="156">
                  <c:v>37.006</c:v>
                </c:pt>
                <c:pt idx="157">
                  <c:v>37.01</c:v>
                </c:pt>
                <c:pt idx="158">
                  <c:v>37.015000000000001</c:v>
                </c:pt>
                <c:pt idx="159">
                  <c:v>37.01</c:v>
                </c:pt>
                <c:pt idx="160">
                  <c:v>37.01</c:v>
                </c:pt>
                <c:pt idx="161">
                  <c:v>37.01</c:v>
                </c:pt>
                <c:pt idx="162">
                  <c:v>37.01</c:v>
                </c:pt>
                <c:pt idx="163">
                  <c:v>37.01</c:v>
                </c:pt>
                <c:pt idx="164">
                  <c:v>37.01</c:v>
                </c:pt>
                <c:pt idx="165">
                  <c:v>37.005000000000003</c:v>
                </c:pt>
                <c:pt idx="166">
                  <c:v>37.005454545454498</c:v>
                </c:pt>
                <c:pt idx="167">
                  <c:v>37.005000000000003</c:v>
                </c:pt>
                <c:pt idx="168">
                  <c:v>37.005000000000003</c:v>
                </c:pt>
                <c:pt idx="169">
                  <c:v>37.01</c:v>
                </c:pt>
                <c:pt idx="170">
                  <c:v>37.01</c:v>
                </c:pt>
                <c:pt idx="171">
                  <c:v>37.01</c:v>
                </c:pt>
                <c:pt idx="172">
                  <c:v>37.015000000000001</c:v>
                </c:pt>
                <c:pt idx="173">
                  <c:v>37.01</c:v>
                </c:pt>
                <c:pt idx="174">
                  <c:v>37.01</c:v>
                </c:pt>
                <c:pt idx="175">
                  <c:v>37.01</c:v>
                </c:pt>
                <c:pt idx="176">
                  <c:v>37.01</c:v>
                </c:pt>
                <c:pt idx="177">
                  <c:v>37.01</c:v>
                </c:pt>
                <c:pt idx="178">
                  <c:v>37.015000000000001</c:v>
                </c:pt>
                <c:pt idx="179">
                  <c:v>37.014000000000003</c:v>
                </c:pt>
                <c:pt idx="180">
                  <c:v>37.020000000000003</c:v>
                </c:pt>
                <c:pt idx="181">
                  <c:v>37.014545454545498</c:v>
                </c:pt>
                <c:pt idx="182">
                  <c:v>37.015000000000001</c:v>
                </c:pt>
                <c:pt idx="183">
                  <c:v>37.006666666666703</c:v>
                </c:pt>
                <c:pt idx="184">
                  <c:v>37.006666666666703</c:v>
                </c:pt>
                <c:pt idx="185">
                  <c:v>37.01</c:v>
                </c:pt>
                <c:pt idx="186">
                  <c:v>37.006666666666703</c:v>
                </c:pt>
                <c:pt idx="187">
                  <c:v>37.006666666666703</c:v>
                </c:pt>
                <c:pt idx="188">
                  <c:v>37.006666666666703</c:v>
                </c:pt>
                <c:pt idx="189">
                  <c:v>37.005000000000003</c:v>
                </c:pt>
                <c:pt idx="190">
                  <c:v>37.005000000000003</c:v>
                </c:pt>
                <c:pt idx="191">
                  <c:v>37.01</c:v>
                </c:pt>
                <c:pt idx="192">
                  <c:v>37.015000000000001</c:v>
                </c:pt>
                <c:pt idx="193">
                  <c:v>37.015000000000001</c:v>
                </c:pt>
                <c:pt idx="194">
                  <c:v>37.01</c:v>
                </c:pt>
                <c:pt idx="195">
                  <c:v>37.005000000000003</c:v>
                </c:pt>
                <c:pt idx="196">
                  <c:v>37.005000000000003</c:v>
                </c:pt>
                <c:pt idx="197">
                  <c:v>37.005714285714298</c:v>
                </c:pt>
                <c:pt idx="198">
                  <c:v>37.005000000000003</c:v>
                </c:pt>
                <c:pt idx="199">
                  <c:v>37.005000000000003</c:v>
                </c:pt>
                <c:pt idx="200">
                  <c:v>37.0042857142857</c:v>
                </c:pt>
                <c:pt idx="201">
                  <c:v>37.005000000000003</c:v>
                </c:pt>
                <c:pt idx="202">
                  <c:v>37.005454545454498</c:v>
                </c:pt>
                <c:pt idx="203">
                  <c:v>37.005000000000003</c:v>
                </c:pt>
                <c:pt idx="204">
                  <c:v>37.003333333333302</c:v>
                </c:pt>
                <c:pt idx="205">
                  <c:v>37.003333333333302</c:v>
                </c:pt>
                <c:pt idx="206">
                  <c:v>37.003333333333302</c:v>
                </c:pt>
                <c:pt idx="207">
                  <c:v>37.005000000000003</c:v>
                </c:pt>
                <c:pt idx="208">
                  <c:v>37.005000000000003</c:v>
                </c:pt>
                <c:pt idx="209">
                  <c:v>37.005000000000003</c:v>
                </c:pt>
                <c:pt idx="210">
                  <c:v>37.005000000000003</c:v>
                </c:pt>
                <c:pt idx="211">
                  <c:v>37</c:v>
                </c:pt>
                <c:pt idx="212">
                  <c:v>37</c:v>
                </c:pt>
                <c:pt idx="213">
                  <c:v>37.005000000000003</c:v>
                </c:pt>
                <c:pt idx="214">
                  <c:v>37</c:v>
                </c:pt>
                <c:pt idx="215">
                  <c:v>36.994999999999997</c:v>
                </c:pt>
                <c:pt idx="216">
                  <c:v>36.994</c:v>
                </c:pt>
                <c:pt idx="217">
                  <c:v>36.994999999999997</c:v>
                </c:pt>
                <c:pt idx="218">
                  <c:v>36.99</c:v>
                </c:pt>
                <c:pt idx="219">
                  <c:v>37</c:v>
                </c:pt>
                <c:pt idx="220">
                  <c:v>36.99</c:v>
                </c:pt>
                <c:pt idx="221">
                  <c:v>36.9957142857143</c:v>
                </c:pt>
                <c:pt idx="222">
                  <c:v>36.9957142857143</c:v>
                </c:pt>
                <c:pt idx="223">
                  <c:v>37</c:v>
                </c:pt>
                <c:pt idx="224">
                  <c:v>37</c:v>
                </c:pt>
                <c:pt idx="225">
                  <c:v>37</c:v>
                </c:pt>
                <c:pt idx="226">
                  <c:v>36.994999999999997</c:v>
                </c:pt>
                <c:pt idx="227">
                  <c:v>36.996666666666698</c:v>
                </c:pt>
                <c:pt idx="228">
                  <c:v>36.994999999999997</c:v>
                </c:pt>
                <c:pt idx="229">
                  <c:v>36.996000000000002</c:v>
                </c:pt>
                <c:pt idx="230">
                  <c:v>36.996000000000002</c:v>
                </c:pt>
                <c:pt idx="231">
                  <c:v>37</c:v>
                </c:pt>
                <c:pt idx="232">
                  <c:v>37.005000000000003</c:v>
                </c:pt>
                <c:pt idx="233">
                  <c:v>37.005000000000003</c:v>
                </c:pt>
                <c:pt idx="234">
                  <c:v>37.005000000000003</c:v>
                </c:pt>
                <c:pt idx="235">
                  <c:v>37.005000000000003</c:v>
                </c:pt>
                <c:pt idx="236">
                  <c:v>37.006</c:v>
                </c:pt>
                <c:pt idx="237">
                  <c:v>37</c:v>
                </c:pt>
                <c:pt idx="238">
                  <c:v>37.005000000000003</c:v>
                </c:pt>
                <c:pt idx="239">
                  <c:v>37.005555555555603</c:v>
                </c:pt>
                <c:pt idx="240">
                  <c:v>37.005000000000003</c:v>
                </c:pt>
                <c:pt idx="241">
                  <c:v>37.0045454545455</c:v>
                </c:pt>
                <c:pt idx="242">
                  <c:v>37.002000000000002</c:v>
                </c:pt>
                <c:pt idx="243">
                  <c:v>37.003333333333302</c:v>
                </c:pt>
                <c:pt idx="244">
                  <c:v>37.006</c:v>
                </c:pt>
                <c:pt idx="245">
                  <c:v>37.003999999999998</c:v>
                </c:pt>
                <c:pt idx="246">
                  <c:v>37.006666666666703</c:v>
                </c:pt>
                <c:pt idx="247">
                  <c:v>37.005000000000003</c:v>
                </c:pt>
                <c:pt idx="248">
                  <c:v>37.005000000000003</c:v>
                </c:pt>
                <c:pt idx="249">
                  <c:v>37.005000000000003</c:v>
                </c:pt>
                <c:pt idx="250">
                  <c:v>37.005000000000003</c:v>
                </c:pt>
                <c:pt idx="251">
                  <c:v>37.005000000000003</c:v>
                </c:pt>
                <c:pt idx="252">
                  <c:v>37.005000000000003</c:v>
                </c:pt>
                <c:pt idx="253">
                  <c:v>37.005714285714298</c:v>
                </c:pt>
                <c:pt idx="254">
                  <c:v>37.0042857142857</c:v>
                </c:pt>
                <c:pt idx="255">
                  <c:v>37.005000000000003</c:v>
                </c:pt>
                <c:pt idx="256">
                  <c:v>37</c:v>
                </c:pt>
                <c:pt idx="257">
                  <c:v>36.994</c:v>
                </c:pt>
                <c:pt idx="258">
                  <c:v>36.994999999999997</c:v>
                </c:pt>
                <c:pt idx="259">
                  <c:v>36.99</c:v>
                </c:pt>
                <c:pt idx="260">
                  <c:v>36.99</c:v>
                </c:pt>
                <c:pt idx="261">
                  <c:v>36.994</c:v>
                </c:pt>
                <c:pt idx="262">
                  <c:v>36.996666666666698</c:v>
                </c:pt>
                <c:pt idx="263">
                  <c:v>36.994999999999997</c:v>
                </c:pt>
                <c:pt idx="264">
                  <c:v>36.994444444444397</c:v>
                </c:pt>
                <c:pt idx="265">
                  <c:v>36.994999999999997</c:v>
                </c:pt>
                <c:pt idx="266">
                  <c:v>36.994999999999997</c:v>
                </c:pt>
                <c:pt idx="267">
                  <c:v>36.994999999999997</c:v>
                </c:pt>
                <c:pt idx="268">
                  <c:v>36.994999999999997</c:v>
                </c:pt>
                <c:pt idx="269">
                  <c:v>36.994999999999997</c:v>
                </c:pt>
                <c:pt idx="270">
                  <c:v>36.99</c:v>
                </c:pt>
                <c:pt idx="271">
                  <c:v>36.99</c:v>
                </c:pt>
                <c:pt idx="272">
                  <c:v>36.99</c:v>
                </c:pt>
                <c:pt idx="273">
                  <c:v>36.984999999999999</c:v>
                </c:pt>
                <c:pt idx="274">
                  <c:v>36.984999999999999</c:v>
                </c:pt>
                <c:pt idx="275">
                  <c:v>36.984999999999999</c:v>
                </c:pt>
                <c:pt idx="276">
                  <c:v>36.99</c:v>
                </c:pt>
                <c:pt idx="277">
                  <c:v>36.983333333333299</c:v>
                </c:pt>
                <c:pt idx="278">
                  <c:v>36.985999999999997</c:v>
                </c:pt>
                <c:pt idx="279">
                  <c:v>36.985999999999997</c:v>
                </c:pt>
                <c:pt idx="280">
                  <c:v>36.99</c:v>
                </c:pt>
                <c:pt idx="281">
                  <c:v>36.994999999999997</c:v>
                </c:pt>
                <c:pt idx="282">
                  <c:v>36.996000000000002</c:v>
                </c:pt>
                <c:pt idx="283">
                  <c:v>36.994</c:v>
                </c:pt>
                <c:pt idx="284">
                  <c:v>36.994999999999997</c:v>
                </c:pt>
                <c:pt idx="285">
                  <c:v>36.996666666666698</c:v>
                </c:pt>
                <c:pt idx="286">
                  <c:v>36.994</c:v>
                </c:pt>
                <c:pt idx="287">
                  <c:v>36.994999999999997</c:v>
                </c:pt>
                <c:pt idx="288">
                  <c:v>36.99</c:v>
                </c:pt>
                <c:pt idx="289">
                  <c:v>36.99</c:v>
                </c:pt>
                <c:pt idx="290">
                  <c:v>36.994999999999997</c:v>
                </c:pt>
                <c:pt idx="291">
                  <c:v>36.99</c:v>
                </c:pt>
                <c:pt idx="292">
                  <c:v>36.996666666666698</c:v>
                </c:pt>
                <c:pt idx="293">
                  <c:v>36.994999999999997</c:v>
                </c:pt>
                <c:pt idx="294">
                  <c:v>36.994999999999997</c:v>
                </c:pt>
                <c:pt idx="295">
                  <c:v>36.994999999999997</c:v>
                </c:pt>
                <c:pt idx="296">
                  <c:v>36.994999999999997</c:v>
                </c:pt>
                <c:pt idx="297">
                  <c:v>37.005000000000003</c:v>
                </c:pt>
                <c:pt idx="298">
                  <c:v>37.005000000000003</c:v>
                </c:pt>
                <c:pt idx="299">
                  <c:v>37.005000000000003</c:v>
                </c:pt>
                <c:pt idx="300">
                  <c:v>37</c:v>
                </c:pt>
                <c:pt idx="301">
                  <c:v>37.005714285714298</c:v>
                </c:pt>
                <c:pt idx="302">
                  <c:v>37.003333333333302</c:v>
                </c:pt>
                <c:pt idx="303">
                  <c:v>37.005000000000003</c:v>
                </c:pt>
                <c:pt idx="304">
                  <c:v>37.005000000000003</c:v>
                </c:pt>
                <c:pt idx="305">
                  <c:v>37.0042857142857</c:v>
                </c:pt>
                <c:pt idx="306">
                  <c:v>37.005000000000003</c:v>
                </c:pt>
                <c:pt idx="307">
                  <c:v>37</c:v>
                </c:pt>
                <c:pt idx="308">
                  <c:v>36.994999999999997</c:v>
                </c:pt>
                <c:pt idx="309">
                  <c:v>36.994999999999997</c:v>
                </c:pt>
                <c:pt idx="310">
                  <c:v>36.996000000000002</c:v>
                </c:pt>
                <c:pt idx="311">
                  <c:v>36.996000000000002</c:v>
                </c:pt>
                <c:pt idx="312">
                  <c:v>37</c:v>
                </c:pt>
                <c:pt idx="313">
                  <c:v>37.005000000000003</c:v>
                </c:pt>
                <c:pt idx="314">
                  <c:v>37.005000000000003</c:v>
                </c:pt>
                <c:pt idx="315">
                  <c:v>37.001666666666701</c:v>
                </c:pt>
                <c:pt idx="316">
                  <c:v>37.005000000000003</c:v>
                </c:pt>
                <c:pt idx="317">
                  <c:v>37.01</c:v>
                </c:pt>
                <c:pt idx="318">
                  <c:v>37.016666666666701</c:v>
                </c:pt>
                <c:pt idx="319">
                  <c:v>37.014285714285698</c:v>
                </c:pt>
                <c:pt idx="320">
                  <c:v>37.015000000000001</c:v>
                </c:pt>
                <c:pt idx="321">
                  <c:v>37.0133333333333</c:v>
                </c:pt>
                <c:pt idx="322">
                  <c:v>37.015555555555601</c:v>
                </c:pt>
                <c:pt idx="323">
                  <c:v>37.015000000000001</c:v>
                </c:pt>
                <c:pt idx="324">
                  <c:v>37.015000000000001</c:v>
                </c:pt>
                <c:pt idx="325">
                  <c:v>37.014285714285698</c:v>
                </c:pt>
                <c:pt idx="326">
                  <c:v>37.015555555555601</c:v>
                </c:pt>
                <c:pt idx="327">
                  <c:v>37.015000000000001</c:v>
                </c:pt>
                <c:pt idx="328">
                  <c:v>37.014545454545498</c:v>
                </c:pt>
                <c:pt idx="329">
                  <c:v>37.015000000000001</c:v>
                </c:pt>
                <c:pt idx="330">
                  <c:v>37.015000000000001</c:v>
                </c:pt>
                <c:pt idx="331">
                  <c:v>37.0042857142857</c:v>
                </c:pt>
                <c:pt idx="332">
                  <c:v>37.005000000000003</c:v>
                </c:pt>
                <c:pt idx="333">
                  <c:v>37.005000000000003</c:v>
                </c:pt>
                <c:pt idx="334">
                  <c:v>36.994</c:v>
                </c:pt>
                <c:pt idx="335">
                  <c:v>36.996000000000002</c:v>
                </c:pt>
                <c:pt idx="336">
                  <c:v>37.006666666666703</c:v>
                </c:pt>
                <c:pt idx="337">
                  <c:v>37.01</c:v>
                </c:pt>
                <c:pt idx="338">
                  <c:v>37.01</c:v>
                </c:pt>
                <c:pt idx="339">
                  <c:v>37.01</c:v>
                </c:pt>
                <c:pt idx="340">
                  <c:v>37.005000000000003</c:v>
                </c:pt>
                <c:pt idx="341">
                  <c:v>37.006</c:v>
                </c:pt>
                <c:pt idx="342">
                  <c:v>37.004444444444403</c:v>
                </c:pt>
                <c:pt idx="343">
                  <c:v>37.006</c:v>
                </c:pt>
                <c:pt idx="344">
                  <c:v>37.005000000000003</c:v>
                </c:pt>
                <c:pt idx="345">
                  <c:v>37.005000000000003</c:v>
                </c:pt>
                <c:pt idx="346">
                  <c:v>37.005000000000003</c:v>
                </c:pt>
                <c:pt idx="347">
                  <c:v>37.005000000000003</c:v>
                </c:pt>
                <c:pt idx="348">
                  <c:v>37.01</c:v>
                </c:pt>
                <c:pt idx="349">
                  <c:v>37</c:v>
                </c:pt>
                <c:pt idx="350">
                  <c:v>36.984999999999999</c:v>
                </c:pt>
                <c:pt idx="351">
                  <c:v>36.985454545454502</c:v>
                </c:pt>
                <c:pt idx="352">
                  <c:v>36.985454545454502</c:v>
                </c:pt>
                <c:pt idx="353">
                  <c:v>36.99</c:v>
                </c:pt>
                <c:pt idx="354">
                  <c:v>36.996666666666698</c:v>
                </c:pt>
                <c:pt idx="355">
                  <c:v>36.994999999999997</c:v>
                </c:pt>
                <c:pt idx="356">
                  <c:v>36.99</c:v>
                </c:pt>
                <c:pt idx="357">
                  <c:v>36.984000000000002</c:v>
                </c:pt>
                <c:pt idx="358">
                  <c:v>36.984000000000002</c:v>
                </c:pt>
                <c:pt idx="359">
                  <c:v>36.976666666666702</c:v>
                </c:pt>
                <c:pt idx="360">
                  <c:v>36.979999999999997</c:v>
                </c:pt>
                <c:pt idx="361">
                  <c:v>36.975000000000001</c:v>
                </c:pt>
                <c:pt idx="362">
                  <c:v>36.984999999999999</c:v>
                </c:pt>
                <c:pt idx="363">
                  <c:v>36.984999999999999</c:v>
                </c:pt>
                <c:pt idx="364">
                  <c:v>36.983333333333299</c:v>
                </c:pt>
                <c:pt idx="365">
                  <c:v>36.985714285714302</c:v>
                </c:pt>
                <c:pt idx="366">
                  <c:v>36.984999999999999</c:v>
                </c:pt>
                <c:pt idx="367">
                  <c:v>36.984999999999999</c:v>
                </c:pt>
                <c:pt idx="368">
                  <c:v>36.996000000000002</c:v>
                </c:pt>
                <c:pt idx="369">
                  <c:v>36.994999999999997</c:v>
                </c:pt>
                <c:pt idx="370">
                  <c:v>37.005000000000003</c:v>
                </c:pt>
                <c:pt idx="371">
                  <c:v>37.006666666666703</c:v>
                </c:pt>
                <c:pt idx="372">
                  <c:v>37.005000000000003</c:v>
                </c:pt>
                <c:pt idx="373">
                  <c:v>37.005000000000003</c:v>
                </c:pt>
                <c:pt idx="374">
                  <c:v>37.01</c:v>
                </c:pt>
                <c:pt idx="375">
                  <c:v>37.01</c:v>
                </c:pt>
                <c:pt idx="376">
                  <c:v>37.015000000000001</c:v>
                </c:pt>
                <c:pt idx="377">
                  <c:v>37.01</c:v>
                </c:pt>
                <c:pt idx="378">
                  <c:v>37.01</c:v>
                </c:pt>
                <c:pt idx="379">
                  <c:v>37.01</c:v>
                </c:pt>
                <c:pt idx="380">
                  <c:v>37.005000000000003</c:v>
                </c:pt>
                <c:pt idx="381">
                  <c:v>37.006</c:v>
                </c:pt>
                <c:pt idx="382">
                  <c:v>37.005000000000003</c:v>
                </c:pt>
                <c:pt idx="383">
                  <c:v>36.996666666666698</c:v>
                </c:pt>
                <c:pt idx="384">
                  <c:v>36.994999999999997</c:v>
                </c:pt>
                <c:pt idx="385">
                  <c:v>37.005714285714298</c:v>
                </c:pt>
                <c:pt idx="386">
                  <c:v>37.005000000000003</c:v>
                </c:pt>
                <c:pt idx="387">
                  <c:v>37.003999999999998</c:v>
                </c:pt>
                <c:pt idx="388">
                  <c:v>37.005000000000003</c:v>
                </c:pt>
                <c:pt idx="389">
                  <c:v>37.005000000000003</c:v>
                </c:pt>
                <c:pt idx="390">
                  <c:v>37.003999999999998</c:v>
                </c:pt>
                <c:pt idx="391">
                  <c:v>37.005714285714298</c:v>
                </c:pt>
                <c:pt idx="392">
                  <c:v>37.005000000000003</c:v>
                </c:pt>
                <c:pt idx="393">
                  <c:v>37.005000000000003</c:v>
                </c:pt>
                <c:pt idx="394">
                  <c:v>37.005000000000003</c:v>
                </c:pt>
                <c:pt idx="395">
                  <c:v>37.015000000000001</c:v>
                </c:pt>
                <c:pt idx="396">
                  <c:v>37.01</c:v>
                </c:pt>
                <c:pt idx="397">
                  <c:v>37.003333333333302</c:v>
                </c:pt>
                <c:pt idx="398">
                  <c:v>36.994999999999997</c:v>
                </c:pt>
                <c:pt idx="399">
                  <c:v>36.994285714285702</c:v>
                </c:pt>
                <c:pt idx="400">
                  <c:v>36.995555555555597</c:v>
                </c:pt>
                <c:pt idx="401">
                  <c:v>36.994999999999997</c:v>
                </c:pt>
                <c:pt idx="402">
                  <c:v>37</c:v>
                </c:pt>
                <c:pt idx="403">
                  <c:v>37.006666666666703</c:v>
                </c:pt>
                <c:pt idx="404">
                  <c:v>37.003999999999998</c:v>
                </c:pt>
                <c:pt idx="405">
                  <c:v>37</c:v>
                </c:pt>
                <c:pt idx="406">
                  <c:v>36.994999999999997</c:v>
                </c:pt>
                <c:pt idx="407">
                  <c:v>36.994</c:v>
                </c:pt>
                <c:pt idx="408">
                  <c:v>36.9954545454545</c:v>
                </c:pt>
                <c:pt idx="409">
                  <c:v>36.994999999999997</c:v>
                </c:pt>
                <c:pt idx="410">
                  <c:v>37.005000000000003</c:v>
                </c:pt>
                <c:pt idx="411">
                  <c:v>37.0042857142857</c:v>
                </c:pt>
                <c:pt idx="412">
                  <c:v>36.994999999999997</c:v>
                </c:pt>
                <c:pt idx="413">
                  <c:v>36.994285714285702</c:v>
                </c:pt>
                <c:pt idx="414">
                  <c:v>36.995555555555597</c:v>
                </c:pt>
                <c:pt idx="415">
                  <c:v>36.993333333333297</c:v>
                </c:pt>
                <c:pt idx="416">
                  <c:v>36.996000000000002</c:v>
                </c:pt>
                <c:pt idx="417">
                  <c:v>37</c:v>
                </c:pt>
                <c:pt idx="418">
                  <c:v>37.005714285714298</c:v>
                </c:pt>
                <c:pt idx="419">
                  <c:v>37.005000000000003</c:v>
                </c:pt>
                <c:pt idx="420">
                  <c:v>37.01</c:v>
                </c:pt>
                <c:pt idx="421">
                  <c:v>37.005000000000003</c:v>
                </c:pt>
                <c:pt idx="422">
                  <c:v>37.005000000000003</c:v>
                </c:pt>
                <c:pt idx="423">
                  <c:v>37.01</c:v>
                </c:pt>
                <c:pt idx="424">
                  <c:v>37.01</c:v>
                </c:pt>
                <c:pt idx="425">
                  <c:v>37.01</c:v>
                </c:pt>
                <c:pt idx="426">
                  <c:v>37.015000000000001</c:v>
                </c:pt>
                <c:pt idx="427">
                  <c:v>37.015999999999998</c:v>
                </c:pt>
                <c:pt idx="428">
                  <c:v>37.014444444444401</c:v>
                </c:pt>
                <c:pt idx="429">
                  <c:v>37.015555555555601</c:v>
                </c:pt>
                <c:pt idx="430">
                  <c:v>37.014285714285698</c:v>
                </c:pt>
                <c:pt idx="431">
                  <c:v>37.015999999999998</c:v>
                </c:pt>
                <c:pt idx="432">
                  <c:v>37.0133333333333</c:v>
                </c:pt>
                <c:pt idx="433">
                  <c:v>37.01</c:v>
                </c:pt>
                <c:pt idx="434">
                  <c:v>37.015000000000001</c:v>
                </c:pt>
                <c:pt idx="435">
                  <c:v>37.015000000000001</c:v>
                </c:pt>
                <c:pt idx="436">
                  <c:v>37.015999999999998</c:v>
                </c:pt>
                <c:pt idx="437">
                  <c:v>37.03</c:v>
                </c:pt>
                <c:pt idx="438">
                  <c:v>37.024999999999999</c:v>
                </c:pt>
                <c:pt idx="439">
                  <c:v>37.024000000000001</c:v>
                </c:pt>
                <c:pt idx="440">
                  <c:v>37.025714285714301</c:v>
                </c:pt>
                <c:pt idx="441">
                  <c:v>37.024999999999999</c:v>
                </c:pt>
                <c:pt idx="442">
                  <c:v>37.024999999999999</c:v>
                </c:pt>
                <c:pt idx="443">
                  <c:v>37.021999999999998</c:v>
                </c:pt>
                <c:pt idx="444">
                  <c:v>37.015000000000001</c:v>
                </c:pt>
                <c:pt idx="445">
                  <c:v>37.015000000000001</c:v>
                </c:pt>
                <c:pt idx="446">
                  <c:v>37.015000000000001</c:v>
                </c:pt>
                <c:pt idx="447">
                  <c:v>37.01</c:v>
                </c:pt>
                <c:pt idx="448">
                  <c:v>37.005000000000003</c:v>
                </c:pt>
                <c:pt idx="449">
                  <c:v>37.003999999999998</c:v>
                </c:pt>
                <c:pt idx="450">
                  <c:v>36.994999999999997</c:v>
                </c:pt>
                <c:pt idx="451">
                  <c:v>36.994545454545502</c:v>
                </c:pt>
                <c:pt idx="452">
                  <c:v>36.994999999999997</c:v>
                </c:pt>
                <c:pt idx="453">
                  <c:v>36.994999999999997</c:v>
                </c:pt>
                <c:pt idx="454">
                  <c:v>36.994999999999997</c:v>
                </c:pt>
                <c:pt idx="455">
                  <c:v>36.993333333333297</c:v>
                </c:pt>
                <c:pt idx="456">
                  <c:v>36.994999999999997</c:v>
                </c:pt>
                <c:pt idx="457">
                  <c:v>36.994999999999997</c:v>
                </c:pt>
                <c:pt idx="458">
                  <c:v>36.994999999999997</c:v>
                </c:pt>
                <c:pt idx="459">
                  <c:v>37</c:v>
                </c:pt>
                <c:pt idx="460">
                  <c:v>37</c:v>
                </c:pt>
                <c:pt idx="461">
                  <c:v>36.996666666666698</c:v>
                </c:pt>
                <c:pt idx="462">
                  <c:v>37</c:v>
                </c:pt>
                <c:pt idx="463">
                  <c:v>37.005000000000003</c:v>
                </c:pt>
                <c:pt idx="464">
                  <c:v>37.005000000000003</c:v>
                </c:pt>
                <c:pt idx="465">
                  <c:v>36.994999999999997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37.006</c:v>
                </c:pt>
                <c:pt idx="471">
                  <c:v>37.0042857142857</c:v>
                </c:pt>
                <c:pt idx="472">
                  <c:v>37.006666666666703</c:v>
                </c:pt>
                <c:pt idx="473">
                  <c:v>37.005000000000003</c:v>
                </c:pt>
                <c:pt idx="474">
                  <c:v>37.01</c:v>
                </c:pt>
                <c:pt idx="475">
                  <c:v>37.005000000000003</c:v>
                </c:pt>
                <c:pt idx="476">
                  <c:v>37.005000000000003</c:v>
                </c:pt>
                <c:pt idx="477">
                  <c:v>37.005000000000003</c:v>
                </c:pt>
                <c:pt idx="478">
                  <c:v>37.01</c:v>
                </c:pt>
                <c:pt idx="479">
                  <c:v>37.020000000000003</c:v>
                </c:pt>
                <c:pt idx="480">
                  <c:v>37.015000000000001</c:v>
                </c:pt>
                <c:pt idx="481">
                  <c:v>37.015000000000001</c:v>
                </c:pt>
                <c:pt idx="482">
                  <c:v>37.024999999999999</c:v>
                </c:pt>
                <c:pt idx="483">
                  <c:v>37.026666666666699</c:v>
                </c:pt>
                <c:pt idx="484">
                  <c:v>37.024999999999999</c:v>
                </c:pt>
                <c:pt idx="485">
                  <c:v>37.03</c:v>
                </c:pt>
                <c:pt idx="486">
                  <c:v>37.036666666666697</c:v>
                </c:pt>
                <c:pt idx="487">
                  <c:v>37.034999999999997</c:v>
                </c:pt>
                <c:pt idx="488">
                  <c:v>37.03</c:v>
                </c:pt>
                <c:pt idx="489">
                  <c:v>37.03</c:v>
                </c:pt>
                <c:pt idx="490">
                  <c:v>37.03</c:v>
                </c:pt>
                <c:pt idx="491">
                  <c:v>37.03</c:v>
                </c:pt>
                <c:pt idx="492">
                  <c:v>37.026666666666699</c:v>
                </c:pt>
                <c:pt idx="493">
                  <c:v>37.024999999999999</c:v>
                </c:pt>
                <c:pt idx="494">
                  <c:v>37.03</c:v>
                </c:pt>
                <c:pt idx="495">
                  <c:v>37.03</c:v>
                </c:pt>
                <c:pt idx="496">
                  <c:v>37.03</c:v>
                </c:pt>
                <c:pt idx="497">
                  <c:v>37.025714285714301</c:v>
                </c:pt>
                <c:pt idx="498">
                  <c:v>37.024285714285703</c:v>
                </c:pt>
                <c:pt idx="499">
                  <c:v>37.024999999999999</c:v>
                </c:pt>
                <c:pt idx="500">
                  <c:v>37.024999999999999</c:v>
                </c:pt>
                <c:pt idx="501">
                  <c:v>37.016666666666701</c:v>
                </c:pt>
                <c:pt idx="502">
                  <c:v>37.015000000000001</c:v>
                </c:pt>
                <c:pt idx="503">
                  <c:v>37.014285714285698</c:v>
                </c:pt>
                <c:pt idx="504">
                  <c:v>37.014285714285698</c:v>
                </c:pt>
                <c:pt idx="505">
                  <c:v>37.01</c:v>
                </c:pt>
                <c:pt idx="506">
                  <c:v>37</c:v>
                </c:pt>
                <c:pt idx="507">
                  <c:v>36.9957142857143</c:v>
                </c:pt>
                <c:pt idx="508">
                  <c:v>36.994999999999997</c:v>
                </c:pt>
                <c:pt idx="509">
                  <c:v>36.994285714285702</c:v>
                </c:pt>
                <c:pt idx="510">
                  <c:v>36.994999999999997</c:v>
                </c:pt>
                <c:pt idx="511">
                  <c:v>36.9957142857143</c:v>
                </c:pt>
                <c:pt idx="512">
                  <c:v>36.994999999999997</c:v>
                </c:pt>
                <c:pt idx="513">
                  <c:v>36.994999999999997</c:v>
                </c:pt>
                <c:pt idx="514">
                  <c:v>37.005000000000003</c:v>
                </c:pt>
                <c:pt idx="515">
                  <c:v>37</c:v>
                </c:pt>
                <c:pt idx="516">
                  <c:v>37.005000000000003</c:v>
                </c:pt>
                <c:pt idx="517">
                  <c:v>37.005000000000003</c:v>
                </c:pt>
                <c:pt idx="518">
                  <c:v>37</c:v>
                </c:pt>
                <c:pt idx="519">
                  <c:v>36.996666666666698</c:v>
                </c:pt>
                <c:pt idx="520">
                  <c:v>37.005000000000003</c:v>
                </c:pt>
                <c:pt idx="521">
                  <c:v>37.005000000000003</c:v>
                </c:pt>
                <c:pt idx="522">
                  <c:v>36.994999999999997</c:v>
                </c:pt>
                <c:pt idx="523">
                  <c:v>36.994999999999997</c:v>
                </c:pt>
                <c:pt idx="524">
                  <c:v>37.01</c:v>
                </c:pt>
                <c:pt idx="525">
                  <c:v>37.01</c:v>
                </c:pt>
                <c:pt idx="526">
                  <c:v>37.015000000000001</c:v>
                </c:pt>
                <c:pt idx="527">
                  <c:v>37.024285714285703</c:v>
                </c:pt>
                <c:pt idx="528">
                  <c:v>37.024999999999999</c:v>
                </c:pt>
                <c:pt idx="529">
                  <c:v>37.025555555555599</c:v>
                </c:pt>
                <c:pt idx="530">
                  <c:v>37.03</c:v>
                </c:pt>
                <c:pt idx="531">
                  <c:v>37.034999999999997</c:v>
                </c:pt>
                <c:pt idx="532">
                  <c:v>37.034999999999997</c:v>
                </c:pt>
                <c:pt idx="533">
                  <c:v>37.033333333333303</c:v>
                </c:pt>
                <c:pt idx="534">
                  <c:v>37.033333333333303</c:v>
                </c:pt>
                <c:pt idx="535">
                  <c:v>37.034999999999997</c:v>
                </c:pt>
                <c:pt idx="536">
                  <c:v>37.03</c:v>
                </c:pt>
                <c:pt idx="537">
                  <c:v>37.03</c:v>
                </c:pt>
                <c:pt idx="538">
                  <c:v>37.034999999999997</c:v>
                </c:pt>
                <c:pt idx="539">
                  <c:v>37.033999999999999</c:v>
                </c:pt>
                <c:pt idx="540">
                  <c:v>37.034999999999997</c:v>
                </c:pt>
                <c:pt idx="541">
                  <c:v>37.034999999999997</c:v>
                </c:pt>
                <c:pt idx="542">
                  <c:v>37.036666666666697</c:v>
                </c:pt>
                <c:pt idx="543">
                  <c:v>37.033999999999999</c:v>
                </c:pt>
                <c:pt idx="544">
                  <c:v>37.03</c:v>
                </c:pt>
                <c:pt idx="545">
                  <c:v>37.024999999999999</c:v>
                </c:pt>
                <c:pt idx="546">
                  <c:v>37.024000000000001</c:v>
                </c:pt>
                <c:pt idx="547">
                  <c:v>37.015000000000001</c:v>
                </c:pt>
                <c:pt idx="548">
                  <c:v>37.014000000000003</c:v>
                </c:pt>
                <c:pt idx="549">
                  <c:v>37.015999999999998</c:v>
                </c:pt>
                <c:pt idx="550">
                  <c:v>37.015000000000001</c:v>
                </c:pt>
                <c:pt idx="551">
                  <c:v>37.014000000000003</c:v>
                </c:pt>
                <c:pt idx="552">
                  <c:v>37.014000000000003</c:v>
                </c:pt>
                <c:pt idx="553">
                  <c:v>37.01</c:v>
                </c:pt>
                <c:pt idx="554">
                  <c:v>37.01</c:v>
                </c:pt>
                <c:pt idx="555">
                  <c:v>37.01</c:v>
                </c:pt>
                <c:pt idx="556">
                  <c:v>37.01</c:v>
                </c:pt>
                <c:pt idx="557">
                  <c:v>37.015000000000001</c:v>
                </c:pt>
                <c:pt idx="558">
                  <c:v>37.015000000000001</c:v>
                </c:pt>
                <c:pt idx="559">
                  <c:v>37.015000000000001</c:v>
                </c:pt>
                <c:pt idx="560">
                  <c:v>37.015000000000001</c:v>
                </c:pt>
                <c:pt idx="561">
                  <c:v>37.014444444444401</c:v>
                </c:pt>
                <c:pt idx="562">
                  <c:v>37.015000000000001</c:v>
                </c:pt>
                <c:pt idx="563">
                  <c:v>37.015000000000001</c:v>
                </c:pt>
                <c:pt idx="564">
                  <c:v>37.015000000000001</c:v>
                </c:pt>
                <c:pt idx="565">
                  <c:v>37.015000000000001</c:v>
                </c:pt>
                <c:pt idx="566">
                  <c:v>37.015000000000001</c:v>
                </c:pt>
                <c:pt idx="567">
                  <c:v>37.006</c:v>
                </c:pt>
                <c:pt idx="568">
                  <c:v>37.005000000000003</c:v>
                </c:pt>
                <c:pt idx="569">
                  <c:v>37.005000000000003</c:v>
                </c:pt>
                <c:pt idx="570">
                  <c:v>37.005000000000003</c:v>
                </c:pt>
                <c:pt idx="571">
                  <c:v>37.005000000000003</c:v>
                </c:pt>
                <c:pt idx="572">
                  <c:v>37.006</c:v>
                </c:pt>
                <c:pt idx="573">
                  <c:v>37.005000000000003</c:v>
                </c:pt>
                <c:pt idx="574">
                  <c:v>37.005000000000003</c:v>
                </c:pt>
                <c:pt idx="575">
                  <c:v>37.005000000000003</c:v>
                </c:pt>
                <c:pt idx="576">
                  <c:v>37.01</c:v>
                </c:pt>
                <c:pt idx="577">
                  <c:v>37.015000000000001</c:v>
                </c:pt>
                <c:pt idx="578">
                  <c:v>37.015000000000001</c:v>
                </c:pt>
                <c:pt idx="579">
                  <c:v>37.020000000000003</c:v>
                </c:pt>
                <c:pt idx="580">
                  <c:v>37.024999999999999</c:v>
                </c:pt>
                <c:pt idx="581">
                  <c:v>37.024999999999999</c:v>
                </c:pt>
                <c:pt idx="582">
                  <c:v>37.03</c:v>
                </c:pt>
                <c:pt idx="583">
                  <c:v>37.034999999999997</c:v>
                </c:pt>
                <c:pt idx="584">
                  <c:v>37.034999999999997</c:v>
                </c:pt>
                <c:pt idx="585">
                  <c:v>37.034444444444397</c:v>
                </c:pt>
                <c:pt idx="586">
                  <c:v>37.034999999999997</c:v>
                </c:pt>
                <c:pt idx="587">
                  <c:v>37.034999999999997</c:v>
                </c:pt>
                <c:pt idx="588">
                  <c:v>37.034999999999997</c:v>
                </c:pt>
                <c:pt idx="589">
                  <c:v>37.033999999999999</c:v>
                </c:pt>
                <c:pt idx="590">
                  <c:v>37.04</c:v>
                </c:pt>
                <c:pt idx="591">
                  <c:v>37.034999999999997</c:v>
                </c:pt>
                <c:pt idx="592">
                  <c:v>37.034999999999997</c:v>
                </c:pt>
                <c:pt idx="593">
                  <c:v>37.045000000000002</c:v>
                </c:pt>
                <c:pt idx="594">
                  <c:v>37.045000000000002</c:v>
                </c:pt>
                <c:pt idx="595">
                  <c:v>37.033999999999999</c:v>
                </c:pt>
                <c:pt idx="596">
                  <c:v>37.024999999999999</c:v>
                </c:pt>
                <c:pt idx="597">
                  <c:v>37.031666666666702</c:v>
                </c:pt>
                <c:pt idx="598">
                  <c:v>37.035714285714299</c:v>
                </c:pt>
                <c:pt idx="599">
                  <c:v>37.034285714285701</c:v>
                </c:pt>
                <c:pt idx="600">
                  <c:v>37.034999999999997</c:v>
                </c:pt>
                <c:pt idx="601">
                  <c:v>37.035714285714299</c:v>
                </c:pt>
                <c:pt idx="602">
                  <c:v>37.034999999999997</c:v>
                </c:pt>
                <c:pt idx="603">
                  <c:v>37.033999999999999</c:v>
                </c:pt>
                <c:pt idx="604">
                  <c:v>37.035555555555597</c:v>
                </c:pt>
                <c:pt idx="605">
                  <c:v>37.045000000000002</c:v>
                </c:pt>
                <c:pt idx="606">
                  <c:v>37.045000000000002</c:v>
                </c:pt>
                <c:pt idx="607">
                  <c:v>37.033999999999999</c:v>
                </c:pt>
                <c:pt idx="608">
                  <c:v>37.033999999999999</c:v>
                </c:pt>
                <c:pt idx="609">
                  <c:v>37.034545454545501</c:v>
                </c:pt>
                <c:pt idx="610">
                  <c:v>37.034545454545501</c:v>
                </c:pt>
                <c:pt idx="611">
                  <c:v>37.023333333333298</c:v>
                </c:pt>
                <c:pt idx="612">
                  <c:v>37.018000000000001</c:v>
                </c:pt>
                <c:pt idx="613">
                  <c:v>37.023333333333298</c:v>
                </c:pt>
                <c:pt idx="614">
                  <c:v>37.024999999999999</c:v>
                </c:pt>
                <c:pt idx="615">
                  <c:v>37.024999999999999</c:v>
                </c:pt>
                <c:pt idx="616">
                  <c:v>37.026000000000003</c:v>
                </c:pt>
                <c:pt idx="617">
                  <c:v>37.026000000000003</c:v>
                </c:pt>
                <c:pt idx="618">
                  <c:v>37.026666666666699</c:v>
                </c:pt>
                <c:pt idx="619">
                  <c:v>37.034999999999997</c:v>
                </c:pt>
                <c:pt idx="620">
                  <c:v>37.034999999999997</c:v>
                </c:pt>
                <c:pt idx="621">
                  <c:v>37.034999999999997</c:v>
                </c:pt>
                <c:pt idx="622">
                  <c:v>37.03</c:v>
                </c:pt>
                <c:pt idx="623">
                  <c:v>37.034999999999997</c:v>
                </c:pt>
                <c:pt idx="624">
                  <c:v>37.034999999999997</c:v>
                </c:pt>
                <c:pt idx="625">
                  <c:v>37.024999999999999</c:v>
                </c:pt>
                <c:pt idx="626">
                  <c:v>37.025714285714301</c:v>
                </c:pt>
                <c:pt idx="627">
                  <c:v>37.023333333333298</c:v>
                </c:pt>
                <c:pt idx="628">
                  <c:v>37.025555555555599</c:v>
                </c:pt>
                <c:pt idx="629">
                  <c:v>37.024000000000001</c:v>
                </c:pt>
                <c:pt idx="630">
                  <c:v>37.0254545454546</c:v>
                </c:pt>
                <c:pt idx="631">
                  <c:v>37.024999999999999</c:v>
                </c:pt>
                <c:pt idx="632">
                  <c:v>37.03</c:v>
                </c:pt>
                <c:pt idx="633">
                  <c:v>37.024285714285703</c:v>
                </c:pt>
                <c:pt idx="634">
                  <c:v>37.026666666666699</c:v>
                </c:pt>
                <c:pt idx="635">
                  <c:v>37.034999999999997</c:v>
                </c:pt>
                <c:pt idx="636">
                  <c:v>37.034999999999997</c:v>
                </c:pt>
                <c:pt idx="637">
                  <c:v>37.036666666666697</c:v>
                </c:pt>
                <c:pt idx="638">
                  <c:v>37.049999999999997</c:v>
                </c:pt>
                <c:pt idx="639">
                  <c:v>37.049999999999997</c:v>
                </c:pt>
                <c:pt idx="640">
                  <c:v>37.049999999999997</c:v>
                </c:pt>
                <c:pt idx="641">
                  <c:v>37.049999999999997</c:v>
                </c:pt>
                <c:pt idx="642">
                  <c:v>37.045000000000002</c:v>
                </c:pt>
                <c:pt idx="643">
                  <c:v>37.045714285714297</c:v>
                </c:pt>
                <c:pt idx="644">
                  <c:v>37.045714285714297</c:v>
                </c:pt>
                <c:pt idx="645">
                  <c:v>37.049999999999997</c:v>
                </c:pt>
                <c:pt idx="646">
                  <c:v>37.049999999999997</c:v>
                </c:pt>
                <c:pt idx="647">
                  <c:v>37.0566666666667</c:v>
                </c:pt>
                <c:pt idx="648">
                  <c:v>37.0544444444444</c:v>
                </c:pt>
                <c:pt idx="649">
                  <c:v>37.055</c:v>
                </c:pt>
                <c:pt idx="650">
                  <c:v>37.055</c:v>
                </c:pt>
                <c:pt idx="651">
                  <c:v>37.055</c:v>
                </c:pt>
                <c:pt idx="652">
                  <c:v>37.055</c:v>
                </c:pt>
                <c:pt idx="653">
                  <c:v>37.0555555555556</c:v>
                </c:pt>
                <c:pt idx="654">
                  <c:v>37.055</c:v>
                </c:pt>
                <c:pt idx="655">
                  <c:v>37.055</c:v>
                </c:pt>
                <c:pt idx="656">
                  <c:v>37.055714285714302</c:v>
                </c:pt>
                <c:pt idx="657">
                  <c:v>37.053333333333299</c:v>
                </c:pt>
                <c:pt idx="658">
                  <c:v>37.055</c:v>
                </c:pt>
                <c:pt idx="659">
                  <c:v>37.055</c:v>
                </c:pt>
                <c:pt idx="660">
                  <c:v>37.06</c:v>
                </c:pt>
                <c:pt idx="661">
                  <c:v>37.06</c:v>
                </c:pt>
                <c:pt idx="662">
                  <c:v>37.0555555555556</c:v>
                </c:pt>
                <c:pt idx="663">
                  <c:v>37.055</c:v>
                </c:pt>
                <c:pt idx="664">
                  <c:v>37.053333333333299</c:v>
                </c:pt>
                <c:pt idx="665">
                  <c:v>37.049999999999997</c:v>
                </c:pt>
                <c:pt idx="666">
                  <c:v>37.055</c:v>
                </c:pt>
                <c:pt idx="667">
                  <c:v>37.055</c:v>
                </c:pt>
                <c:pt idx="668">
                  <c:v>37.06</c:v>
                </c:pt>
                <c:pt idx="669">
                  <c:v>37.049999999999997</c:v>
                </c:pt>
                <c:pt idx="670">
                  <c:v>37.049999999999997</c:v>
                </c:pt>
                <c:pt idx="671">
                  <c:v>37.043333333333301</c:v>
                </c:pt>
                <c:pt idx="672">
                  <c:v>37.04</c:v>
                </c:pt>
                <c:pt idx="673">
                  <c:v>37.046666666666702</c:v>
                </c:pt>
                <c:pt idx="674">
                  <c:v>37.045000000000002</c:v>
                </c:pt>
                <c:pt idx="675">
                  <c:v>37.043999999999997</c:v>
                </c:pt>
                <c:pt idx="676">
                  <c:v>37.0416666666667</c:v>
                </c:pt>
                <c:pt idx="677">
                  <c:v>37.045000000000002</c:v>
                </c:pt>
                <c:pt idx="678">
                  <c:v>37.033999999999999</c:v>
                </c:pt>
                <c:pt idx="679">
                  <c:v>37.043999999999997</c:v>
                </c:pt>
                <c:pt idx="680">
                  <c:v>37.045000000000002</c:v>
                </c:pt>
                <c:pt idx="681">
                  <c:v>37.034285714285701</c:v>
                </c:pt>
                <c:pt idx="682">
                  <c:v>37.036000000000001</c:v>
                </c:pt>
                <c:pt idx="683">
                  <c:v>37.045000000000002</c:v>
                </c:pt>
                <c:pt idx="684">
                  <c:v>37.045714285714297</c:v>
                </c:pt>
                <c:pt idx="685">
                  <c:v>37.04</c:v>
                </c:pt>
                <c:pt idx="686">
                  <c:v>37.045999999999999</c:v>
                </c:pt>
                <c:pt idx="687">
                  <c:v>37.043999999999997</c:v>
                </c:pt>
                <c:pt idx="688">
                  <c:v>37.04</c:v>
                </c:pt>
                <c:pt idx="689">
                  <c:v>37.04</c:v>
                </c:pt>
                <c:pt idx="690">
                  <c:v>37.045000000000002</c:v>
                </c:pt>
                <c:pt idx="691">
                  <c:v>37.049999999999997</c:v>
                </c:pt>
                <c:pt idx="692">
                  <c:v>37.045000000000002</c:v>
                </c:pt>
                <c:pt idx="693">
                  <c:v>37.049999999999997</c:v>
                </c:pt>
                <c:pt idx="694">
                  <c:v>37.045000000000002</c:v>
                </c:pt>
                <c:pt idx="695">
                  <c:v>37.045000000000002</c:v>
                </c:pt>
                <c:pt idx="696">
                  <c:v>37.055</c:v>
                </c:pt>
                <c:pt idx="697">
                  <c:v>37.066000000000003</c:v>
                </c:pt>
                <c:pt idx="698">
                  <c:v>37.064999999999998</c:v>
                </c:pt>
                <c:pt idx="699">
                  <c:v>37.064999999999998</c:v>
                </c:pt>
                <c:pt idx="700">
                  <c:v>37.07</c:v>
                </c:pt>
                <c:pt idx="701">
                  <c:v>37.07</c:v>
                </c:pt>
                <c:pt idx="702">
                  <c:v>37.075000000000003</c:v>
                </c:pt>
                <c:pt idx="703">
                  <c:v>37.075000000000003</c:v>
                </c:pt>
                <c:pt idx="704">
                  <c:v>37.073333333333302</c:v>
                </c:pt>
                <c:pt idx="705">
                  <c:v>37.076666666666704</c:v>
                </c:pt>
                <c:pt idx="706">
                  <c:v>37.073999999999998</c:v>
                </c:pt>
                <c:pt idx="707">
                  <c:v>37.075000000000003</c:v>
                </c:pt>
                <c:pt idx="708">
                  <c:v>37.075000000000003</c:v>
                </c:pt>
                <c:pt idx="709">
                  <c:v>37.08</c:v>
                </c:pt>
                <c:pt idx="710">
                  <c:v>37.07</c:v>
                </c:pt>
                <c:pt idx="711">
                  <c:v>37.076666666666704</c:v>
                </c:pt>
                <c:pt idx="712">
                  <c:v>37.0833333333333</c:v>
                </c:pt>
                <c:pt idx="713">
                  <c:v>37.0833333333333</c:v>
                </c:pt>
                <c:pt idx="714">
                  <c:v>37.08</c:v>
                </c:pt>
                <c:pt idx="715">
                  <c:v>37.085000000000001</c:v>
                </c:pt>
                <c:pt idx="716">
                  <c:v>37.08</c:v>
                </c:pt>
                <c:pt idx="717">
                  <c:v>37.08</c:v>
                </c:pt>
                <c:pt idx="718">
                  <c:v>37.08</c:v>
                </c:pt>
                <c:pt idx="719">
                  <c:v>37.085000000000001</c:v>
                </c:pt>
                <c:pt idx="720">
                  <c:v>37.085000000000001</c:v>
                </c:pt>
                <c:pt idx="721">
                  <c:v>37.075000000000003</c:v>
                </c:pt>
                <c:pt idx="722">
                  <c:v>37.075000000000003</c:v>
                </c:pt>
                <c:pt idx="723">
                  <c:v>37.073333333333302</c:v>
                </c:pt>
                <c:pt idx="724">
                  <c:v>37.075000000000003</c:v>
                </c:pt>
                <c:pt idx="725">
                  <c:v>37.076000000000001</c:v>
                </c:pt>
                <c:pt idx="726">
                  <c:v>37.075000000000003</c:v>
                </c:pt>
                <c:pt idx="727">
                  <c:v>37.071666666666701</c:v>
                </c:pt>
                <c:pt idx="728">
                  <c:v>37.064999999999998</c:v>
                </c:pt>
                <c:pt idx="729">
                  <c:v>37.064999999999998</c:v>
                </c:pt>
                <c:pt idx="730">
                  <c:v>37.066000000000003</c:v>
                </c:pt>
                <c:pt idx="731">
                  <c:v>37.064</c:v>
                </c:pt>
                <c:pt idx="732">
                  <c:v>37.064999999999998</c:v>
                </c:pt>
                <c:pt idx="733">
                  <c:v>37.066666666666698</c:v>
                </c:pt>
                <c:pt idx="734">
                  <c:v>37.064999999999998</c:v>
                </c:pt>
                <c:pt idx="735">
                  <c:v>37.064999999999998</c:v>
                </c:pt>
                <c:pt idx="736">
                  <c:v>37.064999999999998</c:v>
                </c:pt>
                <c:pt idx="737">
                  <c:v>37.075000000000003</c:v>
                </c:pt>
                <c:pt idx="738">
                  <c:v>37.075000000000003</c:v>
                </c:pt>
                <c:pt idx="739">
                  <c:v>37.075000000000003</c:v>
                </c:pt>
                <c:pt idx="740">
                  <c:v>37.075000000000003</c:v>
                </c:pt>
                <c:pt idx="741">
                  <c:v>37.075000000000003</c:v>
                </c:pt>
                <c:pt idx="742">
                  <c:v>37.075000000000003</c:v>
                </c:pt>
                <c:pt idx="743">
                  <c:v>37.075000000000003</c:v>
                </c:pt>
                <c:pt idx="744">
                  <c:v>37.08</c:v>
                </c:pt>
                <c:pt idx="745">
                  <c:v>37.075000000000003</c:v>
                </c:pt>
                <c:pt idx="746">
                  <c:v>37.075000000000003</c:v>
                </c:pt>
                <c:pt idx="747">
                  <c:v>37.087777777777802</c:v>
                </c:pt>
                <c:pt idx="748">
                  <c:v>37.095999999999997</c:v>
                </c:pt>
                <c:pt idx="749">
                  <c:v>37.095999999999997</c:v>
                </c:pt>
                <c:pt idx="750">
                  <c:v>37.094999999999999</c:v>
                </c:pt>
                <c:pt idx="751">
                  <c:v>37.1</c:v>
                </c:pt>
                <c:pt idx="752">
                  <c:v>37.104999999999997</c:v>
                </c:pt>
                <c:pt idx="753">
                  <c:v>37.104999999999997</c:v>
                </c:pt>
                <c:pt idx="754">
                  <c:v>37.104999999999997</c:v>
                </c:pt>
                <c:pt idx="755">
                  <c:v>37.104999999999997</c:v>
                </c:pt>
                <c:pt idx="756">
                  <c:v>37.104999999999997</c:v>
                </c:pt>
                <c:pt idx="757">
                  <c:v>37.11</c:v>
                </c:pt>
                <c:pt idx="758">
                  <c:v>37.115000000000002</c:v>
                </c:pt>
                <c:pt idx="759">
                  <c:v>37.116666666666703</c:v>
                </c:pt>
                <c:pt idx="760">
                  <c:v>37.113999999999997</c:v>
                </c:pt>
                <c:pt idx="761">
                  <c:v>37.113999999999997</c:v>
                </c:pt>
                <c:pt idx="762">
                  <c:v>37.11</c:v>
                </c:pt>
                <c:pt idx="763">
                  <c:v>37.104999999999997</c:v>
                </c:pt>
                <c:pt idx="764">
                  <c:v>37.115000000000002</c:v>
                </c:pt>
                <c:pt idx="765">
                  <c:v>37.115000000000002</c:v>
                </c:pt>
                <c:pt idx="766">
                  <c:v>37.115000000000002</c:v>
                </c:pt>
                <c:pt idx="767">
                  <c:v>37.115000000000002</c:v>
                </c:pt>
                <c:pt idx="768">
                  <c:v>37.115000000000002</c:v>
                </c:pt>
                <c:pt idx="769">
                  <c:v>37.116</c:v>
                </c:pt>
                <c:pt idx="770">
                  <c:v>37.115000000000002</c:v>
                </c:pt>
                <c:pt idx="771">
                  <c:v>37.113333333333301</c:v>
                </c:pt>
                <c:pt idx="772">
                  <c:v>37.115000000000002</c:v>
                </c:pt>
                <c:pt idx="773">
                  <c:v>37.116</c:v>
                </c:pt>
                <c:pt idx="774">
                  <c:v>37.115000000000002</c:v>
                </c:pt>
                <c:pt idx="775">
                  <c:v>37.118333333333297</c:v>
                </c:pt>
                <c:pt idx="776">
                  <c:v>37.122</c:v>
                </c:pt>
                <c:pt idx="777">
                  <c:v>37.119999999999997</c:v>
                </c:pt>
                <c:pt idx="778">
                  <c:v>37.125</c:v>
                </c:pt>
                <c:pt idx="779">
                  <c:v>37.130000000000003</c:v>
                </c:pt>
                <c:pt idx="780">
                  <c:v>37.119999999999997</c:v>
                </c:pt>
                <c:pt idx="781">
                  <c:v>37.130000000000003</c:v>
                </c:pt>
                <c:pt idx="782">
                  <c:v>37.124000000000002</c:v>
                </c:pt>
                <c:pt idx="783">
                  <c:v>37.133333333333297</c:v>
                </c:pt>
                <c:pt idx="784">
                  <c:v>37.123333333333299</c:v>
                </c:pt>
                <c:pt idx="785">
                  <c:v>37.119999999999997</c:v>
                </c:pt>
                <c:pt idx="786">
                  <c:v>37.119999999999997</c:v>
                </c:pt>
                <c:pt idx="787">
                  <c:v>37.125</c:v>
                </c:pt>
                <c:pt idx="788">
                  <c:v>37.123333333333299</c:v>
                </c:pt>
                <c:pt idx="789">
                  <c:v>37.134</c:v>
                </c:pt>
                <c:pt idx="790">
                  <c:v>37.125</c:v>
                </c:pt>
                <c:pt idx="791">
                  <c:v>37.125</c:v>
                </c:pt>
                <c:pt idx="792">
                  <c:v>37.136666666666699</c:v>
                </c:pt>
                <c:pt idx="793">
                  <c:v>37.14</c:v>
                </c:pt>
                <c:pt idx="794">
                  <c:v>37.145000000000003</c:v>
                </c:pt>
                <c:pt idx="795">
                  <c:v>37.15</c:v>
                </c:pt>
                <c:pt idx="796">
                  <c:v>37.156666666666702</c:v>
                </c:pt>
                <c:pt idx="797">
                  <c:v>37.164999999999999</c:v>
                </c:pt>
                <c:pt idx="798">
                  <c:v>37.18</c:v>
                </c:pt>
                <c:pt idx="799">
                  <c:v>37.051052631578898</c:v>
                </c:pt>
                <c:pt idx="800">
                  <c:v>36.668695652173902</c:v>
                </c:pt>
                <c:pt idx="801">
                  <c:v>36.325217391304299</c:v>
                </c:pt>
                <c:pt idx="802">
                  <c:v>36.113333333333301</c:v>
                </c:pt>
                <c:pt idx="803">
                  <c:v>36.005714285714298</c:v>
                </c:pt>
                <c:pt idx="804">
                  <c:v>35.984999999999999</c:v>
                </c:pt>
                <c:pt idx="805">
                  <c:v>36.005000000000003</c:v>
                </c:pt>
                <c:pt idx="806">
                  <c:v>36.015000000000001</c:v>
                </c:pt>
                <c:pt idx="807">
                  <c:v>35.984999999999999</c:v>
                </c:pt>
                <c:pt idx="808">
                  <c:v>35.96</c:v>
                </c:pt>
                <c:pt idx="809">
                  <c:v>35.938000000000002</c:v>
                </c:pt>
                <c:pt idx="810">
                  <c:v>35.9</c:v>
                </c:pt>
                <c:pt idx="811">
                  <c:v>35.85</c:v>
                </c:pt>
                <c:pt idx="812">
                  <c:v>35.799999999999997</c:v>
                </c:pt>
                <c:pt idx="813">
                  <c:v>35.74</c:v>
                </c:pt>
                <c:pt idx="814">
                  <c:v>35.69</c:v>
                </c:pt>
                <c:pt idx="815">
                  <c:v>35.625</c:v>
                </c:pt>
                <c:pt idx="816">
                  <c:v>35.57</c:v>
                </c:pt>
                <c:pt idx="817">
                  <c:v>35.520000000000003</c:v>
                </c:pt>
                <c:pt idx="818">
                  <c:v>35.47</c:v>
                </c:pt>
                <c:pt idx="819">
                  <c:v>35.421428571428599</c:v>
                </c:pt>
                <c:pt idx="820">
                  <c:v>35.375</c:v>
                </c:pt>
                <c:pt idx="821">
                  <c:v>35.335000000000001</c:v>
                </c:pt>
                <c:pt idx="822">
                  <c:v>35.295000000000002</c:v>
                </c:pt>
                <c:pt idx="823">
                  <c:v>35.265999999999998</c:v>
                </c:pt>
                <c:pt idx="824">
                  <c:v>35.229999999999997</c:v>
                </c:pt>
                <c:pt idx="825">
                  <c:v>35.204999999999998</c:v>
                </c:pt>
                <c:pt idx="826">
                  <c:v>35.185000000000002</c:v>
                </c:pt>
                <c:pt idx="827">
                  <c:v>35.164999999999999</c:v>
                </c:pt>
                <c:pt idx="828">
                  <c:v>35.14</c:v>
                </c:pt>
                <c:pt idx="829">
                  <c:v>35.125</c:v>
                </c:pt>
                <c:pt idx="830">
                  <c:v>35.119999999999997</c:v>
                </c:pt>
                <c:pt idx="831">
                  <c:v>35.107999999999997</c:v>
                </c:pt>
                <c:pt idx="832">
                  <c:v>35.090000000000003</c:v>
                </c:pt>
                <c:pt idx="833">
                  <c:v>35.0833333333333</c:v>
                </c:pt>
                <c:pt idx="834">
                  <c:v>35.073333333333302</c:v>
                </c:pt>
                <c:pt idx="835">
                  <c:v>35.075000000000003</c:v>
                </c:pt>
                <c:pt idx="836">
                  <c:v>35.064</c:v>
                </c:pt>
                <c:pt idx="837">
                  <c:v>35.053333333333299</c:v>
                </c:pt>
                <c:pt idx="838">
                  <c:v>35.04</c:v>
                </c:pt>
                <c:pt idx="839">
                  <c:v>35.033333333333303</c:v>
                </c:pt>
                <c:pt idx="840">
                  <c:v>35.024999999999999</c:v>
                </c:pt>
                <c:pt idx="841">
                  <c:v>35.015000000000001</c:v>
                </c:pt>
                <c:pt idx="842">
                  <c:v>35.003999999999998</c:v>
                </c:pt>
                <c:pt idx="843">
                  <c:v>35.005000000000003</c:v>
                </c:pt>
                <c:pt idx="844">
                  <c:v>35.005000000000003</c:v>
                </c:pt>
                <c:pt idx="845">
                  <c:v>35</c:v>
                </c:pt>
                <c:pt idx="846">
                  <c:v>35</c:v>
                </c:pt>
                <c:pt idx="847">
                  <c:v>34.994999999999997</c:v>
                </c:pt>
                <c:pt idx="848">
                  <c:v>34.99</c:v>
                </c:pt>
                <c:pt idx="849">
                  <c:v>34.991666666666703</c:v>
                </c:pt>
                <c:pt idx="850">
                  <c:v>34.984285714285697</c:v>
                </c:pt>
                <c:pt idx="851">
                  <c:v>34.985714285714302</c:v>
                </c:pt>
                <c:pt idx="852">
                  <c:v>34.984285714285697</c:v>
                </c:pt>
                <c:pt idx="853">
                  <c:v>34.9866666666667</c:v>
                </c:pt>
                <c:pt idx="854">
                  <c:v>34.993333333333297</c:v>
                </c:pt>
                <c:pt idx="855">
                  <c:v>34.9957142857143</c:v>
                </c:pt>
                <c:pt idx="856">
                  <c:v>34.994999999999997</c:v>
                </c:pt>
                <c:pt idx="857">
                  <c:v>35</c:v>
                </c:pt>
                <c:pt idx="858">
                  <c:v>34.994999999999997</c:v>
                </c:pt>
                <c:pt idx="859">
                  <c:v>34.994999999999997</c:v>
                </c:pt>
                <c:pt idx="860">
                  <c:v>34.994999999999997</c:v>
                </c:pt>
                <c:pt idx="861">
                  <c:v>35</c:v>
                </c:pt>
                <c:pt idx="862">
                  <c:v>35</c:v>
                </c:pt>
                <c:pt idx="863">
                  <c:v>35.008333333333297</c:v>
                </c:pt>
                <c:pt idx="864">
                  <c:v>35.008333333333297</c:v>
                </c:pt>
                <c:pt idx="865">
                  <c:v>35.005000000000003</c:v>
                </c:pt>
                <c:pt idx="866">
                  <c:v>35.0042857142857</c:v>
                </c:pt>
                <c:pt idx="867">
                  <c:v>35.005000000000003</c:v>
                </c:pt>
                <c:pt idx="868">
                  <c:v>35.005714285714298</c:v>
                </c:pt>
                <c:pt idx="869">
                  <c:v>35.005714285714298</c:v>
                </c:pt>
                <c:pt idx="870">
                  <c:v>35.006666666666703</c:v>
                </c:pt>
                <c:pt idx="871">
                  <c:v>35.003333333333302</c:v>
                </c:pt>
                <c:pt idx="872">
                  <c:v>35.005000000000003</c:v>
                </c:pt>
                <c:pt idx="873">
                  <c:v>35.005000000000003</c:v>
                </c:pt>
                <c:pt idx="874">
                  <c:v>35.005000000000003</c:v>
                </c:pt>
                <c:pt idx="875">
                  <c:v>35.01</c:v>
                </c:pt>
                <c:pt idx="876">
                  <c:v>35.003999999999998</c:v>
                </c:pt>
                <c:pt idx="877">
                  <c:v>35.003999999999998</c:v>
                </c:pt>
                <c:pt idx="878">
                  <c:v>35.005000000000003</c:v>
                </c:pt>
                <c:pt idx="879">
                  <c:v>35.005000000000003</c:v>
                </c:pt>
                <c:pt idx="880">
                  <c:v>35.005000000000003</c:v>
                </c:pt>
                <c:pt idx="881">
                  <c:v>35.0133333333333</c:v>
                </c:pt>
                <c:pt idx="882">
                  <c:v>35.020000000000003</c:v>
                </c:pt>
                <c:pt idx="883">
                  <c:v>35.020000000000003</c:v>
                </c:pt>
                <c:pt idx="884">
                  <c:v>35.0133333333333</c:v>
                </c:pt>
                <c:pt idx="885">
                  <c:v>35.015000000000001</c:v>
                </c:pt>
                <c:pt idx="886">
                  <c:v>35.016666666666701</c:v>
                </c:pt>
                <c:pt idx="887">
                  <c:v>35.020000000000003</c:v>
                </c:pt>
                <c:pt idx="888">
                  <c:v>35.0133333333333</c:v>
                </c:pt>
                <c:pt idx="889">
                  <c:v>35.017777777777802</c:v>
                </c:pt>
                <c:pt idx="890">
                  <c:v>35.024999999999999</c:v>
                </c:pt>
                <c:pt idx="891">
                  <c:v>35.014000000000003</c:v>
                </c:pt>
                <c:pt idx="892">
                  <c:v>35.01</c:v>
                </c:pt>
                <c:pt idx="893">
                  <c:v>35.020000000000003</c:v>
                </c:pt>
                <c:pt idx="894">
                  <c:v>35.015000000000001</c:v>
                </c:pt>
                <c:pt idx="895">
                  <c:v>35.014285714285698</c:v>
                </c:pt>
                <c:pt idx="896">
                  <c:v>35.016666666666701</c:v>
                </c:pt>
                <c:pt idx="897">
                  <c:v>35.015000000000001</c:v>
                </c:pt>
                <c:pt idx="898">
                  <c:v>35.020000000000003</c:v>
                </c:pt>
                <c:pt idx="899">
                  <c:v>35.014000000000003</c:v>
                </c:pt>
                <c:pt idx="900">
                  <c:v>35.016666666666701</c:v>
                </c:pt>
                <c:pt idx="901">
                  <c:v>35.020000000000003</c:v>
                </c:pt>
                <c:pt idx="902">
                  <c:v>35.020000000000003</c:v>
                </c:pt>
                <c:pt idx="903">
                  <c:v>35.0133333333333</c:v>
                </c:pt>
                <c:pt idx="904">
                  <c:v>35.015000000000001</c:v>
                </c:pt>
                <c:pt idx="905">
                  <c:v>35.005000000000003</c:v>
                </c:pt>
                <c:pt idx="906">
                  <c:v>35.0042857142857</c:v>
                </c:pt>
                <c:pt idx="907">
                  <c:v>35.01</c:v>
                </c:pt>
                <c:pt idx="908">
                  <c:v>35.003333333333302</c:v>
                </c:pt>
                <c:pt idx="909">
                  <c:v>34.993333333333297</c:v>
                </c:pt>
                <c:pt idx="910">
                  <c:v>35</c:v>
                </c:pt>
                <c:pt idx="911">
                  <c:v>34.994999999999997</c:v>
                </c:pt>
                <c:pt idx="912">
                  <c:v>34.993333333333297</c:v>
                </c:pt>
                <c:pt idx="913">
                  <c:v>34.994999999999997</c:v>
                </c:pt>
                <c:pt idx="914">
                  <c:v>34.99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34.996000000000002</c:v>
                </c:pt>
                <c:pt idx="919">
                  <c:v>34.996000000000002</c:v>
                </c:pt>
                <c:pt idx="920">
                  <c:v>34.993333333333297</c:v>
                </c:pt>
                <c:pt idx="921">
                  <c:v>34.994999999999997</c:v>
                </c:pt>
                <c:pt idx="922">
                  <c:v>34.996666666666698</c:v>
                </c:pt>
                <c:pt idx="923">
                  <c:v>35.005714285714298</c:v>
                </c:pt>
                <c:pt idx="924">
                  <c:v>35.003999999999998</c:v>
                </c:pt>
                <c:pt idx="925">
                  <c:v>35.01</c:v>
                </c:pt>
                <c:pt idx="926">
                  <c:v>35.015999999999998</c:v>
                </c:pt>
                <c:pt idx="927">
                  <c:v>35.015000000000001</c:v>
                </c:pt>
                <c:pt idx="928">
                  <c:v>35.015000000000001</c:v>
                </c:pt>
                <c:pt idx="929">
                  <c:v>35.015000000000001</c:v>
                </c:pt>
                <c:pt idx="930">
                  <c:v>35.020000000000003</c:v>
                </c:pt>
                <c:pt idx="931">
                  <c:v>35.020000000000003</c:v>
                </c:pt>
                <c:pt idx="932">
                  <c:v>35.015000000000001</c:v>
                </c:pt>
                <c:pt idx="933">
                  <c:v>35.025555555555599</c:v>
                </c:pt>
                <c:pt idx="934">
                  <c:v>35.024285714285703</c:v>
                </c:pt>
                <c:pt idx="935">
                  <c:v>35.024285714285703</c:v>
                </c:pt>
                <c:pt idx="936">
                  <c:v>35.024285714285703</c:v>
                </c:pt>
                <c:pt idx="937">
                  <c:v>35.024999999999999</c:v>
                </c:pt>
                <c:pt idx="938">
                  <c:v>35.024999999999999</c:v>
                </c:pt>
                <c:pt idx="939">
                  <c:v>35.020000000000003</c:v>
                </c:pt>
                <c:pt idx="940">
                  <c:v>35.020000000000003</c:v>
                </c:pt>
                <c:pt idx="941">
                  <c:v>35.020000000000003</c:v>
                </c:pt>
                <c:pt idx="942">
                  <c:v>35.020000000000003</c:v>
                </c:pt>
                <c:pt idx="943">
                  <c:v>35.024285714285703</c:v>
                </c:pt>
                <c:pt idx="944">
                  <c:v>35.024285714285703</c:v>
                </c:pt>
                <c:pt idx="945">
                  <c:v>35.024000000000001</c:v>
                </c:pt>
                <c:pt idx="946">
                  <c:v>35.024999999999999</c:v>
                </c:pt>
                <c:pt idx="947">
                  <c:v>35.024999999999999</c:v>
                </c:pt>
                <c:pt idx="948">
                  <c:v>35.024999999999999</c:v>
                </c:pt>
                <c:pt idx="949">
                  <c:v>35.020000000000003</c:v>
                </c:pt>
                <c:pt idx="950">
                  <c:v>35.024999999999999</c:v>
                </c:pt>
                <c:pt idx="951">
                  <c:v>35.024999999999999</c:v>
                </c:pt>
                <c:pt idx="952">
                  <c:v>35.015000000000001</c:v>
                </c:pt>
                <c:pt idx="953">
                  <c:v>35.020000000000003</c:v>
                </c:pt>
                <c:pt idx="954">
                  <c:v>35.020000000000003</c:v>
                </c:pt>
                <c:pt idx="955">
                  <c:v>35.0133333333333</c:v>
                </c:pt>
                <c:pt idx="956">
                  <c:v>35.015999999999998</c:v>
                </c:pt>
                <c:pt idx="957">
                  <c:v>35.014444444444401</c:v>
                </c:pt>
                <c:pt idx="958">
                  <c:v>35.015000000000001</c:v>
                </c:pt>
                <c:pt idx="959">
                  <c:v>35.015000000000001</c:v>
                </c:pt>
                <c:pt idx="960">
                  <c:v>35.015555555555601</c:v>
                </c:pt>
                <c:pt idx="961">
                  <c:v>35.014444444444401</c:v>
                </c:pt>
                <c:pt idx="962">
                  <c:v>35.005000000000003</c:v>
                </c:pt>
                <c:pt idx="963">
                  <c:v>35.015384615384598</c:v>
                </c:pt>
                <c:pt idx="964">
                  <c:v>35.014000000000003</c:v>
                </c:pt>
                <c:pt idx="965">
                  <c:v>35.0042857142857</c:v>
                </c:pt>
                <c:pt idx="966">
                  <c:v>35.01</c:v>
                </c:pt>
                <c:pt idx="967">
                  <c:v>35.015000000000001</c:v>
                </c:pt>
                <c:pt idx="968">
                  <c:v>35.015000000000001</c:v>
                </c:pt>
                <c:pt idx="969">
                  <c:v>35.01</c:v>
                </c:pt>
                <c:pt idx="970">
                  <c:v>35.015000000000001</c:v>
                </c:pt>
                <c:pt idx="971">
                  <c:v>35.014000000000003</c:v>
                </c:pt>
                <c:pt idx="972">
                  <c:v>35.003333333333302</c:v>
                </c:pt>
                <c:pt idx="973">
                  <c:v>35.005000000000003</c:v>
                </c:pt>
                <c:pt idx="974">
                  <c:v>35.005000000000003</c:v>
                </c:pt>
                <c:pt idx="975">
                  <c:v>35</c:v>
                </c:pt>
                <c:pt idx="976">
                  <c:v>35.005000000000003</c:v>
                </c:pt>
                <c:pt idx="977">
                  <c:v>35.005000000000003</c:v>
                </c:pt>
                <c:pt idx="978">
                  <c:v>34.994999999999997</c:v>
                </c:pt>
                <c:pt idx="979">
                  <c:v>34.994999999999997</c:v>
                </c:pt>
                <c:pt idx="980">
                  <c:v>35.005000000000003</c:v>
                </c:pt>
                <c:pt idx="981">
                  <c:v>35.005000000000003</c:v>
                </c:pt>
                <c:pt idx="982">
                  <c:v>35</c:v>
                </c:pt>
                <c:pt idx="983">
                  <c:v>35.006666666666703</c:v>
                </c:pt>
                <c:pt idx="984">
                  <c:v>35.005000000000003</c:v>
                </c:pt>
                <c:pt idx="985">
                  <c:v>35.004444444444403</c:v>
                </c:pt>
                <c:pt idx="986">
                  <c:v>35.006666666666703</c:v>
                </c:pt>
                <c:pt idx="987">
                  <c:v>35.003333333333302</c:v>
                </c:pt>
                <c:pt idx="988">
                  <c:v>35.006</c:v>
                </c:pt>
                <c:pt idx="989">
                  <c:v>35.0042857142857</c:v>
                </c:pt>
                <c:pt idx="990">
                  <c:v>35.015000000000001</c:v>
                </c:pt>
                <c:pt idx="991">
                  <c:v>35.015000000000001</c:v>
                </c:pt>
                <c:pt idx="992">
                  <c:v>35.020000000000003</c:v>
                </c:pt>
                <c:pt idx="993">
                  <c:v>35.020000000000003</c:v>
                </c:pt>
                <c:pt idx="994">
                  <c:v>35.020000000000003</c:v>
                </c:pt>
                <c:pt idx="995">
                  <c:v>35.026666666666699</c:v>
                </c:pt>
                <c:pt idx="996">
                  <c:v>35.023333333333298</c:v>
                </c:pt>
                <c:pt idx="997">
                  <c:v>35.024999999999999</c:v>
                </c:pt>
                <c:pt idx="998">
                  <c:v>35.020000000000003</c:v>
                </c:pt>
                <c:pt idx="999">
                  <c:v>35.024999999999999</c:v>
                </c:pt>
                <c:pt idx="1000">
                  <c:v>35.015000000000001</c:v>
                </c:pt>
                <c:pt idx="1001">
                  <c:v>35.016666666666701</c:v>
                </c:pt>
                <c:pt idx="1002">
                  <c:v>35.020000000000003</c:v>
                </c:pt>
                <c:pt idx="1003">
                  <c:v>35.014285714285698</c:v>
                </c:pt>
                <c:pt idx="1004">
                  <c:v>35.014285714285698</c:v>
                </c:pt>
                <c:pt idx="1005">
                  <c:v>35.015000000000001</c:v>
                </c:pt>
                <c:pt idx="1006">
                  <c:v>35.015000000000001</c:v>
                </c:pt>
                <c:pt idx="1007">
                  <c:v>35.015000000000001</c:v>
                </c:pt>
                <c:pt idx="1008">
                  <c:v>35.014545454545498</c:v>
                </c:pt>
                <c:pt idx="1009">
                  <c:v>35.014545454545498</c:v>
                </c:pt>
                <c:pt idx="1010">
                  <c:v>35.01</c:v>
                </c:pt>
                <c:pt idx="1011">
                  <c:v>35.015000000000001</c:v>
                </c:pt>
                <c:pt idx="1012">
                  <c:v>35.0133333333333</c:v>
                </c:pt>
                <c:pt idx="1013">
                  <c:v>35.020000000000003</c:v>
                </c:pt>
                <c:pt idx="1014">
                  <c:v>35.015000000000001</c:v>
                </c:pt>
                <c:pt idx="1015">
                  <c:v>35.015000000000001</c:v>
                </c:pt>
                <c:pt idx="1016">
                  <c:v>35.015000000000001</c:v>
                </c:pt>
                <c:pt idx="1017">
                  <c:v>35.014285714285698</c:v>
                </c:pt>
                <c:pt idx="1018">
                  <c:v>35.015000000000001</c:v>
                </c:pt>
                <c:pt idx="1019">
                  <c:v>35.01</c:v>
                </c:pt>
                <c:pt idx="1020">
                  <c:v>35.01</c:v>
                </c:pt>
                <c:pt idx="1021">
                  <c:v>35.015999999999998</c:v>
                </c:pt>
                <c:pt idx="1022">
                  <c:v>35.015000000000001</c:v>
                </c:pt>
                <c:pt idx="1023">
                  <c:v>35.014444444444401</c:v>
                </c:pt>
                <c:pt idx="1024">
                  <c:v>35.016666666666701</c:v>
                </c:pt>
                <c:pt idx="1025">
                  <c:v>35.015000000000001</c:v>
                </c:pt>
                <c:pt idx="1026">
                  <c:v>35.020000000000003</c:v>
                </c:pt>
                <c:pt idx="1027">
                  <c:v>35.015000000000001</c:v>
                </c:pt>
                <c:pt idx="1028">
                  <c:v>35.023333333333298</c:v>
                </c:pt>
                <c:pt idx="1029">
                  <c:v>35.024999999999999</c:v>
                </c:pt>
                <c:pt idx="1030">
                  <c:v>35.020000000000003</c:v>
                </c:pt>
                <c:pt idx="1031">
                  <c:v>35.020000000000003</c:v>
                </c:pt>
                <c:pt idx="1032">
                  <c:v>35.020000000000003</c:v>
                </c:pt>
                <c:pt idx="1033">
                  <c:v>35.020000000000003</c:v>
                </c:pt>
                <c:pt idx="1034">
                  <c:v>35.020000000000003</c:v>
                </c:pt>
                <c:pt idx="1035">
                  <c:v>35.024999999999999</c:v>
                </c:pt>
                <c:pt idx="1036">
                  <c:v>35.015000000000001</c:v>
                </c:pt>
                <c:pt idx="1037">
                  <c:v>35.020000000000003</c:v>
                </c:pt>
                <c:pt idx="1038">
                  <c:v>35.015000000000001</c:v>
                </c:pt>
                <c:pt idx="1039">
                  <c:v>35.014000000000003</c:v>
                </c:pt>
                <c:pt idx="1040">
                  <c:v>35.016666666666701</c:v>
                </c:pt>
                <c:pt idx="1041">
                  <c:v>35.014000000000003</c:v>
                </c:pt>
                <c:pt idx="1042">
                  <c:v>35.014000000000003</c:v>
                </c:pt>
                <c:pt idx="1043">
                  <c:v>35.014000000000003</c:v>
                </c:pt>
                <c:pt idx="1044">
                  <c:v>35.014000000000003</c:v>
                </c:pt>
                <c:pt idx="1045">
                  <c:v>35.005000000000003</c:v>
                </c:pt>
                <c:pt idx="1046">
                  <c:v>35.014285714285698</c:v>
                </c:pt>
                <c:pt idx="1047">
                  <c:v>35</c:v>
                </c:pt>
                <c:pt idx="1048">
                  <c:v>35</c:v>
                </c:pt>
                <c:pt idx="1049">
                  <c:v>34.994999999999997</c:v>
                </c:pt>
                <c:pt idx="1050">
                  <c:v>34.994999999999997</c:v>
                </c:pt>
                <c:pt idx="1051">
                  <c:v>34.996000000000002</c:v>
                </c:pt>
                <c:pt idx="1052">
                  <c:v>34.996000000000002</c:v>
                </c:pt>
                <c:pt idx="1053">
                  <c:v>35</c:v>
                </c:pt>
                <c:pt idx="1054">
                  <c:v>34.996666666666698</c:v>
                </c:pt>
                <c:pt idx="1055">
                  <c:v>35.001666666666701</c:v>
                </c:pt>
                <c:pt idx="1056">
                  <c:v>35.005000000000003</c:v>
                </c:pt>
                <c:pt idx="1057">
                  <c:v>35.003333333333302</c:v>
                </c:pt>
                <c:pt idx="1058">
                  <c:v>35.005000000000003</c:v>
                </c:pt>
                <c:pt idx="1059">
                  <c:v>35</c:v>
                </c:pt>
                <c:pt idx="1060">
                  <c:v>35.005000000000003</c:v>
                </c:pt>
                <c:pt idx="1061">
                  <c:v>35.005000000000003</c:v>
                </c:pt>
                <c:pt idx="1062">
                  <c:v>35.006</c:v>
                </c:pt>
                <c:pt idx="1063">
                  <c:v>35.015000000000001</c:v>
                </c:pt>
                <c:pt idx="1064">
                  <c:v>35</c:v>
                </c:pt>
                <c:pt idx="1065">
                  <c:v>35.005000000000003</c:v>
                </c:pt>
                <c:pt idx="1066">
                  <c:v>35.006666666666703</c:v>
                </c:pt>
                <c:pt idx="1067">
                  <c:v>35.016666666666701</c:v>
                </c:pt>
                <c:pt idx="1068">
                  <c:v>35.016666666666701</c:v>
                </c:pt>
                <c:pt idx="1069">
                  <c:v>35.020000000000003</c:v>
                </c:pt>
                <c:pt idx="1070">
                  <c:v>35.015000000000001</c:v>
                </c:pt>
                <c:pt idx="1071">
                  <c:v>35.024999999999999</c:v>
                </c:pt>
                <c:pt idx="1072">
                  <c:v>35.020000000000003</c:v>
                </c:pt>
                <c:pt idx="1073">
                  <c:v>35.03</c:v>
                </c:pt>
                <c:pt idx="1074">
                  <c:v>35.034999999999997</c:v>
                </c:pt>
                <c:pt idx="1075">
                  <c:v>35.024999999999999</c:v>
                </c:pt>
                <c:pt idx="1076">
                  <c:v>35.024999999999999</c:v>
                </c:pt>
                <c:pt idx="1077">
                  <c:v>35.020000000000003</c:v>
                </c:pt>
                <c:pt idx="1078">
                  <c:v>35.020000000000003</c:v>
                </c:pt>
                <c:pt idx="1079">
                  <c:v>35.024999999999999</c:v>
                </c:pt>
                <c:pt idx="1080">
                  <c:v>35.020000000000003</c:v>
                </c:pt>
                <c:pt idx="1081">
                  <c:v>35.015000000000001</c:v>
                </c:pt>
                <c:pt idx="1082">
                  <c:v>35.020000000000003</c:v>
                </c:pt>
                <c:pt idx="1083">
                  <c:v>35.020000000000003</c:v>
                </c:pt>
                <c:pt idx="1084">
                  <c:v>35.025714285714301</c:v>
                </c:pt>
                <c:pt idx="1085">
                  <c:v>35.024444444444399</c:v>
                </c:pt>
                <c:pt idx="1086">
                  <c:v>35.026666666666699</c:v>
                </c:pt>
                <c:pt idx="1087">
                  <c:v>35.020000000000003</c:v>
                </c:pt>
                <c:pt idx="1088">
                  <c:v>35.024999999999999</c:v>
                </c:pt>
                <c:pt idx="1089">
                  <c:v>35.020000000000003</c:v>
                </c:pt>
                <c:pt idx="1090">
                  <c:v>35.020000000000003</c:v>
                </c:pt>
                <c:pt idx="1091">
                  <c:v>35.022857142857099</c:v>
                </c:pt>
                <c:pt idx="1092">
                  <c:v>35.024000000000001</c:v>
                </c:pt>
                <c:pt idx="1093">
                  <c:v>35.0133333333333</c:v>
                </c:pt>
                <c:pt idx="1094">
                  <c:v>35.008333333333297</c:v>
                </c:pt>
                <c:pt idx="1095">
                  <c:v>35.012</c:v>
                </c:pt>
                <c:pt idx="1096">
                  <c:v>35.015000000000001</c:v>
                </c:pt>
                <c:pt idx="1097">
                  <c:v>35.015000000000001</c:v>
                </c:pt>
                <c:pt idx="1098">
                  <c:v>35.006666666666703</c:v>
                </c:pt>
                <c:pt idx="1099">
                  <c:v>35.003999999999998</c:v>
                </c:pt>
                <c:pt idx="1100">
                  <c:v>35.014000000000003</c:v>
                </c:pt>
                <c:pt idx="1101">
                  <c:v>35.011666666666699</c:v>
                </c:pt>
                <c:pt idx="1102">
                  <c:v>35.005000000000003</c:v>
                </c:pt>
                <c:pt idx="1103">
                  <c:v>35.005000000000003</c:v>
                </c:pt>
                <c:pt idx="1104">
                  <c:v>35</c:v>
                </c:pt>
                <c:pt idx="1105">
                  <c:v>35.012222222222199</c:v>
                </c:pt>
                <c:pt idx="1106">
                  <c:v>35.016666666666701</c:v>
                </c:pt>
                <c:pt idx="1107">
                  <c:v>35.014285714285698</c:v>
                </c:pt>
                <c:pt idx="1108">
                  <c:v>35.015000000000001</c:v>
                </c:pt>
                <c:pt idx="1109">
                  <c:v>35.015000000000001</c:v>
                </c:pt>
                <c:pt idx="1110">
                  <c:v>35.016666666666701</c:v>
                </c:pt>
                <c:pt idx="1111">
                  <c:v>35.016666666666701</c:v>
                </c:pt>
                <c:pt idx="1112">
                  <c:v>35.016666666666701</c:v>
                </c:pt>
                <c:pt idx="1113">
                  <c:v>35.023333333333298</c:v>
                </c:pt>
                <c:pt idx="1114">
                  <c:v>35.023333333333298</c:v>
                </c:pt>
                <c:pt idx="1115">
                  <c:v>35.020000000000003</c:v>
                </c:pt>
                <c:pt idx="1116">
                  <c:v>35.024999999999999</c:v>
                </c:pt>
                <c:pt idx="1117">
                  <c:v>35.01</c:v>
                </c:pt>
                <c:pt idx="1118">
                  <c:v>35.015000000000001</c:v>
                </c:pt>
                <c:pt idx="1119">
                  <c:v>35</c:v>
                </c:pt>
                <c:pt idx="1120">
                  <c:v>35.005000000000003</c:v>
                </c:pt>
                <c:pt idx="1121">
                  <c:v>35.01</c:v>
                </c:pt>
                <c:pt idx="1122">
                  <c:v>35.0042857142857</c:v>
                </c:pt>
                <c:pt idx="1123">
                  <c:v>35.006666666666703</c:v>
                </c:pt>
                <c:pt idx="1124">
                  <c:v>35.01</c:v>
                </c:pt>
                <c:pt idx="1125">
                  <c:v>35.0042857142857</c:v>
                </c:pt>
                <c:pt idx="1126">
                  <c:v>35.01</c:v>
                </c:pt>
                <c:pt idx="1127">
                  <c:v>35.005000000000003</c:v>
                </c:pt>
                <c:pt idx="1128">
                  <c:v>35.003999999999998</c:v>
                </c:pt>
                <c:pt idx="1129">
                  <c:v>35.006</c:v>
                </c:pt>
                <c:pt idx="1130">
                  <c:v>35.003999999999998</c:v>
                </c:pt>
                <c:pt idx="1131">
                  <c:v>35.012222222222199</c:v>
                </c:pt>
                <c:pt idx="1132">
                  <c:v>35.003333333333302</c:v>
                </c:pt>
                <c:pt idx="1133">
                  <c:v>35.006666666666703</c:v>
                </c:pt>
                <c:pt idx="1134">
                  <c:v>35.005000000000003</c:v>
                </c:pt>
                <c:pt idx="1135">
                  <c:v>35.005000000000003</c:v>
                </c:pt>
                <c:pt idx="1136">
                  <c:v>35.015000000000001</c:v>
                </c:pt>
                <c:pt idx="1137">
                  <c:v>35.015000000000001</c:v>
                </c:pt>
                <c:pt idx="1138">
                  <c:v>35.0133333333333</c:v>
                </c:pt>
                <c:pt idx="1139">
                  <c:v>35.0133333333333</c:v>
                </c:pt>
                <c:pt idx="1140">
                  <c:v>35.016666666666701</c:v>
                </c:pt>
                <c:pt idx="1141">
                  <c:v>35.024999999999999</c:v>
                </c:pt>
                <c:pt idx="1142">
                  <c:v>35.020000000000003</c:v>
                </c:pt>
                <c:pt idx="1143">
                  <c:v>35.020000000000003</c:v>
                </c:pt>
                <c:pt idx="1144">
                  <c:v>35.020000000000003</c:v>
                </c:pt>
                <c:pt idx="1145">
                  <c:v>35.024999999999999</c:v>
                </c:pt>
                <c:pt idx="1146">
                  <c:v>35.020000000000003</c:v>
                </c:pt>
                <c:pt idx="1147">
                  <c:v>35.015000000000001</c:v>
                </c:pt>
                <c:pt idx="1148">
                  <c:v>35.015000000000001</c:v>
                </c:pt>
                <c:pt idx="1149">
                  <c:v>35.014000000000003</c:v>
                </c:pt>
                <c:pt idx="1150">
                  <c:v>35.020000000000003</c:v>
                </c:pt>
                <c:pt idx="1151">
                  <c:v>35.0133333333333</c:v>
                </c:pt>
                <c:pt idx="1152">
                  <c:v>35.005000000000003</c:v>
                </c:pt>
                <c:pt idx="1153">
                  <c:v>35.015454545454503</c:v>
                </c:pt>
                <c:pt idx="1154">
                  <c:v>35.015000000000001</c:v>
                </c:pt>
                <c:pt idx="1155">
                  <c:v>35.015000000000001</c:v>
                </c:pt>
                <c:pt idx="1156">
                  <c:v>35.014000000000003</c:v>
                </c:pt>
                <c:pt idx="1157">
                  <c:v>35.005000000000003</c:v>
                </c:pt>
                <c:pt idx="1158">
                  <c:v>35.015000000000001</c:v>
                </c:pt>
                <c:pt idx="1159">
                  <c:v>35.015000000000001</c:v>
                </c:pt>
                <c:pt idx="1160">
                  <c:v>35.015714285714303</c:v>
                </c:pt>
                <c:pt idx="1161">
                  <c:v>35.015714285714303</c:v>
                </c:pt>
                <c:pt idx="1162">
                  <c:v>35.024000000000001</c:v>
                </c:pt>
                <c:pt idx="1163">
                  <c:v>35.024000000000001</c:v>
                </c:pt>
                <c:pt idx="1164">
                  <c:v>35.020000000000003</c:v>
                </c:pt>
                <c:pt idx="1165">
                  <c:v>35.024999999999999</c:v>
                </c:pt>
                <c:pt idx="1166">
                  <c:v>35.020000000000003</c:v>
                </c:pt>
                <c:pt idx="1167">
                  <c:v>35.020000000000003</c:v>
                </c:pt>
                <c:pt idx="1168">
                  <c:v>35.026000000000003</c:v>
                </c:pt>
                <c:pt idx="1169">
                  <c:v>35.034999999999997</c:v>
                </c:pt>
                <c:pt idx="1170">
                  <c:v>35.020000000000003</c:v>
                </c:pt>
                <c:pt idx="1171">
                  <c:v>35.0133333333333</c:v>
                </c:pt>
                <c:pt idx="1172">
                  <c:v>35.016666666666701</c:v>
                </c:pt>
                <c:pt idx="1173">
                  <c:v>35.020000000000003</c:v>
                </c:pt>
                <c:pt idx="1174">
                  <c:v>35.020000000000003</c:v>
                </c:pt>
                <c:pt idx="1175">
                  <c:v>35.020000000000003</c:v>
                </c:pt>
                <c:pt idx="1176">
                  <c:v>35.024999999999999</c:v>
                </c:pt>
                <c:pt idx="1177">
                  <c:v>35.024000000000001</c:v>
                </c:pt>
                <c:pt idx="1178">
                  <c:v>35.023333333333298</c:v>
                </c:pt>
                <c:pt idx="1179">
                  <c:v>35.024999999999999</c:v>
                </c:pt>
                <c:pt idx="1180">
                  <c:v>35.024999999999999</c:v>
                </c:pt>
                <c:pt idx="1181">
                  <c:v>35.024999999999999</c:v>
                </c:pt>
                <c:pt idx="1182">
                  <c:v>35.023333333333298</c:v>
                </c:pt>
                <c:pt idx="1183">
                  <c:v>35.024999999999999</c:v>
                </c:pt>
                <c:pt idx="1184">
                  <c:v>35.020000000000003</c:v>
                </c:pt>
                <c:pt idx="1185">
                  <c:v>35.026666666666699</c:v>
                </c:pt>
                <c:pt idx="1186">
                  <c:v>35.023333333333298</c:v>
                </c:pt>
                <c:pt idx="1187">
                  <c:v>35.024999999999999</c:v>
                </c:pt>
                <c:pt idx="1188">
                  <c:v>35.024999999999999</c:v>
                </c:pt>
                <c:pt idx="1189">
                  <c:v>35.023333333333298</c:v>
                </c:pt>
                <c:pt idx="1190">
                  <c:v>35.020000000000003</c:v>
                </c:pt>
                <c:pt idx="1191">
                  <c:v>35.020000000000003</c:v>
                </c:pt>
                <c:pt idx="1192">
                  <c:v>35.016666666666701</c:v>
                </c:pt>
                <c:pt idx="1193">
                  <c:v>35.014285714285698</c:v>
                </c:pt>
                <c:pt idx="1194">
                  <c:v>35.014285714285698</c:v>
                </c:pt>
                <c:pt idx="1195">
                  <c:v>35.015000000000001</c:v>
                </c:pt>
                <c:pt idx="1196">
                  <c:v>35.015000000000001</c:v>
                </c:pt>
                <c:pt idx="1197">
                  <c:v>35.015000000000001</c:v>
                </c:pt>
                <c:pt idx="1198">
                  <c:v>35.014000000000003</c:v>
                </c:pt>
                <c:pt idx="1199">
                  <c:v>35.005000000000003</c:v>
                </c:pt>
                <c:pt idx="1200">
                  <c:v>35</c:v>
                </c:pt>
                <c:pt idx="1201">
                  <c:v>34.994999999999997</c:v>
                </c:pt>
                <c:pt idx="1202">
                  <c:v>35</c:v>
                </c:pt>
                <c:pt idx="1203">
                  <c:v>35.01</c:v>
                </c:pt>
                <c:pt idx="1204">
                  <c:v>35.003999999999998</c:v>
                </c:pt>
                <c:pt idx="1205">
                  <c:v>35.005000000000003</c:v>
                </c:pt>
                <c:pt idx="1206">
                  <c:v>35.005000000000003</c:v>
                </c:pt>
                <c:pt idx="1207">
                  <c:v>35.01</c:v>
                </c:pt>
                <c:pt idx="1208">
                  <c:v>35.01</c:v>
                </c:pt>
                <c:pt idx="1209">
                  <c:v>35.015000000000001</c:v>
                </c:pt>
                <c:pt idx="1210">
                  <c:v>35.015000000000001</c:v>
                </c:pt>
                <c:pt idx="1211">
                  <c:v>35.015000000000001</c:v>
                </c:pt>
                <c:pt idx="1212">
                  <c:v>35.015000000000001</c:v>
                </c:pt>
                <c:pt idx="1213">
                  <c:v>35.015000000000001</c:v>
                </c:pt>
                <c:pt idx="1214">
                  <c:v>35.014000000000003</c:v>
                </c:pt>
                <c:pt idx="1215">
                  <c:v>35.015000000000001</c:v>
                </c:pt>
                <c:pt idx="1216">
                  <c:v>35.015000000000001</c:v>
                </c:pt>
                <c:pt idx="1217">
                  <c:v>35.015000000000001</c:v>
                </c:pt>
                <c:pt idx="1218">
                  <c:v>35.015000000000001</c:v>
                </c:pt>
                <c:pt idx="1219">
                  <c:v>35.015000000000001</c:v>
                </c:pt>
                <c:pt idx="1220">
                  <c:v>35.015000000000001</c:v>
                </c:pt>
                <c:pt idx="1221">
                  <c:v>35.024999999999999</c:v>
                </c:pt>
                <c:pt idx="1222">
                  <c:v>35.024999999999999</c:v>
                </c:pt>
                <c:pt idx="1223">
                  <c:v>35.024999999999999</c:v>
                </c:pt>
                <c:pt idx="1224">
                  <c:v>35.024444444444399</c:v>
                </c:pt>
                <c:pt idx="1225">
                  <c:v>35.026000000000003</c:v>
                </c:pt>
                <c:pt idx="1226">
                  <c:v>35.020000000000003</c:v>
                </c:pt>
                <c:pt idx="1227">
                  <c:v>35.024999999999999</c:v>
                </c:pt>
                <c:pt idx="1228">
                  <c:v>35.024999999999999</c:v>
                </c:pt>
                <c:pt idx="1229">
                  <c:v>35.020000000000003</c:v>
                </c:pt>
                <c:pt idx="1230">
                  <c:v>35.026666666666699</c:v>
                </c:pt>
                <c:pt idx="1231">
                  <c:v>35.026666666666699</c:v>
                </c:pt>
                <c:pt idx="1232">
                  <c:v>35.031428571428599</c:v>
                </c:pt>
                <c:pt idx="1233">
                  <c:v>35.024285714285703</c:v>
                </c:pt>
                <c:pt idx="1234">
                  <c:v>35.024999999999999</c:v>
                </c:pt>
                <c:pt idx="1235">
                  <c:v>35.024999999999999</c:v>
                </c:pt>
                <c:pt idx="1236">
                  <c:v>35.024999999999999</c:v>
                </c:pt>
                <c:pt idx="1237">
                  <c:v>35.020000000000003</c:v>
                </c:pt>
                <c:pt idx="1238">
                  <c:v>35.024999999999999</c:v>
                </c:pt>
                <c:pt idx="1239">
                  <c:v>35.024999999999999</c:v>
                </c:pt>
                <c:pt idx="1240">
                  <c:v>35.020000000000003</c:v>
                </c:pt>
                <c:pt idx="1241">
                  <c:v>35.015000000000001</c:v>
                </c:pt>
                <c:pt idx="1242">
                  <c:v>35.024999999999999</c:v>
                </c:pt>
                <c:pt idx="1243">
                  <c:v>35.026666666666699</c:v>
                </c:pt>
                <c:pt idx="1244">
                  <c:v>35.023333333333298</c:v>
                </c:pt>
                <c:pt idx="1245">
                  <c:v>35.020000000000003</c:v>
                </c:pt>
                <c:pt idx="1246">
                  <c:v>35.020000000000003</c:v>
                </c:pt>
                <c:pt idx="1247">
                  <c:v>35.015000000000001</c:v>
                </c:pt>
                <c:pt idx="1248">
                  <c:v>35.020000000000003</c:v>
                </c:pt>
                <c:pt idx="1249">
                  <c:v>35.015000000000001</c:v>
                </c:pt>
                <c:pt idx="1250">
                  <c:v>35.020000000000003</c:v>
                </c:pt>
                <c:pt idx="1251">
                  <c:v>35.026666666666699</c:v>
                </c:pt>
                <c:pt idx="1252">
                  <c:v>35.023333333333298</c:v>
                </c:pt>
                <c:pt idx="1253">
                  <c:v>35.020000000000003</c:v>
                </c:pt>
                <c:pt idx="1254">
                  <c:v>35.020000000000003</c:v>
                </c:pt>
                <c:pt idx="1255">
                  <c:v>35.024999999999999</c:v>
                </c:pt>
                <c:pt idx="1256">
                  <c:v>35.025555555555599</c:v>
                </c:pt>
                <c:pt idx="1257">
                  <c:v>35.024285714285703</c:v>
                </c:pt>
                <c:pt idx="1258">
                  <c:v>35.024999999999999</c:v>
                </c:pt>
                <c:pt idx="1259">
                  <c:v>35.026000000000003</c:v>
                </c:pt>
                <c:pt idx="1260">
                  <c:v>35.020000000000003</c:v>
                </c:pt>
                <c:pt idx="1261">
                  <c:v>35.026666666666699</c:v>
                </c:pt>
                <c:pt idx="1262">
                  <c:v>35.023333333333298</c:v>
                </c:pt>
                <c:pt idx="1263">
                  <c:v>35.024999999999999</c:v>
                </c:pt>
                <c:pt idx="1264">
                  <c:v>35.026666666666699</c:v>
                </c:pt>
                <c:pt idx="1265">
                  <c:v>35.024999999999999</c:v>
                </c:pt>
                <c:pt idx="1266">
                  <c:v>35.020000000000003</c:v>
                </c:pt>
                <c:pt idx="1267">
                  <c:v>35.014000000000003</c:v>
                </c:pt>
                <c:pt idx="1268">
                  <c:v>35.020000000000003</c:v>
                </c:pt>
                <c:pt idx="1269">
                  <c:v>35.015000000000001</c:v>
                </c:pt>
                <c:pt idx="1270">
                  <c:v>35.0133333333333</c:v>
                </c:pt>
                <c:pt idx="1271">
                  <c:v>35.015000000000001</c:v>
                </c:pt>
                <c:pt idx="1272">
                  <c:v>35.015714285714303</c:v>
                </c:pt>
                <c:pt idx="1273">
                  <c:v>35.015000000000001</c:v>
                </c:pt>
                <c:pt idx="1274">
                  <c:v>35.0133333333333</c:v>
                </c:pt>
                <c:pt idx="1275">
                  <c:v>35.015000000000001</c:v>
                </c:pt>
                <c:pt idx="1276">
                  <c:v>35.01</c:v>
                </c:pt>
                <c:pt idx="1277">
                  <c:v>35.015000000000001</c:v>
                </c:pt>
                <c:pt idx="1278">
                  <c:v>35.015714285714303</c:v>
                </c:pt>
                <c:pt idx="1279">
                  <c:v>35.015000000000001</c:v>
                </c:pt>
                <c:pt idx="1280">
                  <c:v>35.01</c:v>
                </c:pt>
                <c:pt idx="1281">
                  <c:v>35.011666666666699</c:v>
                </c:pt>
                <c:pt idx="1282">
                  <c:v>35.008000000000003</c:v>
                </c:pt>
                <c:pt idx="1283">
                  <c:v>35.01</c:v>
                </c:pt>
                <c:pt idx="1284">
                  <c:v>35.006666666666703</c:v>
                </c:pt>
                <c:pt idx="1285">
                  <c:v>35.003999999999998</c:v>
                </c:pt>
                <c:pt idx="1286">
                  <c:v>35.006666666666703</c:v>
                </c:pt>
                <c:pt idx="1287">
                  <c:v>35.0042857142857</c:v>
                </c:pt>
                <c:pt idx="1288">
                  <c:v>35.006</c:v>
                </c:pt>
                <c:pt idx="1289">
                  <c:v>35.005000000000003</c:v>
                </c:pt>
                <c:pt idx="1290">
                  <c:v>35.015000000000001</c:v>
                </c:pt>
                <c:pt idx="1291">
                  <c:v>35.016666666666701</c:v>
                </c:pt>
                <c:pt idx="1292">
                  <c:v>35.015000000000001</c:v>
                </c:pt>
                <c:pt idx="1293">
                  <c:v>35.020000000000003</c:v>
                </c:pt>
                <c:pt idx="1294">
                  <c:v>35.015000000000001</c:v>
                </c:pt>
                <c:pt idx="1295">
                  <c:v>35.015000000000001</c:v>
                </c:pt>
                <c:pt idx="1296">
                  <c:v>35.024000000000001</c:v>
                </c:pt>
                <c:pt idx="1297">
                  <c:v>35.024999999999999</c:v>
                </c:pt>
                <c:pt idx="1298">
                  <c:v>35.024999999999999</c:v>
                </c:pt>
                <c:pt idx="1299">
                  <c:v>35.026666666666699</c:v>
                </c:pt>
                <c:pt idx="1300">
                  <c:v>35.024000000000001</c:v>
                </c:pt>
                <c:pt idx="1301">
                  <c:v>35.03</c:v>
                </c:pt>
                <c:pt idx="1302">
                  <c:v>35.024285714285703</c:v>
                </c:pt>
                <c:pt idx="1303">
                  <c:v>35.024999999999999</c:v>
                </c:pt>
                <c:pt idx="1304">
                  <c:v>35.0283333333333</c:v>
                </c:pt>
                <c:pt idx="1305">
                  <c:v>35.024999999999999</c:v>
                </c:pt>
                <c:pt idx="1306">
                  <c:v>35.026666666666699</c:v>
                </c:pt>
                <c:pt idx="1307">
                  <c:v>35.024000000000001</c:v>
                </c:pt>
                <c:pt idx="1308">
                  <c:v>35.024999999999999</c:v>
                </c:pt>
                <c:pt idx="1309">
                  <c:v>35.024999999999999</c:v>
                </c:pt>
                <c:pt idx="1310">
                  <c:v>35.024999999999999</c:v>
                </c:pt>
                <c:pt idx="1311">
                  <c:v>35.025555555555599</c:v>
                </c:pt>
                <c:pt idx="1312">
                  <c:v>35.03</c:v>
                </c:pt>
                <c:pt idx="1313">
                  <c:v>35.024999999999999</c:v>
                </c:pt>
                <c:pt idx="1314">
                  <c:v>35.024999999999999</c:v>
                </c:pt>
                <c:pt idx="1315">
                  <c:v>35.024999999999999</c:v>
                </c:pt>
                <c:pt idx="1316">
                  <c:v>35.024999999999999</c:v>
                </c:pt>
                <c:pt idx="1317">
                  <c:v>35.024999999999999</c:v>
                </c:pt>
                <c:pt idx="1318">
                  <c:v>35.024999999999999</c:v>
                </c:pt>
                <c:pt idx="1319">
                  <c:v>35.024444444444399</c:v>
                </c:pt>
                <c:pt idx="1320">
                  <c:v>35.026000000000003</c:v>
                </c:pt>
                <c:pt idx="1321">
                  <c:v>35.020000000000003</c:v>
                </c:pt>
                <c:pt idx="1322">
                  <c:v>35.026000000000003</c:v>
                </c:pt>
                <c:pt idx="1323">
                  <c:v>35.020000000000003</c:v>
                </c:pt>
                <c:pt idx="1324">
                  <c:v>35.01</c:v>
                </c:pt>
                <c:pt idx="1325">
                  <c:v>35.0133333333333</c:v>
                </c:pt>
                <c:pt idx="1326">
                  <c:v>35.005000000000003</c:v>
                </c:pt>
                <c:pt idx="1327">
                  <c:v>35.015000000000001</c:v>
                </c:pt>
                <c:pt idx="1328">
                  <c:v>35.003999999999998</c:v>
                </c:pt>
                <c:pt idx="1329">
                  <c:v>35.005555555555603</c:v>
                </c:pt>
                <c:pt idx="1330">
                  <c:v>35.005000000000003</c:v>
                </c:pt>
                <c:pt idx="1331">
                  <c:v>35.005000000000003</c:v>
                </c:pt>
                <c:pt idx="1332">
                  <c:v>35.0042857142857</c:v>
                </c:pt>
                <c:pt idx="1333">
                  <c:v>35.006666666666703</c:v>
                </c:pt>
                <c:pt idx="1334">
                  <c:v>35.012</c:v>
                </c:pt>
                <c:pt idx="1335">
                  <c:v>35.015000000000001</c:v>
                </c:pt>
                <c:pt idx="1336">
                  <c:v>35.009</c:v>
                </c:pt>
                <c:pt idx="1337">
                  <c:v>35.01</c:v>
                </c:pt>
                <c:pt idx="1338">
                  <c:v>35.0133333333333</c:v>
                </c:pt>
                <c:pt idx="1339">
                  <c:v>35.015555555555601</c:v>
                </c:pt>
                <c:pt idx="1340">
                  <c:v>35.006666666666703</c:v>
                </c:pt>
                <c:pt idx="1341">
                  <c:v>35</c:v>
                </c:pt>
                <c:pt idx="1342">
                  <c:v>35.006</c:v>
                </c:pt>
                <c:pt idx="1343">
                  <c:v>35.003999999999998</c:v>
                </c:pt>
                <c:pt idx="1344">
                  <c:v>35.005000000000003</c:v>
                </c:pt>
                <c:pt idx="1345">
                  <c:v>35.005000000000003</c:v>
                </c:pt>
                <c:pt idx="1346">
                  <c:v>35.003333333333302</c:v>
                </c:pt>
                <c:pt idx="1347">
                  <c:v>35.006</c:v>
                </c:pt>
                <c:pt idx="1348">
                  <c:v>35.01</c:v>
                </c:pt>
                <c:pt idx="1349">
                  <c:v>35.015000000000001</c:v>
                </c:pt>
                <c:pt idx="1350">
                  <c:v>35.015714285714303</c:v>
                </c:pt>
                <c:pt idx="1351">
                  <c:v>35.015000000000001</c:v>
                </c:pt>
                <c:pt idx="1352">
                  <c:v>35.015000000000001</c:v>
                </c:pt>
                <c:pt idx="1353">
                  <c:v>35.014285714285698</c:v>
                </c:pt>
                <c:pt idx="1354">
                  <c:v>35.016666666666701</c:v>
                </c:pt>
                <c:pt idx="1355">
                  <c:v>35.015000000000001</c:v>
                </c:pt>
                <c:pt idx="1356">
                  <c:v>35.015000000000001</c:v>
                </c:pt>
                <c:pt idx="1357">
                  <c:v>35.024999999999999</c:v>
                </c:pt>
                <c:pt idx="1358">
                  <c:v>35.020000000000003</c:v>
                </c:pt>
                <c:pt idx="1359">
                  <c:v>35.020000000000003</c:v>
                </c:pt>
                <c:pt idx="1360">
                  <c:v>35.024999999999999</c:v>
                </c:pt>
                <c:pt idx="1361">
                  <c:v>35.024999999999999</c:v>
                </c:pt>
                <c:pt idx="1362">
                  <c:v>35.020000000000003</c:v>
                </c:pt>
                <c:pt idx="1363">
                  <c:v>35.024999999999999</c:v>
                </c:pt>
                <c:pt idx="1364">
                  <c:v>35.026666666666699</c:v>
                </c:pt>
                <c:pt idx="1365">
                  <c:v>35.024999999999999</c:v>
                </c:pt>
                <c:pt idx="1366">
                  <c:v>35.024285714285703</c:v>
                </c:pt>
                <c:pt idx="1367">
                  <c:v>35.033333333333303</c:v>
                </c:pt>
                <c:pt idx="1368">
                  <c:v>35.015000000000001</c:v>
                </c:pt>
                <c:pt idx="1369">
                  <c:v>35.008333333333297</c:v>
                </c:pt>
                <c:pt idx="1370">
                  <c:v>35.015000000000001</c:v>
                </c:pt>
                <c:pt idx="1371">
                  <c:v>35.015000000000001</c:v>
                </c:pt>
                <c:pt idx="1372">
                  <c:v>35.018333333333302</c:v>
                </c:pt>
                <c:pt idx="1373">
                  <c:v>35.020000000000003</c:v>
                </c:pt>
                <c:pt idx="1374">
                  <c:v>35.020000000000003</c:v>
                </c:pt>
                <c:pt idx="1375">
                  <c:v>35.020000000000003</c:v>
                </c:pt>
                <c:pt idx="1376">
                  <c:v>35.020000000000003</c:v>
                </c:pt>
                <c:pt idx="1377">
                  <c:v>35.015000000000001</c:v>
                </c:pt>
                <c:pt idx="1378">
                  <c:v>35.015000000000001</c:v>
                </c:pt>
                <c:pt idx="1379">
                  <c:v>35.005000000000003</c:v>
                </c:pt>
                <c:pt idx="1380">
                  <c:v>35.003999999999998</c:v>
                </c:pt>
                <c:pt idx="1381">
                  <c:v>35.006</c:v>
                </c:pt>
                <c:pt idx="1382">
                  <c:v>35.005000000000003</c:v>
                </c:pt>
                <c:pt idx="1383">
                  <c:v>35.005000000000003</c:v>
                </c:pt>
                <c:pt idx="1384">
                  <c:v>35.003999999999998</c:v>
                </c:pt>
                <c:pt idx="1385">
                  <c:v>35.005000000000003</c:v>
                </c:pt>
                <c:pt idx="1386">
                  <c:v>34.994999999999997</c:v>
                </c:pt>
                <c:pt idx="1387">
                  <c:v>34.994999999999997</c:v>
                </c:pt>
                <c:pt idx="1388">
                  <c:v>34.99</c:v>
                </c:pt>
                <c:pt idx="1389">
                  <c:v>34.99</c:v>
                </c:pt>
                <c:pt idx="1390">
                  <c:v>34.9957142857143</c:v>
                </c:pt>
                <c:pt idx="1391">
                  <c:v>34.994999999999997</c:v>
                </c:pt>
                <c:pt idx="1392">
                  <c:v>34.993333333333297</c:v>
                </c:pt>
                <c:pt idx="1393">
                  <c:v>34.994999999999997</c:v>
                </c:pt>
                <c:pt idx="1394">
                  <c:v>34.983333333333299</c:v>
                </c:pt>
                <c:pt idx="1395">
                  <c:v>34.984999999999999</c:v>
                </c:pt>
                <c:pt idx="1396">
                  <c:v>34.985999999999997</c:v>
                </c:pt>
                <c:pt idx="1397">
                  <c:v>34.984999999999999</c:v>
                </c:pt>
                <c:pt idx="1398">
                  <c:v>34.994999999999997</c:v>
                </c:pt>
                <c:pt idx="1399">
                  <c:v>34.994285714285702</c:v>
                </c:pt>
                <c:pt idx="1400">
                  <c:v>34.994999999999997</c:v>
                </c:pt>
                <c:pt idx="1401">
                  <c:v>35.031666666666702</c:v>
                </c:pt>
                <c:pt idx="1402">
                  <c:v>35.043333333333301</c:v>
                </c:pt>
                <c:pt idx="1403">
                  <c:v>35.045000000000002</c:v>
                </c:pt>
                <c:pt idx="1404">
                  <c:v>35.045000000000002</c:v>
                </c:pt>
                <c:pt idx="1405">
                  <c:v>35.045000000000002</c:v>
                </c:pt>
                <c:pt idx="1406">
                  <c:v>35.045000000000002</c:v>
                </c:pt>
                <c:pt idx="1407">
                  <c:v>35.034999999999997</c:v>
                </c:pt>
                <c:pt idx="1408">
                  <c:v>35.026666666666699</c:v>
                </c:pt>
                <c:pt idx="1409">
                  <c:v>35.023333333333298</c:v>
                </c:pt>
                <c:pt idx="1410">
                  <c:v>35.024999999999999</c:v>
                </c:pt>
                <c:pt idx="1411">
                  <c:v>35.024999999999999</c:v>
                </c:pt>
                <c:pt idx="1412">
                  <c:v>35.023333333333298</c:v>
                </c:pt>
                <c:pt idx="1413">
                  <c:v>35.03</c:v>
                </c:pt>
                <c:pt idx="1414">
                  <c:v>35.023333333333298</c:v>
                </c:pt>
                <c:pt idx="1415">
                  <c:v>35.015000000000001</c:v>
                </c:pt>
                <c:pt idx="1416">
                  <c:v>35.015000000000001</c:v>
                </c:pt>
                <c:pt idx="1417">
                  <c:v>35.020000000000003</c:v>
                </c:pt>
                <c:pt idx="1418">
                  <c:v>35.01</c:v>
                </c:pt>
                <c:pt idx="1419">
                  <c:v>35.020000000000003</c:v>
                </c:pt>
                <c:pt idx="1420">
                  <c:v>35.015000000000001</c:v>
                </c:pt>
                <c:pt idx="1421">
                  <c:v>35.015000000000001</c:v>
                </c:pt>
                <c:pt idx="1422">
                  <c:v>35.01</c:v>
                </c:pt>
                <c:pt idx="1423">
                  <c:v>35.003999999999998</c:v>
                </c:pt>
                <c:pt idx="1424">
                  <c:v>35.005000000000003</c:v>
                </c:pt>
                <c:pt idx="1425">
                  <c:v>35.005000000000003</c:v>
                </c:pt>
                <c:pt idx="1426">
                  <c:v>35.0075</c:v>
                </c:pt>
                <c:pt idx="1427">
                  <c:v>35.015000000000001</c:v>
                </c:pt>
                <c:pt idx="1428">
                  <c:v>35.014000000000003</c:v>
                </c:pt>
                <c:pt idx="1429">
                  <c:v>35.014000000000003</c:v>
                </c:pt>
                <c:pt idx="1430">
                  <c:v>35.014285714285698</c:v>
                </c:pt>
                <c:pt idx="1431">
                  <c:v>35.003999999999998</c:v>
                </c:pt>
                <c:pt idx="1432">
                  <c:v>35.006</c:v>
                </c:pt>
                <c:pt idx="1433">
                  <c:v>35.01</c:v>
                </c:pt>
                <c:pt idx="1434">
                  <c:v>35.04</c:v>
                </c:pt>
                <c:pt idx="1435">
                  <c:v>34.99</c:v>
                </c:pt>
                <c:pt idx="1436">
                  <c:v>34.945</c:v>
                </c:pt>
                <c:pt idx="1437">
                  <c:v>34.950000000000003</c:v>
                </c:pt>
                <c:pt idx="1438">
                  <c:v>34.984999999999999</c:v>
                </c:pt>
                <c:pt idx="1439">
                  <c:v>35.051111111111098</c:v>
                </c:pt>
                <c:pt idx="1440">
                  <c:v>35.130000000000003</c:v>
                </c:pt>
                <c:pt idx="1441">
                  <c:v>35.215000000000003</c:v>
                </c:pt>
                <c:pt idx="1442">
                  <c:v>35.299999999999997</c:v>
                </c:pt>
                <c:pt idx="1443">
                  <c:v>35.375</c:v>
                </c:pt>
                <c:pt idx="1444">
                  <c:v>35.424999999999997</c:v>
                </c:pt>
                <c:pt idx="1445">
                  <c:v>35.475000000000001</c:v>
                </c:pt>
                <c:pt idx="1446">
                  <c:v>35.53</c:v>
                </c:pt>
                <c:pt idx="1447">
                  <c:v>35.572857142857103</c:v>
                </c:pt>
                <c:pt idx="1448">
                  <c:v>35.625</c:v>
                </c:pt>
                <c:pt idx="1449">
                  <c:v>35.654000000000003</c:v>
                </c:pt>
                <c:pt idx="1450">
                  <c:v>35.695</c:v>
                </c:pt>
                <c:pt idx="1451">
                  <c:v>35.734999999999999</c:v>
                </c:pt>
                <c:pt idx="1452">
                  <c:v>35.765000000000001</c:v>
                </c:pt>
                <c:pt idx="1453">
                  <c:v>35.784999999999997</c:v>
                </c:pt>
                <c:pt idx="1454">
                  <c:v>35.804000000000002</c:v>
                </c:pt>
                <c:pt idx="1455">
                  <c:v>35.831666666666699</c:v>
                </c:pt>
                <c:pt idx="1456">
                  <c:v>35.854999999999997</c:v>
                </c:pt>
                <c:pt idx="1457">
                  <c:v>35.875</c:v>
                </c:pt>
                <c:pt idx="1458">
                  <c:v>35.89</c:v>
                </c:pt>
                <c:pt idx="1459">
                  <c:v>35.9</c:v>
                </c:pt>
                <c:pt idx="1460">
                  <c:v>35.914999999999999</c:v>
                </c:pt>
                <c:pt idx="1461">
                  <c:v>35.924999999999997</c:v>
                </c:pt>
                <c:pt idx="1462">
                  <c:v>35.94</c:v>
                </c:pt>
                <c:pt idx="1463">
                  <c:v>35.953333333333298</c:v>
                </c:pt>
                <c:pt idx="1464">
                  <c:v>35.956666666666699</c:v>
                </c:pt>
                <c:pt idx="1465">
                  <c:v>35.953333333333298</c:v>
                </c:pt>
                <c:pt idx="1466">
                  <c:v>35.954999999999998</c:v>
                </c:pt>
                <c:pt idx="1467">
                  <c:v>35.97</c:v>
                </c:pt>
                <c:pt idx="1468">
                  <c:v>35.975000000000001</c:v>
                </c:pt>
                <c:pt idx="1469">
                  <c:v>35.97</c:v>
                </c:pt>
                <c:pt idx="1470">
                  <c:v>35.984999999999999</c:v>
                </c:pt>
                <c:pt idx="1471">
                  <c:v>35.984999999999999</c:v>
                </c:pt>
                <c:pt idx="1472">
                  <c:v>35.984999999999999</c:v>
                </c:pt>
                <c:pt idx="1473">
                  <c:v>35.996666666666698</c:v>
                </c:pt>
                <c:pt idx="1474">
                  <c:v>35.994</c:v>
                </c:pt>
                <c:pt idx="1475">
                  <c:v>36.005000000000003</c:v>
                </c:pt>
                <c:pt idx="1476">
                  <c:v>36.005000000000003</c:v>
                </c:pt>
                <c:pt idx="1477">
                  <c:v>36</c:v>
                </c:pt>
                <c:pt idx="1478">
                  <c:v>36.005000000000003</c:v>
                </c:pt>
                <c:pt idx="1479">
                  <c:v>36.011428571428603</c:v>
                </c:pt>
                <c:pt idx="1480">
                  <c:v>36.008000000000003</c:v>
                </c:pt>
                <c:pt idx="1481">
                  <c:v>36.015000000000001</c:v>
                </c:pt>
                <c:pt idx="1482">
                  <c:v>36.015000000000001</c:v>
                </c:pt>
                <c:pt idx="1483">
                  <c:v>36.015000000000001</c:v>
                </c:pt>
                <c:pt idx="1484">
                  <c:v>36.01</c:v>
                </c:pt>
                <c:pt idx="1485">
                  <c:v>36.015000000000001</c:v>
                </c:pt>
                <c:pt idx="1486">
                  <c:v>36.015000000000001</c:v>
                </c:pt>
                <c:pt idx="1487">
                  <c:v>36.017499999999998</c:v>
                </c:pt>
                <c:pt idx="1488">
                  <c:v>36.014000000000003</c:v>
                </c:pt>
                <c:pt idx="1489">
                  <c:v>36</c:v>
                </c:pt>
                <c:pt idx="1490">
                  <c:v>36.005000000000003</c:v>
                </c:pt>
                <c:pt idx="1491">
                  <c:v>35.993333333333297</c:v>
                </c:pt>
                <c:pt idx="1492">
                  <c:v>35.996000000000002</c:v>
                </c:pt>
                <c:pt idx="1493">
                  <c:v>36.006666666666703</c:v>
                </c:pt>
                <c:pt idx="1494">
                  <c:v>36.0042857142857</c:v>
                </c:pt>
                <c:pt idx="1495">
                  <c:v>36.005000000000003</c:v>
                </c:pt>
                <c:pt idx="1496">
                  <c:v>36</c:v>
                </c:pt>
                <c:pt idx="1497">
                  <c:v>36.003333333333302</c:v>
                </c:pt>
                <c:pt idx="1498">
                  <c:v>36.005000000000003</c:v>
                </c:pt>
                <c:pt idx="1499">
                  <c:v>36.005000000000003</c:v>
                </c:pt>
                <c:pt idx="1500">
                  <c:v>36.006</c:v>
                </c:pt>
                <c:pt idx="1501">
                  <c:v>35.994999999999997</c:v>
                </c:pt>
                <c:pt idx="1502">
                  <c:v>36</c:v>
                </c:pt>
                <c:pt idx="1503">
                  <c:v>36.005000000000003</c:v>
                </c:pt>
                <c:pt idx="1504">
                  <c:v>36.01</c:v>
                </c:pt>
                <c:pt idx="1505">
                  <c:v>36.005000000000003</c:v>
                </c:pt>
                <c:pt idx="1506">
                  <c:v>36.011666666666699</c:v>
                </c:pt>
                <c:pt idx="1507">
                  <c:v>36.005000000000003</c:v>
                </c:pt>
                <c:pt idx="1508">
                  <c:v>36.01</c:v>
                </c:pt>
                <c:pt idx="1509">
                  <c:v>36.01</c:v>
                </c:pt>
                <c:pt idx="1510">
                  <c:v>36.005000000000003</c:v>
                </c:pt>
                <c:pt idx="1511">
                  <c:v>36.005000000000003</c:v>
                </c:pt>
                <c:pt idx="1512">
                  <c:v>36.008333333333297</c:v>
                </c:pt>
                <c:pt idx="1513">
                  <c:v>36.01</c:v>
                </c:pt>
                <c:pt idx="1514">
                  <c:v>36.005000000000003</c:v>
                </c:pt>
                <c:pt idx="1515">
                  <c:v>36.005000000000003</c:v>
                </c:pt>
                <c:pt idx="1516">
                  <c:v>36.005000000000003</c:v>
                </c:pt>
                <c:pt idx="1517">
                  <c:v>36.0133333333333</c:v>
                </c:pt>
                <c:pt idx="1518">
                  <c:v>36.015000000000001</c:v>
                </c:pt>
                <c:pt idx="1519">
                  <c:v>36.005000000000003</c:v>
                </c:pt>
                <c:pt idx="1520">
                  <c:v>36.006999999999998</c:v>
                </c:pt>
                <c:pt idx="1521">
                  <c:v>36.016666666666701</c:v>
                </c:pt>
                <c:pt idx="1522">
                  <c:v>36.015000000000001</c:v>
                </c:pt>
                <c:pt idx="1523">
                  <c:v>36.015000000000001</c:v>
                </c:pt>
                <c:pt idx="1524">
                  <c:v>36.014000000000003</c:v>
                </c:pt>
                <c:pt idx="1525">
                  <c:v>36.020000000000003</c:v>
                </c:pt>
                <c:pt idx="1526">
                  <c:v>36.015000000000001</c:v>
                </c:pt>
                <c:pt idx="1527">
                  <c:v>36.015000000000001</c:v>
                </c:pt>
                <c:pt idx="1528">
                  <c:v>36.01</c:v>
                </c:pt>
                <c:pt idx="1529">
                  <c:v>36.01</c:v>
                </c:pt>
                <c:pt idx="1530">
                  <c:v>36.01</c:v>
                </c:pt>
                <c:pt idx="1531">
                  <c:v>36.015000000000001</c:v>
                </c:pt>
                <c:pt idx="1532">
                  <c:v>36.016666666666701</c:v>
                </c:pt>
                <c:pt idx="1533">
                  <c:v>36.020000000000003</c:v>
                </c:pt>
                <c:pt idx="1534">
                  <c:v>36.015000000000001</c:v>
                </c:pt>
                <c:pt idx="1535">
                  <c:v>36.015000000000001</c:v>
                </c:pt>
                <c:pt idx="1536">
                  <c:v>36.015000000000001</c:v>
                </c:pt>
                <c:pt idx="1537">
                  <c:v>36.024000000000001</c:v>
                </c:pt>
                <c:pt idx="1538">
                  <c:v>36.026666666666699</c:v>
                </c:pt>
                <c:pt idx="1539">
                  <c:v>36.026000000000003</c:v>
                </c:pt>
                <c:pt idx="1540">
                  <c:v>36.034999999999997</c:v>
                </c:pt>
                <c:pt idx="1541">
                  <c:v>36.020000000000003</c:v>
                </c:pt>
                <c:pt idx="1542">
                  <c:v>36.026666666666699</c:v>
                </c:pt>
                <c:pt idx="1543">
                  <c:v>36.036666666666697</c:v>
                </c:pt>
                <c:pt idx="1544">
                  <c:v>36.033999999999999</c:v>
                </c:pt>
                <c:pt idx="1545">
                  <c:v>36.036000000000001</c:v>
                </c:pt>
                <c:pt idx="1546">
                  <c:v>36.04</c:v>
                </c:pt>
                <c:pt idx="1547">
                  <c:v>36.04</c:v>
                </c:pt>
                <c:pt idx="1548">
                  <c:v>36.04</c:v>
                </c:pt>
                <c:pt idx="1549">
                  <c:v>36.045000000000002</c:v>
                </c:pt>
                <c:pt idx="1550">
                  <c:v>36.045999999999999</c:v>
                </c:pt>
                <c:pt idx="1551">
                  <c:v>36.043333333333301</c:v>
                </c:pt>
                <c:pt idx="1552">
                  <c:v>36.045714285714297</c:v>
                </c:pt>
                <c:pt idx="1553">
                  <c:v>36.045000000000002</c:v>
                </c:pt>
                <c:pt idx="1554">
                  <c:v>36.064999999999998</c:v>
                </c:pt>
                <c:pt idx="1555">
                  <c:v>36.104999999999997</c:v>
                </c:pt>
                <c:pt idx="1556">
                  <c:v>36.115000000000002</c:v>
                </c:pt>
                <c:pt idx="1557">
                  <c:v>36.116</c:v>
                </c:pt>
                <c:pt idx="1558">
                  <c:v>36.104999999999997</c:v>
                </c:pt>
                <c:pt idx="1559">
                  <c:v>36.093333333333298</c:v>
                </c:pt>
                <c:pt idx="1560">
                  <c:v>36.095555555555599</c:v>
                </c:pt>
                <c:pt idx="1561">
                  <c:v>36.093333333333298</c:v>
                </c:pt>
                <c:pt idx="1562">
                  <c:v>36.0833333333333</c:v>
                </c:pt>
                <c:pt idx="1563">
                  <c:v>36.085714285714303</c:v>
                </c:pt>
                <c:pt idx="1564">
                  <c:v>36.0833333333333</c:v>
                </c:pt>
                <c:pt idx="1565">
                  <c:v>36.073333333333302</c:v>
                </c:pt>
                <c:pt idx="1566">
                  <c:v>36.063333333333297</c:v>
                </c:pt>
                <c:pt idx="1567">
                  <c:v>36.057499999999997</c:v>
                </c:pt>
                <c:pt idx="1568">
                  <c:v>36.064999999999998</c:v>
                </c:pt>
                <c:pt idx="1569">
                  <c:v>36.064999999999998</c:v>
                </c:pt>
                <c:pt idx="1570">
                  <c:v>36.066666666666698</c:v>
                </c:pt>
                <c:pt idx="1571">
                  <c:v>36.075000000000003</c:v>
                </c:pt>
                <c:pt idx="1572">
                  <c:v>36.064999999999998</c:v>
                </c:pt>
                <c:pt idx="1573">
                  <c:v>36.064999999999998</c:v>
                </c:pt>
                <c:pt idx="1574">
                  <c:v>36.055</c:v>
                </c:pt>
                <c:pt idx="1575">
                  <c:v>36.045000000000002</c:v>
                </c:pt>
                <c:pt idx="1576">
                  <c:v>36.049999999999997</c:v>
                </c:pt>
                <c:pt idx="1577">
                  <c:v>36.04</c:v>
                </c:pt>
                <c:pt idx="1578">
                  <c:v>36.03</c:v>
                </c:pt>
                <c:pt idx="1579">
                  <c:v>36.043333333333301</c:v>
                </c:pt>
                <c:pt idx="1580">
                  <c:v>36.034999999999997</c:v>
                </c:pt>
                <c:pt idx="1581">
                  <c:v>36.04</c:v>
                </c:pt>
                <c:pt idx="1582">
                  <c:v>36.04</c:v>
                </c:pt>
                <c:pt idx="1583">
                  <c:v>36.04</c:v>
                </c:pt>
                <c:pt idx="1584">
                  <c:v>36.043999999999997</c:v>
                </c:pt>
                <c:pt idx="1585">
                  <c:v>36.03</c:v>
                </c:pt>
                <c:pt idx="1586">
                  <c:v>36.032499999999999</c:v>
                </c:pt>
                <c:pt idx="1587">
                  <c:v>36.04</c:v>
                </c:pt>
                <c:pt idx="1588">
                  <c:v>36.034999999999997</c:v>
                </c:pt>
                <c:pt idx="1589">
                  <c:v>36.024999999999999</c:v>
                </c:pt>
                <c:pt idx="1590">
                  <c:v>36.024999999999999</c:v>
                </c:pt>
                <c:pt idx="1591">
                  <c:v>36.020000000000003</c:v>
                </c:pt>
                <c:pt idx="1592">
                  <c:v>36.03</c:v>
                </c:pt>
                <c:pt idx="1593">
                  <c:v>36.03</c:v>
                </c:pt>
                <c:pt idx="1594">
                  <c:v>36.024000000000001</c:v>
                </c:pt>
                <c:pt idx="1595">
                  <c:v>36.03</c:v>
                </c:pt>
                <c:pt idx="1596">
                  <c:v>36.024000000000001</c:v>
                </c:pt>
                <c:pt idx="1597">
                  <c:v>36.026666666666699</c:v>
                </c:pt>
                <c:pt idx="1598">
                  <c:v>36.024999999999999</c:v>
                </c:pt>
                <c:pt idx="1599">
                  <c:v>36.024999999999999</c:v>
                </c:pt>
                <c:pt idx="1600">
                  <c:v>36.036666666666697</c:v>
                </c:pt>
                <c:pt idx="1601">
                  <c:v>36.03</c:v>
                </c:pt>
                <c:pt idx="1602">
                  <c:v>36.034999999999997</c:v>
                </c:pt>
                <c:pt idx="1603">
                  <c:v>36.03</c:v>
                </c:pt>
                <c:pt idx="1604">
                  <c:v>36.034999999999997</c:v>
                </c:pt>
                <c:pt idx="1605">
                  <c:v>36.0283333333333</c:v>
                </c:pt>
                <c:pt idx="1606">
                  <c:v>36.036666666666697</c:v>
                </c:pt>
                <c:pt idx="1607">
                  <c:v>36.03</c:v>
                </c:pt>
                <c:pt idx="1608">
                  <c:v>36.024000000000001</c:v>
                </c:pt>
                <c:pt idx="1609">
                  <c:v>36.03</c:v>
                </c:pt>
                <c:pt idx="1610">
                  <c:v>36.024999999999999</c:v>
                </c:pt>
                <c:pt idx="1611">
                  <c:v>36.03</c:v>
                </c:pt>
                <c:pt idx="1612">
                  <c:v>36.024999999999999</c:v>
                </c:pt>
                <c:pt idx="1613">
                  <c:v>36.036666666666697</c:v>
                </c:pt>
                <c:pt idx="1614">
                  <c:v>36.024999999999999</c:v>
                </c:pt>
                <c:pt idx="1615">
                  <c:v>36.034999999999997</c:v>
                </c:pt>
                <c:pt idx="1616">
                  <c:v>36.033333333333303</c:v>
                </c:pt>
                <c:pt idx="1617">
                  <c:v>36.024999999999999</c:v>
                </c:pt>
                <c:pt idx="1618">
                  <c:v>36.034999999999997</c:v>
                </c:pt>
                <c:pt idx="1619">
                  <c:v>36.034999999999997</c:v>
                </c:pt>
                <c:pt idx="1620">
                  <c:v>36.034999999999997</c:v>
                </c:pt>
                <c:pt idx="1621">
                  <c:v>36.03</c:v>
                </c:pt>
                <c:pt idx="1622">
                  <c:v>36.031666666666702</c:v>
                </c:pt>
                <c:pt idx="1623">
                  <c:v>36.035714285714299</c:v>
                </c:pt>
                <c:pt idx="1624">
                  <c:v>36.042857142857102</c:v>
                </c:pt>
                <c:pt idx="1625">
                  <c:v>36.043999999999997</c:v>
                </c:pt>
                <c:pt idx="1626">
                  <c:v>36.045000000000002</c:v>
                </c:pt>
                <c:pt idx="1627">
                  <c:v>36.04</c:v>
                </c:pt>
                <c:pt idx="1628">
                  <c:v>36.045000000000002</c:v>
                </c:pt>
                <c:pt idx="1629">
                  <c:v>36.04</c:v>
                </c:pt>
                <c:pt idx="1630">
                  <c:v>36.046666666666702</c:v>
                </c:pt>
                <c:pt idx="1631">
                  <c:v>36.055</c:v>
                </c:pt>
                <c:pt idx="1632">
                  <c:v>36.045000000000002</c:v>
                </c:pt>
                <c:pt idx="1633">
                  <c:v>36.049999999999997</c:v>
                </c:pt>
                <c:pt idx="1634">
                  <c:v>36.06</c:v>
                </c:pt>
                <c:pt idx="1635">
                  <c:v>36.0485714285714</c:v>
                </c:pt>
                <c:pt idx="1636">
                  <c:v>36.055714285714302</c:v>
                </c:pt>
                <c:pt idx="1637">
                  <c:v>36.054285714285697</c:v>
                </c:pt>
                <c:pt idx="1638">
                  <c:v>36.06</c:v>
                </c:pt>
                <c:pt idx="1639">
                  <c:v>36.07</c:v>
                </c:pt>
                <c:pt idx="1640">
                  <c:v>36.07</c:v>
                </c:pt>
                <c:pt idx="1641">
                  <c:v>36.063333333333297</c:v>
                </c:pt>
                <c:pt idx="1642">
                  <c:v>36.07</c:v>
                </c:pt>
                <c:pt idx="1643">
                  <c:v>36.075000000000003</c:v>
                </c:pt>
                <c:pt idx="1644">
                  <c:v>36.07</c:v>
                </c:pt>
                <c:pt idx="1645">
                  <c:v>36.075000000000003</c:v>
                </c:pt>
                <c:pt idx="1646">
                  <c:v>36.07</c:v>
                </c:pt>
                <c:pt idx="1647">
                  <c:v>36.073999999999998</c:v>
                </c:pt>
                <c:pt idx="1648">
                  <c:v>36.08</c:v>
                </c:pt>
                <c:pt idx="1649">
                  <c:v>36.075000000000003</c:v>
                </c:pt>
                <c:pt idx="1650">
                  <c:v>36.075000000000003</c:v>
                </c:pt>
                <c:pt idx="1651">
                  <c:v>36.075000000000003</c:v>
                </c:pt>
                <c:pt idx="1652">
                  <c:v>36.066666666666698</c:v>
                </c:pt>
                <c:pt idx="1653">
                  <c:v>36.076666666666704</c:v>
                </c:pt>
                <c:pt idx="1654">
                  <c:v>36.075000000000003</c:v>
                </c:pt>
                <c:pt idx="1655">
                  <c:v>36.08</c:v>
                </c:pt>
                <c:pt idx="1656">
                  <c:v>36.085000000000001</c:v>
                </c:pt>
                <c:pt idx="1657">
                  <c:v>36.07</c:v>
                </c:pt>
                <c:pt idx="1658">
                  <c:v>36.0833333333333</c:v>
                </c:pt>
                <c:pt idx="1659">
                  <c:v>36.090000000000003</c:v>
                </c:pt>
                <c:pt idx="1660">
                  <c:v>36.084285714285699</c:v>
                </c:pt>
                <c:pt idx="1661">
                  <c:v>36.084285714285699</c:v>
                </c:pt>
                <c:pt idx="1662">
                  <c:v>36.119999999999997</c:v>
                </c:pt>
                <c:pt idx="1663">
                  <c:v>36.174999999999997</c:v>
                </c:pt>
                <c:pt idx="1664">
                  <c:v>36.197777777777802</c:v>
                </c:pt>
                <c:pt idx="1665">
                  <c:v>36.21</c:v>
                </c:pt>
                <c:pt idx="1666">
                  <c:v>36.203333333333298</c:v>
                </c:pt>
                <c:pt idx="1667">
                  <c:v>36.194000000000003</c:v>
                </c:pt>
                <c:pt idx="1668">
                  <c:v>36.18</c:v>
                </c:pt>
                <c:pt idx="1669">
                  <c:v>36.167142857142899</c:v>
                </c:pt>
                <c:pt idx="1670">
                  <c:v>36.146000000000001</c:v>
                </c:pt>
                <c:pt idx="1671">
                  <c:v>36.142222222222202</c:v>
                </c:pt>
                <c:pt idx="1672">
                  <c:v>36.128333333333302</c:v>
                </c:pt>
                <c:pt idx="1673">
                  <c:v>36.119999999999997</c:v>
                </c:pt>
                <c:pt idx="1674">
                  <c:v>36.104999999999997</c:v>
                </c:pt>
                <c:pt idx="1675">
                  <c:v>36.093333333333298</c:v>
                </c:pt>
                <c:pt idx="1676">
                  <c:v>36.094999999999999</c:v>
                </c:pt>
                <c:pt idx="1677">
                  <c:v>36.0833333333333</c:v>
                </c:pt>
                <c:pt idx="1678">
                  <c:v>36.085000000000001</c:v>
                </c:pt>
                <c:pt idx="1679">
                  <c:v>36.075000000000003</c:v>
                </c:pt>
                <c:pt idx="1680">
                  <c:v>36.08</c:v>
                </c:pt>
                <c:pt idx="1681">
                  <c:v>36.04</c:v>
                </c:pt>
                <c:pt idx="1682">
                  <c:v>35.988333333333301</c:v>
                </c:pt>
                <c:pt idx="1683">
                  <c:v>35.950000000000003</c:v>
                </c:pt>
                <c:pt idx="1684">
                  <c:v>35.901666666666699</c:v>
                </c:pt>
                <c:pt idx="1685">
                  <c:v>35.8888888888889</c:v>
                </c:pt>
                <c:pt idx="1686">
                  <c:v>35.908333333333303</c:v>
                </c:pt>
                <c:pt idx="1687">
                  <c:v>35.935000000000002</c:v>
                </c:pt>
                <c:pt idx="1688">
                  <c:v>35.954999999999998</c:v>
                </c:pt>
                <c:pt idx="1689">
                  <c:v>35.975000000000001</c:v>
                </c:pt>
                <c:pt idx="1690">
                  <c:v>35.991</c:v>
                </c:pt>
                <c:pt idx="1691">
                  <c:v>36.005000000000003</c:v>
                </c:pt>
                <c:pt idx="1692">
                  <c:v>36.015000000000001</c:v>
                </c:pt>
                <c:pt idx="1693">
                  <c:v>36.032222222222202</c:v>
                </c:pt>
                <c:pt idx="1694">
                  <c:v>36.04</c:v>
                </c:pt>
                <c:pt idx="1695">
                  <c:v>36.103333333333303</c:v>
                </c:pt>
                <c:pt idx="1696">
                  <c:v>36.155714285714303</c:v>
                </c:pt>
                <c:pt idx="1697">
                  <c:v>36.200000000000003</c:v>
                </c:pt>
                <c:pt idx="1698">
                  <c:v>36.213333333333303</c:v>
                </c:pt>
                <c:pt idx="1699">
                  <c:v>36.215000000000003</c:v>
                </c:pt>
                <c:pt idx="1700">
                  <c:v>36.203333333333298</c:v>
                </c:pt>
                <c:pt idx="1701">
                  <c:v>36.198</c:v>
                </c:pt>
                <c:pt idx="1702">
                  <c:v>36.18</c:v>
                </c:pt>
                <c:pt idx="1703">
                  <c:v>36.155000000000001</c:v>
                </c:pt>
                <c:pt idx="1704">
                  <c:v>36.145000000000003</c:v>
                </c:pt>
                <c:pt idx="1705">
                  <c:v>36.134999999999998</c:v>
                </c:pt>
                <c:pt idx="1706">
                  <c:v>36.123333333333299</c:v>
                </c:pt>
                <c:pt idx="1707">
                  <c:v>36.104999999999997</c:v>
                </c:pt>
                <c:pt idx="1708">
                  <c:v>36.108333333333299</c:v>
                </c:pt>
                <c:pt idx="1709">
                  <c:v>36.1</c:v>
                </c:pt>
                <c:pt idx="1710">
                  <c:v>36.097999999999999</c:v>
                </c:pt>
                <c:pt idx="1711">
                  <c:v>36.094999999999999</c:v>
                </c:pt>
                <c:pt idx="1712">
                  <c:v>36.094999999999999</c:v>
                </c:pt>
                <c:pt idx="1713">
                  <c:v>36.084000000000003</c:v>
                </c:pt>
                <c:pt idx="1714">
                  <c:v>36.085000000000001</c:v>
                </c:pt>
                <c:pt idx="1715">
                  <c:v>36.081666666666699</c:v>
                </c:pt>
                <c:pt idx="1716">
                  <c:v>36.085000000000001</c:v>
                </c:pt>
                <c:pt idx="1717">
                  <c:v>36.078000000000003</c:v>
                </c:pt>
                <c:pt idx="1718">
                  <c:v>36.075000000000003</c:v>
                </c:pt>
                <c:pt idx="1719">
                  <c:v>36.07</c:v>
                </c:pt>
                <c:pt idx="1720">
                  <c:v>36.075000000000003</c:v>
                </c:pt>
                <c:pt idx="1721">
                  <c:v>36.066666666666698</c:v>
                </c:pt>
                <c:pt idx="1722">
                  <c:v>36.073333333333302</c:v>
                </c:pt>
                <c:pt idx="1723">
                  <c:v>36.063333333333297</c:v>
                </c:pt>
                <c:pt idx="1724">
                  <c:v>36.064999999999998</c:v>
                </c:pt>
                <c:pt idx="1725">
                  <c:v>36.065555555555598</c:v>
                </c:pt>
                <c:pt idx="1726">
                  <c:v>36.064999999999998</c:v>
                </c:pt>
                <c:pt idx="1727">
                  <c:v>36.064999999999998</c:v>
                </c:pt>
                <c:pt idx="1728">
                  <c:v>36.073999999999998</c:v>
                </c:pt>
                <c:pt idx="1729">
                  <c:v>36.0683333333333</c:v>
                </c:pt>
                <c:pt idx="1730">
                  <c:v>36.064285714285703</c:v>
                </c:pt>
                <c:pt idx="1731">
                  <c:v>36.064999999999998</c:v>
                </c:pt>
                <c:pt idx="1732">
                  <c:v>36.064999999999998</c:v>
                </c:pt>
                <c:pt idx="1733">
                  <c:v>36.064999999999998</c:v>
                </c:pt>
                <c:pt idx="1734">
                  <c:v>36.064999999999998</c:v>
                </c:pt>
                <c:pt idx="1735">
                  <c:v>36.064999999999998</c:v>
                </c:pt>
                <c:pt idx="1736">
                  <c:v>36.064999999999998</c:v>
                </c:pt>
                <c:pt idx="1737">
                  <c:v>36.06</c:v>
                </c:pt>
                <c:pt idx="1738">
                  <c:v>36.054000000000002</c:v>
                </c:pt>
                <c:pt idx="1739">
                  <c:v>36.055</c:v>
                </c:pt>
                <c:pt idx="1740">
                  <c:v>36.055714285714302</c:v>
                </c:pt>
                <c:pt idx="1741">
                  <c:v>36.055</c:v>
                </c:pt>
                <c:pt idx="1742">
                  <c:v>36.054000000000002</c:v>
                </c:pt>
                <c:pt idx="1743">
                  <c:v>36.049999999999997</c:v>
                </c:pt>
                <c:pt idx="1744">
                  <c:v>36.045000000000002</c:v>
                </c:pt>
                <c:pt idx="1745">
                  <c:v>36.042000000000002</c:v>
                </c:pt>
                <c:pt idx="1746">
                  <c:v>36.043333333333301</c:v>
                </c:pt>
                <c:pt idx="1747">
                  <c:v>36.045000000000002</c:v>
                </c:pt>
                <c:pt idx="1748">
                  <c:v>36.045000000000002</c:v>
                </c:pt>
                <c:pt idx="1749">
                  <c:v>36.055</c:v>
                </c:pt>
                <c:pt idx="1750">
                  <c:v>36.055</c:v>
                </c:pt>
                <c:pt idx="1751">
                  <c:v>36.058333333333302</c:v>
                </c:pt>
                <c:pt idx="1752">
                  <c:v>36.055</c:v>
                </c:pt>
                <c:pt idx="1753">
                  <c:v>36.055</c:v>
                </c:pt>
                <c:pt idx="1754">
                  <c:v>36.055</c:v>
                </c:pt>
                <c:pt idx="1755">
                  <c:v>36.045999999999999</c:v>
                </c:pt>
                <c:pt idx="1756">
                  <c:v>36.049999999999997</c:v>
                </c:pt>
                <c:pt idx="1757">
                  <c:v>36.045000000000002</c:v>
                </c:pt>
                <c:pt idx="1758">
                  <c:v>36.055</c:v>
                </c:pt>
                <c:pt idx="1759">
                  <c:v>36.055</c:v>
                </c:pt>
                <c:pt idx="1760">
                  <c:v>36.055</c:v>
                </c:pt>
                <c:pt idx="1761">
                  <c:v>36.064999999999998</c:v>
                </c:pt>
                <c:pt idx="1762">
                  <c:v>36.063333333333297</c:v>
                </c:pt>
                <c:pt idx="1763">
                  <c:v>36.064999999999998</c:v>
                </c:pt>
                <c:pt idx="1764">
                  <c:v>36.06</c:v>
                </c:pt>
                <c:pt idx="1765">
                  <c:v>36.054285714285697</c:v>
                </c:pt>
                <c:pt idx="1766">
                  <c:v>36.06</c:v>
                </c:pt>
                <c:pt idx="1767">
                  <c:v>36.046666666666702</c:v>
                </c:pt>
                <c:pt idx="1768">
                  <c:v>36.048000000000002</c:v>
                </c:pt>
                <c:pt idx="1769">
                  <c:v>36.045000000000002</c:v>
                </c:pt>
                <c:pt idx="1770">
                  <c:v>36.049999999999997</c:v>
                </c:pt>
                <c:pt idx="1771">
                  <c:v>36.049999999999997</c:v>
                </c:pt>
                <c:pt idx="1772">
                  <c:v>36.045000000000002</c:v>
                </c:pt>
                <c:pt idx="1773">
                  <c:v>36.054285714285697</c:v>
                </c:pt>
                <c:pt idx="1774">
                  <c:v>36.055</c:v>
                </c:pt>
                <c:pt idx="1775">
                  <c:v>36.055</c:v>
                </c:pt>
                <c:pt idx="1776">
                  <c:v>36.055999999999997</c:v>
                </c:pt>
                <c:pt idx="1777">
                  <c:v>36.053333333333299</c:v>
                </c:pt>
                <c:pt idx="1778">
                  <c:v>36.045000000000002</c:v>
                </c:pt>
                <c:pt idx="1779">
                  <c:v>36.045000000000002</c:v>
                </c:pt>
                <c:pt idx="1780">
                  <c:v>36.049999999999997</c:v>
                </c:pt>
                <c:pt idx="1781">
                  <c:v>36.045000000000002</c:v>
                </c:pt>
                <c:pt idx="1782">
                  <c:v>36.048000000000002</c:v>
                </c:pt>
                <c:pt idx="1783">
                  <c:v>36.055</c:v>
                </c:pt>
                <c:pt idx="1784">
                  <c:v>36.055</c:v>
                </c:pt>
                <c:pt idx="1785">
                  <c:v>36.055</c:v>
                </c:pt>
                <c:pt idx="1786">
                  <c:v>36.055</c:v>
                </c:pt>
                <c:pt idx="1787">
                  <c:v>36.055</c:v>
                </c:pt>
                <c:pt idx="1788">
                  <c:v>36.064999999999998</c:v>
                </c:pt>
                <c:pt idx="1789">
                  <c:v>36.064999999999998</c:v>
                </c:pt>
                <c:pt idx="1790">
                  <c:v>36.064999999999998</c:v>
                </c:pt>
                <c:pt idx="1791">
                  <c:v>36.063333333333297</c:v>
                </c:pt>
                <c:pt idx="1792">
                  <c:v>36.07</c:v>
                </c:pt>
                <c:pt idx="1793">
                  <c:v>36.066666666666698</c:v>
                </c:pt>
                <c:pt idx="1794">
                  <c:v>36.065555555555598</c:v>
                </c:pt>
                <c:pt idx="1795">
                  <c:v>36.064999999999998</c:v>
                </c:pt>
                <c:pt idx="1796">
                  <c:v>36.064999999999998</c:v>
                </c:pt>
                <c:pt idx="1797">
                  <c:v>36.0614285714286</c:v>
                </c:pt>
                <c:pt idx="1798">
                  <c:v>36.064999999999998</c:v>
                </c:pt>
                <c:pt idx="1799">
                  <c:v>36.054000000000002</c:v>
                </c:pt>
                <c:pt idx="1800">
                  <c:v>36.06</c:v>
                </c:pt>
                <c:pt idx="1801">
                  <c:v>36.055</c:v>
                </c:pt>
                <c:pt idx="1802">
                  <c:v>36.055</c:v>
                </c:pt>
                <c:pt idx="1803">
                  <c:v>36.06</c:v>
                </c:pt>
                <c:pt idx="1804">
                  <c:v>36.064999999999998</c:v>
                </c:pt>
                <c:pt idx="1805">
                  <c:v>36.071666666666701</c:v>
                </c:pt>
                <c:pt idx="1806">
                  <c:v>36.07</c:v>
                </c:pt>
                <c:pt idx="1807">
                  <c:v>36.0833333333333</c:v>
                </c:pt>
                <c:pt idx="1808">
                  <c:v>36.071666666666701</c:v>
                </c:pt>
                <c:pt idx="1809">
                  <c:v>36.0657142857143</c:v>
                </c:pt>
                <c:pt idx="1810">
                  <c:v>36.064</c:v>
                </c:pt>
                <c:pt idx="1811">
                  <c:v>36.057000000000002</c:v>
                </c:pt>
                <c:pt idx="1812">
                  <c:v>36.053333333333299</c:v>
                </c:pt>
                <c:pt idx="1813">
                  <c:v>35.9471428571429</c:v>
                </c:pt>
                <c:pt idx="1814">
                  <c:v>35.68</c:v>
                </c:pt>
                <c:pt idx="1815">
                  <c:v>35.44</c:v>
                </c:pt>
                <c:pt idx="1816">
                  <c:v>35.283636363636397</c:v>
                </c:pt>
                <c:pt idx="1817">
                  <c:v>35.21</c:v>
                </c:pt>
                <c:pt idx="1818">
                  <c:v>35.204999999999998</c:v>
                </c:pt>
                <c:pt idx="1819">
                  <c:v>35.244999999999997</c:v>
                </c:pt>
                <c:pt idx="1820">
                  <c:v>35.299999999999997</c:v>
                </c:pt>
                <c:pt idx="1821">
                  <c:v>35.5194117647059</c:v>
                </c:pt>
                <c:pt idx="1822">
                  <c:v>36.107727272727303</c:v>
                </c:pt>
                <c:pt idx="1823">
                  <c:v>36.650454545454501</c:v>
                </c:pt>
                <c:pt idx="1824">
                  <c:v>37.048695652173897</c:v>
                </c:pt>
                <c:pt idx="1825">
                  <c:v>37.338947368421103</c:v>
                </c:pt>
                <c:pt idx="1826">
                  <c:v>37.574117647058799</c:v>
                </c:pt>
                <c:pt idx="1827">
                  <c:v>37.751249999999999</c:v>
                </c:pt>
                <c:pt idx="1828">
                  <c:v>37.905000000000001</c:v>
                </c:pt>
                <c:pt idx="1829">
                  <c:v>38.042499999999997</c:v>
                </c:pt>
                <c:pt idx="1830">
                  <c:v>38.164999999999999</c:v>
                </c:pt>
                <c:pt idx="1831">
                  <c:v>38.28</c:v>
                </c:pt>
                <c:pt idx="1832">
                  <c:v>38.275555555555599</c:v>
                </c:pt>
                <c:pt idx="1833">
                  <c:v>37.832608695652198</c:v>
                </c:pt>
                <c:pt idx="1834">
                  <c:v>37.439090909090901</c:v>
                </c:pt>
                <c:pt idx="1835">
                  <c:v>37.1672222222222</c:v>
                </c:pt>
                <c:pt idx="1836">
                  <c:v>37.020000000000003</c:v>
                </c:pt>
                <c:pt idx="1837">
                  <c:v>37.01</c:v>
                </c:pt>
                <c:pt idx="1838">
                  <c:v>37.07</c:v>
                </c:pt>
                <c:pt idx="1839">
                  <c:v>37.06</c:v>
                </c:pt>
                <c:pt idx="1840">
                  <c:v>36.97</c:v>
                </c:pt>
                <c:pt idx="1841">
                  <c:v>36.86</c:v>
                </c:pt>
                <c:pt idx="1842">
                  <c:v>36.75</c:v>
                </c:pt>
                <c:pt idx="1843">
                  <c:v>36.658181818181802</c:v>
                </c:pt>
                <c:pt idx="1844">
                  <c:v>36.56</c:v>
                </c:pt>
                <c:pt idx="1845">
                  <c:v>36.47</c:v>
                </c:pt>
                <c:pt idx="1846">
                  <c:v>36.380000000000003</c:v>
                </c:pt>
                <c:pt idx="1847">
                  <c:v>36.295000000000002</c:v>
                </c:pt>
                <c:pt idx="1848">
                  <c:v>36.204999999999998</c:v>
                </c:pt>
                <c:pt idx="1849">
                  <c:v>36.119999999999997</c:v>
                </c:pt>
                <c:pt idx="1850">
                  <c:v>36.03</c:v>
                </c:pt>
                <c:pt idx="1851">
                  <c:v>35.94</c:v>
                </c:pt>
                <c:pt idx="1852">
                  <c:v>35.853333333333303</c:v>
                </c:pt>
                <c:pt idx="1853">
                  <c:v>35.78</c:v>
                </c:pt>
                <c:pt idx="1854">
                  <c:v>35.715000000000003</c:v>
                </c:pt>
                <c:pt idx="1855">
                  <c:v>35.648333333333298</c:v>
                </c:pt>
                <c:pt idx="1856">
                  <c:v>35.61</c:v>
                </c:pt>
                <c:pt idx="1857">
                  <c:v>35.561666666666703</c:v>
                </c:pt>
                <c:pt idx="1858">
                  <c:v>35.5416666666667</c:v>
                </c:pt>
                <c:pt idx="1859">
                  <c:v>35.518333333333302</c:v>
                </c:pt>
                <c:pt idx="1860">
                  <c:v>35.5</c:v>
                </c:pt>
                <c:pt idx="1861">
                  <c:v>35.484999999999999</c:v>
                </c:pt>
                <c:pt idx="1862">
                  <c:v>35.483333333333299</c:v>
                </c:pt>
                <c:pt idx="1863">
                  <c:v>35.475000000000001</c:v>
                </c:pt>
                <c:pt idx="1864">
                  <c:v>35.484999999999999</c:v>
                </c:pt>
                <c:pt idx="1865">
                  <c:v>35.481999999999999</c:v>
                </c:pt>
                <c:pt idx="1866">
                  <c:v>35.505000000000003</c:v>
                </c:pt>
                <c:pt idx="1867">
                  <c:v>35.512</c:v>
                </c:pt>
                <c:pt idx="1868">
                  <c:v>35.54</c:v>
                </c:pt>
                <c:pt idx="1869">
                  <c:v>35.57</c:v>
                </c:pt>
                <c:pt idx="1870">
                  <c:v>35.602499999999999</c:v>
                </c:pt>
                <c:pt idx="1871">
                  <c:v>35.634285714285703</c:v>
                </c:pt>
                <c:pt idx="1872">
                  <c:v>35.672857142857097</c:v>
                </c:pt>
                <c:pt idx="1873">
                  <c:v>35.71</c:v>
                </c:pt>
                <c:pt idx="1874">
                  <c:v>35.744999999999997</c:v>
                </c:pt>
                <c:pt idx="1875">
                  <c:v>35.770000000000003</c:v>
                </c:pt>
                <c:pt idx="1876">
                  <c:v>35.799999999999997</c:v>
                </c:pt>
                <c:pt idx="1877">
                  <c:v>35.81</c:v>
                </c:pt>
                <c:pt idx="1878">
                  <c:v>35.840000000000003</c:v>
                </c:pt>
                <c:pt idx="1879">
                  <c:v>35.856666666666698</c:v>
                </c:pt>
                <c:pt idx="1880">
                  <c:v>35.880000000000003</c:v>
                </c:pt>
                <c:pt idx="1881">
                  <c:v>35.905000000000001</c:v>
                </c:pt>
                <c:pt idx="1882">
                  <c:v>35.92</c:v>
                </c:pt>
                <c:pt idx="1883">
                  <c:v>35.942</c:v>
                </c:pt>
                <c:pt idx="1884">
                  <c:v>35.965000000000003</c:v>
                </c:pt>
                <c:pt idx="1885">
                  <c:v>35.975999999999999</c:v>
                </c:pt>
                <c:pt idx="1886">
                  <c:v>35.994999999999997</c:v>
                </c:pt>
                <c:pt idx="1887">
                  <c:v>35.994999999999997</c:v>
                </c:pt>
                <c:pt idx="1888">
                  <c:v>35.994999999999997</c:v>
                </c:pt>
                <c:pt idx="1889">
                  <c:v>35.994999999999997</c:v>
                </c:pt>
                <c:pt idx="1890">
                  <c:v>35.993333333333297</c:v>
                </c:pt>
                <c:pt idx="1891">
                  <c:v>35.997500000000002</c:v>
                </c:pt>
                <c:pt idx="1892">
                  <c:v>36.003999999999998</c:v>
                </c:pt>
                <c:pt idx="1893">
                  <c:v>36.015000000000001</c:v>
                </c:pt>
                <c:pt idx="1894">
                  <c:v>36.015000000000001</c:v>
                </c:pt>
                <c:pt idx="1895">
                  <c:v>36.020000000000003</c:v>
                </c:pt>
                <c:pt idx="1896">
                  <c:v>36.020000000000003</c:v>
                </c:pt>
                <c:pt idx="1897">
                  <c:v>36.03</c:v>
                </c:pt>
                <c:pt idx="1898">
                  <c:v>36.03</c:v>
                </c:pt>
                <c:pt idx="1899">
                  <c:v>36.025714285714301</c:v>
                </c:pt>
                <c:pt idx="1900">
                  <c:v>36.018333333333302</c:v>
                </c:pt>
                <c:pt idx="1901">
                  <c:v>36.023333333333298</c:v>
                </c:pt>
                <c:pt idx="1902">
                  <c:v>36.024999999999999</c:v>
                </c:pt>
                <c:pt idx="1903">
                  <c:v>36.014000000000003</c:v>
                </c:pt>
                <c:pt idx="1904">
                  <c:v>36.020000000000003</c:v>
                </c:pt>
                <c:pt idx="1905">
                  <c:v>36.020000000000003</c:v>
                </c:pt>
                <c:pt idx="1906">
                  <c:v>36.03</c:v>
                </c:pt>
                <c:pt idx="1907">
                  <c:v>36.04</c:v>
                </c:pt>
                <c:pt idx="1908">
                  <c:v>36.036666666666697</c:v>
                </c:pt>
                <c:pt idx="1909">
                  <c:v>36.034999999999997</c:v>
                </c:pt>
                <c:pt idx="1910">
                  <c:v>36.033333333333303</c:v>
                </c:pt>
                <c:pt idx="1911">
                  <c:v>36.036666666666697</c:v>
                </c:pt>
                <c:pt idx="1912">
                  <c:v>36.025714285714301</c:v>
                </c:pt>
                <c:pt idx="1913">
                  <c:v>36.027999999999999</c:v>
                </c:pt>
                <c:pt idx="1914">
                  <c:v>36.018000000000001</c:v>
                </c:pt>
                <c:pt idx="1915">
                  <c:v>36.015000000000001</c:v>
                </c:pt>
                <c:pt idx="1916">
                  <c:v>36.007142857142902</c:v>
                </c:pt>
                <c:pt idx="1917">
                  <c:v>36.011428571428603</c:v>
                </c:pt>
                <c:pt idx="1918">
                  <c:v>36.016666666666701</c:v>
                </c:pt>
                <c:pt idx="1919">
                  <c:v>36.015000000000001</c:v>
                </c:pt>
                <c:pt idx="1920">
                  <c:v>36.015000000000001</c:v>
                </c:pt>
                <c:pt idx="1921">
                  <c:v>36.024999999999999</c:v>
                </c:pt>
                <c:pt idx="1922">
                  <c:v>36.016666666666701</c:v>
                </c:pt>
                <c:pt idx="1923">
                  <c:v>36.026666666666699</c:v>
                </c:pt>
                <c:pt idx="1924">
                  <c:v>36.027999999999999</c:v>
                </c:pt>
                <c:pt idx="1925">
                  <c:v>36.026666666666699</c:v>
                </c:pt>
                <c:pt idx="1926">
                  <c:v>36.024999999999999</c:v>
                </c:pt>
                <c:pt idx="1927">
                  <c:v>36.024444444444399</c:v>
                </c:pt>
                <c:pt idx="1928">
                  <c:v>36.0283333333333</c:v>
                </c:pt>
                <c:pt idx="1929">
                  <c:v>36.024999999999999</c:v>
                </c:pt>
                <c:pt idx="1930">
                  <c:v>36.031428571428599</c:v>
                </c:pt>
                <c:pt idx="1931">
                  <c:v>36.031999999999996</c:v>
                </c:pt>
                <c:pt idx="1932">
                  <c:v>36.026666666666699</c:v>
                </c:pt>
                <c:pt idx="1933">
                  <c:v>36.023333333333298</c:v>
                </c:pt>
                <c:pt idx="1934">
                  <c:v>36.014000000000003</c:v>
                </c:pt>
                <c:pt idx="1935">
                  <c:v>36.015000000000001</c:v>
                </c:pt>
                <c:pt idx="1936">
                  <c:v>36.0042857142857</c:v>
                </c:pt>
                <c:pt idx="1937">
                  <c:v>36.001666666666701</c:v>
                </c:pt>
                <c:pt idx="1938">
                  <c:v>35.994999999999997</c:v>
                </c:pt>
                <c:pt idx="1939">
                  <c:v>35.994</c:v>
                </c:pt>
                <c:pt idx="1940">
                  <c:v>36.008333333333297</c:v>
                </c:pt>
                <c:pt idx="1941">
                  <c:v>36.005000000000003</c:v>
                </c:pt>
                <c:pt idx="1942">
                  <c:v>36.015000000000001</c:v>
                </c:pt>
                <c:pt idx="1943">
                  <c:v>36.01</c:v>
                </c:pt>
                <c:pt idx="1944">
                  <c:v>36.005000000000003</c:v>
                </c:pt>
                <c:pt idx="1945">
                  <c:v>35.968571428571401</c:v>
                </c:pt>
                <c:pt idx="1946">
                  <c:v>35.984999999999999</c:v>
                </c:pt>
                <c:pt idx="1947">
                  <c:v>35.984285714285697</c:v>
                </c:pt>
                <c:pt idx="1948">
                  <c:v>35.96</c:v>
                </c:pt>
                <c:pt idx="1949">
                  <c:v>36.001428571428598</c:v>
                </c:pt>
                <c:pt idx="1950">
                  <c:v>35.929333333333297</c:v>
                </c:pt>
                <c:pt idx="1951">
                  <c:v>35.99</c:v>
                </c:pt>
                <c:pt idx="1952">
                  <c:v>35.998181818181799</c:v>
                </c:pt>
                <c:pt idx="1953">
                  <c:v>35.99</c:v>
                </c:pt>
                <c:pt idx="1954">
                  <c:v>36.064999999999998</c:v>
                </c:pt>
                <c:pt idx="1955">
                  <c:v>36.116250000000001</c:v>
                </c:pt>
                <c:pt idx="1956">
                  <c:v>36.044285714285699</c:v>
                </c:pt>
                <c:pt idx="1957">
                  <c:v>36.04</c:v>
                </c:pt>
                <c:pt idx="1958">
                  <c:v>36.072857142857103</c:v>
                </c:pt>
                <c:pt idx="1959">
                  <c:v>36.002727272727299</c:v>
                </c:pt>
                <c:pt idx="1960">
                  <c:v>36.005000000000003</c:v>
                </c:pt>
                <c:pt idx="1961">
                  <c:v>36.058999999999997</c:v>
                </c:pt>
                <c:pt idx="1962">
                  <c:v>36.064999999999998</c:v>
                </c:pt>
                <c:pt idx="1963">
                  <c:v>36.022500000000001</c:v>
                </c:pt>
                <c:pt idx="1964">
                  <c:v>36.07</c:v>
                </c:pt>
                <c:pt idx="1965">
                  <c:v>36.115000000000002</c:v>
                </c:pt>
                <c:pt idx="1966">
                  <c:v>36.088181818181802</c:v>
                </c:pt>
                <c:pt idx="1967">
                  <c:v>35.963636363636397</c:v>
                </c:pt>
                <c:pt idx="1968">
                  <c:v>35.895000000000003</c:v>
                </c:pt>
                <c:pt idx="1969">
                  <c:v>35.965000000000003</c:v>
                </c:pt>
                <c:pt idx="1970">
                  <c:v>36.076666666666704</c:v>
                </c:pt>
                <c:pt idx="1971">
                  <c:v>36.03125</c:v>
                </c:pt>
                <c:pt idx="1972">
                  <c:v>35.950000000000003</c:v>
                </c:pt>
                <c:pt idx="1973">
                  <c:v>35.945714285714303</c:v>
                </c:pt>
                <c:pt idx="1974">
                  <c:v>36.055</c:v>
                </c:pt>
                <c:pt idx="1975">
                  <c:v>36.200769230769197</c:v>
                </c:pt>
                <c:pt idx="1976">
                  <c:v>36.159999999999997</c:v>
                </c:pt>
                <c:pt idx="1977">
                  <c:v>36.1175</c:v>
                </c:pt>
                <c:pt idx="1978">
                  <c:v>36.119999999999997</c:v>
                </c:pt>
                <c:pt idx="1979">
                  <c:v>36.234999999999999</c:v>
                </c:pt>
                <c:pt idx="1980">
                  <c:v>36.412631578947398</c:v>
                </c:pt>
                <c:pt idx="1981">
                  <c:v>36.628421052631602</c:v>
                </c:pt>
                <c:pt idx="1982">
                  <c:v>36.777000000000001</c:v>
                </c:pt>
                <c:pt idx="1983">
                  <c:v>36.853000000000002</c:v>
                </c:pt>
                <c:pt idx="1984">
                  <c:v>36.89</c:v>
                </c:pt>
                <c:pt idx="1985">
                  <c:v>36.924999999999997</c:v>
                </c:pt>
                <c:pt idx="1986">
                  <c:v>36.945</c:v>
                </c:pt>
                <c:pt idx="1987">
                  <c:v>36.933333333333302</c:v>
                </c:pt>
                <c:pt idx="1988">
                  <c:v>36.935000000000002</c:v>
                </c:pt>
                <c:pt idx="1989">
                  <c:v>36.908333333333303</c:v>
                </c:pt>
                <c:pt idx="1990">
                  <c:v>36.620416666666699</c:v>
                </c:pt>
                <c:pt idx="1991">
                  <c:v>36.1622727272727</c:v>
                </c:pt>
                <c:pt idx="1992">
                  <c:v>35.747272727272701</c:v>
                </c:pt>
                <c:pt idx="1993">
                  <c:v>35.446190476190502</c:v>
                </c:pt>
                <c:pt idx="1994">
                  <c:v>35.28</c:v>
                </c:pt>
                <c:pt idx="1995">
                  <c:v>35.253999999999998</c:v>
                </c:pt>
                <c:pt idx="1996">
                  <c:v>35.3484615384615</c:v>
                </c:pt>
                <c:pt idx="1997">
                  <c:v>35.502000000000002</c:v>
                </c:pt>
                <c:pt idx="1998">
                  <c:v>35.723333333333301</c:v>
                </c:pt>
                <c:pt idx="1999">
                  <c:v>35.993499999999997</c:v>
                </c:pt>
                <c:pt idx="2000">
                  <c:v>36.250909090909097</c:v>
                </c:pt>
                <c:pt idx="2001">
                  <c:v>36.485999999999997</c:v>
                </c:pt>
                <c:pt idx="2002">
                  <c:v>36.701666666666704</c:v>
                </c:pt>
                <c:pt idx="2003">
                  <c:v>36.895000000000003</c:v>
                </c:pt>
                <c:pt idx="2004">
                  <c:v>37.085000000000001</c:v>
                </c:pt>
                <c:pt idx="2005">
                  <c:v>37.255000000000003</c:v>
                </c:pt>
                <c:pt idx="2006">
                  <c:v>37.35</c:v>
                </c:pt>
                <c:pt idx="2007">
                  <c:v>37.366666666666703</c:v>
                </c:pt>
                <c:pt idx="2008">
                  <c:v>37.366666666666703</c:v>
                </c:pt>
                <c:pt idx="2009">
                  <c:v>37.375</c:v>
                </c:pt>
                <c:pt idx="2010">
                  <c:v>37.39</c:v>
                </c:pt>
                <c:pt idx="2011">
                  <c:v>37.375</c:v>
                </c:pt>
                <c:pt idx="2012">
                  <c:v>37.365000000000002</c:v>
                </c:pt>
                <c:pt idx="2013">
                  <c:v>37.358333333333299</c:v>
                </c:pt>
                <c:pt idx="2014">
                  <c:v>37.344000000000001</c:v>
                </c:pt>
                <c:pt idx="2015">
                  <c:v>37.325000000000003</c:v>
                </c:pt>
                <c:pt idx="2016">
                  <c:v>37.305999999999997</c:v>
                </c:pt>
                <c:pt idx="2017">
                  <c:v>37.284285714285701</c:v>
                </c:pt>
                <c:pt idx="2018">
                  <c:v>37.262500000000003</c:v>
                </c:pt>
                <c:pt idx="2019">
                  <c:v>37.241666666666703</c:v>
                </c:pt>
                <c:pt idx="2020">
                  <c:v>37.215000000000003</c:v>
                </c:pt>
                <c:pt idx="2021">
                  <c:v>37.195</c:v>
                </c:pt>
                <c:pt idx="2022">
                  <c:v>37.15</c:v>
                </c:pt>
                <c:pt idx="2023">
                  <c:v>37.125</c:v>
                </c:pt>
                <c:pt idx="2024">
                  <c:v>37.045000000000002</c:v>
                </c:pt>
                <c:pt idx="2025">
                  <c:v>37.064999999999998</c:v>
                </c:pt>
                <c:pt idx="2026">
                  <c:v>37.060714285714297</c:v>
                </c:pt>
                <c:pt idx="2027">
                  <c:v>36.950000000000003</c:v>
                </c:pt>
                <c:pt idx="2028">
                  <c:v>36.86</c:v>
                </c:pt>
                <c:pt idx="2029">
                  <c:v>36.835000000000001</c:v>
                </c:pt>
                <c:pt idx="2030">
                  <c:v>36.877499999999998</c:v>
                </c:pt>
                <c:pt idx="2031">
                  <c:v>36.781428571428599</c:v>
                </c:pt>
                <c:pt idx="2032">
                  <c:v>36.715000000000003</c:v>
                </c:pt>
                <c:pt idx="2033">
                  <c:v>36.74</c:v>
                </c:pt>
                <c:pt idx="2034">
                  <c:v>36.844999999999999</c:v>
                </c:pt>
                <c:pt idx="2035">
                  <c:v>37.036666666666697</c:v>
                </c:pt>
                <c:pt idx="2036">
                  <c:v>37.244</c:v>
                </c:pt>
                <c:pt idx="2037">
                  <c:v>37.35</c:v>
                </c:pt>
                <c:pt idx="2038">
                  <c:v>37.375999999999998</c:v>
                </c:pt>
                <c:pt idx="2039">
                  <c:v>37.3857142857143</c:v>
                </c:pt>
                <c:pt idx="2040">
                  <c:v>37.395000000000003</c:v>
                </c:pt>
                <c:pt idx="2041">
                  <c:v>37.384999999999998</c:v>
                </c:pt>
                <c:pt idx="2042">
                  <c:v>37.384999999999998</c:v>
                </c:pt>
                <c:pt idx="2043">
                  <c:v>37.383333333333297</c:v>
                </c:pt>
                <c:pt idx="2044">
                  <c:v>37.375</c:v>
                </c:pt>
                <c:pt idx="2045">
                  <c:v>37.384999999999998</c:v>
                </c:pt>
                <c:pt idx="2046">
                  <c:v>37.365000000000002</c:v>
                </c:pt>
                <c:pt idx="2047">
                  <c:v>37.340000000000003</c:v>
                </c:pt>
                <c:pt idx="2048">
                  <c:v>37.29</c:v>
                </c:pt>
                <c:pt idx="2049">
                  <c:v>37.234000000000002</c:v>
                </c:pt>
                <c:pt idx="2050">
                  <c:v>37.185714285714297</c:v>
                </c:pt>
                <c:pt idx="2051">
                  <c:v>37.1</c:v>
                </c:pt>
                <c:pt idx="2052">
                  <c:v>37.034999999999997</c:v>
                </c:pt>
                <c:pt idx="2053">
                  <c:v>37.024999999999999</c:v>
                </c:pt>
                <c:pt idx="2054">
                  <c:v>37.048333333333296</c:v>
                </c:pt>
                <c:pt idx="2055">
                  <c:v>37.021818181818198</c:v>
                </c:pt>
                <c:pt idx="2056">
                  <c:v>37.130000000000003</c:v>
                </c:pt>
                <c:pt idx="2057">
                  <c:v>37.263076923076902</c:v>
                </c:pt>
                <c:pt idx="2058">
                  <c:v>37.39</c:v>
                </c:pt>
                <c:pt idx="2059">
                  <c:v>37.441666666666698</c:v>
                </c:pt>
                <c:pt idx="2060">
                  <c:v>37.465000000000003</c:v>
                </c:pt>
                <c:pt idx="2061">
                  <c:v>37.476666666666702</c:v>
                </c:pt>
                <c:pt idx="2062">
                  <c:v>37.484999999999999</c:v>
                </c:pt>
                <c:pt idx="2063">
                  <c:v>37.49</c:v>
                </c:pt>
                <c:pt idx="2064">
                  <c:v>37.506</c:v>
                </c:pt>
                <c:pt idx="2065">
                  <c:v>37.521666666666697</c:v>
                </c:pt>
                <c:pt idx="2066">
                  <c:v>37.536000000000001</c:v>
                </c:pt>
                <c:pt idx="2067">
                  <c:v>37.5571428571429</c:v>
                </c:pt>
                <c:pt idx="2068">
                  <c:v>37.576666666666704</c:v>
                </c:pt>
                <c:pt idx="2069">
                  <c:v>37.586666666666702</c:v>
                </c:pt>
                <c:pt idx="2070">
                  <c:v>37.603333333333303</c:v>
                </c:pt>
                <c:pt idx="2071">
                  <c:v>37.61</c:v>
                </c:pt>
                <c:pt idx="2072">
                  <c:v>37.615000000000002</c:v>
                </c:pt>
                <c:pt idx="2073">
                  <c:v>37.623333333333299</c:v>
                </c:pt>
                <c:pt idx="2074">
                  <c:v>37.619999999999997</c:v>
                </c:pt>
                <c:pt idx="2075">
                  <c:v>37.64</c:v>
                </c:pt>
                <c:pt idx="2076">
                  <c:v>37.659999999999997</c:v>
                </c:pt>
                <c:pt idx="2077">
                  <c:v>37.662857142857099</c:v>
                </c:pt>
                <c:pt idx="2078">
                  <c:v>37.681428571428597</c:v>
                </c:pt>
                <c:pt idx="2079">
                  <c:v>37.653636363636402</c:v>
                </c:pt>
                <c:pt idx="2080">
                  <c:v>37.568571428571403</c:v>
                </c:pt>
                <c:pt idx="2081">
                  <c:v>37.520000000000003</c:v>
                </c:pt>
                <c:pt idx="2082">
                  <c:v>37.515000000000001</c:v>
                </c:pt>
                <c:pt idx="2083">
                  <c:v>37.488571428571397</c:v>
                </c:pt>
                <c:pt idx="2084">
                  <c:v>37.520000000000003</c:v>
                </c:pt>
                <c:pt idx="2085">
                  <c:v>37.572499999999998</c:v>
                </c:pt>
                <c:pt idx="2086">
                  <c:v>37.590000000000003</c:v>
                </c:pt>
                <c:pt idx="2087">
                  <c:v>37.586666666666702</c:v>
                </c:pt>
                <c:pt idx="2088">
                  <c:v>37.506999999999998</c:v>
                </c:pt>
                <c:pt idx="2089">
                  <c:v>37.473333333333301</c:v>
                </c:pt>
                <c:pt idx="2090">
                  <c:v>37.51</c:v>
                </c:pt>
                <c:pt idx="2091">
                  <c:v>37.610833333333296</c:v>
                </c:pt>
                <c:pt idx="2092">
                  <c:v>37.695</c:v>
                </c:pt>
                <c:pt idx="2093">
                  <c:v>37.729999999999997</c:v>
                </c:pt>
                <c:pt idx="2094">
                  <c:v>37.712499999999999</c:v>
                </c:pt>
                <c:pt idx="2095">
                  <c:v>37.594999999999999</c:v>
                </c:pt>
                <c:pt idx="2096">
                  <c:v>37.5</c:v>
                </c:pt>
                <c:pt idx="2097">
                  <c:v>37.51</c:v>
                </c:pt>
                <c:pt idx="2098">
                  <c:v>37.590000000000003</c:v>
                </c:pt>
                <c:pt idx="2099">
                  <c:v>37.67</c:v>
                </c:pt>
                <c:pt idx="2100">
                  <c:v>37.695</c:v>
                </c:pt>
                <c:pt idx="2101">
                  <c:v>37.688000000000002</c:v>
                </c:pt>
                <c:pt idx="2102">
                  <c:v>37.7083333333333</c:v>
                </c:pt>
                <c:pt idx="2103">
                  <c:v>37.712000000000003</c:v>
                </c:pt>
                <c:pt idx="2104">
                  <c:v>37.664999999999999</c:v>
                </c:pt>
                <c:pt idx="2105">
                  <c:v>37.571428571428598</c:v>
                </c:pt>
                <c:pt idx="2106">
                  <c:v>37.401428571428603</c:v>
                </c:pt>
                <c:pt idx="2107">
                  <c:v>37.234999999999999</c:v>
                </c:pt>
                <c:pt idx="2108">
                  <c:v>37.119999999999997</c:v>
                </c:pt>
                <c:pt idx="2109">
                  <c:v>37.115000000000002</c:v>
                </c:pt>
                <c:pt idx="2110">
                  <c:v>37.119999999999997</c:v>
                </c:pt>
                <c:pt idx="2111">
                  <c:v>37.130000000000003</c:v>
                </c:pt>
                <c:pt idx="2112">
                  <c:v>37.165714285714301</c:v>
                </c:pt>
                <c:pt idx="2113">
                  <c:v>37.225000000000001</c:v>
                </c:pt>
                <c:pt idx="2114">
                  <c:v>37.277500000000003</c:v>
                </c:pt>
                <c:pt idx="2115">
                  <c:v>37.375</c:v>
                </c:pt>
                <c:pt idx="2116">
                  <c:v>37.494999999999997</c:v>
                </c:pt>
                <c:pt idx="2117">
                  <c:v>37.578333333333298</c:v>
                </c:pt>
                <c:pt idx="2118">
                  <c:v>37.619999999999997</c:v>
                </c:pt>
                <c:pt idx="2119">
                  <c:v>37.555</c:v>
                </c:pt>
                <c:pt idx="2120">
                  <c:v>37.155217391304298</c:v>
                </c:pt>
                <c:pt idx="2121">
                  <c:v>36.591818181818198</c:v>
                </c:pt>
                <c:pt idx="2122">
                  <c:v>36.024090909090901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5D-4248-B79D-55E792C01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36304"/>
        <c:axId val="4236379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v>DCW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7"/>
                  <c:spPr>
                    <a:solidFill>
                      <a:srgbClr val="0070C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cult. #10'!$J$3:$J$10</c15:sqref>
                        </c15:formulaRef>
                      </c:ext>
                    </c:extLst>
                    <c:numCache>
                      <c:formatCode>0.000</c:formatCode>
                      <c:ptCount val="8"/>
                      <c:pt idx="0">
                        <c:v>0</c:v>
                      </c:pt>
                      <c:pt idx="1">
                        <c:v>23.367000000000001</c:v>
                      </c:pt>
                      <c:pt idx="2">
                        <c:v>25.867000000000001</c:v>
                      </c:pt>
                      <c:pt idx="3">
                        <c:v>27.867000000000001</c:v>
                      </c:pt>
                      <c:pt idx="4">
                        <c:v>29.867000000000001</c:v>
                      </c:pt>
                      <c:pt idx="5">
                        <c:v>31.95</c:v>
                      </c:pt>
                      <c:pt idx="6">
                        <c:v>33.866999999999997</c:v>
                      </c:pt>
                      <c:pt idx="7">
                        <c:v>35.366999999999997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cult. #10'!$K$3:$K$10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0.14599999999999999</c:v>
                      </c:pt>
                      <c:pt idx="1">
                        <c:v>30.666666666666693</c:v>
                      </c:pt>
                      <c:pt idx="2">
                        <c:v>39.76666666666658</c:v>
                      </c:pt>
                      <c:pt idx="3">
                        <c:v>43.299999999999976</c:v>
                      </c:pt>
                      <c:pt idx="4">
                        <c:v>45.79999999999999</c:v>
                      </c:pt>
                      <c:pt idx="5">
                        <c:v>48.266666666666609</c:v>
                      </c:pt>
                      <c:pt idx="6">
                        <c:v>50.300000000000161</c:v>
                      </c:pt>
                      <c:pt idx="7">
                        <c:v>49.833333333333321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09C-4CDF-A8A3-59D517752B1F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3"/>
          <c:order val="1"/>
          <c:tx>
            <c:strRef>
              <c:f>'Graph cult. #10'!$C$1</c:f>
              <c:strCache>
                <c:ptCount val="1"/>
                <c:pt idx="0">
                  <c:v>CER (mmol/L/h)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'Graph cult. #10'!$A$2:$A$7288</c:f>
              <c:numCache>
                <c:formatCode>0.00000000</c:formatCode>
                <c:ptCount val="7287"/>
                <c:pt idx="0">
                  <c:v>0</c:v>
                </c:pt>
                <c:pt idx="1">
                  <c:v>1.7000000000000001E-2</c:v>
                </c:pt>
                <c:pt idx="2">
                  <c:v>3.3000000000000002E-2</c:v>
                </c:pt>
                <c:pt idx="3">
                  <c:v>0.05</c:v>
                </c:pt>
                <c:pt idx="4">
                  <c:v>6.7000000000000004E-2</c:v>
                </c:pt>
                <c:pt idx="5">
                  <c:v>8.3000000000000004E-2</c:v>
                </c:pt>
                <c:pt idx="6">
                  <c:v>0.1</c:v>
                </c:pt>
                <c:pt idx="7">
                  <c:v>0.11700000000000001</c:v>
                </c:pt>
                <c:pt idx="8">
                  <c:v>0.13300000000000001</c:v>
                </c:pt>
                <c:pt idx="9">
                  <c:v>0.15</c:v>
                </c:pt>
                <c:pt idx="10">
                  <c:v>0.16700000000000001</c:v>
                </c:pt>
                <c:pt idx="11">
                  <c:v>0.183</c:v>
                </c:pt>
                <c:pt idx="12">
                  <c:v>0.2</c:v>
                </c:pt>
                <c:pt idx="13">
                  <c:v>0.217</c:v>
                </c:pt>
                <c:pt idx="14">
                  <c:v>0.23300000000000001</c:v>
                </c:pt>
                <c:pt idx="15">
                  <c:v>0.25</c:v>
                </c:pt>
                <c:pt idx="16">
                  <c:v>0.26700000000000002</c:v>
                </c:pt>
                <c:pt idx="17">
                  <c:v>0.28299999999999997</c:v>
                </c:pt>
                <c:pt idx="18">
                  <c:v>0.3</c:v>
                </c:pt>
                <c:pt idx="19">
                  <c:v>0.317</c:v>
                </c:pt>
                <c:pt idx="20">
                  <c:v>0.33300000000000002</c:v>
                </c:pt>
                <c:pt idx="21">
                  <c:v>0.35</c:v>
                </c:pt>
                <c:pt idx="22">
                  <c:v>0.36699999999999999</c:v>
                </c:pt>
                <c:pt idx="23">
                  <c:v>0.38300000000000001</c:v>
                </c:pt>
                <c:pt idx="24">
                  <c:v>0.4</c:v>
                </c:pt>
                <c:pt idx="25">
                  <c:v>0.41699999999999998</c:v>
                </c:pt>
                <c:pt idx="26">
                  <c:v>0.433</c:v>
                </c:pt>
                <c:pt idx="27">
                  <c:v>0.45</c:v>
                </c:pt>
                <c:pt idx="28">
                  <c:v>0.46700000000000003</c:v>
                </c:pt>
                <c:pt idx="29">
                  <c:v>0.48299999999999998</c:v>
                </c:pt>
                <c:pt idx="30">
                  <c:v>0.5</c:v>
                </c:pt>
                <c:pt idx="31">
                  <c:v>0.51700000000000002</c:v>
                </c:pt>
                <c:pt idx="32">
                  <c:v>0.53300000000000003</c:v>
                </c:pt>
                <c:pt idx="33">
                  <c:v>0.55000000000000004</c:v>
                </c:pt>
                <c:pt idx="34">
                  <c:v>0.56699999999999995</c:v>
                </c:pt>
                <c:pt idx="35">
                  <c:v>0.58299999999999996</c:v>
                </c:pt>
                <c:pt idx="36">
                  <c:v>0.6</c:v>
                </c:pt>
                <c:pt idx="37">
                  <c:v>0.61699999999999999</c:v>
                </c:pt>
                <c:pt idx="38">
                  <c:v>0.63300000000000001</c:v>
                </c:pt>
                <c:pt idx="39">
                  <c:v>0.65</c:v>
                </c:pt>
                <c:pt idx="40">
                  <c:v>0.66700000000000004</c:v>
                </c:pt>
                <c:pt idx="41">
                  <c:v>0.68300000000000005</c:v>
                </c:pt>
                <c:pt idx="42">
                  <c:v>0.7</c:v>
                </c:pt>
                <c:pt idx="43">
                  <c:v>0.71699999999999997</c:v>
                </c:pt>
                <c:pt idx="44">
                  <c:v>0.73299999999999998</c:v>
                </c:pt>
                <c:pt idx="45">
                  <c:v>0.75</c:v>
                </c:pt>
                <c:pt idx="46">
                  <c:v>0.76700000000000002</c:v>
                </c:pt>
                <c:pt idx="47">
                  <c:v>0.78300000000000003</c:v>
                </c:pt>
                <c:pt idx="48">
                  <c:v>0.8</c:v>
                </c:pt>
                <c:pt idx="49">
                  <c:v>0.81699999999999995</c:v>
                </c:pt>
                <c:pt idx="50">
                  <c:v>0.83299999999999996</c:v>
                </c:pt>
                <c:pt idx="51">
                  <c:v>0.85</c:v>
                </c:pt>
                <c:pt idx="52">
                  <c:v>0.86699999999999999</c:v>
                </c:pt>
                <c:pt idx="53">
                  <c:v>0.88300000000000001</c:v>
                </c:pt>
                <c:pt idx="54">
                  <c:v>0.9</c:v>
                </c:pt>
                <c:pt idx="55">
                  <c:v>0.91700000000000004</c:v>
                </c:pt>
                <c:pt idx="56">
                  <c:v>0.93300000000000005</c:v>
                </c:pt>
                <c:pt idx="57">
                  <c:v>0.95</c:v>
                </c:pt>
                <c:pt idx="58">
                  <c:v>0.96699999999999997</c:v>
                </c:pt>
                <c:pt idx="59">
                  <c:v>0.98299999999999998</c:v>
                </c:pt>
                <c:pt idx="60">
                  <c:v>1</c:v>
                </c:pt>
                <c:pt idx="61">
                  <c:v>1.0169999999999999</c:v>
                </c:pt>
                <c:pt idx="62">
                  <c:v>1.0329999999999999</c:v>
                </c:pt>
                <c:pt idx="63">
                  <c:v>1.05</c:v>
                </c:pt>
                <c:pt idx="64">
                  <c:v>1.0669999999999999</c:v>
                </c:pt>
                <c:pt idx="65">
                  <c:v>1.083</c:v>
                </c:pt>
                <c:pt idx="66">
                  <c:v>1.1000000000000001</c:v>
                </c:pt>
                <c:pt idx="67">
                  <c:v>1.117</c:v>
                </c:pt>
                <c:pt idx="68">
                  <c:v>1.133</c:v>
                </c:pt>
                <c:pt idx="69">
                  <c:v>1.1499999999999999</c:v>
                </c:pt>
                <c:pt idx="70">
                  <c:v>1.167</c:v>
                </c:pt>
                <c:pt idx="71">
                  <c:v>1.1830000000000001</c:v>
                </c:pt>
                <c:pt idx="72">
                  <c:v>1.2</c:v>
                </c:pt>
                <c:pt idx="73">
                  <c:v>1.2170000000000001</c:v>
                </c:pt>
                <c:pt idx="74">
                  <c:v>1.2330000000000001</c:v>
                </c:pt>
                <c:pt idx="75">
                  <c:v>1.25</c:v>
                </c:pt>
                <c:pt idx="76">
                  <c:v>1.2669999999999999</c:v>
                </c:pt>
                <c:pt idx="77">
                  <c:v>1.2829999999999999</c:v>
                </c:pt>
                <c:pt idx="78">
                  <c:v>1.3</c:v>
                </c:pt>
                <c:pt idx="79">
                  <c:v>1.3169999999999999</c:v>
                </c:pt>
                <c:pt idx="80">
                  <c:v>1.333</c:v>
                </c:pt>
                <c:pt idx="81">
                  <c:v>1.35</c:v>
                </c:pt>
                <c:pt idx="82">
                  <c:v>1.367</c:v>
                </c:pt>
                <c:pt idx="83">
                  <c:v>1.383</c:v>
                </c:pt>
                <c:pt idx="84">
                  <c:v>1.4</c:v>
                </c:pt>
                <c:pt idx="85">
                  <c:v>1.417</c:v>
                </c:pt>
                <c:pt idx="86">
                  <c:v>1.4330000000000001</c:v>
                </c:pt>
                <c:pt idx="87">
                  <c:v>1.45</c:v>
                </c:pt>
                <c:pt idx="88">
                  <c:v>1.4670000000000001</c:v>
                </c:pt>
                <c:pt idx="89">
                  <c:v>1.4830000000000001</c:v>
                </c:pt>
                <c:pt idx="90">
                  <c:v>1.5</c:v>
                </c:pt>
                <c:pt idx="91">
                  <c:v>1.5169999999999999</c:v>
                </c:pt>
                <c:pt idx="92">
                  <c:v>1.5329999999999999</c:v>
                </c:pt>
                <c:pt idx="93">
                  <c:v>1.55</c:v>
                </c:pt>
                <c:pt idx="94">
                  <c:v>1.5669999999999999</c:v>
                </c:pt>
                <c:pt idx="95">
                  <c:v>1.583</c:v>
                </c:pt>
                <c:pt idx="96">
                  <c:v>1.6</c:v>
                </c:pt>
                <c:pt idx="97">
                  <c:v>1.617</c:v>
                </c:pt>
                <c:pt idx="98">
                  <c:v>1.633</c:v>
                </c:pt>
                <c:pt idx="99">
                  <c:v>1.65</c:v>
                </c:pt>
                <c:pt idx="100">
                  <c:v>1.667</c:v>
                </c:pt>
                <c:pt idx="101">
                  <c:v>1.6830000000000001</c:v>
                </c:pt>
                <c:pt idx="102">
                  <c:v>1.7</c:v>
                </c:pt>
                <c:pt idx="103">
                  <c:v>1.7170000000000001</c:v>
                </c:pt>
                <c:pt idx="104">
                  <c:v>1.7330000000000001</c:v>
                </c:pt>
                <c:pt idx="105">
                  <c:v>1.75</c:v>
                </c:pt>
                <c:pt idx="106">
                  <c:v>1.7669999999999999</c:v>
                </c:pt>
                <c:pt idx="107">
                  <c:v>1.7829999999999999</c:v>
                </c:pt>
                <c:pt idx="108">
                  <c:v>1.8</c:v>
                </c:pt>
                <c:pt idx="109">
                  <c:v>1.8169999999999999</c:v>
                </c:pt>
                <c:pt idx="110">
                  <c:v>1.833</c:v>
                </c:pt>
                <c:pt idx="111">
                  <c:v>1.85</c:v>
                </c:pt>
                <c:pt idx="112">
                  <c:v>1.867</c:v>
                </c:pt>
                <c:pt idx="113">
                  <c:v>1.883</c:v>
                </c:pt>
                <c:pt idx="114">
                  <c:v>1.9</c:v>
                </c:pt>
                <c:pt idx="115">
                  <c:v>1.917</c:v>
                </c:pt>
                <c:pt idx="116">
                  <c:v>1.9330000000000001</c:v>
                </c:pt>
                <c:pt idx="117">
                  <c:v>1.95</c:v>
                </c:pt>
                <c:pt idx="118">
                  <c:v>1.9670000000000001</c:v>
                </c:pt>
                <c:pt idx="119">
                  <c:v>1.9830000000000001</c:v>
                </c:pt>
                <c:pt idx="120">
                  <c:v>2</c:v>
                </c:pt>
                <c:pt idx="121">
                  <c:v>2.0169999999999999</c:v>
                </c:pt>
                <c:pt idx="122">
                  <c:v>2.0329999999999999</c:v>
                </c:pt>
                <c:pt idx="123">
                  <c:v>2.0499999999999998</c:v>
                </c:pt>
                <c:pt idx="124">
                  <c:v>2.0670000000000002</c:v>
                </c:pt>
                <c:pt idx="125">
                  <c:v>2.0830000000000002</c:v>
                </c:pt>
                <c:pt idx="126">
                  <c:v>2.1</c:v>
                </c:pt>
                <c:pt idx="127">
                  <c:v>2.117</c:v>
                </c:pt>
                <c:pt idx="128">
                  <c:v>2.133</c:v>
                </c:pt>
                <c:pt idx="129">
                  <c:v>2.15</c:v>
                </c:pt>
                <c:pt idx="130">
                  <c:v>2.1669999999999998</c:v>
                </c:pt>
                <c:pt idx="131">
                  <c:v>2.1829999999999998</c:v>
                </c:pt>
                <c:pt idx="132">
                  <c:v>2.2000000000000002</c:v>
                </c:pt>
                <c:pt idx="133">
                  <c:v>2.2170000000000001</c:v>
                </c:pt>
                <c:pt idx="134">
                  <c:v>2.2330000000000001</c:v>
                </c:pt>
                <c:pt idx="135">
                  <c:v>2.25</c:v>
                </c:pt>
                <c:pt idx="136">
                  <c:v>2.2669999999999999</c:v>
                </c:pt>
                <c:pt idx="137">
                  <c:v>2.2829999999999999</c:v>
                </c:pt>
                <c:pt idx="138">
                  <c:v>2.2999999999999998</c:v>
                </c:pt>
                <c:pt idx="139">
                  <c:v>2.3170000000000002</c:v>
                </c:pt>
                <c:pt idx="140">
                  <c:v>2.3330000000000002</c:v>
                </c:pt>
                <c:pt idx="141">
                  <c:v>2.35</c:v>
                </c:pt>
                <c:pt idx="142">
                  <c:v>2.367</c:v>
                </c:pt>
                <c:pt idx="143">
                  <c:v>2.383</c:v>
                </c:pt>
                <c:pt idx="144">
                  <c:v>2.4</c:v>
                </c:pt>
                <c:pt idx="145">
                  <c:v>2.4169999999999998</c:v>
                </c:pt>
                <c:pt idx="146">
                  <c:v>2.4329999999999998</c:v>
                </c:pt>
                <c:pt idx="147">
                  <c:v>2.4500000000000002</c:v>
                </c:pt>
                <c:pt idx="148">
                  <c:v>2.4670000000000001</c:v>
                </c:pt>
                <c:pt idx="149">
                  <c:v>2.4830000000000001</c:v>
                </c:pt>
                <c:pt idx="150">
                  <c:v>2.5</c:v>
                </c:pt>
                <c:pt idx="151">
                  <c:v>2.5169999999999999</c:v>
                </c:pt>
                <c:pt idx="152">
                  <c:v>2.5329999999999999</c:v>
                </c:pt>
                <c:pt idx="153">
                  <c:v>2.5499999999999998</c:v>
                </c:pt>
                <c:pt idx="154">
                  <c:v>2.5670000000000002</c:v>
                </c:pt>
                <c:pt idx="155">
                  <c:v>2.5830000000000002</c:v>
                </c:pt>
                <c:pt idx="156">
                  <c:v>2.6</c:v>
                </c:pt>
                <c:pt idx="157">
                  <c:v>2.617</c:v>
                </c:pt>
                <c:pt idx="158">
                  <c:v>2.633</c:v>
                </c:pt>
                <c:pt idx="159">
                  <c:v>2.65</c:v>
                </c:pt>
                <c:pt idx="160">
                  <c:v>2.6669999999999998</c:v>
                </c:pt>
                <c:pt idx="161">
                  <c:v>2.6829999999999998</c:v>
                </c:pt>
                <c:pt idx="162">
                  <c:v>2.7</c:v>
                </c:pt>
                <c:pt idx="163">
                  <c:v>2.7170000000000001</c:v>
                </c:pt>
                <c:pt idx="164">
                  <c:v>2.7330000000000001</c:v>
                </c:pt>
                <c:pt idx="165">
                  <c:v>2.75</c:v>
                </c:pt>
                <c:pt idx="166">
                  <c:v>2.7669999999999999</c:v>
                </c:pt>
                <c:pt idx="167">
                  <c:v>2.7829999999999999</c:v>
                </c:pt>
                <c:pt idx="168">
                  <c:v>2.8</c:v>
                </c:pt>
                <c:pt idx="169">
                  <c:v>2.8170000000000002</c:v>
                </c:pt>
                <c:pt idx="170">
                  <c:v>2.8330000000000002</c:v>
                </c:pt>
                <c:pt idx="171">
                  <c:v>2.85</c:v>
                </c:pt>
                <c:pt idx="172">
                  <c:v>2.867</c:v>
                </c:pt>
                <c:pt idx="173">
                  <c:v>2.883</c:v>
                </c:pt>
                <c:pt idx="174">
                  <c:v>2.9</c:v>
                </c:pt>
                <c:pt idx="175">
                  <c:v>2.9169999999999998</c:v>
                </c:pt>
                <c:pt idx="176">
                  <c:v>2.9329999999999998</c:v>
                </c:pt>
                <c:pt idx="177">
                  <c:v>2.95</c:v>
                </c:pt>
                <c:pt idx="178">
                  <c:v>2.9670000000000001</c:v>
                </c:pt>
                <c:pt idx="179">
                  <c:v>2.9830000000000001</c:v>
                </c:pt>
                <c:pt idx="180">
                  <c:v>3</c:v>
                </c:pt>
                <c:pt idx="181">
                  <c:v>3.0169999999999999</c:v>
                </c:pt>
                <c:pt idx="182">
                  <c:v>3.0329999999999999</c:v>
                </c:pt>
                <c:pt idx="183">
                  <c:v>3.05</c:v>
                </c:pt>
                <c:pt idx="184">
                  <c:v>3.0670000000000002</c:v>
                </c:pt>
                <c:pt idx="185">
                  <c:v>3.0830000000000002</c:v>
                </c:pt>
                <c:pt idx="186">
                  <c:v>3.1</c:v>
                </c:pt>
                <c:pt idx="187">
                  <c:v>3.117</c:v>
                </c:pt>
                <c:pt idx="188">
                  <c:v>3.133</c:v>
                </c:pt>
                <c:pt idx="189">
                  <c:v>3.15</c:v>
                </c:pt>
                <c:pt idx="190">
                  <c:v>3.1669999999999998</c:v>
                </c:pt>
                <c:pt idx="191">
                  <c:v>3.1829999999999998</c:v>
                </c:pt>
                <c:pt idx="192">
                  <c:v>3.2</c:v>
                </c:pt>
                <c:pt idx="193">
                  <c:v>3.2170000000000001</c:v>
                </c:pt>
                <c:pt idx="194">
                  <c:v>3.2330000000000001</c:v>
                </c:pt>
                <c:pt idx="195">
                  <c:v>3.25</c:v>
                </c:pt>
                <c:pt idx="196">
                  <c:v>3.2669999999999999</c:v>
                </c:pt>
                <c:pt idx="197">
                  <c:v>3.2829999999999999</c:v>
                </c:pt>
                <c:pt idx="198">
                  <c:v>3.3</c:v>
                </c:pt>
                <c:pt idx="199">
                  <c:v>3.3170000000000002</c:v>
                </c:pt>
                <c:pt idx="200">
                  <c:v>3.3330000000000002</c:v>
                </c:pt>
                <c:pt idx="201">
                  <c:v>3.35</c:v>
                </c:pt>
                <c:pt idx="202">
                  <c:v>3.367</c:v>
                </c:pt>
                <c:pt idx="203">
                  <c:v>3.383</c:v>
                </c:pt>
                <c:pt idx="204">
                  <c:v>3.4</c:v>
                </c:pt>
                <c:pt idx="205">
                  <c:v>3.4169999999999998</c:v>
                </c:pt>
                <c:pt idx="206">
                  <c:v>3.4329999999999998</c:v>
                </c:pt>
                <c:pt idx="207">
                  <c:v>3.45</c:v>
                </c:pt>
                <c:pt idx="208">
                  <c:v>3.4670000000000001</c:v>
                </c:pt>
                <c:pt idx="209">
                  <c:v>3.4830000000000001</c:v>
                </c:pt>
                <c:pt idx="210">
                  <c:v>3.5</c:v>
                </c:pt>
                <c:pt idx="211">
                  <c:v>3.5169999999999999</c:v>
                </c:pt>
                <c:pt idx="212">
                  <c:v>3.5329999999999999</c:v>
                </c:pt>
                <c:pt idx="213">
                  <c:v>3.55</c:v>
                </c:pt>
                <c:pt idx="214">
                  <c:v>3.5670000000000002</c:v>
                </c:pt>
                <c:pt idx="215">
                  <c:v>3.5830000000000002</c:v>
                </c:pt>
                <c:pt idx="216">
                  <c:v>3.6</c:v>
                </c:pt>
                <c:pt idx="217">
                  <c:v>3.617</c:v>
                </c:pt>
                <c:pt idx="218">
                  <c:v>3.633</c:v>
                </c:pt>
                <c:pt idx="219">
                  <c:v>3.65</c:v>
                </c:pt>
                <c:pt idx="220">
                  <c:v>3.6669999999999998</c:v>
                </c:pt>
                <c:pt idx="221">
                  <c:v>3.6829999999999998</c:v>
                </c:pt>
                <c:pt idx="222">
                  <c:v>3.7</c:v>
                </c:pt>
                <c:pt idx="223">
                  <c:v>3.7170000000000001</c:v>
                </c:pt>
                <c:pt idx="224">
                  <c:v>3.7330000000000001</c:v>
                </c:pt>
                <c:pt idx="225">
                  <c:v>3.75</c:v>
                </c:pt>
                <c:pt idx="226">
                  <c:v>3.7669999999999999</c:v>
                </c:pt>
                <c:pt idx="227">
                  <c:v>3.7829999999999999</c:v>
                </c:pt>
                <c:pt idx="228">
                  <c:v>3.8</c:v>
                </c:pt>
                <c:pt idx="229">
                  <c:v>3.8170000000000002</c:v>
                </c:pt>
                <c:pt idx="230">
                  <c:v>3.8330000000000002</c:v>
                </c:pt>
                <c:pt idx="231">
                  <c:v>3.85</c:v>
                </c:pt>
                <c:pt idx="232">
                  <c:v>3.867</c:v>
                </c:pt>
                <c:pt idx="233">
                  <c:v>3.883</c:v>
                </c:pt>
                <c:pt idx="234">
                  <c:v>3.9</c:v>
                </c:pt>
                <c:pt idx="235">
                  <c:v>3.9169999999999998</c:v>
                </c:pt>
                <c:pt idx="236">
                  <c:v>3.9329999999999998</c:v>
                </c:pt>
                <c:pt idx="237">
                  <c:v>3.95</c:v>
                </c:pt>
                <c:pt idx="238">
                  <c:v>3.9670000000000001</c:v>
                </c:pt>
                <c:pt idx="239">
                  <c:v>3.9830000000000001</c:v>
                </c:pt>
                <c:pt idx="240">
                  <c:v>4</c:v>
                </c:pt>
                <c:pt idx="241">
                  <c:v>4.0170000000000003</c:v>
                </c:pt>
                <c:pt idx="242">
                  <c:v>4.0330000000000004</c:v>
                </c:pt>
                <c:pt idx="243">
                  <c:v>4.05</c:v>
                </c:pt>
                <c:pt idx="244">
                  <c:v>4.0670000000000002</c:v>
                </c:pt>
                <c:pt idx="245">
                  <c:v>4.0830000000000002</c:v>
                </c:pt>
                <c:pt idx="246">
                  <c:v>4.0999999999999996</c:v>
                </c:pt>
                <c:pt idx="247">
                  <c:v>4.117</c:v>
                </c:pt>
                <c:pt idx="248">
                  <c:v>4.133</c:v>
                </c:pt>
                <c:pt idx="249">
                  <c:v>4.1500000000000004</c:v>
                </c:pt>
                <c:pt idx="250">
                  <c:v>4.1669999999999998</c:v>
                </c:pt>
                <c:pt idx="251">
                  <c:v>4.1829999999999998</c:v>
                </c:pt>
                <c:pt idx="252">
                  <c:v>4.2</c:v>
                </c:pt>
                <c:pt idx="253">
                  <c:v>4.2169999999999996</c:v>
                </c:pt>
                <c:pt idx="254">
                  <c:v>4.2329999999999997</c:v>
                </c:pt>
                <c:pt idx="255">
                  <c:v>4.25</c:v>
                </c:pt>
                <c:pt idx="256">
                  <c:v>4.2670000000000003</c:v>
                </c:pt>
                <c:pt idx="257">
                  <c:v>4.2830000000000004</c:v>
                </c:pt>
                <c:pt idx="258">
                  <c:v>4.3</c:v>
                </c:pt>
                <c:pt idx="259">
                  <c:v>4.3170000000000002</c:v>
                </c:pt>
                <c:pt idx="260">
                  <c:v>4.3330000000000002</c:v>
                </c:pt>
                <c:pt idx="261">
                  <c:v>4.3499999999999996</c:v>
                </c:pt>
                <c:pt idx="262">
                  <c:v>4.367</c:v>
                </c:pt>
                <c:pt idx="263">
                  <c:v>4.383</c:v>
                </c:pt>
                <c:pt idx="264">
                  <c:v>4.4000000000000004</c:v>
                </c:pt>
                <c:pt idx="265">
                  <c:v>4.4169999999999998</c:v>
                </c:pt>
                <c:pt idx="266">
                  <c:v>4.4329999999999998</c:v>
                </c:pt>
                <c:pt idx="267">
                  <c:v>4.45</c:v>
                </c:pt>
                <c:pt idx="268">
                  <c:v>4.4669999999999996</c:v>
                </c:pt>
                <c:pt idx="269">
                  <c:v>4.4829999999999997</c:v>
                </c:pt>
                <c:pt idx="270">
                  <c:v>4.5</c:v>
                </c:pt>
                <c:pt idx="271">
                  <c:v>4.5170000000000003</c:v>
                </c:pt>
                <c:pt idx="272">
                  <c:v>4.5330000000000004</c:v>
                </c:pt>
                <c:pt idx="273">
                  <c:v>4.55</c:v>
                </c:pt>
                <c:pt idx="274">
                  <c:v>4.5670000000000002</c:v>
                </c:pt>
                <c:pt idx="275">
                  <c:v>4.5830000000000002</c:v>
                </c:pt>
                <c:pt idx="276">
                  <c:v>4.5999999999999996</c:v>
                </c:pt>
                <c:pt idx="277">
                  <c:v>4.617</c:v>
                </c:pt>
                <c:pt idx="278">
                  <c:v>4.633</c:v>
                </c:pt>
                <c:pt idx="279">
                  <c:v>4.6500000000000004</c:v>
                </c:pt>
                <c:pt idx="280">
                  <c:v>4.6669999999999998</c:v>
                </c:pt>
                <c:pt idx="281">
                  <c:v>4.6829999999999998</c:v>
                </c:pt>
                <c:pt idx="282">
                  <c:v>4.7</c:v>
                </c:pt>
                <c:pt idx="283">
                  <c:v>4.7169999999999996</c:v>
                </c:pt>
                <c:pt idx="284">
                  <c:v>4.7329999999999997</c:v>
                </c:pt>
                <c:pt idx="285">
                  <c:v>4.75</c:v>
                </c:pt>
                <c:pt idx="286">
                  <c:v>4.7670000000000003</c:v>
                </c:pt>
                <c:pt idx="287">
                  <c:v>4.7830000000000004</c:v>
                </c:pt>
                <c:pt idx="288">
                  <c:v>4.8</c:v>
                </c:pt>
                <c:pt idx="289">
                  <c:v>4.8170000000000002</c:v>
                </c:pt>
                <c:pt idx="290">
                  <c:v>4.8330000000000002</c:v>
                </c:pt>
                <c:pt idx="291">
                  <c:v>4.8499999999999996</c:v>
                </c:pt>
                <c:pt idx="292">
                  <c:v>4.867</c:v>
                </c:pt>
                <c:pt idx="293">
                  <c:v>4.883</c:v>
                </c:pt>
                <c:pt idx="294">
                  <c:v>4.9000000000000004</c:v>
                </c:pt>
                <c:pt idx="295">
                  <c:v>4.9169999999999998</c:v>
                </c:pt>
                <c:pt idx="296">
                  <c:v>4.9329999999999998</c:v>
                </c:pt>
                <c:pt idx="297">
                  <c:v>4.95</c:v>
                </c:pt>
                <c:pt idx="298">
                  <c:v>4.9669999999999996</c:v>
                </c:pt>
                <c:pt idx="299">
                  <c:v>4.9829999999999997</c:v>
                </c:pt>
                <c:pt idx="300">
                  <c:v>5</c:v>
                </c:pt>
                <c:pt idx="301">
                  <c:v>5.0170000000000003</c:v>
                </c:pt>
                <c:pt idx="302">
                  <c:v>5.0330000000000004</c:v>
                </c:pt>
                <c:pt idx="303">
                  <c:v>5.05</c:v>
                </c:pt>
                <c:pt idx="304">
                  <c:v>5.0670000000000002</c:v>
                </c:pt>
                <c:pt idx="305">
                  <c:v>5.0830000000000002</c:v>
                </c:pt>
                <c:pt idx="306">
                  <c:v>5.0999999999999996</c:v>
                </c:pt>
                <c:pt idx="307">
                  <c:v>5.117</c:v>
                </c:pt>
                <c:pt idx="308">
                  <c:v>5.133</c:v>
                </c:pt>
                <c:pt idx="309">
                  <c:v>5.15</c:v>
                </c:pt>
                <c:pt idx="310">
                  <c:v>5.1669999999999998</c:v>
                </c:pt>
                <c:pt idx="311">
                  <c:v>5.1829999999999998</c:v>
                </c:pt>
                <c:pt idx="312">
                  <c:v>5.2</c:v>
                </c:pt>
                <c:pt idx="313">
                  <c:v>5.2169999999999996</c:v>
                </c:pt>
                <c:pt idx="314">
                  <c:v>5.2329999999999997</c:v>
                </c:pt>
                <c:pt idx="315">
                  <c:v>5.25</c:v>
                </c:pt>
                <c:pt idx="316">
                  <c:v>5.2670000000000003</c:v>
                </c:pt>
                <c:pt idx="317">
                  <c:v>5.2830000000000004</c:v>
                </c:pt>
                <c:pt idx="318">
                  <c:v>5.3</c:v>
                </c:pt>
                <c:pt idx="319">
                  <c:v>5.3170000000000002</c:v>
                </c:pt>
                <c:pt idx="320">
                  <c:v>5.3330000000000002</c:v>
                </c:pt>
                <c:pt idx="321">
                  <c:v>5.35</c:v>
                </c:pt>
                <c:pt idx="322">
                  <c:v>5.367</c:v>
                </c:pt>
                <c:pt idx="323">
                  <c:v>5.383</c:v>
                </c:pt>
                <c:pt idx="324">
                  <c:v>5.4</c:v>
                </c:pt>
                <c:pt idx="325">
                  <c:v>5.4169999999999998</c:v>
                </c:pt>
                <c:pt idx="326">
                  <c:v>5.4329999999999998</c:v>
                </c:pt>
                <c:pt idx="327">
                  <c:v>5.45</c:v>
                </c:pt>
                <c:pt idx="328">
                  <c:v>5.4669999999999996</c:v>
                </c:pt>
                <c:pt idx="329">
                  <c:v>5.4829999999999997</c:v>
                </c:pt>
                <c:pt idx="330">
                  <c:v>5.5</c:v>
                </c:pt>
                <c:pt idx="331">
                  <c:v>5.5170000000000003</c:v>
                </c:pt>
                <c:pt idx="332">
                  <c:v>5.5330000000000004</c:v>
                </c:pt>
                <c:pt idx="333">
                  <c:v>5.55</c:v>
                </c:pt>
                <c:pt idx="334">
                  <c:v>5.5670000000000002</c:v>
                </c:pt>
                <c:pt idx="335">
                  <c:v>5.5830000000000002</c:v>
                </c:pt>
                <c:pt idx="336">
                  <c:v>5.6</c:v>
                </c:pt>
                <c:pt idx="337">
                  <c:v>5.617</c:v>
                </c:pt>
                <c:pt idx="338">
                  <c:v>5.633</c:v>
                </c:pt>
                <c:pt idx="339">
                  <c:v>5.65</c:v>
                </c:pt>
                <c:pt idx="340">
                  <c:v>5.6669999999999998</c:v>
                </c:pt>
                <c:pt idx="341">
                  <c:v>5.6829999999999998</c:v>
                </c:pt>
                <c:pt idx="342">
                  <c:v>5.7</c:v>
                </c:pt>
                <c:pt idx="343">
                  <c:v>5.7169999999999996</c:v>
                </c:pt>
                <c:pt idx="344">
                  <c:v>5.7329999999999997</c:v>
                </c:pt>
                <c:pt idx="345">
                  <c:v>5.75</c:v>
                </c:pt>
                <c:pt idx="346">
                  <c:v>5.7670000000000003</c:v>
                </c:pt>
                <c:pt idx="347">
                  <c:v>5.7830000000000004</c:v>
                </c:pt>
                <c:pt idx="348">
                  <c:v>5.8</c:v>
                </c:pt>
                <c:pt idx="349">
                  <c:v>5.8170000000000002</c:v>
                </c:pt>
                <c:pt idx="350">
                  <c:v>5.8330000000000002</c:v>
                </c:pt>
                <c:pt idx="351">
                  <c:v>5.85</c:v>
                </c:pt>
                <c:pt idx="352">
                  <c:v>5.867</c:v>
                </c:pt>
                <c:pt idx="353">
                  <c:v>5.883</c:v>
                </c:pt>
                <c:pt idx="354">
                  <c:v>5.9</c:v>
                </c:pt>
                <c:pt idx="355">
                  <c:v>5.9169999999999998</c:v>
                </c:pt>
                <c:pt idx="356">
                  <c:v>5.9329999999999998</c:v>
                </c:pt>
                <c:pt idx="357">
                  <c:v>5.95</c:v>
                </c:pt>
                <c:pt idx="358">
                  <c:v>5.9669999999999996</c:v>
                </c:pt>
                <c:pt idx="359">
                  <c:v>5.9829999999999997</c:v>
                </c:pt>
                <c:pt idx="360">
                  <c:v>6</c:v>
                </c:pt>
                <c:pt idx="361">
                  <c:v>6.0170000000000003</c:v>
                </c:pt>
                <c:pt idx="362">
                  <c:v>6.0330000000000004</c:v>
                </c:pt>
                <c:pt idx="363">
                  <c:v>6.05</c:v>
                </c:pt>
                <c:pt idx="364">
                  <c:v>6.0670000000000002</c:v>
                </c:pt>
                <c:pt idx="365">
                  <c:v>6.0830000000000002</c:v>
                </c:pt>
                <c:pt idx="366">
                  <c:v>6.1</c:v>
                </c:pt>
                <c:pt idx="367">
                  <c:v>6.117</c:v>
                </c:pt>
                <c:pt idx="368">
                  <c:v>6.133</c:v>
                </c:pt>
                <c:pt idx="369">
                  <c:v>6.15</c:v>
                </c:pt>
                <c:pt idx="370">
                  <c:v>6.1669999999999998</c:v>
                </c:pt>
                <c:pt idx="371">
                  <c:v>6.1829999999999998</c:v>
                </c:pt>
                <c:pt idx="372">
                  <c:v>6.2</c:v>
                </c:pt>
                <c:pt idx="373">
                  <c:v>6.2169999999999996</c:v>
                </c:pt>
                <c:pt idx="374">
                  <c:v>6.2329999999999997</c:v>
                </c:pt>
                <c:pt idx="375">
                  <c:v>6.25</c:v>
                </c:pt>
                <c:pt idx="376">
                  <c:v>6.2670000000000003</c:v>
                </c:pt>
                <c:pt idx="377">
                  <c:v>6.2830000000000004</c:v>
                </c:pt>
                <c:pt idx="378">
                  <c:v>6.3</c:v>
                </c:pt>
                <c:pt idx="379">
                  <c:v>6.3170000000000002</c:v>
                </c:pt>
                <c:pt idx="380">
                  <c:v>6.3330000000000002</c:v>
                </c:pt>
                <c:pt idx="381">
                  <c:v>6.35</c:v>
                </c:pt>
                <c:pt idx="382">
                  <c:v>6.367</c:v>
                </c:pt>
                <c:pt idx="383">
                  <c:v>6.383</c:v>
                </c:pt>
                <c:pt idx="384">
                  <c:v>6.4</c:v>
                </c:pt>
                <c:pt idx="385">
                  <c:v>6.4169999999999998</c:v>
                </c:pt>
                <c:pt idx="386">
                  <c:v>6.4329999999999998</c:v>
                </c:pt>
                <c:pt idx="387">
                  <c:v>6.45</c:v>
                </c:pt>
                <c:pt idx="388">
                  <c:v>6.4669999999999996</c:v>
                </c:pt>
                <c:pt idx="389">
                  <c:v>6.4829999999999997</c:v>
                </c:pt>
                <c:pt idx="390">
                  <c:v>6.5</c:v>
                </c:pt>
                <c:pt idx="391">
                  <c:v>6.5170000000000003</c:v>
                </c:pt>
                <c:pt idx="392">
                  <c:v>6.5330000000000004</c:v>
                </c:pt>
                <c:pt idx="393">
                  <c:v>6.55</c:v>
                </c:pt>
                <c:pt idx="394">
                  <c:v>6.5670000000000002</c:v>
                </c:pt>
                <c:pt idx="395">
                  <c:v>6.5830000000000002</c:v>
                </c:pt>
                <c:pt idx="396">
                  <c:v>6.6</c:v>
                </c:pt>
                <c:pt idx="397">
                  <c:v>6.617</c:v>
                </c:pt>
                <c:pt idx="398">
                  <c:v>6.633</c:v>
                </c:pt>
                <c:pt idx="399">
                  <c:v>6.65</c:v>
                </c:pt>
                <c:pt idx="400">
                  <c:v>6.6669999999999998</c:v>
                </c:pt>
                <c:pt idx="401">
                  <c:v>6.6829999999999998</c:v>
                </c:pt>
                <c:pt idx="402">
                  <c:v>6.7</c:v>
                </c:pt>
                <c:pt idx="403">
                  <c:v>6.7169999999999996</c:v>
                </c:pt>
                <c:pt idx="404">
                  <c:v>6.7329999999999997</c:v>
                </c:pt>
                <c:pt idx="405">
                  <c:v>6.75</c:v>
                </c:pt>
                <c:pt idx="406">
                  <c:v>6.7670000000000003</c:v>
                </c:pt>
                <c:pt idx="407">
                  <c:v>6.7830000000000004</c:v>
                </c:pt>
                <c:pt idx="408">
                  <c:v>6.8</c:v>
                </c:pt>
                <c:pt idx="409">
                  <c:v>6.8170000000000002</c:v>
                </c:pt>
                <c:pt idx="410">
                  <c:v>6.8330000000000002</c:v>
                </c:pt>
                <c:pt idx="411">
                  <c:v>6.85</c:v>
                </c:pt>
                <c:pt idx="412">
                  <c:v>6.867</c:v>
                </c:pt>
                <c:pt idx="413">
                  <c:v>6.883</c:v>
                </c:pt>
                <c:pt idx="414">
                  <c:v>6.9</c:v>
                </c:pt>
                <c:pt idx="415">
                  <c:v>6.9169999999999998</c:v>
                </c:pt>
                <c:pt idx="416">
                  <c:v>6.9329999999999998</c:v>
                </c:pt>
                <c:pt idx="417">
                  <c:v>6.95</c:v>
                </c:pt>
                <c:pt idx="418">
                  <c:v>6.9669999999999996</c:v>
                </c:pt>
                <c:pt idx="419">
                  <c:v>6.9829999999999997</c:v>
                </c:pt>
                <c:pt idx="420">
                  <c:v>7</c:v>
                </c:pt>
                <c:pt idx="421">
                  <c:v>7.0170000000000003</c:v>
                </c:pt>
                <c:pt idx="422">
                  <c:v>7.0330000000000004</c:v>
                </c:pt>
                <c:pt idx="423">
                  <c:v>7.05</c:v>
                </c:pt>
                <c:pt idx="424">
                  <c:v>7.0670000000000002</c:v>
                </c:pt>
                <c:pt idx="425">
                  <c:v>7.0830000000000002</c:v>
                </c:pt>
                <c:pt idx="426">
                  <c:v>7.1</c:v>
                </c:pt>
                <c:pt idx="427">
                  <c:v>7.117</c:v>
                </c:pt>
                <c:pt idx="428">
                  <c:v>7.133</c:v>
                </c:pt>
                <c:pt idx="429">
                  <c:v>7.15</c:v>
                </c:pt>
                <c:pt idx="430">
                  <c:v>7.1669999999999998</c:v>
                </c:pt>
                <c:pt idx="431">
                  <c:v>7.1829999999999998</c:v>
                </c:pt>
                <c:pt idx="432">
                  <c:v>7.2</c:v>
                </c:pt>
                <c:pt idx="433">
                  <c:v>7.2169999999999996</c:v>
                </c:pt>
                <c:pt idx="434">
                  <c:v>7.2329999999999997</c:v>
                </c:pt>
                <c:pt idx="435">
                  <c:v>7.25</c:v>
                </c:pt>
                <c:pt idx="436">
                  <c:v>7.2670000000000003</c:v>
                </c:pt>
                <c:pt idx="437">
                  <c:v>7.2830000000000004</c:v>
                </c:pt>
                <c:pt idx="438">
                  <c:v>7.3</c:v>
                </c:pt>
                <c:pt idx="439">
                  <c:v>7.3170000000000002</c:v>
                </c:pt>
                <c:pt idx="440">
                  <c:v>7.3330000000000002</c:v>
                </c:pt>
                <c:pt idx="441">
                  <c:v>7.35</c:v>
                </c:pt>
                <c:pt idx="442">
                  <c:v>7.367</c:v>
                </c:pt>
                <c:pt idx="443">
                  <c:v>7.383</c:v>
                </c:pt>
                <c:pt idx="444">
                  <c:v>7.4</c:v>
                </c:pt>
                <c:pt idx="445">
                  <c:v>7.4169999999999998</c:v>
                </c:pt>
                <c:pt idx="446">
                  <c:v>7.4329999999999998</c:v>
                </c:pt>
                <c:pt idx="447">
                  <c:v>7.45</c:v>
                </c:pt>
                <c:pt idx="448">
                  <c:v>7.4669999999999996</c:v>
                </c:pt>
                <c:pt idx="449">
                  <c:v>7.4829999999999997</c:v>
                </c:pt>
                <c:pt idx="450">
                  <c:v>7.5</c:v>
                </c:pt>
                <c:pt idx="451">
                  <c:v>7.5170000000000003</c:v>
                </c:pt>
                <c:pt idx="452">
                  <c:v>7.5330000000000004</c:v>
                </c:pt>
                <c:pt idx="453">
                  <c:v>7.55</c:v>
                </c:pt>
                <c:pt idx="454">
                  <c:v>7.5670000000000002</c:v>
                </c:pt>
                <c:pt idx="455">
                  <c:v>7.5830000000000002</c:v>
                </c:pt>
                <c:pt idx="456">
                  <c:v>7.6</c:v>
                </c:pt>
                <c:pt idx="457">
                  <c:v>7.617</c:v>
                </c:pt>
                <c:pt idx="458">
                  <c:v>7.633</c:v>
                </c:pt>
                <c:pt idx="459">
                  <c:v>7.65</c:v>
                </c:pt>
                <c:pt idx="460">
                  <c:v>7.6669999999999998</c:v>
                </c:pt>
                <c:pt idx="461">
                  <c:v>7.6829999999999998</c:v>
                </c:pt>
                <c:pt idx="462">
                  <c:v>7.7</c:v>
                </c:pt>
                <c:pt idx="463">
                  <c:v>7.7169999999999996</c:v>
                </c:pt>
                <c:pt idx="464">
                  <c:v>7.7329999999999997</c:v>
                </c:pt>
                <c:pt idx="465">
                  <c:v>7.75</c:v>
                </c:pt>
                <c:pt idx="466">
                  <c:v>7.7670000000000003</c:v>
                </c:pt>
                <c:pt idx="467">
                  <c:v>7.7830000000000004</c:v>
                </c:pt>
                <c:pt idx="468">
                  <c:v>7.8</c:v>
                </c:pt>
                <c:pt idx="469">
                  <c:v>7.8170000000000002</c:v>
                </c:pt>
                <c:pt idx="470">
                  <c:v>7.8330000000000002</c:v>
                </c:pt>
                <c:pt idx="471">
                  <c:v>7.85</c:v>
                </c:pt>
                <c:pt idx="472">
                  <c:v>7.867</c:v>
                </c:pt>
                <c:pt idx="473">
                  <c:v>7.883</c:v>
                </c:pt>
                <c:pt idx="474">
                  <c:v>7.9</c:v>
                </c:pt>
                <c:pt idx="475">
                  <c:v>7.9169999999999998</c:v>
                </c:pt>
                <c:pt idx="476">
                  <c:v>7.9329999999999998</c:v>
                </c:pt>
                <c:pt idx="477">
                  <c:v>7.95</c:v>
                </c:pt>
                <c:pt idx="478">
                  <c:v>7.9669999999999996</c:v>
                </c:pt>
                <c:pt idx="479">
                  <c:v>7.9829999999999997</c:v>
                </c:pt>
                <c:pt idx="480">
                  <c:v>8</c:v>
                </c:pt>
                <c:pt idx="481">
                  <c:v>8.0169999999999995</c:v>
                </c:pt>
                <c:pt idx="482">
                  <c:v>8.0329999999999995</c:v>
                </c:pt>
                <c:pt idx="483">
                  <c:v>8.0500000000000007</c:v>
                </c:pt>
                <c:pt idx="484">
                  <c:v>8.0670000000000002</c:v>
                </c:pt>
                <c:pt idx="485">
                  <c:v>8.0830000000000002</c:v>
                </c:pt>
                <c:pt idx="486">
                  <c:v>8.1</c:v>
                </c:pt>
                <c:pt idx="487">
                  <c:v>8.1170000000000009</c:v>
                </c:pt>
                <c:pt idx="488">
                  <c:v>8.1329999999999991</c:v>
                </c:pt>
                <c:pt idx="489">
                  <c:v>8.15</c:v>
                </c:pt>
                <c:pt idx="490">
                  <c:v>8.1669999999999998</c:v>
                </c:pt>
                <c:pt idx="491">
                  <c:v>8.1829999999999998</c:v>
                </c:pt>
                <c:pt idx="492">
                  <c:v>8.1999999999999993</c:v>
                </c:pt>
                <c:pt idx="493">
                  <c:v>8.2170000000000005</c:v>
                </c:pt>
                <c:pt idx="494">
                  <c:v>8.2330000000000005</c:v>
                </c:pt>
                <c:pt idx="495">
                  <c:v>8.25</c:v>
                </c:pt>
                <c:pt idx="496">
                  <c:v>8.2669999999999995</c:v>
                </c:pt>
                <c:pt idx="497">
                  <c:v>8.2829999999999995</c:v>
                </c:pt>
                <c:pt idx="498">
                  <c:v>8.3000000000000007</c:v>
                </c:pt>
                <c:pt idx="499">
                  <c:v>8.3170000000000002</c:v>
                </c:pt>
                <c:pt idx="500">
                  <c:v>8.3330000000000002</c:v>
                </c:pt>
                <c:pt idx="501">
                  <c:v>8.35</c:v>
                </c:pt>
                <c:pt idx="502">
                  <c:v>8.3670000000000009</c:v>
                </c:pt>
                <c:pt idx="503">
                  <c:v>8.3829999999999991</c:v>
                </c:pt>
                <c:pt idx="504">
                  <c:v>8.4</c:v>
                </c:pt>
                <c:pt idx="505">
                  <c:v>8.4169999999999998</c:v>
                </c:pt>
                <c:pt idx="506">
                  <c:v>8.4329999999999998</c:v>
                </c:pt>
                <c:pt idx="507">
                  <c:v>8.4499999999999993</c:v>
                </c:pt>
                <c:pt idx="508">
                  <c:v>8.4670000000000005</c:v>
                </c:pt>
                <c:pt idx="509">
                  <c:v>8.4830000000000005</c:v>
                </c:pt>
                <c:pt idx="510">
                  <c:v>8.5</c:v>
                </c:pt>
                <c:pt idx="511">
                  <c:v>8.5169999999999995</c:v>
                </c:pt>
                <c:pt idx="512">
                  <c:v>8.5329999999999995</c:v>
                </c:pt>
                <c:pt idx="513">
                  <c:v>8.5500000000000007</c:v>
                </c:pt>
                <c:pt idx="514">
                  <c:v>8.5670000000000002</c:v>
                </c:pt>
                <c:pt idx="515">
                  <c:v>8.5830000000000002</c:v>
                </c:pt>
                <c:pt idx="516">
                  <c:v>8.6</c:v>
                </c:pt>
                <c:pt idx="517">
                  <c:v>8.6170000000000009</c:v>
                </c:pt>
                <c:pt idx="518">
                  <c:v>8.6329999999999991</c:v>
                </c:pt>
                <c:pt idx="519">
                  <c:v>8.65</c:v>
                </c:pt>
                <c:pt idx="520">
                  <c:v>8.6669999999999998</c:v>
                </c:pt>
                <c:pt idx="521">
                  <c:v>8.6829999999999998</c:v>
                </c:pt>
                <c:pt idx="522">
                  <c:v>8.6999999999999993</c:v>
                </c:pt>
                <c:pt idx="523">
                  <c:v>8.7170000000000005</c:v>
                </c:pt>
                <c:pt idx="524">
                  <c:v>8.7330000000000005</c:v>
                </c:pt>
                <c:pt idx="525">
                  <c:v>8.75</c:v>
                </c:pt>
                <c:pt idx="526">
                  <c:v>8.7669999999999995</c:v>
                </c:pt>
                <c:pt idx="527">
                  <c:v>8.7829999999999995</c:v>
                </c:pt>
                <c:pt idx="528">
                  <c:v>8.8000000000000007</c:v>
                </c:pt>
                <c:pt idx="529">
                  <c:v>8.8170000000000002</c:v>
                </c:pt>
                <c:pt idx="530">
                  <c:v>8.8330000000000002</c:v>
                </c:pt>
                <c:pt idx="531">
                  <c:v>8.85</c:v>
                </c:pt>
                <c:pt idx="532">
                  <c:v>8.8670000000000009</c:v>
                </c:pt>
                <c:pt idx="533">
                  <c:v>8.8829999999999991</c:v>
                </c:pt>
                <c:pt idx="534">
                  <c:v>8.9</c:v>
                </c:pt>
                <c:pt idx="535">
                  <c:v>8.9169999999999998</c:v>
                </c:pt>
                <c:pt idx="536">
                  <c:v>8.9329999999999998</c:v>
                </c:pt>
                <c:pt idx="537">
                  <c:v>8.9499999999999993</c:v>
                </c:pt>
                <c:pt idx="538">
                  <c:v>8.9670000000000005</c:v>
                </c:pt>
                <c:pt idx="539">
                  <c:v>8.9830000000000005</c:v>
                </c:pt>
                <c:pt idx="540">
                  <c:v>9</c:v>
                </c:pt>
                <c:pt idx="541">
                  <c:v>9.0169999999999995</c:v>
                </c:pt>
                <c:pt idx="542">
                  <c:v>9.0329999999999995</c:v>
                </c:pt>
                <c:pt idx="543">
                  <c:v>9.0500000000000007</c:v>
                </c:pt>
                <c:pt idx="544">
                  <c:v>9.0670000000000002</c:v>
                </c:pt>
                <c:pt idx="545">
                  <c:v>9.0830000000000002</c:v>
                </c:pt>
                <c:pt idx="546">
                  <c:v>9.1</c:v>
                </c:pt>
                <c:pt idx="547">
                  <c:v>9.1170000000000009</c:v>
                </c:pt>
                <c:pt idx="548">
                  <c:v>9.1329999999999991</c:v>
                </c:pt>
                <c:pt idx="549">
                  <c:v>9.15</c:v>
                </c:pt>
                <c:pt idx="550">
                  <c:v>9.1669999999999998</c:v>
                </c:pt>
                <c:pt idx="551">
                  <c:v>9.1829999999999998</c:v>
                </c:pt>
                <c:pt idx="552">
                  <c:v>9.1999999999999993</c:v>
                </c:pt>
                <c:pt idx="553">
                  <c:v>9.2170000000000005</c:v>
                </c:pt>
                <c:pt idx="554">
                  <c:v>9.2330000000000005</c:v>
                </c:pt>
                <c:pt idx="555">
                  <c:v>9.25</c:v>
                </c:pt>
                <c:pt idx="556">
                  <c:v>9.2669999999999995</c:v>
                </c:pt>
                <c:pt idx="557">
                  <c:v>9.2829999999999995</c:v>
                </c:pt>
                <c:pt idx="558">
                  <c:v>9.3000000000000007</c:v>
                </c:pt>
                <c:pt idx="559">
                  <c:v>9.3170000000000002</c:v>
                </c:pt>
                <c:pt idx="560">
                  <c:v>9.3330000000000002</c:v>
                </c:pt>
                <c:pt idx="561">
                  <c:v>9.35</c:v>
                </c:pt>
                <c:pt idx="562">
                  <c:v>9.3670000000000009</c:v>
                </c:pt>
                <c:pt idx="563">
                  <c:v>9.3829999999999991</c:v>
                </c:pt>
                <c:pt idx="564">
                  <c:v>9.4</c:v>
                </c:pt>
                <c:pt idx="565">
                  <c:v>9.4169999999999998</c:v>
                </c:pt>
                <c:pt idx="566">
                  <c:v>9.4329999999999998</c:v>
                </c:pt>
                <c:pt idx="567">
                  <c:v>9.4499999999999993</c:v>
                </c:pt>
                <c:pt idx="568">
                  <c:v>9.4670000000000005</c:v>
                </c:pt>
                <c:pt idx="569">
                  <c:v>9.4830000000000005</c:v>
                </c:pt>
                <c:pt idx="570">
                  <c:v>9.5</c:v>
                </c:pt>
                <c:pt idx="571">
                  <c:v>9.5169999999999995</c:v>
                </c:pt>
                <c:pt idx="572">
                  <c:v>9.5329999999999995</c:v>
                </c:pt>
                <c:pt idx="573">
                  <c:v>9.5500000000000007</c:v>
                </c:pt>
                <c:pt idx="574">
                  <c:v>9.5670000000000002</c:v>
                </c:pt>
                <c:pt idx="575">
                  <c:v>9.5830000000000002</c:v>
                </c:pt>
                <c:pt idx="576">
                  <c:v>9.6</c:v>
                </c:pt>
                <c:pt idx="577">
                  <c:v>9.6170000000000009</c:v>
                </c:pt>
                <c:pt idx="578">
                  <c:v>9.6329999999999991</c:v>
                </c:pt>
                <c:pt idx="579">
                  <c:v>9.65</c:v>
                </c:pt>
                <c:pt idx="580">
                  <c:v>9.6669999999999998</c:v>
                </c:pt>
                <c:pt idx="581">
                  <c:v>9.6829999999999998</c:v>
                </c:pt>
                <c:pt idx="582">
                  <c:v>9.6999999999999993</c:v>
                </c:pt>
                <c:pt idx="583">
                  <c:v>9.7170000000000005</c:v>
                </c:pt>
                <c:pt idx="584">
                  <c:v>9.7330000000000005</c:v>
                </c:pt>
                <c:pt idx="585">
                  <c:v>9.75</c:v>
                </c:pt>
                <c:pt idx="586">
                  <c:v>9.7669999999999995</c:v>
                </c:pt>
                <c:pt idx="587">
                  <c:v>9.7829999999999995</c:v>
                </c:pt>
                <c:pt idx="588">
                  <c:v>9.8000000000000007</c:v>
                </c:pt>
                <c:pt idx="589">
                  <c:v>9.8170000000000002</c:v>
                </c:pt>
                <c:pt idx="590">
                  <c:v>9.8330000000000002</c:v>
                </c:pt>
                <c:pt idx="591">
                  <c:v>9.85</c:v>
                </c:pt>
                <c:pt idx="592">
                  <c:v>9.8670000000000009</c:v>
                </c:pt>
                <c:pt idx="593">
                  <c:v>9.8829999999999991</c:v>
                </c:pt>
                <c:pt idx="594">
                  <c:v>9.9</c:v>
                </c:pt>
                <c:pt idx="595">
                  <c:v>9.9169999999999998</c:v>
                </c:pt>
                <c:pt idx="596">
                  <c:v>9.9329999999999998</c:v>
                </c:pt>
                <c:pt idx="597">
                  <c:v>9.9499999999999993</c:v>
                </c:pt>
                <c:pt idx="598">
                  <c:v>9.9670000000000005</c:v>
                </c:pt>
                <c:pt idx="599">
                  <c:v>9.9830000000000005</c:v>
                </c:pt>
                <c:pt idx="600">
                  <c:v>10</c:v>
                </c:pt>
                <c:pt idx="601">
                  <c:v>10.016999999999999</c:v>
                </c:pt>
                <c:pt idx="602">
                  <c:v>10.032999999999999</c:v>
                </c:pt>
                <c:pt idx="603">
                  <c:v>10.050000000000001</c:v>
                </c:pt>
                <c:pt idx="604">
                  <c:v>10.067</c:v>
                </c:pt>
                <c:pt idx="605">
                  <c:v>10.083</c:v>
                </c:pt>
                <c:pt idx="606">
                  <c:v>10.1</c:v>
                </c:pt>
                <c:pt idx="607">
                  <c:v>10.117000000000001</c:v>
                </c:pt>
                <c:pt idx="608">
                  <c:v>10.132999999999999</c:v>
                </c:pt>
                <c:pt idx="609">
                  <c:v>10.15</c:v>
                </c:pt>
                <c:pt idx="610">
                  <c:v>10.167</c:v>
                </c:pt>
                <c:pt idx="611">
                  <c:v>10.183</c:v>
                </c:pt>
                <c:pt idx="612">
                  <c:v>10.199999999999999</c:v>
                </c:pt>
                <c:pt idx="613">
                  <c:v>10.217000000000001</c:v>
                </c:pt>
                <c:pt idx="614">
                  <c:v>10.233000000000001</c:v>
                </c:pt>
                <c:pt idx="615">
                  <c:v>10.25</c:v>
                </c:pt>
                <c:pt idx="616">
                  <c:v>10.266999999999999</c:v>
                </c:pt>
                <c:pt idx="617">
                  <c:v>10.282999999999999</c:v>
                </c:pt>
                <c:pt idx="618">
                  <c:v>10.3</c:v>
                </c:pt>
                <c:pt idx="619">
                  <c:v>10.317</c:v>
                </c:pt>
                <c:pt idx="620">
                  <c:v>10.333</c:v>
                </c:pt>
                <c:pt idx="621">
                  <c:v>10.35</c:v>
                </c:pt>
                <c:pt idx="622">
                  <c:v>10.367000000000001</c:v>
                </c:pt>
                <c:pt idx="623">
                  <c:v>10.382999999999999</c:v>
                </c:pt>
                <c:pt idx="624">
                  <c:v>10.4</c:v>
                </c:pt>
                <c:pt idx="625">
                  <c:v>10.417</c:v>
                </c:pt>
                <c:pt idx="626">
                  <c:v>10.433</c:v>
                </c:pt>
                <c:pt idx="627">
                  <c:v>10.45</c:v>
                </c:pt>
                <c:pt idx="628">
                  <c:v>10.467000000000001</c:v>
                </c:pt>
                <c:pt idx="629">
                  <c:v>10.483000000000001</c:v>
                </c:pt>
                <c:pt idx="630">
                  <c:v>10.5</c:v>
                </c:pt>
                <c:pt idx="631">
                  <c:v>10.516999999999999</c:v>
                </c:pt>
                <c:pt idx="632">
                  <c:v>10.532999999999999</c:v>
                </c:pt>
                <c:pt idx="633">
                  <c:v>10.55</c:v>
                </c:pt>
                <c:pt idx="634">
                  <c:v>10.567</c:v>
                </c:pt>
                <c:pt idx="635">
                  <c:v>10.583</c:v>
                </c:pt>
                <c:pt idx="636">
                  <c:v>10.6</c:v>
                </c:pt>
                <c:pt idx="637">
                  <c:v>10.617000000000001</c:v>
                </c:pt>
                <c:pt idx="638">
                  <c:v>10.632999999999999</c:v>
                </c:pt>
                <c:pt idx="639">
                  <c:v>10.65</c:v>
                </c:pt>
                <c:pt idx="640">
                  <c:v>10.667</c:v>
                </c:pt>
                <c:pt idx="641">
                  <c:v>10.683</c:v>
                </c:pt>
                <c:pt idx="642">
                  <c:v>10.7</c:v>
                </c:pt>
                <c:pt idx="643">
                  <c:v>10.717000000000001</c:v>
                </c:pt>
                <c:pt idx="644">
                  <c:v>10.733000000000001</c:v>
                </c:pt>
                <c:pt idx="645">
                  <c:v>10.75</c:v>
                </c:pt>
                <c:pt idx="646">
                  <c:v>10.766999999999999</c:v>
                </c:pt>
                <c:pt idx="647">
                  <c:v>10.782999999999999</c:v>
                </c:pt>
                <c:pt idx="648">
                  <c:v>10.8</c:v>
                </c:pt>
                <c:pt idx="649">
                  <c:v>10.817</c:v>
                </c:pt>
                <c:pt idx="650">
                  <c:v>10.833</c:v>
                </c:pt>
                <c:pt idx="651">
                  <c:v>10.85</c:v>
                </c:pt>
                <c:pt idx="652">
                  <c:v>10.867000000000001</c:v>
                </c:pt>
                <c:pt idx="653">
                  <c:v>10.882999999999999</c:v>
                </c:pt>
                <c:pt idx="654">
                  <c:v>10.9</c:v>
                </c:pt>
                <c:pt idx="655">
                  <c:v>10.917</c:v>
                </c:pt>
                <c:pt idx="656">
                  <c:v>10.933</c:v>
                </c:pt>
                <c:pt idx="657">
                  <c:v>10.95</c:v>
                </c:pt>
                <c:pt idx="658">
                  <c:v>10.967000000000001</c:v>
                </c:pt>
                <c:pt idx="659">
                  <c:v>10.983000000000001</c:v>
                </c:pt>
                <c:pt idx="660">
                  <c:v>11</c:v>
                </c:pt>
                <c:pt idx="661">
                  <c:v>11.016999999999999</c:v>
                </c:pt>
                <c:pt idx="662">
                  <c:v>11.032999999999999</c:v>
                </c:pt>
                <c:pt idx="663">
                  <c:v>11.05</c:v>
                </c:pt>
                <c:pt idx="664">
                  <c:v>11.067</c:v>
                </c:pt>
                <c:pt idx="665">
                  <c:v>11.083</c:v>
                </c:pt>
                <c:pt idx="666">
                  <c:v>11.1</c:v>
                </c:pt>
                <c:pt idx="667">
                  <c:v>11.117000000000001</c:v>
                </c:pt>
                <c:pt idx="668">
                  <c:v>11.132999999999999</c:v>
                </c:pt>
                <c:pt idx="669">
                  <c:v>11.15</c:v>
                </c:pt>
                <c:pt idx="670">
                  <c:v>11.167</c:v>
                </c:pt>
                <c:pt idx="671">
                  <c:v>11.183</c:v>
                </c:pt>
                <c:pt idx="672">
                  <c:v>11.2</c:v>
                </c:pt>
                <c:pt idx="673">
                  <c:v>11.217000000000001</c:v>
                </c:pt>
                <c:pt idx="674">
                  <c:v>11.233000000000001</c:v>
                </c:pt>
                <c:pt idx="675">
                  <c:v>11.25</c:v>
                </c:pt>
                <c:pt idx="676">
                  <c:v>11.266999999999999</c:v>
                </c:pt>
                <c:pt idx="677">
                  <c:v>11.282999999999999</c:v>
                </c:pt>
                <c:pt idx="678">
                  <c:v>11.3</c:v>
                </c:pt>
                <c:pt idx="679">
                  <c:v>11.317</c:v>
                </c:pt>
                <c:pt idx="680">
                  <c:v>11.333</c:v>
                </c:pt>
                <c:pt idx="681">
                  <c:v>11.35</c:v>
                </c:pt>
                <c:pt idx="682">
                  <c:v>11.367000000000001</c:v>
                </c:pt>
                <c:pt idx="683">
                  <c:v>11.382999999999999</c:v>
                </c:pt>
                <c:pt idx="684">
                  <c:v>11.4</c:v>
                </c:pt>
                <c:pt idx="685">
                  <c:v>11.417</c:v>
                </c:pt>
                <c:pt idx="686">
                  <c:v>11.433</c:v>
                </c:pt>
                <c:pt idx="687">
                  <c:v>11.45</c:v>
                </c:pt>
                <c:pt idx="688">
                  <c:v>11.467000000000001</c:v>
                </c:pt>
                <c:pt idx="689">
                  <c:v>11.483000000000001</c:v>
                </c:pt>
                <c:pt idx="690">
                  <c:v>11.5</c:v>
                </c:pt>
                <c:pt idx="691">
                  <c:v>11.516999999999999</c:v>
                </c:pt>
                <c:pt idx="692">
                  <c:v>11.532999999999999</c:v>
                </c:pt>
                <c:pt idx="693">
                  <c:v>11.55</c:v>
                </c:pt>
                <c:pt idx="694">
                  <c:v>11.567</c:v>
                </c:pt>
                <c:pt idx="695">
                  <c:v>11.583</c:v>
                </c:pt>
                <c:pt idx="696">
                  <c:v>11.6</c:v>
                </c:pt>
                <c:pt idx="697">
                  <c:v>11.617000000000001</c:v>
                </c:pt>
                <c:pt idx="698">
                  <c:v>11.632999999999999</c:v>
                </c:pt>
                <c:pt idx="699">
                  <c:v>11.65</c:v>
                </c:pt>
                <c:pt idx="700">
                  <c:v>11.667</c:v>
                </c:pt>
                <c:pt idx="701">
                  <c:v>11.683</c:v>
                </c:pt>
                <c:pt idx="702">
                  <c:v>11.7</c:v>
                </c:pt>
                <c:pt idx="703">
                  <c:v>11.717000000000001</c:v>
                </c:pt>
                <c:pt idx="704">
                  <c:v>11.733000000000001</c:v>
                </c:pt>
                <c:pt idx="705">
                  <c:v>11.75</c:v>
                </c:pt>
                <c:pt idx="706">
                  <c:v>11.766999999999999</c:v>
                </c:pt>
                <c:pt idx="707">
                  <c:v>11.782999999999999</c:v>
                </c:pt>
                <c:pt idx="708">
                  <c:v>11.8</c:v>
                </c:pt>
                <c:pt idx="709">
                  <c:v>11.817</c:v>
                </c:pt>
                <c:pt idx="710">
                  <c:v>11.833</c:v>
                </c:pt>
                <c:pt idx="711">
                  <c:v>11.85</c:v>
                </c:pt>
                <c:pt idx="712">
                  <c:v>11.867000000000001</c:v>
                </c:pt>
                <c:pt idx="713">
                  <c:v>11.882999999999999</c:v>
                </c:pt>
                <c:pt idx="714">
                  <c:v>11.9</c:v>
                </c:pt>
                <c:pt idx="715">
                  <c:v>11.917</c:v>
                </c:pt>
                <c:pt idx="716">
                  <c:v>11.933</c:v>
                </c:pt>
                <c:pt idx="717">
                  <c:v>11.95</c:v>
                </c:pt>
                <c:pt idx="718">
                  <c:v>11.967000000000001</c:v>
                </c:pt>
                <c:pt idx="719">
                  <c:v>11.983000000000001</c:v>
                </c:pt>
                <c:pt idx="720">
                  <c:v>12</c:v>
                </c:pt>
                <c:pt idx="721">
                  <c:v>12.016999999999999</c:v>
                </c:pt>
                <c:pt idx="722">
                  <c:v>12.032999999999999</c:v>
                </c:pt>
                <c:pt idx="723">
                  <c:v>12.05</c:v>
                </c:pt>
                <c:pt idx="724">
                  <c:v>12.067</c:v>
                </c:pt>
                <c:pt idx="725">
                  <c:v>12.083</c:v>
                </c:pt>
                <c:pt idx="726">
                  <c:v>12.1</c:v>
                </c:pt>
                <c:pt idx="727">
                  <c:v>12.117000000000001</c:v>
                </c:pt>
                <c:pt idx="728">
                  <c:v>12.132999999999999</c:v>
                </c:pt>
                <c:pt idx="729">
                  <c:v>12.15</c:v>
                </c:pt>
                <c:pt idx="730">
                  <c:v>12.167</c:v>
                </c:pt>
                <c:pt idx="731">
                  <c:v>12.183</c:v>
                </c:pt>
                <c:pt idx="732">
                  <c:v>12.2</c:v>
                </c:pt>
                <c:pt idx="733">
                  <c:v>12.217000000000001</c:v>
                </c:pt>
                <c:pt idx="734">
                  <c:v>12.233000000000001</c:v>
                </c:pt>
                <c:pt idx="735">
                  <c:v>12.25</c:v>
                </c:pt>
                <c:pt idx="736">
                  <c:v>12.266999999999999</c:v>
                </c:pt>
                <c:pt idx="737">
                  <c:v>12.282999999999999</c:v>
                </c:pt>
                <c:pt idx="738">
                  <c:v>12.3</c:v>
                </c:pt>
                <c:pt idx="739">
                  <c:v>12.317</c:v>
                </c:pt>
                <c:pt idx="740">
                  <c:v>12.333</c:v>
                </c:pt>
                <c:pt idx="741">
                  <c:v>12.35</c:v>
                </c:pt>
                <c:pt idx="742">
                  <c:v>12.367000000000001</c:v>
                </c:pt>
                <c:pt idx="743">
                  <c:v>12.382999999999999</c:v>
                </c:pt>
                <c:pt idx="744">
                  <c:v>12.4</c:v>
                </c:pt>
                <c:pt idx="745">
                  <c:v>12.417</c:v>
                </c:pt>
                <c:pt idx="746">
                  <c:v>12.433</c:v>
                </c:pt>
                <c:pt idx="747">
                  <c:v>12.45</c:v>
                </c:pt>
                <c:pt idx="748">
                  <c:v>12.467000000000001</c:v>
                </c:pt>
                <c:pt idx="749">
                  <c:v>12.483000000000001</c:v>
                </c:pt>
                <c:pt idx="750">
                  <c:v>12.5</c:v>
                </c:pt>
                <c:pt idx="751">
                  <c:v>12.516999999999999</c:v>
                </c:pt>
                <c:pt idx="752">
                  <c:v>12.532999999999999</c:v>
                </c:pt>
                <c:pt idx="753">
                  <c:v>12.55</c:v>
                </c:pt>
                <c:pt idx="754">
                  <c:v>12.567</c:v>
                </c:pt>
                <c:pt idx="755">
                  <c:v>12.583</c:v>
                </c:pt>
                <c:pt idx="756">
                  <c:v>12.6</c:v>
                </c:pt>
                <c:pt idx="757">
                  <c:v>12.617000000000001</c:v>
                </c:pt>
                <c:pt idx="758">
                  <c:v>12.632999999999999</c:v>
                </c:pt>
                <c:pt idx="759">
                  <c:v>12.65</c:v>
                </c:pt>
                <c:pt idx="760">
                  <c:v>12.667</c:v>
                </c:pt>
                <c:pt idx="761">
                  <c:v>12.683</c:v>
                </c:pt>
                <c:pt idx="762">
                  <c:v>12.7</c:v>
                </c:pt>
                <c:pt idx="763">
                  <c:v>12.717000000000001</c:v>
                </c:pt>
                <c:pt idx="764">
                  <c:v>12.733000000000001</c:v>
                </c:pt>
                <c:pt idx="765">
                  <c:v>12.75</c:v>
                </c:pt>
                <c:pt idx="766">
                  <c:v>12.766999999999999</c:v>
                </c:pt>
                <c:pt idx="767">
                  <c:v>12.782999999999999</c:v>
                </c:pt>
                <c:pt idx="768">
                  <c:v>12.8</c:v>
                </c:pt>
                <c:pt idx="769">
                  <c:v>12.817</c:v>
                </c:pt>
                <c:pt idx="770">
                  <c:v>12.833</c:v>
                </c:pt>
                <c:pt idx="771">
                  <c:v>12.85</c:v>
                </c:pt>
                <c:pt idx="772">
                  <c:v>12.867000000000001</c:v>
                </c:pt>
                <c:pt idx="773">
                  <c:v>12.882999999999999</c:v>
                </c:pt>
                <c:pt idx="774">
                  <c:v>12.9</c:v>
                </c:pt>
                <c:pt idx="775">
                  <c:v>12.917</c:v>
                </c:pt>
                <c:pt idx="776">
                  <c:v>12.933</c:v>
                </c:pt>
                <c:pt idx="777">
                  <c:v>12.95</c:v>
                </c:pt>
                <c:pt idx="778">
                  <c:v>12.967000000000001</c:v>
                </c:pt>
                <c:pt idx="779">
                  <c:v>12.983000000000001</c:v>
                </c:pt>
                <c:pt idx="780">
                  <c:v>13</c:v>
                </c:pt>
                <c:pt idx="781">
                  <c:v>13.016999999999999</c:v>
                </c:pt>
                <c:pt idx="782">
                  <c:v>13.032999999999999</c:v>
                </c:pt>
                <c:pt idx="783">
                  <c:v>13.05</c:v>
                </c:pt>
                <c:pt idx="784">
                  <c:v>13.067</c:v>
                </c:pt>
                <c:pt idx="785">
                  <c:v>13.083</c:v>
                </c:pt>
                <c:pt idx="786">
                  <c:v>13.1</c:v>
                </c:pt>
                <c:pt idx="787">
                  <c:v>13.117000000000001</c:v>
                </c:pt>
                <c:pt idx="788">
                  <c:v>13.132999999999999</c:v>
                </c:pt>
                <c:pt idx="789">
                  <c:v>13.15</c:v>
                </c:pt>
                <c:pt idx="790">
                  <c:v>13.167</c:v>
                </c:pt>
                <c:pt idx="791">
                  <c:v>13.183</c:v>
                </c:pt>
                <c:pt idx="792">
                  <c:v>13.2</c:v>
                </c:pt>
                <c:pt idx="793">
                  <c:v>13.217000000000001</c:v>
                </c:pt>
                <c:pt idx="794">
                  <c:v>13.233000000000001</c:v>
                </c:pt>
                <c:pt idx="795">
                  <c:v>13.25</c:v>
                </c:pt>
                <c:pt idx="796">
                  <c:v>13.266999999999999</c:v>
                </c:pt>
                <c:pt idx="797">
                  <c:v>13.282999999999999</c:v>
                </c:pt>
                <c:pt idx="798">
                  <c:v>13.3</c:v>
                </c:pt>
                <c:pt idx="799">
                  <c:v>13.317</c:v>
                </c:pt>
                <c:pt idx="800">
                  <c:v>13.333</c:v>
                </c:pt>
                <c:pt idx="801">
                  <c:v>13.35</c:v>
                </c:pt>
                <c:pt idx="802">
                  <c:v>13.367000000000001</c:v>
                </c:pt>
                <c:pt idx="803">
                  <c:v>13.382999999999999</c:v>
                </c:pt>
                <c:pt idx="804">
                  <c:v>13.4</c:v>
                </c:pt>
                <c:pt idx="805">
                  <c:v>13.417</c:v>
                </c:pt>
                <c:pt idx="806">
                  <c:v>13.433</c:v>
                </c:pt>
                <c:pt idx="807">
                  <c:v>13.45</c:v>
                </c:pt>
                <c:pt idx="808">
                  <c:v>13.467000000000001</c:v>
                </c:pt>
                <c:pt idx="809">
                  <c:v>13.483000000000001</c:v>
                </c:pt>
                <c:pt idx="810">
                  <c:v>13.5</c:v>
                </c:pt>
                <c:pt idx="811">
                  <c:v>13.516999999999999</c:v>
                </c:pt>
                <c:pt idx="812">
                  <c:v>13.532999999999999</c:v>
                </c:pt>
                <c:pt idx="813">
                  <c:v>13.55</c:v>
                </c:pt>
                <c:pt idx="814">
                  <c:v>13.567</c:v>
                </c:pt>
                <c:pt idx="815">
                  <c:v>13.583</c:v>
                </c:pt>
                <c:pt idx="816">
                  <c:v>13.6</c:v>
                </c:pt>
                <c:pt idx="817">
                  <c:v>13.617000000000001</c:v>
                </c:pt>
                <c:pt idx="818">
                  <c:v>13.632999999999999</c:v>
                </c:pt>
                <c:pt idx="819">
                  <c:v>13.65</c:v>
                </c:pt>
                <c:pt idx="820">
                  <c:v>13.667</c:v>
                </c:pt>
                <c:pt idx="821">
                  <c:v>13.683</c:v>
                </c:pt>
                <c:pt idx="822">
                  <c:v>13.7</c:v>
                </c:pt>
                <c:pt idx="823">
                  <c:v>13.717000000000001</c:v>
                </c:pt>
                <c:pt idx="824">
                  <c:v>13.733000000000001</c:v>
                </c:pt>
                <c:pt idx="825">
                  <c:v>13.75</c:v>
                </c:pt>
                <c:pt idx="826">
                  <c:v>13.766999999999999</c:v>
                </c:pt>
                <c:pt idx="827">
                  <c:v>13.782999999999999</c:v>
                </c:pt>
                <c:pt idx="828">
                  <c:v>13.8</c:v>
                </c:pt>
                <c:pt idx="829">
                  <c:v>13.817</c:v>
                </c:pt>
                <c:pt idx="830">
                  <c:v>13.833</c:v>
                </c:pt>
                <c:pt idx="831">
                  <c:v>13.85</c:v>
                </c:pt>
                <c:pt idx="832">
                  <c:v>13.867000000000001</c:v>
                </c:pt>
                <c:pt idx="833">
                  <c:v>13.882999999999999</c:v>
                </c:pt>
                <c:pt idx="834">
                  <c:v>13.9</c:v>
                </c:pt>
                <c:pt idx="835">
                  <c:v>13.917</c:v>
                </c:pt>
                <c:pt idx="836">
                  <c:v>13.933</c:v>
                </c:pt>
                <c:pt idx="837">
                  <c:v>13.95</c:v>
                </c:pt>
                <c:pt idx="838">
                  <c:v>13.967000000000001</c:v>
                </c:pt>
                <c:pt idx="839">
                  <c:v>13.983000000000001</c:v>
                </c:pt>
                <c:pt idx="840">
                  <c:v>14</c:v>
                </c:pt>
                <c:pt idx="841">
                  <c:v>14.016999999999999</c:v>
                </c:pt>
                <c:pt idx="842">
                  <c:v>14.032999999999999</c:v>
                </c:pt>
                <c:pt idx="843">
                  <c:v>14.05</c:v>
                </c:pt>
                <c:pt idx="844">
                  <c:v>14.067</c:v>
                </c:pt>
                <c:pt idx="845">
                  <c:v>14.083</c:v>
                </c:pt>
                <c:pt idx="846">
                  <c:v>14.1</c:v>
                </c:pt>
                <c:pt idx="847">
                  <c:v>14.117000000000001</c:v>
                </c:pt>
                <c:pt idx="848">
                  <c:v>14.132999999999999</c:v>
                </c:pt>
                <c:pt idx="849">
                  <c:v>14.15</c:v>
                </c:pt>
                <c:pt idx="850">
                  <c:v>14.167</c:v>
                </c:pt>
                <c:pt idx="851">
                  <c:v>14.183</c:v>
                </c:pt>
                <c:pt idx="852">
                  <c:v>14.2</c:v>
                </c:pt>
                <c:pt idx="853">
                  <c:v>14.217000000000001</c:v>
                </c:pt>
                <c:pt idx="854">
                  <c:v>14.233000000000001</c:v>
                </c:pt>
                <c:pt idx="855">
                  <c:v>14.25</c:v>
                </c:pt>
                <c:pt idx="856">
                  <c:v>14.266999999999999</c:v>
                </c:pt>
                <c:pt idx="857">
                  <c:v>14.282999999999999</c:v>
                </c:pt>
                <c:pt idx="858">
                  <c:v>14.3</c:v>
                </c:pt>
                <c:pt idx="859">
                  <c:v>14.317</c:v>
                </c:pt>
                <c:pt idx="860">
                  <c:v>14.333</c:v>
                </c:pt>
                <c:pt idx="861">
                  <c:v>14.35</c:v>
                </c:pt>
                <c:pt idx="862">
                  <c:v>14.367000000000001</c:v>
                </c:pt>
                <c:pt idx="863">
                  <c:v>14.382999999999999</c:v>
                </c:pt>
                <c:pt idx="864">
                  <c:v>14.4</c:v>
                </c:pt>
                <c:pt idx="865">
                  <c:v>14.417</c:v>
                </c:pt>
                <c:pt idx="866">
                  <c:v>14.433</c:v>
                </c:pt>
                <c:pt idx="867">
                  <c:v>14.45</c:v>
                </c:pt>
                <c:pt idx="868">
                  <c:v>14.467000000000001</c:v>
                </c:pt>
                <c:pt idx="869">
                  <c:v>14.483000000000001</c:v>
                </c:pt>
                <c:pt idx="870">
                  <c:v>14.5</c:v>
                </c:pt>
                <c:pt idx="871">
                  <c:v>14.516999999999999</c:v>
                </c:pt>
                <c:pt idx="872">
                  <c:v>14.532999999999999</c:v>
                </c:pt>
                <c:pt idx="873">
                  <c:v>14.55</c:v>
                </c:pt>
                <c:pt idx="874">
                  <c:v>14.567</c:v>
                </c:pt>
                <c:pt idx="875">
                  <c:v>14.583</c:v>
                </c:pt>
                <c:pt idx="876">
                  <c:v>14.6</c:v>
                </c:pt>
                <c:pt idx="877">
                  <c:v>14.617000000000001</c:v>
                </c:pt>
                <c:pt idx="878">
                  <c:v>14.632999999999999</c:v>
                </c:pt>
                <c:pt idx="879">
                  <c:v>14.65</c:v>
                </c:pt>
                <c:pt idx="880">
                  <c:v>14.667</c:v>
                </c:pt>
                <c:pt idx="881">
                  <c:v>14.683</c:v>
                </c:pt>
                <c:pt idx="882">
                  <c:v>14.7</c:v>
                </c:pt>
                <c:pt idx="883">
                  <c:v>14.717000000000001</c:v>
                </c:pt>
                <c:pt idx="884">
                  <c:v>14.733000000000001</c:v>
                </c:pt>
                <c:pt idx="885">
                  <c:v>14.75</c:v>
                </c:pt>
                <c:pt idx="886">
                  <c:v>14.766999999999999</c:v>
                </c:pt>
                <c:pt idx="887">
                  <c:v>14.782999999999999</c:v>
                </c:pt>
                <c:pt idx="888">
                  <c:v>14.8</c:v>
                </c:pt>
                <c:pt idx="889">
                  <c:v>14.817</c:v>
                </c:pt>
                <c:pt idx="890">
                  <c:v>14.833</c:v>
                </c:pt>
                <c:pt idx="891">
                  <c:v>14.85</c:v>
                </c:pt>
                <c:pt idx="892">
                  <c:v>14.867000000000001</c:v>
                </c:pt>
                <c:pt idx="893">
                  <c:v>14.882999999999999</c:v>
                </c:pt>
                <c:pt idx="894">
                  <c:v>14.9</c:v>
                </c:pt>
                <c:pt idx="895">
                  <c:v>14.917</c:v>
                </c:pt>
                <c:pt idx="896">
                  <c:v>14.933</c:v>
                </c:pt>
                <c:pt idx="897">
                  <c:v>14.95</c:v>
                </c:pt>
                <c:pt idx="898">
                  <c:v>14.967000000000001</c:v>
                </c:pt>
                <c:pt idx="899">
                  <c:v>14.983000000000001</c:v>
                </c:pt>
                <c:pt idx="900">
                  <c:v>15</c:v>
                </c:pt>
                <c:pt idx="901">
                  <c:v>15.016999999999999</c:v>
                </c:pt>
                <c:pt idx="902">
                  <c:v>15.032999999999999</c:v>
                </c:pt>
                <c:pt idx="903">
                  <c:v>15.05</c:v>
                </c:pt>
                <c:pt idx="904">
                  <c:v>15.067</c:v>
                </c:pt>
                <c:pt idx="905">
                  <c:v>15.083</c:v>
                </c:pt>
                <c:pt idx="906">
                  <c:v>15.1</c:v>
                </c:pt>
                <c:pt idx="907">
                  <c:v>15.117000000000001</c:v>
                </c:pt>
                <c:pt idx="908">
                  <c:v>15.132999999999999</c:v>
                </c:pt>
                <c:pt idx="909">
                  <c:v>15.15</c:v>
                </c:pt>
                <c:pt idx="910">
                  <c:v>15.167</c:v>
                </c:pt>
                <c:pt idx="911">
                  <c:v>15.183</c:v>
                </c:pt>
                <c:pt idx="912">
                  <c:v>15.2</c:v>
                </c:pt>
                <c:pt idx="913">
                  <c:v>15.217000000000001</c:v>
                </c:pt>
                <c:pt idx="914">
                  <c:v>15.233000000000001</c:v>
                </c:pt>
                <c:pt idx="915">
                  <c:v>15.25</c:v>
                </c:pt>
                <c:pt idx="916">
                  <c:v>15.266999999999999</c:v>
                </c:pt>
                <c:pt idx="917">
                  <c:v>15.282999999999999</c:v>
                </c:pt>
                <c:pt idx="918">
                  <c:v>15.3</c:v>
                </c:pt>
                <c:pt idx="919">
                  <c:v>15.317</c:v>
                </c:pt>
                <c:pt idx="920">
                  <c:v>15.333</c:v>
                </c:pt>
                <c:pt idx="921">
                  <c:v>15.35</c:v>
                </c:pt>
                <c:pt idx="922">
                  <c:v>15.367000000000001</c:v>
                </c:pt>
                <c:pt idx="923">
                  <c:v>15.382999999999999</c:v>
                </c:pt>
                <c:pt idx="924">
                  <c:v>15.4</c:v>
                </c:pt>
                <c:pt idx="925">
                  <c:v>15.417</c:v>
                </c:pt>
                <c:pt idx="926">
                  <c:v>15.433</c:v>
                </c:pt>
                <c:pt idx="927">
                  <c:v>15.45</c:v>
                </c:pt>
                <c:pt idx="928">
                  <c:v>15.467000000000001</c:v>
                </c:pt>
                <c:pt idx="929">
                  <c:v>15.483000000000001</c:v>
                </c:pt>
                <c:pt idx="930">
                  <c:v>15.5</c:v>
                </c:pt>
                <c:pt idx="931">
                  <c:v>15.516999999999999</c:v>
                </c:pt>
                <c:pt idx="932">
                  <c:v>15.532999999999999</c:v>
                </c:pt>
                <c:pt idx="933">
                  <c:v>15.55</c:v>
                </c:pt>
                <c:pt idx="934">
                  <c:v>15.567</c:v>
                </c:pt>
                <c:pt idx="935">
                  <c:v>15.583</c:v>
                </c:pt>
                <c:pt idx="936">
                  <c:v>15.6</c:v>
                </c:pt>
                <c:pt idx="937">
                  <c:v>15.617000000000001</c:v>
                </c:pt>
                <c:pt idx="938">
                  <c:v>15.632999999999999</c:v>
                </c:pt>
                <c:pt idx="939">
                  <c:v>15.65</c:v>
                </c:pt>
                <c:pt idx="940">
                  <c:v>15.667</c:v>
                </c:pt>
                <c:pt idx="941">
                  <c:v>15.683</c:v>
                </c:pt>
                <c:pt idx="942">
                  <c:v>15.7</c:v>
                </c:pt>
                <c:pt idx="943">
                  <c:v>15.717000000000001</c:v>
                </c:pt>
                <c:pt idx="944">
                  <c:v>15.733000000000001</c:v>
                </c:pt>
                <c:pt idx="945">
                  <c:v>15.75</c:v>
                </c:pt>
                <c:pt idx="946">
                  <c:v>15.766999999999999</c:v>
                </c:pt>
                <c:pt idx="947">
                  <c:v>15.782999999999999</c:v>
                </c:pt>
                <c:pt idx="948">
                  <c:v>15.8</c:v>
                </c:pt>
                <c:pt idx="949">
                  <c:v>15.817</c:v>
                </c:pt>
                <c:pt idx="950">
                  <c:v>15.833</c:v>
                </c:pt>
                <c:pt idx="951">
                  <c:v>15.85</c:v>
                </c:pt>
                <c:pt idx="952">
                  <c:v>15.867000000000001</c:v>
                </c:pt>
                <c:pt idx="953">
                  <c:v>15.882999999999999</c:v>
                </c:pt>
                <c:pt idx="954">
                  <c:v>15.9</c:v>
                </c:pt>
                <c:pt idx="955">
                  <c:v>15.917</c:v>
                </c:pt>
                <c:pt idx="956">
                  <c:v>15.933</c:v>
                </c:pt>
                <c:pt idx="957">
                  <c:v>15.95</c:v>
                </c:pt>
                <c:pt idx="958">
                  <c:v>15.967000000000001</c:v>
                </c:pt>
                <c:pt idx="959">
                  <c:v>15.983000000000001</c:v>
                </c:pt>
                <c:pt idx="960">
                  <c:v>16</c:v>
                </c:pt>
                <c:pt idx="961">
                  <c:v>16.016999999999999</c:v>
                </c:pt>
                <c:pt idx="962">
                  <c:v>16.033000000000001</c:v>
                </c:pt>
                <c:pt idx="963">
                  <c:v>16.05</c:v>
                </c:pt>
                <c:pt idx="964">
                  <c:v>16.067</c:v>
                </c:pt>
                <c:pt idx="965">
                  <c:v>16.082999999999998</c:v>
                </c:pt>
                <c:pt idx="966">
                  <c:v>16.100000000000001</c:v>
                </c:pt>
                <c:pt idx="967">
                  <c:v>16.117000000000001</c:v>
                </c:pt>
                <c:pt idx="968">
                  <c:v>16.132999999999999</c:v>
                </c:pt>
                <c:pt idx="969">
                  <c:v>16.149999999999999</c:v>
                </c:pt>
                <c:pt idx="970">
                  <c:v>16.167000000000002</c:v>
                </c:pt>
                <c:pt idx="971">
                  <c:v>16.183</c:v>
                </c:pt>
                <c:pt idx="972">
                  <c:v>16.2</c:v>
                </c:pt>
                <c:pt idx="973">
                  <c:v>16.216999999999999</c:v>
                </c:pt>
                <c:pt idx="974">
                  <c:v>16.233000000000001</c:v>
                </c:pt>
                <c:pt idx="975">
                  <c:v>16.25</c:v>
                </c:pt>
                <c:pt idx="976">
                  <c:v>16.266999999999999</c:v>
                </c:pt>
                <c:pt idx="977">
                  <c:v>16.283000000000001</c:v>
                </c:pt>
                <c:pt idx="978">
                  <c:v>16.3</c:v>
                </c:pt>
                <c:pt idx="979">
                  <c:v>16.317</c:v>
                </c:pt>
                <c:pt idx="980">
                  <c:v>16.332999999999998</c:v>
                </c:pt>
                <c:pt idx="981">
                  <c:v>16.350000000000001</c:v>
                </c:pt>
                <c:pt idx="982">
                  <c:v>16.367000000000001</c:v>
                </c:pt>
                <c:pt idx="983">
                  <c:v>16.382999999999999</c:v>
                </c:pt>
                <c:pt idx="984">
                  <c:v>16.399999999999999</c:v>
                </c:pt>
                <c:pt idx="985">
                  <c:v>16.417000000000002</c:v>
                </c:pt>
                <c:pt idx="986">
                  <c:v>16.433</c:v>
                </c:pt>
                <c:pt idx="987">
                  <c:v>16.45</c:v>
                </c:pt>
                <c:pt idx="988">
                  <c:v>16.466999999999999</c:v>
                </c:pt>
                <c:pt idx="989">
                  <c:v>16.483000000000001</c:v>
                </c:pt>
                <c:pt idx="990">
                  <c:v>16.5</c:v>
                </c:pt>
                <c:pt idx="991">
                  <c:v>16.516999999999999</c:v>
                </c:pt>
                <c:pt idx="992">
                  <c:v>16.533000000000001</c:v>
                </c:pt>
                <c:pt idx="993">
                  <c:v>16.55</c:v>
                </c:pt>
                <c:pt idx="994">
                  <c:v>16.567</c:v>
                </c:pt>
                <c:pt idx="995">
                  <c:v>16.582999999999998</c:v>
                </c:pt>
                <c:pt idx="996">
                  <c:v>16.600000000000001</c:v>
                </c:pt>
                <c:pt idx="997">
                  <c:v>16.617000000000001</c:v>
                </c:pt>
                <c:pt idx="998">
                  <c:v>16.632999999999999</c:v>
                </c:pt>
                <c:pt idx="999">
                  <c:v>16.649999999999999</c:v>
                </c:pt>
                <c:pt idx="1000">
                  <c:v>16.667000000000002</c:v>
                </c:pt>
                <c:pt idx="1001">
                  <c:v>16.683</c:v>
                </c:pt>
                <c:pt idx="1002">
                  <c:v>16.7</c:v>
                </c:pt>
                <c:pt idx="1003">
                  <c:v>16.716999999999999</c:v>
                </c:pt>
                <c:pt idx="1004">
                  <c:v>16.733000000000001</c:v>
                </c:pt>
                <c:pt idx="1005">
                  <c:v>16.75</c:v>
                </c:pt>
                <c:pt idx="1006">
                  <c:v>16.766999999999999</c:v>
                </c:pt>
                <c:pt idx="1007">
                  <c:v>16.783000000000001</c:v>
                </c:pt>
                <c:pt idx="1008">
                  <c:v>16.8</c:v>
                </c:pt>
                <c:pt idx="1009">
                  <c:v>16.817</c:v>
                </c:pt>
                <c:pt idx="1010">
                  <c:v>16.832999999999998</c:v>
                </c:pt>
                <c:pt idx="1011">
                  <c:v>16.850000000000001</c:v>
                </c:pt>
                <c:pt idx="1012">
                  <c:v>16.867000000000001</c:v>
                </c:pt>
                <c:pt idx="1013">
                  <c:v>16.882999999999999</c:v>
                </c:pt>
                <c:pt idx="1014">
                  <c:v>16.899999999999999</c:v>
                </c:pt>
                <c:pt idx="1015">
                  <c:v>16.917000000000002</c:v>
                </c:pt>
                <c:pt idx="1016">
                  <c:v>16.933</c:v>
                </c:pt>
                <c:pt idx="1017">
                  <c:v>16.95</c:v>
                </c:pt>
                <c:pt idx="1018">
                  <c:v>16.966999999999999</c:v>
                </c:pt>
                <c:pt idx="1019">
                  <c:v>16.983000000000001</c:v>
                </c:pt>
                <c:pt idx="1020">
                  <c:v>17</c:v>
                </c:pt>
                <c:pt idx="1021">
                  <c:v>17.016999999999999</c:v>
                </c:pt>
                <c:pt idx="1022">
                  <c:v>17.033000000000001</c:v>
                </c:pt>
                <c:pt idx="1023">
                  <c:v>17.05</c:v>
                </c:pt>
                <c:pt idx="1024">
                  <c:v>17.067</c:v>
                </c:pt>
                <c:pt idx="1025">
                  <c:v>17.082999999999998</c:v>
                </c:pt>
                <c:pt idx="1026">
                  <c:v>17.100000000000001</c:v>
                </c:pt>
                <c:pt idx="1027">
                  <c:v>17.117000000000001</c:v>
                </c:pt>
                <c:pt idx="1028">
                  <c:v>17.132999999999999</c:v>
                </c:pt>
                <c:pt idx="1029">
                  <c:v>17.149999999999999</c:v>
                </c:pt>
                <c:pt idx="1030">
                  <c:v>17.167000000000002</c:v>
                </c:pt>
                <c:pt idx="1031">
                  <c:v>17.183</c:v>
                </c:pt>
                <c:pt idx="1032">
                  <c:v>17.2</c:v>
                </c:pt>
                <c:pt idx="1033">
                  <c:v>17.216999999999999</c:v>
                </c:pt>
                <c:pt idx="1034">
                  <c:v>17.233000000000001</c:v>
                </c:pt>
                <c:pt idx="1035">
                  <c:v>17.25</c:v>
                </c:pt>
                <c:pt idx="1036">
                  <c:v>17.266999999999999</c:v>
                </c:pt>
                <c:pt idx="1037">
                  <c:v>17.283000000000001</c:v>
                </c:pt>
                <c:pt idx="1038">
                  <c:v>17.3</c:v>
                </c:pt>
                <c:pt idx="1039">
                  <c:v>17.317</c:v>
                </c:pt>
                <c:pt idx="1040">
                  <c:v>17.332999999999998</c:v>
                </c:pt>
                <c:pt idx="1041">
                  <c:v>17.350000000000001</c:v>
                </c:pt>
                <c:pt idx="1042">
                  <c:v>17.367000000000001</c:v>
                </c:pt>
                <c:pt idx="1043">
                  <c:v>17.382999999999999</c:v>
                </c:pt>
                <c:pt idx="1044">
                  <c:v>17.399999999999999</c:v>
                </c:pt>
                <c:pt idx="1045">
                  <c:v>17.417000000000002</c:v>
                </c:pt>
                <c:pt idx="1046">
                  <c:v>17.433</c:v>
                </c:pt>
                <c:pt idx="1047">
                  <c:v>17.45</c:v>
                </c:pt>
                <c:pt idx="1048">
                  <c:v>17.466999999999999</c:v>
                </c:pt>
                <c:pt idx="1049">
                  <c:v>17.483000000000001</c:v>
                </c:pt>
                <c:pt idx="1050">
                  <c:v>17.5</c:v>
                </c:pt>
                <c:pt idx="1051">
                  <c:v>17.516999999999999</c:v>
                </c:pt>
                <c:pt idx="1052">
                  <c:v>17.533000000000001</c:v>
                </c:pt>
                <c:pt idx="1053">
                  <c:v>17.55</c:v>
                </c:pt>
                <c:pt idx="1054">
                  <c:v>17.567</c:v>
                </c:pt>
                <c:pt idx="1055">
                  <c:v>17.582999999999998</c:v>
                </c:pt>
                <c:pt idx="1056">
                  <c:v>17.600000000000001</c:v>
                </c:pt>
                <c:pt idx="1057">
                  <c:v>17.617000000000001</c:v>
                </c:pt>
                <c:pt idx="1058">
                  <c:v>17.632999999999999</c:v>
                </c:pt>
                <c:pt idx="1059">
                  <c:v>17.649999999999999</c:v>
                </c:pt>
                <c:pt idx="1060">
                  <c:v>17.667000000000002</c:v>
                </c:pt>
                <c:pt idx="1061">
                  <c:v>17.683</c:v>
                </c:pt>
                <c:pt idx="1062">
                  <c:v>17.7</c:v>
                </c:pt>
                <c:pt idx="1063">
                  <c:v>17.716999999999999</c:v>
                </c:pt>
                <c:pt idx="1064">
                  <c:v>17.733000000000001</c:v>
                </c:pt>
                <c:pt idx="1065">
                  <c:v>17.75</c:v>
                </c:pt>
                <c:pt idx="1066">
                  <c:v>17.766999999999999</c:v>
                </c:pt>
                <c:pt idx="1067">
                  <c:v>17.783000000000001</c:v>
                </c:pt>
                <c:pt idx="1068">
                  <c:v>17.8</c:v>
                </c:pt>
                <c:pt idx="1069">
                  <c:v>17.817</c:v>
                </c:pt>
                <c:pt idx="1070">
                  <c:v>17.832999999999998</c:v>
                </c:pt>
                <c:pt idx="1071">
                  <c:v>17.850000000000001</c:v>
                </c:pt>
                <c:pt idx="1072">
                  <c:v>17.867000000000001</c:v>
                </c:pt>
                <c:pt idx="1073">
                  <c:v>17.882999999999999</c:v>
                </c:pt>
                <c:pt idx="1074">
                  <c:v>17.899999999999999</c:v>
                </c:pt>
                <c:pt idx="1075">
                  <c:v>17.917000000000002</c:v>
                </c:pt>
                <c:pt idx="1076">
                  <c:v>17.933</c:v>
                </c:pt>
                <c:pt idx="1077">
                  <c:v>17.95</c:v>
                </c:pt>
                <c:pt idx="1078">
                  <c:v>17.966999999999999</c:v>
                </c:pt>
                <c:pt idx="1079">
                  <c:v>17.983000000000001</c:v>
                </c:pt>
                <c:pt idx="1080">
                  <c:v>18</c:v>
                </c:pt>
                <c:pt idx="1081">
                  <c:v>18.016999999999999</c:v>
                </c:pt>
                <c:pt idx="1082">
                  <c:v>18.033000000000001</c:v>
                </c:pt>
                <c:pt idx="1083">
                  <c:v>18.05</c:v>
                </c:pt>
                <c:pt idx="1084">
                  <c:v>18.067</c:v>
                </c:pt>
                <c:pt idx="1085">
                  <c:v>18.082999999999998</c:v>
                </c:pt>
                <c:pt idx="1086">
                  <c:v>18.100000000000001</c:v>
                </c:pt>
                <c:pt idx="1087">
                  <c:v>18.117000000000001</c:v>
                </c:pt>
                <c:pt idx="1088">
                  <c:v>18.132999999999999</c:v>
                </c:pt>
                <c:pt idx="1089">
                  <c:v>18.149999999999999</c:v>
                </c:pt>
                <c:pt idx="1090">
                  <c:v>18.167000000000002</c:v>
                </c:pt>
                <c:pt idx="1091">
                  <c:v>18.183</c:v>
                </c:pt>
                <c:pt idx="1092">
                  <c:v>18.2</c:v>
                </c:pt>
                <c:pt idx="1093">
                  <c:v>18.216999999999999</c:v>
                </c:pt>
                <c:pt idx="1094">
                  <c:v>18.233000000000001</c:v>
                </c:pt>
                <c:pt idx="1095">
                  <c:v>18.25</c:v>
                </c:pt>
                <c:pt idx="1096">
                  <c:v>18.266999999999999</c:v>
                </c:pt>
                <c:pt idx="1097">
                  <c:v>18.283000000000001</c:v>
                </c:pt>
                <c:pt idx="1098">
                  <c:v>18.3</c:v>
                </c:pt>
                <c:pt idx="1099">
                  <c:v>18.317</c:v>
                </c:pt>
                <c:pt idx="1100">
                  <c:v>18.332999999999998</c:v>
                </c:pt>
                <c:pt idx="1101">
                  <c:v>18.350000000000001</c:v>
                </c:pt>
                <c:pt idx="1102">
                  <c:v>18.367000000000001</c:v>
                </c:pt>
                <c:pt idx="1103">
                  <c:v>18.382999999999999</c:v>
                </c:pt>
                <c:pt idx="1104">
                  <c:v>18.399999999999999</c:v>
                </c:pt>
                <c:pt idx="1105">
                  <c:v>18.417000000000002</c:v>
                </c:pt>
                <c:pt idx="1106">
                  <c:v>18.433</c:v>
                </c:pt>
                <c:pt idx="1107">
                  <c:v>18.45</c:v>
                </c:pt>
                <c:pt idx="1108">
                  <c:v>18.466999999999999</c:v>
                </c:pt>
                <c:pt idx="1109">
                  <c:v>18.483000000000001</c:v>
                </c:pt>
                <c:pt idx="1110">
                  <c:v>18.5</c:v>
                </c:pt>
                <c:pt idx="1111">
                  <c:v>18.516999999999999</c:v>
                </c:pt>
                <c:pt idx="1112">
                  <c:v>18.533000000000001</c:v>
                </c:pt>
                <c:pt idx="1113">
                  <c:v>18.55</c:v>
                </c:pt>
                <c:pt idx="1114">
                  <c:v>18.567</c:v>
                </c:pt>
                <c:pt idx="1115">
                  <c:v>18.582999999999998</c:v>
                </c:pt>
                <c:pt idx="1116">
                  <c:v>18.600000000000001</c:v>
                </c:pt>
                <c:pt idx="1117">
                  <c:v>18.617000000000001</c:v>
                </c:pt>
                <c:pt idx="1118">
                  <c:v>18.632999999999999</c:v>
                </c:pt>
                <c:pt idx="1119">
                  <c:v>18.649999999999999</c:v>
                </c:pt>
                <c:pt idx="1120">
                  <c:v>18.667000000000002</c:v>
                </c:pt>
                <c:pt idx="1121">
                  <c:v>18.683</c:v>
                </c:pt>
                <c:pt idx="1122">
                  <c:v>18.7</c:v>
                </c:pt>
                <c:pt idx="1123">
                  <c:v>18.716999999999999</c:v>
                </c:pt>
                <c:pt idx="1124">
                  <c:v>18.733000000000001</c:v>
                </c:pt>
                <c:pt idx="1125">
                  <c:v>18.75</c:v>
                </c:pt>
                <c:pt idx="1126">
                  <c:v>18.766999999999999</c:v>
                </c:pt>
                <c:pt idx="1127">
                  <c:v>18.783000000000001</c:v>
                </c:pt>
                <c:pt idx="1128">
                  <c:v>18.8</c:v>
                </c:pt>
                <c:pt idx="1129">
                  <c:v>18.817</c:v>
                </c:pt>
                <c:pt idx="1130">
                  <c:v>18.832999999999998</c:v>
                </c:pt>
                <c:pt idx="1131">
                  <c:v>18.850000000000001</c:v>
                </c:pt>
                <c:pt idx="1132">
                  <c:v>18.867000000000001</c:v>
                </c:pt>
                <c:pt idx="1133">
                  <c:v>18.882999999999999</c:v>
                </c:pt>
                <c:pt idx="1134">
                  <c:v>18.899999999999999</c:v>
                </c:pt>
                <c:pt idx="1135">
                  <c:v>18.917000000000002</c:v>
                </c:pt>
                <c:pt idx="1136">
                  <c:v>18.933</c:v>
                </c:pt>
                <c:pt idx="1137">
                  <c:v>18.95</c:v>
                </c:pt>
                <c:pt idx="1138">
                  <c:v>18.966999999999999</c:v>
                </c:pt>
                <c:pt idx="1139">
                  <c:v>18.983000000000001</c:v>
                </c:pt>
                <c:pt idx="1140">
                  <c:v>19</c:v>
                </c:pt>
                <c:pt idx="1141">
                  <c:v>19.016999999999999</c:v>
                </c:pt>
                <c:pt idx="1142">
                  <c:v>19.033000000000001</c:v>
                </c:pt>
                <c:pt idx="1143">
                  <c:v>19.05</c:v>
                </c:pt>
                <c:pt idx="1144">
                  <c:v>19.067</c:v>
                </c:pt>
                <c:pt idx="1145">
                  <c:v>19.082999999999998</c:v>
                </c:pt>
                <c:pt idx="1146">
                  <c:v>19.100000000000001</c:v>
                </c:pt>
                <c:pt idx="1147">
                  <c:v>19.117000000000001</c:v>
                </c:pt>
                <c:pt idx="1148">
                  <c:v>19.132999999999999</c:v>
                </c:pt>
                <c:pt idx="1149">
                  <c:v>19.149999999999999</c:v>
                </c:pt>
                <c:pt idx="1150">
                  <c:v>19.167000000000002</c:v>
                </c:pt>
                <c:pt idx="1151">
                  <c:v>19.183</c:v>
                </c:pt>
                <c:pt idx="1152">
                  <c:v>19.2</c:v>
                </c:pt>
                <c:pt idx="1153">
                  <c:v>19.216999999999999</c:v>
                </c:pt>
                <c:pt idx="1154">
                  <c:v>19.233000000000001</c:v>
                </c:pt>
                <c:pt idx="1155">
                  <c:v>19.25</c:v>
                </c:pt>
                <c:pt idx="1156">
                  <c:v>19.266999999999999</c:v>
                </c:pt>
                <c:pt idx="1157">
                  <c:v>19.283000000000001</c:v>
                </c:pt>
                <c:pt idx="1158">
                  <c:v>19.3</c:v>
                </c:pt>
                <c:pt idx="1159">
                  <c:v>19.317</c:v>
                </c:pt>
                <c:pt idx="1160">
                  <c:v>19.332999999999998</c:v>
                </c:pt>
                <c:pt idx="1161">
                  <c:v>19.350000000000001</c:v>
                </c:pt>
                <c:pt idx="1162">
                  <c:v>19.367000000000001</c:v>
                </c:pt>
                <c:pt idx="1163">
                  <c:v>19.382999999999999</c:v>
                </c:pt>
                <c:pt idx="1164">
                  <c:v>19.399999999999999</c:v>
                </c:pt>
                <c:pt idx="1165">
                  <c:v>19.417000000000002</c:v>
                </c:pt>
                <c:pt idx="1166">
                  <c:v>19.433</c:v>
                </c:pt>
                <c:pt idx="1167">
                  <c:v>19.45</c:v>
                </c:pt>
                <c:pt idx="1168">
                  <c:v>19.466999999999999</c:v>
                </c:pt>
                <c:pt idx="1169">
                  <c:v>19.483000000000001</c:v>
                </c:pt>
                <c:pt idx="1170">
                  <c:v>19.5</c:v>
                </c:pt>
                <c:pt idx="1171">
                  <c:v>19.516999999999999</c:v>
                </c:pt>
                <c:pt idx="1172">
                  <c:v>19.533000000000001</c:v>
                </c:pt>
                <c:pt idx="1173">
                  <c:v>19.55</c:v>
                </c:pt>
                <c:pt idx="1174">
                  <c:v>19.567</c:v>
                </c:pt>
                <c:pt idx="1175">
                  <c:v>19.582999999999998</c:v>
                </c:pt>
                <c:pt idx="1176">
                  <c:v>19.600000000000001</c:v>
                </c:pt>
                <c:pt idx="1177">
                  <c:v>19.617000000000001</c:v>
                </c:pt>
                <c:pt idx="1178">
                  <c:v>19.632999999999999</c:v>
                </c:pt>
                <c:pt idx="1179">
                  <c:v>19.649999999999999</c:v>
                </c:pt>
                <c:pt idx="1180">
                  <c:v>19.667000000000002</c:v>
                </c:pt>
                <c:pt idx="1181">
                  <c:v>19.683</c:v>
                </c:pt>
                <c:pt idx="1182">
                  <c:v>19.7</c:v>
                </c:pt>
                <c:pt idx="1183">
                  <c:v>19.716999999999999</c:v>
                </c:pt>
                <c:pt idx="1184">
                  <c:v>19.733000000000001</c:v>
                </c:pt>
                <c:pt idx="1185">
                  <c:v>19.75</c:v>
                </c:pt>
                <c:pt idx="1186">
                  <c:v>19.766999999999999</c:v>
                </c:pt>
                <c:pt idx="1187">
                  <c:v>19.783000000000001</c:v>
                </c:pt>
                <c:pt idx="1188">
                  <c:v>19.8</c:v>
                </c:pt>
                <c:pt idx="1189">
                  <c:v>19.817</c:v>
                </c:pt>
                <c:pt idx="1190">
                  <c:v>19.832999999999998</c:v>
                </c:pt>
                <c:pt idx="1191">
                  <c:v>19.850000000000001</c:v>
                </c:pt>
                <c:pt idx="1192">
                  <c:v>19.867000000000001</c:v>
                </c:pt>
                <c:pt idx="1193">
                  <c:v>19.882999999999999</c:v>
                </c:pt>
                <c:pt idx="1194">
                  <c:v>19.899999999999999</c:v>
                </c:pt>
                <c:pt idx="1195">
                  <c:v>19.917000000000002</c:v>
                </c:pt>
                <c:pt idx="1196">
                  <c:v>19.933</c:v>
                </c:pt>
                <c:pt idx="1197">
                  <c:v>19.95</c:v>
                </c:pt>
                <c:pt idx="1198">
                  <c:v>19.966999999999999</c:v>
                </c:pt>
                <c:pt idx="1199">
                  <c:v>19.983000000000001</c:v>
                </c:pt>
                <c:pt idx="1200">
                  <c:v>20</c:v>
                </c:pt>
                <c:pt idx="1201">
                  <c:v>20.016999999999999</c:v>
                </c:pt>
                <c:pt idx="1202">
                  <c:v>20.033000000000001</c:v>
                </c:pt>
                <c:pt idx="1203">
                  <c:v>20.05</c:v>
                </c:pt>
                <c:pt idx="1204">
                  <c:v>20.067</c:v>
                </c:pt>
                <c:pt idx="1205">
                  <c:v>20.082999999999998</c:v>
                </c:pt>
                <c:pt idx="1206">
                  <c:v>20.100000000000001</c:v>
                </c:pt>
                <c:pt idx="1207">
                  <c:v>20.117000000000001</c:v>
                </c:pt>
                <c:pt idx="1208">
                  <c:v>20.132999999999999</c:v>
                </c:pt>
                <c:pt idx="1209">
                  <c:v>20.149999999999999</c:v>
                </c:pt>
                <c:pt idx="1210">
                  <c:v>20.167000000000002</c:v>
                </c:pt>
                <c:pt idx="1211">
                  <c:v>20.183</c:v>
                </c:pt>
                <c:pt idx="1212">
                  <c:v>20.2</c:v>
                </c:pt>
                <c:pt idx="1213">
                  <c:v>20.216999999999999</c:v>
                </c:pt>
                <c:pt idx="1214">
                  <c:v>20.233000000000001</c:v>
                </c:pt>
                <c:pt idx="1215">
                  <c:v>20.25</c:v>
                </c:pt>
                <c:pt idx="1216">
                  <c:v>20.266999999999999</c:v>
                </c:pt>
                <c:pt idx="1217">
                  <c:v>20.283000000000001</c:v>
                </c:pt>
                <c:pt idx="1218">
                  <c:v>20.3</c:v>
                </c:pt>
                <c:pt idx="1219">
                  <c:v>20.317</c:v>
                </c:pt>
                <c:pt idx="1220">
                  <c:v>20.332999999999998</c:v>
                </c:pt>
                <c:pt idx="1221">
                  <c:v>20.350000000000001</c:v>
                </c:pt>
                <c:pt idx="1222">
                  <c:v>20.367000000000001</c:v>
                </c:pt>
                <c:pt idx="1223">
                  <c:v>20.382999999999999</c:v>
                </c:pt>
                <c:pt idx="1224">
                  <c:v>20.399999999999999</c:v>
                </c:pt>
                <c:pt idx="1225">
                  <c:v>20.417000000000002</c:v>
                </c:pt>
                <c:pt idx="1226">
                  <c:v>20.433</c:v>
                </c:pt>
                <c:pt idx="1227">
                  <c:v>20.45</c:v>
                </c:pt>
                <c:pt idx="1228">
                  <c:v>20.466999999999999</c:v>
                </c:pt>
                <c:pt idx="1229">
                  <c:v>20.483000000000001</c:v>
                </c:pt>
                <c:pt idx="1230">
                  <c:v>20.5</c:v>
                </c:pt>
                <c:pt idx="1231">
                  <c:v>20.516999999999999</c:v>
                </c:pt>
                <c:pt idx="1232">
                  <c:v>20.533000000000001</c:v>
                </c:pt>
                <c:pt idx="1233">
                  <c:v>20.55</c:v>
                </c:pt>
                <c:pt idx="1234">
                  <c:v>20.567</c:v>
                </c:pt>
                <c:pt idx="1235">
                  <c:v>20.582999999999998</c:v>
                </c:pt>
                <c:pt idx="1236">
                  <c:v>20.6</c:v>
                </c:pt>
                <c:pt idx="1237">
                  <c:v>20.617000000000001</c:v>
                </c:pt>
                <c:pt idx="1238">
                  <c:v>20.632999999999999</c:v>
                </c:pt>
                <c:pt idx="1239">
                  <c:v>20.65</c:v>
                </c:pt>
                <c:pt idx="1240">
                  <c:v>20.667000000000002</c:v>
                </c:pt>
                <c:pt idx="1241">
                  <c:v>20.683</c:v>
                </c:pt>
                <c:pt idx="1242">
                  <c:v>20.7</c:v>
                </c:pt>
                <c:pt idx="1243">
                  <c:v>20.716999999999999</c:v>
                </c:pt>
                <c:pt idx="1244">
                  <c:v>20.733000000000001</c:v>
                </c:pt>
                <c:pt idx="1245">
                  <c:v>20.75</c:v>
                </c:pt>
                <c:pt idx="1246">
                  <c:v>20.766999999999999</c:v>
                </c:pt>
                <c:pt idx="1247">
                  <c:v>20.783000000000001</c:v>
                </c:pt>
                <c:pt idx="1248">
                  <c:v>20.8</c:v>
                </c:pt>
                <c:pt idx="1249">
                  <c:v>20.817</c:v>
                </c:pt>
                <c:pt idx="1250">
                  <c:v>20.832999999999998</c:v>
                </c:pt>
                <c:pt idx="1251">
                  <c:v>20.85</c:v>
                </c:pt>
                <c:pt idx="1252">
                  <c:v>20.867000000000001</c:v>
                </c:pt>
                <c:pt idx="1253">
                  <c:v>20.882999999999999</c:v>
                </c:pt>
                <c:pt idx="1254">
                  <c:v>20.9</c:v>
                </c:pt>
                <c:pt idx="1255">
                  <c:v>20.917000000000002</c:v>
                </c:pt>
                <c:pt idx="1256">
                  <c:v>20.933</c:v>
                </c:pt>
                <c:pt idx="1257">
                  <c:v>20.95</c:v>
                </c:pt>
                <c:pt idx="1258">
                  <c:v>20.966999999999999</c:v>
                </c:pt>
                <c:pt idx="1259">
                  <c:v>20.983000000000001</c:v>
                </c:pt>
                <c:pt idx="1260">
                  <c:v>21</c:v>
                </c:pt>
                <c:pt idx="1261">
                  <c:v>21.016999999999999</c:v>
                </c:pt>
                <c:pt idx="1262">
                  <c:v>21.033000000000001</c:v>
                </c:pt>
                <c:pt idx="1263">
                  <c:v>21.05</c:v>
                </c:pt>
                <c:pt idx="1264">
                  <c:v>21.067</c:v>
                </c:pt>
                <c:pt idx="1265">
                  <c:v>21.082999999999998</c:v>
                </c:pt>
                <c:pt idx="1266">
                  <c:v>21.1</c:v>
                </c:pt>
                <c:pt idx="1267">
                  <c:v>21.117000000000001</c:v>
                </c:pt>
                <c:pt idx="1268">
                  <c:v>21.132999999999999</c:v>
                </c:pt>
                <c:pt idx="1269">
                  <c:v>21.15</c:v>
                </c:pt>
                <c:pt idx="1270">
                  <c:v>21.167000000000002</c:v>
                </c:pt>
                <c:pt idx="1271">
                  <c:v>21.183</c:v>
                </c:pt>
                <c:pt idx="1272">
                  <c:v>21.2</c:v>
                </c:pt>
                <c:pt idx="1273">
                  <c:v>21.216999999999999</c:v>
                </c:pt>
                <c:pt idx="1274">
                  <c:v>21.233000000000001</c:v>
                </c:pt>
                <c:pt idx="1275">
                  <c:v>21.25</c:v>
                </c:pt>
                <c:pt idx="1276">
                  <c:v>21.266999999999999</c:v>
                </c:pt>
                <c:pt idx="1277">
                  <c:v>21.283000000000001</c:v>
                </c:pt>
                <c:pt idx="1278">
                  <c:v>21.3</c:v>
                </c:pt>
                <c:pt idx="1279">
                  <c:v>21.317</c:v>
                </c:pt>
                <c:pt idx="1280">
                  <c:v>21.332999999999998</c:v>
                </c:pt>
                <c:pt idx="1281">
                  <c:v>21.35</c:v>
                </c:pt>
                <c:pt idx="1282">
                  <c:v>21.367000000000001</c:v>
                </c:pt>
                <c:pt idx="1283">
                  <c:v>21.382999999999999</c:v>
                </c:pt>
                <c:pt idx="1284">
                  <c:v>21.4</c:v>
                </c:pt>
                <c:pt idx="1285">
                  <c:v>21.417000000000002</c:v>
                </c:pt>
                <c:pt idx="1286">
                  <c:v>21.433</c:v>
                </c:pt>
                <c:pt idx="1287">
                  <c:v>21.45</c:v>
                </c:pt>
                <c:pt idx="1288">
                  <c:v>21.466999999999999</c:v>
                </c:pt>
                <c:pt idx="1289">
                  <c:v>21.483000000000001</c:v>
                </c:pt>
                <c:pt idx="1290">
                  <c:v>21.5</c:v>
                </c:pt>
                <c:pt idx="1291">
                  <c:v>21.516999999999999</c:v>
                </c:pt>
                <c:pt idx="1292">
                  <c:v>21.533000000000001</c:v>
                </c:pt>
                <c:pt idx="1293">
                  <c:v>21.55</c:v>
                </c:pt>
                <c:pt idx="1294">
                  <c:v>21.567</c:v>
                </c:pt>
                <c:pt idx="1295">
                  <c:v>21.582999999999998</c:v>
                </c:pt>
                <c:pt idx="1296">
                  <c:v>21.6</c:v>
                </c:pt>
                <c:pt idx="1297">
                  <c:v>21.617000000000001</c:v>
                </c:pt>
                <c:pt idx="1298">
                  <c:v>21.632999999999999</c:v>
                </c:pt>
                <c:pt idx="1299">
                  <c:v>21.65</c:v>
                </c:pt>
                <c:pt idx="1300">
                  <c:v>21.667000000000002</c:v>
                </c:pt>
                <c:pt idx="1301">
                  <c:v>21.683</c:v>
                </c:pt>
                <c:pt idx="1302">
                  <c:v>21.7</c:v>
                </c:pt>
                <c:pt idx="1303">
                  <c:v>21.716999999999999</c:v>
                </c:pt>
                <c:pt idx="1304">
                  <c:v>21.733000000000001</c:v>
                </c:pt>
                <c:pt idx="1305">
                  <c:v>21.75</c:v>
                </c:pt>
                <c:pt idx="1306">
                  <c:v>21.766999999999999</c:v>
                </c:pt>
                <c:pt idx="1307">
                  <c:v>21.783000000000001</c:v>
                </c:pt>
                <c:pt idx="1308">
                  <c:v>21.8</c:v>
                </c:pt>
                <c:pt idx="1309">
                  <c:v>21.817</c:v>
                </c:pt>
                <c:pt idx="1310">
                  <c:v>21.832999999999998</c:v>
                </c:pt>
                <c:pt idx="1311">
                  <c:v>21.85</c:v>
                </c:pt>
                <c:pt idx="1312">
                  <c:v>21.867000000000001</c:v>
                </c:pt>
                <c:pt idx="1313">
                  <c:v>21.882999999999999</c:v>
                </c:pt>
                <c:pt idx="1314">
                  <c:v>21.9</c:v>
                </c:pt>
                <c:pt idx="1315">
                  <c:v>21.917000000000002</c:v>
                </c:pt>
                <c:pt idx="1316">
                  <c:v>21.933</c:v>
                </c:pt>
                <c:pt idx="1317">
                  <c:v>21.95</c:v>
                </c:pt>
                <c:pt idx="1318">
                  <c:v>21.966999999999999</c:v>
                </c:pt>
                <c:pt idx="1319">
                  <c:v>21.983000000000001</c:v>
                </c:pt>
                <c:pt idx="1320">
                  <c:v>22</c:v>
                </c:pt>
                <c:pt idx="1321">
                  <c:v>22.016999999999999</c:v>
                </c:pt>
                <c:pt idx="1322">
                  <c:v>22.033000000000001</c:v>
                </c:pt>
                <c:pt idx="1323">
                  <c:v>22.05</c:v>
                </c:pt>
                <c:pt idx="1324">
                  <c:v>22.067</c:v>
                </c:pt>
                <c:pt idx="1325">
                  <c:v>22.082999999999998</c:v>
                </c:pt>
                <c:pt idx="1326">
                  <c:v>22.1</c:v>
                </c:pt>
                <c:pt idx="1327">
                  <c:v>22.117000000000001</c:v>
                </c:pt>
                <c:pt idx="1328">
                  <c:v>22.132999999999999</c:v>
                </c:pt>
                <c:pt idx="1329">
                  <c:v>22.15</c:v>
                </c:pt>
                <c:pt idx="1330">
                  <c:v>22.167000000000002</c:v>
                </c:pt>
                <c:pt idx="1331">
                  <c:v>22.183</c:v>
                </c:pt>
                <c:pt idx="1332">
                  <c:v>22.2</c:v>
                </c:pt>
                <c:pt idx="1333">
                  <c:v>22.216999999999999</c:v>
                </c:pt>
                <c:pt idx="1334">
                  <c:v>22.233000000000001</c:v>
                </c:pt>
                <c:pt idx="1335">
                  <c:v>22.25</c:v>
                </c:pt>
                <c:pt idx="1336">
                  <c:v>22.266999999999999</c:v>
                </c:pt>
                <c:pt idx="1337">
                  <c:v>22.283000000000001</c:v>
                </c:pt>
                <c:pt idx="1338">
                  <c:v>22.3</c:v>
                </c:pt>
                <c:pt idx="1339">
                  <c:v>22.317</c:v>
                </c:pt>
                <c:pt idx="1340">
                  <c:v>22.332999999999998</c:v>
                </c:pt>
                <c:pt idx="1341">
                  <c:v>22.35</c:v>
                </c:pt>
                <c:pt idx="1342">
                  <c:v>22.367000000000001</c:v>
                </c:pt>
                <c:pt idx="1343">
                  <c:v>22.382999999999999</c:v>
                </c:pt>
                <c:pt idx="1344">
                  <c:v>22.4</c:v>
                </c:pt>
                <c:pt idx="1345">
                  <c:v>22.417000000000002</c:v>
                </c:pt>
                <c:pt idx="1346">
                  <c:v>22.433</c:v>
                </c:pt>
                <c:pt idx="1347">
                  <c:v>22.45</c:v>
                </c:pt>
                <c:pt idx="1348">
                  <c:v>22.466999999999999</c:v>
                </c:pt>
                <c:pt idx="1349">
                  <c:v>22.483000000000001</c:v>
                </c:pt>
                <c:pt idx="1350">
                  <c:v>22.5</c:v>
                </c:pt>
                <c:pt idx="1351">
                  <c:v>22.516999999999999</c:v>
                </c:pt>
                <c:pt idx="1352">
                  <c:v>22.533000000000001</c:v>
                </c:pt>
                <c:pt idx="1353">
                  <c:v>22.55</c:v>
                </c:pt>
                <c:pt idx="1354">
                  <c:v>22.567</c:v>
                </c:pt>
                <c:pt idx="1355">
                  <c:v>22.582999999999998</c:v>
                </c:pt>
                <c:pt idx="1356">
                  <c:v>22.6</c:v>
                </c:pt>
                <c:pt idx="1357">
                  <c:v>22.617000000000001</c:v>
                </c:pt>
                <c:pt idx="1358">
                  <c:v>22.632999999999999</c:v>
                </c:pt>
                <c:pt idx="1359">
                  <c:v>22.65</c:v>
                </c:pt>
                <c:pt idx="1360">
                  <c:v>22.667000000000002</c:v>
                </c:pt>
                <c:pt idx="1361">
                  <c:v>22.683</c:v>
                </c:pt>
                <c:pt idx="1362">
                  <c:v>22.7</c:v>
                </c:pt>
                <c:pt idx="1363">
                  <c:v>22.716999999999999</c:v>
                </c:pt>
                <c:pt idx="1364">
                  <c:v>22.733000000000001</c:v>
                </c:pt>
                <c:pt idx="1365">
                  <c:v>22.75</c:v>
                </c:pt>
                <c:pt idx="1366">
                  <c:v>22.766999999999999</c:v>
                </c:pt>
                <c:pt idx="1367">
                  <c:v>22.783000000000001</c:v>
                </c:pt>
                <c:pt idx="1368">
                  <c:v>22.8</c:v>
                </c:pt>
                <c:pt idx="1369">
                  <c:v>22.817</c:v>
                </c:pt>
                <c:pt idx="1370">
                  <c:v>22.832999999999998</c:v>
                </c:pt>
                <c:pt idx="1371">
                  <c:v>22.85</c:v>
                </c:pt>
                <c:pt idx="1372">
                  <c:v>22.867000000000001</c:v>
                </c:pt>
                <c:pt idx="1373">
                  <c:v>22.882999999999999</c:v>
                </c:pt>
                <c:pt idx="1374">
                  <c:v>22.9</c:v>
                </c:pt>
                <c:pt idx="1375">
                  <c:v>22.917000000000002</c:v>
                </c:pt>
                <c:pt idx="1376">
                  <c:v>22.933</c:v>
                </c:pt>
                <c:pt idx="1377">
                  <c:v>22.95</c:v>
                </c:pt>
                <c:pt idx="1378">
                  <c:v>22.966999999999999</c:v>
                </c:pt>
                <c:pt idx="1379">
                  <c:v>22.983000000000001</c:v>
                </c:pt>
                <c:pt idx="1380">
                  <c:v>23</c:v>
                </c:pt>
                <c:pt idx="1381">
                  <c:v>23.016999999999999</c:v>
                </c:pt>
                <c:pt idx="1382">
                  <c:v>23.033000000000001</c:v>
                </c:pt>
                <c:pt idx="1383">
                  <c:v>23.05</c:v>
                </c:pt>
                <c:pt idx="1384">
                  <c:v>23.067</c:v>
                </c:pt>
                <c:pt idx="1385">
                  <c:v>23.082999999999998</c:v>
                </c:pt>
                <c:pt idx="1386">
                  <c:v>23.1</c:v>
                </c:pt>
                <c:pt idx="1387">
                  <c:v>23.117000000000001</c:v>
                </c:pt>
                <c:pt idx="1388">
                  <c:v>23.132999999999999</c:v>
                </c:pt>
                <c:pt idx="1389">
                  <c:v>23.15</c:v>
                </c:pt>
                <c:pt idx="1390">
                  <c:v>23.167000000000002</c:v>
                </c:pt>
                <c:pt idx="1391">
                  <c:v>23.183</c:v>
                </c:pt>
                <c:pt idx="1392">
                  <c:v>23.2</c:v>
                </c:pt>
                <c:pt idx="1393">
                  <c:v>23.216999999999999</c:v>
                </c:pt>
                <c:pt idx="1394">
                  <c:v>23.233000000000001</c:v>
                </c:pt>
                <c:pt idx="1395">
                  <c:v>23.25</c:v>
                </c:pt>
                <c:pt idx="1396">
                  <c:v>23.266999999999999</c:v>
                </c:pt>
                <c:pt idx="1397">
                  <c:v>23.283000000000001</c:v>
                </c:pt>
                <c:pt idx="1398">
                  <c:v>23.3</c:v>
                </c:pt>
                <c:pt idx="1399">
                  <c:v>23.317</c:v>
                </c:pt>
                <c:pt idx="1400">
                  <c:v>23.332999999999998</c:v>
                </c:pt>
                <c:pt idx="1401">
                  <c:v>23.35</c:v>
                </c:pt>
                <c:pt idx="1402">
                  <c:v>23.367000000000001</c:v>
                </c:pt>
                <c:pt idx="1403">
                  <c:v>23.382999999999999</c:v>
                </c:pt>
                <c:pt idx="1404">
                  <c:v>23.4</c:v>
                </c:pt>
                <c:pt idx="1405">
                  <c:v>23.417000000000002</c:v>
                </c:pt>
                <c:pt idx="1406">
                  <c:v>23.433</c:v>
                </c:pt>
                <c:pt idx="1407">
                  <c:v>23.45</c:v>
                </c:pt>
                <c:pt idx="1408">
                  <c:v>23.466999999999999</c:v>
                </c:pt>
                <c:pt idx="1409">
                  <c:v>23.483000000000001</c:v>
                </c:pt>
                <c:pt idx="1410">
                  <c:v>23.5</c:v>
                </c:pt>
                <c:pt idx="1411">
                  <c:v>23.516999999999999</c:v>
                </c:pt>
                <c:pt idx="1412">
                  <c:v>23.533000000000001</c:v>
                </c:pt>
                <c:pt idx="1413">
                  <c:v>23.55</c:v>
                </c:pt>
                <c:pt idx="1414">
                  <c:v>23.567</c:v>
                </c:pt>
                <c:pt idx="1415">
                  <c:v>23.582999999999998</c:v>
                </c:pt>
                <c:pt idx="1416">
                  <c:v>23.6</c:v>
                </c:pt>
                <c:pt idx="1417">
                  <c:v>23.617000000000001</c:v>
                </c:pt>
                <c:pt idx="1418">
                  <c:v>23.632999999999999</c:v>
                </c:pt>
                <c:pt idx="1419">
                  <c:v>23.65</c:v>
                </c:pt>
                <c:pt idx="1420">
                  <c:v>23.667000000000002</c:v>
                </c:pt>
                <c:pt idx="1421">
                  <c:v>23.683</c:v>
                </c:pt>
                <c:pt idx="1422">
                  <c:v>23.7</c:v>
                </c:pt>
                <c:pt idx="1423">
                  <c:v>23.716999999999999</c:v>
                </c:pt>
                <c:pt idx="1424">
                  <c:v>23.733000000000001</c:v>
                </c:pt>
                <c:pt idx="1425">
                  <c:v>23.75</c:v>
                </c:pt>
                <c:pt idx="1426">
                  <c:v>23.766999999999999</c:v>
                </c:pt>
                <c:pt idx="1427">
                  <c:v>23.783000000000001</c:v>
                </c:pt>
                <c:pt idx="1428">
                  <c:v>23.8</c:v>
                </c:pt>
                <c:pt idx="1429">
                  <c:v>23.817</c:v>
                </c:pt>
                <c:pt idx="1430">
                  <c:v>23.832999999999998</c:v>
                </c:pt>
                <c:pt idx="1431">
                  <c:v>23.85</c:v>
                </c:pt>
                <c:pt idx="1432">
                  <c:v>23.867000000000001</c:v>
                </c:pt>
                <c:pt idx="1433">
                  <c:v>23.882999999999999</c:v>
                </c:pt>
                <c:pt idx="1434">
                  <c:v>23.9</c:v>
                </c:pt>
                <c:pt idx="1435">
                  <c:v>23.917000000000002</c:v>
                </c:pt>
                <c:pt idx="1436">
                  <c:v>23.933</c:v>
                </c:pt>
                <c:pt idx="1437">
                  <c:v>23.95</c:v>
                </c:pt>
                <c:pt idx="1438">
                  <c:v>23.966999999999999</c:v>
                </c:pt>
                <c:pt idx="1439">
                  <c:v>23.983000000000001</c:v>
                </c:pt>
                <c:pt idx="1440">
                  <c:v>24</c:v>
                </c:pt>
                <c:pt idx="1441">
                  <c:v>24.016999999999999</c:v>
                </c:pt>
                <c:pt idx="1442">
                  <c:v>24.033000000000001</c:v>
                </c:pt>
                <c:pt idx="1443">
                  <c:v>24.05</c:v>
                </c:pt>
                <c:pt idx="1444">
                  <c:v>24.067</c:v>
                </c:pt>
                <c:pt idx="1445">
                  <c:v>24.082999999999998</c:v>
                </c:pt>
                <c:pt idx="1446">
                  <c:v>24.1</c:v>
                </c:pt>
                <c:pt idx="1447">
                  <c:v>24.117000000000001</c:v>
                </c:pt>
                <c:pt idx="1448">
                  <c:v>24.132999999999999</c:v>
                </c:pt>
                <c:pt idx="1449">
                  <c:v>24.15</c:v>
                </c:pt>
                <c:pt idx="1450">
                  <c:v>24.167000000000002</c:v>
                </c:pt>
                <c:pt idx="1451">
                  <c:v>24.183</c:v>
                </c:pt>
                <c:pt idx="1452">
                  <c:v>24.2</c:v>
                </c:pt>
                <c:pt idx="1453">
                  <c:v>24.216999999999999</c:v>
                </c:pt>
                <c:pt idx="1454">
                  <c:v>24.233000000000001</c:v>
                </c:pt>
                <c:pt idx="1455">
                  <c:v>24.25</c:v>
                </c:pt>
                <c:pt idx="1456">
                  <c:v>24.266999999999999</c:v>
                </c:pt>
                <c:pt idx="1457">
                  <c:v>24.283000000000001</c:v>
                </c:pt>
                <c:pt idx="1458">
                  <c:v>24.3</c:v>
                </c:pt>
                <c:pt idx="1459">
                  <c:v>24.317</c:v>
                </c:pt>
                <c:pt idx="1460">
                  <c:v>24.332999999999998</c:v>
                </c:pt>
                <c:pt idx="1461">
                  <c:v>24.35</c:v>
                </c:pt>
                <c:pt idx="1462">
                  <c:v>24.367000000000001</c:v>
                </c:pt>
                <c:pt idx="1463">
                  <c:v>24.382999999999999</c:v>
                </c:pt>
                <c:pt idx="1464">
                  <c:v>24.4</c:v>
                </c:pt>
                <c:pt idx="1465">
                  <c:v>24.417000000000002</c:v>
                </c:pt>
                <c:pt idx="1466">
                  <c:v>24.433</c:v>
                </c:pt>
                <c:pt idx="1467">
                  <c:v>24.45</c:v>
                </c:pt>
                <c:pt idx="1468">
                  <c:v>24.466999999999999</c:v>
                </c:pt>
                <c:pt idx="1469">
                  <c:v>24.483000000000001</c:v>
                </c:pt>
                <c:pt idx="1470">
                  <c:v>24.5</c:v>
                </c:pt>
                <c:pt idx="1471">
                  <c:v>24.516999999999999</c:v>
                </c:pt>
                <c:pt idx="1472">
                  <c:v>24.533000000000001</c:v>
                </c:pt>
                <c:pt idx="1473">
                  <c:v>24.55</c:v>
                </c:pt>
                <c:pt idx="1474">
                  <c:v>24.567</c:v>
                </c:pt>
                <c:pt idx="1475">
                  <c:v>24.582999999999998</c:v>
                </c:pt>
                <c:pt idx="1476">
                  <c:v>24.6</c:v>
                </c:pt>
                <c:pt idx="1477">
                  <c:v>24.617000000000001</c:v>
                </c:pt>
                <c:pt idx="1478">
                  <c:v>24.632999999999999</c:v>
                </c:pt>
                <c:pt idx="1479">
                  <c:v>24.65</c:v>
                </c:pt>
                <c:pt idx="1480">
                  <c:v>24.667000000000002</c:v>
                </c:pt>
                <c:pt idx="1481">
                  <c:v>24.683</c:v>
                </c:pt>
                <c:pt idx="1482">
                  <c:v>24.7</c:v>
                </c:pt>
                <c:pt idx="1483">
                  <c:v>24.716999999999999</c:v>
                </c:pt>
                <c:pt idx="1484">
                  <c:v>24.733000000000001</c:v>
                </c:pt>
                <c:pt idx="1485">
                  <c:v>24.75</c:v>
                </c:pt>
                <c:pt idx="1486">
                  <c:v>24.766999999999999</c:v>
                </c:pt>
                <c:pt idx="1487">
                  <c:v>24.783000000000001</c:v>
                </c:pt>
                <c:pt idx="1488">
                  <c:v>24.8</c:v>
                </c:pt>
                <c:pt idx="1489">
                  <c:v>24.817</c:v>
                </c:pt>
                <c:pt idx="1490">
                  <c:v>24.832999999999998</c:v>
                </c:pt>
                <c:pt idx="1491">
                  <c:v>24.85</c:v>
                </c:pt>
                <c:pt idx="1492">
                  <c:v>24.867000000000001</c:v>
                </c:pt>
                <c:pt idx="1493">
                  <c:v>24.882999999999999</c:v>
                </c:pt>
                <c:pt idx="1494">
                  <c:v>24.9</c:v>
                </c:pt>
                <c:pt idx="1495">
                  <c:v>24.917000000000002</c:v>
                </c:pt>
                <c:pt idx="1496">
                  <c:v>24.933</c:v>
                </c:pt>
                <c:pt idx="1497">
                  <c:v>24.95</c:v>
                </c:pt>
                <c:pt idx="1498">
                  <c:v>24.966999999999999</c:v>
                </c:pt>
                <c:pt idx="1499">
                  <c:v>24.983000000000001</c:v>
                </c:pt>
                <c:pt idx="1500">
                  <c:v>25</c:v>
                </c:pt>
                <c:pt idx="1501">
                  <c:v>25.016999999999999</c:v>
                </c:pt>
                <c:pt idx="1502">
                  <c:v>25.033000000000001</c:v>
                </c:pt>
                <c:pt idx="1503">
                  <c:v>25.05</c:v>
                </c:pt>
                <c:pt idx="1504">
                  <c:v>25.067</c:v>
                </c:pt>
                <c:pt idx="1505">
                  <c:v>25.082999999999998</c:v>
                </c:pt>
                <c:pt idx="1506">
                  <c:v>25.1</c:v>
                </c:pt>
                <c:pt idx="1507">
                  <c:v>25.117000000000001</c:v>
                </c:pt>
                <c:pt idx="1508">
                  <c:v>25.132999999999999</c:v>
                </c:pt>
                <c:pt idx="1509">
                  <c:v>25.15</c:v>
                </c:pt>
                <c:pt idx="1510">
                  <c:v>25.167000000000002</c:v>
                </c:pt>
                <c:pt idx="1511">
                  <c:v>25.183</c:v>
                </c:pt>
                <c:pt idx="1512">
                  <c:v>25.2</c:v>
                </c:pt>
                <c:pt idx="1513">
                  <c:v>25.216999999999999</c:v>
                </c:pt>
                <c:pt idx="1514">
                  <c:v>25.233000000000001</c:v>
                </c:pt>
                <c:pt idx="1515">
                  <c:v>25.25</c:v>
                </c:pt>
                <c:pt idx="1516">
                  <c:v>25.266999999999999</c:v>
                </c:pt>
                <c:pt idx="1517">
                  <c:v>25.283000000000001</c:v>
                </c:pt>
                <c:pt idx="1518">
                  <c:v>25.3</c:v>
                </c:pt>
                <c:pt idx="1519">
                  <c:v>25.317</c:v>
                </c:pt>
                <c:pt idx="1520">
                  <c:v>25.332999999999998</c:v>
                </c:pt>
                <c:pt idx="1521">
                  <c:v>25.35</c:v>
                </c:pt>
                <c:pt idx="1522">
                  <c:v>25.367000000000001</c:v>
                </c:pt>
                <c:pt idx="1523">
                  <c:v>25.382999999999999</c:v>
                </c:pt>
                <c:pt idx="1524">
                  <c:v>25.4</c:v>
                </c:pt>
                <c:pt idx="1525">
                  <c:v>25.417000000000002</c:v>
                </c:pt>
                <c:pt idx="1526">
                  <c:v>25.433</c:v>
                </c:pt>
                <c:pt idx="1527">
                  <c:v>25.45</c:v>
                </c:pt>
                <c:pt idx="1528">
                  <c:v>25.466999999999999</c:v>
                </c:pt>
                <c:pt idx="1529">
                  <c:v>25.483000000000001</c:v>
                </c:pt>
                <c:pt idx="1530">
                  <c:v>25.5</c:v>
                </c:pt>
                <c:pt idx="1531">
                  <c:v>25.516999999999999</c:v>
                </c:pt>
                <c:pt idx="1532">
                  <c:v>25.533000000000001</c:v>
                </c:pt>
                <c:pt idx="1533">
                  <c:v>25.55</c:v>
                </c:pt>
                <c:pt idx="1534">
                  <c:v>25.567</c:v>
                </c:pt>
                <c:pt idx="1535">
                  <c:v>25.582999999999998</c:v>
                </c:pt>
                <c:pt idx="1536">
                  <c:v>25.6</c:v>
                </c:pt>
                <c:pt idx="1537">
                  <c:v>25.617000000000001</c:v>
                </c:pt>
                <c:pt idx="1538">
                  <c:v>25.632999999999999</c:v>
                </c:pt>
                <c:pt idx="1539">
                  <c:v>25.65</c:v>
                </c:pt>
                <c:pt idx="1540">
                  <c:v>25.667000000000002</c:v>
                </c:pt>
                <c:pt idx="1541">
                  <c:v>25.683</c:v>
                </c:pt>
                <c:pt idx="1542">
                  <c:v>25.7</c:v>
                </c:pt>
                <c:pt idx="1543">
                  <c:v>25.716999999999999</c:v>
                </c:pt>
                <c:pt idx="1544">
                  <c:v>25.733000000000001</c:v>
                </c:pt>
                <c:pt idx="1545">
                  <c:v>25.75</c:v>
                </c:pt>
                <c:pt idx="1546">
                  <c:v>25.766999999999999</c:v>
                </c:pt>
                <c:pt idx="1547">
                  <c:v>25.783000000000001</c:v>
                </c:pt>
                <c:pt idx="1548">
                  <c:v>25.8</c:v>
                </c:pt>
                <c:pt idx="1549">
                  <c:v>25.817</c:v>
                </c:pt>
                <c:pt idx="1550">
                  <c:v>25.832999999999998</c:v>
                </c:pt>
                <c:pt idx="1551">
                  <c:v>25.85</c:v>
                </c:pt>
                <c:pt idx="1552">
                  <c:v>25.867000000000001</c:v>
                </c:pt>
                <c:pt idx="1553">
                  <c:v>25.882999999999999</c:v>
                </c:pt>
                <c:pt idx="1554">
                  <c:v>25.9</c:v>
                </c:pt>
                <c:pt idx="1555">
                  <c:v>25.917000000000002</c:v>
                </c:pt>
                <c:pt idx="1556">
                  <c:v>25.933</c:v>
                </c:pt>
                <c:pt idx="1557">
                  <c:v>25.95</c:v>
                </c:pt>
                <c:pt idx="1558">
                  <c:v>25.966999999999999</c:v>
                </c:pt>
                <c:pt idx="1559">
                  <c:v>25.983000000000001</c:v>
                </c:pt>
                <c:pt idx="1560">
                  <c:v>26</c:v>
                </c:pt>
                <c:pt idx="1561">
                  <c:v>26.016999999999999</c:v>
                </c:pt>
                <c:pt idx="1562">
                  <c:v>26.033000000000001</c:v>
                </c:pt>
                <c:pt idx="1563">
                  <c:v>26.05</c:v>
                </c:pt>
                <c:pt idx="1564">
                  <c:v>26.067</c:v>
                </c:pt>
                <c:pt idx="1565">
                  <c:v>26.082999999999998</c:v>
                </c:pt>
                <c:pt idx="1566">
                  <c:v>26.1</c:v>
                </c:pt>
                <c:pt idx="1567">
                  <c:v>26.117000000000001</c:v>
                </c:pt>
                <c:pt idx="1568">
                  <c:v>26.132999999999999</c:v>
                </c:pt>
                <c:pt idx="1569">
                  <c:v>26.15</c:v>
                </c:pt>
                <c:pt idx="1570">
                  <c:v>26.167000000000002</c:v>
                </c:pt>
                <c:pt idx="1571">
                  <c:v>26.183</c:v>
                </c:pt>
                <c:pt idx="1572">
                  <c:v>26.2</c:v>
                </c:pt>
                <c:pt idx="1573">
                  <c:v>26.216999999999999</c:v>
                </c:pt>
                <c:pt idx="1574">
                  <c:v>26.233000000000001</c:v>
                </c:pt>
                <c:pt idx="1575">
                  <c:v>26.25</c:v>
                </c:pt>
                <c:pt idx="1576">
                  <c:v>26.266999999999999</c:v>
                </c:pt>
                <c:pt idx="1577">
                  <c:v>26.283000000000001</c:v>
                </c:pt>
                <c:pt idx="1578">
                  <c:v>26.3</c:v>
                </c:pt>
                <c:pt idx="1579">
                  <c:v>26.317</c:v>
                </c:pt>
                <c:pt idx="1580">
                  <c:v>26.332999999999998</c:v>
                </c:pt>
                <c:pt idx="1581">
                  <c:v>26.35</c:v>
                </c:pt>
                <c:pt idx="1582">
                  <c:v>26.367000000000001</c:v>
                </c:pt>
                <c:pt idx="1583">
                  <c:v>26.382999999999999</c:v>
                </c:pt>
                <c:pt idx="1584">
                  <c:v>26.4</c:v>
                </c:pt>
                <c:pt idx="1585">
                  <c:v>26.417000000000002</c:v>
                </c:pt>
                <c:pt idx="1586">
                  <c:v>26.433</c:v>
                </c:pt>
                <c:pt idx="1587">
                  <c:v>26.45</c:v>
                </c:pt>
                <c:pt idx="1588">
                  <c:v>26.466999999999999</c:v>
                </c:pt>
                <c:pt idx="1589">
                  <c:v>26.483000000000001</c:v>
                </c:pt>
                <c:pt idx="1590">
                  <c:v>26.5</c:v>
                </c:pt>
                <c:pt idx="1591">
                  <c:v>26.516999999999999</c:v>
                </c:pt>
                <c:pt idx="1592">
                  <c:v>26.533000000000001</c:v>
                </c:pt>
                <c:pt idx="1593">
                  <c:v>26.55</c:v>
                </c:pt>
                <c:pt idx="1594">
                  <c:v>26.567</c:v>
                </c:pt>
                <c:pt idx="1595">
                  <c:v>26.582999999999998</c:v>
                </c:pt>
                <c:pt idx="1596">
                  <c:v>26.6</c:v>
                </c:pt>
                <c:pt idx="1597">
                  <c:v>26.617000000000001</c:v>
                </c:pt>
                <c:pt idx="1598">
                  <c:v>26.632999999999999</c:v>
                </c:pt>
                <c:pt idx="1599">
                  <c:v>26.65</c:v>
                </c:pt>
                <c:pt idx="1600">
                  <c:v>26.667000000000002</c:v>
                </c:pt>
                <c:pt idx="1601">
                  <c:v>26.683</c:v>
                </c:pt>
                <c:pt idx="1602">
                  <c:v>26.7</c:v>
                </c:pt>
                <c:pt idx="1603">
                  <c:v>26.716999999999999</c:v>
                </c:pt>
                <c:pt idx="1604">
                  <c:v>26.733000000000001</c:v>
                </c:pt>
                <c:pt idx="1605">
                  <c:v>26.75</c:v>
                </c:pt>
                <c:pt idx="1606">
                  <c:v>26.766999999999999</c:v>
                </c:pt>
                <c:pt idx="1607">
                  <c:v>26.783000000000001</c:v>
                </c:pt>
                <c:pt idx="1608">
                  <c:v>26.8</c:v>
                </c:pt>
                <c:pt idx="1609">
                  <c:v>26.817</c:v>
                </c:pt>
                <c:pt idx="1610">
                  <c:v>26.832999999999998</c:v>
                </c:pt>
                <c:pt idx="1611">
                  <c:v>26.85</c:v>
                </c:pt>
                <c:pt idx="1612">
                  <c:v>26.867000000000001</c:v>
                </c:pt>
                <c:pt idx="1613">
                  <c:v>26.882999999999999</c:v>
                </c:pt>
                <c:pt idx="1614">
                  <c:v>26.9</c:v>
                </c:pt>
                <c:pt idx="1615">
                  <c:v>26.917000000000002</c:v>
                </c:pt>
                <c:pt idx="1616">
                  <c:v>26.933</c:v>
                </c:pt>
                <c:pt idx="1617">
                  <c:v>26.95</c:v>
                </c:pt>
                <c:pt idx="1618">
                  <c:v>26.966999999999999</c:v>
                </c:pt>
                <c:pt idx="1619">
                  <c:v>26.983000000000001</c:v>
                </c:pt>
                <c:pt idx="1620">
                  <c:v>27</c:v>
                </c:pt>
                <c:pt idx="1621">
                  <c:v>27.016999999999999</c:v>
                </c:pt>
                <c:pt idx="1622">
                  <c:v>27.033000000000001</c:v>
                </c:pt>
                <c:pt idx="1623">
                  <c:v>27.05</c:v>
                </c:pt>
                <c:pt idx="1624">
                  <c:v>27.067</c:v>
                </c:pt>
                <c:pt idx="1625">
                  <c:v>27.082999999999998</c:v>
                </c:pt>
                <c:pt idx="1626">
                  <c:v>27.1</c:v>
                </c:pt>
                <c:pt idx="1627">
                  <c:v>27.117000000000001</c:v>
                </c:pt>
                <c:pt idx="1628">
                  <c:v>27.132999999999999</c:v>
                </c:pt>
                <c:pt idx="1629">
                  <c:v>27.15</c:v>
                </c:pt>
                <c:pt idx="1630">
                  <c:v>27.167000000000002</c:v>
                </c:pt>
                <c:pt idx="1631">
                  <c:v>27.183</c:v>
                </c:pt>
                <c:pt idx="1632">
                  <c:v>27.2</c:v>
                </c:pt>
                <c:pt idx="1633">
                  <c:v>27.216999999999999</c:v>
                </c:pt>
                <c:pt idx="1634">
                  <c:v>27.233000000000001</c:v>
                </c:pt>
                <c:pt idx="1635">
                  <c:v>27.25</c:v>
                </c:pt>
                <c:pt idx="1636">
                  <c:v>27.266999999999999</c:v>
                </c:pt>
                <c:pt idx="1637">
                  <c:v>27.283000000000001</c:v>
                </c:pt>
                <c:pt idx="1638">
                  <c:v>27.3</c:v>
                </c:pt>
                <c:pt idx="1639">
                  <c:v>27.317</c:v>
                </c:pt>
                <c:pt idx="1640">
                  <c:v>27.332999999999998</c:v>
                </c:pt>
                <c:pt idx="1641">
                  <c:v>27.35</c:v>
                </c:pt>
                <c:pt idx="1642">
                  <c:v>27.367000000000001</c:v>
                </c:pt>
                <c:pt idx="1643">
                  <c:v>27.382999999999999</c:v>
                </c:pt>
                <c:pt idx="1644">
                  <c:v>27.4</c:v>
                </c:pt>
                <c:pt idx="1645">
                  <c:v>27.417000000000002</c:v>
                </c:pt>
                <c:pt idx="1646">
                  <c:v>27.433</c:v>
                </c:pt>
                <c:pt idx="1647">
                  <c:v>27.45</c:v>
                </c:pt>
                <c:pt idx="1648">
                  <c:v>27.466999999999999</c:v>
                </c:pt>
                <c:pt idx="1649">
                  <c:v>27.483000000000001</c:v>
                </c:pt>
                <c:pt idx="1650">
                  <c:v>27.5</c:v>
                </c:pt>
                <c:pt idx="1651">
                  <c:v>27.516999999999999</c:v>
                </c:pt>
                <c:pt idx="1652">
                  <c:v>27.533000000000001</c:v>
                </c:pt>
                <c:pt idx="1653">
                  <c:v>27.55</c:v>
                </c:pt>
                <c:pt idx="1654">
                  <c:v>27.567</c:v>
                </c:pt>
                <c:pt idx="1655">
                  <c:v>27.582999999999998</c:v>
                </c:pt>
                <c:pt idx="1656">
                  <c:v>27.6</c:v>
                </c:pt>
                <c:pt idx="1657">
                  <c:v>27.617000000000001</c:v>
                </c:pt>
                <c:pt idx="1658">
                  <c:v>27.632999999999999</c:v>
                </c:pt>
                <c:pt idx="1659">
                  <c:v>27.65</c:v>
                </c:pt>
                <c:pt idx="1660">
                  <c:v>27.667000000000002</c:v>
                </c:pt>
                <c:pt idx="1661">
                  <c:v>27.683</c:v>
                </c:pt>
                <c:pt idx="1662">
                  <c:v>27.7</c:v>
                </c:pt>
                <c:pt idx="1663">
                  <c:v>27.716999999999999</c:v>
                </c:pt>
                <c:pt idx="1664">
                  <c:v>27.733000000000001</c:v>
                </c:pt>
                <c:pt idx="1665">
                  <c:v>27.75</c:v>
                </c:pt>
                <c:pt idx="1666">
                  <c:v>27.766999999999999</c:v>
                </c:pt>
                <c:pt idx="1667">
                  <c:v>27.783000000000001</c:v>
                </c:pt>
                <c:pt idx="1668">
                  <c:v>27.8</c:v>
                </c:pt>
                <c:pt idx="1669">
                  <c:v>27.817</c:v>
                </c:pt>
                <c:pt idx="1670">
                  <c:v>27.832999999999998</c:v>
                </c:pt>
                <c:pt idx="1671">
                  <c:v>27.85</c:v>
                </c:pt>
                <c:pt idx="1672">
                  <c:v>27.867000000000001</c:v>
                </c:pt>
                <c:pt idx="1673">
                  <c:v>27.882999999999999</c:v>
                </c:pt>
                <c:pt idx="1674">
                  <c:v>27.9</c:v>
                </c:pt>
                <c:pt idx="1675">
                  <c:v>27.917000000000002</c:v>
                </c:pt>
                <c:pt idx="1676">
                  <c:v>27.933</c:v>
                </c:pt>
                <c:pt idx="1677">
                  <c:v>27.95</c:v>
                </c:pt>
                <c:pt idx="1678">
                  <c:v>27.966999999999999</c:v>
                </c:pt>
                <c:pt idx="1679">
                  <c:v>27.983000000000001</c:v>
                </c:pt>
                <c:pt idx="1680">
                  <c:v>28</c:v>
                </c:pt>
                <c:pt idx="1681">
                  <c:v>28.016999999999999</c:v>
                </c:pt>
                <c:pt idx="1682">
                  <c:v>28.033000000000001</c:v>
                </c:pt>
                <c:pt idx="1683">
                  <c:v>28.05</c:v>
                </c:pt>
                <c:pt idx="1684">
                  <c:v>28.067</c:v>
                </c:pt>
                <c:pt idx="1685">
                  <c:v>28.082999999999998</c:v>
                </c:pt>
                <c:pt idx="1686">
                  <c:v>28.1</c:v>
                </c:pt>
                <c:pt idx="1687">
                  <c:v>28.117000000000001</c:v>
                </c:pt>
                <c:pt idx="1688">
                  <c:v>28.132999999999999</c:v>
                </c:pt>
                <c:pt idx="1689">
                  <c:v>28.15</c:v>
                </c:pt>
                <c:pt idx="1690">
                  <c:v>28.167000000000002</c:v>
                </c:pt>
                <c:pt idx="1691">
                  <c:v>28.183</c:v>
                </c:pt>
                <c:pt idx="1692">
                  <c:v>28.2</c:v>
                </c:pt>
                <c:pt idx="1693">
                  <c:v>28.216999999999999</c:v>
                </c:pt>
                <c:pt idx="1694">
                  <c:v>28.233000000000001</c:v>
                </c:pt>
                <c:pt idx="1695">
                  <c:v>28.25</c:v>
                </c:pt>
                <c:pt idx="1696">
                  <c:v>28.266999999999999</c:v>
                </c:pt>
                <c:pt idx="1697">
                  <c:v>28.283000000000001</c:v>
                </c:pt>
                <c:pt idx="1698">
                  <c:v>28.3</c:v>
                </c:pt>
                <c:pt idx="1699">
                  <c:v>28.317</c:v>
                </c:pt>
                <c:pt idx="1700">
                  <c:v>28.332999999999998</c:v>
                </c:pt>
                <c:pt idx="1701">
                  <c:v>28.35</c:v>
                </c:pt>
                <c:pt idx="1702">
                  <c:v>28.367000000000001</c:v>
                </c:pt>
                <c:pt idx="1703">
                  <c:v>28.382999999999999</c:v>
                </c:pt>
                <c:pt idx="1704">
                  <c:v>28.4</c:v>
                </c:pt>
                <c:pt idx="1705">
                  <c:v>28.417000000000002</c:v>
                </c:pt>
                <c:pt idx="1706">
                  <c:v>28.433</c:v>
                </c:pt>
                <c:pt idx="1707">
                  <c:v>28.45</c:v>
                </c:pt>
                <c:pt idx="1708">
                  <c:v>28.466999999999999</c:v>
                </c:pt>
                <c:pt idx="1709">
                  <c:v>28.483000000000001</c:v>
                </c:pt>
                <c:pt idx="1710">
                  <c:v>28.5</c:v>
                </c:pt>
                <c:pt idx="1711">
                  <c:v>28.516999999999999</c:v>
                </c:pt>
                <c:pt idx="1712">
                  <c:v>28.533000000000001</c:v>
                </c:pt>
                <c:pt idx="1713">
                  <c:v>28.55</c:v>
                </c:pt>
                <c:pt idx="1714">
                  <c:v>28.567</c:v>
                </c:pt>
                <c:pt idx="1715">
                  <c:v>28.582999999999998</c:v>
                </c:pt>
                <c:pt idx="1716">
                  <c:v>28.6</c:v>
                </c:pt>
                <c:pt idx="1717">
                  <c:v>28.617000000000001</c:v>
                </c:pt>
                <c:pt idx="1718">
                  <c:v>28.632999999999999</c:v>
                </c:pt>
                <c:pt idx="1719">
                  <c:v>28.65</c:v>
                </c:pt>
                <c:pt idx="1720">
                  <c:v>28.667000000000002</c:v>
                </c:pt>
                <c:pt idx="1721">
                  <c:v>28.683</c:v>
                </c:pt>
                <c:pt idx="1722">
                  <c:v>28.7</c:v>
                </c:pt>
                <c:pt idx="1723">
                  <c:v>28.716999999999999</c:v>
                </c:pt>
                <c:pt idx="1724">
                  <c:v>28.733000000000001</c:v>
                </c:pt>
                <c:pt idx="1725">
                  <c:v>28.75</c:v>
                </c:pt>
                <c:pt idx="1726">
                  <c:v>28.766999999999999</c:v>
                </c:pt>
                <c:pt idx="1727">
                  <c:v>28.783000000000001</c:v>
                </c:pt>
                <c:pt idx="1728">
                  <c:v>28.8</c:v>
                </c:pt>
                <c:pt idx="1729">
                  <c:v>28.817</c:v>
                </c:pt>
                <c:pt idx="1730">
                  <c:v>28.832999999999998</c:v>
                </c:pt>
                <c:pt idx="1731">
                  <c:v>28.85</c:v>
                </c:pt>
                <c:pt idx="1732">
                  <c:v>28.867000000000001</c:v>
                </c:pt>
                <c:pt idx="1733">
                  <c:v>28.882999999999999</c:v>
                </c:pt>
                <c:pt idx="1734">
                  <c:v>28.9</c:v>
                </c:pt>
                <c:pt idx="1735">
                  <c:v>28.917000000000002</c:v>
                </c:pt>
                <c:pt idx="1736">
                  <c:v>28.933</c:v>
                </c:pt>
                <c:pt idx="1737">
                  <c:v>28.95</c:v>
                </c:pt>
                <c:pt idx="1738">
                  <c:v>28.966999999999999</c:v>
                </c:pt>
                <c:pt idx="1739">
                  <c:v>28.983000000000001</c:v>
                </c:pt>
                <c:pt idx="1740">
                  <c:v>29</c:v>
                </c:pt>
                <c:pt idx="1741">
                  <c:v>29.016999999999999</c:v>
                </c:pt>
                <c:pt idx="1742">
                  <c:v>29.033000000000001</c:v>
                </c:pt>
                <c:pt idx="1743">
                  <c:v>29.05</c:v>
                </c:pt>
                <c:pt idx="1744">
                  <c:v>29.067</c:v>
                </c:pt>
                <c:pt idx="1745">
                  <c:v>29.082999999999998</c:v>
                </c:pt>
                <c:pt idx="1746">
                  <c:v>29.1</c:v>
                </c:pt>
                <c:pt idx="1747">
                  <c:v>29.117000000000001</c:v>
                </c:pt>
                <c:pt idx="1748">
                  <c:v>29.132999999999999</c:v>
                </c:pt>
                <c:pt idx="1749">
                  <c:v>29.15</c:v>
                </c:pt>
                <c:pt idx="1750">
                  <c:v>29.167000000000002</c:v>
                </c:pt>
                <c:pt idx="1751">
                  <c:v>29.183</c:v>
                </c:pt>
                <c:pt idx="1752">
                  <c:v>29.2</c:v>
                </c:pt>
                <c:pt idx="1753">
                  <c:v>29.216999999999999</c:v>
                </c:pt>
                <c:pt idx="1754">
                  <c:v>29.233000000000001</c:v>
                </c:pt>
                <c:pt idx="1755">
                  <c:v>29.25</c:v>
                </c:pt>
                <c:pt idx="1756">
                  <c:v>29.266999999999999</c:v>
                </c:pt>
                <c:pt idx="1757">
                  <c:v>29.283000000000001</c:v>
                </c:pt>
                <c:pt idx="1758">
                  <c:v>29.3</c:v>
                </c:pt>
                <c:pt idx="1759">
                  <c:v>29.317</c:v>
                </c:pt>
                <c:pt idx="1760">
                  <c:v>29.332999999999998</c:v>
                </c:pt>
                <c:pt idx="1761">
                  <c:v>29.35</c:v>
                </c:pt>
                <c:pt idx="1762">
                  <c:v>29.367000000000001</c:v>
                </c:pt>
                <c:pt idx="1763">
                  <c:v>29.382999999999999</c:v>
                </c:pt>
                <c:pt idx="1764">
                  <c:v>29.4</c:v>
                </c:pt>
                <c:pt idx="1765">
                  <c:v>29.417000000000002</c:v>
                </c:pt>
                <c:pt idx="1766">
                  <c:v>29.433</c:v>
                </c:pt>
                <c:pt idx="1767">
                  <c:v>29.45</c:v>
                </c:pt>
                <c:pt idx="1768">
                  <c:v>29.466999999999999</c:v>
                </c:pt>
                <c:pt idx="1769">
                  <c:v>29.483000000000001</c:v>
                </c:pt>
                <c:pt idx="1770">
                  <c:v>29.5</c:v>
                </c:pt>
                <c:pt idx="1771">
                  <c:v>29.516999999999999</c:v>
                </c:pt>
                <c:pt idx="1772">
                  <c:v>29.533000000000001</c:v>
                </c:pt>
                <c:pt idx="1773">
                  <c:v>29.55</c:v>
                </c:pt>
                <c:pt idx="1774">
                  <c:v>29.567</c:v>
                </c:pt>
                <c:pt idx="1775">
                  <c:v>29.582999999999998</c:v>
                </c:pt>
                <c:pt idx="1776">
                  <c:v>29.6</c:v>
                </c:pt>
                <c:pt idx="1777">
                  <c:v>29.617000000000001</c:v>
                </c:pt>
                <c:pt idx="1778">
                  <c:v>29.632999999999999</c:v>
                </c:pt>
                <c:pt idx="1779">
                  <c:v>29.65</c:v>
                </c:pt>
                <c:pt idx="1780">
                  <c:v>29.667000000000002</c:v>
                </c:pt>
                <c:pt idx="1781">
                  <c:v>29.683</c:v>
                </c:pt>
                <c:pt idx="1782">
                  <c:v>29.7</c:v>
                </c:pt>
                <c:pt idx="1783">
                  <c:v>29.716999999999999</c:v>
                </c:pt>
                <c:pt idx="1784">
                  <c:v>29.733000000000001</c:v>
                </c:pt>
                <c:pt idx="1785">
                  <c:v>29.75</c:v>
                </c:pt>
                <c:pt idx="1786">
                  <c:v>29.766999999999999</c:v>
                </c:pt>
                <c:pt idx="1787">
                  <c:v>29.783000000000001</c:v>
                </c:pt>
                <c:pt idx="1788">
                  <c:v>29.8</c:v>
                </c:pt>
                <c:pt idx="1789">
                  <c:v>29.817</c:v>
                </c:pt>
                <c:pt idx="1790">
                  <c:v>29.832999999999998</c:v>
                </c:pt>
                <c:pt idx="1791">
                  <c:v>29.85</c:v>
                </c:pt>
                <c:pt idx="1792">
                  <c:v>29.867000000000001</c:v>
                </c:pt>
                <c:pt idx="1793">
                  <c:v>29.882999999999999</c:v>
                </c:pt>
                <c:pt idx="1794">
                  <c:v>29.9</c:v>
                </c:pt>
                <c:pt idx="1795">
                  <c:v>29.917000000000002</c:v>
                </c:pt>
                <c:pt idx="1796">
                  <c:v>29.933</c:v>
                </c:pt>
                <c:pt idx="1797">
                  <c:v>29.95</c:v>
                </c:pt>
                <c:pt idx="1798">
                  <c:v>29.966999999999999</c:v>
                </c:pt>
                <c:pt idx="1799">
                  <c:v>29.983000000000001</c:v>
                </c:pt>
                <c:pt idx="1800">
                  <c:v>30</c:v>
                </c:pt>
                <c:pt idx="1801">
                  <c:v>30.016999999999999</c:v>
                </c:pt>
                <c:pt idx="1802">
                  <c:v>30.033000000000001</c:v>
                </c:pt>
                <c:pt idx="1803">
                  <c:v>30.05</c:v>
                </c:pt>
                <c:pt idx="1804">
                  <c:v>30.067</c:v>
                </c:pt>
                <c:pt idx="1805">
                  <c:v>30.082999999999998</c:v>
                </c:pt>
                <c:pt idx="1806">
                  <c:v>30.1</c:v>
                </c:pt>
                <c:pt idx="1807">
                  <c:v>30.117000000000001</c:v>
                </c:pt>
                <c:pt idx="1808">
                  <c:v>30.132999999999999</c:v>
                </c:pt>
                <c:pt idx="1809">
                  <c:v>30.15</c:v>
                </c:pt>
                <c:pt idx="1810">
                  <c:v>30.167000000000002</c:v>
                </c:pt>
                <c:pt idx="1811">
                  <c:v>30.183</c:v>
                </c:pt>
                <c:pt idx="1812">
                  <c:v>30.2</c:v>
                </c:pt>
                <c:pt idx="1813">
                  <c:v>30.216999999999999</c:v>
                </c:pt>
                <c:pt idx="1814">
                  <c:v>30.233000000000001</c:v>
                </c:pt>
                <c:pt idx="1815">
                  <c:v>30.25</c:v>
                </c:pt>
                <c:pt idx="1816">
                  <c:v>30.266999999999999</c:v>
                </c:pt>
                <c:pt idx="1817">
                  <c:v>30.283000000000001</c:v>
                </c:pt>
                <c:pt idx="1818">
                  <c:v>30.3</c:v>
                </c:pt>
                <c:pt idx="1819">
                  <c:v>30.317</c:v>
                </c:pt>
                <c:pt idx="1820">
                  <c:v>30.332999999999998</c:v>
                </c:pt>
                <c:pt idx="1821">
                  <c:v>30.35</c:v>
                </c:pt>
                <c:pt idx="1822">
                  <c:v>30.367000000000001</c:v>
                </c:pt>
                <c:pt idx="1823">
                  <c:v>30.382999999999999</c:v>
                </c:pt>
                <c:pt idx="1824">
                  <c:v>30.4</c:v>
                </c:pt>
                <c:pt idx="1825">
                  <c:v>30.417000000000002</c:v>
                </c:pt>
                <c:pt idx="1826">
                  <c:v>30.433</c:v>
                </c:pt>
                <c:pt idx="1827">
                  <c:v>30.45</c:v>
                </c:pt>
                <c:pt idx="1828">
                  <c:v>30.466999999999999</c:v>
                </c:pt>
                <c:pt idx="1829">
                  <c:v>30.483000000000001</c:v>
                </c:pt>
                <c:pt idx="1830">
                  <c:v>30.5</c:v>
                </c:pt>
                <c:pt idx="1831">
                  <c:v>30.516999999999999</c:v>
                </c:pt>
                <c:pt idx="1832">
                  <c:v>30.533000000000001</c:v>
                </c:pt>
                <c:pt idx="1833">
                  <c:v>30.55</c:v>
                </c:pt>
                <c:pt idx="1834">
                  <c:v>30.567</c:v>
                </c:pt>
                <c:pt idx="1835">
                  <c:v>30.582999999999998</c:v>
                </c:pt>
                <c:pt idx="1836">
                  <c:v>30.6</c:v>
                </c:pt>
                <c:pt idx="1837">
                  <c:v>30.617000000000001</c:v>
                </c:pt>
                <c:pt idx="1838">
                  <c:v>30.632999999999999</c:v>
                </c:pt>
                <c:pt idx="1839">
                  <c:v>30.65</c:v>
                </c:pt>
                <c:pt idx="1840">
                  <c:v>30.667000000000002</c:v>
                </c:pt>
                <c:pt idx="1841">
                  <c:v>30.683</c:v>
                </c:pt>
                <c:pt idx="1842">
                  <c:v>30.7</c:v>
                </c:pt>
                <c:pt idx="1843">
                  <c:v>30.716999999999999</c:v>
                </c:pt>
                <c:pt idx="1844">
                  <c:v>30.733000000000001</c:v>
                </c:pt>
                <c:pt idx="1845">
                  <c:v>30.75</c:v>
                </c:pt>
                <c:pt idx="1846">
                  <c:v>30.766999999999999</c:v>
                </c:pt>
                <c:pt idx="1847">
                  <c:v>30.783000000000001</c:v>
                </c:pt>
                <c:pt idx="1848">
                  <c:v>30.8</c:v>
                </c:pt>
                <c:pt idx="1849">
                  <c:v>30.817</c:v>
                </c:pt>
                <c:pt idx="1850">
                  <c:v>30.832999999999998</c:v>
                </c:pt>
                <c:pt idx="1851">
                  <c:v>30.85</c:v>
                </c:pt>
                <c:pt idx="1852">
                  <c:v>30.867000000000001</c:v>
                </c:pt>
                <c:pt idx="1853">
                  <c:v>30.882999999999999</c:v>
                </c:pt>
                <c:pt idx="1854">
                  <c:v>30.9</c:v>
                </c:pt>
                <c:pt idx="1855">
                  <c:v>30.917000000000002</c:v>
                </c:pt>
                <c:pt idx="1856">
                  <c:v>30.933</c:v>
                </c:pt>
                <c:pt idx="1857">
                  <c:v>30.95</c:v>
                </c:pt>
                <c:pt idx="1858">
                  <c:v>30.966999999999999</c:v>
                </c:pt>
                <c:pt idx="1859">
                  <c:v>30.983000000000001</c:v>
                </c:pt>
                <c:pt idx="1860">
                  <c:v>31</c:v>
                </c:pt>
                <c:pt idx="1861">
                  <c:v>31.016999999999999</c:v>
                </c:pt>
                <c:pt idx="1862">
                  <c:v>31.033000000000001</c:v>
                </c:pt>
                <c:pt idx="1863">
                  <c:v>31.05</c:v>
                </c:pt>
                <c:pt idx="1864">
                  <c:v>31.067</c:v>
                </c:pt>
                <c:pt idx="1865">
                  <c:v>31.082999999999998</c:v>
                </c:pt>
                <c:pt idx="1866">
                  <c:v>31.1</c:v>
                </c:pt>
                <c:pt idx="1867">
                  <c:v>31.117000000000001</c:v>
                </c:pt>
                <c:pt idx="1868">
                  <c:v>31.132999999999999</c:v>
                </c:pt>
                <c:pt idx="1869">
                  <c:v>31.15</c:v>
                </c:pt>
                <c:pt idx="1870">
                  <c:v>31.167000000000002</c:v>
                </c:pt>
                <c:pt idx="1871">
                  <c:v>31.183</c:v>
                </c:pt>
                <c:pt idx="1872">
                  <c:v>31.2</c:v>
                </c:pt>
                <c:pt idx="1873">
                  <c:v>31.216999999999999</c:v>
                </c:pt>
                <c:pt idx="1874">
                  <c:v>31.233000000000001</c:v>
                </c:pt>
                <c:pt idx="1875">
                  <c:v>31.25</c:v>
                </c:pt>
                <c:pt idx="1876">
                  <c:v>31.266999999999999</c:v>
                </c:pt>
                <c:pt idx="1877">
                  <c:v>31.283000000000001</c:v>
                </c:pt>
                <c:pt idx="1878">
                  <c:v>31.3</c:v>
                </c:pt>
                <c:pt idx="1879">
                  <c:v>31.317</c:v>
                </c:pt>
                <c:pt idx="1880">
                  <c:v>31.332999999999998</c:v>
                </c:pt>
                <c:pt idx="1881">
                  <c:v>31.35</c:v>
                </c:pt>
                <c:pt idx="1882">
                  <c:v>31.367000000000001</c:v>
                </c:pt>
                <c:pt idx="1883">
                  <c:v>31.382999999999999</c:v>
                </c:pt>
                <c:pt idx="1884">
                  <c:v>31.4</c:v>
                </c:pt>
                <c:pt idx="1885">
                  <c:v>31.417000000000002</c:v>
                </c:pt>
                <c:pt idx="1886">
                  <c:v>31.433</c:v>
                </c:pt>
                <c:pt idx="1887">
                  <c:v>31.45</c:v>
                </c:pt>
                <c:pt idx="1888">
                  <c:v>31.466999999999999</c:v>
                </c:pt>
                <c:pt idx="1889">
                  <c:v>31.483000000000001</c:v>
                </c:pt>
                <c:pt idx="1890">
                  <c:v>31.5</c:v>
                </c:pt>
                <c:pt idx="1891">
                  <c:v>31.516999999999999</c:v>
                </c:pt>
                <c:pt idx="1892">
                  <c:v>31.533000000000001</c:v>
                </c:pt>
                <c:pt idx="1893">
                  <c:v>31.55</c:v>
                </c:pt>
                <c:pt idx="1894">
                  <c:v>31.567</c:v>
                </c:pt>
                <c:pt idx="1895">
                  <c:v>31.582999999999998</c:v>
                </c:pt>
                <c:pt idx="1896">
                  <c:v>31.6</c:v>
                </c:pt>
                <c:pt idx="1897">
                  <c:v>31.617000000000001</c:v>
                </c:pt>
                <c:pt idx="1898">
                  <c:v>31.632999999999999</c:v>
                </c:pt>
                <c:pt idx="1899">
                  <c:v>31.65</c:v>
                </c:pt>
                <c:pt idx="1900">
                  <c:v>31.667000000000002</c:v>
                </c:pt>
                <c:pt idx="1901">
                  <c:v>31.683</c:v>
                </c:pt>
                <c:pt idx="1902">
                  <c:v>31.7</c:v>
                </c:pt>
                <c:pt idx="1903">
                  <c:v>31.716999999999999</c:v>
                </c:pt>
                <c:pt idx="1904">
                  <c:v>31.733000000000001</c:v>
                </c:pt>
                <c:pt idx="1905">
                  <c:v>31.75</c:v>
                </c:pt>
                <c:pt idx="1906">
                  <c:v>31.766999999999999</c:v>
                </c:pt>
                <c:pt idx="1907">
                  <c:v>31.783000000000001</c:v>
                </c:pt>
                <c:pt idx="1908">
                  <c:v>31.8</c:v>
                </c:pt>
                <c:pt idx="1909">
                  <c:v>31.817</c:v>
                </c:pt>
                <c:pt idx="1910">
                  <c:v>31.832999999999998</c:v>
                </c:pt>
                <c:pt idx="1911">
                  <c:v>31.85</c:v>
                </c:pt>
                <c:pt idx="1912">
                  <c:v>31.867000000000001</c:v>
                </c:pt>
                <c:pt idx="1913">
                  <c:v>31.882999999999999</c:v>
                </c:pt>
                <c:pt idx="1914">
                  <c:v>31.9</c:v>
                </c:pt>
                <c:pt idx="1915">
                  <c:v>31.917000000000002</c:v>
                </c:pt>
                <c:pt idx="1916">
                  <c:v>31.933</c:v>
                </c:pt>
                <c:pt idx="1917">
                  <c:v>31.95</c:v>
                </c:pt>
                <c:pt idx="1918">
                  <c:v>31.966999999999999</c:v>
                </c:pt>
                <c:pt idx="1919">
                  <c:v>31.983000000000001</c:v>
                </c:pt>
                <c:pt idx="1920">
                  <c:v>32</c:v>
                </c:pt>
                <c:pt idx="1921">
                  <c:v>32.017000000000003</c:v>
                </c:pt>
                <c:pt idx="1922">
                  <c:v>32.033000000000001</c:v>
                </c:pt>
                <c:pt idx="1923">
                  <c:v>32.049999999999997</c:v>
                </c:pt>
                <c:pt idx="1924">
                  <c:v>32.067</c:v>
                </c:pt>
                <c:pt idx="1925">
                  <c:v>32.082999999999998</c:v>
                </c:pt>
                <c:pt idx="1926">
                  <c:v>32.1</c:v>
                </c:pt>
                <c:pt idx="1927">
                  <c:v>32.116999999999997</c:v>
                </c:pt>
                <c:pt idx="1928">
                  <c:v>32.133000000000003</c:v>
                </c:pt>
                <c:pt idx="1929">
                  <c:v>32.15</c:v>
                </c:pt>
                <c:pt idx="1930">
                  <c:v>32.167000000000002</c:v>
                </c:pt>
                <c:pt idx="1931">
                  <c:v>32.183</c:v>
                </c:pt>
                <c:pt idx="1932">
                  <c:v>32.200000000000003</c:v>
                </c:pt>
                <c:pt idx="1933">
                  <c:v>32.216999999999999</c:v>
                </c:pt>
                <c:pt idx="1934">
                  <c:v>32.232999999999997</c:v>
                </c:pt>
                <c:pt idx="1935">
                  <c:v>32.25</c:v>
                </c:pt>
                <c:pt idx="1936">
                  <c:v>32.267000000000003</c:v>
                </c:pt>
                <c:pt idx="1937">
                  <c:v>32.283000000000001</c:v>
                </c:pt>
                <c:pt idx="1938">
                  <c:v>32.299999999999997</c:v>
                </c:pt>
                <c:pt idx="1939">
                  <c:v>32.317</c:v>
                </c:pt>
                <c:pt idx="1940">
                  <c:v>32.332999999999998</c:v>
                </c:pt>
                <c:pt idx="1941">
                  <c:v>32.35</c:v>
                </c:pt>
                <c:pt idx="1942">
                  <c:v>32.366999999999997</c:v>
                </c:pt>
                <c:pt idx="1943">
                  <c:v>32.383000000000003</c:v>
                </c:pt>
                <c:pt idx="1944">
                  <c:v>32.4</c:v>
                </c:pt>
                <c:pt idx="1945">
                  <c:v>32.417000000000002</c:v>
                </c:pt>
                <c:pt idx="1946">
                  <c:v>32.433</c:v>
                </c:pt>
                <c:pt idx="1947">
                  <c:v>32.450000000000003</c:v>
                </c:pt>
                <c:pt idx="1948">
                  <c:v>32.466999999999999</c:v>
                </c:pt>
                <c:pt idx="1949">
                  <c:v>32.482999999999997</c:v>
                </c:pt>
                <c:pt idx="1950">
                  <c:v>32.5</c:v>
                </c:pt>
                <c:pt idx="1951">
                  <c:v>32.517000000000003</c:v>
                </c:pt>
                <c:pt idx="1952">
                  <c:v>32.533000000000001</c:v>
                </c:pt>
                <c:pt idx="1953">
                  <c:v>32.549999999999997</c:v>
                </c:pt>
                <c:pt idx="1954">
                  <c:v>32.567</c:v>
                </c:pt>
                <c:pt idx="1955">
                  <c:v>32.582999999999998</c:v>
                </c:pt>
                <c:pt idx="1956">
                  <c:v>32.6</c:v>
                </c:pt>
                <c:pt idx="1957">
                  <c:v>32.616999999999997</c:v>
                </c:pt>
                <c:pt idx="1958">
                  <c:v>32.633000000000003</c:v>
                </c:pt>
                <c:pt idx="1959">
                  <c:v>32.65</c:v>
                </c:pt>
                <c:pt idx="1960">
                  <c:v>32.667000000000002</c:v>
                </c:pt>
                <c:pt idx="1961">
                  <c:v>32.683</c:v>
                </c:pt>
                <c:pt idx="1962">
                  <c:v>32.700000000000003</c:v>
                </c:pt>
                <c:pt idx="1963">
                  <c:v>32.716999999999999</c:v>
                </c:pt>
                <c:pt idx="1964">
                  <c:v>32.732999999999997</c:v>
                </c:pt>
                <c:pt idx="1965">
                  <c:v>32.75</c:v>
                </c:pt>
                <c:pt idx="1966">
                  <c:v>32.767000000000003</c:v>
                </c:pt>
                <c:pt idx="1967">
                  <c:v>32.783000000000001</c:v>
                </c:pt>
                <c:pt idx="1968">
                  <c:v>32.799999999999997</c:v>
                </c:pt>
                <c:pt idx="1969">
                  <c:v>32.817</c:v>
                </c:pt>
                <c:pt idx="1970">
                  <c:v>32.832999999999998</c:v>
                </c:pt>
                <c:pt idx="1971">
                  <c:v>32.85</c:v>
                </c:pt>
                <c:pt idx="1972">
                  <c:v>32.866999999999997</c:v>
                </c:pt>
                <c:pt idx="1973">
                  <c:v>32.883000000000003</c:v>
                </c:pt>
                <c:pt idx="1974">
                  <c:v>32.9</c:v>
                </c:pt>
                <c:pt idx="1975">
                  <c:v>32.917000000000002</c:v>
                </c:pt>
                <c:pt idx="1976">
                  <c:v>32.933</c:v>
                </c:pt>
                <c:pt idx="1977">
                  <c:v>32.950000000000003</c:v>
                </c:pt>
                <c:pt idx="1978">
                  <c:v>32.966999999999999</c:v>
                </c:pt>
                <c:pt idx="1979">
                  <c:v>32.982999999999997</c:v>
                </c:pt>
                <c:pt idx="1980">
                  <c:v>33</c:v>
                </c:pt>
                <c:pt idx="1981">
                  <c:v>33.017000000000003</c:v>
                </c:pt>
                <c:pt idx="1982">
                  <c:v>33.033000000000001</c:v>
                </c:pt>
                <c:pt idx="1983">
                  <c:v>33.049999999999997</c:v>
                </c:pt>
                <c:pt idx="1984">
                  <c:v>33.067</c:v>
                </c:pt>
                <c:pt idx="1985">
                  <c:v>33.082999999999998</c:v>
                </c:pt>
                <c:pt idx="1986">
                  <c:v>33.1</c:v>
                </c:pt>
                <c:pt idx="1987">
                  <c:v>33.116999999999997</c:v>
                </c:pt>
                <c:pt idx="1988">
                  <c:v>33.133000000000003</c:v>
                </c:pt>
                <c:pt idx="1989">
                  <c:v>33.15</c:v>
                </c:pt>
                <c:pt idx="1990">
                  <c:v>33.167000000000002</c:v>
                </c:pt>
                <c:pt idx="1991">
                  <c:v>33.183</c:v>
                </c:pt>
                <c:pt idx="1992">
                  <c:v>33.200000000000003</c:v>
                </c:pt>
                <c:pt idx="1993">
                  <c:v>33.216999999999999</c:v>
                </c:pt>
                <c:pt idx="1994">
                  <c:v>33.232999999999997</c:v>
                </c:pt>
                <c:pt idx="1995">
                  <c:v>33.25</c:v>
                </c:pt>
                <c:pt idx="1996">
                  <c:v>33.267000000000003</c:v>
                </c:pt>
                <c:pt idx="1997">
                  <c:v>33.283000000000001</c:v>
                </c:pt>
                <c:pt idx="1998">
                  <c:v>33.299999999999997</c:v>
                </c:pt>
                <c:pt idx="1999">
                  <c:v>33.317</c:v>
                </c:pt>
                <c:pt idx="2000">
                  <c:v>33.332999999999998</c:v>
                </c:pt>
                <c:pt idx="2001">
                  <c:v>33.35</c:v>
                </c:pt>
                <c:pt idx="2002">
                  <c:v>33.366999999999997</c:v>
                </c:pt>
                <c:pt idx="2003">
                  <c:v>33.383000000000003</c:v>
                </c:pt>
                <c:pt idx="2004">
                  <c:v>33.4</c:v>
                </c:pt>
                <c:pt idx="2005">
                  <c:v>33.417000000000002</c:v>
                </c:pt>
                <c:pt idx="2006">
                  <c:v>33.433</c:v>
                </c:pt>
                <c:pt idx="2007">
                  <c:v>33.450000000000003</c:v>
                </c:pt>
                <c:pt idx="2008">
                  <c:v>33.466999999999999</c:v>
                </c:pt>
                <c:pt idx="2009">
                  <c:v>33.482999999999997</c:v>
                </c:pt>
                <c:pt idx="2010">
                  <c:v>33.5</c:v>
                </c:pt>
                <c:pt idx="2011">
                  <c:v>33.517000000000003</c:v>
                </c:pt>
                <c:pt idx="2012">
                  <c:v>33.533000000000001</c:v>
                </c:pt>
                <c:pt idx="2013">
                  <c:v>33.549999999999997</c:v>
                </c:pt>
                <c:pt idx="2014">
                  <c:v>33.567</c:v>
                </c:pt>
                <c:pt idx="2015">
                  <c:v>33.582999999999998</c:v>
                </c:pt>
                <c:pt idx="2016">
                  <c:v>33.6</c:v>
                </c:pt>
                <c:pt idx="2017">
                  <c:v>33.616999999999997</c:v>
                </c:pt>
                <c:pt idx="2018">
                  <c:v>33.633000000000003</c:v>
                </c:pt>
                <c:pt idx="2019">
                  <c:v>33.65</c:v>
                </c:pt>
                <c:pt idx="2020">
                  <c:v>33.667000000000002</c:v>
                </c:pt>
                <c:pt idx="2021">
                  <c:v>33.683</c:v>
                </c:pt>
                <c:pt idx="2022">
                  <c:v>33.700000000000003</c:v>
                </c:pt>
                <c:pt idx="2023">
                  <c:v>33.716999999999999</c:v>
                </c:pt>
                <c:pt idx="2024">
                  <c:v>33.732999999999997</c:v>
                </c:pt>
                <c:pt idx="2025">
                  <c:v>33.75</c:v>
                </c:pt>
                <c:pt idx="2026">
                  <c:v>33.767000000000003</c:v>
                </c:pt>
                <c:pt idx="2027">
                  <c:v>33.783000000000001</c:v>
                </c:pt>
                <c:pt idx="2028">
                  <c:v>33.799999999999997</c:v>
                </c:pt>
                <c:pt idx="2029">
                  <c:v>33.817</c:v>
                </c:pt>
                <c:pt idx="2030">
                  <c:v>33.832999999999998</c:v>
                </c:pt>
                <c:pt idx="2031">
                  <c:v>33.85</c:v>
                </c:pt>
                <c:pt idx="2032">
                  <c:v>33.866999999999997</c:v>
                </c:pt>
                <c:pt idx="2033">
                  <c:v>33.883000000000003</c:v>
                </c:pt>
                <c:pt idx="2034">
                  <c:v>33.9</c:v>
                </c:pt>
                <c:pt idx="2035">
                  <c:v>33.917000000000002</c:v>
                </c:pt>
                <c:pt idx="2036">
                  <c:v>33.933</c:v>
                </c:pt>
                <c:pt idx="2037">
                  <c:v>33.950000000000003</c:v>
                </c:pt>
                <c:pt idx="2038">
                  <c:v>33.966999999999999</c:v>
                </c:pt>
                <c:pt idx="2039">
                  <c:v>33.982999999999997</c:v>
                </c:pt>
                <c:pt idx="2040">
                  <c:v>34</c:v>
                </c:pt>
                <c:pt idx="2041">
                  <c:v>34.017000000000003</c:v>
                </c:pt>
                <c:pt idx="2042">
                  <c:v>34.033000000000001</c:v>
                </c:pt>
                <c:pt idx="2043">
                  <c:v>34.049999999999997</c:v>
                </c:pt>
                <c:pt idx="2044">
                  <c:v>34.067</c:v>
                </c:pt>
                <c:pt idx="2045">
                  <c:v>34.082999999999998</c:v>
                </c:pt>
                <c:pt idx="2046">
                  <c:v>34.1</c:v>
                </c:pt>
                <c:pt idx="2047">
                  <c:v>34.116999999999997</c:v>
                </c:pt>
                <c:pt idx="2048">
                  <c:v>34.133000000000003</c:v>
                </c:pt>
                <c:pt idx="2049">
                  <c:v>34.15</c:v>
                </c:pt>
                <c:pt idx="2050">
                  <c:v>34.167000000000002</c:v>
                </c:pt>
                <c:pt idx="2051">
                  <c:v>34.183</c:v>
                </c:pt>
                <c:pt idx="2052">
                  <c:v>34.200000000000003</c:v>
                </c:pt>
                <c:pt idx="2053">
                  <c:v>34.216999999999999</c:v>
                </c:pt>
                <c:pt idx="2054">
                  <c:v>34.232999999999997</c:v>
                </c:pt>
                <c:pt idx="2055">
                  <c:v>34.25</c:v>
                </c:pt>
                <c:pt idx="2056">
                  <c:v>34.267000000000003</c:v>
                </c:pt>
                <c:pt idx="2057">
                  <c:v>34.283000000000001</c:v>
                </c:pt>
                <c:pt idx="2058">
                  <c:v>34.299999999999997</c:v>
                </c:pt>
                <c:pt idx="2059">
                  <c:v>34.317</c:v>
                </c:pt>
                <c:pt idx="2060">
                  <c:v>34.332999999999998</c:v>
                </c:pt>
                <c:pt idx="2061">
                  <c:v>34.35</c:v>
                </c:pt>
                <c:pt idx="2062">
                  <c:v>34.366999999999997</c:v>
                </c:pt>
                <c:pt idx="2063">
                  <c:v>34.383000000000003</c:v>
                </c:pt>
                <c:pt idx="2064">
                  <c:v>34.4</c:v>
                </c:pt>
                <c:pt idx="2065">
                  <c:v>34.417000000000002</c:v>
                </c:pt>
                <c:pt idx="2066">
                  <c:v>34.433</c:v>
                </c:pt>
                <c:pt idx="2067">
                  <c:v>34.450000000000003</c:v>
                </c:pt>
                <c:pt idx="2068">
                  <c:v>34.466999999999999</c:v>
                </c:pt>
                <c:pt idx="2069">
                  <c:v>34.482999999999997</c:v>
                </c:pt>
                <c:pt idx="2070">
                  <c:v>34.5</c:v>
                </c:pt>
                <c:pt idx="2071">
                  <c:v>34.517000000000003</c:v>
                </c:pt>
                <c:pt idx="2072">
                  <c:v>34.533000000000001</c:v>
                </c:pt>
                <c:pt idx="2073">
                  <c:v>34.549999999999997</c:v>
                </c:pt>
                <c:pt idx="2074">
                  <c:v>34.567</c:v>
                </c:pt>
                <c:pt idx="2075">
                  <c:v>34.582999999999998</c:v>
                </c:pt>
                <c:pt idx="2076">
                  <c:v>34.6</c:v>
                </c:pt>
                <c:pt idx="2077">
                  <c:v>34.616999999999997</c:v>
                </c:pt>
                <c:pt idx="2078">
                  <c:v>34.633000000000003</c:v>
                </c:pt>
                <c:pt idx="2079">
                  <c:v>34.65</c:v>
                </c:pt>
                <c:pt idx="2080">
                  <c:v>34.667000000000002</c:v>
                </c:pt>
                <c:pt idx="2081">
                  <c:v>34.683</c:v>
                </c:pt>
                <c:pt idx="2082">
                  <c:v>34.700000000000003</c:v>
                </c:pt>
                <c:pt idx="2083">
                  <c:v>34.716999999999999</c:v>
                </c:pt>
                <c:pt idx="2084">
                  <c:v>34.732999999999997</c:v>
                </c:pt>
                <c:pt idx="2085">
                  <c:v>34.75</c:v>
                </c:pt>
                <c:pt idx="2086">
                  <c:v>34.767000000000003</c:v>
                </c:pt>
                <c:pt idx="2087">
                  <c:v>34.783000000000001</c:v>
                </c:pt>
                <c:pt idx="2088">
                  <c:v>34.799999999999997</c:v>
                </c:pt>
                <c:pt idx="2089">
                  <c:v>34.817</c:v>
                </c:pt>
                <c:pt idx="2090">
                  <c:v>34.832999999999998</c:v>
                </c:pt>
                <c:pt idx="2091">
                  <c:v>34.85</c:v>
                </c:pt>
                <c:pt idx="2092">
                  <c:v>34.866999999999997</c:v>
                </c:pt>
                <c:pt idx="2093">
                  <c:v>34.883000000000003</c:v>
                </c:pt>
                <c:pt idx="2094">
                  <c:v>34.9</c:v>
                </c:pt>
                <c:pt idx="2095">
                  <c:v>34.917000000000002</c:v>
                </c:pt>
                <c:pt idx="2096">
                  <c:v>34.933</c:v>
                </c:pt>
                <c:pt idx="2097">
                  <c:v>34.950000000000003</c:v>
                </c:pt>
                <c:pt idx="2098">
                  <c:v>34.966999999999999</c:v>
                </c:pt>
                <c:pt idx="2099">
                  <c:v>34.982999999999997</c:v>
                </c:pt>
                <c:pt idx="2100">
                  <c:v>35</c:v>
                </c:pt>
                <c:pt idx="2101">
                  <c:v>35.017000000000003</c:v>
                </c:pt>
                <c:pt idx="2102">
                  <c:v>35.033000000000001</c:v>
                </c:pt>
                <c:pt idx="2103">
                  <c:v>35.049999999999997</c:v>
                </c:pt>
                <c:pt idx="2104">
                  <c:v>35.067</c:v>
                </c:pt>
                <c:pt idx="2105">
                  <c:v>35.082999999999998</c:v>
                </c:pt>
                <c:pt idx="2106">
                  <c:v>35.1</c:v>
                </c:pt>
                <c:pt idx="2107">
                  <c:v>35.116999999999997</c:v>
                </c:pt>
                <c:pt idx="2108">
                  <c:v>35.133000000000003</c:v>
                </c:pt>
                <c:pt idx="2109">
                  <c:v>35.15</c:v>
                </c:pt>
                <c:pt idx="2110">
                  <c:v>35.167000000000002</c:v>
                </c:pt>
                <c:pt idx="2111">
                  <c:v>35.183</c:v>
                </c:pt>
                <c:pt idx="2112">
                  <c:v>35.200000000000003</c:v>
                </c:pt>
                <c:pt idx="2113">
                  <c:v>35.216999999999999</c:v>
                </c:pt>
                <c:pt idx="2114">
                  <c:v>35.232999999999997</c:v>
                </c:pt>
                <c:pt idx="2115">
                  <c:v>35.25</c:v>
                </c:pt>
                <c:pt idx="2116">
                  <c:v>35.267000000000003</c:v>
                </c:pt>
                <c:pt idx="2117">
                  <c:v>35.283000000000001</c:v>
                </c:pt>
                <c:pt idx="2118">
                  <c:v>35.299999999999997</c:v>
                </c:pt>
                <c:pt idx="2119">
                  <c:v>35.317</c:v>
                </c:pt>
                <c:pt idx="2120">
                  <c:v>35.332999999999998</c:v>
                </c:pt>
                <c:pt idx="2121">
                  <c:v>35.35</c:v>
                </c:pt>
                <c:pt idx="2122">
                  <c:v>35.366999999999997</c:v>
                </c:pt>
              </c:numCache>
              <c:extLst xmlns:c15="http://schemas.microsoft.com/office/drawing/2012/chart"/>
            </c:numRef>
          </c:xVal>
          <c:yVal>
            <c:numRef>
              <c:f>'Graph cult. #10'!$C$2:$C$7288</c:f>
              <c:numCache>
                <c:formatCode>0.00</c:formatCode>
                <c:ptCount val="7287"/>
                <c:pt idx="0">
                  <c:v>3.707175620325616E-3</c:v>
                </c:pt>
                <c:pt idx="1">
                  <c:v>3.3311097015909989E-3</c:v>
                </c:pt>
                <c:pt idx="2">
                  <c:v>3.2008558100511662E-3</c:v>
                </c:pt>
                <c:pt idx="3">
                  <c:v>0.50004347364163138</c:v>
                </c:pt>
                <c:pt idx="4">
                  <c:v>0.2517197638928757</c:v>
                </c:pt>
                <c:pt idx="5">
                  <c:v>0.25159990450777558</c:v>
                </c:pt>
                <c:pt idx="6">
                  <c:v>3.0791814922592128E-3</c:v>
                </c:pt>
                <c:pt idx="7">
                  <c:v>3.0800559536671092E-3</c:v>
                </c:pt>
                <c:pt idx="8">
                  <c:v>3.07729965130941E-3</c:v>
                </c:pt>
                <c:pt idx="9">
                  <c:v>3.0795312768223679E-3</c:v>
                </c:pt>
                <c:pt idx="10">
                  <c:v>2.9787113105994066E-3</c:v>
                </c:pt>
                <c:pt idx="11">
                  <c:v>2.825820590345661E-3</c:v>
                </c:pt>
                <c:pt idx="12">
                  <c:v>2.9523968749705126E-3</c:v>
                </c:pt>
                <c:pt idx="13">
                  <c:v>3.0791082040649838E-3</c:v>
                </c:pt>
                <c:pt idx="14">
                  <c:v>4.3644426333655922E-3</c:v>
                </c:pt>
                <c:pt idx="15">
                  <c:v>6.4742873020263141E-3</c:v>
                </c:pt>
                <c:pt idx="16">
                  <c:v>7.8621716281952938E-3</c:v>
                </c:pt>
                <c:pt idx="17">
                  <c:v>8.4944177373001417E-3</c:v>
                </c:pt>
                <c:pt idx="18">
                  <c:v>8.8832834721664991E-3</c:v>
                </c:pt>
                <c:pt idx="19">
                  <c:v>9.1256929916407915E-3</c:v>
                </c:pt>
                <c:pt idx="20">
                  <c:v>9.1177312717886597E-3</c:v>
                </c:pt>
                <c:pt idx="21">
                  <c:v>9.1222748994068091E-3</c:v>
                </c:pt>
                <c:pt idx="22">
                  <c:v>9.1279806526171469E-3</c:v>
                </c:pt>
                <c:pt idx="23">
                  <c:v>9.281767607727023E-3</c:v>
                </c:pt>
                <c:pt idx="24">
                  <c:v>9.2207487760675756E-3</c:v>
                </c:pt>
                <c:pt idx="25">
                  <c:v>9.2214725138854703E-3</c:v>
                </c:pt>
                <c:pt idx="26">
                  <c:v>9.1381865245972645E-3</c:v>
                </c:pt>
                <c:pt idx="27">
                  <c:v>8.87497402462048E-3</c:v>
                </c:pt>
                <c:pt idx="28">
                  <c:v>8.8815086387097324E-3</c:v>
                </c:pt>
                <c:pt idx="29">
                  <c:v>9.1341022200331287E-3</c:v>
                </c:pt>
                <c:pt idx="30">
                  <c:v>9.1362926850506523E-3</c:v>
                </c:pt>
                <c:pt idx="31">
                  <c:v>9.1102186838451556E-3</c:v>
                </c:pt>
                <c:pt idx="32">
                  <c:v>9.1238468610859574E-3</c:v>
                </c:pt>
                <c:pt idx="33">
                  <c:v>9.1172090883049287E-3</c:v>
                </c:pt>
                <c:pt idx="34">
                  <c:v>8.8742277878263096E-3</c:v>
                </c:pt>
                <c:pt idx="35">
                  <c:v>8.8794514453857717E-3</c:v>
                </c:pt>
                <c:pt idx="36">
                  <c:v>8.8680904067187944E-3</c:v>
                </c:pt>
                <c:pt idx="37">
                  <c:v>8.8800622646919777E-3</c:v>
                </c:pt>
                <c:pt idx="38">
                  <c:v>8.8847528959696692E-3</c:v>
                </c:pt>
                <c:pt idx="39">
                  <c:v>8.870032726929088E-3</c:v>
                </c:pt>
                <c:pt idx="40">
                  <c:v>8.8709134208035077E-3</c:v>
                </c:pt>
                <c:pt idx="41">
                  <c:v>9.0467634364965292E-3</c:v>
                </c:pt>
                <c:pt idx="42">
                  <c:v>8.885302249181954E-3</c:v>
                </c:pt>
                <c:pt idx="43">
                  <c:v>8.9894937405483426E-3</c:v>
                </c:pt>
                <c:pt idx="44">
                  <c:v>0.25810172262565545</c:v>
                </c:pt>
                <c:pt idx="45">
                  <c:v>0.50818788764960265</c:v>
                </c:pt>
                <c:pt idx="46">
                  <c:v>8.8743084620743207E-3</c:v>
                </c:pt>
                <c:pt idx="47">
                  <c:v>8.7418538789165584E-3</c:v>
                </c:pt>
                <c:pt idx="48">
                  <c:v>8.8819216140272952E-3</c:v>
                </c:pt>
                <c:pt idx="49">
                  <c:v>8.6235977540278889E-3</c:v>
                </c:pt>
                <c:pt idx="50">
                  <c:v>8.3776462079310585E-3</c:v>
                </c:pt>
                <c:pt idx="51">
                  <c:v>8.3718478118434136E-3</c:v>
                </c:pt>
                <c:pt idx="52">
                  <c:v>8.1175508198550982E-3</c:v>
                </c:pt>
                <c:pt idx="53">
                  <c:v>8.1198161646540146E-3</c:v>
                </c:pt>
                <c:pt idx="54">
                  <c:v>8.1180383213537051E-3</c:v>
                </c:pt>
                <c:pt idx="55">
                  <c:v>8.1223090101506835E-3</c:v>
                </c:pt>
                <c:pt idx="56">
                  <c:v>8.1095355925257465E-3</c:v>
                </c:pt>
                <c:pt idx="57">
                  <c:v>7.9955510335120144E-3</c:v>
                </c:pt>
                <c:pt idx="58">
                  <c:v>7.993154040649578E-3</c:v>
                </c:pt>
                <c:pt idx="59">
                  <c:v>7.7377581370081799E-3</c:v>
                </c:pt>
                <c:pt idx="60">
                  <c:v>7.6208096656522782E-3</c:v>
                </c:pt>
                <c:pt idx="61">
                  <c:v>7.6023341957547463E-3</c:v>
                </c:pt>
                <c:pt idx="62">
                  <c:v>7.6037699594550291E-3</c:v>
                </c:pt>
                <c:pt idx="63">
                  <c:v>7.6028185497740751E-3</c:v>
                </c:pt>
                <c:pt idx="64">
                  <c:v>0.33977573207351247</c:v>
                </c:pt>
                <c:pt idx="65">
                  <c:v>0.2564358854448599</c:v>
                </c:pt>
                <c:pt idx="66">
                  <c:v>0.50505229445242572</c:v>
                </c:pt>
                <c:pt idx="67">
                  <c:v>0.50503601631071815</c:v>
                </c:pt>
                <c:pt idx="68">
                  <c:v>0.25589865819809826</c:v>
                </c:pt>
                <c:pt idx="69">
                  <c:v>0.25596402782257671</c:v>
                </c:pt>
                <c:pt idx="70">
                  <c:v>7.1039210029829837E-3</c:v>
                </c:pt>
                <c:pt idx="71">
                  <c:v>6.851619201719345E-3</c:v>
                </c:pt>
                <c:pt idx="72">
                  <c:v>6.8618027509270603E-3</c:v>
                </c:pt>
                <c:pt idx="73">
                  <c:v>6.9831862894742802E-3</c:v>
                </c:pt>
                <c:pt idx="74">
                  <c:v>6.5983518565107631E-3</c:v>
                </c:pt>
                <c:pt idx="75">
                  <c:v>0.50416373733832154</c:v>
                </c:pt>
                <c:pt idx="76">
                  <c:v>0.50374824638634064</c:v>
                </c:pt>
                <c:pt idx="77">
                  <c:v>0.5050030196646158</c:v>
                </c:pt>
                <c:pt idx="78">
                  <c:v>0.50451564392297887</c:v>
                </c:pt>
                <c:pt idx="79">
                  <c:v>6.5994772175446822E-3</c:v>
                </c:pt>
                <c:pt idx="80">
                  <c:v>6.596386225905449E-3</c:v>
                </c:pt>
                <c:pt idx="81">
                  <c:v>6.4740728355978956E-3</c:v>
                </c:pt>
                <c:pt idx="82">
                  <c:v>6.1960478730622316E-3</c:v>
                </c:pt>
                <c:pt idx="83">
                  <c:v>6.1755863948588759E-3</c:v>
                </c:pt>
                <c:pt idx="84">
                  <c:v>6.0988366887170607E-3</c:v>
                </c:pt>
                <c:pt idx="85">
                  <c:v>6.0976171043169757E-3</c:v>
                </c:pt>
                <c:pt idx="86">
                  <c:v>5.8426381030501308E-3</c:v>
                </c:pt>
                <c:pt idx="87">
                  <c:v>6.0101144674462965E-3</c:v>
                </c:pt>
                <c:pt idx="88">
                  <c:v>5.8391836959008209E-3</c:v>
                </c:pt>
                <c:pt idx="89">
                  <c:v>5.8438991349573643E-3</c:v>
                </c:pt>
                <c:pt idx="90">
                  <c:v>5.8439711499110531E-3</c:v>
                </c:pt>
                <c:pt idx="91">
                  <c:v>5.8461323687427121E-3</c:v>
                </c:pt>
                <c:pt idx="92">
                  <c:v>5.5879739783411299E-3</c:v>
                </c:pt>
                <c:pt idx="93">
                  <c:v>5.592684641357838E-3</c:v>
                </c:pt>
                <c:pt idx="94">
                  <c:v>5.6000458123732734E-3</c:v>
                </c:pt>
                <c:pt idx="95">
                  <c:v>5.8461057963800321E-3</c:v>
                </c:pt>
                <c:pt idx="96">
                  <c:v>6.221295113892431E-3</c:v>
                </c:pt>
                <c:pt idx="97">
                  <c:v>6.599312164593074E-3</c:v>
                </c:pt>
                <c:pt idx="98">
                  <c:v>6.483948804353561E-3</c:v>
                </c:pt>
                <c:pt idx="99">
                  <c:v>6.1028696325847436E-3</c:v>
                </c:pt>
                <c:pt idx="100">
                  <c:v>0.25492782971249323</c:v>
                </c:pt>
                <c:pt idx="101">
                  <c:v>0.33772543431187863</c:v>
                </c:pt>
                <c:pt idx="102">
                  <c:v>0.33820972216096379</c:v>
                </c:pt>
                <c:pt idx="103">
                  <c:v>0.50374483770329137</c:v>
                </c:pt>
                <c:pt idx="104">
                  <c:v>0.50529180991687794</c:v>
                </c:pt>
                <c:pt idx="105">
                  <c:v>0.50437064736182802</c:v>
                </c:pt>
                <c:pt idx="106">
                  <c:v>0.50528667809205818</c:v>
                </c:pt>
                <c:pt idx="107">
                  <c:v>0.50455483753778985</c:v>
                </c:pt>
                <c:pt idx="108">
                  <c:v>0.50408268273441659</c:v>
                </c:pt>
                <c:pt idx="109">
                  <c:v>0.50436740733366947</c:v>
                </c:pt>
                <c:pt idx="110">
                  <c:v>0.50557934747887456</c:v>
                </c:pt>
                <c:pt idx="111">
                  <c:v>0.5062903102226407</c:v>
                </c:pt>
                <c:pt idx="112">
                  <c:v>7.6165690967890699E-3</c:v>
                </c:pt>
                <c:pt idx="113">
                  <c:v>7.6078869686190759E-3</c:v>
                </c:pt>
                <c:pt idx="114">
                  <c:v>7.3458909252437513E-3</c:v>
                </c:pt>
                <c:pt idx="115">
                  <c:v>7.3525139277141691E-3</c:v>
                </c:pt>
                <c:pt idx="116">
                  <c:v>7.4725301254289118E-3</c:v>
                </c:pt>
                <c:pt idx="117">
                  <c:v>7.1072804723496773E-3</c:v>
                </c:pt>
                <c:pt idx="118">
                  <c:v>7.2610764211964258E-3</c:v>
                </c:pt>
                <c:pt idx="119">
                  <c:v>7.2698927583895439E-3</c:v>
                </c:pt>
                <c:pt idx="120">
                  <c:v>7.3566337920454887E-3</c:v>
                </c:pt>
                <c:pt idx="121">
                  <c:v>7.3570686356420611E-3</c:v>
                </c:pt>
                <c:pt idx="122">
                  <c:v>7.1880733483503474E-3</c:v>
                </c:pt>
                <c:pt idx="123">
                  <c:v>7.3516330906852516E-3</c:v>
                </c:pt>
                <c:pt idx="124">
                  <c:v>7.3539243819436377E-3</c:v>
                </c:pt>
                <c:pt idx="125">
                  <c:v>7.3654270304142839E-3</c:v>
                </c:pt>
                <c:pt idx="126">
                  <c:v>7.6134397414836198E-3</c:v>
                </c:pt>
                <c:pt idx="127">
                  <c:v>7.3521635043030924E-3</c:v>
                </c:pt>
                <c:pt idx="128">
                  <c:v>7.1044055418343658E-3</c:v>
                </c:pt>
                <c:pt idx="129">
                  <c:v>7.1157437509488872E-3</c:v>
                </c:pt>
                <c:pt idx="130">
                  <c:v>7.3563661959861037E-3</c:v>
                </c:pt>
                <c:pt idx="131">
                  <c:v>0.25647304349620176</c:v>
                </c:pt>
                <c:pt idx="132">
                  <c:v>0.50556033800585787</c:v>
                </c:pt>
                <c:pt idx="133">
                  <c:v>0.17307296609958023</c:v>
                </c:pt>
                <c:pt idx="134">
                  <c:v>0.50473643791093759</c:v>
                </c:pt>
                <c:pt idx="135">
                  <c:v>6.9748817903373811E-3</c:v>
                </c:pt>
                <c:pt idx="136">
                  <c:v>0.50453537700249373</c:v>
                </c:pt>
                <c:pt idx="137">
                  <c:v>0.50462315371292243</c:v>
                </c:pt>
                <c:pt idx="138">
                  <c:v>0.50514201088121913</c:v>
                </c:pt>
                <c:pt idx="139">
                  <c:v>0.50533169664119415</c:v>
                </c:pt>
                <c:pt idx="140">
                  <c:v>0.50531186720647436</c:v>
                </c:pt>
                <c:pt idx="141">
                  <c:v>0.50486202198649521</c:v>
                </c:pt>
                <c:pt idx="142">
                  <c:v>0.50460152777868938</c:v>
                </c:pt>
                <c:pt idx="143">
                  <c:v>0.50507653952710307</c:v>
                </c:pt>
                <c:pt idx="144">
                  <c:v>0.50472554923485802</c:v>
                </c:pt>
                <c:pt idx="145">
                  <c:v>0.50549430770861381</c:v>
                </c:pt>
                <c:pt idx="146">
                  <c:v>0.50415381424714178</c:v>
                </c:pt>
                <c:pt idx="147">
                  <c:v>0.50439780520983091</c:v>
                </c:pt>
                <c:pt idx="148">
                  <c:v>0.50424207877194149</c:v>
                </c:pt>
                <c:pt idx="149">
                  <c:v>0.50422275253804927</c:v>
                </c:pt>
                <c:pt idx="150">
                  <c:v>0.50439867291785401</c:v>
                </c:pt>
                <c:pt idx="151">
                  <c:v>0.50485761712765009</c:v>
                </c:pt>
                <c:pt idx="152">
                  <c:v>0.50514081729364824</c:v>
                </c:pt>
                <c:pt idx="153">
                  <c:v>0.50604143084811215</c:v>
                </c:pt>
                <c:pt idx="154">
                  <c:v>0.25629951468711482</c:v>
                </c:pt>
                <c:pt idx="155">
                  <c:v>0.25618123805419918</c:v>
                </c:pt>
                <c:pt idx="156">
                  <c:v>6.9849701778810407E-3</c:v>
                </c:pt>
                <c:pt idx="157">
                  <c:v>6.9829425283249808E-3</c:v>
                </c:pt>
                <c:pt idx="158">
                  <c:v>0.50552403463184903</c:v>
                </c:pt>
                <c:pt idx="159">
                  <c:v>6.9779580157441059E-3</c:v>
                </c:pt>
                <c:pt idx="160">
                  <c:v>6.9843244878381155E-3</c:v>
                </c:pt>
                <c:pt idx="161">
                  <c:v>0.2559993004425315</c:v>
                </c:pt>
                <c:pt idx="162">
                  <c:v>0.2550827116759436</c:v>
                </c:pt>
                <c:pt idx="163">
                  <c:v>0.25557401457019702</c:v>
                </c:pt>
                <c:pt idx="164">
                  <c:v>0.25546785719219489</c:v>
                </c:pt>
                <c:pt idx="165">
                  <c:v>0.25575328470393899</c:v>
                </c:pt>
                <c:pt idx="166">
                  <c:v>0.50357711474260514</c:v>
                </c:pt>
                <c:pt idx="167">
                  <c:v>0.25485126967501975</c:v>
                </c:pt>
                <c:pt idx="168">
                  <c:v>0.25555233409321543</c:v>
                </c:pt>
                <c:pt idx="169">
                  <c:v>0.50425324877955957</c:v>
                </c:pt>
                <c:pt idx="170">
                  <c:v>0.50400549312490572</c:v>
                </c:pt>
                <c:pt idx="171">
                  <c:v>0.50405589058164757</c:v>
                </c:pt>
                <c:pt idx="172">
                  <c:v>0.5042241548176295</c:v>
                </c:pt>
                <c:pt idx="173">
                  <c:v>0.50356909696539609</c:v>
                </c:pt>
                <c:pt idx="174">
                  <c:v>0.50364178528588288</c:v>
                </c:pt>
                <c:pt idx="175">
                  <c:v>0.50369857919956118</c:v>
                </c:pt>
                <c:pt idx="176">
                  <c:v>0.50314825803258822</c:v>
                </c:pt>
                <c:pt idx="177">
                  <c:v>0.50377857011676996</c:v>
                </c:pt>
                <c:pt idx="178">
                  <c:v>0.50271274505173247</c:v>
                </c:pt>
                <c:pt idx="179">
                  <c:v>0.50378564560641703</c:v>
                </c:pt>
                <c:pt idx="180">
                  <c:v>0.50335320072431866</c:v>
                </c:pt>
                <c:pt idx="181">
                  <c:v>0.50283402583331827</c:v>
                </c:pt>
                <c:pt idx="182">
                  <c:v>0.50285325930730307</c:v>
                </c:pt>
                <c:pt idx="183">
                  <c:v>0.50382010256086363</c:v>
                </c:pt>
                <c:pt idx="184">
                  <c:v>0.50338829958357167</c:v>
                </c:pt>
                <c:pt idx="185">
                  <c:v>0.5034489534299269</c:v>
                </c:pt>
                <c:pt idx="186">
                  <c:v>0.50260102788336591</c:v>
                </c:pt>
                <c:pt idx="187">
                  <c:v>0.8342846819288996</c:v>
                </c:pt>
                <c:pt idx="188">
                  <c:v>0.83386771403970195</c:v>
                </c:pt>
                <c:pt idx="189">
                  <c:v>1.0007747436383831</c:v>
                </c:pt>
                <c:pt idx="190">
                  <c:v>1.0015640245490984</c:v>
                </c:pt>
                <c:pt idx="191">
                  <c:v>0.50307315189075164</c:v>
                </c:pt>
                <c:pt idx="192">
                  <c:v>0.5025211611717999</c:v>
                </c:pt>
                <c:pt idx="193">
                  <c:v>0.50331032046247337</c:v>
                </c:pt>
                <c:pt idx="194">
                  <c:v>0.50293144366593823</c:v>
                </c:pt>
                <c:pt idx="195">
                  <c:v>0.50300497755672313</c:v>
                </c:pt>
                <c:pt idx="196">
                  <c:v>0.50187253033638302</c:v>
                </c:pt>
                <c:pt idx="197">
                  <c:v>0.50257116775706523</c:v>
                </c:pt>
                <c:pt idx="198">
                  <c:v>0.50180009943236425</c:v>
                </c:pt>
                <c:pt idx="199">
                  <c:v>0.50274666586374073</c:v>
                </c:pt>
                <c:pt idx="200">
                  <c:v>0.5018241863373597</c:v>
                </c:pt>
                <c:pt idx="201">
                  <c:v>0.50234831749696973</c:v>
                </c:pt>
                <c:pt idx="202">
                  <c:v>0.50280261836147722</c:v>
                </c:pt>
                <c:pt idx="203">
                  <c:v>0.50247387803741173</c:v>
                </c:pt>
                <c:pt idx="204">
                  <c:v>0.50231146443327257</c:v>
                </c:pt>
                <c:pt idx="205">
                  <c:v>0.50236187347848782</c:v>
                </c:pt>
                <c:pt idx="206">
                  <c:v>0.50279894403805103</c:v>
                </c:pt>
                <c:pt idx="207">
                  <c:v>0.50263476778138083</c:v>
                </c:pt>
                <c:pt idx="208">
                  <c:v>0.999322991604363</c:v>
                </c:pt>
                <c:pt idx="209">
                  <c:v>1.0007037158682874</c:v>
                </c:pt>
                <c:pt idx="210">
                  <c:v>1.0006237678598628</c:v>
                </c:pt>
                <c:pt idx="211">
                  <c:v>1.000619624068382</c:v>
                </c:pt>
                <c:pt idx="212">
                  <c:v>1.0007944095132588</c:v>
                </c:pt>
                <c:pt idx="213">
                  <c:v>0.50232022282854716</c:v>
                </c:pt>
                <c:pt idx="214">
                  <c:v>0.50254807290221737</c:v>
                </c:pt>
                <c:pt idx="215">
                  <c:v>0.50220449360519015</c:v>
                </c:pt>
                <c:pt idx="216">
                  <c:v>0.50209811371292956</c:v>
                </c:pt>
                <c:pt idx="217">
                  <c:v>0.50248458432120557</c:v>
                </c:pt>
                <c:pt idx="218">
                  <c:v>0.50222599723562433</c:v>
                </c:pt>
                <c:pt idx="219">
                  <c:v>0.5030830538409895</c:v>
                </c:pt>
                <c:pt idx="220">
                  <c:v>0.50271355316589983</c:v>
                </c:pt>
                <c:pt idx="221">
                  <c:v>0.50301602525477251</c:v>
                </c:pt>
                <c:pt idx="222">
                  <c:v>0.75113361956025348</c:v>
                </c:pt>
                <c:pt idx="223">
                  <c:v>0.75047551164107396</c:v>
                </c:pt>
                <c:pt idx="224">
                  <c:v>0.99931743885831814</c:v>
                </c:pt>
                <c:pt idx="225">
                  <c:v>0.99954993282920312</c:v>
                </c:pt>
                <c:pt idx="226">
                  <c:v>1.0006596666773002</c:v>
                </c:pt>
                <c:pt idx="227">
                  <c:v>1.0014996029729348</c:v>
                </c:pt>
                <c:pt idx="228">
                  <c:v>1.0018246879957127</c:v>
                </c:pt>
                <c:pt idx="229">
                  <c:v>1.0001840580102843</c:v>
                </c:pt>
                <c:pt idx="230">
                  <c:v>0.9999176565962552</c:v>
                </c:pt>
                <c:pt idx="231">
                  <c:v>0.99979523925690728</c:v>
                </c:pt>
                <c:pt idx="232">
                  <c:v>0.99964874470009568</c:v>
                </c:pt>
                <c:pt idx="233">
                  <c:v>1.0001915710453135</c:v>
                </c:pt>
                <c:pt idx="234">
                  <c:v>0.99998108558664611</c:v>
                </c:pt>
                <c:pt idx="235">
                  <c:v>1.0012073708264404</c:v>
                </c:pt>
                <c:pt idx="236">
                  <c:v>1.0001618980689009</c:v>
                </c:pt>
                <c:pt idx="237">
                  <c:v>1.0007541388421972</c:v>
                </c:pt>
                <c:pt idx="238">
                  <c:v>0.75213304969103745</c:v>
                </c:pt>
                <c:pt idx="239">
                  <c:v>0.7508278564273948</c:v>
                </c:pt>
                <c:pt idx="240">
                  <c:v>0.99963461392966224</c:v>
                </c:pt>
                <c:pt idx="241">
                  <c:v>0.99993896898511081</c:v>
                </c:pt>
                <c:pt idx="242">
                  <c:v>0.99994729322197273</c:v>
                </c:pt>
                <c:pt idx="243">
                  <c:v>1.0001395233673358</c:v>
                </c:pt>
                <c:pt idx="244">
                  <c:v>1.0002052051563823</c:v>
                </c:pt>
                <c:pt idx="245">
                  <c:v>1.4989097912916727</c:v>
                </c:pt>
                <c:pt idx="246">
                  <c:v>1.4948550368252829</c:v>
                </c:pt>
                <c:pt idx="247">
                  <c:v>1.4978405271715673</c:v>
                </c:pt>
                <c:pt idx="248">
                  <c:v>1.4991740764867181</c:v>
                </c:pt>
                <c:pt idx="249">
                  <c:v>1.4976194849769671</c:v>
                </c:pt>
                <c:pt idx="250">
                  <c:v>1.1656775300778837</c:v>
                </c:pt>
                <c:pt idx="251">
                  <c:v>1.1661972935926985</c:v>
                </c:pt>
                <c:pt idx="252">
                  <c:v>1.0006475944438311</c:v>
                </c:pt>
                <c:pt idx="253">
                  <c:v>1.0012216295697205</c:v>
                </c:pt>
                <c:pt idx="254">
                  <c:v>1.0011629214318449</c:v>
                </c:pt>
                <c:pt idx="255">
                  <c:v>0.99952166328782144</c:v>
                </c:pt>
                <c:pt idx="256">
                  <c:v>0.99970864217463151</c:v>
                </c:pt>
                <c:pt idx="257">
                  <c:v>0.99969233534496138</c:v>
                </c:pt>
                <c:pt idx="258">
                  <c:v>1.0008091182506975</c:v>
                </c:pt>
                <c:pt idx="259">
                  <c:v>0.99994803756904072</c:v>
                </c:pt>
                <c:pt idx="260">
                  <c:v>0.99919577828356598</c:v>
                </c:pt>
                <c:pt idx="261">
                  <c:v>0.99953010024395328</c:v>
                </c:pt>
                <c:pt idx="262">
                  <c:v>1.0003759358861444</c:v>
                </c:pt>
                <c:pt idx="263">
                  <c:v>1.0005281134138639</c:v>
                </c:pt>
                <c:pt idx="264">
                  <c:v>1.4972998553325991</c:v>
                </c:pt>
                <c:pt idx="265">
                  <c:v>1.2495665040419466</c:v>
                </c:pt>
                <c:pt idx="266">
                  <c:v>1.000406742337894</c:v>
                </c:pt>
                <c:pt idx="267">
                  <c:v>1.334054056682936</c:v>
                </c:pt>
                <c:pt idx="268">
                  <c:v>1.4974113776615656</c:v>
                </c:pt>
                <c:pt idx="269">
                  <c:v>1.5002147793944032</c:v>
                </c:pt>
                <c:pt idx="270">
                  <c:v>1.4987765601838017</c:v>
                </c:pt>
                <c:pt idx="271">
                  <c:v>1.4971369383506987</c:v>
                </c:pt>
                <c:pt idx="272">
                  <c:v>1.5004734541739411</c:v>
                </c:pt>
                <c:pt idx="273">
                  <c:v>1.2503773670591625</c:v>
                </c:pt>
                <c:pt idx="274">
                  <c:v>1.3326684282305694</c:v>
                </c:pt>
                <c:pt idx="275">
                  <c:v>0.99991616547711148</c:v>
                </c:pt>
                <c:pt idx="276">
                  <c:v>1.0015150026032793</c:v>
                </c:pt>
                <c:pt idx="277">
                  <c:v>1.0009155517284913</c:v>
                </c:pt>
                <c:pt idx="278">
                  <c:v>1.001528070569258</c:v>
                </c:pt>
                <c:pt idx="279">
                  <c:v>1.2505718766362557</c:v>
                </c:pt>
                <c:pt idx="280">
                  <c:v>1.2509513888122439</c:v>
                </c:pt>
                <c:pt idx="281">
                  <c:v>1.2504575634541539</c:v>
                </c:pt>
                <c:pt idx="282">
                  <c:v>1.4994410494298573</c:v>
                </c:pt>
                <c:pt idx="283">
                  <c:v>1.5014806511883159</c:v>
                </c:pt>
                <c:pt idx="284">
                  <c:v>1.5004699686671552</c:v>
                </c:pt>
                <c:pt idx="285">
                  <c:v>1.4998851361890462</c:v>
                </c:pt>
                <c:pt idx="286">
                  <c:v>1.4984502894843723</c:v>
                </c:pt>
                <c:pt idx="287">
                  <c:v>1.5012125438575916</c:v>
                </c:pt>
                <c:pt idx="288">
                  <c:v>1.4996923260872401</c:v>
                </c:pt>
                <c:pt idx="289">
                  <c:v>1.4981931652818015</c:v>
                </c:pt>
                <c:pt idx="290">
                  <c:v>1.5012257391155388</c:v>
                </c:pt>
                <c:pt idx="291">
                  <c:v>1.496298440160404</c:v>
                </c:pt>
                <c:pt idx="292">
                  <c:v>1.4990333720792963</c:v>
                </c:pt>
                <c:pt idx="293">
                  <c:v>1.5005168645302316</c:v>
                </c:pt>
                <c:pt idx="294">
                  <c:v>1.7467085930901247</c:v>
                </c:pt>
                <c:pt idx="295">
                  <c:v>1.499397814689607</c:v>
                </c:pt>
                <c:pt idx="296">
                  <c:v>1.5002933777124767</c:v>
                </c:pt>
                <c:pt idx="297">
                  <c:v>1.7480268439582709</c:v>
                </c:pt>
                <c:pt idx="298">
                  <c:v>1.7462972247583628</c:v>
                </c:pt>
                <c:pt idx="299">
                  <c:v>1.9994069248418953</c:v>
                </c:pt>
                <c:pt idx="300">
                  <c:v>1.993987946594677</c:v>
                </c:pt>
                <c:pt idx="301">
                  <c:v>1.9978957364685435</c:v>
                </c:pt>
                <c:pt idx="302">
                  <c:v>1.9974102420611572</c:v>
                </c:pt>
                <c:pt idx="303">
                  <c:v>1.9965425385019342</c:v>
                </c:pt>
                <c:pt idx="304">
                  <c:v>1.9987686402563705</c:v>
                </c:pt>
                <c:pt idx="305">
                  <c:v>1.9974203550891756</c:v>
                </c:pt>
                <c:pt idx="306">
                  <c:v>1.9976912661567943</c:v>
                </c:pt>
                <c:pt idx="307">
                  <c:v>1.995285449174329</c:v>
                </c:pt>
                <c:pt idx="308">
                  <c:v>1.9984349031240325</c:v>
                </c:pt>
                <c:pt idx="309">
                  <c:v>1.99651608975144</c:v>
                </c:pt>
                <c:pt idx="310">
                  <c:v>1.9963944656502217</c:v>
                </c:pt>
                <c:pt idx="311">
                  <c:v>1.5001560735925337</c:v>
                </c:pt>
                <c:pt idx="312">
                  <c:v>1.5018495727501258</c:v>
                </c:pt>
                <c:pt idx="313">
                  <c:v>1.5009421645258587</c:v>
                </c:pt>
                <c:pt idx="314">
                  <c:v>1.5005749254453755</c:v>
                </c:pt>
                <c:pt idx="315">
                  <c:v>1.5005135509826877</c:v>
                </c:pt>
                <c:pt idx="316">
                  <c:v>1.5014381787690612</c:v>
                </c:pt>
                <c:pt idx="317">
                  <c:v>1.4972682294191291</c:v>
                </c:pt>
                <c:pt idx="318">
                  <c:v>1.4999877887213227</c:v>
                </c:pt>
                <c:pt idx="319">
                  <c:v>1.4995007860487366</c:v>
                </c:pt>
                <c:pt idx="320">
                  <c:v>1.4994285399219804</c:v>
                </c:pt>
                <c:pt idx="321">
                  <c:v>1.4980504943372848</c:v>
                </c:pt>
                <c:pt idx="322">
                  <c:v>1.7476864040780811</c:v>
                </c:pt>
                <c:pt idx="323">
                  <c:v>1.7479182506950572</c:v>
                </c:pt>
                <c:pt idx="324">
                  <c:v>1.9958591974321358</c:v>
                </c:pt>
                <c:pt idx="325">
                  <c:v>1.997660899414897</c:v>
                </c:pt>
                <c:pt idx="326">
                  <c:v>1.9959000420614688</c:v>
                </c:pt>
                <c:pt idx="327">
                  <c:v>1.9982745985731964</c:v>
                </c:pt>
                <c:pt idx="328">
                  <c:v>1.996209866342858</c:v>
                </c:pt>
                <c:pt idx="329">
                  <c:v>1.9935173377670112</c:v>
                </c:pt>
                <c:pt idx="330">
                  <c:v>1.9956038769681157</c:v>
                </c:pt>
                <c:pt idx="331">
                  <c:v>1.9938777989380578</c:v>
                </c:pt>
                <c:pt idx="332">
                  <c:v>1.9932575881905834</c:v>
                </c:pt>
                <c:pt idx="333">
                  <c:v>1.9943036270418457</c:v>
                </c:pt>
                <c:pt idx="334">
                  <c:v>1.994738551858372</c:v>
                </c:pt>
                <c:pt idx="335">
                  <c:v>2.1600577383988937</c:v>
                </c:pt>
                <c:pt idx="336">
                  <c:v>2.4918396107798366</c:v>
                </c:pt>
                <c:pt idx="337">
                  <c:v>2.245262372988635</c:v>
                </c:pt>
                <c:pt idx="338">
                  <c:v>2.4943454600332431</c:v>
                </c:pt>
                <c:pt idx="339">
                  <c:v>2.4920378050184935</c:v>
                </c:pt>
                <c:pt idx="340">
                  <c:v>2.4915510705590496</c:v>
                </c:pt>
                <c:pt idx="341">
                  <c:v>2.4924570526423144</c:v>
                </c:pt>
                <c:pt idx="342">
                  <c:v>2.4901595234169807</c:v>
                </c:pt>
                <c:pt idx="343">
                  <c:v>2.4907492242262919</c:v>
                </c:pt>
                <c:pt idx="344">
                  <c:v>2.4936361905803404</c:v>
                </c:pt>
                <c:pt idx="345">
                  <c:v>2.4924085118062376</c:v>
                </c:pt>
                <c:pt idx="346">
                  <c:v>2.7415694797794257</c:v>
                </c:pt>
                <c:pt idx="347">
                  <c:v>2.8233485598305115</c:v>
                </c:pt>
                <c:pt idx="348">
                  <c:v>2.488845668048473</c:v>
                </c:pt>
                <c:pt idx="349">
                  <c:v>2.49044908005654</c:v>
                </c:pt>
                <c:pt idx="350">
                  <c:v>2.4914721490412588</c:v>
                </c:pt>
                <c:pt idx="351">
                  <c:v>2.492902026665397</c:v>
                </c:pt>
                <c:pt idx="352">
                  <c:v>2.491564710272411</c:v>
                </c:pt>
                <c:pt idx="353">
                  <c:v>2.4902786946870017</c:v>
                </c:pt>
                <c:pt idx="354">
                  <c:v>2.4891437863344277</c:v>
                </c:pt>
                <c:pt idx="355">
                  <c:v>2.4892128962558551</c:v>
                </c:pt>
                <c:pt idx="356">
                  <c:v>2.4902491951962347</c:v>
                </c:pt>
                <c:pt idx="357">
                  <c:v>2.4880603987524768</c:v>
                </c:pt>
                <c:pt idx="358">
                  <c:v>2.4880022385656253</c:v>
                </c:pt>
                <c:pt idx="359">
                  <c:v>2.4914161521134042</c:v>
                </c:pt>
                <c:pt idx="360">
                  <c:v>2.4898881794420493</c:v>
                </c:pt>
                <c:pt idx="361">
                  <c:v>2.4931833524088396</c:v>
                </c:pt>
                <c:pt idx="362">
                  <c:v>2.4927997452303421</c:v>
                </c:pt>
                <c:pt idx="363">
                  <c:v>2.9878734299539742</c:v>
                </c:pt>
                <c:pt idx="364">
                  <c:v>2.989218597539546</c:v>
                </c:pt>
                <c:pt idx="365">
                  <c:v>2.9903718185310884</c:v>
                </c:pt>
                <c:pt idx="366">
                  <c:v>2.9892058764911291</c:v>
                </c:pt>
                <c:pt idx="367">
                  <c:v>2.9891259373105994</c:v>
                </c:pt>
                <c:pt idx="368">
                  <c:v>2.9908828454307157</c:v>
                </c:pt>
                <c:pt idx="369">
                  <c:v>2.9901966610793784</c:v>
                </c:pt>
                <c:pt idx="370">
                  <c:v>2.9920563134427329</c:v>
                </c:pt>
                <c:pt idx="371">
                  <c:v>2.9926678176908195</c:v>
                </c:pt>
                <c:pt idx="372">
                  <c:v>2.9896902126140161</c:v>
                </c:pt>
                <c:pt idx="373">
                  <c:v>2.9869513267689594</c:v>
                </c:pt>
                <c:pt idx="374">
                  <c:v>3.4902583617436269</c:v>
                </c:pt>
                <c:pt idx="375">
                  <c:v>3.4884353420654532</c:v>
                </c:pt>
                <c:pt idx="376">
                  <c:v>3.4861841679031382</c:v>
                </c:pt>
                <c:pt idx="377">
                  <c:v>3.4898843036067699</c:v>
                </c:pt>
                <c:pt idx="378">
                  <c:v>3.4868263290451726</c:v>
                </c:pt>
                <c:pt idx="379">
                  <c:v>3.4883005971327226</c:v>
                </c:pt>
                <c:pt idx="380">
                  <c:v>3.4880073287497164</c:v>
                </c:pt>
                <c:pt idx="381">
                  <c:v>3.4879692831216493</c:v>
                </c:pt>
                <c:pt idx="382">
                  <c:v>3.4851697589897968</c:v>
                </c:pt>
                <c:pt idx="383">
                  <c:v>3.9882991549260693</c:v>
                </c:pt>
                <c:pt idx="384">
                  <c:v>3.991360806332751</c:v>
                </c:pt>
                <c:pt idx="385">
                  <c:v>3.989118066550025</c:v>
                </c:pt>
                <c:pt idx="386">
                  <c:v>3.9885565684363398</c:v>
                </c:pt>
                <c:pt idx="387">
                  <c:v>3.9840260474250462</c:v>
                </c:pt>
                <c:pt idx="388">
                  <c:v>3.9846357959095737</c:v>
                </c:pt>
                <c:pt idx="389">
                  <c:v>3.6542772031088617</c:v>
                </c:pt>
                <c:pt idx="390">
                  <c:v>3.7353978587047805</c:v>
                </c:pt>
                <c:pt idx="391">
                  <c:v>3.7341554977161642</c:v>
                </c:pt>
                <c:pt idx="392">
                  <c:v>3.4861491335705499</c:v>
                </c:pt>
                <c:pt idx="393">
                  <c:v>3.4867617049264288</c:v>
                </c:pt>
                <c:pt idx="394">
                  <c:v>3.4861887565560412</c:v>
                </c:pt>
                <c:pt idx="395">
                  <c:v>3.7367147958523965</c:v>
                </c:pt>
                <c:pt idx="396">
                  <c:v>3.7376370040277185</c:v>
                </c:pt>
                <c:pt idx="397">
                  <c:v>3.736212257008567</c:v>
                </c:pt>
                <c:pt idx="398">
                  <c:v>3.9863705258964481</c:v>
                </c:pt>
                <c:pt idx="399">
                  <c:v>3.9881923965323187</c:v>
                </c:pt>
                <c:pt idx="400">
                  <c:v>3.9919330534481903</c:v>
                </c:pt>
                <c:pt idx="401">
                  <c:v>3.9851776818111042</c:v>
                </c:pt>
                <c:pt idx="402">
                  <c:v>4.4766424081888969</c:v>
                </c:pt>
                <c:pt idx="403">
                  <c:v>3.9855283316856349</c:v>
                </c:pt>
                <c:pt idx="404">
                  <c:v>4.4868050059295372</c:v>
                </c:pt>
                <c:pt idx="405">
                  <c:v>4.4837956826242813</c:v>
                </c:pt>
                <c:pt idx="406">
                  <c:v>4.4842355667755145</c:v>
                </c:pt>
                <c:pt idx="407">
                  <c:v>4.4801217164806912</c:v>
                </c:pt>
                <c:pt idx="408">
                  <c:v>4.4792964791420946</c:v>
                </c:pt>
                <c:pt idx="409">
                  <c:v>4.4842409839233817</c:v>
                </c:pt>
                <c:pt idx="410">
                  <c:v>4.478834704049441</c:v>
                </c:pt>
                <c:pt idx="411">
                  <c:v>4.7285337595545629</c:v>
                </c:pt>
                <c:pt idx="412">
                  <c:v>4.7293359318380297</c:v>
                </c:pt>
                <c:pt idx="413">
                  <c:v>4.9789916971004926</c:v>
                </c:pt>
                <c:pt idx="414">
                  <c:v>4.9856380757272563</c:v>
                </c:pt>
                <c:pt idx="415">
                  <c:v>4.9815598854358809</c:v>
                </c:pt>
                <c:pt idx="416">
                  <c:v>4.9786899684448418</c:v>
                </c:pt>
                <c:pt idx="417">
                  <c:v>4.9790940311959</c:v>
                </c:pt>
                <c:pt idx="418">
                  <c:v>5.2775282982247269</c:v>
                </c:pt>
                <c:pt idx="419">
                  <c:v>4.9786415148397518</c:v>
                </c:pt>
                <c:pt idx="420">
                  <c:v>5.4745742819391321</c:v>
                </c:pt>
                <c:pt idx="421">
                  <c:v>5.4761784700189393</c:v>
                </c:pt>
                <c:pt idx="422">
                  <c:v>5.4742332667468272</c:v>
                </c:pt>
                <c:pt idx="423">
                  <c:v>5.4770476820166998</c:v>
                </c:pt>
                <c:pt idx="424">
                  <c:v>5.4793003787702919</c:v>
                </c:pt>
                <c:pt idx="425">
                  <c:v>5.4812041575811428</c:v>
                </c:pt>
                <c:pt idx="426">
                  <c:v>5.4806455761783228</c:v>
                </c:pt>
                <c:pt idx="427">
                  <c:v>5.4800535824011911</c:v>
                </c:pt>
                <c:pt idx="428">
                  <c:v>5.4812968427371986</c:v>
                </c:pt>
                <c:pt idx="429">
                  <c:v>5.481756497970677</c:v>
                </c:pt>
                <c:pt idx="430">
                  <c:v>5.4805997206717594</c:v>
                </c:pt>
                <c:pt idx="431">
                  <c:v>5.4745140436840369</c:v>
                </c:pt>
                <c:pt idx="432">
                  <c:v>5.4813512000156166</c:v>
                </c:pt>
                <c:pt idx="433">
                  <c:v>5.4767115687192467</c:v>
                </c:pt>
                <c:pt idx="434">
                  <c:v>5.4747678343148944</c:v>
                </c:pt>
                <c:pt idx="435">
                  <c:v>5.9653755921832863</c:v>
                </c:pt>
                <c:pt idx="436">
                  <c:v>5.7271607841727992</c:v>
                </c:pt>
                <c:pt idx="437">
                  <c:v>5.965118501859922</c:v>
                </c:pt>
                <c:pt idx="438">
                  <c:v>5.9695926983475793</c:v>
                </c:pt>
                <c:pt idx="439">
                  <c:v>5.9641269095398739</c:v>
                </c:pt>
                <c:pt idx="440">
                  <c:v>6.2153885588922826</c:v>
                </c:pt>
                <c:pt idx="441">
                  <c:v>6.2125333887227683</c:v>
                </c:pt>
                <c:pt idx="442">
                  <c:v>6.4628738800896537</c:v>
                </c:pt>
                <c:pt idx="443">
                  <c:v>6.4629000022352567</c:v>
                </c:pt>
                <c:pt idx="444">
                  <c:v>6.4703265892461284</c:v>
                </c:pt>
                <c:pt idx="445">
                  <c:v>6.4655749933192173</c:v>
                </c:pt>
                <c:pt idx="446">
                  <c:v>6.7212926914158837</c:v>
                </c:pt>
                <c:pt idx="447">
                  <c:v>6.7224380764297083</c:v>
                </c:pt>
                <c:pt idx="448">
                  <c:v>6.9674526392119507</c:v>
                </c:pt>
                <c:pt idx="449">
                  <c:v>6.9601790290824708</c:v>
                </c:pt>
                <c:pt idx="450">
                  <c:v>6.9654216074141804</c:v>
                </c:pt>
                <c:pt idx="451">
                  <c:v>7.2858545890304338</c:v>
                </c:pt>
                <c:pt idx="452">
                  <c:v>7.299433849380029</c:v>
                </c:pt>
                <c:pt idx="453">
                  <c:v>7.4651767388726595</c:v>
                </c:pt>
                <c:pt idx="454">
                  <c:v>7.4532236438074904</c:v>
                </c:pt>
                <c:pt idx="455">
                  <c:v>7.4662909896203749</c:v>
                </c:pt>
                <c:pt idx="456">
                  <c:v>7.627654673036699</c:v>
                </c:pt>
                <c:pt idx="457">
                  <c:v>7.9679088331783845</c:v>
                </c:pt>
                <c:pt idx="458">
                  <c:v>7.9535535161446278</c:v>
                </c:pt>
                <c:pt idx="459">
                  <c:v>7.7109990257633676</c:v>
                </c:pt>
                <c:pt idx="460">
                  <c:v>7.9585190896656295</c:v>
                </c:pt>
                <c:pt idx="461">
                  <c:v>7.7062669813680342</c:v>
                </c:pt>
                <c:pt idx="462">
                  <c:v>7.7180711602111698</c:v>
                </c:pt>
                <c:pt idx="463">
                  <c:v>7.9717900838807338</c:v>
                </c:pt>
                <c:pt idx="464">
                  <c:v>7.9659861308806912</c:v>
                </c:pt>
                <c:pt idx="465">
                  <c:v>7.7168013991478084</c:v>
                </c:pt>
                <c:pt idx="466">
                  <c:v>7.7149998633621566</c:v>
                </c:pt>
                <c:pt idx="467">
                  <c:v>7.9653846528829666</c:v>
                </c:pt>
                <c:pt idx="468">
                  <c:v>8.2232270970920816</c:v>
                </c:pt>
                <c:pt idx="469">
                  <c:v>8.2250530988154971</c:v>
                </c:pt>
                <c:pt idx="470">
                  <c:v>8.4513612575378456</c:v>
                </c:pt>
                <c:pt idx="471">
                  <c:v>8.459910941212458</c:v>
                </c:pt>
                <c:pt idx="472">
                  <c:v>8.4639388673717608</c:v>
                </c:pt>
                <c:pt idx="473">
                  <c:v>8.9608333607965527</c:v>
                </c:pt>
                <c:pt idx="474">
                  <c:v>8.9596523613420658</c:v>
                </c:pt>
                <c:pt idx="475">
                  <c:v>8.9615078812719151</c:v>
                </c:pt>
                <c:pt idx="476">
                  <c:v>8.9514753748859928</c:v>
                </c:pt>
                <c:pt idx="477">
                  <c:v>8.9720567707979182</c:v>
                </c:pt>
                <c:pt idx="478">
                  <c:v>8.9469931919500567</c:v>
                </c:pt>
                <c:pt idx="479">
                  <c:v>9.2043236473573202</c:v>
                </c:pt>
                <c:pt idx="480">
                  <c:v>9.2129237988986219</c:v>
                </c:pt>
                <c:pt idx="481">
                  <c:v>9.4668614655971481</c:v>
                </c:pt>
                <c:pt idx="482">
                  <c:v>9.4543689564091551</c:v>
                </c:pt>
                <c:pt idx="483">
                  <c:v>9.7541467322294704</c:v>
                </c:pt>
                <c:pt idx="484">
                  <c:v>9.9505261678874497</c:v>
                </c:pt>
                <c:pt idx="485">
                  <c:v>9.9412303939170243</c:v>
                </c:pt>
                <c:pt idx="486">
                  <c:v>9.9463860200686689</c:v>
                </c:pt>
                <c:pt idx="487">
                  <c:v>10.274824205753479</c:v>
                </c:pt>
                <c:pt idx="488">
                  <c:v>10.43517121597522</c:v>
                </c:pt>
                <c:pt idx="489">
                  <c:v>10.459778410458657</c:v>
                </c:pt>
                <c:pt idx="490">
                  <c:v>10.771617198781922</c:v>
                </c:pt>
                <c:pt idx="491">
                  <c:v>10.930645363020975</c:v>
                </c:pt>
                <c:pt idx="492">
                  <c:v>10.935997144681316</c:v>
                </c:pt>
                <c:pt idx="493">
                  <c:v>10.934263563381155</c:v>
                </c:pt>
                <c:pt idx="494">
                  <c:v>10.938544992685868</c:v>
                </c:pt>
                <c:pt idx="495">
                  <c:v>10.932535813360719</c:v>
                </c:pt>
                <c:pt idx="496">
                  <c:v>10.931437343940962</c:v>
                </c:pt>
                <c:pt idx="497">
                  <c:v>10.93829400835903</c:v>
                </c:pt>
                <c:pt idx="498">
                  <c:v>10.934571810583524</c:v>
                </c:pt>
                <c:pt idx="499">
                  <c:v>11.44094733522382</c:v>
                </c:pt>
                <c:pt idx="500">
                  <c:v>11.434789373449131</c:v>
                </c:pt>
                <c:pt idx="501">
                  <c:v>11.443708539353228</c:v>
                </c:pt>
                <c:pt idx="502">
                  <c:v>11.430014525377729</c:v>
                </c:pt>
                <c:pt idx="503">
                  <c:v>11.93423805841574</c:v>
                </c:pt>
                <c:pt idx="504">
                  <c:v>11.927151417587133</c:v>
                </c:pt>
                <c:pt idx="505">
                  <c:v>11.927666701649676</c:v>
                </c:pt>
                <c:pt idx="506">
                  <c:v>12.422269265422676</c:v>
                </c:pt>
                <c:pt idx="507">
                  <c:v>12.404768323840901</c:v>
                </c:pt>
                <c:pt idx="508">
                  <c:v>12.41628736190799</c:v>
                </c:pt>
                <c:pt idx="509">
                  <c:v>12.413448695274305</c:v>
                </c:pt>
                <c:pt idx="510">
                  <c:v>12.677335361944507</c:v>
                </c:pt>
                <c:pt idx="511">
                  <c:v>12.663184396623794</c:v>
                </c:pt>
                <c:pt idx="512">
                  <c:v>12.913471958224864</c:v>
                </c:pt>
                <c:pt idx="513">
                  <c:v>13.138465949295394</c:v>
                </c:pt>
                <c:pt idx="514">
                  <c:v>13.167046198247533</c:v>
                </c:pt>
                <c:pt idx="515">
                  <c:v>13.40270075132082</c:v>
                </c:pt>
                <c:pt idx="516">
                  <c:v>13.40323668204368</c:v>
                </c:pt>
                <c:pt idx="517">
                  <c:v>13.907067638925554</c:v>
                </c:pt>
                <c:pt idx="518">
                  <c:v>13.918581708045343</c:v>
                </c:pt>
                <c:pt idx="519">
                  <c:v>14.158739571631799</c:v>
                </c:pt>
                <c:pt idx="520">
                  <c:v>14.412066159596936</c:v>
                </c:pt>
                <c:pt idx="521">
                  <c:v>14.410057312826815</c:v>
                </c:pt>
                <c:pt idx="522">
                  <c:v>14.411243760055347</c:v>
                </c:pt>
                <c:pt idx="523">
                  <c:v>14.902022330486394</c:v>
                </c:pt>
                <c:pt idx="524">
                  <c:v>14.900046045534811</c:v>
                </c:pt>
                <c:pt idx="525">
                  <c:v>15.400900061110978</c:v>
                </c:pt>
                <c:pt idx="526">
                  <c:v>14.893363003863218</c:v>
                </c:pt>
                <c:pt idx="527">
                  <c:v>15.412995557836705</c:v>
                </c:pt>
                <c:pt idx="528">
                  <c:v>15.413031724203339</c:v>
                </c:pt>
                <c:pt idx="529">
                  <c:v>15.402460266226857</c:v>
                </c:pt>
                <c:pt idx="530">
                  <c:v>15.392071527188309</c:v>
                </c:pt>
                <c:pt idx="531">
                  <c:v>15.379709334100921</c:v>
                </c:pt>
                <c:pt idx="532">
                  <c:v>15.724750664875485</c:v>
                </c:pt>
                <c:pt idx="533">
                  <c:v>15.725924480617721</c:v>
                </c:pt>
                <c:pt idx="534">
                  <c:v>16.054690543682707</c:v>
                </c:pt>
                <c:pt idx="535">
                  <c:v>16.394734540680584</c:v>
                </c:pt>
                <c:pt idx="536">
                  <c:v>16.372568723727166</c:v>
                </c:pt>
                <c:pt idx="537">
                  <c:v>16.368387919231871</c:v>
                </c:pt>
                <c:pt idx="538">
                  <c:v>16.887374071364697</c:v>
                </c:pt>
                <c:pt idx="539">
                  <c:v>16.840937585728902</c:v>
                </c:pt>
                <c:pt idx="540">
                  <c:v>17.377085542113143</c:v>
                </c:pt>
                <c:pt idx="541">
                  <c:v>17.356208042960425</c:v>
                </c:pt>
                <c:pt idx="542">
                  <c:v>17.361824874076873</c:v>
                </c:pt>
                <c:pt idx="543">
                  <c:v>17.354563712877781</c:v>
                </c:pt>
                <c:pt idx="544">
                  <c:v>17.838379402944629</c:v>
                </c:pt>
                <c:pt idx="545">
                  <c:v>17.844922880937748</c:v>
                </c:pt>
                <c:pt idx="546">
                  <c:v>18.321379490918019</c:v>
                </c:pt>
                <c:pt idx="547">
                  <c:v>18.309362017128642</c:v>
                </c:pt>
                <c:pt idx="548">
                  <c:v>18.829063682483465</c:v>
                </c:pt>
                <c:pt idx="549">
                  <c:v>18.825149444200864</c:v>
                </c:pt>
                <c:pt idx="550">
                  <c:v>18.822161312534263</c:v>
                </c:pt>
                <c:pt idx="551">
                  <c:v>19.057722719446776</c:v>
                </c:pt>
                <c:pt idx="552">
                  <c:v>19.087948787866704</c:v>
                </c:pt>
                <c:pt idx="553">
                  <c:v>19.316150863567131</c:v>
                </c:pt>
                <c:pt idx="554">
                  <c:v>19.824563286936456</c:v>
                </c:pt>
                <c:pt idx="555">
                  <c:v>20.317731948733883</c:v>
                </c:pt>
                <c:pt idx="556">
                  <c:v>20.318787347841774</c:v>
                </c:pt>
                <c:pt idx="557">
                  <c:v>20.306132368128988</c:v>
                </c:pt>
                <c:pt idx="558">
                  <c:v>20.303555457860696</c:v>
                </c:pt>
                <c:pt idx="559">
                  <c:v>20.804462458341611</c:v>
                </c:pt>
                <c:pt idx="560">
                  <c:v>20.822470499416706</c:v>
                </c:pt>
                <c:pt idx="561">
                  <c:v>20.78868361065182</c:v>
                </c:pt>
                <c:pt idx="562">
                  <c:v>20.776056846066911</c:v>
                </c:pt>
                <c:pt idx="563">
                  <c:v>21.045878465984668</c:v>
                </c:pt>
                <c:pt idx="564">
                  <c:v>21.042788722238143</c:v>
                </c:pt>
                <c:pt idx="565">
                  <c:v>21.287125688610242</c:v>
                </c:pt>
                <c:pt idx="566">
                  <c:v>21.795632545560718</c:v>
                </c:pt>
                <c:pt idx="567">
                  <c:v>21.797700246916687</c:v>
                </c:pt>
                <c:pt idx="568">
                  <c:v>22.038454217848379</c:v>
                </c:pt>
                <c:pt idx="569">
                  <c:v>22.286349854489551</c:v>
                </c:pt>
                <c:pt idx="570">
                  <c:v>22.755271489037366</c:v>
                </c:pt>
                <c:pt idx="571">
                  <c:v>22.808372362458105</c:v>
                </c:pt>
                <c:pt idx="572">
                  <c:v>22.784614362440003</c:v>
                </c:pt>
                <c:pt idx="573">
                  <c:v>23.276351841589118</c:v>
                </c:pt>
                <c:pt idx="574">
                  <c:v>23.252236653024237</c:v>
                </c:pt>
                <c:pt idx="575">
                  <c:v>23.750937919971999</c:v>
                </c:pt>
                <c:pt idx="576">
                  <c:v>23.780975513391727</c:v>
                </c:pt>
                <c:pt idx="577">
                  <c:v>24.242564173359209</c:v>
                </c:pt>
                <c:pt idx="578">
                  <c:v>24.216909681370023</c:v>
                </c:pt>
                <c:pt idx="579">
                  <c:v>24.564263900719428</c:v>
                </c:pt>
                <c:pt idx="580">
                  <c:v>24.586575076636279</c:v>
                </c:pt>
                <c:pt idx="581">
                  <c:v>25.033049754331433</c:v>
                </c:pt>
                <c:pt idx="582">
                  <c:v>25.50482836636181</c:v>
                </c:pt>
                <c:pt idx="583">
                  <c:v>25.457185410618759</c:v>
                </c:pt>
                <c:pt idx="584">
                  <c:v>25.981488898503851</c:v>
                </c:pt>
                <c:pt idx="585">
                  <c:v>25.963608304729</c:v>
                </c:pt>
                <c:pt idx="586">
                  <c:v>26.223194000264098</c:v>
                </c:pt>
                <c:pt idx="587">
                  <c:v>26.70778596623629</c:v>
                </c:pt>
                <c:pt idx="588">
                  <c:v>27.16040657956033</c:v>
                </c:pt>
                <c:pt idx="589">
                  <c:v>27.46944378691672</c:v>
                </c:pt>
                <c:pt idx="590">
                  <c:v>27.444736737904506</c:v>
                </c:pt>
                <c:pt idx="591">
                  <c:v>27.695099798588355</c:v>
                </c:pt>
                <c:pt idx="592">
                  <c:v>27.926398751558256</c:v>
                </c:pt>
                <c:pt idx="593">
                  <c:v>27.946524587539457</c:v>
                </c:pt>
                <c:pt idx="594">
                  <c:v>28.201458871917801</c:v>
                </c:pt>
                <c:pt idx="595">
                  <c:v>28.668838475013136</c:v>
                </c:pt>
                <c:pt idx="596">
                  <c:v>28.64629609821765</c:v>
                </c:pt>
                <c:pt idx="597">
                  <c:v>28.879560809713919</c:v>
                </c:pt>
                <c:pt idx="598">
                  <c:v>29.378695300417444</c:v>
                </c:pt>
                <c:pt idx="599">
                  <c:v>29.644884174383371</c:v>
                </c:pt>
                <c:pt idx="600">
                  <c:v>29.647062198489966</c:v>
                </c:pt>
                <c:pt idx="601">
                  <c:v>30.119722450809785</c:v>
                </c:pt>
                <c:pt idx="602">
                  <c:v>30.617833719062585</c:v>
                </c:pt>
                <c:pt idx="603">
                  <c:v>30.85418173543157</c:v>
                </c:pt>
                <c:pt idx="604">
                  <c:v>30.863955052295697</c:v>
                </c:pt>
                <c:pt idx="605">
                  <c:v>31.337975322946861</c:v>
                </c:pt>
                <c:pt idx="606">
                  <c:v>31.35415060978384</c:v>
                </c:pt>
                <c:pt idx="607">
                  <c:v>31.855432879818515</c:v>
                </c:pt>
                <c:pt idx="608">
                  <c:v>32.588157006506854</c:v>
                </c:pt>
                <c:pt idx="609">
                  <c:v>33.074974158992241</c:v>
                </c:pt>
                <c:pt idx="610">
                  <c:v>33.550246886661981</c:v>
                </c:pt>
                <c:pt idx="611">
                  <c:v>33.307927169067874</c:v>
                </c:pt>
                <c:pt idx="612">
                  <c:v>34.020384977262069</c:v>
                </c:pt>
                <c:pt idx="613">
                  <c:v>34.051312162108225</c:v>
                </c:pt>
                <c:pt idx="614">
                  <c:v>34.529754685384383</c:v>
                </c:pt>
                <c:pt idx="615">
                  <c:v>35.010993258903831</c:v>
                </c:pt>
                <c:pt idx="616">
                  <c:v>35.482022664809591</c:v>
                </c:pt>
                <c:pt idx="617">
                  <c:v>35.818942672345635</c:v>
                </c:pt>
                <c:pt idx="618">
                  <c:v>35.781714872156662</c:v>
                </c:pt>
                <c:pt idx="619">
                  <c:v>36.237954883876242</c:v>
                </c:pt>
                <c:pt idx="620">
                  <c:v>37.004179766616346</c:v>
                </c:pt>
                <c:pt idx="621">
                  <c:v>37.249218784846043</c:v>
                </c:pt>
                <c:pt idx="622">
                  <c:v>37.95274364868439</c:v>
                </c:pt>
                <c:pt idx="623">
                  <c:v>38.487375465697554</c:v>
                </c:pt>
                <c:pt idx="624">
                  <c:v>37.913108884771198</c:v>
                </c:pt>
                <c:pt idx="625">
                  <c:v>38.49216885008456</c:v>
                </c:pt>
                <c:pt idx="626">
                  <c:v>38.952192522917009</c:v>
                </c:pt>
                <c:pt idx="627">
                  <c:v>39.447762430553126</c:v>
                </c:pt>
                <c:pt idx="628">
                  <c:v>39.438042757345031</c:v>
                </c:pt>
                <c:pt idx="629">
                  <c:v>39.654131585836112</c:v>
                </c:pt>
                <c:pt idx="630">
                  <c:v>40.368160368599959</c:v>
                </c:pt>
                <c:pt idx="631">
                  <c:v>40.909198439368311</c:v>
                </c:pt>
                <c:pt idx="632">
                  <c:v>41.43000595012645</c:v>
                </c:pt>
                <c:pt idx="633">
                  <c:v>41.883310462271929</c:v>
                </c:pt>
                <c:pt idx="634">
                  <c:v>41.849436684229396</c:v>
                </c:pt>
                <c:pt idx="635">
                  <c:v>42.577350516942097</c:v>
                </c:pt>
                <c:pt idx="636">
                  <c:v>42.848289243304713</c:v>
                </c:pt>
                <c:pt idx="637">
                  <c:v>43.583817587404624</c:v>
                </c:pt>
                <c:pt idx="638">
                  <c:v>44.431947391022099</c:v>
                </c:pt>
                <c:pt idx="639">
                  <c:v>44.824452370842181</c:v>
                </c:pt>
                <c:pt idx="640">
                  <c:v>44.81863752899423</c:v>
                </c:pt>
                <c:pt idx="641">
                  <c:v>45.319278183152406</c:v>
                </c:pt>
                <c:pt idx="642">
                  <c:v>46.285324836192373</c:v>
                </c:pt>
                <c:pt idx="643">
                  <c:v>46.784981092901127</c:v>
                </c:pt>
                <c:pt idx="644">
                  <c:v>47.291482598418725</c:v>
                </c:pt>
                <c:pt idx="645">
                  <c:v>47.773822036965399</c:v>
                </c:pt>
                <c:pt idx="646">
                  <c:v>48.253667347954035</c:v>
                </c:pt>
                <c:pt idx="647">
                  <c:v>48.950335523105224</c:v>
                </c:pt>
                <c:pt idx="648">
                  <c:v>48.897038761709787</c:v>
                </c:pt>
                <c:pt idx="649">
                  <c:v>49.742888323691389</c:v>
                </c:pt>
                <c:pt idx="650">
                  <c:v>50.651229981007766</c:v>
                </c:pt>
                <c:pt idx="651">
                  <c:v>50.910992068775982</c:v>
                </c:pt>
                <c:pt idx="652">
                  <c:v>51.631301594591434</c:v>
                </c:pt>
                <c:pt idx="653">
                  <c:v>52.193429969040473</c:v>
                </c:pt>
                <c:pt idx="654">
                  <c:v>52.683289125174269</c:v>
                </c:pt>
                <c:pt idx="655">
                  <c:v>52.966744825727766</c:v>
                </c:pt>
                <c:pt idx="656">
                  <c:v>53.35495432608252</c:v>
                </c:pt>
                <c:pt idx="657">
                  <c:v>53.943696560980278</c:v>
                </c:pt>
                <c:pt idx="658">
                  <c:v>54.799173809111117</c:v>
                </c:pt>
                <c:pt idx="659">
                  <c:v>54.822495748299588</c:v>
                </c:pt>
                <c:pt idx="660">
                  <c:v>55.471989330455649</c:v>
                </c:pt>
                <c:pt idx="661">
                  <c:v>56.470663584589225</c:v>
                </c:pt>
                <c:pt idx="662">
                  <c:v>56.942381141137375</c:v>
                </c:pt>
                <c:pt idx="663">
                  <c:v>57.320230868965673</c:v>
                </c:pt>
                <c:pt idx="664">
                  <c:v>57.980076832242673</c:v>
                </c:pt>
                <c:pt idx="665">
                  <c:v>58.704042565914854</c:v>
                </c:pt>
                <c:pt idx="666">
                  <c:v>59.43577638253354</c:v>
                </c:pt>
                <c:pt idx="667">
                  <c:v>59.875431944347113</c:v>
                </c:pt>
                <c:pt idx="668">
                  <c:v>60.591320766065174</c:v>
                </c:pt>
                <c:pt idx="669">
                  <c:v>61.11529315768729</c:v>
                </c:pt>
                <c:pt idx="670">
                  <c:v>61.825059774922387</c:v>
                </c:pt>
                <c:pt idx="671">
                  <c:v>62.469175800467113</c:v>
                </c:pt>
                <c:pt idx="672">
                  <c:v>63.021421101527089</c:v>
                </c:pt>
                <c:pt idx="673">
                  <c:v>63.610589555935938</c:v>
                </c:pt>
                <c:pt idx="674">
                  <c:v>63.816751409174159</c:v>
                </c:pt>
                <c:pt idx="675">
                  <c:v>64.602345627093754</c:v>
                </c:pt>
                <c:pt idx="676">
                  <c:v>65.471548949114805</c:v>
                </c:pt>
                <c:pt idx="677">
                  <c:v>65.94930413166766</c:v>
                </c:pt>
                <c:pt idx="678">
                  <c:v>66.104517701590211</c:v>
                </c:pt>
                <c:pt idx="679">
                  <c:v>66.972514394430362</c:v>
                </c:pt>
                <c:pt idx="680">
                  <c:v>67.755062315267892</c:v>
                </c:pt>
                <c:pt idx="681">
                  <c:v>68.424387670824913</c:v>
                </c:pt>
                <c:pt idx="682">
                  <c:v>69.13750229527075</c:v>
                </c:pt>
                <c:pt idx="683">
                  <c:v>70.234681658331994</c:v>
                </c:pt>
                <c:pt idx="684">
                  <c:v>71.217508844855431</c:v>
                </c:pt>
                <c:pt idx="685">
                  <c:v>71.781500765240949</c:v>
                </c:pt>
                <c:pt idx="686">
                  <c:v>72.254338476778614</c:v>
                </c:pt>
                <c:pt idx="687">
                  <c:v>72.791541061508596</c:v>
                </c:pt>
                <c:pt idx="688">
                  <c:v>73.384241133748205</c:v>
                </c:pt>
                <c:pt idx="689">
                  <c:v>74.224466031003956</c:v>
                </c:pt>
                <c:pt idx="690">
                  <c:v>74.623008453408815</c:v>
                </c:pt>
                <c:pt idx="691">
                  <c:v>75.056610141386898</c:v>
                </c:pt>
                <c:pt idx="692">
                  <c:v>75.642376847037724</c:v>
                </c:pt>
                <c:pt idx="693">
                  <c:v>75.989202119585471</c:v>
                </c:pt>
                <c:pt idx="694">
                  <c:v>76.960573146627269</c:v>
                </c:pt>
                <c:pt idx="695">
                  <c:v>78.21262376160017</c:v>
                </c:pt>
                <c:pt idx="696">
                  <c:v>78.86491067472268</c:v>
                </c:pt>
                <c:pt idx="697">
                  <c:v>79.370901600331905</c:v>
                </c:pt>
                <c:pt idx="698">
                  <c:v>79.856160443600032</c:v>
                </c:pt>
                <c:pt idx="699">
                  <c:v>80.903008529768059</c:v>
                </c:pt>
                <c:pt idx="700">
                  <c:v>81.41527954313635</c:v>
                </c:pt>
                <c:pt idx="701">
                  <c:v>82.32880633711126</c:v>
                </c:pt>
                <c:pt idx="702">
                  <c:v>83.111289108223204</c:v>
                </c:pt>
                <c:pt idx="703">
                  <c:v>83.957999428889181</c:v>
                </c:pt>
                <c:pt idx="704">
                  <c:v>84.732768094501253</c:v>
                </c:pt>
                <c:pt idx="705">
                  <c:v>85.471140189095891</c:v>
                </c:pt>
                <c:pt idx="706">
                  <c:v>86.336594994733048</c:v>
                </c:pt>
                <c:pt idx="707">
                  <c:v>87.130276122759682</c:v>
                </c:pt>
                <c:pt idx="708">
                  <c:v>88.371735592801585</c:v>
                </c:pt>
                <c:pt idx="709">
                  <c:v>89.138698469950015</c:v>
                </c:pt>
                <c:pt idx="710">
                  <c:v>89.489331498321803</c:v>
                </c:pt>
                <c:pt idx="711">
                  <c:v>90.461907693604488</c:v>
                </c:pt>
                <c:pt idx="712">
                  <c:v>91.523216226166824</c:v>
                </c:pt>
                <c:pt idx="713">
                  <c:v>92.137930195201378</c:v>
                </c:pt>
                <c:pt idx="714">
                  <c:v>92.845094380575688</c:v>
                </c:pt>
                <c:pt idx="715">
                  <c:v>93.770460932620537</c:v>
                </c:pt>
                <c:pt idx="716">
                  <c:v>94.545990559713701</c:v>
                </c:pt>
                <c:pt idx="717">
                  <c:v>95.409504799072451</c:v>
                </c:pt>
                <c:pt idx="718">
                  <c:v>96.210435673834951</c:v>
                </c:pt>
                <c:pt idx="719">
                  <c:v>96.744397973590395</c:v>
                </c:pt>
                <c:pt idx="720">
                  <c:v>97.941166951392177</c:v>
                </c:pt>
                <c:pt idx="721">
                  <c:v>98.329296974345624</c:v>
                </c:pt>
                <c:pt idx="722">
                  <c:v>98.749990571240332</c:v>
                </c:pt>
                <c:pt idx="723">
                  <c:v>99.905877277739876</c:v>
                </c:pt>
                <c:pt idx="724">
                  <c:v>101.15228147078687</c:v>
                </c:pt>
                <c:pt idx="725">
                  <c:v>101.79290430617939</c:v>
                </c:pt>
                <c:pt idx="726">
                  <c:v>102.34877707614118</c:v>
                </c:pt>
                <c:pt idx="727">
                  <c:v>103.06948554264551</c:v>
                </c:pt>
                <c:pt idx="728">
                  <c:v>104.00889715106175</c:v>
                </c:pt>
                <c:pt idx="729">
                  <c:v>104.97666156543023</c:v>
                </c:pt>
                <c:pt idx="730">
                  <c:v>105.67657257994087</c:v>
                </c:pt>
                <c:pt idx="731">
                  <c:v>106.87426798573995</c:v>
                </c:pt>
                <c:pt idx="732">
                  <c:v>107.96719838419685</c:v>
                </c:pt>
                <c:pt idx="733">
                  <c:v>108.69446295060851</c:v>
                </c:pt>
                <c:pt idx="734">
                  <c:v>109.5364657989917</c:v>
                </c:pt>
                <c:pt idx="735">
                  <c:v>110.70457805291906</c:v>
                </c:pt>
                <c:pt idx="736">
                  <c:v>112.15820743141755</c:v>
                </c:pt>
                <c:pt idx="737">
                  <c:v>112.8895620102346</c:v>
                </c:pt>
                <c:pt idx="738">
                  <c:v>113.84961492190106</c:v>
                </c:pt>
                <c:pt idx="739">
                  <c:v>115.49998466910986</c:v>
                </c:pt>
                <c:pt idx="740">
                  <c:v>115.55031152952738</c:v>
                </c:pt>
                <c:pt idx="741">
                  <c:v>116.3041049947597</c:v>
                </c:pt>
                <c:pt idx="742">
                  <c:v>117.09578312547907</c:v>
                </c:pt>
                <c:pt idx="743">
                  <c:v>119.16713699032945</c:v>
                </c:pt>
                <c:pt idx="744">
                  <c:v>119.74252916375886</c:v>
                </c:pt>
                <c:pt idx="745">
                  <c:v>120.17884352309189</c:v>
                </c:pt>
                <c:pt idx="746">
                  <c:v>121.27288660365348</c:v>
                </c:pt>
                <c:pt idx="747">
                  <c:v>122.52304387423496</c:v>
                </c:pt>
                <c:pt idx="748">
                  <c:v>123.32073447175404</c:v>
                </c:pt>
                <c:pt idx="749">
                  <c:v>124.11657546897624</c:v>
                </c:pt>
                <c:pt idx="750">
                  <c:v>125.70627399364477</c:v>
                </c:pt>
                <c:pt idx="751">
                  <c:v>126.89941451960246</c:v>
                </c:pt>
                <c:pt idx="752">
                  <c:v>127.6518023266803</c:v>
                </c:pt>
                <c:pt idx="753">
                  <c:v>128.75896153684374</c:v>
                </c:pt>
                <c:pt idx="754">
                  <c:v>129.69612668548405</c:v>
                </c:pt>
                <c:pt idx="755">
                  <c:v>130.90693361993669</c:v>
                </c:pt>
                <c:pt idx="756">
                  <c:v>132.67581628418336</c:v>
                </c:pt>
                <c:pt idx="757">
                  <c:v>133.48400183831228</c:v>
                </c:pt>
                <c:pt idx="758">
                  <c:v>134.16111749571706</c:v>
                </c:pt>
                <c:pt idx="759">
                  <c:v>135.05834317774861</c:v>
                </c:pt>
                <c:pt idx="760">
                  <c:v>136.35659415684802</c:v>
                </c:pt>
                <c:pt idx="761">
                  <c:v>137.34501343819031</c:v>
                </c:pt>
                <c:pt idx="762">
                  <c:v>139.09040334664067</c:v>
                </c:pt>
                <c:pt idx="763">
                  <c:v>139.99978469821107</c:v>
                </c:pt>
                <c:pt idx="764">
                  <c:v>141.19842408457973</c:v>
                </c:pt>
                <c:pt idx="765">
                  <c:v>141.12753506277539</c:v>
                </c:pt>
                <c:pt idx="766">
                  <c:v>142.98584164394802</c:v>
                </c:pt>
                <c:pt idx="767">
                  <c:v>144.19384397680298</c:v>
                </c:pt>
                <c:pt idx="768">
                  <c:v>144.41052292927608</c:v>
                </c:pt>
                <c:pt idx="769">
                  <c:v>145.70765137747307</c:v>
                </c:pt>
                <c:pt idx="770">
                  <c:v>146.89839988828498</c:v>
                </c:pt>
                <c:pt idx="771">
                  <c:v>148.16531571988935</c:v>
                </c:pt>
                <c:pt idx="772">
                  <c:v>149.63971958468204</c:v>
                </c:pt>
                <c:pt idx="773">
                  <c:v>151.40258992129682</c:v>
                </c:pt>
                <c:pt idx="774">
                  <c:v>152.89301107430546</c:v>
                </c:pt>
                <c:pt idx="775">
                  <c:v>153.44037692629402</c:v>
                </c:pt>
                <c:pt idx="776">
                  <c:v>154.12197397637314</c:v>
                </c:pt>
                <c:pt idx="777">
                  <c:v>155.20109848295607</c:v>
                </c:pt>
                <c:pt idx="778">
                  <c:v>156.9970646940763</c:v>
                </c:pt>
                <c:pt idx="779">
                  <c:v>157.70781312065461</c:v>
                </c:pt>
                <c:pt idx="780">
                  <c:v>159.20008314481672</c:v>
                </c:pt>
                <c:pt idx="781">
                  <c:v>161.03294646350466</c:v>
                </c:pt>
                <c:pt idx="782">
                  <c:v>162.4853481903605</c:v>
                </c:pt>
                <c:pt idx="783">
                  <c:v>164.20970780579543</c:v>
                </c:pt>
                <c:pt idx="784">
                  <c:v>164.66739565596873</c:v>
                </c:pt>
                <c:pt idx="785">
                  <c:v>166.40648145728647</c:v>
                </c:pt>
                <c:pt idx="786">
                  <c:v>166.70483532792483</c:v>
                </c:pt>
                <c:pt idx="787">
                  <c:v>168.17077171543741</c:v>
                </c:pt>
                <c:pt idx="788">
                  <c:v>169.80542376018451</c:v>
                </c:pt>
                <c:pt idx="789">
                  <c:v>171.35951096835925</c:v>
                </c:pt>
                <c:pt idx="790">
                  <c:v>171.93060772918014</c:v>
                </c:pt>
                <c:pt idx="791">
                  <c:v>173.92025772649504</c:v>
                </c:pt>
                <c:pt idx="792">
                  <c:v>175.02645356916827</c:v>
                </c:pt>
                <c:pt idx="793">
                  <c:v>176.40568963060741</c:v>
                </c:pt>
                <c:pt idx="794">
                  <c:v>177.98395293503586</c:v>
                </c:pt>
                <c:pt idx="795">
                  <c:v>179.86217926335163</c:v>
                </c:pt>
                <c:pt idx="796">
                  <c:v>180.69763497185514</c:v>
                </c:pt>
                <c:pt idx="797">
                  <c:v>183.05562579046179</c:v>
                </c:pt>
                <c:pt idx="798">
                  <c:v>183.76413694322613</c:v>
                </c:pt>
                <c:pt idx="799">
                  <c:v>204.91572054994424</c:v>
                </c:pt>
                <c:pt idx="800">
                  <c:v>310.29237485833403</c:v>
                </c:pt>
                <c:pt idx="801">
                  <c:v>259.17703657362659</c:v>
                </c:pt>
                <c:pt idx="802">
                  <c:v>175.37558123526395</c:v>
                </c:pt>
                <c:pt idx="803">
                  <c:v>125.49340483691468</c:v>
                </c:pt>
                <c:pt idx="804">
                  <c:v>130.74684503839677</c:v>
                </c:pt>
                <c:pt idx="805">
                  <c:v>105.41873014607467</c:v>
                </c:pt>
                <c:pt idx="806">
                  <c:v>74.193799214038208</c:v>
                </c:pt>
                <c:pt idx="807">
                  <c:v>55.545339765948668</c:v>
                </c:pt>
                <c:pt idx="808">
                  <c:v>44.289711903898031</c:v>
                </c:pt>
                <c:pt idx="809">
                  <c:v>38.623855067434398</c:v>
                </c:pt>
                <c:pt idx="810">
                  <c:v>36.004923266907745</c:v>
                </c:pt>
                <c:pt idx="811">
                  <c:v>35.569144972965589</c:v>
                </c:pt>
                <c:pt idx="812">
                  <c:v>37.391987430843358</c:v>
                </c:pt>
                <c:pt idx="813">
                  <c:v>39.538936262461938</c:v>
                </c:pt>
                <c:pt idx="814">
                  <c:v>42.0957470749739</c:v>
                </c:pt>
                <c:pt idx="815">
                  <c:v>43.869002509799266</c:v>
                </c:pt>
                <c:pt idx="816">
                  <c:v>44.938148697990421</c:v>
                </c:pt>
                <c:pt idx="817">
                  <c:v>45.667854422838012</c:v>
                </c:pt>
                <c:pt idx="818">
                  <c:v>46.370175783447991</c:v>
                </c:pt>
                <c:pt idx="819">
                  <c:v>46.419448749228515</c:v>
                </c:pt>
                <c:pt idx="820">
                  <c:v>46.394029876638051</c:v>
                </c:pt>
                <c:pt idx="821">
                  <c:v>46.401901524728949</c:v>
                </c:pt>
                <c:pt idx="822">
                  <c:v>46.341427585152495</c:v>
                </c:pt>
                <c:pt idx="823">
                  <c:v>46.363768831200446</c:v>
                </c:pt>
                <c:pt idx="824">
                  <c:v>46.338272793519863</c:v>
                </c:pt>
                <c:pt idx="825">
                  <c:v>45.984379905998786</c:v>
                </c:pt>
                <c:pt idx="826">
                  <c:v>45.973440413105997</c:v>
                </c:pt>
                <c:pt idx="827">
                  <c:v>44.873124212707104</c:v>
                </c:pt>
                <c:pt idx="828">
                  <c:v>44.487783292542431</c:v>
                </c:pt>
                <c:pt idx="829">
                  <c:v>44.472392836681337</c:v>
                </c:pt>
                <c:pt idx="830">
                  <c:v>44.436278165264234</c:v>
                </c:pt>
                <c:pt idx="831">
                  <c:v>43.792916680530837</c:v>
                </c:pt>
                <c:pt idx="832">
                  <c:v>43.7695591646483</c:v>
                </c:pt>
                <c:pt idx="833">
                  <c:v>43.371534049338365</c:v>
                </c:pt>
                <c:pt idx="834">
                  <c:v>44.062616885912313</c:v>
                </c:pt>
                <c:pt idx="835">
                  <c:v>43.683376776209592</c:v>
                </c:pt>
                <c:pt idx="836">
                  <c:v>43.759503018930559</c:v>
                </c:pt>
                <c:pt idx="837">
                  <c:v>43.674932479951543</c:v>
                </c:pt>
                <c:pt idx="838">
                  <c:v>43.73956038191627</c:v>
                </c:pt>
                <c:pt idx="839">
                  <c:v>43.648765372728114</c:v>
                </c:pt>
                <c:pt idx="840">
                  <c:v>44.018127995082082</c:v>
                </c:pt>
                <c:pt idx="841">
                  <c:v>44.029784783719506</c:v>
                </c:pt>
                <c:pt idx="842">
                  <c:v>44.021333335329494</c:v>
                </c:pt>
                <c:pt idx="843">
                  <c:v>43.636719272072938</c:v>
                </c:pt>
                <c:pt idx="844">
                  <c:v>43.307873475670775</c:v>
                </c:pt>
                <c:pt idx="845">
                  <c:v>43.27126358143488</c:v>
                </c:pt>
                <c:pt idx="846">
                  <c:v>43.61139286283899</c:v>
                </c:pt>
                <c:pt idx="847">
                  <c:v>43.990942261303353</c:v>
                </c:pt>
                <c:pt idx="848">
                  <c:v>43.989592300616643</c:v>
                </c:pt>
                <c:pt idx="849">
                  <c:v>43.936355402834138</c:v>
                </c:pt>
                <c:pt idx="850">
                  <c:v>44.676609097580837</c:v>
                </c:pt>
                <c:pt idx="851">
                  <c:v>44.673804812190355</c:v>
                </c:pt>
                <c:pt idx="852">
                  <c:v>44.6544407073008</c:v>
                </c:pt>
                <c:pt idx="853">
                  <c:v>45.008619656998484</c:v>
                </c:pt>
                <c:pt idx="854">
                  <c:v>44.91817048252198</c:v>
                </c:pt>
                <c:pt idx="855">
                  <c:v>44.643028838406067</c:v>
                </c:pt>
                <c:pt idx="856">
                  <c:v>45.368287685647417</c:v>
                </c:pt>
                <c:pt idx="857">
                  <c:v>45.00259959335979</c:v>
                </c:pt>
                <c:pt idx="858">
                  <c:v>44.987416996048566</c:v>
                </c:pt>
                <c:pt idx="859">
                  <c:v>45.321955330947588</c:v>
                </c:pt>
                <c:pt idx="860">
                  <c:v>45.311081837734122</c:v>
                </c:pt>
                <c:pt idx="861">
                  <c:v>46.041531045544467</c:v>
                </c:pt>
                <c:pt idx="862">
                  <c:v>45.656686363907681</c:v>
                </c:pt>
                <c:pt idx="863">
                  <c:v>46.070609292503754</c:v>
                </c:pt>
                <c:pt idx="864">
                  <c:v>45.63544668886032</c:v>
                </c:pt>
                <c:pt idx="865">
                  <c:v>45.627016582268162</c:v>
                </c:pt>
                <c:pt idx="866">
                  <c:v>45.992026138362512</c:v>
                </c:pt>
                <c:pt idx="867">
                  <c:v>46.461045363188148</c:v>
                </c:pt>
                <c:pt idx="868">
                  <c:v>46.462172121500473</c:v>
                </c:pt>
                <c:pt idx="869">
                  <c:v>46.673666825855854</c:v>
                </c:pt>
                <c:pt idx="870">
                  <c:v>46.312283336217192</c:v>
                </c:pt>
                <c:pt idx="871">
                  <c:v>46.655931556135677</c:v>
                </c:pt>
                <c:pt idx="872">
                  <c:v>46.670044922295041</c:v>
                </c:pt>
                <c:pt idx="873">
                  <c:v>46.637237574133266</c:v>
                </c:pt>
                <c:pt idx="874">
                  <c:v>46.636499769918537</c:v>
                </c:pt>
                <c:pt idx="875">
                  <c:v>46.605663279049999</c:v>
                </c:pt>
                <c:pt idx="876">
                  <c:v>46.613943350484888</c:v>
                </c:pt>
                <c:pt idx="877">
                  <c:v>47.061745450943988</c:v>
                </c:pt>
                <c:pt idx="878">
                  <c:v>47.102149794995626</c:v>
                </c:pt>
                <c:pt idx="879">
                  <c:v>47.287830024544306</c:v>
                </c:pt>
                <c:pt idx="880">
                  <c:v>47.289370472882986</c:v>
                </c:pt>
                <c:pt idx="881">
                  <c:v>47.270425846998975</c:v>
                </c:pt>
                <c:pt idx="882">
                  <c:v>47.625053637209064</c:v>
                </c:pt>
                <c:pt idx="883">
                  <c:v>48.010268316836395</c:v>
                </c:pt>
                <c:pt idx="884">
                  <c:v>47.993343012931938</c:v>
                </c:pt>
                <c:pt idx="885">
                  <c:v>47.94278811664914</c:v>
                </c:pt>
                <c:pt idx="886">
                  <c:v>48.328332109295502</c:v>
                </c:pt>
                <c:pt idx="887">
                  <c:v>48.177025891712681</c:v>
                </c:pt>
                <c:pt idx="888">
                  <c:v>48.288372474536146</c:v>
                </c:pt>
                <c:pt idx="889">
                  <c:v>48.635624371627635</c:v>
                </c:pt>
                <c:pt idx="890">
                  <c:v>49.108667814673609</c:v>
                </c:pt>
                <c:pt idx="891">
                  <c:v>48.892744376990272</c:v>
                </c:pt>
                <c:pt idx="892">
                  <c:v>49.320530535980993</c:v>
                </c:pt>
                <c:pt idx="893">
                  <c:v>49.308164476284276</c:v>
                </c:pt>
                <c:pt idx="894">
                  <c:v>49.669425647071904</c:v>
                </c:pt>
                <c:pt idx="895">
                  <c:v>49.996450879407938</c:v>
                </c:pt>
                <c:pt idx="896">
                  <c:v>49.656205057166318</c:v>
                </c:pt>
                <c:pt idx="897">
                  <c:v>49.687733319696783</c:v>
                </c:pt>
                <c:pt idx="898">
                  <c:v>49.620106377546016</c:v>
                </c:pt>
                <c:pt idx="899">
                  <c:v>49.734559335854421</c:v>
                </c:pt>
                <c:pt idx="900">
                  <c:v>49.700143983021007</c:v>
                </c:pt>
                <c:pt idx="901">
                  <c:v>49.693469228127206</c:v>
                </c:pt>
                <c:pt idx="902">
                  <c:v>49.701602901809011</c:v>
                </c:pt>
                <c:pt idx="903">
                  <c:v>49.936947313874995</c:v>
                </c:pt>
                <c:pt idx="904">
                  <c:v>50.661724072511284</c:v>
                </c:pt>
                <c:pt idx="905">
                  <c:v>50.302194194511664</c:v>
                </c:pt>
                <c:pt idx="906">
                  <c:v>50.281325245915561</c:v>
                </c:pt>
                <c:pt idx="907">
                  <c:v>50.937576289899596</c:v>
                </c:pt>
                <c:pt idx="908">
                  <c:v>50.931303476160494</c:v>
                </c:pt>
                <c:pt idx="909">
                  <c:v>50.578566669699576</c:v>
                </c:pt>
                <c:pt idx="910">
                  <c:v>51.276635372027272</c:v>
                </c:pt>
                <c:pt idx="911">
                  <c:v>51.285976874781987</c:v>
                </c:pt>
                <c:pt idx="912">
                  <c:v>51.229869133619012</c:v>
                </c:pt>
                <c:pt idx="913">
                  <c:v>51.990727916763277</c:v>
                </c:pt>
                <c:pt idx="914">
                  <c:v>51.914535233953593</c:v>
                </c:pt>
                <c:pt idx="915">
                  <c:v>52.197526447610457</c:v>
                </c:pt>
                <c:pt idx="916">
                  <c:v>52.147901164812509</c:v>
                </c:pt>
                <c:pt idx="917">
                  <c:v>52.379931371699342</c:v>
                </c:pt>
                <c:pt idx="918">
                  <c:v>52.652733011747152</c:v>
                </c:pt>
                <c:pt idx="919">
                  <c:v>52.601248283469396</c:v>
                </c:pt>
                <c:pt idx="920">
                  <c:v>52.634760682336619</c:v>
                </c:pt>
                <c:pt idx="921">
                  <c:v>52.947531462219217</c:v>
                </c:pt>
                <c:pt idx="922">
                  <c:v>52.963747163414475</c:v>
                </c:pt>
                <c:pt idx="923">
                  <c:v>53.301700714848458</c:v>
                </c:pt>
                <c:pt idx="924">
                  <c:v>52.808562887388092</c:v>
                </c:pt>
                <c:pt idx="925">
                  <c:v>53.286672664016386</c:v>
                </c:pt>
                <c:pt idx="926">
                  <c:v>53.279699536433696</c:v>
                </c:pt>
                <c:pt idx="927">
                  <c:v>52.532128100428523</c:v>
                </c:pt>
                <c:pt idx="928">
                  <c:v>53.251627543372884</c:v>
                </c:pt>
                <c:pt idx="929">
                  <c:v>53.219846888694683</c:v>
                </c:pt>
                <c:pt idx="930">
                  <c:v>53.937822416336907</c:v>
                </c:pt>
                <c:pt idx="931">
                  <c:v>53.921709484949396</c:v>
                </c:pt>
                <c:pt idx="932">
                  <c:v>53.899775178471465</c:v>
                </c:pt>
                <c:pt idx="933">
                  <c:v>53.892078676386419</c:v>
                </c:pt>
                <c:pt idx="934">
                  <c:v>54.122587918972101</c:v>
                </c:pt>
                <c:pt idx="935">
                  <c:v>54.57076715799618</c:v>
                </c:pt>
                <c:pt idx="936">
                  <c:v>54.554742690867911</c:v>
                </c:pt>
                <c:pt idx="937">
                  <c:v>54.535086432857852</c:v>
                </c:pt>
                <c:pt idx="938">
                  <c:v>54.895386079093377</c:v>
                </c:pt>
                <c:pt idx="939">
                  <c:v>54.513612167258046</c:v>
                </c:pt>
                <c:pt idx="940">
                  <c:v>55.210353497192301</c:v>
                </c:pt>
                <c:pt idx="941">
                  <c:v>55.211606392189701</c:v>
                </c:pt>
                <c:pt idx="942">
                  <c:v>55.523452715630867</c:v>
                </c:pt>
                <c:pt idx="943">
                  <c:v>55.923076055552876</c:v>
                </c:pt>
                <c:pt idx="944">
                  <c:v>55.854813290152855</c:v>
                </c:pt>
                <c:pt idx="945">
                  <c:v>55.847334307453615</c:v>
                </c:pt>
                <c:pt idx="946">
                  <c:v>56.573732142791208</c:v>
                </c:pt>
                <c:pt idx="947">
                  <c:v>56.923707395880825</c:v>
                </c:pt>
                <c:pt idx="948">
                  <c:v>56.530210497044884</c:v>
                </c:pt>
                <c:pt idx="949">
                  <c:v>57.234862009377288</c:v>
                </c:pt>
                <c:pt idx="950">
                  <c:v>57.25724644856119</c:v>
                </c:pt>
                <c:pt idx="951">
                  <c:v>56.512823959315156</c:v>
                </c:pt>
                <c:pt idx="952">
                  <c:v>56.503800906212994</c:v>
                </c:pt>
                <c:pt idx="953">
                  <c:v>57.182258960658757</c:v>
                </c:pt>
                <c:pt idx="954">
                  <c:v>56.475951141659586</c:v>
                </c:pt>
                <c:pt idx="955">
                  <c:v>57.17347432737926</c:v>
                </c:pt>
                <c:pt idx="956">
                  <c:v>57.843932738585885</c:v>
                </c:pt>
                <c:pt idx="957">
                  <c:v>57.095086058403282</c:v>
                </c:pt>
                <c:pt idx="958">
                  <c:v>57.791899231624811</c:v>
                </c:pt>
                <c:pt idx="959">
                  <c:v>57.803240780079989</c:v>
                </c:pt>
                <c:pt idx="960">
                  <c:v>58.165857766521015</c:v>
                </c:pt>
                <c:pt idx="961">
                  <c:v>58.140529903275862</c:v>
                </c:pt>
                <c:pt idx="962">
                  <c:v>58.431597298093067</c:v>
                </c:pt>
                <c:pt idx="963">
                  <c:v>58.788829518232745</c:v>
                </c:pt>
                <c:pt idx="964">
                  <c:v>58.800782164007444</c:v>
                </c:pt>
                <c:pt idx="965">
                  <c:v>59.107086137372676</c:v>
                </c:pt>
                <c:pt idx="966">
                  <c:v>59.136722013658741</c:v>
                </c:pt>
                <c:pt idx="967">
                  <c:v>59.456610947596239</c:v>
                </c:pt>
                <c:pt idx="968">
                  <c:v>59.818746939929611</c:v>
                </c:pt>
                <c:pt idx="969">
                  <c:v>59.781718669169742</c:v>
                </c:pt>
                <c:pt idx="970">
                  <c:v>60.454465984147767</c:v>
                </c:pt>
                <c:pt idx="971">
                  <c:v>59.637160500134286</c:v>
                </c:pt>
                <c:pt idx="972">
                  <c:v>60.323058699512323</c:v>
                </c:pt>
                <c:pt idx="973">
                  <c:v>60.402936075925119</c:v>
                </c:pt>
                <c:pt idx="974">
                  <c:v>60.378343855340603</c:v>
                </c:pt>
                <c:pt idx="975">
                  <c:v>60.698680691120771</c:v>
                </c:pt>
                <c:pt idx="976">
                  <c:v>60.652043447194224</c:v>
                </c:pt>
                <c:pt idx="977">
                  <c:v>60.724820961938967</c:v>
                </c:pt>
                <c:pt idx="978">
                  <c:v>60.734179224860867</c:v>
                </c:pt>
                <c:pt idx="979">
                  <c:v>60.85023176926741</c:v>
                </c:pt>
                <c:pt idx="980">
                  <c:v>60.967577220462744</c:v>
                </c:pt>
                <c:pt idx="981">
                  <c:v>60.9866036167275</c:v>
                </c:pt>
                <c:pt idx="982">
                  <c:v>60.96454030338095</c:v>
                </c:pt>
                <c:pt idx="983">
                  <c:v>61.408929787890195</c:v>
                </c:pt>
                <c:pt idx="984">
                  <c:v>61.623572836054436</c:v>
                </c:pt>
                <c:pt idx="985">
                  <c:v>61.61074653311519</c:v>
                </c:pt>
                <c:pt idx="986">
                  <c:v>61.984799339719146</c:v>
                </c:pt>
                <c:pt idx="987">
                  <c:v>61.99013596468356</c:v>
                </c:pt>
                <c:pt idx="988">
                  <c:v>62.346381826801803</c:v>
                </c:pt>
                <c:pt idx="989">
                  <c:v>62.28241631799068</c:v>
                </c:pt>
                <c:pt idx="990">
                  <c:v>62.194341013582331</c:v>
                </c:pt>
                <c:pt idx="991">
                  <c:v>62.573299005638042</c:v>
                </c:pt>
                <c:pt idx="992">
                  <c:v>63.00342710949981</c:v>
                </c:pt>
                <c:pt idx="993">
                  <c:v>63.330384332073024</c:v>
                </c:pt>
                <c:pt idx="994">
                  <c:v>63.250715858689098</c:v>
                </c:pt>
                <c:pt idx="995">
                  <c:v>63.52926724135073</c:v>
                </c:pt>
                <c:pt idx="996">
                  <c:v>63.559295417054905</c:v>
                </c:pt>
                <c:pt idx="997">
                  <c:v>63.569087660522683</c:v>
                </c:pt>
                <c:pt idx="998">
                  <c:v>64.292937172902597</c:v>
                </c:pt>
                <c:pt idx="999">
                  <c:v>64.2741995075463</c:v>
                </c:pt>
                <c:pt idx="1000">
                  <c:v>64.163946298204223</c:v>
                </c:pt>
                <c:pt idx="1001">
                  <c:v>64.890418267962815</c:v>
                </c:pt>
                <c:pt idx="1002">
                  <c:v>64.95094493719418</c:v>
                </c:pt>
                <c:pt idx="1003">
                  <c:v>64.623935682382566</c:v>
                </c:pt>
                <c:pt idx="1004">
                  <c:v>64.510067434672763</c:v>
                </c:pt>
                <c:pt idx="1005">
                  <c:v>64.81512280478475</c:v>
                </c:pt>
                <c:pt idx="1006">
                  <c:v>64.454476777296762</c:v>
                </c:pt>
                <c:pt idx="1007">
                  <c:v>64.83180129511986</c:v>
                </c:pt>
                <c:pt idx="1008">
                  <c:v>65.113261021904194</c:v>
                </c:pt>
                <c:pt idx="1009">
                  <c:v>65.150435255473184</c:v>
                </c:pt>
                <c:pt idx="1010">
                  <c:v>65.132720934116378</c:v>
                </c:pt>
                <c:pt idx="1011">
                  <c:v>65.454766381464566</c:v>
                </c:pt>
                <c:pt idx="1012">
                  <c:v>65.695116201574351</c:v>
                </c:pt>
                <c:pt idx="1013">
                  <c:v>66.010286687248154</c:v>
                </c:pt>
                <c:pt idx="1014">
                  <c:v>66.426159112224767</c:v>
                </c:pt>
                <c:pt idx="1015">
                  <c:v>66.123490968346317</c:v>
                </c:pt>
                <c:pt idx="1016">
                  <c:v>66.380321637503741</c:v>
                </c:pt>
                <c:pt idx="1017">
                  <c:v>66.694061648005416</c:v>
                </c:pt>
                <c:pt idx="1018">
                  <c:v>66.624747730532278</c:v>
                </c:pt>
                <c:pt idx="1019">
                  <c:v>67.403636705120448</c:v>
                </c:pt>
                <c:pt idx="1020">
                  <c:v>67.40419451870909</c:v>
                </c:pt>
                <c:pt idx="1021">
                  <c:v>67.282545551192328</c:v>
                </c:pt>
                <c:pt idx="1022">
                  <c:v>67.262227014203546</c:v>
                </c:pt>
                <c:pt idx="1023">
                  <c:v>67.986198489908375</c:v>
                </c:pt>
                <c:pt idx="1024">
                  <c:v>68.035108624239996</c:v>
                </c:pt>
                <c:pt idx="1025">
                  <c:v>68.631250064275036</c:v>
                </c:pt>
                <c:pt idx="1026">
                  <c:v>68.562474296836555</c:v>
                </c:pt>
                <c:pt idx="1027">
                  <c:v>67.914559340751154</c:v>
                </c:pt>
                <c:pt idx="1028">
                  <c:v>69.013765034131922</c:v>
                </c:pt>
                <c:pt idx="1029">
                  <c:v>69.068267164641298</c:v>
                </c:pt>
                <c:pt idx="1030">
                  <c:v>68.956222868076438</c:v>
                </c:pt>
                <c:pt idx="1031">
                  <c:v>68.814115913197782</c:v>
                </c:pt>
                <c:pt idx="1032">
                  <c:v>69.000947087634913</c:v>
                </c:pt>
                <c:pt idx="1033">
                  <c:v>69.240593034768636</c:v>
                </c:pt>
                <c:pt idx="1034">
                  <c:v>69.616685420950787</c:v>
                </c:pt>
                <c:pt idx="1035">
                  <c:v>69.552260069583966</c:v>
                </c:pt>
                <c:pt idx="1036">
                  <c:v>69.077932172482548</c:v>
                </c:pt>
                <c:pt idx="1037">
                  <c:v>69.854140716918508</c:v>
                </c:pt>
                <c:pt idx="1038">
                  <c:v>69.877085124971416</c:v>
                </c:pt>
                <c:pt idx="1039">
                  <c:v>69.824252633816769</c:v>
                </c:pt>
                <c:pt idx="1040">
                  <c:v>70.118555555317513</c:v>
                </c:pt>
                <c:pt idx="1041">
                  <c:v>70.477956392242078</c:v>
                </c:pt>
                <c:pt idx="1042">
                  <c:v>70.900043832312491</c:v>
                </c:pt>
                <c:pt idx="1043">
                  <c:v>70.782713008205789</c:v>
                </c:pt>
                <c:pt idx="1044">
                  <c:v>70.646232660320649</c:v>
                </c:pt>
                <c:pt idx="1045">
                  <c:v>71.046080966956609</c:v>
                </c:pt>
                <c:pt idx="1046">
                  <c:v>71.658694442340519</c:v>
                </c:pt>
                <c:pt idx="1047">
                  <c:v>71.112879926484922</c:v>
                </c:pt>
                <c:pt idx="1048">
                  <c:v>71.713592317989367</c:v>
                </c:pt>
                <c:pt idx="1049">
                  <c:v>72.379048172665193</c:v>
                </c:pt>
                <c:pt idx="1050">
                  <c:v>71.915140686174752</c:v>
                </c:pt>
                <c:pt idx="1051">
                  <c:v>72.147371488984987</c:v>
                </c:pt>
                <c:pt idx="1052">
                  <c:v>72.186947409911127</c:v>
                </c:pt>
                <c:pt idx="1053">
                  <c:v>72.136402350570251</c:v>
                </c:pt>
                <c:pt idx="1054">
                  <c:v>72.991323405345</c:v>
                </c:pt>
                <c:pt idx="1055">
                  <c:v>73.404121268183545</c:v>
                </c:pt>
                <c:pt idx="1056">
                  <c:v>73.043615911393729</c:v>
                </c:pt>
                <c:pt idx="1057">
                  <c:v>73.00436204939183</c:v>
                </c:pt>
                <c:pt idx="1058">
                  <c:v>73.279260992739722</c:v>
                </c:pt>
                <c:pt idx="1059">
                  <c:v>73.236709459086825</c:v>
                </c:pt>
                <c:pt idx="1060">
                  <c:v>72.907429536980615</c:v>
                </c:pt>
                <c:pt idx="1061">
                  <c:v>72.778476298652421</c:v>
                </c:pt>
                <c:pt idx="1062">
                  <c:v>73.448388046602986</c:v>
                </c:pt>
                <c:pt idx="1063">
                  <c:v>73.531032945717811</c:v>
                </c:pt>
                <c:pt idx="1064">
                  <c:v>73.64674077879998</c:v>
                </c:pt>
                <c:pt idx="1065">
                  <c:v>74.277530305417045</c:v>
                </c:pt>
                <c:pt idx="1066">
                  <c:v>73.752376878450889</c:v>
                </c:pt>
                <c:pt idx="1067">
                  <c:v>74.794658489611692</c:v>
                </c:pt>
                <c:pt idx="1068">
                  <c:v>74.501689765384654</c:v>
                </c:pt>
                <c:pt idx="1069">
                  <c:v>74.190727168013225</c:v>
                </c:pt>
                <c:pt idx="1070">
                  <c:v>74.592834584123281</c:v>
                </c:pt>
                <c:pt idx="1071">
                  <c:v>74.639651439798087</c:v>
                </c:pt>
                <c:pt idx="1072">
                  <c:v>75.172897675940632</c:v>
                </c:pt>
                <c:pt idx="1073">
                  <c:v>75.064719649718583</c:v>
                </c:pt>
                <c:pt idx="1074">
                  <c:v>75.732144300699161</c:v>
                </c:pt>
                <c:pt idx="1075">
                  <c:v>75.665351487016423</c:v>
                </c:pt>
                <c:pt idx="1076">
                  <c:v>76.68279932652645</c:v>
                </c:pt>
                <c:pt idx="1077">
                  <c:v>76.004346727187979</c:v>
                </c:pt>
                <c:pt idx="1078">
                  <c:v>76.428163492693088</c:v>
                </c:pt>
                <c:pt idx="1079">
                  <c:v>76.332486760266917</c:v>
                </c:pt>
                <c:pt idx="1080">
                  <c:v>76.602570888292746</c:v>
                </c:pt>
                <c:pt idx="1081">
                  <c:v>77.197498033452746</c:v>
                </c:pt>
                <c:pt idx="1082">
                  <c:v>77.03049560920158</c:v>
                </c:pt>
                <c:pt idx="1083">
                  <c:v>77.136139762506133</c:v>
                </c:pt>
                <c:pt idx="1084">
                  <c:v>77.318823030555563</c:v>
                </c:pt>
                <c:pt idx="1085">
                  <c:v>77.129935068500913</c:v>
                </c:pt>
                <c:pt idx="1086">
                  <c:v>77.121550715331082</c:v>
                </c:pt>
                <c:pt idx="1087">
                  <c:v>77.166185856368088</c:v>
                </c:pt>
                <c:pt idx="1088">
                  <c:v>77.365416210177258</c:v>
                </c:pt>
                <c:pt idx="1089">
                  <c:v>77.813650725545656</c:v>
                </c:pt>
                <c:pt idx="1090">
                  <c:v>78.675939356544831</c:v>
                </c:pt>
                <c:pt idx="1091">
                  <c:v>77.84265846810608</c:v>
                </c:pt>
                <c:pt idx="1092">
                  <c:v>77.997706559349098</c:v>
                </c:pt>
                <c:pt idx="1093">
                  <c:v>77.649455477985242</c:v>
                </c:pt>
                <c:pt idx="1094">
                  <c:v>78.36420111666672</c:v>
                </c:pt>
                <c:pt idx="1095">
                  <c:v>78.975400669474581</c:v>
                </c:pt>
                <c:pt idx="1096">
                  <c:v>79.457350337851281</c:v>
                </c:pt>
                <c:pt idx="1097">
                  <c:v>79.313518107961912</c:v>
                </c:pt>
                <c:pt idx="1098">
                  <c:v>79.234978059930739</c:v>
                </c:pt>
                <c:pt idx="1099">
                  <c:v>79.555832950308314</c:v>
                </c:pt>
                <c:pt idx="1100">
                  <c:v>80.25621538891032</c:v>
                </c:pt>
                <c:pt idx="1101">
                  <c:v>80.229027604442777</c:v>
                </c:pt>
                <c:pt idx="1102">
                  <c:v>80.149546416703998</c:v>
                </c:pt>
                <c:pt idx="1103">
                  <c:v>80.434173715575312</c:v>
                </c:pt>
                <c:pt idx="1104">
                  <c:v>80.436120170848397</c:v>
                </c:pt>
                <c:pt idx="1105">
                  <c:v>80.849607548773534</c:v>
                </c:pt>
                <c:pt idx="1106">
                  <c:v>81.644564196233262</c:v>
                </c:pt>
                <c:pt idx="1107">
                  <c:v>81.102712945901317</c:v>
                </c:pt>
                <c:pt idx="1108">
                  <c:v>81.056083671684007</c:v>
                </c:pt>
                <c:pt idx="1109">
                  <c:v>81.723835223736728</c:v>
                </c:pt>
                <c:pt idx="1110">
                  <c:v>82.543161659468964</c:v>
                </c:pt>
                <c:pt idx="1111">
                  <c:v>81.640376225261562</c:v>
                </c:pt>
                <c:pt idx="1112">
                  <c:v>81.364532211340745</c:v>
                </c:pt>
                <c:pt idx="1113">
                  <c:v>81.149180241683055</c:v>
                </c:pt>
                <c:pt idx="1114">
                  <c:v>81.797662731559839</c:v>
                </c:pt>
                <c:pt idx="1115">
                  <c:v>81.906285678322945</c:v>
                </c:pt>
                <c:pt idx="1116">
                  <c:v>82.441010665773362</c:v>
                </c:pt>
                <c:pt idx="1117">
                  <c:v>82.412912446663441</c:v>
                </c:pt>
                <c:pt idx="1118">
                  <c:v>82.810226481814809</c:v>
                </c:pt>
                <c:pt idx="1119">
                  <c:v>83.070591317414937</c:v>
                </c:pt>
                <c:pt idx="1120">
                  <c:v>83.10523458980893</c:v>
                </c:pt>
                <c:pt idx="1121">
                  <c:v>83.548988387386018</c:v>
                </c:pt>
                <c:pt idx="1122">
                  <c:v>83.126936637267065</c:v>
                </c:pt>
                <c:pt idx="1123">
                  <c:v>84.117503633762709</c:v>
                </c:pt>
                <c:pt idx="1124">
                  <c:v>84.300677156576668</c:v>
                </c:pt>
                <c:pt idx="1125">
                  <c:v>84.473115199231515</c:v>
                </c:pt>
                <c:pt idx="1126">
                  <c:v>84.262020033250451</c:v>
                </c:pt>
                <c:pt idx="1127">
                  <c:v>84.061973094914251</c:v>
                </c:pt>
                <c:pt idx="1128">
                  <c:v>84.619067784834073</c:v>
                </c:pt>
                <c:pt idx="1129">
                  <c:v>85.08534360415014</c:v>
                </c:pt>
                <c:pt idx="1130">
                  <c:v>85.339945259790099</c:v>
                </c:pt>
                <c:pt idx="1131">
                  <c:v>85.618744398852499</c:v>
                </c:pt>
                <c:pt idx="1132">
                  <c:v>85.590509875725857</c:v>
                </c:pt>
                <c:pt idx="1133">
                  <c:v>86.273503633068216</c:v>
                </c:pt>
                <c:pt idx="1134">
                  <c:v>86.176945945238757</c:v>
                </c:pt>
                <c:pt idx="1135">
                  <c:v>86.19086882415867</c:v>
                </c:pt>
                <c:pt idx="1136">
                  <c:v>86.337531639894848</c:v>
                </c:pt>
                <c:pt idx="1137">
                  <c:v>86.591029909464979</c:v>
                </c:pt>
                <c:pt idx="1138">
                  <c:v>86.132040312750306</c:v>
                </c:pt>
                <c:pt idx="1139">
                  <c:v>86.891305770232179</c:v>
                </c:pt>
                <c:pt idx="1140">
                  <c:v>86.806323775640095</c:v>
                </c:pt>
                <c:pt idx="1141">
                  <c:v>86.661944649086806</c:v>
                </c:pt>
                <c:pt idx="1142">
                  <c:v>86.570685314226907</c:v>
                </c:pt>
                <c:pt idx="1143">
                  <c:v>87.240150637879083</c:v>
                </c:pt>
                <c:pt idx="1144">
                  <c:v>87.312977847532281</c:v>
                </c:pt>
                <c:pt idx="1145">
                  <c:v>87.985878040524966</c:v>
                </c:pt>
                <c:pt idx="1146">
                  <c:v>87.865015819252378</c:v>
                </c:pt>
                <c:pt idx="1147">
                  <c:v>88.202360752459256</c:v>
                </c:pt>
                <c:pt idx="1148">
                  <c:v>88.523420629066464</c:v>
                </c:pt>
                <c:pt idx="1149">
                  <c:v>88.314056613745507</c:v>
                </c:pt>
                <c:pt idx="1150">
                  <c:v>88.3874161956725</c:v>
                </c:pt>
                <c:pt idx="1151">
                  <c:v>89.296141733568007</c:v>
                </c:pt>
                <c:pt idx="1152">
                  <c:v>89.235464696535828</c:v>
                </c:pt>
                <c:pt idx="1153">
                  <c:v>89.269236333412152</c:v>
                </c:pt>
                <c:pt idx="1154">
                  <c:v>89.453415363521472</c:v>
                </c:pt>
                <c:pt idx="1155">
                  <c:v>90.616103728614121</c:v>
                </c:pt>
                <c:pt idx="1156">
                  <c:v>90.065118063735994</c:v>
                </c:pt>
                <c:pt idx="1157">
                  <c:v>90.339254884099432</c:v>
                </c:pt>
                <c:pt idx="1158">
                  <c:v>90.638918891092061</c:v>
                </c:pt>
                <c:pt idx="1159">
                  <c:v>91.131527474848369</c:v>
                </c:pt>
                <c:pt idx="1160">
                  <c:v>90.834318953918412</c:v>
                </c:pt>
                <c:pt idx="1161">
                  <c:v>91.07986669091693</c:v>
                </c:pt>
                <c:pt idx="1162">
                  <c:v>91.055244825730156</c:v>
                </c:pt>
                <c:pt idx="1163">
                  <c:v>91.779309034916267</c:v>
                </c:pt>
                <c:pt idx="1164">
                  <c:v>91.772851589264818</c:v>
                </c:pt>
                <c:pt idx="1165">
                  <c:v>91.608891014646701</c:v>
                </c:pt>
                <c:pt idx="1166">
                  <c:v>91.924103282840974</c:v>
                </c:pt>
                <c:pt idx="1167">
                  <c:v>91.932777131264018</c:v>
                </c:pt>
                <c:pt idx="1168">
                  <c:v>92.675039302102022</c:v>
                </c:pt>
                <c:pt idx="1169">
                  <c:v>92.040581950963031</c:v>
                </c:pt>
                <c:pt idx="1170">
                  <c:v>91.69076747948597</c:v>
                </c:pt>
                <c:pt idx="1171">
                  <c:v>92.414272577607861</c:v>
                </c:pt>
                <c:pt idx="1172">
                  <c:v>92.643581739395799</c:v>
                </c:pt>
                <c:pt idx="1173">
                  <c:v>93.349974870375235</c:v>
                </c:pt>
                <c:pt idx="1174">
                  <c:v>93.097927041636893</c:v>
                </c:pt>
                <c:pt idx="1175">
                  <c:v>93.443589767614014</c:v>
                </c:pt>
                <c:pt idx="1176">
                  <c:v>93.533750227452032</c:v>
                </c:pt>
                <c:pt idx="1177">
                  <c:v>94.161509093506822</c:v>
                </c:pt>
                <c:pt idx="1178">
                  <c:v>94.736891319824522</c:v>
                </c:pt>
                <c:pt idx="1179">
                  <c:v>93.775487949202727</c:v>
                </c:pt>
                <c:pt idx="1180">
                  <c:v>93.989242993762204</c:v>
                </c:pt>
                <c:pt idx="1181">
                  <c:v>95.291327624098471</c:v>
                </c:pt>
                <c:pt idx="1182">
                  <c:v>94.883225823702205</c:v>
                </c:pt>
                <c:pt idx="1183">
                  <c:v>95.303012552851044</c:v>
                </c:pt>
                <c:pt idx="1184">
                  <c:v>95.669139986488574</c:v>
                </c:pt>
                <c:pt idx="1185">
                  <c:v>96.284333338825107</c:v>
                </c:pt>
                <c:pt idx="1186">
                  <c:v>95.557304246838996</c:v>
                </c:pt>
                <c:pt idx="1187">
                  <c:v>96.286179780757138</c:v>
                </c:pt>
                <c:pt idx="1188">
                  <c:v>96.106984225742849</c:v>
                </c:pt>
                <c:pt idx="1189">
                  <c:v>96.571205254708914</c:v>
                </c:pt>
                <c:pt idx="1190">
                  <c:v>96.686191532756126</c:v>
                </c:pt>
                <c:pt idx="1191">
                  <c:v>97.057138987722894</c:v>
                </c:pt>
                <c:pt idx="1192">
                  <c:v>97.492024207910305</c:v>
                </c:pt>
                <c:pt idx="1193">
                  <c:v>96.920611250013806</c:v>
                </c:pt>
                <c:pt idx="1194">
                  <c:v>96.431093503859614</c:v>
                </c:pt>
                <c:pt idx="1195">
                  <c:v>96.911731372977641</c:v>
                </c:pt>
                <c:pt idx="1196">
                  <c:v>97.111344703575995</c:v>
                </c:pt>
                <c:pt idx="1197">
                  <c:v>97.614726383613728</c:v>
                </c:pt>
                <c:pt idx="1198">
                  <c:v>97.653451815101391</c:v>
                </c:pt>
                <c:pt idx="1199">
                  <c:v>98.366770419933474</c:v>
                </c:pt>
                <c:pt idx="1200">
                  <c:v>98.926720392717797</c:v>
                </c:pt>
                <c:pt idx="1201">
                  <c:v>98.758777780103003</c:v>
                </c:pt>
                <c:pt idx="1202">
                  <c:v>98.623381987625805</c:v>
                </c:pt>
                <c:pt idx="1203">
                  <c:v>98.240766242956752</c:v>
                </c:pt>
                <c:pt idx="1204">
                  <c:v>99.344724411576138</c:v>
                </c:pt>
                <c:pt idx="1205">
                  <c:v>99.273183510213357</c:v>
                </c:pt>
                <c:pt idx="1206">
                  <c:v>99.245949211435629</c:v>
                </c:pt>
                <c:pt idx="1207">
                  <c:v>99.817844517249128</c:v>
                </c:pt>
                <c:pt idx="1208">
                  <c:v>99.82385455623141</c:v>
                </c:pt>
                <c:pt idx="1209">
                  <c:v>99.912706344108685</c:v>
                </c:pt>
                <c:pt idx="1210">
                  <c:v>100.32905371551095</c:v>
                </c:pt>
                <c:pt idx="1211">
                  <c:v>100.13313481669505</c:v>
                </c:pt>
                <c:pt idx="1212">
                  <c:v>100.67550166344078</c:v>
                </c:pt>
                <c:pt idx="1213">
                  <c:v>101.17516643940134</c:v>
                </c:pt>
                <c:pt idx="1214">
                  <c:v>101.19468126319499</c:v>
                </c:pt>
                <c:pt idx="1215">
                  <c:v>101.39414909315718</c:v>
                </c:pt>
                <c:pt idx="1216">
                  <c:v>101.13252060849214</c:v>
                </c:pt>
                <c:pt idx="1217">
                  <c:v>102.01676613490504</c:v>
                </c:pt>
                <c:pt idx="1218">
                  <c:v>102.18275277252913</c:v>
                </c:pt>
                <c:pt idx="1219">
                  <c:v>102.29355907475325</c:v>
                </c:pt>
                <c:pt idx="1220">
                  <c:v>102.15452809417398</c:v>
                </c:pt>
                <c:pt idx="1221">
                  <c:v>102.27645945422512</c:v>
                </c:pt>
                <c:pt idx="1222">
                  <c:v>102.31290198912825</c:v>
                </c:pt>
                <c:pt idx="1223">
                  <c:v>102.7088876664215</c:v>
                </c:pt>
                <c:pt idx="1224">
                  <c:v>102.26870511144173</c:v>
                </c:pt>
                <c:pt idx="1225">
                  <c:v>102.915409918611</c:v>
                </c:pt>
                <c:pt idx="1226">
                  <c:v>103.78574806151373</c:v>
                </c:pt>
                <c:pt idx="1227">
                  <c:v>103.89182250929032</c:v>
                </c:pt>
                <c:pt idx="1228">
                  <c:v>103.63908248785043</c:v>
                </c:pt>
                <c:pt idx="1229">
                  <c:v>103.6984812429062</c:v>
                </c:pt>
                <c:pt idx="1230">
                  <c:v>103.9059650397332</c:v>
                </c:pt>
                <c:pt idx="1231">
                  <c:v>104.57760807397571</c:v>
                </c:pt>
                <c:pt idx="1232">
                  <c:v>104.84896247493806</c:v>
                </c:pt>
                <c:pt idx="1233">
                  <c:v>104.90749933159918</c:v>
                </c:pt>
                <c:pt idx="1234">
                  <c:v>105.40283107462052</c:v>
                </c:pt>
                <c:pt idx="1235">
                  <c:v>105.46776108628494</c:v>
                </c:pt>
                <c:pt idx="1236">
                  <c:v>105.49961239237741</c:v>
                </c:pt>
                <c:pt idx="1237">
                  <c:v>106.060924737005</c:v>
                </c:pt>
                <c:pt idx="1238">
                  <c:v>105.2482843975442</c:v>
                </c:pt>
                <c:pt idx="1239">
                  <c:v>105.46565273799263</c:v>
                </c:pt>
                <c:pt idx="1240">
                  <c:v>106.30913782035628</c:v>
                </c:pt>
                <c:pt idx="1241">
                  <c:v>106.241159204006</c:v>
                </c:pt>
                <c:pt idx="1242">
                  <c:v>106.801689011797</c:v>
                </c:pt>
                <c:pt idx="1243">
                  <c:v>107.28182738926012</c:v>
                </c:pt>
                <c:pt idx="1244">
                  <c:v>107.83071829078098</c:v>
                </c:pt>
                <c:pt idx="1245">
                  <c:v>107.88717310406967</c:v>
                </c:pt>
                <c:pt idx="1246">
                  <c:v>107.65548096841965</c:v>
                </c:pt>
                <c:pt idx="1247">
                  <c:v>107.57527977134097</c:v>
                </c:pt>
                <c:pt idx="1248">
                  <c:v>107.77002786304962</c:v>
                </c:pt>
                <c:pt idx="1249">
                  <c:v>108.04998590498772</c:v>
                </c:pt>
                <c:pt idx="1250">
                  <c:v>108.01185441609502</c:v>
                </c:pt>
                <c:pt idx="1251">
                  <c:v>108.25528838941246</c:v>
                </c:pt>
                <c:pt idx="1252">
                  <c:v>108.39747546123748</c:v>
                </c:pt>
                <c:pt idx="1253">
                  <c:v>108.35193063397824</c:v>
                </c:pt>
                <c:pt idx="1254">
                  <c:v>108.40937144540354</c:v>
                </c:pt>
                <c:pt idx="1255">
                  <c:v>109.54354009401044</c:v>
                </c:pt>
                <c:pt idx="1256">
                  <c:v>109.02437424697892</c:v>
                </c:pt>
                <c:pt idx="1257">
                  <c:v>109.79921345559339</c:v>
                </c:pt>
                <c:pt idx="1258">
                  <c:v>109.87000566534685</c:v>
                </c:pt>
                <c:pt idx="1259">
                  <c:v>110.39661756226693</c:v>
                </c:pt>
                <c:pt idx="1260">
                  <c:v>110.47688596750675</c:v>
                </c:pt>
                <c:pt idx="1261">
                  <c:v>110.72236016691471</c:v>
                </c:pt>
                <c:pt idx="1262">
                  <c:v>111.48915748709727</c:v>
                </c:pt>
                <c:pt idx="1263">
                  <c:v>111.28131910850482</c:v>
                </c:pt>
                <c:pt idx="1264">
                  <c:v>111.19738539097652</c:v>
                </c:pt>
                <c:pt idx="1265">
                  <c:v>111.03545129317234</c:v>
                </c:pt>
                <c:pt idx="1266">
                  <c:v>111.05684280864264</c:v>
                </c:pt>
                <c:pt idx="1267">
                  <c:v>112.07715972587674</c:v>
                </c:pt>
                <c:pt idx="1268">
                  <c:v>112.41578345513537</c:v>
                </c:pt>
                <c:pt idx="1269">
                  <c:v>112.47623087026459</c:v>
                </c:pt>
                <c:pt idx="1270">
                  <c:v>112.34341771274053</c:v>
                </c:pt>
                <c:pt idx="1271">
                  <c:v>113.1214217244585</c:v>
                </c:pt>
                <c:pt idx="1272">
                  <c:v>114.0223758822345</c:v>
                </c:pt>
                <c:pt idx="1273">
                  <c:v>113.53348772883741</c:v>
                </c:pt>
                <c:pt idx="1274">
                  <c:v>112.89098685345462</c:v>
                </c:pt>
                <c:pt idx="1275">
                  <c:v>112.99564021840403</c:v>
                </c:pt>
                <c:pt idx="1276">
                  <c:v>113.77795087914532</c:v>
                </c:pt>
                <c:pt idx="1277">
                  <c:v>113.51926526263031</c:v>
                </c:pt>
                <c:pt idx="1278">
                  <c:v>114.07102465102771</c:v>
                </c:pt>
                <c:pt idx="1279">
                  <c:v>113.68780004492625</c:v>
                </c:pt>
                <c:pt idx="1280">
                  <c:v>113.80973035060018</c:v>
                </c:pt>
                <c:pt idx="1281">
                  <c:v>114.41771850886693</c:v>
                </c:pt>
                <c:pt idx="1282">
                  <c:v>114.98307279515664</c:v>
                </c:pt>
                <c:pt idx="1283">
                  <c:v>114.77624548978346</c:v>
                </c:pt>
                <c:pt idx="1284">
                  <c:v>115.2844720530622</c:v>
                </c:pt>
                <c:pt idx="1285">
                  <c:v>115.2400194610122</c:v>
                </c:pt>
                <c:pt idx="1286">
                  <c:v>115.0521544220373</c:v>
                </c:pt>
                <c:pt idx="1287">
                  <c:v>115.95699051198827</c:v>
                </c:pt>
                <c:pt idx="1288">
                  <c:v>116.23134434822018</c:v>
                </c:pt>
                <c:pt idx="1289">
                  <c:v>116.56697047603238</c:v>
                </c:pt>
                <c:pt idx="1290">
                  <c:v>116.8366900368796</c:v>
                </c:pt>
                <c:pt idx="1291">
                  <c:v>116.71618859522206</c:v>
                </c:pt>
                <c:pt idx="1292">
                  <c:v>117.48165475132491</c:v>
                </c:pt>
                <c:pt idx="1293">
                  <c:v>117.13721774704953</c:v>
                </c:pt>
                <c:pt idx="1294">
                  <c:v>117.24269982232993</c:v>
                </c:pt>
                <c:pt idx="1295">
                  <c:v>117.56889930773205</c:v>
                </c:pt>
                <c:pt idx="1296">
                  <c:v>117.92259966054597</c:v>
                </c:pt>
                <c:pt idx="1297">
                  <c:v>118.43274648098334</c:v>
                </c:pt>
                <c:pt idx="1298">
                  <c:v>117.91331863646678</c:v>
                </c:pt>
                <c:pt idx="1299">
                  <c:v>118.92639303394976</c:v>
                </c:pt>
                <c:pt idx="1300">
                  <c:v>118.8504671285049</c:v>
                </c:pt>
                <c:pt idx="1301">
                  <c:v>119.13008924151418</c:v>
                </c:pt>
                <c:pt idx="1302">
                  <c:v>119.15360078764255</c:v>
                </c:pt>
                <c:pt idx="1303">
                  <c:v>119.23330461821449</c:v>
                </c:pt>
                <c:pt idx="1304">
                  <c:v>119.74483111155551</c:v>
                </c:pt>
                <c:pt idx="1305">
                  <c:v>119.64698175450441</c:v>
                </c:pt>
                <c:pt idx="1306">
                  <c:v>119.67298760253479</c:v>
                </c:pt>
                <c:pt idx="1307">
                  <c:v>119.5700981276936</c:v>
                </c:pt>
                <c:pt idx="1308">
                  <c:v>120.22209916027116</c:v>
                </c:pt>
                <c:pt idx="1309">
                  <c:v>120.81248690394278</c:v>
                </c:pt>
                <c:pt idx="1310">
                  <c:v>120.93779256455511</c:v>
                </c:pt>
                <c:pt idx="1311">
                  <c:v>120.7832921629159</c:v>
                </c:pt>
                <c:pt idx="1312">
                  <c:v>121.02851916219316</c:v>
                </c:pt>
                <c:pt idx="1313">
                  <c:v>120.84207398685783</c:v>
                </c:pt>
                <c:pt idx="1314">
                  <c:v>121.41491526471188</c:v>
                </c:pt>
                <c:pt idx="1315">
                  <c:v>121.17042276089481</c:v>
                </c:pt>
                <c:pt idx="1316">
                  <c:v>122.16877045221116</c:v>
                </c:pt>
                <c:pt idx="1317">
                  <c:v>122.65544449169352</c:v>
                </c:pt>
                <c:pt idx="1318">
                  <c:v>122.4658987325228</c:v>
                </c:pt>
                <c:pt idx="1319">
                  <c:v>123.06372996951859</c:v>
                </c:pt>
                <c:pt idx="1320">
                  <c:v>122.57887517375673</c:v>
                </c:pt>
                <c:pt idx="1321">
                  <c:v>122.87657299703356</c:v>
                </c:pt>
                <c:pt idx="1322">
                  <c:v>123.74765724477142</c:v>
                </c:pt>
                <c:pt idx="1323">
                  <c:v>123.63018031334572</c:v>
                </c:pt>
                <c:pt idx="1324">
                  <c:v>124.49974144656987</c:v>
                </c:pt>
                <c:pt idx="1325">
                  <c:v>125.0186560817787</c:v>
                </c:pt>
                <c:pt idx="1326">
                  <c:v>124.0880317268327</c:v>
                </c:pt>
                <c:pt idx="1327">
                  <c:v>124.79536450404323</c:v>
                </c:pt>
                <c:pt idx="1328">
                  <c:v>125.29357598832685</c:v>
                </c:pt>
                <c:pt idx="1329">
                  <c:v>125.26750271791548</c:v>
                </c:pt>
                <c:pt idx="1330">
                  <c:v>125.02163918373088</c:v>
                </c:pt>
                <c:pt idx="1331">
                  <c:v>125.14973603522165</c:v>
                </c:pt>
                <c:pt idx="1332">
                  <c:v>125.1536604089726</c:v>
                </c:pt>
                <c:pt idx="1333">
                  <c:v>124.58373363398111</c:v>
                </c:pt>
                <c:pt idx="1334">
                  <c:v>124.8483008350297</c:v>
                </c:pt>
                <c:pt idx="1335">
                  <c:v>125.76018339003772</c:v>
                </c:pt>
                <c:pt idx="1336">
                  <c:v>126.31081347169867</c:v>
                </c:pt>
                <c:pt idx="1337">
                  <c:v>127.27488777070397</c:v>
                </c:pt>
                <c:pt idx="1338">
                  <c:v>125.8729953173541</c:v>
                </c:pt>
                <c:pt idx="1339">
                  <c:v>126.20523827235326</c:v>
                </c:pt>
                <c:pt idx="1340">
                  <c:v>126.93978531489691</c:v>
                </c:pt>
                <c:pt idx="1341">
                  <c:v>127.57551585252851</c:v>
                </c:pt>
                <c:pt idx="1342">
                  <c:v>127.14592934718432</c:v>
                </c:pt>
                <c:pt idx="1343">
                  <c:v>126.93850493508222</c:v>
                </c:pt>
                <c:pt idx="1344">
                  <c:v>127.0463545638449</c:v>
                </c:pt>
                <c:pt idx="1345">
                  <c:v>128.17557187906854</c:v>
                </c:pt>
                <c:pt idx="1346">
                  <c:v>128.07898431498185</c:v>
                </c:pt>
                <c:pt idx="1347">
                  <c:v>129.05889326078909</c:v>
                </c:pt>
                <c:pt idx="1348">
                  <c:v>128.78261919015742</c:v>
                </c:pt>
                <c:pt idx="1349">
                  <c:v>128.76138219812771</c:v>
                </c:pt>
                <c:pt idx="1350">
                  <c:v>129.25337579360607</c:v>
                </c:pt>
                <c:pt idx="1351">
                  <c:v>129.07416546969893</c:v>
                </c:pt>
                <c:pt idx="1352">
                  <c:v>129.69957770964893</c:v>
                </c:pt>
                <c:pt idx="1353">
                  <c:v>130.19207276481416</c:v>
                </c:pt>
                <c:pt idx="1354">
                  <c:v>129.78540366403377</c:v>
                </c:pt>
                <c:pt idx="1355">
                  <c:v>130.87805335545724</c:v>
                </c:pt>
                <c:pt idx="1356">
                  <c:v>130.913481282324</c:v>
                </c:pt>
                <c:pt idx="1357">
                  <c:v>130.53523891431175</c:v>
                </c:pt>
                <c:pt idx="1358">
                  <c:v>129.74703917132712</c:v>
                </c:pt>
                <c:pt idx="1359">
                  <c:v>131.13677183099429</c:v>
                </c:pt>
                <c:pt idx="1360">
                  <c:v>130.99031641189634</c:v>
                </c:pt>
                <c:pt idx="1361">
                  <c:v>131.03422190319907</c:v>
                </c:pt>
                <c:pt idx="1362">
                  <c:v>131.78488878134297</c:v>
                </c:pt>
                <c:pt idx="1363">
                  <c:v>132.03856830192123</c:v>
                </c:pt>
                <c:pt idx="1364">
                  <c:v>132.37795124364436</c:v>
                </c:pt>
                <c:pt idx="1365">
                  <c:v>132.54465618849082</c:v>
                </c:pt>
                <c:pt idx="1366">
                  <c:v>132.44482366421374</c:v>
                </c:pt>
                <c:pt idx="1367">
                  <c:v>133.03713537515944</c:v>
                </c:pt>
                <c:pt idx="1368">
                  <c:v>131.5068062132635</c:v>
                </c:pt>
                <c:pt idx="1369">
                  <c:v>134.52203855591591</c:v>
                </c:pt>
                <c:pt idx="1370">
                  <c:v>134.94590079562735</c:v>
                </c:pt>
                <c:pt idx="1371">
                  <c:v>133.19815188456613</c:v>
                </c:pt>
                <c:pt idx="1372">
                  <c:v>133.82837342674949</c:v>
                </c:pt>
                <c:pt idx="1373">
                  <c:v>134.03355930880278</c:v>
                </c:pt>
                <c:pt idx="1374">
                  <c:v>134.12790577728683</c:v>
                </c:pt>
                <c:pt idx="1375">
                  <c:v>134.87961450534678</c:v>
                </c:pt>
                <c:pt idx="1376">
                  <c:v>135.4274179450118</c:v>
                </c:pt>
                <c:pt idx="1377">
                  <c:v>136.05124336283228</c:v>
                </c:pt>
                <c:pt idx="1378">
                  <c:v>135.5396401682232</c:v>
                </c:pt>
                <c:pt idx="1379">
                  <c:v>136.28738951424506</c:v>
                </c:pt>
                <c:pt idx="1380">
                  <c:v>136.23475650905249</c:v>
                </c:pt>
                <c:pt idx="1381">
                  <c:v>137.15910072893521</c:v>
                </c:pt>
                <c:pt idx="1382">
                  <c:v>137.53371243942973</c:v>
                </c:pt>
                <c:pt idx="1383">
                  <c:v>138.02057480430855</c:v>
                </c:pt>
                <c:pt idx="1384">
                  <c:v>137.90166076179517</c:v>
                </c:pt>
                <c:pt idx="1385">
                  <c:v>138.20579530675548</c:v>
                </c:pt>
                <c:pt idx="1386">
                  <c:v>138.39299275611845</c:v>
                </c:pt>
                <c:pt idx="1387">
                  <c:v>138.16385616972434</c:v>
                </c:pt>
                <c:pt idx="1388">
                  <c:v>138.22790130961312</c:v>
                </c:pt>
                <c:pt idx="1389">
                  <c:v>138.64268453797334</c:v>
                </c:pt>
                <c:pt idx="1390">
                  <c:v>138.10713609781899</c:v>
                </c:pt>
                <c:pt idx="1391">
                  <c:v>139.39412021751539</c:v>
                </c:pt>
                <c:pt idx="1392">
                  <c:v>139.4900930916825</c:v>
                </c:pt>
                <c:pt idx="1393">
                  <c:v>139.92901799483485</c:v>
                </c:pt>
                <c:pt idx="1394">
                  <c:v>140.26842910258802</c:v>
                </c:pt>
                <c:pt idx="1395">
                  <c:v>140.35193923726422</c:v>
                </c:pt>
                <c:pt idx="1396">
                  <c:v>140.38958440196143</c:v>
                </c:pt>
                <c:pt idx="1397">
                  <c:v>140.8155640209321</c:v>
                </c:pt>
                <c:pt idx="1398">
                  <c:v>141.4401236112825</c:v>
                </c:pt>
                <c:pt idx="1399">
                  <c:v>140.80079471549763</c:v>
                </c:pt>
                <c:pt idx="1400">
                  <c:v>140.67202636474349</c:v>
                </c:pt>
                <c:pt idx="1401">
                  <c:v>141.03080433702476</c:v>
                </c:pt>
                <c:pt idx="1402">
                  <c:v>142.4734369474115</c:v>
                </c:pt>
                <c:pt idx="1403">
                  <c:v>141.83806873660217</c:v>
                </c:pt>
                <c:pt idx="1404">
                  <c:v>142.66911484743639</c:v>
                </c:pt>
                <c:pt idx="1405">
                  <c:v>143.61581526203096</c:v>
                </c:pt>
                <c:pt idx="1406">
                  <c:v>144.84503351869506</c:v>
                </c:pt>
                <c:pt idx="1407">
                  <c:v>144.83777317002298</c:v>
                </c:pt>
                <c:pt idx="1408">
                  <c:v>144.89970810777305</c:v>
                </c:pt>
                <c:pt idx="1409">
                  <c:v>144.78754594122174</c:v>
                </c:pt>
                <c:pt idx="1410">
                  <c:v>145.43512011971086</c:v>
                </c:pt>
                <c:pt idx="1411">
                  <c:v>146.0152743776753</c:v>
                </c:pt>
                <c:pt idx="1412">
                  <c:v>145.81450517410326</c:v>
                </c:pt>
                <c:pt idx="1413">
                  <c:v>145.85839235719214</c:v>
                </c:pt>
                <c:pt idx="1414">
                  <c:v>145.93638747904103</c:v>
                </c:pt>
                <c:pt idx="1415">
                  <c:v>146.36504193517206</c:v>
                </c:pt>
                <c:pt idx="1416">
                  <c:v>147.59935570221228</c:v>
                </c:pt>
                <c:pt idx="1417">
                  <c:v>146.82124434121016</c:v>
                </c:pt>
                <c:pt idx="1418">
                  <c:v>146.69458418110304</c:v>
                </c:pt>
                <c:pt idx="1419">
                  <c:v>147.14588319629846</c:v>
                </c:pt>
                <c:pt idx="1420">
                  <c:v>147.63653727478319</c:v>
                </c:pt>
                <c:pt idx="1421">
                  <c:v>147.31760985509183</c:v>
                </c:pt>
                <c:pt idx="1422">
                  <c:v>147.59525208945692</c:v>
                </c:pt>
                <c:pt idx="1423">
                  <c:v>148.86434461076053</c:v>
                </c:pt>
                <c:pt idx="1424">
                  <c:v>149.23131020526588</c:v>
                </c:pt>
                <c:pt idx="1425">
                  <c:v>148.08952083453113</c:v>
                </c:pt>
                <c:pt idx="1426">
                  <c:v>148.3483647055881</c:v>
                </c:pt>
                <c:pt idx="1427">
                  <c:v>149.30721859574177</c:v>
                </c:pt>
                <c:pt idx="1428">
                  <c:v>149.82784056415741</c:v>
                </c:pt>
                <c:pt idx="1429">
                  <c:v>149.76360614432377</c:v>
                </c:pt>
                <c:pt idx="1430">
                  <c:v>150.75289163032895</c:v>
                </c:pt>
                <c:pt idx="1431">
                  <c:v>150.34053962261325</c:v>
                </c:pt>
                <c:pt idx="1432">
                  <c:v>151.33604786444485</c:v>
                </c:pt>
                <c:pt idx="1433">
                  <c:v>151.02753911595573</c:v>
                </c:pt>
                <c:pt idx="1434">
                  <c:v>144.97435515877225</c:v>
                </c:pt>
                <c:pt idx="1435">
                  <c:v>150.35332310312381</c:v>
                </c:pt>
                <c:pt idx="1436">
                  <c:v>180.00309254698104</c:v>
                </c:pt>
                <c:pt idx="1437">
                  <c:v>161.10889083292025</c:v>
                </c:pt>
                <c:pt idx="1438">
                  <c:v>142.36894298224684</c:v>
                </c:pt>
                <c:pt idx="1439">
                  <c:v>136.99684763000673</c:v>
                </c:pt>
                <c:pt idx="1440">
                  <c:v>134.85371149350669</c:v>
                </c:pt>
                <c:pt idx="1441">
                  <c:v>131.72963075463912</c:v>
                </c:pt>
                <c:pt idx="1442">
                  <c:v>128.73820223742624</c:v>
                </c:pt>
                <c:pt idx="1443">
                  <c:v>127.97529013877731</c:v>
                </c:pt>
                <c:pt idx="1444">
                  <c:v>128.92959789384898</c:v>
                </c:pt>
                <c:pt idx="1445">
                  <c:v>128.83995167300478</c:v>
                </c:pt>
                <c:pt idx="1446">
                  <c:v>127.44966022582727</c:v>
                </c:pt>
                <c:pt idx="1447">
                  <c:v>128.34267794567955</c:v>
                </c:pt>
                <c:pt idx="1448">
                  <c:v>129.62291968588244</c:v>
                </c:pt>
                <c:pt idx="1449">
                  <c:v>129.45141956700002</c:v>
                </c:pt>
                <c:pt idx="1450">
                  <c:v>130.02997626950184</c:v>
                </c:pt>
                <c:pt idx="1451">
                  <c:v>130.71901271502057</c:v>
                </c:pt>
                <c:pt idx="1452">
                  <c:v>129.59795941552403</c:v>
                </c:pt>
                <c:pt idx="1453">
                  <c:v>131.76731221537446</c:v>
                </c:pt>
                <c:pt idx="1454">
                  <c:v>131.9731727526337</c:v>
                </c:pt>
                <c:pt idx="1455">
                  <c:v>132.484982786264</c:v>
                </c:pt>
                <c:pt idx="1456">
                  <c:v>131.94660334155444</c:v>
                </c:pt>
                <c:pt idx="1457">
                  <c:v>132.65663524509947</c:v>
                </c:pt>
                <c:pt idx="1458">
                  <c:v>134.01358030551094</c:v>
                </c:pt>
                <c:pt idx="1459">
                  <c:v>134.31823731827598</c:v>
                </c:pt>
                <c:pt idx="1460">
                  <c:v>134.94158145171073</c:v>
                </c:pt>
                <c:pt idx="1461">
                  <c:v>133.98467153979601</c:v>
                </c:pt>
                <c:pt idx="1462">
                  <c:v>133.93316181309868</c:v>
                </c:pt>
                <c:pt idx="1463">
                  <c:v>134.87088039838582</c:v>
                </c:pt>
                <c:pt idx="1464">
                  <c:v>135.31796229545645</c:v>
                </c:pt>
                <c:pt idx="1465">
                  <c:v>135.6703387770155</c:v>
                </c:pt>
                <c:pt idx="1466">
                  <c:v>135.71627344795323</c:v>
                </c:pt>
                <c:pt idx="1467">
                  <c:v>135.48110166386635</c:v>
                </c:pt>
                <c:pt idx="1468">
                  <c:v>134.1078118345645</c:v>
                </c:pt>
                <c:pt idx="1469">
                  <c:v>134.08271875564373</c:v>
                </c:pt>
                <c:pt idx="1470">
                  <c:v>135.28839589992219</c:v>
                </c:pt>
                <c:pt idx="1471">
                  <c:v>134.66540308891044</c:v>
                </c:pt>
                <c:pt idx="1472">
                  <c:v>135.273515923963</c:v>
                </c:pt>
                <c:pt idx="1473">
                  <c:v>135.74748193400308</c:v>
                </c:pt>
                <c:pt idx="1474">
                  <c:v>135.34941086851194</c:v>
                </c:pt>
                <c:pt idx="1475">
                  <c:v>135.40534888352684</c:v>
                </c:pt>
                <c:pt idx="1476">
                  <c:v>135.91210916789345</c:v>
                </c:pt>
                <c:pt idx="1477">
                  <c:v>136.31017105337875</c:v>
                </c:pt>
                <c:pt idx="1478">
                  <c:v>135.81330306972254</c:v>
                </c:pt>
                <c:pt idx="1479">
                  <c:v>135.87601192987717</c:v>
                </c:pt>
                <c:pt idx="1480">
                  <c:v>136.69192229956641</c:v>
                </c:pt>
                <c:pt idx="1481">
                  <c:v>137.09252653484765</c:v>
                </c:pt>
                <c:pt idx="1482">
                  <c:v>135.89497650081697</c:v>
                </c:pt>
                <c:pt idx="1483">
                  <c:v>137.66070431305047</c:v>
                </c:pt>
                <c:pt idx="1484">
                  <c:v>138.19391545340082</c:v>
                </c:pt>
                <c:pt idx="1485">
                  <c:v>138.83996226775645</c:v>
                </c:pt>
                <c:pt idx="1486">
                  <c:v>137.3380340580066</c:v>
                </c:pt>
                <c:pt idx="1487">
                  <c:v>136.7522003159863</c:v>
                </c:pt>
                <c:pt idx="1488">
                  <c:v>137.99515331229037</c:v>
                </c:pt>
                <c:pt idx="1489">
                  <c:v>139.85887501517911</c:v>
                </c:pt>
                <c:pt idx="1490">
                  <c:v>138.01992957916266</c:v>
                </c:pt>
                <c:pt idx="1491">
                  <c:v>138.73655449664139</c:v>
                </c:pt>
                <c:pt idx="1492">
                  <c:v>139.36881703617934</c:v>
                </c:pt>
                <c:pt idx="1493">
                  <c:v>137.4687721260087</c:v>
                </c:pt>
                <c:pt idx="1494">
                  <c:v>139.12329864123478</c:v>
                </c:pt>
                <c:pt idx="1495">
                  <c:v>140.11097379311988</c:v>
                </c:pt>
                <c:pt idx="1496">
                  <c:v>139.71132996806224</c:v>
                </c:pt>
                <c:pt idx="1497">
                  <c:v>140.19511980406784</c:v>
                </c:pt>
                <c:pt idx="1498">
                  <c:v>139.09781139306853</c:v>
                </c:pt>
                <c:pt idx="1499">
                  <c:v>139.11733109411489</c:v>
                </c:pt>
                <c:pt idx="1500">
                  <c:v>140.38571777746958</c:v>
                </c:pt>
                <c:pt idx="1501">
                  <c:v>140.43966177496415</c:v>
                </c:pt>
                <c:pt idx="1502">
                  <c:v>141.06392127720736</c:v>
                </c:pt>
                <c:pt idx="1503">
                  <c:v>141.04883240048616</c:v>
                </c:pt>
                <c:pt idx="1504">
                  <c:v>140.49867278638493</c:v>
                </c:pt>
                <c:pt idx="1505">
                  <c:v>143.16686292917606</c:v>
                </c:pt>
                <c:pt idx="1506">
                  <c:v>143.31587594123613</c:v>
                </c:pt>
                <c:pt idx="1507">
                  <c:v>142.34152187646836</c:v>
                </c:pt>
                <c:pt idx="1508">
                  <c:v>143.21698769547947</c:v>
                </c:pt>
                <c:pt idx="1509">
                  <c:v>143.58822177267919</c:v>
                </c:pt>
                <c:pt idx="1510">
                  <c:v>143.6885409382873</c:v>
                </c:pt>
                <c:pt idx="1511">
                  <c:v>144.66273150967803</c:v>
                </c:pt>
                <c:pt idx="1512">
                  <c:v>144.524902003177</c:v>
                </c:pt>
                <c:pt idx="1513">
                  <c:v>143.98116484307332</c:v>
                </c:pt>
                <c:pt idx="1514">
                  <c:v>144.60580095544495</c:v>
                </c:pt>
                <c:pt idx="1515">
                  <c:v>145.98925877127269</c:v>
                </c:pt>
                <c:pt idx="1516">
                  <c:v>145.81500143551673</c:v>
                </c:pt>
                <c:pt idx="1517">
                  <c:v>145.77530829802694</c:v>
                </c:pt>
                <c:pt idx="1518">
                  <c:v>146.44913583237556</c:v>
                </c:pt>
                <c:pt idx="1519">
                  <c:v>148.21243862695232</c:v>
                </c:pt>
                <c:pt idx="1520">
                  <c:v>146.6134867579546</c:v>
                </c:pt>
                <c:pt idx="1521">
                  <c:v>146.292428637754</c:v>
                </c:pt>
                <c:pt idx="1522">
                  <c:v>148.19528545191199</c:v>
                </c:pt>
                <c:pt idx="1523">
                  <c:v>148.19907345150901</c:v>
                </c:pt>
                <c:pt idx="1524">
                  <c:v>148.90524607351108</c:v>
                </c:pt>
                <c:pt idx="1525">
                  <c:v>149.54738138603173</c:v>
                </c:pt>
                <c:pt idx="1526">
                  <c:v>150.50795378980334</c:v>
                </c:pt>
                <c:pt idx="1527">
                  <c:v>149.76733146466745</c:v>
                </c:pt>
                <c:pt idx="1528">
                  <c:v>150.08778292447136</c:v>
                </c:pt>
                <c:pt idx="1529">
                  <c:v>151.06058411729566</c:v>
                </c:pt>
                <c:pt idx="1530">
                  <c:v>151.86273266034681</c:v>
                </c:pt>
                <c:pt idx="1531">
                  <c:v>150.92843294304745</c:v>
                </c:pt>
                <c:pt idx="1532">
                  <c:v>151.82967536677262</c:v>
                </c:pt>
                <c:pt idx="1533">
                  <c:v>152.67879065020088</c:v>
                </c:pt>
                <c:pt idx="1534">
                  <c:v>153.10011888138325</c:v>
                </c:pt>
                <c:pt idx="1535">
                  <c:v>153.67071149217958</c:v>
                </c:pt>
                <c:pt idx="1536">
                  <c:v>154.02193315026236</c:v>
                </c:pt>
                <c:pt idx="1537">
                  <c:v>154.45603002017938</c:v>
                </c:pt>
                <c:pt idx="1538">
                  <c:v>155.32120040690839</c:v>
                </c:pt>
                <c:pt idx="1539">
                  <c:v>156.19044412369303</c:v>
                </c:pt>
                <c:pt idx="1540">
                  <c:v>155.91524939849342</c:v>
                </c:pt>
                <c:pt idx="1541">
                  <c:v>155.81001256672064</c:v>
                </c:pt>
                <c:pt idx="1542">
                  <c:v>156.65521301915851</c:v>
                </c:pt>
                <c:pt idx="1543">
                  <c:v>157.96640215198309</c:v>
                </c:pt>
                <c:pt idx="1544">
                  <c:v>158.62215017216269</c:v>
                </c:pt>
                <c:pt idx="1545">
                  <c:v>159.51377185953518</c:v>
                </c:pt>
                <c:pt idx="1546">
                  <c:v>160.45652007939208</c:v>
                </c:pt>
                <c:pt idx="1547">
                  <c:v>160.69141431190511</c:v>
                </c:pt>
                <c:pt idx="1548">
                  <c:v>160.62773122286703</c:v>
                </c:pt>
                <c:pt idx="1549">
                  <c:v>162.29325963592285</c:v>
                </c:pt>
                <c:pt idx="1550">
                  <c:v>163.47684168867951</c:v>
                </c:pt>
                <c:pt idx="1551">
                  <c:v>161.87495793312075</c:v>
                </c:pt>
                <c:pt idx="1552">
                  <c:v>165.77094255970476</c:v>
                </c:pt>
                <c:pt idx="1553">
                  <c:v>167.44600935965818</c:v>
                </c:pt>
                <c:pt idx="1554">
                  <c:v>166.15477822304555</c:v>
                </c:pt>
                <c:pt idx="1555">
                  <c:v>158.93497505235564</c:v>
                </c:pt>
                <c:pt idx="1556">
                  <c:v>155.25006382725371</c:v>
                </c:pt>
                <c:pt idx="1557">
                  <c:v>156.43877708663484</c:v>
                </c:pt>
                <c:pt idx="1558">
                  <c:v>158.46711803038778</c:v>
                </c:pt>
                <c:pt idx="1559">
                  <c:v>162.71489326098038</c:v>
                </c:pt>
                <c:pt idx="1560">
                  <c:v>164.31493083024336</c:v>
                </c:pt>
                <c:pt idx="1561">
                  <c:v>164.19706051854681</c:v>
                </c:pt>
                <c:pt idx="1562">
                  <c:v>167.35113143192478</c:v>
                </c:pt>
                <c:pt idx="1563">
                  <c:v>170.55081751946577</c:v>
                </c:pt>
                <c:pt idx="1564">
                  <c:v>168.11066627594451</c:v>
                </c:pt>
                <c:pt idx="1565">
                  <c:v>170.24181686973435</c:v>
                </c:pt>
                <c:pt idx="1566">
                  <c:v>172.68912434527752</c:v>
                </c:pt>
                <c:pt idx="1567">
                  <c:v>172.25858837962048</c:v>
                </c:pt>
                <c:pt idx="1568">
                  <c:v>171.66410577799985</c:v>
                </c:pt>
                <c:pt idx="1569">
                  <c:v>173.58997366403372</c:v>
                </c:pt>
                <c:pt idx="1570">
                  <c:v>172.46865712391806</c:v>
                </c:pt>
                <c:pt idx="1571">
                  <c:v>171.96811293427007</c:v>
                </c:pt>
                <c:pt idx="1572">
                  <c:v>175.28549426625364</c:v>
                </c:pt>
                <c:pt idx="1573">
                  <c:v>176.44505268071745</c:v>
                </c:pt>
                <c:pt idx="1574">
                  <c:v>177.69780798620971</c:v>
                </c:pt>
                <c:pt idx="1575">
                  <c:v>179.91284781504459</c:v>
                </c:pt>
                <c:pt idx="1576">
                  <c:v>177.59777244246666</c:v>
                </c:pt>
                <c:pt idx="1577">
                  <c:v>176.62440238233</c:v>
                </c:pt>
                <c:pt idx="1578">
                  <c:v>176.93835598864197</c:v>
                </c:pt>
                <c:pt idx="1579">
                  <c:v>179.20599658448677</c:v>
                </c:pt>
                <c:pt idx="1580">
                  <c:v>178.33637212995831</c:v>
                </c:pt>
                <c:pt idx="1581">
                  <c:v>178.05086620629834</c:v>
                </c:pt>
                <c:pt idx="1582">
                  <c:v>180.38764985219831</c:v>
                </c:pt>
                <c:pt idx="1583">
                  <c:v>176.91553910007318</c:v>
                </c:pt>
                <c:pt idx="1584">
                  <c:v>180.76881331305347</c:v>
                </c:pt>
                <c:pt idx="1585">
                  <c:v>181.72091152107902</c:v>
                </c:pt>
                <c:pt idx="1586">
                  <c:v>182.15540566504518</c:v>
                </c:pt>
                <c:pt idx="1587">
                  <c:v>180.83146296036557</c:v>
                </c:pt>
                <c:pt idx="1588">
                  <c:v>182.50025883501365</c:v>
                </c:pt>
                <c:pt idx="1589">
                  <c:v>180.98971687220322</c:v>
                </c:pt>
                <c:pt idx="1590">
                  <c:v>182.89580513552536</c:v>
                </c:pt>
                <c:pt idx="1591">
                  <c:v>185.04350655088879</c:v>
                </c:pt>
                <c:pt idx="1592">
                  <c:v>185.75135781048223</c:v>
                </c:pt>
                <c:pt idx="1593">
                  <c:v>185.26103939590345</c:v>
                </c:pt>
                <c:pt idx="1594">
                  <c:v>183.88820786430975</c:v>
                </c:pt>
                <c:pt idx="1595">
                  <c:v>183.75818547552242</c:v>
                </c:pt>
                <c:pt idx="1596">
                  <c:v>185.74006066229387</c:v>
                </c:pt>
                <c:pt idx="1597">
                  <c:v>186.56490309455413</c:v>
                </c:pt>
                <c:pt idx="1598">
                  <c:v>186.49485482610928</c:v>
                </c:pt>
                <c:pt idx="1599">
                  <c:v>186.23499335126635</c:v>
                </c:pt>
                <c:pt idx="1600">
                  <c:v>185.54744708954163</c:v>
                </c:pt>
                <c:pt idx="1601">
                  <c:v>187.45071971272236</c:v>
                </c:pt>
                <c:pt idx="1602">
                  <c:v>188.16404476827253</c:v>
                </c:pt>
                <c:pt idx="1603">
                  <c:v>187.5472849682541</c:v>
                </c:pt>
                <c:pt idx="1604">
                  <c:v>187.14359245642567</c:v>
                </c:pt>
                <c:pt idx="1605">
                  <c:v>189.47864957215091</c:v>
                </c:pt>
                <c:pt idx="1606">
                  <c:v>189.51003858814943</c:v>
                </c:pt>
                <c:pt idx="1607">
                  <c:v>188.93760210090824</c:v>
                </c:pt>
                <c:pt idx="1608">
                  <c:v>190.19047948660011</c:v>
                </c:pt>
                <c:pt idx="1609">
                  <c:v>190.43591849502167</c:v>
                </c:pt>
                <c:pt idx="1610">
                  <c:v>190.02975790782077</c:v>
                </c:pt>
                <c:pt idx="1611">
                  <c:v>189.84690887069561</c:v>
                </c:pt>
                <c:pt idx="1612">
                  <c:v>190.67699886894954</c:v>
                </c:pt>
                <c:pt idx="1613">
                  <c:v>191.37307820855074</c:v>
                </c:pt>
                <c:pt idx="1614">
                  <c:v>192.04767130655532</c:v>
                </c:pt>
                <c:pt idx="1615">
                  <c:v>193.057199016548</c:v>
                </c:pt>
                <c:pt idx="1616">
                  <c:v>193.18056365731127</c:v>
                </c:pt>
                <c:pt idx="1617">
                  <c:v>191.80266837197701</c:v>
                </c:pt>
                <c:pt idx="1618">
                  <c:v>192.47174562435558</c:v>
                </c:pt>
                <c:pt idx="1619">
                  <c:v>192.46090623601458</c:v>
                </c:pt>
                <c:pt idx="1620">
                  <c:v>193.91615010169443</c:v>
                </c:pt>
                <c:pt idx="1621">
                  <c:v>194.57575635716765</c:v>
                </c:pt>
                <c:pt idx="1622">
                  <c:v>194.21116132892934</c:v>
                </c:pt>
                <c:pt idx="1623">
                  <c:v>195.65821998422163</c:v>
                </c:pt>
                <c:pt idx="1624">
                  <c:v>195.69660823157926</c:v>
                </c:pt>
                <c:pt idx="1625">
                  <c:v>196.274930459823</c:v>
                </c:pt>
                <c:pt idx="1626">
                  <c:v>196.64527179738502</c:v>
                </c:pt>
                <c:pt idx="1627">
                  <c:v>194.72127093313077</c:v>
                </c:pt>
                <c:pt idx="1628">
                  <c:v>198.26090344207745</c:v>
                </c:pt>
                <c:pt idx="1629">
                  <c:v>199.61461949549374</c:v>
                </c:pt>
                <c:pt idx="1630">
                  <c:v>197.79339120688743</c:v>
                </c:pt>
                <c:pt idx="1631">
                  <c:v>198.8683826335363</c:v>
                </c:pt>
                <c:pt idx="1632">
                  <c:v>198.49348627064097</c:v>
                </c:pt>
                <c:pt idx="1633">
                  <c:v>198.09012903711724</c:v>
                </c:pt>
                <c:pt idx="1634">
                  <c:v>197.23574702478814</c:v>
                </c:pt>
                <c:pt idx="1635">
                  <c:v>203.07808140585465</c:v>
                </c:pt>
                <c:pt idx="1636">
                  <c:v>204.18049053265605</c:v>
                </c:pt>
                <c:pt idx="1637">
                  <c:v>200.29005501948762</c:v>
                </c:pt>
                <c:pt idx="1638">
                  <c:v>199.66852068746547</c:v>
                </c:pt>
                <c:pt idx="1639">
                  <c:v>200.40394428267911</c:v>
                </c:pt>
                <c:pt idx="1640">
                  <c:v>202.5559823933651</c:v>
                </c:pt>
                <c:pt idx="1641">
                  <c:v>204.45472558610834</c:v>
                </c:pt>
                <c:pt idx="1642">
                  <c:v>201.78743639989773</c:v>
                </c:pt>
                <c:pt idx="1643">
                  <c:v>201.01638254161591</c:v>
                </c:pt>
                <c:pt idx="1644">
                  <c:v>202.9054235189891</c:v>
                </c:pt>
                <c:pt idx="1645">
                  <c:v>210.31561621560832</c:v>
                </c:pt>
                <c:pt idx="1646">
                  <c:v>207.9776114820973</c:v>
                </c:pt>
                <c:pt idx="1647">
                  <c:v>202.11396374315913</c:v>
                </c:pt>
                <c:pt idx="1648">
                  <c:v>206.22647440818821</c:v>
                </c:pt>
                <c:pt idx="1649">
                  <c:v>210.3159005664314</c:v>
                </c:pt>
                <c:pt idx="1650">
                  <c:v>206.89659523847664</c:v>
                </c:pt>
                <c:pt idx="1651">
                  <c:v>207.03600883266807</c:v>
                </c:pt>
                <c:pt idx="1652">
                  <c:v>208.16313543247907</c:v>
                </c:pt>
                <c:pt idx="1653">
                  <c:v>207.78959724240528</c:v>
                </c:pt>
                <c:pt idx="1654">
                  <c:v>207.76672205233683</c:v>
                </c:pt>
                <c:pt idx="1655">
                  <c:v>209.39982007751124</c:v>
                </c:pt>
                <c:pt idx="1656">
                  <c:v>210.1379477144454</c:v>
                </c:pt>
                <c:pt idx="1657">
                  <c:v>211.55023828500958</c:v>
                </c:pt>
                <c:pt idx="1658">
                  <c:v>211.20466446389264</c:v>
                </c:pt>
                <c:pt idx="1659">
                  <c:v>214.31666578114564</c:v>
                </c:pt>
                <c:pt idx="1660">
                  <c:v>212.1693003237007</c:v>
                </c:pt>
                <c:pt idx="1661">
                  <c:v>212.15236279591934</c:v>
                </c:pt>
                <c:pt idx="1662">
                  <c:v>217.76004912828071</c:v>
                </c:pt>
                <c:pt idx="1663">
                  <c:v>229.96491529122324</c:v>
                </c:pt>
                <c:pt idx="1664">
                  <c:v>227.723626058229</c:v>
                </c:pt>
                <c:pt idx="1665">
                  <c:v>220.98059313793843</c:v>
                </c:pt>
                <c:pt idx="1666">
                  <c:v>218.5249960912588</c:v>
                </c:pt>
                <c:pt idx="1667">
                  <c:v>220.30482672870161</c:v>
                </c:pt>
                <c:pt idx="1668">
                  <c:v>220.81394745558299</c:v>
                </c:pt>
                <c:pt idx="1669">
                  <c:v>219.2915363052409</c:v>
                </c:pt>
                <c:pt idx="1670">
                  <c:v>217.14163308404034</c:v>
                </c:pt>
                <c:pt idx="1671">
                  <c:v>219.00029549014619</c:v>
                </c:pt>
                <c:pt idx="1672">
                  <c:v>226.05991456731479</c:v>
                </c:pt>
                <c:pt idx="1673">
                  <c:v>225.99002015940573</c:v>
                </c:pt>
                <c:pt idx="1674">
                  <c:v>225.19615026540396</c:v>
                </c:pt>
                <c:pt idx="1675">
                  <c:v>223.85809049858977</c:v>
                </c:pt>
                <c:pt idx="1676">
                  <c:v>225.76820923633446</c:v>
                </c:pt>
                <c:pt idx="1677">
                  <c:v>227.32770231250521</c:v>
                </c:pt>
                <c:pt idx="1678">
                  <c:v>228.6033559207807</c:v>
                </c:pt>
                <c:pt idx="1679">
                  <c:v>228.36021557302496</c:v>
                </c:pt>
                <c:pt idx="1680">
                  <c:v>228.17453105492697</c:v>
                </c:pt>
                <c:pt idx="1681">
                  <c:v>226.76869129923458</c:v>
                </c:pt>
                <c:pt idx="1682">
                  <c:v>197.47990865553174</c:v>
                </c:pt>
                <c:pt idx="1683">
                  <c:v>179.37907145555775</c:v>
                </c:pt>
                <c:pt idx="1684">
                  <c:v>238.51774884998713</c:v>
                </c:pt>
                <c:pt idx="1685">
                  <c:v>259.36157625914018</c:v>
                </c:pt>
                <c:pt idx="1686">
                  <c:v>224.90184061249951</c:v>
                </c:pt>
                <c:pt idx="1687">
                  <c:v>219.642031004046</c:v>
                </c:pt>
                <c:pt idx="1688">
                  <c:v>225.15304904909343</c:v>
                </c:pt>
                <c:pt idx="1689">
                  <c:v>225.13519637340812</c:v>
                </c:pt>
                <c:pt idx="1690">
                  <c:v>224.67388720244054</c:v>
                </c:pt>
                <c:pt idx="1691">
                  <c:v>225.98313552743602</c:v>
                </c:pt>
                <c:pt idx="1692">
                  <c:v>228.07956598288786</c:v>
                </c:pt>
                <c:pt idx="1693">
                  <c:v>230.60013908704127</c:v>
                </c:pt>
                <c:pt idx="1694">
                  <c:v>232.34116366042508</c:v>
                </c:pt>
                <c:pt idx="1695">
                  <c:v>243.45931113122566</c:v>
                </c:pt>
                <c:pt idx="1696">
                  <c:v>251.30354953409713</c:v>
                </c:pt>
                <c:pt idx="1697">
                  <c:v>241.64414554256291</c:v>
                </c:pt>
                <c:pt idx="1698">
                  <c:v>237.63836738569873</c:v>
                </c:pt>
                <c:pt idx="1699">
                  <c:v>239.25729193302811</c:v>
                </c:pt>
                <c:pt idx="1700">
                  <c:v>239.59172117634205</c:v>
                </c:pt>
                <c:pt idx="1701">
                  <c:v>240.57472757378883</c:v>
                </c:pt>
                <c:pt idx="1702">
                  <c:v>240.13971817831396</c:v>
                </c:pt>
                <c:pt idx="1703">
                  <c:v>238.71028737126139</c:v>
                </c:pt>
                <c:pt idx="1704">
                  <c:v>240.55666108569247</c:v>
                </c:pt>
                <c:pt idx="1705">
                  <c:v>240.3435949208347</c:v>
                </c:pt>
                <c:pt idx="1706">
                  <c:v>240.72940987782428</c:v>
                </c:pt>
                <c:pt idx="1707">
                  <c:v>240.48392762463891</c:v>
                </c:pt>
                <c:pt idx="1708">
                  <c:v>240.0316766697095</c:v>
                </c:pt>
                <c:pt idx="1709">
                  <c:v>241.05946862237721</c:v>
                </c:pt>
                <c:pt idx="1710">
                  <c:v>241.58632376750509</c:v>
                </c:pt>
                <c:pt idx="1711">
                  <c:v>241.42683778875517</c:v>
                </c:pt>
                <c:pt idx="1712">
                  <c:v>241.97300549506758</c:v>
                </c:pt>
                <c:pt idx="1713">
                  <c:v>242.18792855600259</c:v>
                </c:pt>
                <c:pt idx="1714">
                  <c:v>244.8528813719964</c:v>
                </c:pt>
                <c:pt idx="1715">
                  <c:v>245.04957704869625</c:v>
                </c:pt>
                <c:pt idx="1716">
                  <c:v>244.43733932859186</c:v>
                </c:pt>
                <c:pt idx="1717">
                  <c:v>245.59313941886941</c:v>
                </c:pt>
                <c:pt idx="1718">
                  <c:v>246.8187520502384</c:v>
                </c:pt>
                <c:pt idx="1719">
                  <c:v>245.94415940899637</c:v>
                </c:pt>
                <c:pt idx="1720">
                  <c:v>246.52231793419097</c:v>
                </c:pt>
                <c:pt idx="1721">
                  <c:v>246.97630246758763</c:v>
                </c:pt>
                <c:pt idx="1722">
                  <c:v>246.56942166444617</c:v>
                </c:pt>
                <c:pt idx="1723">
                  <c:v>246.29301561277603</c:v>
                </c:pt>
                <c:pt idx="1724">
                  <c:v>246.72805171119634</c:v>
                </c:pt>
                <c:pt idx="1725">
                  <c:v>247.55273525281041</c:v>
                </c:pt>
                <c:pt idx="1726">
                  <c:v>249.06196540811686</c:v>
                </c:pt>
                <c:pt idx="1727">
                  <c:v>249.57697521776785</c:v>
                </c:pt>
                <c:pt idx="1728">
                  <c:v>250.4686636397908</c:v>
                </c:pt>
                <c:pt idx="1729">
                  <c:v>250.43771886969003</c:v>
                </c:pt>
                <c:pt idx="1730">
                  <c:v>250.60527063238149</c:v>
                </c:pt>
                <c:pt idx="1731">
                  <c:v>251.33251235602228</c:v>
                </c:pt>
                <c:pt idx="1732">
                  <c:v>252.02698928763832</c:v>
                </c:pt>
                <c:pt idx="1733">
                  <c:v>252.51270642548963</c:v>
                </c:pt>
                <c:pt idx="1734">
                  <c:v>251.76960171742959</c:v>
                </c:pt>
                <c:pt idx="1735">
                  <c:v>251.51440534026057</c:v>
                </c:pt>
                <c:pt idx="1736">
                  <c:v>252.13145520455151</c:v>
                </c:pt>
                <c:pt idx="1737">
                  <c:v>253.522454156512</c:v>
                </c:pt>
                <c:pt idx="1738">
                  <c:v>255.08465073421428</c:v>
                </c:pt>
                <c:pt idx="1739">
                  <c:v>254.16704541657529</c:v>
                </c:pt>
                <c:pt idx="1740">
                  <c:v>254.6139994790903</c:v>
                </c:pt>
                <c:pt idx="1741">
                  <c:v>253.90916805074798</c:v>
                </c:pt>
                <c:pt idx="1742">
                  <c:v>254.21662843766782</c:v>
                </c:pt>
                <c:pt idx="1743">
                  <c:v>254.84829798049211</c:v>
                </c:pt>
                <c:pt idx="1744">
                  <c:v>256.15483970291712</c:v>
                </c:pt>
                <c:pt idx="1745">
                  <c:v>256.57180978241593</c:v>
                </c:pt>
                <c:pt idx="1746">
                  <c:v>257.70675274965606</c:v>
                </c:pt>
                <c:pt idx="1747">
                  <c:v>256.70300122031904</c:v>
                </c:pt>
                <c:pt idx="1748">
                  <c:v>256.0488828568092</c:v>
                </c:pt>
                <c:pt idx="1749">
                  <c:v>255.71338155958617</c:v>
                </c:pt>
                <c:pt idx="1750">
                  <c:v>258.09827605784858</c:v>
                </c:pt>
                <c:pt idx="1751">
                  <c:v>259.72833447424892</c:v>
                </c:pt>
                <c:pt idx="1752">
                  <c:v>258.49337501947372</c:v>
                </c:pt>
                <c:pt idx="1753">
                  <c:v>259.5327853465858</c:v>
                </c:pt>
                <c:pt idx="1754">
                  <c:v>257.29188797480896</c:v>
                </c:pt>
                <c:pt idx="1755">
                  <c:v>259.30395477147727</c:v>
                </c:pt>
                <c:pt idx="1756">
                  <c:v>259.79771291279076</c:v>
                </c:pt>
                <c:pt idx="1757">
                  <c:v>260.37003570521023</c:v>
                </c:pt>
                <c:pt idx="1758">
                  <c:v>260.64992015605435</c:v>
                </c:pt>
                <c:pt idx="1759">
                  <c:v>261.01995895986067</c:v>
                </c:pt>
                <c:pt idx="1760">
                  <c:v>261.7065439514426</c:v>
                </c:pt>
                <c:pt idx="1761">
                  <c:v>261.65608422693651</c:v>
                </c:pt>
                <c:pt idx="1762">
                  <c:v>261.15816144309645</c:v>
                </c:pt>
                <c:pt idx="1763">
                  <c:v>261.63896974675964</c:v>
                </c:pt>
                <c:pt idx="1764">
                  <c:v>260.67165241044944</c:v>
                </c:pt>
                <c:pt idx="1765">
                  <c:v>262.49414725510519</c:v>
                </c:pt>
                <c:pt idx="1766">
                  <c:v>263.20624627340948</c:v>
                </c:pt>
                <c:pt idx="1767">
                  <c:v>263.26771669216436</c:v>
                </c:pt>
                <c:pt idx="1768">
                  <c:v>263.2925580442693</c:v>
                </c:pt>
                <c:pt idx="1769">
                  <c:v>262.5248709106591</c:v>
                </c:pt>
                <c:pt idx="1770">
                  <c:v>263.31071718112435</c:v>
                </c:pt>
                <c:pt idx="1771">
                  <c:v>265.41298609916424</c:v>
                </c:pt>
                <c:pt idx="1772">
                  <c:v>264.98375037003802</c:v>
                </c:pt>
                <c:pt idx="1773">
                  <c:v>263.67538910999127</c:v>
                </c:pt>
                <c:pt idx="1774">
                  <c:v>265.89949319243368</c:v>
                </c:pt>
                <c:pt idx="1775">
                  <c:v>264.94377595039026</c:v>
                </c:pt>
                <c:pt idx="1776">
                  <c:v>264.70154266490306</c:v>
                </c:pt>
                <c:pt idx="1777">
                  <c:v>265.94693170759183</c:v>
                </c:pt>
                <c:pt idx="1778">
                  <c:v>265.42475511406701</c:v>
                </c:pt>
                <c:pt idx="1779">
                  <c:v>265.37941599413296</c:v>
                </c:pt>
                <c:pt idx="1780">
                  <c:v>266.78855554652847</c:v>
                </c:pt>
                <c:pt idx="1781">
                  <c:v>266.48399071586493</c:v>
                </c:pt>
                <c:pt idx="1782">
                  <c:v>265.83982356862481</c:v>
                </c:pt>
                <c:pt idx="1783">
                  <c:v>266.27109258131583</c:v>
                </c:pt>
                <c:pt idx="1784">
                  <c:v>266.17329646880006</c:v>
                </c:pt>
                <c:pt idx="1785">
                  <c:v>268.94350952670675</c:v>
                </c:pt>
                <c:pt idx="1786">
                  <c:v>267.84877616847507</c:v>
                </c:pt>
                <c:pt idx="1787">
                  <c:v>265.91409936692628</c:v>
                </c:pt>
                <c:pt idx="1788">
                  <c:v>269.24437770628725</c:v>
                </c:pt>
                <c:pt idx="1789">
                  <c:v>269.60953284963972</c:v>
                </c:pt>
                <c:pt idx="1790">
                  <c:v>266.9103331793882</c:v>
                </c:pt>
                <c:pt idx="1791">
                  <c:v>267.54495918858629</c:v>
                </c:pt>
                <c:pt idx="1792">
                  <c:v>275.80654684012518</c:v>
                </c:pt>
                <c:pt idx="1793">
                  <c:v>275.52082409411611</c:v>
                </c:pt>
                <c:pt idx="1794">
                  <c:v>275.30845989032292</c:v>
                </c:pt>
                <c:pt idx="1795">
                  <c:v>275.61404441859253</c:v>
                </c:pt>
                <c:pt idx="1796">
                  <c:v>277.71217120279692</c:v>
                </c:pt>
                <c:pt idx="1797">
                  <c:v>278.58802786201198</c:v>
                </c:pt>
                <c:pt idx="1798">
                  <c:v>277.65460704222164</c:v>
                </c:pt>
                <c:pt idx="1799">
                  <c:v>275.62718772600141</c:v>
                </c:pt>
                <c:pt idx="1800">
                  <c:v>272.03292796840799</c:v>
                </c:pt>
                <c:pt idx="1801">
                  <c:v>272.49150910216548</c:v>
                </c:pt>
                <c:pt idx="1802">
                  <c:v>275.73377448869343</c:v>
                </c:pt>
                <c:pt idx="1803">
                  <c:v>277.16053482740762</c:v>
                </c:pt>
                <c:pt idx="1804">
                  <c:v>274.75823140199839</c:v>
                </c:pt>
                <c:pt idx="1805">
                  <c:v>276.50248422505592</c:v>
                </c:pt>
                <c:pt idx="1806">
                  <c:v>275.29814610982851</c:v>
                </c:pt>
                <c:pt idx="1807">
                  <c:v>275.5195857353558</c:v>
                </c:pt>
                <c:pt idx="1808">
                  <c:v>275.59332252340664</c:v>
                </c:pt>
                <c:pt idx="1809">
                  <c:v>276.08306254503623</c:v>
                </c:pt>
                <c:pt idx="1810">
                  <c:v>277.30116457373418</c:v>
                </c:pt>
                <c:pt idx="1811">
                  <c:v>277.49227288378012</c:v>
                </c:pt>
                <c:pt idx="1812">
                  <c:v>278.72953064324713</c:v>
                </c:pt>
                <c:pt idx="1813">
                  <c:v>434.56075938028289</c:v>
                </c:pt>
                <c:pt idx="1814">
                  <c:v>376.23575091610547</c:v>
                </c:pt>
                <c:pt idx="1815">
                  <c:v>274.77050729568475</c:v>
                </c:pt>
                <c:pt idx="1816">
                  <c:v>221.85130248931108</c:v>
                </c:pt>
                <c:pt idx="1817">
                  <c:v>190.66041257370151</c:v>
                </c:pt>
                <c:pt idx="1818">
                  <c:v>174.6390655561614</c:v>
                </c:pt>
                <c:pt idx="1819">
                  <c:v>165.48514667301512</c:v>
                </c:pt>
                <c:pt idx="1820">
                  <c:v>159.99884349713824</c:v>
                </c:pt>
                <c:pt idx="1821">
                  <c:v>51.295186723656791</c:v>
                </c:pt>
                <c:pt idx="1822">
                  <c:v>52.456247353012962</c:v>
                </c:pt>
                <c:pt idx="1823">
                  <c:v>279.8571573589536</c:v>
                </c:pt>
                <c:pt idx="1824">
                  <c:v>277.85899494231467</c:v>
                </c:pt>
                <c:pt idx="1825">
                  <c:v>314.38806165099118</c:v>
                </c:pt>
                <c:pt idx="1826">
                  <c:v>390.90164901716696</c:v>
                </c:pt>
                <c:pt idx="1827">
                  <c:v>371.47998764421283</c:v>
                </c:pt>
                <c:pt idx="1828">
                  <c:v>355.93577346967652</c:v>
                </c:pt>
                <c:pt idx="1829">
                  <c:v>374.56679849277316</c:v>
                </c:pt>
                <c:pt idx="1830">
                  <c:v>381.86235864061115</c:v>
                </c:pt>
                <c:pt idx="1831">
                  <c:v>389.19015431486667</c:v>
                </c:pt>
                <c:pt idx="1832">
                  <c:v>435.26915282877815</c:v>
                </c:pt>
                <c:pt idx="1833">
                  <c:v>861.03551425247849</c:v>
                </c:pt>
                <c:pt idx="1834">
                  <c:v>563.42442923836506</c:v>
                </c:pt>
                <c:pt idx="1835">
                  <c:v>280.4026769967802</c:v>
                </c:pt>
                <c:pt idx="1836">
                  <c:v>222.85457311108482</c:v>
                </c:pt>
                <c:pt idx="1837">
                  <c:v>213.96511391740489</c:v>
                </c:pt>
                <c:pt idx="1838">
                  <c:v>218.20450265620582</c:v>
                </c:pt>
                <c:pt idx="1839">
                  <c:v>280.74263576291975</c:v>
                </c:pt>
                <c:pt idx="1840">
                  <c:v>450.55096503728265</c:v>
                </c:pt>
                <c:pt idx="1841">
                  <c:v>446.14736603768574</c:v>
                </c:pt>
                <c:pt idx="1842">
                  <c:v>352.25362267501623</c:v>
                </c:pt>
                <c:pt idx="1843">
                  <c:v>333.66802579647913</c:v>
                </c:pt>
                <c:pt idx="1844">
                  <c:v>333.83186904663404</c:v>
                </c:pt>
                <c:pt idx="1845">
                  <c:v>325.46007865609494</c:v>
                </c:pt>
                <c:pt idx="1846">
                  <c:v>321.17195090812413</c:v>
                </c:pt>
                <c:pt idx="1847">
                  <c:v>319.40474214043672</c:v>
                </c:pt>
                <c:pt idx="1848">
                  <c:v>317.65374988390681</c:v>
                </c:pt>
                <c:pt idx="1849">
                  <c:v>320.05835845654985</c:v>
                </c:pt>
                <c:pt idx="1850">
                  <c:v>317.3977730821361</c:v>
                </c:pt>
                <c:pt idx="1851">
                  <c:v>313.31553462963842</c:v>
                </c:pt>
                <c:pt idx="1852">
                  <c:v>311.65859118320083</c:v>
                </c:pt>
                <c:pt idx="1853">
                  <c:v>311.05771253307421</c:v>
                </c:pt>
                <c:pt idx="1854">
                  <c:v>311.06131956146481</c:v>
                </c:pt>
                <c:pt idx="1855">
                  <c:v>308.50037377268688</c:v>
                </c:pt>
                <c:pt idx="1856">
                  <c:v>309.77492215042668</c:v>
                </c:pt>
                <c:pt idx="1857">
                  <c:v>309.03634084120233</c:v>
                </c:pt>
                <c:pt idx="1858">
                  <c:v>307.93063221386143</c:v>
                </c:pt>
                <c:pt idx="1859">
                  <c:v>305.88114490982571</c:v>
                </c:pt>
                <c:pt idx="1860">
                  <c:v>306.60214940140293</c:v>
                </c:pt>
                <c:pt idx="1861">
                  <c:v>305.45779168149198</c:v>
                </c:pt>
                <c:pt idx="1862">
                  <c:v>305.66415212483685</c:v>
                </c:pt>
                <c:pt idx="1863">
                  <c:v>303.38499084256523</c:v>
                </c:pt>
                <c:pt idx="1864">
                  <c:v>304.2142885390931</c:v>
                </c:pt>
                <c:pt idx="1865">
                  <c:v>303.98130418834347</c:v>
                </c:pt>
                <c:pt idx="1866">
                  <c:v>306.37964971566174</c:v>
                </c:pt>
                <c:pt idx="1867">
                  <c:v>303.89265110685568</c:v>
                </c:pt>
                <c:pt idx="1868">
                  <c:v>305.84024530748718</c:v>
                </c:pt>
                <c:pt idx="1869">
                  <c:v>304.65900336022617</c:v>
                </c:pt>
                <c:pt idx="1870">
                  <c:v>306.46362944807521</c:v>
                </c:pt>
                <c:pt idx="1871">
                  <c:v>307.54693724895776</c:v>
                </c:pt>
                <c:pt idx="1872">
                  <c:v>307.63110310270412</c:v>
                </c:pt>
                <c:pt idx="1873">
                  <c:v>307.42780354850504</c:v>
                </c:pt>
                <c:pt idx="1874">
                  <c:v>308.15872815622288</c:v>
                </c:pt>
                <c:pt idx="1875">
                  <c:v>307.58006468593584</c:v>
                </c:pt>
                <c:pt idx="1876">
                  <c:v>307.62518309907131</c:v>
                </c:pt>
                <c:pt idx="1877">
                  <c:v>308.36175171380188</c:v>
                </c:pt>
                <c:pt idx="1878">
                  <c:v>312.27466866227797</c:v>
                </c:pt>
                <c:pt idx="1879">
                  <c:v>309.21455802295964</c:v>
                </c:pt>
                <c:pt idx="1880">
                  <c:v>309.55365149670274</c:v>
                </c:pt>
                <c:pt idx="1881">
                  <c:v>310.78628415004351</c:v>
                </c:pt>
                <c:pt idx="1882">
                  <c:v>312.79462716523079</c:v>
                </c:pt>
                <c:pt idx="1883">
                  <c:v>312.03074637171807</c:v>
                </c:pt>
                <c:pt idx="1884">
                  <c:v>314.0258774977313</c:v>
                </c:pt>
                <c:pt idx="1885">
                  <c:v>310.73676914218623</c:v>
                </c:pt>
                <c:pt idx="1886">
                  <c:v>312.64934394407641</c:v>
                </c:pt>
                <c:pt idx="1887">
                  <c:v>311.92347315074704</c:v>
                </c:pt>
                <c:pt idx="1888">
                  <c:v>312.37707608027966</c:v>
                </c:pt>
                <c:pt idx="1889">
                  <c:v>311.16274379680738</c:v>
                </c:pt>
                <c:pt idx="1890">
                  <c:v>313.37792982072699</c:v>
                </c:pt>
                <c:pt idx="1891">
                  <c:v>312.51186088039941</c:v>
                </c:pt>
                <c:pt idx="1892">
                  <c:v>312.16561338524087</c:v>
                </c:pt>
                <c:pt idx="1893">
                  <c:v>311.57630908494048</c:v>
                </c:pt>
                <c:pt idx="1894">
                  <c:v>311.08526705503016</c:v>
                </c:pt>
                <c:pt idx="1895">
                  <c:v>312.17078542891846</c:v>
                </c:pt>
                <c:pt idx="1896">
                  <c:v>311.61381238327255</c:v>
                </c:pt>
                <c:pt idx="1897">
                  <c:v>313.62503348503378</c:v>
                </c:pt>
                <c:pt idx="1898">
                  <c:v>312.73717051844375</c:v>
                </c:pt>
                <c:pt idx="1899">
                  <c:v>312.85012721916894</c:v>
                </c:pt>
                <c:pt idx="1900">
                  <c:v>312.40178905050527</c:v>
                </c:pt>
                <c:pt idx="1901">
                  <c:v>314.22948120314936</c:v>
                </c:pt>
                <c:pt idx="1902">
                  <c:v>312.70927108514945</c:v>
                </c:pt>
                <c:pt idx="1903">
                  <c:v>311.98423238143857</c:v>
                </c:pt>
                <c:pt idx="1904">
                  <c:v>312.85438409576091</c:v>
                </c:pt>
                <c:pt idx="1905">
                  <c:v>311.67723512900858</c:v>
                </c:pt>
                <c:pt idx="1906">
                  <c:v>311.19892934091564</c:v>
                </c:pt>
                <c:pt idx="1907">
                  <c:v>311.06076656321335</c:v>
                </c:pt>
                <c:pt idx="1908">
                  <c:v>312.69794171311065</c:v>
                </c:pt>
                <c:pt idx="1909">
                  <c:v>311.57354082966049</c:v>
                </c:pt>
                <c:pt idx="1910">
                  <c:v>311.21981460571362</c:v>
                </c:pt>
                <c:pt idx="1911">
                  <c:v>311.41562907417403</c:v>
                </c:pt>
                <c:pt idx="1912">
                  <c:v>309.65074883079268</c:v>
                </c:pt>
                <c:pt idx="1913">
                  <c:v>310.00883995871141</c:v>
                </c:pt>
                <c:pt idx="1914">
                  <c:v>310.01993427119936</c:v>
                </c:pt>
                <c:pt idx="1915">
                  <c:v>310.32189995296176</c:v>
                </c:pt>
                <c:pt idx="1916">
                  <c:v>310.17667530871915</c:v>
                </c:pt>
                <c:pt idx="1917">
                  <c:v>317.03099652581096</c:v>
                </c:pt>
                <c:pt idx="1918">
                  <c:v>317.22247836659255</c:v>
                </c:pt>
                <c:pt idx="1919">
                  <c:v>316.67083169288941</c:v>
                </c:pt>
                <c:pt idx="1920">
                  <c:v>315.70300267941684</c:v>
                </c:pt>
                <c:pt idx="1921">
                  <c:v>313.08348749213519</c:v>
                </c:pt>
                <c:pt idx="1922">
                  <c:v>314.39228001134092</c:v>
                </c:pt>
                <c:pt idx="1923">
                  <c:v>316.94297230099329</c:v>
                </c:pt>
                <c:pt idx="1924">
                  <c:v>312.30126268059888</c:v>
                </c:pt>
                <c:pt idx="1925">
                  <c:v>315.69749434459129</c:v>
                </c:pt>
                <c:pt idx="1926">
                  <c:v>316.18584950393574</c:v>
                </c:pt>
                <c:pt idx="1927">
                  <c:v>315.3512786908816</c:v>
                </c:pt>
                <c:pt idx="1928">
                  <c:v>313.55396145074485</c:v>
                </c:pt>
                <c:pt idx="1929">
                  <c:v>313.89845068016172</c:v>
                </c:pt>
                <c:pt idx="1930">
                  <c:v>317.04440131909132</c:v>
                </c:pt>
                <c:pt idx="1931">
                  <c:v>314.49076068785087</c:v>
                </c:pt>
                <c:pt idx="1932">
                  <c:v>312.37136578820719</c:v>
                </c:pt>
                <c:pt idx="1933">
                  <c:v>315.52287587657906</c:v>
                </c:pt>
                <c:pt idx="1934">
                  <c:v>314.40202593220727</c:v>
                </c:pt>
                <c:pt idx="1935">
                  <c:v>312.96667517451948</c:v>
                </c:pt>
                <c:pt idx="1936">
                  <c:v>315.62086464388688</c:v>
                </c:pt>
                <c:pt idx="1937">
                  <c:v>313.93724293006562</c:v>
                </c:pt>
                <c:pt idx="1938">
                  <c:v>316.74249604371943</c:v>
                </c:pt>
                <c:pt idx="1939">
                  <c:v>316.2831418425327</c:v>
                </c:pt>
                <c:pt idx="1940">
                  <c:v>312.1457225158739</c:v>
                </c:pt>
                <c:pt idx="1941">
                  <c:v>310.87486277550011</c:v>
                </c:pt>
                <c:pt idx="1942">
                  <c:v>313.99400755153061</c:v>
                </c:pt>
                <c:pt idx="1943">
                  <c:v>315.79334673023038</c:v>
                </c:pt>
                <c:pt idx="1944">
                  <c:v>319.39431994889992</c:v>
                </c:pt>
                <c:pt idx="1945">
                  <c:v>312.62313597279234</c:v>
                </c:pt>
                <c:pt idx="1946">
                  <c:v>324.99280514545904</c:v>
                </c:pt>
                <c:pt idx="1947">
                  <c:v>288.53322924334924</c:v>
                </c:pt>
                <c:pt idx="1948">
                  <c:v>313.22890180926208</c:v>
                </c:pt>
                <c:pt idx="1949">
                  <c:v>308.78736061069401</c:v>
                </c:pt>
                <c:pt idx="1950">
                  <c:v>310.33747945009662</c:v>
                </c:pt>
                <c:pt idx="1951">
                  <c:v>333.84511612179853</c:v>
                </c:pt>
                <c:pt idx="1952">
                  <c:v>279.80466508934705</c:v>
                </c:pt>
                <c:pt idx="1953">
                  <c:v>355.9218754125111</c:v>
                </c:pt>
                <c:pt idx="1954">
                  <c:v>299.6763141005805</c:v>
                </c:pt>
                <c:pt idx="1955">
                  <c:v>260.30377160955817</c:v>
                </c:pt>
                <c:pt idx="1956">
                  <c:v>368.23990044370589</c:v>
                </c:pt>
                <c:pt idx="1957">
                  <c:v>391.66626223792247</c:v>
                </c:pt>
                <c:pt idx="1958">
                  <c:v>275.13219796261558</c:v>
                </c:pt>
                <c:pt idx="1959">
                  <c:v>316.3754614818792</c:v>
                </c:pt>
                <c:pt idx="1960">
                  <c:v>357.1601317438213</c:v>
                </c:pt>
                <c:pt idx="1961">
                  <c:v>271.1504093040511</c:v>
                </c:pt>
                <c:pt idx="1962">
                  <c:v>276.97794381607508</c:v>
                </c:pt>
                <c:pt idx="1963">
                  <c:v>392.6291819549142</c:v>
                </c:pt>
                <c:pt idx="1964">
                  <c:v>323.8588324040204</c:v>
                </c:pt>
                <c:pt idx="1965">
                  <c:v>261.58195478030621</c:v>
                </c:pt>
                <c:pt idx="1966">
                  <c:v>326.0214049698742</c:v>
                </c:pt>
                <c:pt idx="1967">
                  <c:v>418.39367917748751</c:v>
                </c:pt>
                <c:pt idx="1968">
                  <c:v>338.9183298470025</c:v>
                </c:pt>
                <c:pt idx="1969">
                  <c:v>248.25815128595153</c:v>
                </c:pt>
                <c:pt idx="1970">
                  <c:v>235.20360970363384</c:v>
                </c:pt>
                <c:pt idx="1971">
                  <c:v>321.28367385944324</c:v>
                </c:pt>
                <c:pt idx="1972">
                  <c:v>429.28407363773175</c:v>
                </c:pt>
                <c:pt idx="1973">
                  <c:v>296.17334798595198</c:v>
                </c:pt>
                <c:pt idx="1974">
                  <c:v>242.00224529899529</c:v>
                </c:pt>
                <c:pt idx="1975">
                  <c:v>239.0330931792339</c:v>
                </c:pt>
                <c:pt idx="1976">
                  <c:v>394.68881239070959</c:v>
                </c:pt>
                <c:pt idx="1977">
                  <c:v>506.53191217548988</c:v>
                </c:pt>
                <c:pt idx="1978">
                  <c:v>318.68526067248376</c:v>
                </c:pt>
                <c:pt idx="1979">
                  <c:v>238.52893741986253</c:v>
                </c:pt>
                <c:pt idx="1980">
                  <c:v>204.14211105365573</c:v>
                </c:pt>
                <c:pt idx="1981">
                  <c:v>190.69186873345524</c:v>
                </c:pt>
                <c:pt idx="1982">
                  <c:v>250.8009686915251</c:v>
                </c:pt>
                <c:pt idx="1983">
                  <c:v>490.71934806316403</c:v>
                </c:pt>
                <c:pt idx="1984">
                  <c:v>358.04233337981879</c:v>
                </c:pt>
                <c:pt idx="1985">
                  <c:v>209.93940372909793</c:v>
                </c:pt>
                <c:pt idx="1986">
                  <c:v>210.82000766753973</c:v>
                </c:pt>
                <c:pt idx="1987">
                  <c:v>304.73125284685375</c:v>
                </c:pt>
                <c:pt idx="1988">
                  <c:v>284.17829584358526</c:v>
                </c:pt>
                <c:pt idx="1989">
                  <c:v>235.45535415757323</c:v>
                </c:pt>
                <c:pt idx="1990">
                  <c:v>512.68819559327414</c:v>
                </c:pt>
                <c:pt idx="1991">
                  <c:v>939.38668688921814</c:v>
                </c:pt>
                <c:pt idx="1992">
                  <c:v>328.88059520388776</c:v>
                </c:pt>
                <c:pt idx="1993">
                  <c:v>188.25407956186365</c:v>
                </c:pt>
                <c:pt idx="1994">
                  <c:v>161.03726236735986</c:v>
                </c:pt>
                <c:pt idx="1995">
                  <c:v>150.50379484003793</c:v>
                </c:pt>
                <c:pt idx="1996">
                  <c:v>149.01407859415124</c:v>
                </c:pt>
                <c:pt idx="1997">
                  <c:v>137.08000141494878</c:v>
                </c:pt>
                <c:pt idx="1998">
                  <c:v>99.391672624577865</c:v>
                </c:pt>
                <c:pt idx="1999">
                  <c:v>22.860744141555823</c:v>
                </c:pt>
                <c:pt idx="2000">
                  <c:v>0.98184365479391367</c:v>
                </c:pt>
                <c:pt idx="2001">
                  <c:v>0.73045266695824407</c:v>
                </c:pt>
                <c:pt idx="2002">
                  <c:v>1.7849941101286244</c:v>
                </c:pt>
                <c:pt idx="2003">
                  <c:v>-3.8577234257355579</c:v>
                </c:pt>
                <c:pt idx="2004">
                  <c:v>0.17381986361808427</c:v>
                </c:pt>
                <c:pt idx="2005">
                  <c:v>-3.5754415221163689</c:v>
                </c:pt>
                <c:pt idx="2006">
                  <c:v>9.3722387055256551</c:v>
                </c:pt>
                <c:pt idx="2007">
                  <c:v>385.69641016498485</c:v>
                </c:pt>
                <c:pt idx="2008">
                  <c:v>697.65280026457071</c:v>
                </c:pt>
                <c:pt idx="2009">
                  <c:v>363.84646053391026</c:v>
                </c:pt>
                <c:pt idx="2010">
                  <c:v>280.59689509633262</c:v>
                </c:pt>
                <c:pt idx="2011">
                  <c:v>328.37497439554841</c:v>
                </c:pt>
                <c:pt idx="2012">
                  <c:v>327.16410528268898</c:v>
                </c:pt>
                <c:pt idx="2013">
                  <c:v>292.45041197732002</c:v>
                </c:pt>
                <c:pt idx="2014">
                  <c:v>300.38489763277238</c:v>
                </c:pt>
                <c:pt idx="2015">
                  <c:v>298.94602932805361</c:v>
                </c:pt>
                <c:pt idx="2016">
                  <c:v>295.88543896406156</c:v>
                </c:pt>
                <c:pt idx="2017">
                  <c:v>294.97669476857112</c:v>
                </c:pt>
                <c:pt idx="2018">
                  <c:v>295.26540897642946</c:v>
                </c:pt>
                <c:pt idx="2019">
                  <c:v>302.66622774751067</c:v>
                </c:pt>
                <c:pt idx="2020">
                  <c:v>334.82305057699841</c:v>
                </c:pt>
                <c:pt idx="2021">
                  <c:v>271.79581239174706</c:v>
                </c:pt>
                <c:pt idx="2022">
                  <c:v>322.94163594230497</c:v>
                </c:pt>
                <c:pt idx="2023">
                  <c:v>295.98354690394837</c:v>
                </c:pt>
                <c:pt idx="2024">
                  <c:v>314.44501868263092</c:v>
                </c:pt>
                <c:pt idx="2025">
                  <c:v>280.58404030461998</c:v>
                </c:pt>
                <c:pt idx="2026">
                  <c:v>190.71406983445658</c:v>
                </c:pt>
                <c:pt idx="2027">
                  <c:v>409.69563171743283</c:v>
                </c:pt>
                <c:pt idx="2028">
                  <c:v>393.26762571318625</c:v>
                </c:pt>
                <c:pt idx="2029">
                  <c:v>247.56996394660212</c:v>
                </c:pt>
                <c:pt idx="2030">
                  <c:v>180.21242981576006</c:v>
                </c:pt>
                <c:pt idx="2031">
                  <c:v>282.84341414400001</c:v>
                </c:pt>
                <c:pt idx="2032">
                  <c:v>460.90875705532329</c:v>
                </c:pt>
                <c:pt idx="2033">
                  <c:v>238.53183243006083</c:v>
                </c:pt>
                <c:pt idx="2034">
                  <c:v>158.17788228065317</c:v>
                </c:pt>
                <c:pt idx="2035">
                  <c:v>93.665472047379126</c:v>
                </c:pt>
                <c:pt idx="2036">
                  <c:v>5.8712991847654186</c:v>
                </c:pt>
                <c:pt idx="2037">
                  <c:v>25.627503656409136</c:v>
                </c:pt>
                <c:pt idx="2038">
                  <c:v>557.66756153128938</c:v>
                </c:pt>
                <c:pt idx="2039">
                  <c:v>501.40378406950612</c:v>
                </c:pt>
                <c:pt idx="2040">
                  <c:v>277.24720843117501</c:v>
                </c:pt>
                <c:pt idx="2041">
                  <c:v>295.62733070896837</c:v>
                </c:pt>
                <c:pt idx="2042">
                  <c:v>313.96598225661637</c:v>
                </c:pt>
                <c:pt idx="2043">
                  <c:v>288.65574541987684</c:v>
                </c:pt>
                <c:pt idx="2044">
                  <c:v>300.14806897342692</c:v>
                </c:pt>
                <c:pt idx="2045">
                  <c:v>295.69544270154739</c:v>
                </c:pt>
                <c:pt idx="2046">
                  <c:v>270.66935896181423</c:v>
                </c:pt>
                <c:pt idx="2047">
                  <c:v>275.27548563844465</c:v>
                </c:pt>
                <c:pt idx="2048">
                  <c:v>361.45079850208276</c:v>
                </c:pt>
                <c:pt idx="2049">
                  <c:v>372.97537347010092</c:v>
                </c:pt>
                <c:pt idx="2050">
                  <c:v>232.87239709594863</c:v>
                </c:pt>
                <c:pt idx="2051">
                  <c:v>347.35840677936886</c:v>
                </c:pt>
                <c:pt idx="2052">
                  <c:v>357.82206575927847</c:v>
                </c:pt>
                <c:pt idx="2053">
                  <c:v>195.13517603337849</c:v>
                </c:pt>
                <c:pt idx="2054">
                  <c:v>165.03264353304158</c:v>
                </c:pt>
                <c:pt idx="2055">
                  <c:v>296.21377988007845</c:v>
                </c:pt>
                <c:pt idx="2056">
                  <c:v>285.00224720544435</c:v>
                </c:pt>
                <c:pt idx="2057">
                  <c:v>109.18923277391181</c:v>
                </c:pt>
                <c:pt idx="2058">
                  <c:v>7.7688307895636965</c:v>
                </c:pt>
                <c:pt idx="2059">
                  <c:v>17.718843259789001</c:v>
                </c:pt>
                <c:pt idx="2060">
                  <c:v>250.03405091266194</c:v>
                </c:pt>
                <c:pt idx="2061">
                  <c:v>195.74117895188004</c:v>
                </c:pt>
                <c:pt idx="2062">
                  <c:v>71.942096514921332</c:v>
                </c:pt>
                <c:pt idx="2063">
                  <c:v>108.90365964352095</c:v>
                </c:pt>
                <c:pt idx="2064">
                  <c:v>170.30502101738969</c:v>
                </c:pt>
                <c:pt idx="2065">
                  <c:v>164.54587025980484</c:v>
                </c:pt>
                <c:pt idx="2066">
                  <c:v>163.87334229400531</c:v>
                </c:pt>
                <c:pt idx="2067">
                  <c:v>203.16190582550155</c:v>
                </c:pt>
                <c:pt idx="2068">
                  <c:v>185.55220348130334</c:v>
                </c:pt>
                <c:pt idx="2069">
                  <c:v>195.13513022981257</c:v>
                </c:pt>
                <c:pt idx="2070">
                  <c:v>208.80961764390125</c:v>
                </c:pt>
                <c:pt idx="2071">
                  <c:v>219.34005374458542</c:v>
                </c:pt>
                <c:pt idx="2072">
                  <c:v>215.7981563409196</c:v>
                </c:pt>
                <c:pt idx="2073">
                  <c:v>216.18605017599609</c:v>
                </c:pt>
                <c:pt idx="2074">
                  <c:v>220.74151945490158</c:v>
                </c:pt>
                <c:pt idx="2075">
                  <c:v>228.2364990316606</c:v>
                </c:pt>
                <c:pt idx="2076">
                  <c:v>235.8766515101332</c:v>
                </c:pt>
                <c:pt idx="2077">
                  <c:v>241.80679836425603</c:v>
                </c:pt>
                <c:pt idx="2078">
                  <c:v>272.23866460691079</c:v>
                </c:pt>
                <c:pt idx="2079">
                  <c:v>191.27696492188991</c:v>
                </c:pt>
                <c:pt idx="2080">
                  <c:v>520.95004772207517</c:v>
                </c:pt>
                <c:pt idx="2081">
                  <c:v>407.36283357767053</c:v>
                </c:pt>
                <c:pt idx="2082">
                  <c:v>151.84739193743428</c:v>
                </c:pt>
                <c:pt idx="2083">
                  <c:v>117.64229022972386</c:v>
                </c:pt>
                <c:pt idx="2084">
                  <c:v>277.74199544491711</c:v>
                </c:pt>
                <c:pt idx="2085">
                  <c:v>74.976902293914634</c:v>
                </c:pt>
                <c:pt idx="2086">
                  <c:v>113.47275648535901</c:v>
                </c:pt>
                <c:pt idx="2087">
                  <c:v>431.83476483035059</c:v>
                </c:pt>
                <c:pt idx="2088">
                  <c:v>466.26475902424369</c:v>
                </c:pt>
                <c:pt idx="2089">
                  <c:v>391.44852347815652</c:v>
                </c:pt>
                <c:pt idx="2090">
                  <c:v>144.02329440837298</c:v>
                </c:pt>
                <c:pt idx="2091">
                  <c:v>28.739687275966638</c:v>
                </c:pt>
                <c:pt idx="2092">
                  <c:v>1.5872522018771107</c:v>
                </c:pt>
                <c:pt idx="2093">
                  <c:v>217.64935954143465</c:v>
                </c:pt>
                <c:pt idx="2094">
                  <c:v>368.14253103096524</c:v>
                </c:pt>
                <c:pt idx="2095">
                  <c:v>578.32580886349137</c:v>
                </c:pt>
                <c:pt idx="2096">
                  <c:v>423.76938684704169</c:v>
                </c:pt>
                <c:pt idx="2097">
                  <c:v>149.01958738278441</c:v>
                </c:pt>
                <c:pt idx="2098">
                  <c:v>30.513298951513242</c:v>
                </c:pt>
                <c:pt idx="2099">
                  <c:v>0.84840360804381487</c:v>
                </c:pt>
                <c:pt idx="2100">
                  <c:v>141.6142631268124</c:v>
                </c:pt>
                <c:pt idx="2101">
                  <c:v>586.32835668921427</c:v>
                </c:pt>
                <c:pt idx="2102">
                  <c:v>314.01198290764341</c:v>
                </c:pt>
                <c:pt idx="2103">
                  <c:v>67.155602957951331</c:v>
                </c:pt>
                <c:pt idx="2104">
                  <c:v>5.7990747956245317</c:v>
                </c:pt>
                <c:pt idx="2105">
                  <c:v>87.068965080538845</c:v>
                </c:pt>
                <c:pt idx="2106">
                  <c:v>1318.2418202791973</c:v>
                </c:pt>
                <c:pt idx="2107">
                  <c:v>641.33581841937405</c:v>
                </c:pt>
                <c:pt idx="2108">
                  <c:v>221.18902776727418</c:v>
                </c:pt>
                <c:pt idx="2109">
                  <c:v>140.08519885968971</c:v>
                </c:pt>
                <c:pt idx="2110">
                  <c:v>47.306225142158866</c:v>
                </c:pt>
                <c:pt idx="2111">
                  <c:v>0.41461568689878303</c:v>
                </c:pt>
                <c:pt idx="2112">
                  <c:v>1.2770959784880143</c:v>
                </c:pt>
                <c:pt idx="2113">
                  <c:v>1.7216684468978034</c:v>
                </c:pt>
                <c:pt idx="2114">
                  <c:v>1.1444185216815794</c:v>
                </c:pt>
                <c:pt idx="2115">
                  <c:v>-4.3308086558730356E-2</c:v>
                </c:pt>
                <c:pt idx="2116">
                  <c:v>0.42050594295616589</c:v>
                </c:pt>
                <c:pt idx="2117">
                  <c:v>2.8478374119978667</c:v>
                </c:pt>
                <c:pt idx="2118">
                  <c:v>0.77707860317375765</c:v>
                </c:pt>
                <c:pt idx="2119">
                  <c:v>0.2786028038195692</c:v>
                </c:pt>
                <c:pt idx="2120">
                  <c:v>1588.8199076911312</c:v>
                </c:pt>
                <c:pt idx="2121">
                  <c:v>1377.1320266846506</c:v>
                </c:pt>
                <c:pt idx="2122">
                  <c:v>358.06031317747988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A55-4594-938F-CA604752E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504608"/>
        <c:axId val="4912737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'Graph cult. #10'!$B$1</c15:sqref>
                        </c15:formulaRef>
                      </c:ext>
                    </c:extLst>
                    <c:strCache>
                      <c:ptCount val="1"/>
                      <c:pt idx="0">
                        <c:v>CO2 Offgas (%)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cult. #10'!$A$2:$A$7288</c15:sqref>
                        </c15:formulaRef>
                      </c:ext>
                    </c:extLst>
                    <c:numCache>
                      <c:formatCode>0.00000000</c:formatCode>
                      <c:ptCount val="7287"/>
                      <c:pt idx="0">
                        <c:v>0</c:v>
                      </c:pt>
                      <c:pt idx="1">
                        <c:v>1.7000000000000001E-2</c:v>
                      </c:pt>
                      <c:pt idx="2">
                        <c:v>3.3000000000000002E-2</c:v>
                      </c:pt>
                      <c:pt idx="3">
                        <c:v>0.05</c:v>
                      </c:pt>
                      <c:pt idx="4">
                        <c:v>6.7000000000000004E-2</c:v>
                      </c:pt>
                      <c:pt idx="5">
                        <c:v>8.3000000000000004E-2</c:v>
                      </c:pt>
                      <c:pt idx="6">
                        <c:v>0.1</c:v>
                      </c:pt>
                      <c:pt idx="7">
                        <c:v>0.11700000000000001</c:v>
                      </c:pt>
                      <c:pt idx="8">
                        <c:v>0.13300000000000001</c:v>
                      </c:pt>
                      <c:pt idx="9">
                        <c:v>0.15</c:v>
                      </c:pt>
                      <c:pt idx="10">
                        <c:v>0.16700000000000001</c:v>
                      </c:pt>
                      <c:pt idx="11">
                        <c:v>0.183</c:v>
                      </c:pt>
                      <c:pt idx="12">
                        <c:v>0.2</c:v>
                      </c:pt>
                      <c:pt idx="13">
                        <c:v>0.217</c:v>
                      </c:pt>
                      <c:pt idx="14">
                        <c:v>0.23300000000000001</c:v>
                      </c:pt>
                      <c:pt idx="15">
                        <c:v>0.25</c:v>
                      </c:pt>
                      <c:pt idx="16">
                        <c:v>0.26700000000000002</c:v>
                      </c:pt>
                      <c:pt idx="17">
                        <c:v>0.28299999999999997</c:v>
                      </c:pt>
                      <c:pt idx="18">
                        <c:v>0.3</c:v>
                      </c:pt>
                      <c:pt idx="19">
                        <c:v>0.317</c:v>
                      </c:pt>
                      <c:pt idx="20">
                        <c:v>0.33300000000000002</c:v>
                      </c:pt>
                      <c:pt idx="21">
                        <c:v>0.35</c:v>
                      </c:pt>
                      <c:pt idx="22">
                        <c:v>0.36699999999999999</c:v>
                      </c:pt>
                      <c:pt idx="23">
                        <c:v>0.38300000000000001</c:v>
                      </c:pt>
                      <c:pt idx="24">
                        <c:v>0.4</c:v>
                      </c:pt>
                      <c:pt idx="25">
                        <c:v>0.41699999999999998</c:v>
                      </c:pt>
                      <c:pt idx="26">
                        <c:v>0.433</c:v>
                      </c:pt>
                      <c:pt idx="27">
                        <c:v>0.45</c:v>
                      </c:pt>
                      <c:pt idx="28">
                        <c:v>0.46700000000000003</c:v>
                      </c:pt>
                      <c:pt idx="29">
                        <c:v>0.48299999999999998</c:v>
                      </c:pt>
                      <c:pt idx="30">
                        <c:v>0.5</c:v>
                      </c:pt>
                      <c:pt idx="31">
                        <c:v>0.51700000000000002</c:v>
                      </c:pt>
                      <c:pt idx="32">
                        <c:v>0.53300000000000003</c:v>
                      </c:pt>
                      <c:pt idx="33">
                        <c:v>0.55000000000000004</c:v>
                      </c:pt>
                      <c:pt idx="34">
                        <c:v>0.56699999999999995</c:v>
                      </c:pt>
                      <c:pt idx="35">
                        <c:v>0.58299999999999996</c:v>
                      </c:pt>
                      <c:pt idx="36">
                        <c:v>0.6</c:v>
                      </c:pt>
                      <c:pt idx="37">
                        <c:v>0.61699999999999999</c:v>
                      </c:pt>
                      <c:pt idx="38">
                        <c:v>0.63300000000000001</c:v>
                      </c:pt>
                      <c:pt idx="39">
                        <c:v>0.65</c:v>
                      </c:pt>
                      <c:pt idx="40">
                        <c:v>0.66700000000000004</c:v>
                      </c:pt>
                      <c:pt idx="41">
                        <c:v>0.68300000000000005</c:v>
                      </c:pt>
                      <c:pt idx="42">
                        <c:v>0.7</c:v>
                      </c:pt>
                      <c:pt idx="43">
                        <c:v>0.71699999999999997</c:v>
                      </c:pt>
                      <c:pt idx="44">
                        <c:v>0.73299999999999998</c:v>
                      </c:pt>
                      <c:pt idx="45">
                        <c:v>0.75</c:v>
                      </c:pt>
                      <c:pt idx="46">
                        <c:v>0.76700000000000002</c:v>
                      </c:pt>
                      <c:pt idx="47">
                        <c:v>0.78300000000000003</c:v>
                      </c:pt>
                      <c:pt idx="48">
                        <c:v>0.8</c:v>
                      </c:pt>
                      <c:pt idx="49">
                        <c:v>0.81699999999999995</c:v>
                      </c:pt>
                      <c:pt idx="50">
                        <c:v>0.83299999999999996</c:v>
                      </c:pt>
                      <c:pt idx="51">
                        <c:v>0.85</c:v>
                      </c:pt>
                      <c:pt idx="52">
                        <c:v>0.86699999999999999</c:v>
                      </c:pt>
                      <c:pt idx="53">
                        <c:v>0.88300000000000001</c:v>
                      </c:pt>
                      <c:pt idx="54">
                        <c:v>0.9</c:v>
                      </c:pt>
                      <c:pt idx="55">
                        <c:v>0.91700000000000004</c:v>
                      </c:pt>
                      <c:pt idx="56">
                        <c:v>0.93300000000000005</c:v>
                      </c:pt>
                      <c:pt idx="57">
                        <c:v>0.95</c:v>
                      </c:pt>
                      <c:pt idx="58">
                        <c:v>0.96699999999999997</c:v>
                      </c:pt>
                      <c:pt idx="59">
                        <c:v>0.98299999999999998</c:v>
                      </c:pt>
                      <c:pt idx="60">
                        <c:v>1</c:v>
                      </c:pt>
                      <c:pt idx="61">
                        <c:v>1.0169999999999999</c:v>
                      </c:pt>
                      <c:pt idx="62">
                        <c:v>1.0329999999999999</c:v>
                      </c:pt>
                      <c:pt idx="63">
                        <c:v>1.05</c:v>
                      </c:pt>
                      <c:pt idx="64">
                        <c:v>1.0669999999999999</c:v>
                      </c:pt>
                      <c:pt idx="65">
                        <c:v>1.083</c:v>
                      </c:pt>
                      <c:pt idx="66">
                        <c:v>1.1000000000000001</c:v>
                      </c:pt>
                      <c:pt idx="67">
                        <c:v>1.117</c:v>
                      </c:pt>
                      <c:pt idx="68">
                        <c:v>1.133</c:v>
                      </c:pt>
                      <c:pt idx="69">
                        <c:v>1.1499999999999999</c:v>
                      </c:pt>
                      <c:pt idx="70">
                        <c:v>1.167</c:v>
                      </c:pt>
                      <c:pt idx="71">
                        <c:v>1.1830000000000001</c:v>
                      </c:pt>
                      <c:pt idx="72">
                        <c:v>1.2</c:v>
                      </c:pt>
                      <c:pt idx="73">
                        <c:v>1.2170000000000001</c:v>
                      </c:pt>
                      <c:pt idx="74">
                        <c:v>1.2330000000000001</c:v>
                      </c:pt>
                      <c:pt idx="75">
                        <c:v>1.25</c:v>
                      </c:pt>
                      <c:pt idx="76">
                        <c:v>1.2669999999999999</c:v>
                      </c:pt>
                      <c:pt idx="77">
                        <c:v>1.2829999999999999</c:v>
                      </c:pt>
                      <c:pt idx="78">
                        <c:v>1.3</c:v>
                      </c:pt>
                      <c:pt idx="79">
                        <c:v>1.3169999999999999</c:v>
                      </c:pt>
                      <c:pt idx="80">
                        <c:v>1.333</c:v>
                      </c:pt>
                      <c:pt idx="81">
                        <c:v>1.35</c:v>
                      </c:pt>
                      <c:pt idx="82">
                        <c:v>1.367</c:v>
                      </c:pt>
                      <c:pt idx="83">
                        <c:v>1.383</c:v>
                      </c:pt>
                      <c:pt idx="84">
                        <c:v>1.4</c:v>
                      </c:pt>
                      <c:pt idx="85">
                        <c:v>1.417</c:v>
                      </c:pt>
                      <c:pt idx="86">
                        <c:v>1.4330000000000001</c:v>
                      </c:pt>
                      <c:pt idx="87">
                        <c:v>1.45</c:v>
                      </c:pt>
                      <c:pt idx="88">
                        <c:v>1.4670000000000001</c:v>
                      </c:pt>
                      <c:pt idx="89">
                        <c:v>1.4830000000000001</c:v>
                      </c:pt>
                      <c:pt idx="90">
                        <c:v>1.5</c:v>
                      </c:pt>
                      <c:pt idx="91">
                        <c:v>1.5169999999999999</c:v>
                      </c:pt>
                      <c:pt idx="92">
                        <c:v>1.5329999999999999</c:v>
                      </c:pt>
                      <c:pt idx="93">
                        <c:v>1.55</c:v>
                      </c:pt>
                      <c:pt idx="94">
                        <c:v>1.5669999999999999</c:v>
                      </c:pt>
                      <c:pt idx="95">
                        <c:v>1.583</c:v>
                      </c:pt>
                      <c:pt idx="96">
                        <c:v>1.6</c:v>
                      </c:pt>
                      <c:pt idx="97">
                        <c:v>1.617</c:v>
                      </c:pt>
                      <c:pt idx="98">
                        <c:v>1.633</c:v>
                      </c:pt>
                      <c:pt idx="99">
                        <c:v>1.65</c:v>
                      </c:pt>
                      <c:pt idx="100">
                        <c:v>1.667</c:v>
                      </c:pt>
                      <c:pt idx="101">
                        <c:v>1.6830000000000001</c:v>
                      </c:pt>
                      <c:pt idx="102">
                        <c:v>1.7</c:v>
                      </c:pt>
                      <c:pt idx="103">
                        <c:v>1.7170000000000001</c:v>
                      </c:pt>
                      <c:pt idx="104">
                        <c:v>1.7330000000000001</c:v>
                      </c:pt>
                      <c:pt idx="105">
                        <c:v>1.75</c:v>
                      </c:pt>
                      <c:pt idx="106">
                        <c:v>1.7669999999999999</c:v>
                      </c:pt>
                      <c:pt idx="107">
                        <c:v>1.7829999999999999</c:v>
                      </c:pt>
                      <c:pt idx="108">
                        <c:v>1.8</c:v>
                      </c:pt>
                      <c:pt idx="109">
                        <c:v>1.8169999999999999</c:v>
                      </c:pt>
                      <c:pt idx="110">
                        <c:v>1.833</c:v>
                      </c:pt>
                      <c:pt idx="111">
                        <c:v>1.85</c:v>
                      </c:pt>
                      <c:pt idx="112">
                        <c:v>1.867</c:v>
                      </c:pt>
                      <c:pt idx="113">
                        <c:v>1.883</c:v>
                      </c:pt>
                      <c:pt idx="114">
                        <c:v>1.9</c:v>
                      </c:pt>
                      <c:pt idx="115">
                        <c:v>1.917</c:v>
                      </c:pt>
                      <c:pt idx="116">
                        <c:v>1.9330000000000001</c:v>
                      </c:pt>
                      <c:pt idx="117">
                        <c:v>1.95</c:v>
                      </c:pt>
                      <c:pt idx="118">
                        <c:v>1.9670000000000001</c:v>
                      </c:pt>
                      <c:pt idx="119">
                        <c:v>1.9830000000000001</c:v>
                      </c:pt>
                      <c:pt idx="120">
                        <c:v>2</c:v>
                      </c:pt>
                      <c:pt idx="121">
                        <c:v>2.0169999999999999</c:v>
                      </c:pt>
                      <c:pt idx="122">
                        <c:v>2.0329999999999999</c:v>
                      </c:pt>
                      <c:pt idx="123">
                        <c:v>2.0499999999999998</c:v>
                      </c:pt>
                      <c:pt idx="124">
                        <c:v>2.0670000000000002</c:v>
                      </c:pt>
                      <c:pt idx="125">
                        <c:v>2.0830000000000002</c:v>
                      </c:pt>
                      <c:pt idx="126">
                        <c:v>2.1</c:v>
                      </c:pt>
                      <c:pt idx="127">
                        <c:v>2.117</c:v>
                      </c:pt>
                      <c:pt idx="128">
                        <c:v>2.133</c:v>
                      </c:pt>
                      <c:pt idx="129">
                        <c:v>2.15</c:v>
                      </c:pt>
                      <c:pt idx="130">
                        <c:v>2.1669999999999998</c:v>
                      </c:pt>
                      <c:pt idx="131">
                        <c:v>2.1829999999999998</c:v>
                      </c:pt>
                      <c:pt idx="132">
                        <c:v>2.2000000000000002</c:v>
                      </c:pt>
                      <c:pt idx="133">
                        <c:v>2.2170000000000001</c:v>
                      </c:pt>
                      <c:pt idx="134">
                        <c:v>2.2330000000000001</c:v>
                      </c:pt>
                      <c:pt idx="135">
                        <c:v>2.25</c:v>
                      </c:pt>
                      <c:pt idx="136">
                        <c:v>2.2669999999999999</c:v>
                      </c:pt>
                      <c:pt idx="137">
                        <c:v>2.2829999999999999</c:v>
                      </c:pt>
                      <c:pt idx="138">
                        <c:v>2.2999999999999998</c:v>
                      </c:pt>
                      <c:pt idx="139">
                        <c:v>2.3170000000000002</c:v>
                      </c:pt>
                      <c:pt idx="140">
                        <c:v>2.3330000000000002</c:v>
                      </c:pt>
                      <c:pt idx="141">
                        <c:v>2.35</c:v>
                      </c:pt>
                      <c:pt idx="142">
                        <c:v>2.367</c:v>
                      </c:pt>
                      <c:pt idx="143">
                        <c:v>2.383</c:v>
                      </c:pt>
                      <c:pt idx="144">
                        <c:v>2.4</c:v>
                      </c:pt>
                      <c:pt idx="145">
                        <c:v>2.4169999999999998</c:v>
                      </c:pt>
                      <c:pt idx="146">
                        <c:v>2.4329999999999998</c:v>
                      </c:pt>
                      <c:pt idx="147">
                        <c:v>2.4500000000000002</c:v>
                      </c:pt>
                      <c:pt idx="148">
                        <c:v>2.4670000000000001</c:v>
                      </c:pt>
                      <c:pt idx="149">
                        <c:v>2.4830000000000001</c:v>
                      </c:pt>
                      <c:pt idx="150">
                        <c:v>2.5</c:v>
                      </c:pt>
                      <c:pt idx="151">
                        <c:v>2.5169999999999999</c:v>
                      </c:pt>
                      <c:pt idx="152">
                        <c:v>2.5329999999999999</c:v>
                      </c:pt>
                      <c:pt idx="153">
                        <c:v>2.5499999999999998</c:v>
                      </c:pt>
                      <c:pt idx="154">
                        <c:v>2.5670000000000002</c:v>
                      </c:pt>
                      <c:pt idx="155">
                        <c:v>2.5830000000000002</c:v>
                      </c:pt>
                      <c:pt idx="156">
                        <c:v>2.6</c:v>
                      </c:pt>
                      <c:pt idx="157">
                        <c:v>2.617</c:v>
                      </c:pt>
                      <c:pt idx="158">
                        <c:v>2.633</c:v>
                      </c:pt>
                      <c:pt idx="159">
                        <c:v>2.65</c:v>
                      </c:pt>
                      <c:pt idx="160">
                        <c:v>2.6669999999999998</c:v>
                      </c:pt>
                      <c:pt idx="161">
                        <c:v>2.6829999999999998</c:v>
                      </c:pt>
                      <c:pt idx="162">
                        <c:v>2.7</c:v>
                      </c:pt>
                      <c:pt idx="163">
                        <c:v>2.7170000000000001</c:v>
                      </c:pt>
                      <c:pt idx="164">
                        <c:v>2.7330000000000001</c:v>
                      </c:pt>
                      <c:pt idx="165">
                        <c:v>2.75</c:v>
                      </c:pt>
                      <c:pt idx="166">
                        <c:v>2.7669999999999999</c:v>
                      </c:pt>
                      <c:pt idx="167">
                        <c:v>2.7829999999999999</c:v>
                      </c:pt>
                      <c:pt idx="168">
                        <c:v>2.8</c:v>
                      </c:pt>
                      <c:pt idx="169">
                        <c:v>2.8170000000000002</c:v>
                      </c:pt>
                      <c:pt idx="170">
                        <c:v>2.8330000000000002</c:v>
                      </c:pt>
                      <c:pt idx="171">
                        <c:v>2.85</c:v>
                      </c:pt>
                      <c:pt idx="172">
                        <c:v>2.867</c:v>
                      </c:pt>
                      <c:pt idx="173">
                        <c:v>2.883</c:v>
                      </c:pt>
                      <c:pt idx="174">
                        <c:v>2.9</c:v>
                      </c:pt>
                      <c:pt idx="175">
                        <c:v>2.9169999999999998</c:v>
                      </c:pt>
                      <c:pt idx="176">
                        <c:v>2.9329999999999998</c:v>
                      </c:pt>
                      <c:pt idx="177">
                        <c:v>2.95</c:v>
                      </c:pt>
                      <c:pt idx="178">
                        <c:v>2.9670000000000001</c:v>
                      </c:pt>
                      <c:pt idx="179">
                        <c:v>2.9830000000000001</c:v>
                      </c:pt>
                      <c:pt idx="180">
                        <c:v>3</c:v>
                      </c:pt>
                      <c:pt idx="181">
                        <c:v>3.0169999999999999</c:v>
                      </c:pt>
                      <c:pt idx="182">
                        <c:v>3.0329999999999999</c:v>
                      </c:pt>
                      <c:pt idx="183">
                        <c:v>3.05</c:v>
                      </c:pt>
                      <c:pt idx="184">
                        <c:v>3.0670000000000002</c:v>
                      </c:pt>
                      <c:pt idx="185">
                        <c:v>3.0830000000000002</c:v>
                      </c:pt>
                      <c:pt idx="186">
                        <c:v>3.1</c:v>
                      </c:pt>
                      <c:pt idx="187">
                        <c:v>3.117</c:v>
                      </c:pt>
                      <c:pt idx="188">
                        <c:v>3.133</c:v>
                      </c:pt>
                      <c:pt idx="189">
                        <c:v>3.15</c:v>
                      </c:pt>
                      <c:pt idx="190">
                        <c:v>3.1669999999999998</c:v>
                      </c:pt>
                      <c:pt idx="191">
                        <c:v>3.1829999999999998</c:v>
                      </c:pt>
                      <c:pt idx="192">
                        <c:v>3.2</c:v>
                      </c:pt>
                      <c:pt idx="193">
                        <c:v>3.2170000000000001</c:v>
                      </c:pt>
                      <c:pt idx="194">
                        <c:v>3.2330000000000001</c:v>
                      </c:pt>
                      <c:pt idx="195">
                        <c:v>3.25</c:v>
                      </c:pt>
                      <c:pt idx="196">
                        <c:v>3.2669999999999999</c:v>
                      </c:pt>
                      <c:pt idx="197">
                        <c:v>3.2829999999999999</c:v>
                      </c:pt>
                      <c:pt idx="198">
                        <c:v>3.3</c:v>
                      </c:pt>
                      <c:pt idx="199">
                        <c:v>3.3170000000000002</c:v>
                      </c:pt>
                      <c:pt idx="200">
                        <c:v>3.3330000000000002</c:v>
                      </c:pt>
                      <c:pt idx="201">
                        <c:v>3.35</c:v>
                      </c:pt>
                      <c:pt idx="202">
                        <c:v>3.367</c:v>
                      </c:pt>
                      <c:pt idx="203">
                        <c:v>3.383</c:v>
                      </c:pt>
                      <c:pt idx="204">
                        <c:v>3.4</c:v>
                      </c:pt>
                      <c:pt idx="205">
                        <c:v>3.4169999999999998</c:v>
                      </c:pt>
                      <c:pt idx="206">
                        <c:v>3.4329999999999998</c:v>
                      </c:pt>
                      <c:pt idx="207">
                        <c:v>3.45</c:v>
                      </c:pt>
                      <c:pt idx="208">
                        <c:v>3.4670000000000001</c:v>
                      </c:pt>
                      <c:pt idx="209">
                        <c:v>3.4830000000000001</c:v>
                      </c:pt>
                      <c:pt idx="210">
                        <c:v>3.5</c:v>
                      </c:pt>
                      <c:pt idx="211">
                        <c:v>3.5169999999999999</c:v>
                      </c:pt>
                      <c:pt idx="212">
                        <c:v>3.5329999999999999</c:v>
                      </c:pt>
                      <c:pt idx="213">
                        <c:v>3.55</c:v>
                      </c:pt>
                      <c:pt idx="214">
                        <c:v>3.5670000000000002</c:v>
                      </c:pt>
                      <c:pt idx="215">
                        <c:v>3.5830000000000002</c:v>
                      </c:pt>
                      <c:pt idx="216">
                        <c:v>3.6</c:v>
                      </c:pt>
                      <c:pt idx="217">
                        <c:v>3.617</c:v>
                      </c:pt>
                      <c:pt idx="218">
                        <c:v>3.633</c:v>
                      </c:pt>
                      <c:pt idx="219">
                        <c:v>3.65</c:v>
                      </c:pt>
                      <c:pt idx="220">
                        <c:v>3.6669999999999998</c:v>
                      </c:pt>
                      <c:pt idx="221">
                        <c:v>3.6829999999999998</c:v>
                      </c:pt>
                      <c:pt idx="222">
                        <c:v>3.7</c:v>
                      </c:pt>
                      <c:pt idx="223">
                        <c:v>3.7170000000000001</c:v>
                      </c:pt>
                      <c:pt idx="224">
                        <c:v>3.7330000000000001</c:v>
                      </c:pt>
                      <c:pt idx="225">
                        <c:v>3.75</c:v>
                      </c:pt>
                      <c:pt idx="226">
                        <c:v>3.7669999999999999</c:v>
                      </c:pt>
                      <c:pt idx="227">
                        <c:v>3.7829999999999999</c:v>
                      </c:pt>
                      <c:pt idx="228">
                        <c:v>3.8</c:v>
                      </c:pt>
                      <c:pt idx="229">
                        <c:v>3.8170000000000002</c:v>
                      </c:pt>
                      <c:pt idx="230">
                        <c:v>3.8330000000000002</c:v>
                      </c:pt>
                      <c:pt idx="231">
                        <c:v>3.85</c:v>
                      </c:pt>
                      <c:pt idx="232">
                        <c:v>3.867</c:v>
                      </c:pt>
                      <c:pt idx="233">
                        <c:v>3.883</c:v>
                      </c:pt>
                      <c:pt idx="234">
                        <c:v>3.9</c:v>
                      </c:pt>
                      <c:pt idx="235">
                        <c:v>3.9169999999999998</c:v>
                      </c:pt>
                      <c:pt idx="236">
                        <c:v>3.9329999999999998</c:v>
                      </c:pt>
                      <c:pt idx="237">
                        <c:v>3.95</c:v>
                      </c:pt>
                      <c:pt idx="238">
                        <c:v>3.9670000000000001</c:v>
                      </c:pt>
                      <c:pt idx="239">
                        <c:v>3.9830000000000001</c:v>
                      </c:pt>
                      <c:pt idx="240">
                        <c:v>4</c:v>
                      </c:pt>
                      <c:pt idx="241">
                        <c:v>4.0170000000000003</c:v>
                      </c:pt>
                      <c:pt idx="242">
                        <c:v>4.0330000000000004</c:v>
                      </c:pt>
                      <c:pt idx="243">
                        <c:v>4.05</c:v>
                      </c:pt>
                      <c:pt idx="244">
                        <c:v>4.0670000000000002</c:v>
                      </c:pt>
                      <c:pt idx="245">
                        <c:v>4.0830000000000002</c:v>
                      </c:pt>
                      <c:pt idx="246">
                        <c:v>4.0999999999999996</c:v>
                      </c:pt>
                      <c:pt idx="247">
                        <c:v>4.117</c:v>
                      </c:pt>
                      <c:pt idx="248">
                        <c:v>4.133</c:v>
                      </c:pt>
                      <c:pt idx="249">
                        <c:v>4.1500000000000004</c:v>
                      </c:pt>
                      <c:pt idx="250">
                        <c:v>4.1669999999999998</c:v>
                      </c:pt>
                      <c:pt idx="251">
                        <c:v>4.1829999999999998</c:v>
                      </c:pt>
                      <c:pt idx="252">
                        <c:v>4.2</c:v>
                      </c:pt>
                      <c:pt idx="253">
                        <c:v>4.2169999999999996</c:v>
                      </c:pt>
                      <c:pt idx="254">
                        <c:v>4.2329999999999997</c:v>
                      </c:pt>
                      <c:pt idx="255">
                        <c:v>4.25</c:v>
                      </c:pt>
                      <c:pt idx="256">
                        <c:v>4.2670000000000003</c:v>
                      </c:pt>
                      <c:pt idx="257">
                        <c:v>4.2830000000000004</c:v>
                      </c:pt>
                      <c:pt idx="258">
                        <c:v>4.3</c:v>
                      </c:pt>
                      <c:pt idx="259">
                        <c:v>4.3170000000000002</c:v>
                      </c:pt>
                      <c:pt idx="260">
                        <c:v>4.3330000000000002</c:v>
                      </c:pt>
                      <c:pt idx="261">
                        <c:v>4.3499999999999996</c:v>
                      </c:pt>
                      <c:pt idx="262">
                        <c:v>4.367</c:v>
                      </c:pt>
                      <c:pt idx="263">
                        <c:v>4.383</c:v>
                      </c:pt>
                      <c:pt idx="264">
                        <c:v>4.4000000000000004</c:v>
                      </c:pt>
                      <c:pt idx="265">
                        <c:v>4.4169999999999998</c:v>
                      </c:pt>
                      <c:pt idx="266">
                        <c:v>4.4329999999999998</c:v>
                      </c:pt>
                      <c:pt idx="267">
                        <c:v>4.45</c:v>
                      </c:pt>
                      <c:pt idx="268">
                        <c:v>4.4669999999999996</c:v>
                      </c:pt>
                      <c:pt idx="269">
                        <c:v>4.4829999999999997</c:v>
                      </c:pt>
                      <c:pt idx="270">
                        <c:v>4.5</c:v>
                      </c:pt>
                      <c:pt idx="271">
                        <c:v>4.5170000000000003</c:v>
                      </c:pt>
                      <c:pt idx="272">
                        <c:v>4.5330000000000004</c:v>
                      </c:pt>
                      <c:pt idx="273">
                        <c:v>4.55</c:v>
                      </c:pt>
                      <c:pt idx="274">
                        <c:v>4.5670000000000002</c:v>
                      </c:pt>
                      <c:pt idx="275">
                        <c:v>4.5830000000000002</c:v>
                      </c:pt>
                      <c:pt idx="276">
                        <c:v>4.5999999999999996</c:v>
                      </c:pt>
                      <c:pt idx="277">
                        <c:v>4.617</c:v>
                      </c:pt>
                      <c:pt idx="278">
                        <c:v>4.633</c:v>
                      </c:pt>
                      <c:pt idx="279">
                        <c:v>4.6500000000000004</c:v>
                      </c:pt>
                      <c:pt idx="280">
                        <c:v>4.6669999999999998</c:v>
                      </c:pt>
                      <c:pt idx="281">
                        <c:v>4.6829999999999998</c:v>
                      </c:pt>
                      <c:pt idx="282">
                        <c:v>4.7</c:v>
                      </c:pt>
                      <c:pt idx="283">
                        <c:v>4.7169999999999996</c:v>
                      </c:pt>
                      <c:pt idx="284">
                        <c:v>4.7329999999999997</c:v>
                      </c:pt>
                      <c:pt idx="285">
                        <c:v>4.75</c:v>
                      </c:pt>
                      <c:pt idx="286">
                        <c:v>4.7670000000000003</c:v>
                      </c:pt>
                      <c:pt idx="287">
                        <c:v>4.7830000000000004</c:v>
                      </c:pt>
                      <c:pt idx="288">
                        <c:v>4.8</c:v>
                      </c:pt>
                      <c:pt idx="289">
                        <c:v>4.8170000000000002</c:v>
                      </c:pt>
                      <c:pt idx="290">
                        <c:v>4.8330000000000002</c:v>
                      </c:pt>
                      <c:pt idx="291">
                        <c:v>4.8499999999999996</c:v>
                      </c:pt>
                      <c:pt idx="292">
                        <c:v>4.867</c:v>
                      </c:pt>
                      <c:pt idx="293">
                        <c:v>4.883</c:v>
                      </c:pt>
                      <c:pt idx="294">
                        <c:v>4.9000000000000004</c:v>
                      </c:pt>
                      <c:pt idx="295">
                        <c:v>4.9169999999999998</c:v>
                      </c:pt>
                      <c:pt idx="296">
                        <c:v>4.9329999999999998</c:v>
                      </c:pt>
                      <c:pt idx="297">
                        <c:v>4.95</c:v>
                      </c:pt>
                      <c:pt idx="298">
                        <c:v>4.9669999999999996</c:v>
                      </c:pt>
                      <c:pt idx="299">
                        <c:v>4.9829999999999997</c:v>
                      </c:pt>
                      <c:pt idx="300">
                        <c:v>5</c:v>
                      </c:pt>
                      <c:pt idx="301">
                        <c:v>5.0170000000000003</c:v>
                      </c:pt>
                      <c:pt idx="302">
                        <c:v>5.0330000000000004</c:v>
                      </c:pt>
                      <c:pt idx="303">
                        <c:v>5.05</c:v>
                      </c:pt>
                      <c:pt idx="304">
                        <c:v>5.0670000000000002</c:v>
                      </c:pt>
                      <c:pt idx="305">
                        <c:v>5.0830000000000002</c:v>
                      </c:pt>
                      <c:pt idx="306">
                        <c:v>5.0999999999999996</c:v>
                      </c:pt>
                      <c:pt idx="307">
                        <c:v>5.117</c:v>
                      </c:pt>
                      <c:pt idx="308">
                        <c:v>5.133</c:v>
                      </c:pt>
                      <c:pt idx="309">
                        <c:v>5.15</c:v>
                      </c:pt>
                      <c:pt idx="310">
                        <c:v>5.1669999999999998</c:v>
                      </c:pt>
                      <c:pt idx="311">
                        <c:v>5.1829999999999998</c:v>
                      </c:pt>
                      <c:pt idx="312">
                        <c:v>5.2</c:v>
                      </c:pt>
                      <c:pt idx="313">
                        <c:v>5.2169999999999996</c:v>
                      </c:pt>
                      <c:pt idx="314">
                        <c:v>5.2329999999999997</c:v>
                      </c:pt>
                      <c:pt idx="315">
                        <c:v>5.25</c:v>
                      </c:pt>
                      <c:pt idx="316">
                        <c:v>5.2670000000000003</c:v>
                      </c:pt>
                      <c:pt idx="317">
                        <c:v>5.2830000000000004</c:v>
                      </c:pt>
                      <c:pt idx="318">
                        <c:v>5.3</c:v>
                      </c:pt>
                      <c:pt idx="319">
                        <c:v>5.3170000000000002</c:v>
                      </c:pt>
                      <c:pt idx="320">
                        <c:v>5.3330000000000002</c:v>
                      </c:pt>
                      <c:pt idx="321">
                        <c:v>5.35</c:v>
                      </c:pt>
                      <c:pt idx="322">
                        <c:v>5.367</c:v>
                      </c:pt>
                      <c:pt idx="323">
                        <c:v>5.383</c:v>
                      </c:pt>
                      <c:pt idx="324">
                        <c:v>5.4</c:v>
                      </c:pt>
                      <c:pt idx="325">
                        <c:v>5.4169999999999998</c:v>
                      </c:pt>
                      <c:pt idx="326">
                        <c:v>5.4329999999999998</c:v>
                      </c:pt>
                      <c:pt idx="327">
                        <c:v>5.45</c:v>
                      </c:pt>
                      <c:pt idx="328">
                        <c:v>5.4669999999999996</c:v>
                      </c:pt>
                      <c:pt idx="329">
                        <c:v>5.4829999999999997</c:v>
                      </c:pt>
                      <c:pt idx="330">
                        <c:v>5.5</c:v>
                      </c:pt>
                      <c:pt idx="331">
                        <c:v>5.5170000000000003</c:v>
                      </c:pt>
                      <c:pt idx="332">
                        <c:v>5.5330000000000004</c:v>
                      </c:pt>
                      <c:pt idx="333">
                        <c:v>5.55</c:v>
                      </c:pt>
                      <c:pt idx="334">
                        <c:v>5.5670000000000002</c:v>
                      </c:pt>
                      <c:pt idx="335">
                        <c:v>5.5830000000000002</c:v>
                      </c:pt>
                      <c:pt idx="336">
                        <c:v>5.6</c:v>
                      </c:pt>
                      <c:pt idx="337">
                        <c:v>5.617</c:v>
                      </c:pt>
                      <c:pt idx="338">
                        <c:v>5.633</c:v>
                      </c:pt>
                      <c:pt idx="339">
                        <c:v>5.65</c:v>
                      </c:pt>
                      <c:pt idx="340">
                        <c:v>5.6669999999999998</c:v>
                      </c:pt>
                      <c:pt idx="341">
                        <c:v>5.6829999999999998</c:v>
                      </c:pt>
                      <c:pt idx="342">
                        <c:v>5.7</c:v>
                      </c:pt>
                      <c:pt idx="343">
                        <c:v>5.7169999999999996</c:v>
                      </c:pt>
                      <c:pt idx="344">
                        <c:v>5.7329999999999997</c:v>
                      </c:pt>
                      <c:pt idx="345">
                        <c:v>5.75</c:v>
                      </c:pt>
                      <c:pt idx="346">
                        <c:v>5.7670000000000003</c:v>
                      </c:pt>
                      <c:pt idx="347">
                        <c:v>5.7830000000000004</c:v>
                      </c:pt>
                      <c:pt idx="348">
                        <c:v>5.8</c:v>
                      </c:pt>
                      <c:pt idx="349">
                        <c:v>5.8170000000000002</c:v>
                      </c:pt>
                      <c:pt idx="350">
                        <c:v>5.8330000000000002</c:v>
                      </c:pt>
                      <c:pt idx="351">
                        <c:v>5.85</c:v>
                      </c:pt>
                      <c:pt idx="352">
                        <c:v>5.867</c:v>
                      </c:pt>
                      <c:pt idx="353">
                        <c:v>5.883</c:v>
                      </c:pt>
                      <c:pt idx="354">
                        <c:v>5.9</c:v>
                      </c:pt>
                      <c:pt idx="355">
                        <c:v>5.9169999999999998</c:v>
                      </c:pt>
                      <c:pt idx="356">
                        <c:v>5.9329999999999998</c:v>
                      </c:pt>
                      <c:pt idx="357">
                        <c:v>5.95</c:v>
                      </c:pt>
                      <c:pt idx="358">
                        <c:v>5.9669999999999996</c:v>
                      </c:pt>
                      <c:pt idx="359">
                        <c:v>5.9829999999999997</c:v>
                      </c:pt>
                      <c:pt idx="360">
                        <c:v>6</c:v>
                      </c:pt>
                      <c:pt idx="361">
                        <c:v>6.0170000000000003</c:v>
                      </c:pt>
                      <c:pt idx="362">
                        <c:v>6.0330000000000004</c:v>
                      </c:pt>
                      <c:pt idx="363">
                        <c:v>6.05</c:v>
                      </c:pt>
                      <c:pt idx="364">
                        <c:v>6.0670000000000002</c:v>
                      </c:pt>
                      <c:pt idx="365">
                        <c:v>6.0830000000000002</c:v>
                      </c:pt>
                      <c:pt idx="366">
                        <c:v>6.1</c:v>
                      </c:pt>
                      <c:pt idx="367">
                        <c:v>6.117</c:v>
                      </c:pt>
                      <c:pt idx="368">
                        <c:v>6.133</c:v>
                      </c:pt>
                      <c:pt idx="369">
                        <c:v>6.15</c:v>
                      </c:pt>
                      <c:pt idx="370">
                        <c:v>6.1669999999999998</c:v>
                      </c:pt>
                      <c:pt idx="371">
                        <c:v>6.1829999999999998</c:v>
                      </c:pt>
                      <c:pt idx="372">
                        <c:v>6.2</c:v>
                      </c:pt>
                      <c:pt idx="373">
                        <c:v>6.2169999999999996</c:v>
                      </c:pt>
                      <c:pt idx="374">
                        <c:v>6.2329999999999997</c:v>
                      </c:pt>
                      <c:pt idx="375">
                        <c:v>6.25</c:v>
                      </c:pt>
                      <c:pt idx="376">
                        <c:v>6.2670000000000003</c:v>
                      </c:pt>
                      <c:pt idx="377">
                        <c:v>6.2830000000000004</c:v>
                      </c:pt>
                      <c:pt idx="378">
                        <c:v>6.3</c:v>
                      </c:pt>
                      <c:pt idx="379">
                        <c:v>6.3170000000000002</c:v>
                      </c:pt>
                      <c:pt idx="380">
                        <c:v>6.3330000000000002</c:v>
                      </c:pt>
                      <c:pt idx="381">
                        <c:v>6.35</c:v>
                      </c:pt>
                      <c:pt idx="382">
                        <c:v>6.367</c:v>
                      </c:pt>
                      <c:pt idx="383">
                        <c:v>6.383</c:v>
                      </c:pt>
                      <c:pt idx="384">
                        <c:v>6.4</c:v>
                      </c:pt>
                      <c:pt idx="385">
                        <c:v>6.4169999999999998</c:v>
                      </c:pt>
                      <c:pt idx="386">
                        <c:v>6.4329999999999998</c:v>
                      </c:pt>
                      <c:pt idx="387">
                        <c:v>6.45</c:v>
                      </c:pt>
                      <c:pt idx="388">
                        <c:v>6.4669999999999996</c:v>
                      </c:pt>
                      <c:pt idx="389">
                        <c:v>6.4829999999999997</c:v>
                      </c:pt>
                      <c:pt idx="390">
                        <c:v>6.5</c:v>
                      </c:pt>
                      <c:pt idx="391">
                        <c:v>6.5170000000000003</c:v>
                      </c:pt>
                      <c:pt idx="392">
                        <c:v>6.5330000000000004</c:v>
                      </c:pt>
                      <c:pt idx="393">
                        <c:v>6.55</c:v>
                      </c:pt>
                      <c:pt idx="394">
                        <c:v>6.5670000000000002</c:v>
                      </c:pt>
                      <c:pt idx="395">
                        <c:v>6.5830000000000002</c:v>
                      </c:pt>
                      <c:pt idx="396">
                        <c:v>6.6</c:v>
                      </c:pt>
                      <c:pt idx="397">
                        <c:v>6.617</c:v>
                      </c:pt>
                      <c:pt idx="398">
                        <c:v>6.633</c:v>
                      </c:pt>
                      <c:pt idx="399">
                        <c:v>6.65</c:v>
                      </c:pt>
                      <c:pt idx="400">
                        <c:v>6.6669999999999998</c:v>
                      </c:pt>
                      <c:pt idx="401">
                        <c:v>6.6829999999999998</c:v>
                      </c:pt>
                      <c:pt idx="402">
                        <c:v>6.7</c:v>
                      </c:pt>
                      <c:pt idx="403">
                        <c:v>6.7169999999999996</c:v>
                      </c:pt>
                      <c:pt idx="404">
                        <c:v>6.7329999999999997</c:v>
                      </c:pt>
                      <c:pt idx="405">
                        <c:v>6.75</c:v>
                      </c:pt>
                      <c:pt idx="406">
                        <c:v>6.7670000000000003</c:v>
                      </c:pt>
                      <c:pt idx="407">
                        <c:v>6.7830000000000004</c:v>
                      </c:pt>
                      <c:pt idx="408">
                        <c:v>6.8</c:v>
                      </c:pt>
                      <c:pt idx="409">
                        <c:v>6.8170000000000002</c:v>
                      </c:pt>
                      <c:pt idx="410">
                        <c:v>6.8330000000000002</c:v>
                      </c:pt>
                      <c:pt idx="411">
                        <c:v>6.85</c:v>
                      </c:pt>
                      <c:pt idx="412">
                        <c:v>6.867</c:v>
                      </c:pt>
                      <c:pt idx="413">
                        <c:v>6.883</c:v>
                      </c:pt>
                      <c:pt idx="414">
                        <c:v>6.9</c:v>
                      </c:pt>
                      <c:pt idx="415">
                        <c:v>6.9169999999999998</c:v>
                      </c:pt>
                      <c:pt idx="416">
                        <c:v>6.9329999999999998</c:v>
                      </c:pt>
                      <c:pt idx="417">
                        <c:v>6.95</c:v>
                      </c:pt>
                      <c:pt idx="418">
                        <c:v>6.9669999999999996</c:v>
                      </c:pt>
                      <c:pt idx="419">
                        <c:v>6.9829999999999997</c:v>
                      </c:pt>
                      <c:pt idx="420">
                        <c:v>7</c:v>
                      </c:pt>
                      <c:pt idx="421">
                        <c:v>7.0170000000000003</c:v>
                      </c:pt>
                      <c:pt idx="422">
                        <c:v>7.0330000000000004</c:v>
                      </c:pt>
                      <c:pt idx="423">
                        <c:v>7.05</c:v>
                      </c:pt>
                      <c:pt idx="424">
                        <c:v>7.0670000000000002</c:v>
                      </c:pt>
                      <c:pt idx="425">
                        <c:v>7.0830000000000002</c:v>
                      </c:pt>
                      <c:pt idx="426">
                        <c:v>7.1</c:v>
                      </c:pt>
                      <c:pt idx="427">
                        <c:v>7.117</c:v>
                      </c:pt>
                      <c:pt idx="428">
                        <c:v>7.133</c:v>
                      </c:pt>
                      <c:pt idx="429">
                        <c:v>7.15</c:v>
                      </c:pt>
                      <c:pt idx="430">
                        <c:v>7.1669999999999998</c:v>
                      </c:pt>
                      <c:pt idx="431">
                        <c:v>7.1829999999999998</c:v>
                      </c:pt>
                      <c:pt idx="432">
                        <c:v>7.2</c:v>
                      </c:pt>
                      <c:pt idx="433">
                        <c:v>7.2169999999999996</c:v>
                      </c:pt>
                      <c:pt idx="434">
                        <c:v>7.2329999999999997</c:v>
                      </c:pt>
                      <c:pt idx="435">
                        <c:v>7.25</c:v>
                      </c:pt>
                      <c:pt idx="436">
                        <c:v>7.2670000000000003</c:v>
                      </c:pt>
                      <c:pt idx="437">
                        <c:v>7.2830000000000004</c:v>
                      </c:pt>
                      <c:pt idx="438">
                        <c:v>7.3</c:v>
                      </c:pt>
                      <c:pt idx="439">
                        <c:v>7.3170000000000002</c:v>
                      </c:pt>
                      <c:pt idx="440">
                        <c:v>7.3330000000000002</c:v>
                      </c:pt>
                      <c:pt idx="441">
                        <c:v>7.35</c:v>
                      </c:pt>
                      <c:pt idx="442">
                        <c:v>7.367</c:v>
                      </c:pt>
                      <c:pt idx="443">
                        <c:v>7.383</c:v>
                      </c:pt>
                      <c:pt idx="444">
                        <c:v>7.4</c:v>
                      </c:pt>
                      <c:pt idx="445">
                        <c:v>7.4169999999999998</c:v>
                      </c:pt>
                      <c:pt idx="446">
                        <c:v>7.4329999999999998</c:v>
                      </c:pt>
                      <c:pt idx="447">
                        <c:v>7.45</c:v>
                      </c:pt>
                      <c:pt idx="448">
                        <c:v>7.4669999999999996</c:v>
                      </c:pt>
                      <c:pt idx="449">
                        <c:v>7.4829999999999997</c:v>
                      </c:pt>
                      <c:pt idx="450">
                        <c:v>7.5</c:v>
                      </c:pt>
                      <c:pt idx="451">
                        <c:v>7.5170000000000003</c:v>
                      </c:pt>
                      <c:pt idx="452">
                        <c:v>7.5330000000000004</c:v>
                      </c:pt>
                      <c:pt idx="453">
                        <c:v>7.55</c:v>
                      </c:pt>
                      <c:pt idx="454">
                        <c:v>7.5670000000000002</c:v>
                      </c:pt>
                      <c:pt idx="455">
                        <c:v>7.5830000000000002</c:v>
                      </c:pt>
                      <c:pt idx="456">
                        <c:v>7.6</c:v>
                      </c:pt>
                      <c:pt idx="457">
                        <c:v>7.617</c:v>
                      </c:pt>
                      <c:pt idx="458">
                        <c:v>7.633</c:v>
                      </c:pt>
                      <c:pt idx="459">
                        <c:v>7.65</c:v>
                      </c:pt>
                      <c:pt idx="460">
                        <c:v>7.6669999999999998</c:v>
                      </c:pt>
                      <c:pt idx="461">
                        <c:v>7.6829999999999998</c:v>
                      </c:pt>
                      <c:pt idx="462">
                        <c:v>7.7</c:v>
                      </c:pt>
                      <c:pt idx="463">
                        <c:v>7.7169999999999996</c:v>
                      </c:pt>
                      <c:pt idx="464">
                        <c:v>7.7329999999999997</c:v>
                      </c:pt>
                      <c:pt idx="465">
                        <c:v>7.75</c:v>
                      </c:pt>
                      <c:pt idx="466">
                        <c:v>7.7670000000000003</c:v>
                      </c:pt>
                      <c:pt idx="467">
                        <c:v>7.7830000000000004</c:v>
                      </c:pt>
                      <c:pt idx="468">
                        <c:v>7.8</c:v>
                      </c:pt>
                      <c:pt idx="469">
                        <c:v>7.8170000000000002</c:v>
                      </c:pt>
                      <c:pt idx="470">
                        <c:v>7.8330000000000002</c:v>
                      </c:pt>
                      <c:pt idx="471">
                        <c:v>7.85</c:v>
                      </c:pt>
                      <c:pt idx="472">
                        <c:v>7.867</c:v>
                      </c:pt>
                      <c:pt idx="473">
                        <c:v>7.883</c:v>
                      </c:pt>
                      <c:pt idx="474">
                        <c:v>7.9</c:v>
                      </c:pt>
                      <c:pt idx="475">
                        <c:v>7.9169999999999998</c:v>
                      </c:pt>
                      <c:pt idx="476">
                        <c:v>7.9329999999999998</c:v>
                      </c:pt>
                      <c:pt idx="477">
                        <c:v>7.95</c:v>
                      </c:pt>
                      <c:pt idx="478">
                        <c:v>7.9669999999999996</c:v>
                      </c:pt>
                      <c:pt idx="479">
                        <c:v>7.9829999999999997</c:v>
                      </c:pt>
                      <c:pt idx="480">
                        <c:v>8</c:v>
                      </c:pt>
                      <c:pt idx="481">
                        <c:v>8.0169999999999995</c:v>
                      </c:pt>
                      <c:pt idx="482">
                        <c:v>8.0329999999999995</c:v>
                      </c:pt>
                      <c:pt idx="483">
                        <c:v>8.0500000000000007</c:v>
                      </c:pt>
                      <c:pt idx="484">
                        <c:v>8.0670000000000002</c:v>
                      </c:pt>
                      <c:pt idx="485">
                        <c:v>8.0830000000000002</c:v>
                      </c:pt>
                      <c:pt idx="486">
                        <c:v>8.1</c:v>
                      </c:pt>
                      <c:pt idx="487">
                        <c:v>8.1170000000000009</c:v>
                      </c:pt>
                      <c:pt idx="488">
                        <c:v>8.1329999999999991</c:v>
                      </c:pt>
                      <c:pt idx="489">
                        <c:v>8.15</c:v>
                      </c:pt>
                      <c:pt idx="490">
                        <c:v>8.1669999999999998</c:v>
                      </c:pt>
                      <c:pt idx="491">
                        <c:v>8.1829999999999998</c:v>
                      </c:pt>
                      <c:pt idx="492">
                        <c:v>8.1999999999999993</c:v>
                      </c:pt>
                      <c:pt idx="493">
                        <c:v>8.2170000000000005</c:v>
                      </c:pt>
                      <c:pt idx="494">
                        <c:v>8.2330000000000005</c:v>
                      </c:pt>
                      <c:pt idx="495">
                        <c:v>8.25</c:v>
                      </c:pt>
                      <c:pt idx="496">
                        <c:v>8.2669999999999995</c:v>
                      </c:pt>
                      <c:pt idx="497">
                        <c:v>8.2829999999999995</c:v>
                      </c:pt>
                      <c:pt idx="498">
                        <c:v>8.3000000000000007</c:v>
                      </c:pt>
                      <c:pt idx="499">
                        <c:v>8.3170000000000002</c:v>
                      </c:pt>
                      <c:pt idx="500">
                        <c:v>8.3330000000000002</c:v>
                      </c:pt>
                      <c:pt idx="501">
                        <c:v>8.35</c:v>
                      </c:pt>
                      <c:pt idx="502">
                        <c:v>8.3670000000000009</c:v>
                      </c:pt>
                      <c:pt idx="503">
                        <c:v>8.3829999999999991</c:v>
                      </c:pt>
                      <c:pt idx="504">
                        <c:v>8.4</c:v>
                      </c:pt>
                      <c:pt idx="505">
                        <c:v>8.4169999999999998</c:v>
                      </c:pt>
                      <c:pt idx="506">
                        <c:v>8.4329999999999998</c:v>
                      </c:pt>
                      <c:pt idx="507">
                        <c:v>8.4499999999999993</c:v>
                      </c:pt>
                      <c:pt idx="508">
                        <c:v>8.4670000000000005</c:v>
                      </c:pt>
                      <c:pt idx="509">
                        <c:v>8.4830000000000005</c:v>
                      </c:pt>
                      <c:pt idx="510">
                        <c:v>8.5</c:v>
                      </c:pt>
                      <c:pt idx="511">
                        <c:v>8.5169999999999995</c:v>
                      </c:pt>
                      <c:pt idx="512">
                        <c:v>8.5329999999999995</c:v>
                      </c:pt>
                      <c:pt idx="513">
                        <c:v>8.5500000000000007</c:v>
                      </c:pt>
                      <c:pt idx="514">
                        <c:v>8.5670000000000002</c:v>
                      </c:pt>
                      <c:pt idx="515">
                        <c:v>8.5830000000000002</c:v>
                      </c:pt>
                      <c:pt idx="516">
                        <c:v>8.6</c:v>
                      </c:pt>
                      <c:pt idx="517">
                        <c:v>8.6170000000000009</c:v>
                      </c:pt>
                      <c:pt idx="518">
                        <c:v>8.6329999999999991</c:v>
                      </c:pt>
                      <c:pt idx="519">
                        <c:v>8.65</c:v>
                      </c:pt>
                      <c:pt idx="520">
                        <c:v>8.6669999999999998</c:v>
                      </c:pt>
                      <c:pt idx="521">
                        <c:v>8.6829999999999998</c:v>
                      </c:pt>
                      <c:pt idx="522">
                        <c:v>8.6999999999999993</c:v>
                      </c:pt>
                      <c:pt idx="523">
                        <c:v>8.7170000000000005</c:v>
                      </c:pt>
                      <c:pt idx="524">
                        <c:v>8.7330000000000005</c:v>
                      </c:pt>
                      <c:pt idx="525">
                        <c:v>8.75</c:v>
                      </c:pt>
                      <c:pt idx="526">
                        <c:v>8.7669999999999995</c:v>
                      </c:pt>
                      <c:pt idx="527">
                        <c:v>8.7829999999999995</c:v>
                      </c:pt>
                      <c:pt idx="528">
                        <c:v>8.8000000000000007</c:v>
                      </c:pt>
                      <c:pt idx="529">
                        <c:v>8.8170000000000002</c:v>
                      </c:pt>
                      <c:pt idx="530">
                        <c:v>8.8330000000000002</c:v>
                      </c:pt>
                      <c:pt idx="531">
                        <c:v>8.85</c:v>
                      </c:pt>
                      <c:pt idx="532">
                        <c:v>8.8670000000000009</c:v>
                      </c:pt>
                      <c:pt idx="533">
                        <c:v>8.8829999999999991</c:v>
                      </c:pt>
                      <c:pt idx="534">
                        <c:v>8.9</c:v>
                      </c:pt>
                      <c:pt idx="535">
                        <c:v>8.9169999999999998</c:v>
                      </c:pt>
                      <c:pt idx="536">
                        <c:v>8.9329999999999998</c:v>
                      </c:pt>
                      <c:pt idx="537">
                        <c:v>8.9499999999999993</c:v>
                      </c:pt>
                      <c:pt idx="538">
                        <c:v>8.9670000000000005</c:v>
                      </c:pt>
                      <c:pt idx="539">
                        <c:v>8.9830000000000005</c:v>
                      </c:pt>
                      <c:pt idx="540">
                        <c:v>9</c:v>
                      </c:pt>
                      <c:pt idx="541">
                        <c:v>9.0169999999999995</c:v>
                      </c:pt>
                      <c:pt idx="542">
                        <c:v>9.0329999999999995</c:v>
                      </c:pt>
                      <c:pt idx="543">
                        <c:v>9.0500000000000007</c:v>
                      </c:pt>
                      <c:pt idx="544">
                        <c:v>9.0670000000000002</c:v>
                      </c:pt>
                      <c:pt idx="545">
                        <c:v>9.0830000000000002</c:v>
                      </c:pt>
                      <c:pt idx="546">
                        <c:v>9.1</c:v>
                      </c:pt>
                      <c:pt idx="547">
                        <c:v>9.1170000000000009</c:v>
                      </c:pt>
                      <c:pt idx="548">
                        <c:v>9.1329999999999991</c:v>
                      </c:pt>
                      <c:pt idx="549">
                        <c:v>9.15</c:v>
                      </c:pt>
                      <c:pt idx="550">
                        <c:v>9.1669999999999998</c:v>
                      </c:pt>
                      <c:pt idx="551">
                        <c:v>9.1829999999999998</c:v>
                      </c:pt>
                      <c:pt idx="552">
                        <c:v>9.1999999999999993</c:v>
                      </c:pt>
                      <c:pt idx="553">
                        <c:v>9.2170000000000005</c:v>
                      </c:pt>
                      <c:pt idx="554">
                        <c:v>9.2330000000000005</c:v>
                      </c:pt>
                      <c:pt idx="555">
                        <c:v>9.25</c:v>
                      </c:pt>
                      <c:pt idx="556">
                        <c:v>9.2669999999999995</c:v>
                      </c:pt>
                      <c:pt idx="557">
                        <c:v>9.2829999999999995</c:v>
                      </c:pt>
                      <c:pt idx="558">
                        <c:v>9.3000000000000007</c:v>
                      </c:pt>
                      <c:pt idx="559">
                        <c:v>9.3170000000000002</c:v>
                      </c:pt>
                      <c:pt idx="560">
                        <c:v>9.3330000000000002</c:v>
                      </c:pt>
                      <c:pt idx="561">
                        <c:v>9.35</c:v>
                      </c:pt>
                      <c:pt idx="562">
                        <c:v>9.3670000000000009</c:v>
                      </c:pt>
                      <c:pt idx="563">
                        <c:v>9.3829999999999991</c:v>
                      </c:pt>
                      <c:pt idx="564">
                        <c:v>9.4</c:v>
                      </c:pt>
                      <c:pt idx="565">
                        <c:v>9.4169999999999998</c:v>
                      </c:pt>
                      <c:pt idx="566">
                        <c:v>9.4329999999999998</c:v>
                      </c:pt>
                      <c:pt idx="567">
                        <c:v>9.4499999999999993</c:v>
                      </c:pt>
                      <c:pt idx="568">
                        <c:v>9.4670000000000005</c:v>
                      </c:pt>
                      <c:pt idx="569">
                        <c:v>9.4830000000000005</c:v>
                      </c:pt>
                      <c:pt idx="570">
                        <c:v>9.5</c:v>
                      </c:pt>
                      <c:pt idx="571">
                        <c:v>9.5169999999999995</c:v>
                      </c:pt>
                      <c:pt idx="572">
                        <c:v>9.5329999999999995</c:v>
                      </c:pt>
                      <c:pt idx="573">
                        <c:v>9.5500000000000007</c:v>
                      </c:pt>
                      <c:pt idx="574">
                        <c:v>9.5670000000000002</c:v>
                      </c:pt>
                      <c:pt idx="575">
                        <c:v>9.5830000000000002</c:v>
                      </c:pt>
                      <c:pt idx="576">
                        <c:v>9.6</c:v>
                      </c:pt>
                      <c:pt idx="577">
                        <c:v>9.6170000000000009</c:v>
                      </c:pt>
                      <c:pt idx="578">
                        <c:v>9.6329999999999991</c:v>
                      </c:pt>
                      <c:pt idx="579">
                        <c:v>9.65</c:v>
                      </c:pt>
                      <c:pt idx="580">
                        <c:v>9.6669999999999998</c:v>
                      </c:pt>
                      <c:pt idx="581">
                        <c:v>9.6829999999999998</c:v>
                      </c:pt>
                      <c:pt idx="582">
                        <c:v>9.6999999999999993</c:v>
                      </c:pt>
                      <c:pt idx="583">
                        <c:v>9.7170000000000005</c:v>
                      </c:pt>
                      <c:pt idx="584">
                        <c:v>9.7330000000000005</c:v>
                      </c:pt>
                      <c:pt idx="585">
                        <c:v>9.75</c:v>
                      </c:pt>
                      <c:pt idx="586">
                        <c:v>9.7669999999999995</c:v>
                      </c:pt>
                      <c:pt idx="587">
                        <c:v>9.7829999999999995</c:v>
                      </c:pt>
                      <c:pt idx="588">
                        <c:v>9.8000000000000007</c:v>
                      </c:pt>
                      <c:pt idx="589">
                        <c:v>9.8170000000000002</c:v>
                      </c:pt>
                      <c:pt idx="590">
                        <c:v>9.8330000000000002</c:v>
                      </c:pt>
                      <c:pt idx="591">
                        <c:v>9.85</c:v>
                      </c:pt>
                      <c:pt idx="592">
                        <c:v>9.8670000000000009</c:v>
                      </c:pt>
                      <c:pt idx="593">
                        <c:v>9.8829999999999991</c:v>
                      </c:pt>
                      <c:pt idx="594">
                        <c:v>9.9</c:v>
                      </c:pt>
                      <c:pt idx="595">
                        <c:v>9.9169999999999998</c:v>
                      </c:pt>
                      <c:pt idx="596">
                        <c:v>9.9329999999999998</c:v>
                      </c:pt>
                      <c:pt idx="597">
                        <c:v>9.9499999999999993</c:v>
                      </c:pt>
                      <c:pt idx="598">
                        <c:v>9.9670000000000005</c:v>
                      </c:pt>
                      <c:pt idx="599">
                        <c:v>9.9830000000000005</c:v>
                      </c:pt>
                      <c:pt idx="600">
                        <c:v>10</c:v>
                      </c:pt>
                      <c:pt idx="601">
                        <c:v>10.016999999999999</c:v>
                      </c:pt>
                      <c:pt idx="602">
                        <c:v>10.032999999999999</c:v>
                      </c:pt>
                      <c:pt idx="603">
                        <c:v>10.050000000000001</c:v>
                      </c:pt>
                      <c:pt idx="604">
                        <c:v>10.067</c:v>
                      </c:pt>
                      <c:pt idx="605">
                        <c:v>10.083</c:v>
                      </c:pt>
                      <c:pt idx="606">
                        <c:v>10.1</c:v>
                      </c:pt>
                      <c:pt idx="607">
                        <c:v>10.117000000000001</c:v>
                      </c:pt>
                      <c:pt idx="608">
                        <c:v>10.132999999999999</c:v>
                      </c:pt>
                      <c:pt idx="609">
                        <c:v>10.15</c:v>
                      </c:pt>
                      <c:pt idx="610">
                        <c:v>10.167</c:v>
                      </c:pt>
                      <c:pt idx="611">
                        <c:v>10.183</c:v>
                      </c:pt>
                      <c:pt idx="612">
                        <c:v>10.199999999999999</c:v>
                      </c:pt>
                      <c:pt idx="613">
                        <c:v>10.217000000000001</c:v>
                      </c:pt>
                      <c:pt idx="614">
                        <c:v>10.233000000000001</c:v>
                      </c:pt>
                      <c:pt idx="615">
                        <c:v>10.25</c:v>
                      </c:pt>
                      <c:pt idx="616">
                        <c:v>10.266999999999999</c:v>
                      </c:pt>
                      <c:pt idx="617">
                        <c:v>10.282999999999999</c:v>
                      </c:pt>
                      <c:pt idx="618">
                        <c:v>10.3</c:v>
                      </c:pt>
                      <c:pt idx="619">
                        <c:v>10.317</c:v>
                      </c:pt>
                      <c:pt idx="620">
                        <c:v>10.333</c:v>
                      </c:pt>
                      <c:pt idx="621">
                        <c:v>10.35</c:v>
                      </c:pt>
                      <c:pt idx="622">
                        <c:v>10.367000000000001</c:v>
                      </c:pt>
                      <c:pt idx="623">
                        <c:v>10.382999999999999</c:v>
                      </c:pt>
                      <c:pt idx="624">
                        <c:v>10.4</c:v>
                      </c:pt>
                      <c:pt idx="625">
                        <c:v>10.417</c:v>
                      </c:pt>
                      <c:pt idx="626">
                        <c:v>10.433</c:v>
                      </c:pt>
                      <c:pt idx="627">
                        <c:v>10.45</c:v>
                      </c:pt>
                      <c:pt idx="628">
                        <c:v>10.467000000000001</c:v>
                      </c:pt>
                      <c:pt idx="629">
                        <c:v>10.483000000000001</c:v>
                      </c:pt>
                      <c:pt idx="630">
                        <c:v>10.5</c:v>
                      </c:pt>
                      <c:pt idx="631">
                        <c:v>10.516999999999999</c:v>
                      </c:pt>
                      <c:pt idx="632">
                        <c:v>10.532999999999999</c:v>
                      </c:pt>
                      <c:pt idx="633">
                        <c:v>10.55</c:v>
                      </c:pt>
                      <c:pt idx="634">
                        <c:v>10.567</c:v>
                      </c:pt>
                      <c:pt idx="635">
                        <c:v>10.583</c:v>
                      </c:pt>
                      <c:pt idx="636">
                        <c:v>10.6</c:v>
                      </c:pt>
                      <c:pt idx="637">
                        <c:v>10.617000000000001</c:v>
                      </c:pt>
                      <c:pt idx="638">
                        <c:v>10.632999999999999</c:v>
                      </c:pt>
                      <c:pt idx="639">
                        <c:v>10.65</c:v>
                      </c:pt>
                      <c:pt idx="640">
                        <c:v>10.667</c:v>
                      </c:pt>
                      <c:pt idx="641">
                        <c:v>10.683</c:v>
                      </c:pt>
                      <c:pt idx="642">
                        <c:v>10.7</c:v>
                      </c:pt>
                      <c:pt idx="643">
                        <c:v>10.717000000000001</c:v>
                      </c:pt>
                      <c:pt idx="644">
                        <c:v>10.733000000000001</c:v>
                      </c:pt>
                      <c:pt idx="645">
                        <c:v>10.75</c:v>
                      </c:pt>
                      <c:pt idx="646">
                        <c:v>10.766999999999999</c:v>
                      </c:pt>
                      <c:pt idx="647">
                        <c:v>10.782999999999999</c:v>
                      </c:pt>
                      <c:pt idx="648">
                        <c:v>10.8</c:v>
                      </c:pt>
                      <c:pt idx="649">
                        <c:v>10.817</c:v>
                      </c:pt>
                      <c:pt idx="650">
                        <c:v>10.833</c:v>
                      </c:pt>
                      <c:pt idx="651">
                        <c:v>10.85</c:v>
                      </c:pt>
                      <c:pt idx="652">
                        <c:v>10.867000000000001</c:v>
                      </c:pt>
                      <c:pt idx="653">
                        <c:v>10.882999999999999</c:v>
                      </c:pt>
                      <c:pt idx="654">
                        <c:v>10.9</c:v>
                      </c:pt>
                      <c:pt idx="655">
                        <c:v>10.917</c:v>
                      </c:pt>
                      <c:pt idx="656">
                        <c:v>10.933</c:v>
                      </c:pt>
                      <c:pt idx="657">
                        <c:v>10.95</c:v>
                      </c:pt>
                      <c:pt idx="658">
                        <c:v>10.967000000000001</c:v>
                      </c:pt>
                      <c:pt idx="659">
                        <c:v>10.983000000000001</c:v>
                      </c:pt>
                      <c:pt idx="660">
                        <c:v>11</c:v>
                      </c:pt>
                      <c:pt idx="661">
                        <c:v>11.016999999999999</c:v>
                      </c:pt>
                      <c:pt idx="662">
                        <c:v>11.032999999999999</c:v>
                      </c:pt>
                      <c:pt idx="663">
                        <c:v>11.05</c:v>
                      </c:pt>
                      <c:pt idx="664">
                        <c:v>11.067</c:v>
                      </c:pt>
                      <c:pt idx="665">
                        <c:v>11.083</c:v>
                      </c:pt>
                      <c:pt idx="666">
                        <c:v>11.1</c:v>
                      </c:pt>
                      <c:pt idx="667">
                        <c:v>11.117000000000001</c:v>
                      </c:pt>
                      <c:pt idx="668">
                        <c:v>11.132999999999999</c:v>
                      </c:pt>
                      <c:pt idx="669">
                        <c:v>11.15</c:v>
                      </c:pt>
                      <c:pt idx="670">
                        <c:v>11.167</c:v>
                      </c:pt>
                      <c:pt idx="671">
                        <c:v>11.183</c:v>
                      </c:pt>
                      <c:pt idx="672">
                        <c:v>11.2</c:v>
                      </c:pt>
                      <c:pt idx="673">
                        <c:v>11.217000000000001</c:v>
                      </c:pt>
                      <c:pt idx="674">
                        <c:v>11.233000000000001</c:v>
                      </c:pt>
                      <c:pt idx="675">
                        <c:v>11.25</c:v>
                      </c:pt>
                      <c:pt idx="676">
                        <c:v>11.266999999999999</c:v>
                      </c:pt>
                      <c:pt idx="677">
                        <c:v>11.282999999999999</c:v>
                      </c:pt>
                      <c:pt idx="678">
                        <c:v>11.3</c:v>
                      </c:pt>
                      <c:pt idx="679">
                        <c:v>11.317</c:v>
                      </c:pt>
                      <c:pt idx="680">
                        <c:v>11.333</c:v>
                      </c:pt>
                      <c:pt idx="681">
                        <c:v>11.35</c:v>
                      </c:pt>
                      <c:pt idx="682">
                        <c:v>11.367000000000001</c:v>
                      </c:pt>
                      <c:pt idx="683">
                        <c:v>11.382999999999999</c:v>
                      </c:pt>
                      <c:pt idx="684">
                        <c:v>11.4</c:v>
                      </c:pt>
                      <c:pt idx="685">
                        <c:v>11.417</c:v>
                      </c:pt>
                      <c:pt idx="686">
                        <c:v>11.433</c:v>
                      </c:pt>
                      <c:pt idx="687">
                        <c:v>11.45</c:v>
                      </c:pt>
                      <c:pt idx="688">
                        <c:v>11.467000000000001</c:v>
                      </c:pt>
                      <c:pt idx="689">
                        <c:v>11.483000000000001</c:v>
                      </c:pt>
                      <c:pt idx="690">
                        <c:v>11.5</c:v>
                      </c:pt>
                      <c:pt idx="691">
                        <c:v>11.516999999999999</c:v>
                      </c:pt>
                      <c:pt idx="692">
                        <c:v>11.532999999999999</c:v>
                      </c:pt>
                      <c:pt idx="693">
                        <c:v>11.55</c:v>
                      </c:pt>
                      <c:pt idx="694">
                        <c:v>11.567</c:v>
                      </c:pt>
                      <c:pt idx="695">
                        <c:v>11.583</c:v>
                      </c:pt>
                      <c:pt idx="696">
                        <c:v>11.6</c:v>
                      </c:pt>
                      <c:pt idx="697">
                        <c:v>11.617000000000001</c:v>
                      </c:pt>
                      <c:pt idx="698">
                        <c:v>11.632999999999999</c:v>
                      </c:pt>
                      <c:pt idx="699">
                        <c:v>11.65</c:v>
                      </c:pt>
                      <c:pt idx="700">
                        <c:v>11.667</c:v>
                      </c:pt>
                      <c:pt idx="701">
                        <c:v>11.683</c:v>
                      </c:pt>
                      <c:pt idx="702">
                        <c:v>11.7</c:v>
                      </c:pt>
                      <c:pt idx="703">
                        <c:v>11.717000000000001</c:v>
                      </c:pt>
                      <c:pt idx="704">
                        <c:v>11.733000000000001</c:v>
                      </c:pt>
                      <c:pt idx="705">
                        <c:v>11.75</c:v>
                      </c:pt>
                      <c:pt idx="706">
                        <c:v>11.766999999999999</c:v>
                      </c:pt>
                      <c:pt idx="707">
                        <c:v>11.782999999999999</c:v>
                      </c:pt>
                      <c:pt idx="708">
                        <c:v>11.8</c:v>
                      </c:pt>
                      <c:pt idx="709">
                        <c:v>11.817</c:v>
                      </c:pt>
                      <c:pt idx="710">
                        <c:v>11.833</c:v>
                      </c:pt>
                      <c:pt idx="711">
                        <c:v>11.85</c:v>
                      </c:pt>
                      <c:pt idx="712">
                        <c:v>11.867000000000001</c:v>
                      </c:pt>
                      <c:pt idx="713">
                        <c:v>11.882999999999999</c:v>
                      </c:pt>
                      <c:pt idx="714">
                        <c:v>11.9</c:v>
                      </c:pt>
                      <c:pt idx="715">
                        <c:v>11.917</c:v>
                      </c:pt>
                      <c:pt idx="716">
                        <c:v>11.933</c:v>
                      </c:pt>
                      <c:pt idx="717">
                        <c:v>11.95</c:v>
                      </c:pt>
                      <c:pt idx="718">
                        <c:v>11.967000000000001</c:v>
                      </c:pt>
                      <c:pt idx="719">
                        <c:v>11.983000000000001</c:v>
                      </c:pt>
                      <c:pt idx="720">
                        <c:v>12</c:v>
                      </c:pt>
                      <c:pt idx="721">
                        <c:v>12.016999999999999</c:v>
                      </c:pt>
                      <c:pt idx="722">
                        <c:v>12.032999999999999</c:v>
                      </c:pt>
                      <c:pt idx="723">
                        <c:v>12.05</c:v>
                      </c:pt>
                      <c:pt idx="724">
                        <c:v>12.067</c:v>
                      </c:pt>
                      <c:pt idx="725">
                        <c:v>12.083</c:v>
                      </c:pt>
                      <c:pt idx="726">
                        <c:v>12.1</c:v>
                      </c:pt>
                      <c:pt idx="727">
                        <c:v>12.117000000000001</c:v>
                      </c:pt>
                      <c:pt idx="728">
                        <c:v>12.132999999999999</c:v>
                      </c:pt>
                      <c:pt idx="729">
                        <c:v>12.15</c:v>
                      </c:pt>
                      <c:pt idx="730">
                        <c:v>12.167</c:v>
                      </c:pt>
                      <c:pt idx="731">
                        <c:v>12.183</c:v>
                      </c:pt>
                      <c:pt idx="732">
                        <c:v>12.2</c:v>
                      </c:pt>
                      <c:pt idx="733">
                        <c:v>12.217000000000001</c:v>
                      </c:pt>
                      <c:pt idx="734">
                        <c:v>12.233000000000001</c:v>
                      </c:pt>
                      <c:pt idx="735">
                        <c:v>12.25</c:v>
                      </c:pt>
                      <c:pt idx="736">
                        <c:v>12.266999999999999</c:v>
                      </c:pt>
                      <c:pt idx="737">
                        <c:v>12.282999999999999</c:v>
                      </c:pt>
                      <c:pt idx="738">
                        <c:v>12.3</c:v>
                      </c:pt>
                      <c:pt idx="739">
                        <c:v>12.317</c:v>
                      </c:pt>
                      <c:pt idx="740">
                        <c:v>12.333</c:v>
                      </c:pt>
                      <c:pt idx="741">
                        <c:v>12.35</c:v>
                      </c:pt>
                      <c:pt idx="742">
                        <c:v>12.367000000000001</c:v>
                      </c:pt>
                      <c:pt idx="743">
                        <c:v>12.382999999999999</c:v>
                      </c:pt>
                      <c:pt idx="744">
                        <c:v>12.4</c:v>
                      </c:pt>
                      <c:pt idx="745">
                        <c:v>12.417</c:v>
                      </c:pt>
                      <c:pt idx="746">
                        <c:v>12.433</c:v>
                      </c:pt>
                      <c:pt idx="747">
                        <c:v>12.45</c:v>
                      </c:pt>
                      <c:pt idx="748">
                        <c:v>12.467000000000001</c:v>
                      </c:pt>
                      <c:pt idx="749">
                        <c:v>12.483000000000001</c:v>
                      </c:pt>
                      <c:pt idx="750">
                        <c:v>12.5</c:v>
                      </c:pt>
                      <c:pt idx="751">
                        <c:v>12.516999999999999</c:v>
                      </c:pt>
                      <c:pt idx="752">
                        <c:v>12.532999999999999</c:v>
                      </c:pt>
                      <c:pt idx="753">
                        <c:v>12.55</c:v>
                      </c:pt>
                      <c:pt idx="754">
                        <c:v>12.567</c:v>
                      </c:pt>
                      <c:pt idx="755">
                        <c:v>12.583</c:v>
                      </c:pt>
                      <c:pt idx="756">
                        <c:v>12.6</c:v>
                      </c:pt>
                      <c:pt idx="757">
                        <c:v>12.617000000000001</c:v>
                      </c:pt>
                      <c:pt idx="758">
                        <c:v>12.632999999999999</c:v>
                      </c:pt>
                      <c:pt idx="759">
                        <c:v>12.65</c:v>
                      </c:pt>
                      <c:pt idx="760">
                        <c:v>12.667</c:v>
                      </c:pt>
                      <c:pt idx="761">
                        <c:v>12.683</c:v>
                      </c:pt>
                      <c:pt idx="762">
                        <c:v>12.7</c:v>
                      </c:pt>
                      <c:pt idx="763">
                        <c:v>12.717000000000001</c:v>
                      </c:pt>
                      <c:pt idx="764">
                        <c:v>12.733000000000001</c:v>
                      </c:pt>
                      <c:pt idx="765">
                        <c:v>12.75</c:v>
                      </c:pt>
                      <c:pt idx="766">
                        <c:v>12.766999999999999</c:v>
                      </c:pt>
                      <c:pt idx="767">
                        <c:v>12.782999999999999</c:v>
                      </c:pt>
                      <c:pt idx="768">
                        <c:v>12.8</c:v>
                      </c:pt>
                      <c:pt idx="769">
                        <c:v>12.817</c:v>
                      </c:pt>
                      <c:pt idx="770">
                        <c:v>12.833</c:v>
                      </c:pt>
                      <c:pt idx="771">
                        <c:v>12.85</c:v>
                      </c:pt>
                      <c:pt idx="772">
                        <c:v>12.867000000000001</c:v>
                      </c:pt>
                      <c:pt idx="773">
                        <c:v>12.882999999999999</c:v>
                      </c:pt>
                      <c:pt idx="774">
                        <c:v>12.9</c:v>
                      </c:pt>
                      <c:pt idx="775">
                        <c:v>12.917</c:v>
                      </c:pt>
                      <c:pt idx="776">
                        <c:v>12.933</c:v>
                      </c:pt>
                      <c:pt idx="777">
                        <c:v>12.95</c:v>
                      </c:pt>
                      <c:pt idx="778">
                        <c:v>12.967000000000001</c:v>
                      </c:pt>
                      <c:pt idx="779">
                        <c:v>12.983000000000001</c:v>
                      </c:pt>
                      <c:pt idx="780">
                        <c:v>13</c:v>
                      </c:pt>
                      <c:pt idx="781">
                        <c:v>13.016999999999999</c:v>
                      </c:pt>
                      <c:pt idx="782">
                        <c:v>13.032999999999999</c:v>
                      </c:pt>
                      <c:pt idx="783">
                        <c:v>13.05</c:v>
                      </c:pt>
                      <c:pt idx="784">
                        <c:v>13.067</c:v>
                      </c:pt>
                      <c:pt idx="785">
                        <c:v>13.083</c:v>
                      </c:pt>
                      <c:pt idx="786">
                        <c:v>13.1</c:v>
                      </c:pt>
                      <c:pt idx="787">
                        <c:v>13.117000000000001</c:v>
                      </c:pt>
                      <c:pt idx="788">
                        <c:v>13.132999999999999</c:v>
                      </c:pt>
                      <c:pt idx="789">
                        <c:v>13.15</c:v>
                      </c:pt>
                      <c:pt idx="790">
                        <c:v>13.167</c:v>
                      </c:pt>
                      <c:pt idx="791">
                        <c:v>13.183</c:v>
                      </c:pt>
                      <c:pt idx="792">
                        <c:v>13.2</c:v>
                      </c:pt>
                      <c:pt idx="793">
                        <c:v>13.217000000000001</c:v>
                      </c:pt>
                      <c:pt idx="794">
                        <c:v>13.233000000000001</c:v>
                      </c:pt>
                      <c:pt idx="795">
                        <c:v>13.25</c:v>
                      </c:pt>
                      <c:pt idx="796">
                        <c:v>13.266999999999999</c:v>
                      </c:pt>
                      <c:pt idx="797">
                        <c:v>13.282999999999999</c:v>
                      </c:pt>
                      <c:pt idx="798">
                        <c:v>13.3</c:v>
                      </c:pt>
                      <c:pt idx="799">
                        <c:v>13.317</c:v>
                      </c:pt>
                      <c:pt idx="800">
                        <c:v>13.333</c:v>
                      </c:pt>
                      <c:pt idx="801">
                        <c:v>13.35</c:v>
                      </c:pt>
                      <c:pt idx="802">
                        <c:v>13.367000000000001</c:v>
                      </c:pt>
                      <c:pt idx="803">
                        <c:v>13.382999999999999</c:v>
                      </c:pt>
                      <c:pt idx="804">
                        <c:v>13.4</c:v>
                      </c:pt>
                      <c:pt idx="805">
                        <c:v>13.417</c:v>
                      </c:pt>
                      <c:pt idx="806">
                        <c:v>13.433</c:v>
                      </c:pt>
                      <c:pt idx="807">
                        <c:v>13.45</c:v>
                      </c:pt>
                      <c:pt idx="808">
                        <c:v>13.467000000000001</c:v>
                      </c:pt>
                      <c:pt idx="809">
                        <c:v>13.483000000000001</c:v>
                      </c:pt>
                      <c:pt idx="810">
                        <c:v>13.5</c:v>
                      </c:pt>
                      <c:pt idx="811">
                        <c:v>13.516999999999999</c:v>
                      </c:pt>
                      <c:pt idx="812">
                        <c:v>13.532999999999999</c:v>
                      </c:pt>
                      <c:pt idx="813">
                        <c:v>13.55</c:v>
                      </c:pt>
                      <c:pt idx="814">
                        <c:v>13.567</c:v>
                      </c:pt>
                      <c:pt idx="815">
                        <c:v>13.583</c:v>
                      </c:pt>
                      <c:pt idx="816">
                        <c:v>13.6</c:v>
                      </c:pt>
                      <c:pt idx="817">
                        <c:v>13.617000000000001</c:v>
                      </c:pt>
                      <c:pt idx="818">
                        <c:v>13.632999999999999</c:v>
                      </c:pt>
                      <c:pt idx="819">
                        <c:v>13.65</c:v>
                      </c:pt>
                      <c:pt idx="820">
                        <c:v>13.667</c:v>
                      </c:pt>
                      <c:pt idx="821">
                        <c:v>13.683</c:v>
                      </c:pt>
                      <c:pt idx="822">
                        <c:v>13.7</c:v>
                      </c:pt>
                      <c:pt idx="823">
                        <c:v>13.717000000000001</c:v>
                      </c:pt>
                      <c:pt idx="824">
                        <c:v>13.733000000000001</c:v>
                      </c:pt>
                      <c:pt idx="825">
                        <c:v>13.75</c:v>
                      </c:pt>
                      <c:pt idx="826">
                        <c:v>13.766999999999999</c:v>
                      </c:pt>
                      <c:pt idx="827">
                        <c:v>13.782999999999999</c:v>
                      </c:pt>
                      <c:pt idx="828">
                        <c:v>13.8</c:v>
                      </c:pt>
                      <c:pt idx="829">
                        <c:v>13.817</c:v>
                      </c:pt>
                      <c:pt idx="830">
                        <c:v>13.833</c:v>
                      </c:pt>
                      <c:pt idx="831">
                        <c:v>13.85</c:v>
                      </c:pt>
                      <c:pt idx="832">
                        <c:v>13.867000000000001</c:v>
                      </c:pt>
                      <c:pt idx="833">
                        <c:v>13.882999999999999</c:v>
                      </c:pt>
                      <c:pt idx="834">
                        <c:v>13.9</c:v>
                      </c:pt>
                      <c:pt idx="835">
                        <c:v>13.917</c:v>
                      </c:pt>
                      <c:pt idx="836">
                        <c:v>13.933</c:v>
                      </c:pt>
                      <c:pt idx="837">
                        <c:v>13.95</c:v>
                      </c:pt>
                      <c:pt idx="838">
                        <c:v>13.967000000000001</c:v>
                      </c:pt>
                      <c:pt idx="839">
                        <c:v>13.983000000000001</c:v>
                      </c:pt>
                      <c:pt idx="840">
                        <c:v>14</c:v>
                      </c:pt>
                      <c:pt idx="841">
                        <c:v>14.016999999999999</c:v>
                      </c:pt>
                      <c:pt idx="842">
                        <c:v>14.032999999999999</c:v>
                      </c:pt>
                      <c:pt idx="843">
                        <c:v>14.05</c:v>
                      </c:pt>
                      <c:pt idx="844">
                        <c:v>14.067</c:v>
                      </c:pt>
                      <c:pt idx="845">
                        <c:v>14.083</c:v>
                      </c:pt>
                      <c:pt idx="846">
                        <c:v>14.1</c:v>
                      </c:pt>
                      <c:pt idx="847">
                        <c:v>14.117000000000001</c:v>
                      </c:pt>
                      <c:pt idx="848">
                        <c:v>14.132999999999999</c:v>
                      </c:pt>
                      <c:pt idx="849">
                        <c:v>14.15</c:v>
                      </c:pt>
                      <c:pt idx="850">
                        <c:v>14.167</c:v>
                      </c:pt>
                      <c:pt idx="851">
                        <c:v>14.183</c:v>
                      </c:pt>
                      <c:pt idx="852">
                        <c:v>14.2</c:v>
                      </c:pt>
                      <c:pt idx="853">
                        <c:v>14.217000000000001</c:v>
                      </c:pt>
                      <c:pt idx="854">
                        <c:v>14.233000000000001</c:v>
                      </c:pt>
                      <c:pt idx="855">
                        <c:v>14.25</c:v>
                      </c:pt>
                      <c:pt idx="856">
                        <c:v>14.266999999999999</c:v>
                      </c:pt>
                      <c:pt idx="857">
                        <c:v>14.282999999999999</c:v>
                      </c:pt>
                      <c:pt idx="858">
                        <c:v>14.3</c:v>
                      </c:pt>
                      <c:pt idx="859">
                        <c:v>14.317</c:v>
                      </c:pt>
                      <c:pt idx="860">
                        <c:v>14.333</c:v>
                      </c:pt>
                      <c:pt idx="861">
                        <c:v>14.35</c:v>
                      </c:pt>
                      <c:pt idx="862">
                        <c:v>14.367000000000001</c:v>
                      </c:pt>
                      <c:pt idx="863">
                        <c:v>14.382999999999999</c:v>
                      </c:pt>
                      <c:pt idx="864">
                        <c:v>14.4</c:v>
                      </c:pt>
                      <c:pt idx="865">
                        <c:v>14.417</c:v>
                      </c:pt>
                      <c:pt idx="866">
                        <c:v>14.433</c:v>
                      </c:pt>
                      <c:pt idx="867">
                        <c:v>14.45</c:v>
                      </c:pt>
                      <c:pt idx="868">
                        <c:v>14.467000000000001</c:v>
                      </c:pt>
                      <c:pt idx="869">
                        <c:v>14.483000000000001</c:v>
                      </c:pt>
                      <c:pt idx="870">
                        <c:v>14.5</c:v>
                      </c:pt>
                      <c:pt idx="871">
                        <c:v>14.516999999999999</c:v>
                      </c:pt>
                      <c:pt idx="872">
                        <c:v>14.532999999999999</c:v>
                      </c:pt>
                      <c:pt idx="873">
                        <c:v>14.55</c:v>
                      </c:pt>
                      <c:pt idx="874">
                        <c:v>14.567</c:v>
                      </c:pt>
                      <c:pt idx="875">
                        <c:v>14.583</c:v>
                      </c:pt>
                      <c:pt idx="876">
                        <c:v>14.6</c:v>
                      </c:pt>
                      <c:pt idx="877">
                        <c:v>14.617000000000001</c:v>
                      </c:pt>
                      <c:pt idx="878">
                        <c:v>14.632999999999999</c:v>
                      </c:pt>
                      <c:pt idx="879">
                        <c:v>14.65</c:v>
                      </c:pt>
                      <c:pt idx="880">
                        <c:v>14.667</c:v>
                      </c:pt>
                      <c:pt idx="881">
                        <c:v>14.683</c:v>
                      </c:pt>
                      <c:pt idx="882">
                        <c:v>14.7</c:v>
                      </c:pt>
                      <c:pt idx="883">
                        <c:v>14.717000000000001</c:v>
                      </c:pt>
                      <c:pt idx="884">
                        <c:v>14.733000000000001</c:v>
                      </c:pt>
                      <c:pt idx="885">
                        <c:v>14.75</c:v>
                      </c:pt>
                      <c:pt idx="886">
                        <c:v>14.766999999999999</c:v>
                      </c:pt>
                      <c:pt idx="887">
                        <c:v>14.782999999999999</c:v>
                      </c:pt>
                      <c:pt idx="888">
                        <c:v>14.8</c:v>
                      </c:pt>
                      <c:pt idx="889">
                        <c:v>14.817</c:v>
                      </c:pt>
                      <c:pt idx="890">
                        <c:v>14.833</c:v>
                      </c:pt>
                      <c:pt idx="891">
                        <c:v>14.85</c:v>
                      </c:pt>
                      <c:pt idx="892">
                        <c:v>14.867000000000001</c:v>
                      </c:pt>
                      <c:pt idx="893">
                        <c:v>14.882999999999999</c:v>
                      </c:pt>
                      <c:pt idx="894">
                        <c:v>14.9</c:v>
                      </c:pt>
                      <c:pt idx="895">
                        <c:v>14.917</c:v>
                      </c:pt>
                      <c:pt idx="896">
                        <c:v>14.933</c:v>
                      </c:pt>
                      <c:pt idx="897">
                        <c:v>14.95</c:v>
                      </c:pt>
                      <c:pt idx="898">
                        <c:v>14.967000000000001</c:v>
                      </c:pt>
                      <c:pt idx="899">
                        <c:v>14.983000000000001</c:v>
                      </c:pt>
                      <c:pt idx="900">
                        <c:v>15</c:v>
                      </c:pt>
                      <c:pt idx="901">
                        <c:v>15.016999999999999</c:v>
                      </c:pt>
                      <c:pt idx="902">
                        <c:v>15.032999999999999</c:v>
                      </c:pt>
                      <c:pt idx="903">
                        <c:v>15.05</c:v>
                      </c:pt>
                      <c:pt idx="904">
                        <c:v>15.067</c:v>
                      </c:pt>
                      <c:pt idx="905">
                        <c:v>15.083</c:v>
                      </c:pt>
                      <c:pt idx="906">
                        <c:v>15.1</c:v>
                      </c:pt>
                      <c:pt idx="907">
                        <c:v>15.117000000000001</c:v>
                      </c:pt>
                      <c:pt idx="908">
                        <c:v>15.132999999999999</c:v>
                      </c:pt>
                      <c:pt idx="909">
                        <c:v>15.15</c:v>
                      </c:pt>
                      <c:pt idx="910">
                        <c:v>15.167</c:v>
                      </c:pt>
                      <c:pt idx="911">
                        <c:v>15.183</c:v>
                      </c:pt>
                      <c:pt idx="912">
                        <c:v>15.2</c:v>
                      </c:pt>
                      <c:pt idx="913">
                        <c:v>15.217000000000001</c:v>
                      </c:pt>
                      <c:pt idx="914">
                        <c:v>15.233000000000001</c:v>
                      </c:pt>
                      <c:pt idx="915">
                        <c:v>15.25</c:v>
                      </c:pt>
                      <c:pt idx="916">
                        <c:v>15.266999999999999</c:v>
                      </c:pt>
                      <c:pt idx="917">
                        <c:v>15.282999999999999</c:v>
                      </c:pt>
                      <c:pt idx="918">
                        <c:v>15.3</c:v>
                      </c:pt>
                      <c:pt idx="919">
                        <c:v>15.317</c:v>
                      </c:pt>
                      <c:pt idx="920">
                        <c:v>15.333</c:v>
                      </c:pt>
                      <c:pt idx="921">
                        <c:v>15.35</c:v>
                      </c:pt>
                      <c:pt idx="922">
                        <c:v>15.367000000000001</c:v>
                      </c:pt>
                      <c:pt idx="923">
                        <c:v>15.382999999999999</c:v>
                      </c:pt>
                      <c:pt idx="924">
                        <c:v>15.4</c:v>
                      </c:pt>
                      <c:pt idx="925">
                        <c:v>15.417</c:v>
                      </c:pt>
                      <c:pt idx="926">
                        <c:v>15.433</c:v>
                      </c:pt>
                      <c:pt idx="927">
                        <c:v>15.45</c:v>
                      </c:pt>
                      <c:pt idx="928">
                        <c:v>15.467000000000001</c:v>
                      </c:pt>
                      <c:pt idx="929">
                        <c:v>15.483000000000001</c:v>
                      </c:pt>
                      <c:pt idx="930">
                        <c:v>15.5</c:v>
                      </c:pt>
                      <c:pt idx="931">
                        <c:v>15.516999999999999</c:v>
                      </c:pt>
                      <c:pt idx="932">
                        <c:v>15.532999999999999</c:v>
                      </c:pt>
                      <c:pt idx="933">
                        <c:v>15.55</c:v>
                      </c:pt>
                      <c:pt idx="934">
                        <c:v>15.567</c:v>
                      </c:pt>
                      <c:pt idx="935">
                        <c:v>15.583</c:v>
                      </c:pt>
                      <c:pt idx="936">
                        <c:v>15.6</c:v>
                      </c:pt>
                      <c:pt idx="937">
                        <c:v>15.617000000000001</c:v>
                      </c:pt>
                      <c:pt idx="938">
                        <c:v>15.632999999999999</c:v>
                      </c:pt>
                      <c:pt idx="939">
                        <c:v>15.65</c:v>
                      </c:pt>
                      <c:pt idx="940">
                        <c:v>15.667</c:v>
                      </c:pt>
                      <c:pt idx="941">
                        <c:v>15.683</c:v>
                      </c:pt>
                      <c:pt idx="942">
                        <c:v>15.7</c:v>
                      </c:pt>
                      <c:pt idx="943">
                        <c:v>15.717000000000001</c:v>
                      </c:pt>
                      <c:pt idx="944">
                        <c:v>15.733000000000001</c:v>
                      </c:pt>
                      <c:pt idx="945">
                        <c:v>15.75</c:v>
                      </c:pt>
                      <c:pt idx="946">
                        <c:v>15.766999999999999</c:v>
                      </c:pt>
                      <c:pt idx="947">
                        <c:v>15.782999999999999</c:v>
                      </c:pt>
                      <c:pt idx="948">
                        <c:v>15.8</c:v>
                      </c:pt>
                      <c:pt idx="949">
                        <c:v>15.817</c:v>
                      </c:pt>
                      <c:pt idx="950">
                        <c:v>15.833</c:v>
                      </c:pt>
                      <c:pt idx="951">
                        <c:v>15.85</c:v>
                      </c:pt>
                      <c:pt idx="952">
                        <c:v>15.867000000000001</c:v>
                      </c:pt>
                      <c:pt idx="953">
                        <c:v>15.882999999999999</c:v>
                      </c:pt>
                      <c:pt idx="954">
                        <c:v>15.9</c:v>
                      </c:pt>
                      <c:pt idx="955">
                        <c:v>15.917</c:v>
                      </c:pt>
                      <c:pt idx="956">
                        <c:v>15.933</c:v>
                      </c:pt>
                      <c:pt idx="957">
                        <c:v>15.95</c:v>
                      </c:pt>
                      <c:pt idx="958">
                        <c:v>15.967000000000001</c:v>
                      </c:pt>
                      <c:pt idx="959">
                        <c:v>15.983000000000001</c:v>
                      </c:pt>
                      <c:pt idx="960">
                        <c:v>16</c:v>
                      </c:pt>
                      <c:pt idx="961">
                        <c:v>16.016999999999999</c:v>
                      </c:pt>
                      <c:pt idx="962">
                        <c:v>16.033000000000001</c:v>
                      </c:pt>
                      <c:pt idx="963">
                        <c:v>16.05</c:v>
                      </c:pt>
                      <c:pt idx="964">
                        <c:v>16.067</c:v>
                      </c:pt>
                      <c:pt idx="965">
                        <c:v>16.082999999999998</c:v>
                      </c:pt>
                      <c:pt idx="966">
                        <c:v>16.100000000000001</c:v>
                      </c:pt>
                      <c:pt idx="967">
                        <c:v>16.117000000000001</c:v>
                      </c:pt>
                      <c:pt idx="968">
                        <c:v>16.132999999999999</c:v>
                      </c:pt>
                      <c:pt idx="969">
                        <c:v>16.149999999999999</c:v>
                      </c:pt>
                      <c:pt idx="970">
                        <c:v>16.167000000000002</c:v>
                      </c:pt>
                      <c:pt idx="971">
                        <c:v>16.183</c:v>
                      </c:pt>
                      <c:pt idx="972">
                        <c:v>16.2</c:v>
                      </c:pt>
                      <c:pt idx="973">
                        <c:v>16.216999999999999</c:v>
                      </c:pt>
                      <c:pt idx="974">
                        <c:v>16.233000000000001</c:v>
                      </c:pt>
                      <c:pt idx="975">
                        <c:v>16.25</c:v>
                      </c:pt>
                      <c:pt idx="976">
                        <c:v>16.266999999999999</c:v>
                      </c:pt>
                      <c:pt idx="977">
                        <c:v>16.283000000000001</c:v>
                      </c:pt>
                      <c:pt idx="978">
                        <c:v>16.3</c:v>
                      </c:pt>
                      <c:pt idx="979">
                        <c:v>16.317</c:v>
                      </c:pt>
                      <c:pt idx="980">
                        <c:v>16.332999999999998</c:v>
                      </c:pt>
                      <c:pt idx="981">
                        <c:v>16.350000000000001</c:v>
                      </c:pt>
                      <c:pt idx="982">
                        <c:v>16.367000000000001</c:v>
                      </c:pt>
                      <c:pt idx="983">
                        <c:v>16.382999999999999</c:v>
                      </c:pt>
                      <c:pt idx="984">
                        <c:v>16.399999999999999</c:v>
                      </c:pt>
                      <c:pt idx="985">
                        <c:v>16.417000000000002</c:v>
                      </c:pt>
                      <c:pt idx="986">
                        <c:v>16.433</c:v>
                      </c:pt>
                      <c:pt idx="987">
                        <c:v>16.45</c:v>
                      </c:pt>
                      <c:pt idx="988">
                        <c:v>16.466999999999999</c:v>
                      </c:pt>
                      <c:pt idx="989">
                        <c:v>16.483000000000001</c:v>
                      </c:pt>
                      <c:pt idx="990">
                        <c:v>16.5</c:v>
                      </c:pt>
                      <c:pt idx="991">
                        <c:v>16.516999999999999</c:v>
                      </c:pt>
                      <c:pt idx="992">
                        <c:v>16.533000000000001</c:v>
                      </c:pt>
                      <c:pt idx="993">
                        <c:v>16.55</c:v>
                      </c:pt>
                      <c:pt idx="994">
                        <c:v>16.567</c:v>
                      </c:pt>
                      <c:pt idx="995">
                        <c:v>16.582999999999998</c:v>
                      </c:pt>
                      <c:pt idx="996">
                        <c:v>16.600000000000001</c:v>
                      </c:pt>
                      <c:pt idx="997">
                        <c:v>16.617000000000001</c:v>
                      </c:pt>
                      <c:pt idx="998">
                        <c:v>16.632999999999999</c:v>
                      </c:pt>
                      <c:pt idx="999">
                        <c:v>16.649999999999999</c:v>
                      </c:pt>
                      <c:pt idx="1000">
                        <c:v>16.667000000000002</c:v>
                      </c:pt>
                      <c:pt idx="1001">
                        <c:v>16.683</c:v>
                      </c:pt>
                      <c:pt idx="1002">
                        <c:v>16.7</c:v>
                      </c:pt>
                      <c:pt idx="1003">
                        <c:v>16.716999999999999</c:v>
                      </c:pt>
                      <c:pt idx="1004">
                        <c:v>16.733000000000001</c:v>
                      </c:pt>
                      <c:pt idx="1005">
                        <c:v>16.75</c:v>
                      </c:pt>
                      <c:pt idx="1006">
                        <c:v>16.766999999999999</c:v>
                      </c:pt>
                      <c:pt idx="1007">
                        <c:v>16.783000000000001</c:v>
                      </c:pt>
                      <c:pt idx="1008">
                        <c:v>16.8</c:v>
                      </c:pt>
                      <c:pt idx="1009">
                        <c:v>16.817</c:v>
                      </c:pt>
                      <c:pt idx="1010">
                        <c:v>16.832999999999998</c:v>
                      </c:pt>
                      <c:pt idx="1011">
                        <c:v>16.850000000000001</c:v>
                      </c:pt>
                      <c:pt idx="1012">
                        <c:v>16.867000000000001</c:v>
                      </c:pt>
                      <c:pt idx="1013">
                        <c:v>16.882999999999999</c:v>
                      </c:pt>
                      <c:pt idx="1014">
                        <c:v>16.899999999999999</c:v>
                      </c:pt>
                      <c:pt idx="1015">
                        <c:v>16.917000000000002</c:v>
                      </c:pt>
                      <c:pt idx="1016">
                        <c:v>16.933</c:v>
                      </c:pt>
                      <c:pt idx="1017">
                        <c:v>16.95</c:v>
                      </c:pt>
                      <c:pt idx="1018">
                        <c:v>16.966999999999999</c:v>
                      </c:pt>
                      <c:pt idx="1019">
                        <c:v>16.983000000000001</c:v>
                      </c:pt>
                      <c:pt idx="1020">
                        <c:v>17</c:v>
                      </c:pt>
                      <c:pt idx="1021">
                        <c:v>17.016999999999999</c:v>
                      </c:pt>
                      <c:pt idx="1022">
                        <c:v>17.033000000000001</c:v>
                      </c:pt>
                      <c:pt idx="1023">
                        <c:v>17.05</c:v>
                      </c:pt>
                      <c:pt idx="1024">
                        <c:v>17.067</c:v>
                      </c:pt>
                      <c:pt idx="1025">
                        <c:v>17.082999999999998</c:v>
                      </c:pt>
                      <c:pt idx="1026">
                        <c:v>17.100000000000001</c:v>
                      </c:pt>
                      <c:pt idx="1027">
                        <c:v>17.117000000000001</c:v>
                      </c:pt>
                      <c:pt idx="1028">
                        <c:v>17.132999999999999</c:v>
                      </c:pt>
                      <c:pt idx="1029">
                        <c:v>17.149999999999999</c:v>
                      </c:pt>
                      <c:pt idx="1030">
                        <c:v>17.167000000000002</c:v>
                      </c:pt>
                      <c:pt idx="1031">
                        <c:v>17.183</c:v>
                      </c:pt>
                      <c:pt idx="1032">
                        <c:v>17.2</c:v>
                      </c:pt>
                      <c:pt idx="1033">
                        <c:v>17.216999999999999</c:v>
                      </c:pt>
                      <c:pt idx="1034">
                        <c:v>17.233000000000001</c:v>
                      </c:pt>
                      <c:pt idx="1035">
                        <c:v>17.25</c:v>
                      </c:pt>
                      <c:pt idx="1036">
                        <c:v>17.266999999999999</c:v>
                      </c:pt>
                      <c:pt idx="1037">
                        <c:v>17.283000000000001</c:v>
                      </c:pt>
                      <c:pt idx="1038">
                        <c:v>17.3</c:v>
                      </c:pt>
                      <c:pt idx="1039">
                        <c:v>17.317</c:v>
                      </c:pt>
                      <c:pt idx="1040">
                        <c:v>17.332999999999998</c:v>
                      </c:pt>
                      <c:pt idx="1041">
                        <c:v>17.350000000000001</c:v>
                      </c:pt>
                      <c:pt idx="1042">
                        <c:v>17.367000000000001</c:v>
                      </c:pt>
                      <c:pt idx="1043">
                        <c:v>17.382999999999999</c:v>
                      </c:pt>
                      <c:pt idx="1044">
                        <c:v>17.399999999999999</c:v>
                      </c:pt>
                      <c:pt idx="1045">
                        <c:v>17.417000000000002</c:v>
                      </c:pt>
                      <c:pt idx="1046">
                        <c:v>17.433</c:v>
                      </c:pt>
                      <c:pt idx="1047">
                        <c:v>17.45</c:v>
                      </c:pt>
                      <c:pt idx="1048">
                        <c:v>17.466999999999999</c:v>
                      </c:pt>
                      <c:pt idx="1049">
                        <c:v>17.483000000000001</c:v>
                      </c:pt>
                      <c:pt idx="1050">
                        <c:v>17.5</c:v>
                      </c:pt>
                      <c:pt idx="1051">
                        <c:v>17.516999999999999</c:v>
                      </c:pt>
                      <c:pt idx="1052">
                        <c:v>17.533000000000001</c:v>
                      </c:pt>
                      <c:pt idx="1053">
                        <c:v>17.55</c:v>
                      </c:pt>
                      <c:pt idx="1054">
                        <c:v>17.567</c:v>
                      </c:pt>
                      <c:pt idx="1055">
                        <c:v>17.582999999999998</c:v>
                      </c:pt>
                      <c:pt idx="1056">
                        <c:v>17.600000000000001</c:v>
                      </c:pt>
                      <c:pt idx="1057">
                        <c:v>17.617000000000001</c:v>
                      </c:pt>
                      <c:pt idx="1058">
                        <c:v>17.632999999999999</c:v>
                      </c:pt>
                      <c:pt idx="1059">
                        <c:v>17.649999999999999</c:v>
                      </c:pt>
                      <c:pt idx="1060">
                        <c:v>17.667000000000002</c:v>
                      </c:pt>
                      <c:pt idx="1061">
                        <c:v>17.683</c:v>
                      </c:pt>
                      <c:pt idx="1062">
                        <c:v>17.7</c:v>
                      </c:pt>
                      <c:pt idx="1063">
                        <c:v>17.716999999999999</c:v>
                      </c:pt>
                      <c:pt idx="1064">
                        <c:v>17.733000000000001</c:v>
                      </c:pt>
                      <c:pt idx="1065">
                        <c:v>17.75</c:v>
                      </c:pt>
                      <c:pt idx="1066">
                        <c:v>17.766999999999999</c:v>
                      </c:pt>
                      <c:pt idx="1067">
                        <c:v>17.783000000000001</c:v>
                      </c:pt>
                      <c:pt idx="1068">
                        <c:v>17.8</c:v>
                      </c:pt>
                      <c:pt idx="1069">
                        <c:v>17.817</c:v>
                      </c:pt>
                      <c:pt idx="1070">
                        <c:v>17.832999999999998</c:v>
                      </c:pt>
                      <c:pt idx="1071">
                        <c:v>17.850000000000001</c:v>
                      </c:pt>
                      <c:pt idx="1072">
                        <c:v>17.867000000000001</c:v>
                      </c:pt>
                      <c:pt idx="1073">
                        <c:v>17.882999999999999</c:v>
                      </c:pt>
                      <c:pt idx="1074">
                        <c:v>17.899999999999999</c:v>
                      </c:pt>
                      <c:pt idx="1075">
                        <c:v>17.917000000000002</c:v>
                      </c:pt>
                      <c:pt idx="1076">
                        <c:v>17.933</c:v>
                      </c:pt>
                      <c:pt idx="1077">
                        <c:v>17.95</c:v>
                      </c:pt>
                      <c:pt idx="1078">
                        <c:v>17.966999999999999</c:v>
                      </c:pt>
                      <c:pt idx="1079">
                        <c:v>17.983000000000001</c:v>
                      </c:pt>
                      <c:pt idx="1080">
                        <c:v>18</c:v>
                      </c:pt>
                      <c:pt idx="1081">
                        <c:v>18.016999999999999</c:v>
                      </c:pt>
                      <c:pt idx="1082">
                        <c:v>18.033000000000001</c:v>
                      </c:pt>
                      <c:pt idx="1083">
                        <c:v>18.05</c:v>
                      </c:pt>
                      <c:pt idx="1084">
                        <c:v>18.067</c:v>
                      </c:pt>
                      <c:pt idx="1085">
                        <c:v>18.082999999999998</c:v>
                      </c:pt>
                      <c:pt idx="1086">
                        <c:v>18.100000000000001</c:v>
                      </c:pt>
                      <c:pt idx="1087">
                        <c:v>18.117000000000001</c:v>
                      </c:pt>
                      <c:pt idx="1088">
                        <c:v>18.132999999999999</c:v>
                      </c:pt>
                      <c:pt idx="1089">
                        <c:v>18.149999999999999</c:v>
                      </c:pt>
                      <c:pt idx="1090">
                        <c:v>18.167000000000002</c:v>
                      </c:pt>
                      <c:pt idx="1091">
                        <c:v>18.183</c:v>
                      </c:pt>
                      <c:pt idx="1092">
                        <c:v>18.2</c:v>
                      </c:pt>
                      <c:pt idx="1093">
                        <c:v>18.216999999999999</c:v>
                      </c:pt>
                      <c:pt idx="1094">
                        <c:v>18.233000000000001</c:v>
                      </c:pt>
                      <c:pt idx="1095">
                        <c:v>18.25</c:v>
                      </c:pt>
                      <c:pt idx="1096">
                        <c:v>18.266999999999999</c:v>
                      </c:pt>
                      <c:pt idx="1097">
                        <c:v>18.283000000000001</c:v>
                      </c:pt>
                      <c:pt idx="1098">
                        <c:v>18.3</c:v>
                      </c:pt>
                      <c:pt idx="1099">
                        <c:v>18.317</c:v>
                      </c:pt>
                      <c:pt idx="1100">
                        <c:v>18.332999999999998</c:v>
                      </c:pt>
                      <c:pt idx="1101">
                        <c:v>18.350000000000001</c:v>
                      </c:pt>
                      <c:pt idx="1102">
                        <c:v>18.367000000000001</c:v>
                      </c:pt>
                      <c:pt idx="1103">
                        <c:v>18.382999999999999</c:v>
                      </c:pt>
                      <c:pt idx="1104">
                        <c:v>18.399999999999999</c:v>
                      </c:pt>
                      <c:pt idx="1105">
                        <c:v>18.417000000000002</c:v>
                      </c:pt>
                      <c:pt idx="1106">
                        <c:v>18.433</c:v>
                      </c:pt>
                      <c:pt idx="1107">
                        <c:v>18.45</c:v>
                      </c:pt>
                      <c:pt idx="1108">
                        <c:v>18.466999999999999</c:v>
                      </c:pt>
                      <c:pt idx="1109">
                        <c:v>18.483000000000001</c:v>
                      </c:pt>
                      <c:pt idx="1110">
                        <c:v>18.5</c:v>
                      </c:pt>
                      <c:pt idx="1111">
                        <c:v>18.516999999999999</c:v>
                      </c:pt>
                      <c:pt idx="1112">
                        <c:v>18.533000000000001</c:v>
                      </c:pt>
                      <c:pt idx="1113">
                        <c:v>18.55</c:v>
                      </c:pt>
                      <c:pt idx="1114">
                        <c:v>18.567</c:v>
                      </c:pt>
                      <c:pt idx="1115">
                        <c:v>18.582999999999998</c:v>
                      </c:pt>
                      <c:pt idx="1116">
                        <c:v>18.600000000000001</c:v>
                      </c:pt>
                      <c:pt idx="1117">
                        <c:v>18.617000000000001</c:v>
                      </c:pt>
                      <c:pt idx="1118">
                        <c:v>18.632999999999999</c:v>
                      </c:pt>
                      <c:pt idx="1119">
                        <c:v>18.649999999999999</c:v>
                      </c:pt>
                      <c:pt idx="1120">
                        <c:v>18.667000000000002</c:v>
                      </c:pt>
                      <c:pt idx="1121">
                        <c:v>18.683</c:v>
                      </c:pt>
                      <c:pt idx="1122">
                        <c:v>18.7</c:v>
                      </c:pt>
                      <c:pt idx="1123">
                        <c:v>18.716999999999999</c:v>
                      </c:pt>
                      <c:pt idx="1124">
                        <c:v>18.733000000000001</c:v>
                      </c:pt>
                      <c:pt idx="1125">
                        <c:v>18.75</c:v>
                      </c:pt>
                      <c:pt idx="1126">
                        <c:v>18.766999999999999</c:v>
                      </c:pt>
                      <c:pt idx="1127">
                        <c:v>18.783000000000001</c:v>
                      </c:pt>
                      <c:pt idx="1128">
                        <c:v>18.8</c:v>
                      </c:pt>
                      <c:pt idx="1129">
                        <c:v>18.817</c:v>
                      </c:pt>
                      <c:pt idx="1130">
                        <c:v>18.832999999999998</c:v>
                      </c:pt>
                      <c:pt idx="1131">
                        <c:v>18.850000000000001</c:v>
                      </c:pt>
                      <c:pt idx="1132">
                        <c:v>18.867000000000001</c:v>
                      </c:pt>
                      <c:pt idx="1133">
                        <c:v>18.882999999999999</c:v>
                      </c:pt>
                      <c:pt idx="1134">
                        <c:v>18.899999999999999</c:v>
                      </c:pt>
                      <c:pt idx="1135">
                        <c:v>18.917000000000002</c:v>
                      </c:pt>
                      <c:pt idx="1136">
                        <c:v>18.933</c:v>
                      </c:pt>
                      <c:pt idx="1137">
                        <c:v>18.95</c:v>
                      </c:pt>
                      <c:pt idx="1138">
                        <c:v>18.966999999999999</c:v>
                      </c:pt>
                      <c:pt idx="1139">
                        <c:v>18.983000000000001</c:v>
                      </c:pt>
                      <c:pt idx="1140">
                        <c:v>19</c:v>
                      </c:pt>
                      <c:pt idx="1141">
                        <c:v>19.016999999999999</c:v>
                      </c:pt>
                      <c:pt idx="1142">
                        <c:v>19.033000000000001</c:v>
                      </c:pt>
                      <c:pt idx="1143">
                        <c:v>19.05</c:v>
                      </c:pt>
                      <c:pt idx="1144">
                        <c:v>19.067</c:v>
                      </c:pt>
                      <c:pt idx="1145">
                        <c:v>19.082999999999998</c:v>
                      </c:pt>
                      <c:pt idx="1146">
                        <c:v>19.100000000000001</c:v>
                      </c:pt>
                      <c:pt idx="1147">
                        <c:v>19.117000000000001</c:v>
                      </c:pt>
                      <c:pt idx="1148">
                        <c:v>19.132999999999999</c:v>
                      </c:pt>
                      <c:pt idx="1149">
                        <c:v>19.149999999999999</c:v>
                      </c:pt>
                      <c:pt idx="1150">
                        <c:v>19.167000000000002</c:v>
                      </c:pt>
                      <c:pt idx="1151">
                        <c:v>19.183</c:v>
                      </c:pt>
                      <c:pt idx="1152">
                        <c:v>19.2</c:v>
                      </c:pt>
                      <c:pt idx="1153">
                        <c:v>19.216999999999999</c:v>
                      </c:pt>
                      <c:pt idx="1154">
                        <c:v>19.233000000000001</c:v>
                      </c:pt>
                      <c:pt idx="1155">
                        <c:v>19.25</c:v>
                      </c:pt>
                      <c:pt idx="1156">
                        <c:v>19.266999999999999</c:v>
                      </c:pt>
                      <c:pt idx="1157">
                        <c:v>19.283000000000001</c:v>
                      </c:pt>
                      <c:pt idx="1158">
                        <c:v>19.3</c:v>
                      </c:pt>
                      <c:pt idx="1159">
                        <c:v>19.317</c:v>
                      </c:pt>
                      <c:pt idx="1160">
                        <c:v>19.332999999999998</c:v>
                      </c:pt>
                      <c:pt idx="1161">
                        <c:v>19.350000000000001</c:v>
                      </c:pt>
                      <c:pt idx="1162">
                        <c:v>19.367000000000001</c:v>
                      </c:pt>
                      <c:pt idx="1163">
                        <c:v>19.382999999999999</c:v>
                      </c:pt>
                      <c:pt idx="1164">
                        <c:v>19.399999999999999</c:v>
                      </c:pt>
                      <c:pt idx="1165">
                        <c:v>19.417000000000002</c:v>
                      </c:pt>
                      <c:pt idx="1166">
                        <c:v>19.433</c:v>
                      </c:pt>
                      <c:pt idx="1167">
                        <c:v>19.45</c:v>
                      </c:pt>
                      <c:pt idx="1168">
                        <c:v>19.466999999999999</c:v>
                      </c:pt>
                      <c:pt idx="1169">
                        <c:v>19.483000000000001</c:v>
                      </c:pt>
                      <c:pt idx="1170">
                        <c:v>19.5</c:v>
                      </c:pt>
                      <c:pt idx="1171">
                        <c:v>19.516999999999999</c:v>
                      </c:pt>
                      <c:pt idx="1172">
                        <c:v>19.533000000000001</c:v>
                      </c:pt>
                      <c:pt idx="1173">
                        <c:v>19.55</c:v>
                      </c:pt>
                      <c:pt idx="1174">
                        <c:v>19.567</c:v>
                      </c:pt>
                      <c:pt idx="1175">
                        <c:v>19.582999999999998</c:v>
                      </c:pt>
                      <c:pt idx="1176">
                        <c:v>19.600000000000001</c:v>
                      </c:pt>
                      <c:pt idx="1177">
                        <c:v>19.617000000000001</c:v>
                      </c:pt>
                      <c:pt idx="1178">
                        <c:v>19.632999999999999</c:v>
                      </c:pt>
                      <c:pt idx="1179">
                        <c:v>19.649999999999999</c:v>
                      </c:pt>
                      <c:pt idx="1180">
                        <c:v>19.667000000000002</c:v>
                      </c:pt>
                      <c:pt idx="1181">
                        <c:v>19.683</c:v>
                      </c:pt>
                      <c:pt idx="1182">
                        <c:v>19.7</c:v>
                      </c:pt>
                      <c:pt idx="1183">
                        <c:v>19.716999999999999</c:v>
                      </c:pt>
                      <c:pt idx="1184">
                        <c:v>19.733000000000001</c:v>
                      </c:pt>
                      <c:pt idx="1185">
                        <c:v>19.75</c:v>
                      </c:pt>
                      <c:pt idx="1186">
                        <c:v>19.766999999999999</c:v>
                      </c:pt>
                      <c:pt idx="1187">
                        <c:v>19.783000000000001</c:v>
                      </c:pt>
                      <c:pt idx="1188">
                        <c:v>19.8</c:v>
                      </c:pt>
                      <c:pt idx="1189">
                        <c:v>19.817</c:v>
                      </c:pt>
                      <c:pt idx="1190">
                        <c:v>19.832999999999998</c:v>
                      </c:pt>
                      <c:pt idx="1191">
                        <c:v>19.850000000000001</c:v>
                      </c:pt>
                      <c:pt idx="1192">
                        <c:v>19.867000000000001</c:v>
                      </c:pt>
                      <c:pt idx="1193">
                        <c:v>19.882999999999999</c:v>
                      </c:pt>
                      <c:pt idx="1194">
                        <c:v>19.899999999999999</c:v>
                      </c:pt>
                      <c:pt idx="1195">
                        <c:v>19.917000000000002</c:v>
                      </c:pt>
                      <c:pt idx="1196">
                        <c:v>19.933</c:v>
                      </c:pt>
                      <c:pt idx="1197">
                        <c:v>19.95</c:v>
                      </c:pt>
                      <c:pt idx="1198">
                        <c:v>19.966999999999999</c:v>
                      </c:pt>
                      <c:pt idx="1199">
                        <c:v>19.983000000000001</c:v>
                      </c:pt>
                      <c:pt idx="1200">
                        <c:v>20</c:v>
                      </c:pt>
                      <c:pt idx="1201">
                        <c:v>20.016999999999999</c:v>
                      </c:pt>
                      <c:pt idx="1202">
                        <c:v>20.033000000000001</c:v>
                      </c:pt>
                      <c:pt idx="1203">
                        <c:v>20.05</c:v>
                      </c:pt>
                      <c:pt idx="1204">
                        <c:v>20.067</c:v>
                      </c:pt>
                      <c:pt idx="1205">
                        <c:v>20.082999999999998</c:v>
                      </c:pt>
                      <c:pt idx="1206">
                        <c:v>20.100000000000001</c:v>
                      </c:pt>
                      <c:pt idx="1207">
                        <c:v>20.117000000000001</c:v>
                      </c:pt>
                      <c:pt idx="1208">
                        <c:v>20.132999999999999</c:v>
                      </c:pt>
                      <c:pt idx="1209">
                        <c:v>20.149999999999999</c:v>
                      </c:pt>
                      <c:pt idx="1210">
                        <c:v>20.167000000000002</c:v>
                      </c:pt>
                      <c:pt idx="1211">
                        <c:v>20.183</c:v>
                      </c:pt>
                      <c:pt idx="1212">
                        <c:v>20.2</c:v>
                      </c:pt>
                      <c:pt idx="1213">
                        <c:v>20.216999999999999</c:v>
                      </c:pt>
                      <c:pt idx="1214">
                        <c:v>20.233000000000001</c:v>
                      </c:pt>
                      <c:pt idx="1215">
                        <c:v>20.25</c:v>
                      </c:pt>
                      <c:pt idx="1216">
                        <c:v>20.266999999999999</c:v>
                      </c:pt>
                      <c:pt idx="1217">
                        <c:v>20.283000000000001</c:v>
                      </c:pt>
                      <c:pt idx="1218">
                        <c:v>20.3</c:v>
                      </c:pt>
                      <c:pt idx="1219">
                        <c:v>20.317</c:v>
                      </c:pt>
                      <c:pt idx="1220">
                        <c:v>20.332999999999998</c:v>
                      </c:pt>
                      <c:pt idx="1221">
                        <c:v>20.350000000000001</c:v>
                      </c:pt>
                      <c:pt idx="1222">
                        <c:v>20.367000000000001</c:v>
                      </c:pt>
                      <c:pt idx="1223">
                        <c:v>20.382999999999999</c:v>
                      </c:pt>
                      <c:pt idx="1224">
                        <c:v>20.399999999999999</c:v>
                      </c:pt>
                      <c:pt idx="1225">
                        <c:v>20.417000000000002</c:v>
                      </c:pt>
                      <c:pt idx="1226">
                        <c:v>20.433</c:v>
                      </c:pt>
                      <c:pt idx="1227">
                        <c:v>20.45</c:v>
                      </c:pt>
                      <c:pt idx="1228">
                        <c:v>20.466999999999999</c:v>
                      </c:pt>
                      <c:pt idx="1229">
                        <c:v>20.483000000000001</c:v>
                      </c:pt>
                      <c:pt idx="1230">
                        <c:v>20.5</c:v>
                      </c:pt>
                      <c:pt idx="1231">
                        <c:v>20.516999999999999</c:v>
                      </c:pt>
                      <c:pt idx="1232">
                        <c:v>20.533000000000001</c:v>
                      </c:pt>
                      <c:pt idx="1233">
                        <c:v>20.55</c:v>
                      </c:pt>
                      <c:pt idx="1234">
                        <c:v>20.567</c:v>
                      </c:pt>
                      <c:pt idx="1235">
                        <c:v>20.582999999999998</c:v>
                      </c:pt>
                      <c:pt idx="1236">
                        <c:v>20.6</c:v>
                      </c:pt>
                      <c:pt idx="1237">
                        <c:v>20.617000000000001</c:v>
                      </c:pt>
                      <c:pt idx="1238">
                        <c:v>20.632999999999999</c:v>
                      </c:pt>
                      <c:pt idx="1239">
                        <c:v>20.65</c:v>
                      </c:pt>
                      <c:pt idx="1240">
                        <c:v>20.667000000000002</c:v>
                      </c:pt>
                      <c:pt idx="1241">
                        <c:v>20.683</c:v>
                      </c:pt>
                      <c:pt idx="1242">
                        <c:v>20.7</c:v>
                      </c:pt>
                      <c:pt idx="1243">
                        <c:v>20.716999999999999</c:v>
                      </c:pt>
                      <c:pt idx="1244">
                        <c:v>20.733000000000001</c:v>
                      </c:pt>
                      <c:pt idx="1245">
                        <c:v>20.75</c:v>
                      </c:pt>
                      <c:pt idx="1246">
                        <c:v>20.766999999999999</c:v>
                      </c:pt>
                      <c:pt idx="1247">
                        <c:v>20.783000000000001</c:v>
                      </c:pt>
                      <c:pt idx="1248">
                        <c:v>20.8</c:v>
                      </c:pt>
                      <c:pt idx="1249">
                        <c:v>20.817</c:v>
                      </c:pt>
                      <c:pt idx="1250">
                        <c:v>20.832999999999998</c:v>
                      </c:pt>
                      <c:pt idx="1251">
                        <c:v>20.85</c:v>
                      </c:pt>
                      <c:pt idx="1252">
                        <c:v>20.867000000000001</c:v>
                      </c:pt>
                      <c:pt idx="1253">
                        <c:v>20.882999999999999</c:v>
                      </c:pt>
                      <c:pt idx="1254">
                        <c:v>20.9</c:v>
                      </c:pt>
                      <c:pt idx="1255">
                        <c:v>20.917000000000002</c:v>
                      </c:pt>
                      <c:pt idx="1256">
                        <c:v>20.933</c:v>
                      </c:pt>
                      <c:pt idx="1257">
                        <c:v>20.95</c:v>
                      </c:pt>
                      <c:pt idx="1258">
                        <c:v>20.966999999999999</c:v>
                      </c:pt>
                      <c:pt idx="1259">
                        <c:v>20.983000000000001</c:v>
                      </c:pt>
                      <c:pt idx="1260">
                        <c:v>21</c:v>
                      </c:pt>
                      <c:pt idx="1261">
                        <c:v>21.016999999999999</c:v>
                      </c:pt>
                      <c:pt idx="1262">
                        <c:v>21.033000000000001</c:v>
                      </c:pt>
                      <c:pt idx="1263">
                        <c:v>21.05</c:v>
                      </c:pt>
                      <c:pt idx="1264">
                        <c:v>21.067</c:v>
                      </c:pt>
                      <c:pt idx="1265">
                        <c:v>21.082999999999998</c:v>
                      </c:pt>
                      <c:pt idx="1266">
                        <c:v>21.1</c:v>
                      </c:pt>
                      <c:pt idx="1267">
                        <c:v>21.117000000000001</c:v>
                      </c:pt>
                      <c:pt idx="1268">
                        <c:v>21.132999999999999</c:v>
                      </c:pt>
                      <c:pt idx="1269">
                        <c:v>21.15</c:v>
                      </c:pt>
                      <c:pt idx="1270">
                        <c:v>21.167000000000002</c:v>
                      </c:pt>
                      <c:pt idx="1271">
                        <c:v>21.183</c:v>
                      </c:pt>
                      <c:pt idx="1272">
                        <c:v>21.2</c:v>
                      </c:pt>
                      <c:pt idx="1273">
                        <c:v>21.216999999999999</c:v>
                      </c:pt>
                      <c:pt idx="1274">
                        <c:v>21.233000000000001</c:v>
                      </c:pt>
                      <c:pt idx="1275">
                        <c:v>21.25</c:v>
                      </c:pt>
                      <c:pt idx="1276">
                        <c:v>21.266999999999999</c:v>
                      </c:pt>
                      <c:pt idx="1277">
                        <c:v>21.283000000000001</c:v>
                      </c:pt>
                      <c:pt idx="1278">
                        <c:v>21.3</c:v>
                      </c:pt>
                      <c:pt idx="1279">
                        <c:v>21.317</c:v>
                      </c:pt>
                      <c:pt idx="1280">
                        <c:v>21.332999999999998</c:v>
                      </c:pt>
                      <c:pt idx="1281">
                        <c:v>21.35</c:v>
                      </c:pt>
                      <c:pt idx="1282">
                        <c:v>21.367000000000001</c:v>
                      </c:pt>
                      <c:pt idx="1283">
                        <c:v>21.382999999999999</c:v>
                      </c:pt>
                      <c:pt idx="1284">
                        <c:v>21.4</c:v>
                      </c:pt>
                      <c:pt idx="1285">
                        <c:v>21.417000000000002</c:v>
                      </c:pt>
                      <c:pt idx="1286">
                        <c:v>21.433</c:v>
                      </c:pt>
                      <c:pt idx="1287">
                        <c:v>21.45</c:v>
                      </c:pt>
                      <c:pt idx="1288">
                        <c:v>21.466999999999999</c:v>
                      </c:pt>
                      <c:pt idx="1289">
                        <c:v>21.483000000000001</c:v>
                      </c:pt>
                      <c:pt idx="1290">
                        <c:v>21.5</c:v>
                      </c:pt>
                      <c:pt idx="1291">
                        <c:v>21.516999999999999</c:v>
                      </c:pt>
                      <c:pt idx="1292">
                        <c:v>21.533000000000001</c:v>
                      </c:pt>
                      <c:pt idx="1293">
                        <c:v>21.55</c:v>
                      </c:pt>
                      <c:pt idx="1294">
                        <c:v>21.567</c:v>
                      </c:pt>
                      <c:pt idx="1295">
                        <c:v>21.582999999999998</c:v>
                      </c:pt>
                      <c:pt idx="1296">
                        <c:v>21.6</c:v>
                      </c:pt>
                      <c:pt idx="1297">
                        <c:v>21.617000000000001</c:v>
                      </c:pt>
                      <c:pt idx="1298">
                        <c:v>21.632999999999999</c:v>
                      </c:pt>
                      <c:pt idx="1299">
                        <c:v>21.65</c:v>
                      </c:pt>
                      <c:pt idx="1300">
                        <c:v>21.667000000000002</c:v>
                      </c:pt>
                      <c:pt idx="1301">
                        <c:v>21.683</c:v>
                      </c:pt>
                      <c:pt idx="1302">
                        <c:v>21.7</c:v>
                      </c:pt>
                      <c:pt idx="1303">
                        <c:v>21.716999999999999</c:v>
                      </c:pt>
                      <c:pt idx="1304">
                        <c:v>21.733000000000001</c:v>
                      </c:pt>
                      <c:pt idx="1305">
                        <c:v>21.75</c:v>
                      </c:pt>
                      <c:pt idx="1306">
                        <c:v>21.766999999999999</c:v>
                      </c:pt>
                      <c:pt idx="1307">
                        <c:v>21.783000000000001</c:v>
                      </c:pt>
                      <c:pt idx="1308">
                        <c:v>21.8</c:v>
                      </c:pt>
                      <c:pt idx="1309">
                        <c:v>21.817</c:v>
                      </c:pt>
                      <c:pt idx="1310">
                        <c:v>21.832999999999998</c:v>
                      </c:pt>
                      <c:pt idx="1311">
                        <c:v>21.85</c:v>
                      </c:pt>
                      <c:pt idx="1312">
                        <c:v>21.867000000000001</c:v>
                      </c:pt>
                      <c:pt idx="1313">
                        <c:v>21.882999999999999</c:v>
                      </c:pt>
                      <c:pt idx="1314">
                        <c:v>21.9</c:v>
                      </c:pt>
                      <c:pt idx="1315">
                        <c:v>21.917000000000002</c:v>
                      </c:pt>
                      <c:pt idx="1316">
                        <c:v>21.933</c:v>
                      </c:pt>
                      <c:pt idx="1317">
                        <c:v>21.95</c:v>
                      </c:pt>
                      <c:pt idx="1318">
                        <c:v>21.966999999999999</c:v>
                      </c:pt>
                      <c:pt idx="1319">
                        <c:v>21.983000000000001</c:v>
                      </c:pt>
                      <c:pt idx="1320">
                        <c:v>22</c:v>
                      </c:pt>
                      <c:pt idx="1321">
                        <c:v>22.016999999999999</c:v>
                      </c:pt>
                      <c:pt idx="1322">
                        <c:v>22.033000000000001</c:v>
                      </c:pt>
                      <c:pt idx="1323">
                        <c:v>22.05</c:v>
                      </c:pt>
                      <c:pt idx="1324">
                        <c:v>22.067</c:v>
                      </c:pt>
                      <c:pt idx="1325">
                        <c:v>22.082999999999998</c:v>
                      </c:pt>
                      <c:pt idx="1326">
                        <c:v>22.1</c:v>
                      </c:pt>
                      <c:pt idx="1327">
                        <c:v>22.117000000000001</c:v>
                      </c:pt>
                      <c:pt idx="1328">
                        <c:v>22.132999999999999</c:v>
                      </c:pt>
                      <c:pt idx="1329">
                        <c:v>22.15</c:v>
                      </c:pt>
                      <c:pt idx="1330">
                        <c:v>22.167000000000002</c:v>
                      </c:pt>
                      <c:pt idx="1331">
                        <c:v>22.183</c:v>
                      </c:pt>
                      <c:pt idx="1332">
                        <c:v>22.2</c:v>
                      </c:pt>
                      <c:pt idx="1333">
                        <c:v>22.216999999999999</c:v>
                      </c:pt>
                      <c:pt idx="1334">
                        <c:v>22.233000000000001</c:v>
                      </c:pt>
                      <c:pt idx="1335">
                        <c:v>22.25</c:v>
                      </c:pt>
                      <c:pt idx="1336">
                        <c:v>22.266999999999999</c:v>
                      </c:pt>
                      <c:pt idx="1337">
                        <c:v>22.283000000000001</c:v>
                      </c:pt>
                      <c:pt idx="1338">
                        <c:v>22.3</c:v>
                      </c:pt>
                      <c:pt idx="1339">
                        <c:v>22.317</c:v>
                      </c:pt>
                      <c:pt idx="1340">
                        <c:v>22.332999999999998</c:v>
                      </c:pt>
                      <c:pt idx="1341">
                        <c:v>22.35</c:v>
                      </c:pt>
                      <c:pt idx="1342">
                        <c:v>22.367000000000001</c:v>
                      </c:pt>
                      <c:pt idx="1343">
                        <c:v>22.382999999999999</c:v>
                      </c:pt>
                      <c:pt idx="1344">
                        <c:v>22.4</c:v>
                      </c:pt>
                      <c:pt idx="1345">
                        <c:v>22.417000000000002</c:v>
                      </c:pt>
                      <c:pt idx="1346">
                        <c:v>22.433</c:v>
                      </c:pt>
                      <c:pt idx="1347">
                        <c:v>22.45</c:v>
                      </c:pt>
                      <c:pt idx="1348">
                        <c:v>22.466999999999999</c:v>
                      </c:pt>
                      <c:pt idx="1349">
                        <c:v>22.483000000000001</c:v>
                      </c:pt>
                      <c:pt idx="1350">
                        <c:v>22.5</c:v>
                      </c:pt>
                      <c:pt idx="1351">
                        <c:v>22.516999999999999</c:v>
                      </c:pt>
                      <c:pt idx="1352">
                        <c:v>22.533000000000001</c:v>
                      </c:pt>
                      <c:pt idx="1353">
                        <c:v>22.55</c:v>
                      </c:pt>
                      <c:pt idx="1354">
                        <c:v>22.567</c:v>
                      </c:pt>
                      <c:pt idx="1355">
                        <c:v>22.582999999999998</c:v>
                      </c:pt>
                      <c:pt idx="1356">
                        <c:v>22.6</c:v>
                      </c:pt>
                      <c:pt idx="1357">
                        <c:v>22.617000000000001</c:v>
                      </c:pt>
                      <c:pt idx="1358">
                        <c:v>22.632999999999999</c:v>
                      </c:pt>
                      <c:pt idx="1359">
                        <c:v>22.65</c:v>
                      </c:pt>
                      <c:pt idx="1360">
                        <c:v>22.667000000000002</c:v>
                      </c:pt>
                      <c:pt idx="1361">
                        <c:v>22.683</c:v>
                      </c:pt>
                      <c:pt idx="1362">
                        <c:v>22.7</c:v>
                      </c:pt>
                      <c:pt idx="1363">
                        <c:v>22.716999999999999</c:v>
                      </c:pt>
                      <c:pt idx="1364">
                        <c:v>22.733000000000001</c:v>
                      </c:pt>
                      <c:pt idx="1365">
                        <c:v>22.75</c:v>
                      </c:pt>
                      <c:pt idx="1366">
                        <c:v>22.766999999999999</c:v>
                      </c:pt>
                      <c:pt idx="1367">
                        <c:v>22.783000000000001</c:v>
                      </c:pt>
                      <c:pt idx="1368">
                        <c:v>22.8</c:v>
                      </c:pt>
                      <c:pt idx="1369">
                        <c:v>22.817</c:v>
                      </c:pt>
                      <c:pt idx="1370">
                        <c:v>22.832999999999998</c:v>
                      </c:pt>
                      <c:pt idx="1371">
                        <c:v>22.85</c:v>
                      </c:pt>
                      <c:pt idx="1372">
                        <c:v>22.867000000000001</c:v>
                      </c:pt>
                      <c:pt idx="1373">
                        <c:v>22.882999999999999</c:v>
                      </c:pt>
                      <c:pt idx="1374">
                        <c:v>22.9</c:v>
                      </c:pt>
                      <c:pt idx="1375">
                        <c:v>22.917000000000002</c:v>
                      </c:pt>
                      <c:pt idx="1376">
                        <c:v>22.933</c:v>
                      </c:pt>
                      <c:pt idx="1377">
                        <c:v>22.95</c:v>
                      </c:pt>
                      <c:pt idx="1378">
                        <c:v>22.966999999999999</c:v>
                      </c:pt>
                      <c:pt idx="1379">
                        <c:v>22.983000000000001</c:v>
                      </c:pt>
                      <c:pt idx="1380">
                        <c:v>23</c:v>
                      </c:pt>
                      <c:pt idx="1381">
                        <c:v>23.016999999999999</c:v>
                      </c:pt>
                      <c:pt idx="1382">
                        <c:v>23.033000000000001</c:v>
                      </c:pt>
                      <c:pt idx="1383">
                        <c:v>23.05</c:v>
                      </c:pt>
                      <c:pt idx="1384">
                        <c:v>23.067</c:v>
                      </c:pt>
                      <c:pt idx="1385">
                        <c:v>23.082999999999998</c:v>
                      </c:pt>
                      <c:pt idx="1386">
                        <c:v>23.1</c:v>
                      </c:pt>
                      <c:pt idx="1387">
                        <c:v>23.117000000000001</c:v>
                      </c:pt>
                      <c:pt idx="1388">
                        <c:v>23.132999999999999</c:v>
                      </c:pt>
                      <c:pt idx="1389">
                        <c:v>23.15</c:v>
                      </c:pt>
                      <c:pt idx="1390">
                        <c:v>23.167000000000002</c:v>
                      </c:pt>
                      <c:pt idx="1391">
                        <c:v>23.183</c:v>
                      </c:pt>
                      <c:pt idx="1392">
                        <c:v>23.2</c:v>
                      </c:pt>
                      <c:pt idx="1393">
                        <c:v>23.216999999999999</c:v>
                      </c:pt>
                      <c:pt idx="1394">
                        <c:v>23.233000000000001</c:v>
                      </c:pt>
                      <c:pt idx="1395">
                        <c:v>23.25</c:v>
                      </c:pt>
                      <c:pt idx="1396">
                        <c:v>23.266999999999999</c:v>
                      </c:pt>
                      <c:pt idx="1397">
                        <c:v>23.283000000000001</c:v>
                      </c:pt>
                      <c:pt idx="1398">
                        <c:v>23.3</c:v>
                      </c:pt>
                      <c:pt idx="1399">
                        <c:v>23.317</c:v>
                      </c:pt>
                      <c:pt idx="1400">
                        <c:v>23.332999999999998</c:v>
                      </c:pt>
                      <c:pt idx="1401">
                        <c:v>23.35</c:v>
                      </c:pt>
                      <c:pt idx="1402">
                        <c:v>23.367000000000001</c:v>
                      </c:pt>
                      <c:pt idx="1403">
                        <c:v>23.382999999999999</c:v>
                      </c:pt>
                      <c:pt idx="1404">
                        <c:v>23.4</c:v>
                      </c:pt>
                      <c:pt idx="1405">
                        <c:v>23.417000000000002</c:v>
                      </c:pt>
                      <c:pt idx="1406">
                        <c:v>23.433</c:v>
                      </c:pt>
                      <c:pt idx="1407">
                        <c:v>23.45</c:v>
                      </c:pt>
                      <c:pt idx="1408">
                        <c:v>23.466999999999999</c:v>
                      </c:pt>
                      <c:pt idx="1409">
                        <c:v>23.483000000000001</c:v>
                      </c:pt>
                      <c:pt idx="1410">
                        <c:v>23.5</c:v>
                      </c:pt>
                      <c:pt idx="1411">
                        <c:v>23.516999999999999</c:v>
                      </c:pt>
                      <c:pt idx="1412">
                        <c:v>23.533000000000001</c:v>
                      </c:pt>
                      <c:pt idx="1413">
                        <c:v>23.55</c:v>
                      </c:pt>
                      <c:pt idx="1414">
                        <c:v>23.567</c:v>
                      </c:pt>
                      <c:pt idx="1415">
                        <c:v>23.582999999999998</c:v>
                      </c:pt>
                      <c:pt idx="1416">
                        <c:v>23.6</c:v>
                      </c:pt>
                      <c:pt idx="1417">
                        <c:v>23.617000000000001</c:v>
                      </c:pt>
                      <c:pt idx="1418">
                        <c:v>23.632999999999999</c:v>
                      </c:pt>
                      <c:pt idx="1419">
                        <c:v>23.65</c:v>
                      </c:pt>
                      <c:pt idx="1420">
                        <c:v>23.667000000000002</c:v>
                      </c:pt>
                      <c:pt idx="1421">
                        <c:v>23.683</c:v>
                      </c:pt>
                      <c:pt idx="1422">
                        <c:v>23.7</c:v>
                      </c:pt>
                      <c:pt idx="1423">
                        <c:v>23.716999999999999</c:v>
                      </c:pt>
                      <c:pt idx="1424">
                        <c:v>23.733000000000001</c:v>
                      </c:pt>
                      <c:pt idx="1425">
                        <c:v>23.75</c:v>
                      </c:pt>
                      <c:pt idx="1426">
                        <c:v>23.766999999999999</c:v>
                      </c:pt>
                      <c:pt idx="1427">
                        <c:v>23.783000000000001</c:v>
                      </c:pt>
                      <c:pt idx="1428">
                        <c:v>23.8</c:v>
                      </c:pt>
                      <c:pt idx="1429">
                        <c:v>23.817</c:v>
                      </c:pt>
                      <c:pt idx="1430">
                        <c:v>23.832999999999998</c:v>
                      </c:pt>
                      <c:pt idx="1431">
                        <c:v>23.85</c:v>
                      </c:pt>
                      <c:pt idx="1432">
                        <c:v>23.867000000000001</c:v>
                      </c:pt>
                      <c:pt idx="1433">
                        <c:v>23.882999999999999</c:v>
                      </c:pt>
                      <c:pt idx="1434">
                        <c:v>23.9</c:v>
                      </c:pt>
                      <c:pt idx="1435">
                        <c:v>23.917000000000002</c:v>
                      </c:pt>
                      <c:pt idx="1436">
                        <c:v>23.933</c:v>
                      </c:pt>
                      <c:pt idx="1437">
                        <c:v>23.95</c:v>
                      </c:pt>
                      <c:pt idx="1438">
                        <c:v>23.966999999999999</c:v>
                      </c:pt>
                      <c:pt idx="1439">
                        <c:v>23.983000000000001</c:v>
                      </c:pt>
                      <c:pt idx="1440">
                        <c:v>24</c:v>
                      </c:pt>
                      <c:pt idx="1441">
                        <c:v>24.016999999999999</c:v>
                      </c:pt>
                      <c:pt idx="1442">
                        <c:v>24.033000000000001</c:v>
                      </c:pt>
                      <c:pt idx="1443">
                        <c:v>24.05</c:v>
                      </c:pt>
                      <c:pt idx="1444">
                        <c:v>24.067</c:v>
                      </c:pt>
                      <c:pt idx="1445">
                        <c:v>24.082999999999998</c:v>
                      </c:pt>
                      <c:pt idx="1446">
                        <c:v>24.1</c:v>
                      </c:pt>
                      <c:pt idx="1447">
                        <c:v>24.117000000000001</c:v>
                      </c:pt>
                      <c:pt idx="1448">
                        <c:v>24.132999999999999</c:v>
                      </c:pt>
                      <c:pt idx="1449">
                        <c:v>24.15</c:v>
                      </c:pt>
                      <c:pt idx="1450">
                        <c:v>24.167000000000002</c:v>
                      </c:pt>
                      <c:pt idx="1451">
                        <c:v>24.183</c:v>
                      </c:pt>
                      <c:pt idx="1452">
                        <c:v>24.2</c:v>
                      </c:pt>
                      <c:pt idx="1453">
                        <c:v>24.216999999999999</c:v>
                      </c:pt>
                      <c:pt idx="1454">
                        <c:v>24.233000000000001</c:v>
                      </c:pt>
                      <c:pt idx="1455">
                        <c:v>24.25</c:v>
                      </c:pt>
                      <c:pt idx="1456">
                        <c:v>24.266999999999999</c:v>
                      </c:pt>
                      <c:pt idx="1457">
                        <c:v>24.283000000000001</c:v>
                      </c:pt>
                      <c:pt idx="1458">
                        <c:v>24.3</c:v>
                      </c:pt>
                      <c:pt idx="1459">
                        <c:v>24.317</c:v>
                      </c:pt>
                      <c:pt idx="1460">
                        <c:v>24.332999999999998</c:v>
                      </c:pt>
                      <c:pt idx="1461">
                        <c:v>24.35</c:v>
                      </c:pt>
                      <c:pt idx="1462">
                        <c:v>24.367000000000001</c:v>
                      </c:pt>
                      <c:pt idx="1463">
                        <c:v>24.382999999999999</c:v>
                      </c:pt>
                      <c:pt idx="1464">
                        <c:v>24.4</c:v>
                      </c:pt>
                      <c:pt idx="1465">
                        <c:v>24.417000000000002</c:v>
                      </c:pt>
                      <c:pt idx="1466">
                        <c:v>24.433</c:v>
                      </c:pt>
                      <c:pt idx="1467">
                        <c:v>24.45</c:v>
                      </c:pt>
                      <c:pt idx="1468">
                        <c:v>24.466999999999999</c:v>
                      </c:pt>
                      <c:pt idx="1469">
                        <c:v>24.483000000000001</c:v>
                      </c:pt>
                      <c:pt idx="1470">
                        <c:v>24.5</c:v>
                      </c:pt>
                      <c:pt idx="1471">
                        <c:v>24.516999999999999</c:v>
                      </c:pt>
                      <c:pt idx="1472">
                        <c:v>24.533000000000001</c:v>
                      </c:pt>
                      <c:pt idx="1473">
                        <c:v>24.55</c:v>
                      </c:pt>
                      <c:pt idx="1474">
                        <c:v>24.567</c:v>
                      </c:pt>
                      <c:pt idx="1475">
                        <c:v>24.582999999999998</c:v>
                      </c:pt>
                      <c:pt idx="1476">
                        <c:v>24.6</c:v>
                      </c:pt>
                      <c:pt idx="1477">
                        <c:v>24.617000000000001</c:v>
                      </c:pt>
                      <c:pt idx="1478">
                        <c:v>24.632999999999999</c:v>
                      </c:pt>
                      <c:pt idx="1479">
                        <c:v>24.65</c:v>
                      </c:pt>
                      <c:pt idx="1480">
                        <c:v>24.667000000000002</c:v>
                      </c:pt>
                      <c:pt idx="1481">
                        <c:v>24.683</c:v>
                      </c:pt>
                      <c:pt idx="1482">
                        <c:v>24.7</c:v>
                      </c:pt>
                      <c:pt idx="1483">
                        <c:v>24.716999999999999</c:v>
                      </c:pt>
                      <c:pt idx="1484">
                        <c:v>24.733000000000001</c:v>
                      </c:pt>
                      <c:pt idx="1485">
                        <c:v>24.75</c:v>
                      </c:pt>
                      <c:pt idx="1486">
                        <c:v>24.766999999999999</c:v>
                      </c:pt>
                      <c:pt idx="1487">
                        <c:v>24.783000000000001</c:v>
                      </c:pt>
                      <c:pt idx="1488">
                        <c:v>24.8</c:v>
                      </c:pt>
                      <c:pt idx="1489">
                        <c:v>24.817</c:v>
                      </c:pt>
                      <c:pt idx="1490">
                        <c:v>24.832999999999998</c:v>
                      </c:pt>
                      <c:pt idx="1491">
                        <c:v>24.85</c:v>
                      </c:pt>
                      <c:pt idx="1492">
                        <c:v>24.867000000000001</c:v>
                      </c:pt>
                      <c:pt idx="1493">
                        <c:v>24.882999999999999</c:v>
                      </c:pt>
                      <c:pt idx="1494">
                        <c:v>24.9</c:v>
                      </c:pt>
                      <c:pt idx="1495">
                        <c:v>24.917000000000002</c:v>
                      </c:pt>
                      <c:pt idx="1496">
                        <c:v>24.933</c:v>
                      </c:pt>
                      <c:pt idx="1497">
                        <c:v>24.95</c:v>
                      </c:pt>
                      <c:pt idx="1498">
                        <c:v>24.966999999999999</c:v>
                      </c:pt>
                      <c:pt idx="1499">
                        <c:v>24.983000000000001</c:v>
                      </c:pt>
                      <c:pt idx="1500">
                        <c:v>25</c:v>
                      </c:pt>
                      <c:pt idx="1501">
                        <c:v>25.016999999999999</c:v>
                      </c:pt>
                      <c:pt idx="1502">
                        <c:v>25.033000000000001</c:v>
                      </c:pt>
                      <c:pt idx="1503">
                        <c:v>25.05</c:v>
                      </c:pt>
                      <c:pt idx="1504">
                        <c:v>25.067</c:v>
                      </c:pt>
                      <c:pt idx="1505">
                        <c:v>25.082999999999998</c:v>
                      </c:pt>
                      <c:pt idx="1506">
                        <c:v>25.1</c:v>
                      </c:pt>
                      <c:pt idx="1507">
                        <c:v>25.117000000000001</c:v>
                      </c:pt>
                      <c:pt idx="1508">
                        <c:v>25.132999999999999</c:v>
                      </c:pt>
                      <c:pt idx="1509">
                        <c:v>25.15</c:v>
                      </c:pt>
                      <c:pt idx="1510">
                        <c:v>25.167000000000002</c:v>
                      </c:pt>
                      <c:pt idx="1511">
                        <c:v>25.183</c:v>
                      </c:pt>
                      <c:pt idx="1512">
                        <c:v>25.2</c:v>
                      </c:pt>
                      <c:pt idx="1513">
                        <c:v>25.216999999999999</c:v>
                      </c:pt>
                      <c:pt idx="1514">
                        <c:v>25.233000000000001</c:v>
                      </c:pt>
                      <c:pt idx="1515">
                        <c:v>25.25</c:v>
                      </c:pt>
                      <c:pt idx="1516">
                        <c:v>25.266999999999999</c:v>
                      </c:pt>
                      <c:pt idx="1517">
                        <c:v>25.283000000000001</c:v>
                      </c:pt>
                      <c:pt idx="1518">
                        <c:v>25.3</c:v>
                      </c:pt>
                      <c:pt idx="1519">
                        <c:v>25.317</c:v>
                      </c:pt>
                      <c:pt idx="1520">
                        <c:v>25.332999999999998</c:v>
                      </c:pt>
                      <c:pt idx="1521">
                        <c:v>25.35</c:v>
                      </c:pt>
                      <c:pt idx="1522">
                        <c:v>25.367000000000001</c:v>
                      </c:pt>
                      <c:pt idx="1523">
                        <c:v>25.382999999999999</c:v>
                      </c:pt>
                      <c:pt idx="1524">
                        <c:v>25.4</c:v>
                      </c:pt>
                      <c:pt idx="1525">
                        <c:v>25.417000000000002</c:v>
                      </c:pt>
                      <c:pt idx="1526">
                        <c:v>25.433</c:v>
                      </c:pt>
                      <c:pt idx="1527">
                        <c:v>25.45</c:v>
                      </c:pt>
                      <c:pt idx="1528">
                        <c:v>25.466999999999999</c:v>
                      </c:pt>
                      <c:pt idx="1529">
                        <c:v>25.483000000000001</c:v>
                      </c:pt>
                      <c:pt idx="1530">
                        <c:v>25.5</c:v>
                      </c:pt>
                      <c:pt idx="1531">
                        <c:v>25.516999999999999</c:v>
                      </c:pt>
                      <c:pt idx="1532">
                        <c:v>25.533000000000001</c:v>
                      </c:pt>
                      <c:pt idx="1533">
                        <c:v>25.55</c:v>
                      </c:pt>
                      <c:pt idx="1534">
                        <c:v>25.567</c:v>
                      </c:pt>
                      <c:pt idx="1535">
                        <c:v>25.582999999999998</c:v>
                      </c:pt>
                      <c:pt idx="1536">
                        <c:v>25.6</c:v>
                      </c:pt>
                      <c:pt idx="1537">
                        <c:v>25.617000000000001</c:v>
                      </c:pt>
                      <c:pt idx="1538">
                        <c:v>25.632999999999999</c:v>
                      </c:pt>
                      <c:pt idx="1539">
                        <c:v>25.65</c:v>
                      </c:pt>
                      <c:pt idx="1540">
                        <c:v>25.667000000000002</c:v>
                      </c:pt>
                      <c:pt idx="1541">
                        <c:v>25.683</c:v>
                      </c:pt>
                      <c:pt idx="1542">
                        <c:v>25.7</c:v>
                      </c:pt>
                      <c:pt idx="1543">
                        <c:v>25.716999999999999</c:v>
                      </c:pt>
                      <c:pt idx="1544">
                        <c:v>25.733000000000001</c:v>
                      </c:pt>
                      <c:pt idx="1545">
                        <c:v>25.75</c:v>
                      </c:pt>
                      <c:pt idx="1546">
                        <c:v>25.766999999999999</c:v>
                      </c:pt>
                      <c:pt idx="1547">
                        <c:v>25.783000000000001</c:v>
                      </c:pt>
                      <c:pt idx="1548">
                        <c:v>25.8</c:v>
                      </c:pt>
                      <c:pt idx="1549">
                        <c:v>25.817</c:v>
                      </c:pt>
                      <c:pt idx="1550">
                        <c:v>25.832999999999998</c:v>
                      </c:pt>
                      <c:pt idx="1551">
                        <c:v>25.85</c:v>
                      </c:pt>
                      <c:pt idx="1552">
                        <c:v>25.867000000000001</c:v>
                      </c:pt>
                      <c:pt idx="1553">
                        <c:v>25.882999999999999</c:v>
                      </c:pt>
                      <c:pt idx="1554">
                        <c:v>25.9</c:v>
                      </c:pt>
                      <c:pt idx="1555">
                        <c:v>25.917000000000002</c:v>
                      </c:pt>
                      <c:pt idx="1556">
                        <c:v>25.933</c:v>
                      </c:pt>
                      <c:pt idx="1557">
                        <c:v>25.95</c:v>
                      </c:pt>
                      <c:pt idx="1558">
                        <c:v>25.966999999999999</c:v>
                      </c:pt>
                      <c:pt idx="1559">
                        <c:v>25.983000000000001</c:v>
                      </c:pt>
                      <c:pt idx="1560">
                        <c:v>26</c:v>
                      </c:pt>
                      <c:pt idx="1561">
                        <c:v>26.016999999999999</c:v>
                      </c:pt>
                      <c:pt idx="1562">
                        <c:v>26.033000000000001</c:v>
                      </c:pt>
                      <c:pt idx="1563">
                        <c:v>26.05</c:v>
                      </c:pt>
                      <c:pt idx="1564">
                        <c:v>26.067</c:v>
                      </c:pt>
                      <c:pt idx="1565">
                        <c:v>26.082999999999998</c:v>
                      </c:pt>
                      <c:pt idx="1566">
                        <c:v>26.1</c:v>
                      </c:pt>
                      <c:pt idx="1567">
                        <c:v>26.117000000000001</c:v>
                      </c:pt>
                      <c:pt idx="1568">
                        <c:v>26.132999999999999</c:v>
                      </c:pt>
                      <c:pt idx="1569">
                        <c:v>26.15</c:v>
                      </c:pt>
                      <c:pt idx="1570">
                        <c:v>26.167000000000002</c:v>
                      </c:pt>
                      <c:pt idx="1571">
                        <c:v>26.183</c:v>
                      </c:pt>
                      <c:pt idx="1572">
                        <c:v>26.2</c:v>
                      </c:pt>
                      <c:pt idx="1573">
                        <c:v>26.216999999999999</c:v>
                      </c:pt>
                      <c:pt idx="1574">
                        <c:v>26.233000000000001</c:v>
                      </c:pt>
                      <c:pt idx="1575">
                        <c:v>26.25</c:v>
                      </c:pt>
                      <c:pt idx="1576">
                        <c:v>26.266999999999999</c:v>
                      </c:pt>
                      <c:pt idx="1577">
                        <c:v>26.283000000000001</c:v>
                      </c:pt>
                      <c:pt idx="1578">
                        <c:v>26.3</c:v>
                      </c:pt>
                      <c:pt idx="1579">
                        <c:v>26.317</c:v>
                      </c:pt>
                      <c:pt idx="1580">
                        <c:v>26.332999999999998</c:v>
                      </c:pt>
                      <c:pt idx="1581">
                        <c:v>26.35</c:v>
                      </c:pt>
                      <c:pt idx="1582">
                        <c:v>26.367000000000001</c:v>
                      </c:pt>
                      <c:pt idx="1583">
                        <c:v>26.382999999999999</c:v>
                      </c:pt>
                      <c:pt idx="1584">
                        <c:v>26.4</c:v>
                      </c:pt>
                      <c:pt idx="1585">
                        <c:v>26.417000000000002</c:v>
                      </c:pt>
                      <c:pt idx="1586">
                        <c:v>26.433</c:v>
                      </c:pt>
                      <c:pt idx="1587">
                        <c:v>26.45</c:v>
                      </c:pt>
                      <c:pt idx="1588">
                        <c:v>26.466999999999999</c:v>
                      </c:pt>
                      <c:pt idx="1589">
                        <c:v>26.483000000000001</c:v>
                      </c:pt>
                      <c:pt idx="1590">
                        <c:v>26.5</c:v>
                      </c:pt>
                      <c:pt idx="1591">
                        <c:v>26.516999999999999</c:v>
                      </c:pt>
                      <c:pt idx="1592">
                        <c:v>26.533000000000001</c:v>
                      </c:pt>
                      <c:pt idx="1593">
                        <c:v>26.55</c:v>
                      </c:pt>
                      <c:pt idx="1594">
                        <c:v>26.567</c:v>
                      </c:pt>
                      <c:pt idx="1595">
                        <c:v>26.582999999999998</c:v>
                      </c:pt>
                      <c:pt idx="1596">
                        <c:v>26.6</c:v>
                      </c:pt>
                      <c:pt idx="1597">
                        <c:v>26.617000000000001</c:v>
                      </c:pt>
                      <c:pt idx="1598">
                        <c:v>26.632999999999999</c:v>
                      </c:pt>
                      <c:pt idx="1599">
                        <c:v>26.65</c:v>
                      </c:pt>
                      <c:pt idx="1600">
                        <c:v>26.667000000000002</c:v>
                      </c:pt>
                      <c:pt idx="1601">
                        <c:v>26.683</c:v>
                      </c:pt>
                      <c:pt idx="1602">
                        <c:v>26.7</c:v>
                      </c:pt>
                      <c:pt idx="1603">
                        <c:v>26.716999999999999</c:v>
                      </c:pt>
                      <c:pt idx="1604">
                        <c:v>26.733000000000001</c:v>
                      </c:pt>
                      <c:pt idx="1605">
                        <c:v>26.75</c:v>
                      </c:pt>
                      <c:pt idx="1606">
                        <c:v>26.766999999999999</c:v>
                      </c:pt>
                      <c:pt idx="1607">
                        <c:v>26.783000000000001</c:v>
                      </c:pt>
                      <c:pt idx="1608">
                        <c:v>26.8</c:v>
                      </c:pt>
                      <c:pt idx="1609">
                        <c:v>26.817</c:v>
                      </c:pt>
                      <c:pt idx="1610">
                        <c:v>26.832999999999998</c:v>
                      </c:pt>
                      <c:pt idx="1611">
                        <c:v>26.85</c:v>
                      </c:pt>
                      <c:pt idx="1612">
                        <c:v>26.867000000000001</c:v>
                      </c:pt>
                      <c:pt idx="1613">
                        <c:v>26.882999999999999</c:v>
                      </c:pt>
                      <c:pt idx="1614">
                        <c:v>26.9</c:v>
                      </c:pt>
                      <c:pt idx="1615">
                        <c:v>26.917000000000002</c:v>
                      </c:pt>
                      <c:pt idx="1616">
                        <c:v>26.933</c:v>
                      </c:pt>
                      <c:pt idx="1617">
                        <c:v>26.95</c:v>
                      </c:pt>
                      <c:pt idx="1618">
                        <c:v>26.966999999999999</c:v>
                      </c:pt>
                      <c:pt idx="1619">
                        <c:v>26.983000000000001</c:v>
                      </c:pt>
                      <c:pt idx="1620">
                        <c:v>27</c:v>
                      </c:pt>
                      <c:pt idx="1621">
                        <c:v>27.016999999999999</c:v>
                      </c:pt>
                      <c:pt idx="1622">
                        <c:v>27.033000000000001</c:v>
                      </c:pt>
                      <c:pt idx="1623">
                        <c:v>27.05</c:v>
                      </c:pt>
                      <c:pt idx="1624">
                        <c:v>27.067</c:v>
                      </c:pt>
                      <c:pt idx="1625">
                        <c:v>27.082999999999998</c:v>
                      </c:pt>
                      <c:pt idx="1626">
                        <c:v>27.1</c:v>
                      </c:pt>
                      <c:pt idx="1627">
                        <c:v>27.117000000000001</c:v>
                      </c:pt>
                      <c:pt idx="1628">
                        <c:v>27.132999999999999</c:v>
                      </c:pt>
                      <c:pt idx="1629">
                        <c:v>27.15</c:v>
                      </c:pt>
                      <c:pt idx="1630">
                        <c:v>27.167000000000002</c:v>
                      </c:pt>
                      <c:pt idx="1631">
                        <c:v>27.183</c:v>
                      </c:pt>
                      <c:pt idx="1632">
                        <c:v>27.2</c:v>
                      </c:pt>
                      <c:pt idx="1633">
                        <c:v>27.216999999999999</c:v>
                      </c:pt>
                      <c:pt idx="1634">
                        <c:v>27.233000000000001</c:v>
                      </c:pt>
                      <c:pt idx="1635">
                        <c:v>27.25</c:v>
                      </c:pt>
                      <c:pt idx="1636">
                        <c:v>27.266999999999999</c:v>
                      </c:pt>
                      <c:pt idx="1637">
                        <c:v>27.283000000000001</c:v>
                      </c:pt>
                      <c:pt idx="1638">
                        <c:v>27.3</c:v>
                      </c:pt>
                      <c:pt idx="1639">
                        <c:v>27.317</c:v>
                      </c:pt>
                      <c:pt idx="1640">
                        <c:v>27.332999999999998</c:v>
                      </c:pt>
                      <c:pt idx="1641">
                        <c:v>27.35</c:v>
                      </c:pt>
                      <c:pt idx="1642">
                        <c:v>27.367000000000001</c:v>
                      </c:pt>
                      <c:pt idx="1643">
                        <c:v>27.382999999999999</c:v>
                      </c:pt>
                      <c:pt idx="1644">
                        <c:v>27.4</c:v>
                      </c:pt>
                      <c:pt idx="1645">
                        <c:v>27.417000000000002</c:v>
                      </c:pt>
                      <c:pt idx="1646">
                        <c:v>27.433</c:v>
                      </c:pt>
                      <c:pt idx="1647">
                        <c:v>27.45</c:v>
                      </c:pt>
                      <c:pt idx="1648">
                        <c:v>27.466999999999999</c:v>
                      </c:pt>
                      <c:pt idx="1649">
                        <c:v>27.483000000000001</c:v>
                      </c:pt>
                      <c:pt idx="1650">
                        <c:v>27.5</c:v>
                      </c:pt>
                      <c:pt idx="1651">
                        <c:v>27.516999999999999</c:v>
                      </c:pt>
                      <c:pt idx="1652">
                        <c:v>27.533000000000001</c:v>
                      </c:pt>
                      <c:pt idx="1653">
                        <c:v>27.55</c:v>
                      </c:pt>
                      <c:pt idx="1654">
                        <c:v>27.567</c:v>
                      </c:pt>
                      <c:pt idx="1655">
                        <c:v>27.582999999999998</c:v>
                      </c:pt>
                      <c:pt idx="1656">
                        <c:v>27.6</c:v>
                      </c:pt>
                      <c:pt idx="1657">
                        <c:v>27.617000000000001</c:v>
                      </c:pt>
                      <c:pt idx="1658">
                        <c:v>27.632999999999999</c:v>
                      </c:pt>
                      <c:pt idx="1659">
                        <c:v>27.65</c:v>
                      </c:pt>
                      <c:pt idx="1660">
                        <c:v>27.667000000000002</c:v>
                      </c:pt>
                      <c:pt idx="1661">
                        <c:v>27.683</c:v>
                      </c:pt>
                      <c:pt idx="1662">
                        <c:v>27.7</c:v>
                      </c:pt>
                      <c:pt idx="1663">
                        <c:v>27.716999999999999</c:v>
                      </c:pt>
                      <c:pt idx="1664">
                        <c:v>27.733000000000001</c:v>
                      </c:pt>
                      <c:pt idx="1665">
                        <c:v>27.75</c:v>
                      </c:pt>
                      <c:pt idx="1666">
                        <c:v>27.766999999999999</c:v>
                      </c:pt>
                      <c:pt idx="1667">
                        <c:v>27.783000000000001</c:v>
                      </c:pt>
                      <c:pt idx="1668">
                        <c:v>27.8</c:v>
                      </c:pt>
                      <c:pt idx="1669">
                        <c:v>27.817</c:v>
                      </c:pt>
                      <c:pt idx="1670">
                        <c:v>27.832999999999998</c:v>
                      </c:pt>
                      <c:pt idx="1671">
                        <c:v>27.85</c:v>
                      </c:pt>
                      <c:pt idx="1672">
                        <c:v>27.867000000000001</c:v>
                      </c:pt>
                      <c:pt idx="1673">
                        <c:v>27.882999999999999</c:v>
                      </c:pt>
                      <c:pt idx="1674">
                        <c:v>27.9</c:v>
                      </c:pt>
                      <c:pt idx="1675">
                        <c:v>27.917000000000002</c:v>
                      </c:pt>
                      <c:pt idx="1676">
                        <c:v>27.933</c:v>
                      </c:pt>
                      <c:pt idx="1677">
                        <c:v>27.95</c:v>
                      </c:pt>
                      <c:pt idx="1678">
                        <c:v>27.966999999999999</c:v>
                      </c:pt>
                      <c:pt idx="1679">
                        <c:v>27.983000000000001</c:v>
                      </c:pt>
                      <c:pt idx="1680">
                        <c:v>28</c:v>
                      </c:pt>
                      <c:pt idx="1681">
                        <c:v>28.016999999999999</c:v>
                      </c:pt>
                      <c:pt idx="1682">
                        <c:v>28.033000000000001</c:v>
                      </c:pt>
                      <c:pt idx="1683">
                        <c:v>28.05</c:v>
                      </c:pt>
                      <c:pt idx="1684">
                        <c:v>28.067</c:v>
                      </c:pt>
                      <c:pt idx="1685">
                        <c:v>28.082999999999998</c:v>
                      </c:pt>
                      <c:pt idx="1686">
                        <c:v>28.1</c:v>
                      </c:pt>
                      <c:pt idx="1687">
                        <c:v>28.117000000000001</c:v>
                      </c:pt>
                      <c:pt idx="1688">
                        <c:v>28.132999999999999</c:v>
                      </c:pt>
                      <c:pt idx="1689">
                        <c:v>28.15</c:v>
                      </c:pt>
                      <c:pt idx="1690">
                        <c:v>28.167000000000002</c:v>
                      </c:pt>
                      <c:pt idx="1691">
                        <c:v>28.183</c:v>
                      </c:pt>
                      <c:pt idx="1692">
                        <c:v>28.2</c:v>
                      </c:pt>
                      <c:pt idx="1693">
                        <c:v>28.216999999999999</c:v>
                      </c:pt>
                      <c:pt idx="1694">
                        <c:v>28.233000000000001</c:v>
                      </c:pt>
                      <c:pt idx="1695">
                        <c:v>28.25</c:v>
                      </c:pt>
                      <c:pt idx="1696">
                        <c:v>28.266999999999999</c:v>
                      </c:pt>
                      <c:pt idx="1697">
                        <c:v>28.283000000000001</c:v>
                      </c:pt>
                      <c:pt idx="1698">
                        <c:v>28.3</c:v>
                      </c:pt>
                      <c:pt idx="1699">
                        <c:v>28.317</c:v>
                      </c:pt>
                      <c:pt idx="1700">
                        <c:v>28.332999999999998</c:v>
                      </c:pt>
                      <c:pt idx="1701">
                        <c:v>28.35</c:v>
                      </c:pt>
                      <c:pt idx="1702">
                        <c:v>28.367000000000001</c:v>
                      </c:pt>
                      <c:pt idx="1703">
                        <c:v>28.382999999999999</c:v>
                      </c:pt>
                      <c:pt idx="1704">
                        <c:v>28.4</c:v>
                      </c:pt>
                      <c:pt idx="1705">
                        <c:v>28.417000000000002</c:v>
                      </c:pt>
                      <c:pt idx="1706">
                        <c:v>28.433</c:v>
                      </c:pt>
                      <c:pt idx="1707">
                        <c:v>28.45</c:v>
                      </c:pt>
                      <c:pt idx="1708">
                        <c:v>28.466999999999999</c:v>
                      </c:pt>
                      <c:pt idx="1709">
                        <c:v>28.483000000000001</c:v>
                      </c:pt>
                      <c:pt idx="1710">
                        <c:v>28.5</c:v>
                      </c:pt>
                      <c:pt idx="1711">
                        <c:v>28.516999999999999</c:v>
                      </c:pt>
                      <c:pt idx="1712">
                        <c:v>28.533000000000001</c:v>
                      </c:pt>
                      <c:pt idx="1713">
                        <c:v>28.55</c:v>
                      </c:pt>
                      <c:pt idx="1714">
                        <c:v>28.567</c:v>
                      </c:pt>
                      <c:pt idx="1715">
                        <c:v>28.582999999999998</c:v>
                      </c:pt>
                      <c:pt idx="1716">
                        <c:v>28.6</c:v>
                      </c:pt>
                      <c:pt idx="1717">
                        <c:v>28.617000000000001</c:v>
                      </c:pt>
                      <c:pt idx="1718">
                        <c:v>28.632999999999999</c:v>
                      </c:pt>
                      <c:pt idx="1719">
                        <c:v>28.65</c:v>
                      </c:pt>
                      <c:pt idx="1720">
                        <c:v>28.667000000000002</c:v>
                      </c:pt>
                      <c:pt idx="1721">
                        <c:v>28.683</c:v>
                      </c:pt>
                      <c:pt idx="1722">
                        <c:v>28.7</c:v>
                      </c:pt>
                      <c:pt idx="1723">
                        <c:v>28.716999999999999</c:v>
                      </c:pt>
                      <c:pt idx="1724">
                        <c:v>28.733000000000001</c:v>
                      </c:pt>
                      <c:pt idx="1725">
                        <c:v>28.75</c:v>
                      </c:pt>
                      <c:pt idx="1726">
                        <c:v>28.766999999999999</c:v>
                      </c:pt>
                      <c:pt idx="1727">
                        <c:v>28.783000000000001</c:v>
                      </c:pt>
                      <c:pt idx="1728">
                        <c:v>28.8</c:v>
                      </c:pt>
                      <c:pt idx="1729">
                        <c:v>28.817</c:v>
                      </c:pt>
                      <c:pt idx="1730">
                        <c:v>28.832999999999998</c:v>
                      </c:pt>
                      <c:pt idx="1731">
                        <c:v>28.85</c:v>
                      </c:pt>
                      <c:pt idx="1732">
                        <c:v>28.867000000000001</c:v>
                      </c:pt>
                      <c:pt idx="1733">
                        <c:v>28.882999999999999</c:v>
                      </c:pt>
                      <c:pt idx="1734">
                        <c:v>28.9</c:v>
                      </c:pt>
                      <c:pt idx="1735">
                        <c:v>28.917000000000002</c:v>
                      </c:pt>
                      <c:pt idx="1736">
                        <c:v>28.933</c:v>
                      </c:pt>
                      <c:pt idx="1737">
                        <c:v>28.95</c:v>
                      </c:pt>
                      <c:pt idx="1738">
                        <c:v>28.966999999999999</c:v>
                      </c:pt>
                      <c:pt idx="1739">
                        <c:v>28.983000000000001</c:v>
                      </c:pt>
                      <c:pt idx="1740">
                        <c:v>29</c:v>
                      </c:pt>
                      <c:pt idx="1741">
                        <c:v>29.016999999999999</c:v>
                      </c:pt>
                      <c:pt idx="1742">
                        <c:v>29.033000000000001</c:v>
                      </c:pt>
                      <c:pt idx="1743">
                        <c:v>29.05</c:v>
                      </c:pt>
                      <c:pt idx="1744">
                        <c:v>29.067</c:v>
                      </c:pt>
                      <c:pt idx="1745">
                        <c:v>29.082999999999998</c:v>
                      </c:pt>
                      <c:pt idx="1746">
                        <c:v>29.1</c:v>
                      </c:pt>
                      <c:pt idx="1747">
                        <c:v>29.117000000000001</c:v>
                      </c:pt>
                      <c:pt idx="1748">
                        <c:v>29.132999999999999</c:v>
                      </c:pt>
                      <c:pt idx="1749">
                        <c:v>29.15</c:v>
                      </c:pt>
                      <c:pt idx="1750">
                        <c:v>29.167000000000002</c:v>
                      </c:pt>
                      <c:pt idx="1751">
                        <c:v>29.183</c:v>
                      </c:pt>
                      <c:pt idx="1752">
                        <c:v>29.2</c:v>
                      </c:pt>
                      <c:pt idx="1753">
                        <c:v>29.216999999999999</c:v>
                      </c:pt>
                      <c:pt idx="1754">
                        <c:v>29.233000000000001</c:v>
                      </c:pt>
                      <c:pt idx="1755">
                        <c:v>29.25</c:v>
                      </c:pt>
                      <c:pt idx="1756">
                        <c:v>29.266999999999999</c:v>
                      </c:pt>
                      <c:pt idx="1757">
                        <c:v>29.283000000000001</c:v>
                      </c:pt>
                      <c:pt idx="1758">
                        <c:v>29.3</c:v>
                      </c:pt>
                      <c:pt idx="1759">
                        <c:v>29.317</c:v>
                      </c:pt>
                      <c:pt idx="1760">
                        <c:v>29.332999999999998</c:v>
                      </c:pt>
                      <c:pt idx="1761">
                        <c:v>29.35</c:v>
                      </c:pt>
                      <c:pt idx="1762">
                        <c:v>29.367000000000001</c:v>
                      </c:pt>
                      <c:pt idx="1763">
                        <c:v>29.382999999999999</c:v>
                      </c:pt>
                      <c:pt idx="1764">
                        <c:v>29.4</c:v>
                      </c:pt>
                      <c:pt idx="1765">
                        <c:v>29.417000000000002</c:v>
                      </c:pt>
                      <c:pt idx="1766">
                        <c:v>29.433</c:v>
                      </c:pt>
                      <c:pt idx="1767">
                        <c:v>29.45</c:v>
                      </c:pt>
                      <c:pt idx="1768">
                        <c:v>29.466999999999999</c:v>
                      </c:pt>
                      <c:pt idx="1769">
                        <c:v>29.483000000000001</c:v>
                      </c:pt>
                      <c:pt idx="1770">
                        <c:v>29.5</c:v>
                      </c:pt>
                      <c:pt idx="1771">
                        <c:v>29.516999999999999</c:v>
                      </c:pt>
                      <c:pt idx="1772">
                        <c:v>29.533000000000001</c:v>
                      </c:pt>
                      <c:pt idx="1773">
                        <c:v>29.55</c:v>
                      </c:pt>
                      <c:pt idx="1774">
                        <c:v>29.567</c:v>
                      </c:pt>
                      <c:pt idx="1775">
                        <c:v>29.582999999999998</c:v>
                      </c:pt>
                      <c:pt idx="1776">
                        <c:v>29.6</c:v>
                      </c:pt>
                      <c:pt idx="1777">
                        <c:v>29.617000000000001</c:v>
                      </c:pt>
                      <c:pt idx="1778">
                        <c:v>29.632999999999999</c:v>
                      </c:pt>
                      <c:pt idx="1779">
                        <c:v>29.65</c:v>
                      </c:pt>
                      <c:pt idx="1780">
                        <c:v>29.667000000000002</c:v>
                      </c:pt>
                      <c:pt idx="1781">
                        <c:v>29.683</c:v>
                      </c:pt>
                      <c:pt idx="1782">
                        <c:v>29.7</c:v>
                      </c:pt>
                      <c:pt idx="1783">
                        <c:v>29.716999999999999</c:v>
                      </c:pt>
                      <c:pt idx="1784">
                        <c:v>29.733000000000001</c:v>
                      </c:pt>
                      <c:pt idx="1785">
                        <c:v>29.75</c:v>
                      </c:pt>
                      <c:pt idx="1786">
                        <c:v>29.766999999999999</c:v>
                      </c:pt>
                      <c:pt idx="1787">
                        <c:v>29.783000000000001</c:v>
                      </c:pt>
                      <c:pt idx="1788">
                        <c:v>29.8</c:v>
                      </c:pt>
                      <c:pt idx="1789">
                        <c:v>29.817</c:v>
                      </c:pt>
                      <c:pt idx="1790">
                        <c:v>29.832999999999998</c:v>
                      </c:pt>
                      <c:pt idx="1791">
                        <c:v>29.85</c:v>
                      </c:pt>
                      <c:pt idx="1792">
                        <c:v>29.867000000000001</c:v>
                      </c:pt>
                      <c:pt idx="1793">
                        <c:v>29.882999999999999</c:v>
                      </c:pt>
                      <c:pt idx="1794">
                        <c:v>29.9</c:v>
                      </c:pt>
                      <c:pt idx="1795">
                        <c:v>29.917000000000002</c:v>
                      </c:pt>
                      <c:pt idx="1796">
                        <c:v>29.933</c:v>
                      </c:pt>
                      <c:pt idx="1797">
                        <c:v>29.95</c:v>
                      </c:pt>
                      <c:pt idx="1798">
                        <c:v>29.966999999999999</c:v>
                      </c:pt>
                      <c:pt idx="1799">
                        <c:v>29.983000000000001</c:v>
                      </c:pt>
                      <c:pt idx="1800">
                        <c:v>30</c:v>
                      </c:pt>
                      <c:pt idx="1801">
                        <c:v>30.016999999999999</c:v>
                      </c:pt>
                      <c:pt idx="1802">
                        <c:v>30.033000000000001</c:v>
                      </c:pt>
                      <c:pt idx="1803">
                        <c:v>30.05</c:v>
                      </c:pt>
                      <c:pt idx="1804">
                        <c:v>30.067</c:v>
                      </c:pt>
                      <c:pt idx="1805">
                        <c:v>30.082999999999998</c:v>
                      </c:pt>
                      <c:pt idx="1806">
                        <c:v>30.1</c:v>
                      </c:pt>
                      <c:pt idx="1807">
                        <c:v>30.117000000000001</c:v>
                      </c:pt>
                      <c:pt idx="1808">
                        <c:v>30.132999999999999</c:v>
                      </c:pt>
                      <c:pt idx="1809">
                        <c:v>30.15</c:v>
                      </c:pt>
                      <c:pt idx="1810">
                        <c:v>30.167000000000002</c:v>
                      </c:pt>
                      <c:pt idx="1811">
                        <c:v>30.183</c:v>
                      </c:pt>
                      <c:pt idx="1812">
                        <c:v>30.2</c:v>
                      </c:pt>
                      <c:pt idx="1813">
                        <c:v>30.216999999999999</c:v>
                      </c:pt>
                      <c:pt idx="1814">
                        <c:v>30.233000000000001</c:v>
                      </c:pt>
                      <c:pt idx="1815">
                        <c:v>30.25</c:v>
                      </c:pt>
                      <c:pt idx="1816">
                        <c:v>30.266999999999999</c:v>
                      </c:pt>
                      <c:pt idx="1817">
                        <c:v>30.283000000000001</c:v>
                      </c:pt>
                      <c:pt idx="1818">
                        <c:v>30.3</c:v>
                      </c:pt>
                      <c:pt idx="1819">
                        <c:v>30.317</c:v>
                      </c:pt>
                      <c:pt idx="1820">
                        <c:v>30.332999999999998</c:v>
                      </c:pt>
                      <c:pt idx="1821">
                        <c:v>30.35</c:v>
                      </c:pt>
                      <c:pt idx="1822">
                        <c:v>30.367000000000001</c:v>
                      </c:pt>
                      <c:pt idx="1823">
                        <c:v>30.382999999999999</c:v>
                      </c:pt>
                      <c:pt idx="1824">
                        <c:v>30.4</c:v>
                      </c:pt>
                      <c:pt idx="1825">
                        <c:v>30.417000000000002</c:v>
                      </c:pt>
                      <c:pt idx="1826">
                        <c:v>30.433</c:v>
                      </c:pt>
                      <c:pt idx="1827">
                        <c:v>30.45</c:v>
                      </c:pt>
                      <c:pt idx="1828">
                        <c:v>30.466999999999999</c:v>
                      </c:pt>
                      <c:pt idx="1829">
                        <c:v>30.483000000000001</c:v>
                      </c:pt>
                      <c:pt idx="1830">
                        <c:v>30.5</c:v>
                      </c:pt>
                      <c:pt idx="1831">
                        <c:v>30.516999999999999</c:v>
                      </c:pt>
                      <c:pt idx="1832">
                        <c:v>30.533000000000001</c:v>
                      </c:pt>
                      <c:pt idx="1833">
                        <c:v>30.55</c:v>
                      </c:pt>
                      <c:pt idx="1834">
                        <c:v>30.567</c:v>
                      </c:pt>
                      <c:pt idx="1835">
                        <c:v>30.582999999999998</c:v>
                      </c:pt>
                      <c:pt idx="1836">
                        <c:v>30.6</c:v>
                      </c:pt>
                      <c:pt idx="1837">
                        <c:v>30.617000000000001</c:v>
                      </c:pt>
                      <c:pt idx="1838">
                        <c:v>30.632999999999999</c:v>
                      </c:pt>
                      <c:pt idx="1839">
                        <c:v>30.65</c:v>
                      </c:pt>
                      <c:pt idx="1840">
                        <c:v>30.667000000000002</c:v>
                      </c:pt>
                      <c:pt idx="1841">
                        <c:v>30.683</c:v>
                      </c:pt>
                      <c:pt idx="1842">
                        <c:v>30.7</c:v>
                      </c:pt>
                      <c:pt idx="1843">
                        <c:v>30.716999999999999</c:v>
                      </c:pt>
                      <c:pt idx="1844">
                        <c:v>30.733000000000001</c:v>
                      </c:pt>
                      <c:pt idx="1845">
                        <c:v>30.75</c:v>
                      </c:pt>
                      <c:pt idx="1846">
                        <c:v>30.766999999999999</c:v>
                      </c:pt>
                      <c:pt idx="1847">
                        <c:v>30.783000000000001</c:v>
                      </c:pt>
                      <c:pt idx="1848">
                        <c:v>30.8</c:v>
                      </c:pt>
                      <c:pt idx="1849">
                        <c:v>30.817</c:v>
                      </c:pt>
                      <c:pt idx="1850">
                        <c:v>30.832999999999998</c:v>
                      </c:pt>
                      <c:pt idx="1851">
                        <c:v>30.85</c:v>
                      </c:pt>
                      <c:pt idx="1852">
                        <c:v>30.867000000000001</c:v>
                      </c:pt>
                      <c:pt idx="1853">
                        <c:v>30.882999999999999</c:v>
                      </c:pt>
                      <c:pt idx="1854">
                        <c:v>30.9</c:v>
                      </c:pt>
                      <c:pt idx="1855">
                        <c:v>30.917000000000002</c:v>
                      </c:pt>
                      <c:pt idx="1856">
                        <c:v>30.933</c:v>
                      </c:pt>
                      <c:pt idx="1857">
                        <c:v>30.95</c:v>
                      </c:pt>
                      <c:pt idx="1858">
                        <c:v>30.966999999999999</c:v>
                      </c:pt>
                      <c:pt idx="1859">
                        <c:v>30.983000000000001</c:v>
                      </c:pt>
                      <c:pt idx="1860">
                        <c:v>31</c:v>
                      </c:pt>
                      <c:pt idx="1861">
                        <c:v>31.016999999999999</c:v>
                      </c:pt>
                      <c:pt idx="1862">
                        <c:v>31.033000000000001</c:v>
                      </c:pt>
                      <c:pt idx="1863">
                        <c:v>31.05</c:v>
                      </c:pt>
                      <c:pt idx="1864">
                        <c:v>31.067</c:v>
                      </c:pt>
                      <c:pt idx="1865">
                        <c:v>31.082999999999998</c:v>
                      </c:pt>
                      <c:pt idx="1866">
                        <c:v>31.1</c:v>
                      </c:pt>
                      <c:pt idx="1867">
                        <c:v>31.117000000000001</c:v>
                      </c:pt>
                      <c:pt idx="1868">
                        <c:v>31.132999999999999</c:v>
                      </c:pt>
                      <c:pt idx="1869">
                        <c:v>31.15</c:v>
                      </c:pt>
                      <c:pt idx="1870">
                        <c:v>31.167000000000002</c:v>
                      </c:pt>
                      <c:pt idx="1871">
                        <c:v>31.183</c:v>
                      </c:pt>
                      <c:pt idx="1872">
                        <c:v>31.2</c:v>
                      </c:pt>
                      <c:pt idx="1873">
                        <c:v>31.216999999999999</c:v>
                      </c:pt>
                      <c:pt idx="1874">
                        <c:v>31.233000000000001</c:v>
                      </c:pt>
                      <c:pt idx="1875">
                        <c:v>31.25</c:v>
                      </c:pt>
                      <c:pt idx="1876">
                        <c:v>31.266999999999999</c:v>
                      </c:pt>
                      <c:pt idx="1877">
                        <c:v>31.283000000000001</c:v>
                      </c:pt>
                      <c:pt idx="1878">
                        <c:v>31.3</c:v>
                      </c:pt>
                      <c:pt idx="1879">
                        <c:v>31.317</c:v>
                      </c:pt>
                      <c:pt idx="1880">
                        <c:v>31.332999999999998</c:v>
                      </c:pt>
                      <c:pt idx="1881">
                        <c:v>31.35</c:v>
                      </c:pt>
                      <c:pt idx="1882">
                        <c:v>31.367000000000001</c:v>
                      </c:pt>
                      <c:pt idx="1883">
                        <c:v>31.382999999999999</c:v>
                      </c:pt>
                      <c:pt idx="1884">
                        <c:v>31.4</c:v>
                      </c:pt>
                      <c:pt idx="1885">
                        <c:v>31.417000000000002</c:v>
                      </c:pt>
                      <c:pt idx="1886">
                        <c:v>31.433</c:v>
                      </c:pt>
                      <c:pt idx="1887">
                        <c:v>31.45</c:v>
                      </c:pt>
                      <c:pt idx="1888">
                        <c:v>31.466999999999999</c:v>
                      </c:pt>
                      <c:pt idx="1889">
                        <c:v>31.483000000000001</c:v>
                      </c:pt>
                      <c:pt idx="1890">
                        <c:v>31.5</c:v>
                      </c:pt>
                      <c:pt idx="1891">
                        <c:v>31.516999999999999</c:v>
                      </c:pt>
                      <c:pt idx="1892">
                        <c:v>31.533000000000001</c:v>
                      </c:pt>
                      <c:pt idx="1893">
                        <c:v>31.55</c:v>
                      </c:pt>
                      <c:pt idx="1894">
                        <c:v>31.567</c:v>
                      </c:pt>
                      <c:pt idx="1895">
                        <c:v>31.582999999999998</c:v>
                      </c:pt>
                      <c:pt idx="1896">
                        <c:v>31.6</c:v>
                      </c:pt>
                      <c:pt idx="1897">
                        <c:v>31.617000000000001</c:v>
                      </c:pt>
                      <c:pt idx="1898">
                        <c:v>31.632999999999999</c:v>
                      </c:pt>
                      <c:pt idx="1899">
                        <c:v>31.65</c:v>
                      </c:pt>
                      <c:pt idx="1900">
                        <c:v>31.667000000000002</c:v>
                      </c:pt>
                      <c:pt idx="1901">
                        <c:v>31.683</c:v>
                      </c:pt>
                      <c:pt idx="1902">
                        <c:v>31.7</c:v>
                      </c:pt>
                      <c:pt idx="1903">
                        <c:v>31.716999999999999</c:v>
                      </c:pt>
                      <c:pt idx="1904">
                        <c:v>31.733000000000001</c:v>
                      </c:pt>
                      <c:pt idx="1905">
                        <c:v>31.75</c:v>
                      </c:pt>
                      <c:pt idx="1906">
                        <c:v>31.766999999999999</c:v>
                      </c:pt>
                      <c:pt idx="1907">
                        <c:v>31.783000000000001</c:v>
                      </c:pt>
                      <c:pt idx="1908">
                        <c:v>31.8</c:v>
                      </c:pt>
                      <c:pt idx="1909">
                        <c:v>31.817</c:v>
                      </c:pt>
                      <c:pt idx="1910">
                        <c:v>31.832999999999998</c:v>
                      </c:pt>
                      <c:pt idx="1911">
                        <c:v>31.85</c:v>
                      </c:pt>
                      <c:pt idx="1912">
                        <c:v>31.867000000000001</c:v>
                      </c:pt>
                      <c:pt idx="1913">
                        <c:v>31.882999999999999</c:v>
                      </c:pt>
                      <c:pt idx="1914">
                        <c:v>31.9</c:v>
                      </c:pt>
                      <c:pt idx="1915">
                        <c:v>31.917000000000002</c:v>
                      </c:pt>
                      <c:pt idx="1916">
                        <c:v>31.933</c:v>
                      </c:pt>
                      <c:pt idx="1917">
                        <c:v>31.95</c:v>
                      </c:pt>
                      <c:pt idx="1918">
                        <c:v>31.966999999999999</c:v>
                      </c:pt>
                      <c:pt idx="1919">
                        <c:v>31.983000000000001</c:v>
                      </c:pt>
                      <c:pt idx="1920">
                        <c:v>32</c:v>
                      </c:pt>
                      <c:pt idx="1921">
                        <c:v>32.017000000000003</c:v>
                      </c:pt>
                      <c:pt idx="1922">
                        <c:v>32.033000000000001</c:v>
                      </c:pt>
                      <c:pt idx="1923">
                        <c:v>32.049999999999997</c:v>
                      </c:pt>
                      <c:pt idx="1924">
                        <c:v>32.067</c:v>
                      </c:pt>
                      <c:pt idx="1925">
                        <c:v>32.082999999999998</c:v>
                      </c:pt>
                      <c:pt idx="1926">
                        <c:v>32.1</c:v>
                      </c:pt>
                      <c:pt idx="1927">
                        <c:v>32.116999999999997</c:v>
                      </c:pt>
                      <c:pt idx="1928">
                        <c:v>32.133000000000003</c:v>
                      </c:pt>
                      <c:pt idx="1929">
                        <c:v>32.15</c:v>
                      </c:pt>
                      <c:pt idx="1930">
                        <c:v>32.167000000000002</c:v>
                      </c:pt>
                      <c:pt idx="1931">
                        <c:v>32.183</c:v>
                      </c:pt>
                      <c:pt idx="1932">
                        <c:v>32.200000000000003</c:v>
                      </c:pt>
                      <c:pt idx="1933">
                        <c:v>32.216999999999999</c:v>
                      </c:pt>
                      <c:pt idx="1934">
                        <c:v>32.232999999999997</c:v>
                      </c:pt>
                      <c:pt idx="1935">
                        <c:v>32.25</c:v>
                      </c:pt>
                      <c:pt idx="1936">
                        <c:v>32.267000000000003</c:v>
                      </c:pt>
                      <c:pt idx="1937">
                        <c:v>32.283000000000001</c:v>
                      </c:pt>
                      <c:pt idx="1938">
                        <c:v>32.299999999999997</c:v>
                      </c:pt>
                      <c:pt idx="1939">
                        <c:v>32.317</c:v>
                      </c:pt>
                      <c:pt idx="1940">
                        <c:v>32.332999999999998</c:v>
                      </c:pt>
                      <c:pt idx="1941">
                        <c:v>32.35</c:v>
                      </c:pt>
                      <c:pt idx="1942">
                        <c:v>32.366999999999997</c:v>
                      </c:pt>
                      <c:pt idx="1943">
                        <c:v>32.383000000000003</c:v>
                      </c:pt>
                      <c:pt idx="1944">
                        <c:v>32.4</c:v>
                      </c:pt>
                      <c:pt idx="1945">
                        <c:v>32.417000000000002</c:v>
                      </c:pt>
                      <c:pt idx="1946">
                        <c:v>32.433</c:v>
                      </c:pt>
                      <c:pt idx="1947">
                        <c:v>32.450000000000003</c:v>
                      </c:pt>
                      <c:pt idx="1948">
                        <c:v>32.466999999999999</c:v>
                      </c:pt>
                      <c:pt idx="1949">
                        <c:v>32.482999999999997</c:v>
                      </c:pt>
                      <c:pt idx="1950">
                        <c:v>32.5</c:v>
                      </c:pt>
                      <c:pt idx="1951">
                        <c:v>32.517000000000003</c:v>
                      </c:pt>
                      <c:pt idx="1952">
                        <c:v>32.533000000000001</c:v>
                      </c:pt>
                      <c:pt idx="1953">
                        <c:v>32.549999999999997</c:v>
                      </c:pt>
                      <c:pt idx="1954">
                        <c:v>32.567</c:v>
                      </c:pt>
                      <c:pt idx="1955">
                        <c:v>32.582999999999998</c:v>
                      </c:pt>
                      <c:pt idx="1956">
                        <c:v>32.6</c:v>
                      </c:pt>
                      <c:pt idx="1957">
                        <c:v>32.616999999999997</c:v>
                      </c:pt>
                      <c:pt idx="1958">
                        <c:v>32.633000000000003</c:v>
                      </c:pt>
                      <c:pt idx="1959">
                        <c:v>32.65</c:v>
                      </c:pt>
                      <c:pt idx="1960">
                        <c:v>32.667000000000002</c:v>
                      </c:pt>
                      <c:pt idx="1961">
                        <c:v>32.683</c:v>
                      </c:pt>
                      <c:pt idx="1962">
                        <c:v>32.700000000000003</c:v>
                      </c:pt>
                      <c:pt idx="1963">
                        <c:v>32.716999999999999</c:v>
                      </c:pt>
                      <c:pt idx="1964">
                        <c:v>32.732999999999997</c:v>
                      </c:pt>
                      <c:pt idx="1965">
                        <c:v>32.75</c:v>
                      </c:pt>
                      <c:pt idx="1966">
                        <c:v>32.767000000000003</c:v>
                      </c:pt>
                      <c:pt idx="1967">
                        <c:v>32.783000000000001</c:v>
                      </c:pt>
                      <c:pt idx="1968">
                        <c:v>32.799999999999997</c:v>
                      </c:pt>
                      <c:pt idx="1969">
                        <c:v>32.817</c:v>
                      </c:pt>
                      <c:pt idx="1970">
                        <c:v>32.832999999999998</c:v>
                      </c:pt>
                      <c:pt idx="1971">
                        <c:v>32.85</c:v>
                      </c:pt>
                      <c:pt idx="1972">
                        <c:v>32.866999999999997</c:v>
                      </c:pt>
                      <c:pt idx="1973">
                        <c:v>32.883000000000003</c:v>
                      </c:pt>
                      <c:pt idx="1974">
                        <c:v>32.9</c:v>
                      </c:pt>
                      <c:pt idx="1975">
                        <c:v>32.917000000000002</c:v>
                      </c:pt>
                      <c:pt idx="1976">
                        <c:v>32.933</c:v>
                      </c:pt>
                      <c:pt idx="1977">
                        <c:v>32.950000000000003</c:v>
                      </c:pt>
                      <c:pt idx="1978">
                        <c:v>32.966999999999999</c:v>
                      </c:pt>
                      <c:pt idx="1979">
                        <c:v>32.982999999999997</c:v>
                      </c:pt>
                      <c:pt idx="1980">
                        <c:v>33</c:v>
                      </c:pt>
                      <c:pt idx="1981">
                        <c:v>33.017000000000003</c:v>
                      </c:pt>
                      <c:pt idx="1982">
                        <c:v>33.033000000000001</c:v>
                      </c:pt>
                      <c:pt idx="1983">
                        <c:v>33.049999999999997</c:v>
                      </c:pt>
                      <c:pt idx="1984">
                        <c:v>33.067</c:v>
                      </c:pt>
                      <c:pt idx="1985">
                        <c:v>33.082999999999998</c:v>
                      </c:pt>
                      <c:pt idx="1986">
                        <c:v>33.1</c:v>
                      </c:pt>
                      <c:pt idx="1987">
                        <c:v>33.116999999999997</c:v>
                      </c:pt>
                      <c:pt idx="1988">
                        <c:v>33.133000000000003</c:v>
                      </c:pt>
                      <c:pt idx="1989">
                        <c:v>33.15</c:v>
                      </c:pt>
                      <c:pt idx="1990">
                        <c:v>33.167000000000002</c:v>
                      </c:pt>
                      <c:pt idx="1991">
                        <c:v>33.183</c:v>
                      </c:pt>
                      <c:pt idx="1992">
                        <c:v>33.200000000000003</c:v>
                      </c:pt>
                      <c:pt idx="1993">
                        <c:v>33.216999999999999</c:v>
                      </c:pt>
                      <c:pt idx="1994">
                        <c:v>33.232999999999997</c:v>
                      </c:pt>
                      <c:pt idx="1995">
                        <c:v>33.25</c:v>
                      </c:pt>
                      <c:pt idx="1996">
                        <c:v>33.267000000000003</c:v>
                      </c:pt>
                      <c:pt idx="1997">
                        <c:v>33.283000000000001</c:v>
                      </c:pt>
                      <c:pt idx="1998">
                        <c:v>33.299999999999997</c:v>
                      </c:pt>
                      <c:pt idx="1999">
                        <c:v>33.317</c:v>
                      </c:pt>
                      <c:pt idx="2000">
                        <c:v>33.332999999999998</c:v>
                      </c:pt>
                      <c:pt idx="2001">
                        <c:v>33.35</c:v>
                      </c:pt>
                      <c:pt idx="2002">
                        <c:v>33.366999999999997</c:v>
                      </c:pt>
                      <c:pt idx="2003">
                        <c:v>33.383000000000003</c:v>
                      </c:pt>
                      <c:pt idx="2004">
                        <c:v>33.4</c:v>
                      </c:pt>
                      <c:pt idx="2005">
                        <c:v>33.417000000000002</c:v>
                      </c:pt>
                      <c:pt idx="2006">
                        <c:v>33.433</c:v>
                      </c:pt>
                      <c:pt idx="2007">
                        <c:v>33.450000000000003</c:v>
                      </c:pt>
                      <c:pt idx="2008">
                        <c:v>33.466999999999999</c:v>
                      </c:pt>
                      <c:pt idx="2009">
                        <c:v>33.482999999999997</c:v>
                      </c:pt>
                      <c:pt idx="2010">
                        <c:v>33.5</c:v>
                      </c:pt>
                      <c:pt idx="2011">
                        <c:v>33.517000000000003</c:v>
                      </c:pt>
                      <c:pt idx="2012">
                        <c:v>33.533000000000001</c:v>
                      </c:pt>
                      <c:pt idx="2013">
                        <c:v>33.549999999999997</c:v>
                      </c:pt>
                      <c:pt idx="2014">
                        <c:v>33.567</c:v>
                      </c:pt>
                      <c:pt idx="2015">
                        <c:v>33.582999999999998</c:v>
                      </c:pt>
                      <c:pt idx="2016">
                        <c:v>33.6</c:v>
                      </c:pt>
                      <c:pt idx="2017">
                        <c:v>33.616999999999997</c:v>
                      </c:pt>
                      <c:pt idx="2018">
                        <c:v>33.633000000000003</c:v>
                      </c:pt>
                      <c:pt idx="2019">
                        <c:v>33.65</c:v>
                      </c:pt>
                      <c:pt idx="2020">
                        <c:v>33.667000000000002</c:v>
                      </c:pt>
                      <c:pt idx="2021">
                        <c:v>33.683</c:v>
                      </c:pt>
                      <c:pt idx="2022">
                        <c:v>33.700000000000003</c:v>
                      </c:pt>
                      <c:pt idx="2023">
                        <c:v>33.716999999999999</c:v>
                      </c:pt>
                      <c:pt idx="2024">
                        <c:v>33.732999999999997</c:v>
                      </c:pt>
                      <c:pt idx="2025">
                        <c:v>33.75</c:v>
                      </c:pt>
                      <c:pt idx="2026">
                        <c:v>33.767000000000003</c:v>
                      </c:pt>
                      <c:pt idx="2027">
                        <c:v>33.783000000000001</c:v>
                      </c:pt>
                      <c:pt idx="2028">
                        <c:v>33.799999999999997</c:v>
                      </c:pt>
                      <c:pt idx="2029">
                        <c:v>33.817</c:v>
                      </c:pt>
                      <c:pt idx="2030">
                        <c:v>33.832999999999998</c:v>
                      </c:pt>
                      <c:pt idx="2031">
                        <c:v>33.85</c:v>
                      </c:pt>
                      <c:pt idx="2032">
                        <c:v>33.866999999999997</c:v>
                      </c:pt>
                      <c:pt idx="2033">
                        <c:v>33.883000000000003</c:v>
                      </c:pt>
                      <c:pt idx="2034">
                        <c:v>33.9</c:v>
                      </c:pt>
                      <c:pt idx="2035">
                        <c:v>33.917000000000002</c:v>
                      </c:pt>
                      <c:pt idx="2036">
                        <c:v>33.933</c:v>
                      </c:pt>
                      <c:pt idx="2037">
                        <c:v>33.950000000000003</c:v>
                      </c:pt>
                      <c:pt idx="2038">
                        <c:v>33.966999999999999</c:v>
                      </c:pt>
                      <c:pt idx="2039">
                        <c:v>33.982999999999997</c:v>
                      </c:pt>
                      <c:pt idx="2040">
                        <c:v>34</c:v>
                      </c:pt>
                      <c:pt idx="2041">
                        <c:v>34.017000000000003</c:v>
                      </c:pt>
                      <c:pt idx="2042">
                        <c:v>34.033000000000001</c:v>
                      </c:pt>
                      <c:pt idx="2043">
                        <c:v>34.049999999999997</c:v>
                      </c:pt>
                      <c:pt idx="2044">
                        <c:v>34.067</c:v>
                      </c:pt>
                      <c:pt idx="2045">
                        <c:v>34.082999999999998</c:v>
                      </c:pt>
                      <c:pt idx="2046">
                        <c:v>34.1</c:v>
                      </c:pt>
                      <c:pt idx="2047">
                        <c:v>34.116999999999997</c:v>
                      </c:pt>
                      <c:pt idx="2048">
                        <c:v>34.133000000000003</c:v>
                      </c:pt>
                      <c:pt idx="2049">
                        <c:v>34.15</c:v>
                      </c:pt>
                      <c:pt idx="2050">
                        <c:v>34.167000000000002</c:v>
                      </c:pt>
                      <c:pt idx="2051">
                        <c:v>34.183</c:v>
                      </c:pt>
                      <c:pt idx="2052">
                        <c:v>34.200000000000003</c:v>
                      </c:pt>
                      <c:pt idx="2053">
                        <c:v>34.216999999999999</c:v>
                      </c:pt>
                      <c:pt idx="2054">
                        <c:v>34.232999999999997</c:v>
                      </c:pt>
                      <c:pt idx="2055">
                        <c:v>34.25</c:v>
                      </c:pt>
                      <c:pt idx="2056">
                        <c:v>34.267000000000003</c:v>
                      </c:pt>
                      <c:pt idx="2057">
                        <c:v>34.283000000000001</c:v>
                      </c:pt>
                      <c:pt idx="2058">
                        <c:v>34.299999999999997</c:v>
                      </c:pt>
                      <c:pt idx="2059">
                        <c:v>34.317</c:v>
                      </c:pt>
                      <c:pt idx="2060">
                        <c:v>34.332999999999998</c:v>
                      </c:pt>
                      <c:pt idx="2061">
                        <c:v>34.35</c:v>
                      </c:pt>
                      <c:pt idx="2062">
                        <c:v>34.366999999999997</c:v>
                      </c:pt>
                      <c:pt idx="2063">
                        <c:v>34.383000000000003</c:v>
                      </c:pt>
                      <c:pt idx="2064">
                        <c:v>34.4</c:v>
                      </c:pt>
                      <c:pt idx="2065">
                        <c:v>34.417000000000002</c:v>
                      </c:pt>
                      <c:pt idx="2066">
                        <c:v>34.433</c:v>
                      </c:pt>
                      <c:pt idx="2067">
                        <c:v>34.450000000000003</c:v>
                      </c:pt>
                      <c:pt idx="2068">
                        <c:v>34.466999999999999</c:v>
                      </c:pt>
                      <c:pt idx="2069">
                        <c:v>34.482999999999997</c:v>
                      </c:pt>
                      <c:pt idx="2070">
                        <c:v>34.5</c:v>
                      </c:pt>
                      <c:pt idx="2071">
                        <c:v>34.517000000000003</c:v>
                      </c:pt>
                      <c:pt idx="2072">
                        <c:v>34.533000000000001</c:v>
                      </c:pt>
                      <c:pt idx="2073">
                        <c:v>34.549999999999997</c:v>
                      </c:pt>
                      <c:pt idx="2074">
                        <c:v>34.567</c:v>
                      </c:pt>
                      <c:pt idx="2075">
                        <c:v>34.582999999999998</c:v>
                      </c:pt>
                      <c:pt idx="2076">
                        <c:v>34.6</c:v>
                      </c:pt>
                      <c:pt idx="2077">
                        <c:v>34.616999999999997</c:v>
                      </c:pt>
                      <c:pt idx="2078">
                        <c:v>34.633000000000003</c:v>
                      </c:pt>
                      <c:pt idx="2079">
                        <c:v>34.65</c:v>
                      </c:pt>
                      <c:pt idx="2080">
                        <c:v>34.667000000000002</c:v>
                      </c:pt>
                      <c:pt idx="2081">
                        <c:v>34.683</c:v>
                      </c:pt>
                      <c:pt idx="2082">
                        <c:v>34.700000000000003</c:v>
                      </c:pt>
                      <c:pt idx="2083">
                        <c:v>34.716999999999999</c:v>
                      </c:pt>
                      <c:pt idx="2084">
                        <c:v>34.732999999999997</c:v>
                      </c:pt>
                      <c:pt idx="2085">
                        <c:v>34.75</c:v>
                      </c:pt>
                      <c:pt idx="2086">
                        <c:v>34.767000000000003</c:v>
                      </c:pt>
                      <c:pt idx="2087">
                        <c:v>34.783000000000001</c:v>
                      </c:pt>
                      <c:pt idx="2088">
                        <c:v>34.799999999999997</c:v>
                      </c:pt>
                      <c:pt idx="2089">
                        <c:v>34.817</c:v>
                      </c:pt>
                      <c:pt idx="2090">
                        <c:v>34.832999999999998</c:v>
                      </c:pt>
                      <c:pt idx="2091">
                        <c:v>34.85</c:v>
                      </c:pt>
                      <c:pt idx="2092">
                        <c:v>34.866999999999997</c:v>
                      </c:pt>
                      <c:pt idx="2093">
                        <c:v>34.883000000000003</c:v>
                      </c:pt>
                      <c:pt idx="2094">
                        <c:v>34.9</c:v>
                      </c:pt>
                      <c:pt idx="2095">
                        <c:v>34.917000000000002</c:v>
                      </c:pt>
                      <c:pt idx="2096">
                        <c:v>34.933</c:v>
                      </c:pt>
                      <c:pt idx="2097">
                        <c:v>34.950000000000003</c:v>
                      </c:pt>
                      <c:pt idx="2098">
                        <c:v>34.966999999999999</c:v>
                      </c:pt>
                      <c:pt idx="2099">
                        <c:v>34.982999999999997</c:v>
                      </c:pt>
                      <c:pt idx="2100">
                        <c:v>35</c:v>
                      </c:pt>
                      <c:pt idx="2101">
                        <c:v>35.017000000000003</c:v>
                      </c:pt>
                      <c:pt idx="2102">
                        <c:v>35.033000000000001</c:v>
                      </c:pt>
                      <c:pt idx="2103">
                        <c:v>35.049999999999997</c:v>
                      </c:pt>
                      <c:pt idx="2104">
                        <c:v>35.067</c:v>
                      </c:pt>
                      <c:pt idx="2105">
                        <c:v>35.082999999999998</c:v>
                      </c:pt>
                      <c:pt idx="2106">
                        <c:v>35.1</c:v>
                      </c:pt>
                      <c:pt idx="2107">
                        <c:v>35.116999999999997</c:v>
                      </c:pt>
                      <c:pt idx="2108">
                        <c:v>35.133000000000003</c:v>
                      </c:pt>
                      <c:pt idx="2109">
                        <c:v>35.15</c:v>
                      </c:pt>
                      <c:pt idx="2110">
                        <c:v>35.167000000000002</c:v>
                      </c:pt>
                      <c:pt idx="2111">
                        <c:v>35.183</c:v>
                      </c:pt>
                      <c:pt idx="2112">
                        <c:v>35.200000000000003</c:v>
                      </c:pt>
                      <c:pt idx="2113">
                        <c:v>35.216999999999999</c:v>
                      </c:pt>
                      <c:pt idx="2114">
                        <c:v>35.232999999999997</c:v>
                      </c:pt>
                      <c:pt idx="2115">
                        <c:v>35.25</c:v>
                      </c:pt>
                      <c:pt idx="2116">
                        <c:v>35.267000000000003</c:v>
                      </c:pt>
                      <c:pt idx="2117">
                        <c:v>35.283000000000001</c:v>
                      </c:pt>
                      <c:pt idx="2118">
                        <c:v>35.299999999999997</c:v>
                      </c:pt>
                      <c:pt idx="2119">
                        <c:v>35.317</c:v>
                      </c:pt>
                      <c:pt idx="2120">
                        <c:v>35.332999999999998</c:v>
                      </c:pt>
                      <c:pt idx="2121">
                        <c:v>35.35</c:v>
                      </c:pt>
                      <c:pt idx="2122">
                        <c:v>35.366999999999997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cult. #10'!$B$2:$B$7288</c15:sqref>
                        </c15:formulaRef>
                      </c:ext>
                    </c:extLst>
                    <c:numCache>
                      <c:formatCode>0.00</c:formatCode>
                      <c:ptCount val="7287"/>
                      <c:pt idx="0">
                        <c:v>0.04</c:v>
                      </c:pt>
                      <c:pt idx="1">
                        <c:v>0.04</c:v>
                      </c:pt>
                      <c:pt idx="2">
                        <c:v>0.04</c:v>
                      </c:pt>
                      <c:pt idx="3">
                        <c:v>0.05</c:v>
                      </c:pt>
                      <c:pt idx="4">
                        <c:v>4.4999999999999998E-2</c:v>
                      </c:pt>
                      <c:pt idx="5">
                        <c:v>4.4999999999999998E-2</c:v>
                      </c:pt>
                      <c:pt idx="6">
                        <c:v>0.04</c:v>
                      </c:pt>
                      <c:pt idx="7">
                        <c:v>0.04</c:v>
                      </c:pt>
                      <c:pt idx="8">
                        <c:v>0.04</c:v>
                      </c:pt>
                      <c:pt idx="9">
                        <c:v>0.04</c:v>
                      </c:pt>
                      <c:pt idx="10">
                        <c:v>0.04</c:v>
                      </c:pt>
                      <c:pt idx="11">
                        <c:v>0.04</c:v>
                      </c:pt>
                      <c:pt idx="12">
                        <c:v>0.04</c:v>
                      </c:pt>
                      <c:pt idx="13">
                        <c:v>0.04</c:v>
                      </c:pt>
                      <c:pt idx="14">
                        <c:v>0.04</c:v>
                      </c:pt>
                      <c:pt idx="15">
                        <c:v>0.04</c:v>
                      </c:pt>
                      <c:pt idx="16">
                        <c:v>0.04</c:v>
                      </c:pt>
                      <c:pt idx="17">
                        <c:v>0.04</c:v>
                      </c:pt>
                      <c:pt idx="18">
                        <c:v>0.04</c:v>
                      </c:pt>
                      <c:pt idx="19">
                        <c:v>0.04</c:v>
                      </c:pt>
                      <c:pt idx="20">
                        <c:v>0.04</c:v>
                      </c:pt>
                      <c:pt idx="21">
                        <c:v>0.04</c:v>
                      </c:pt>
                      <c:pt idx="22">
                        <c:v>0.04</c:v>
                      </c:pt>
                      <c:pt idx="23">
                        <c:v>0.04</c:v>
                      </c:pt>
                      <c:pt idx="24">
                        <c:v>0.04</c:v>
                      </c:pt>
                      <c:pt idx="25">
                        <c:v>0.04</c:v>
                      </c:pt>
                      <c:pt idx="26">
                        <c:v>0.04</c:v>
                      </c:pt>
                      <c:pt idx="27">
                        <c:v>0.04</c:v>
                      </c:pt>
                      <c:pt idx="28">
                        <c:v>0.04</c:v>
                      </c:pt>
                      <c:pt idx="29">
                        <c:v>0.04</c:v>
                      </c:pt>
                      <c:pt idx="30">
                        <c:v>0.04</c:v>
                      </c:pt>
                      <c:pt idx="31">
                        <c:v>0.04</c:v>
                      </c:pt>
                      <c:pt idx="32">
                        <c:v>0.04</c:v>
                      </c:pt>
                      <c:pt idx="33">
                        <c:v>0.04</c:v>
                      </c:pt>
                      <c:pt idx="34">
                        <c:v>0.04</c:v>
                      </c:pt>
                      <c:pt idx="35">
                        <c:v>0.04</c:v>
                      </c:pt>
                      <c:pt idx="36">
                        <c:v>0.04</c:v>
                      </c:pt>
                      <c:pt idx="37">
                        <c:v>0.04</c:v>
                      </c:pt>
                      <c:pt idx="38">
                        <c:v>0.04</c:v>
                      </c:pt>
                      <c:pt idx="39">
                        <c:v>0.04</c:v>
                      </c:pt>
                      <c:pt idx="40">
                        <c:v>0.04</c:v>
                      </c:pt>
                      <c:pt idx="41">
                        <c:v>0.04</c:v>
                      </c:pt>
                      <c:pt idx="42">
                        <c:v>0.04</c:v>
                      </c:pt>
                      <c:pt idx="43">
                        <c:v>0.04</c:v>
                      </c:pt>
                      <c:pt idx="44">
                        <c:v>4.4999999999999998E-2</c:v>
                      </c:pt>
                      <c:pt idx="45">
                        <c:v>0.05</c:v>
                      </c:pt>
                      <c:pt idx="46">
                        <c:v>0.04</c:v>
                      </c:pt>
                      <c:pt idx="47">
                        <c:v>0.04</c:v>
                      </c:pt>
                      <c:pt idx="48">
                        <c:v>0.04</c:v>
                      </c:pt>
                      <c:pt idx="49">
                        <c:v>0.04</c:v>
                      </c:pt>
                      <c:pt idx="50">
                        <c:v>0.04</c:v>
                      </c:pt>
                      <c:pt idx="51">
                        <c:v>0.04</c:v>
                      </c:pt>
                      <c:pt idx="52">
                        <c:v>0.04</c:v>
                      </c:pt>
                      <c:pt idx="53">
                        <c:v>0.04</c:v>
                      </c:pt>
                      <c:pt idx="54">
                        <c:v>0.04</c:v>
                      </c:pt>
                      <c:pt idx="55">
                        <c:v>0.04</c:v>
                      </c:pt>
                      <c:pt idx="56">
                        <c:v>0.04</c:v>
                      </c:pt>
                      <c:pt idx="57">
                        <c:v>0.04</c:v>
                      </c:pt>
                      <c:pt idx="58">
                        <c:v>0.04</c:v>
                      </c:pt>
                      <c:pt idx="59">
                        <c:v>0.04</c:v>
                      </c:pt>
                      <c:pt idx="60">
                        <c:v>0.04</c:v>
                      </c:pt>
                      <c:pt idx="61">
                        <c:v>0.04</c:v>
                      </c:pt>
                      <c:pt idx="62">
                        <c:v>0.04</c:v>
                      </c:pt>
                      <c:pt idx="63">
                        <c:v>0.04</c:v>
                      </c:pt>
                      <c:pt idx="64">
                        <c:v>4.6666666666666697E-2</c:v>
                      </c:pt>
                      <c:pt idx="65">
                        <c:v>4.4999999999999998E-2</c:v>
                      </c:pt>
                      <c:pt idx="66">
                        <c:v>0.05</c:v>
                      </c:pt>
                      <c:pt idx="67">
                        <c:v>0.05</c:v>
                      </c:pt>
                      <c:pt idx="68">
                        <c:v>4.4999999999999998E-2</c:v>
                      </c:pt>
                      <c:pt idx="69">
                        <c:v>4.4999999999999998E-2</c:v>
                      </c:pt>
                      <c:pt idx="70">
                        <c:v>0.04</c:v>
                      </c:pt>
                      <c:pt idx="71">
                        <c:v>0.04</c:v>
                      </c:pt>
                      <c:pt idx="72">
                        <c:v>0.04</c:v>
                      </c:pt>
                      <c:pt idx="73">
                        <c:v>0.04</c:v>
                      </c:pt>
                      <c:pt idx="74">
                        <c:v>0.04</c:v>
                      </c:pt>
                      <c:pt idx="75">
                        <c:v>0.05</c:v>
                      </c:pt>
                      <c:pt idx="76">
                        <c:v>0.05</c:v>
                      </c:pt>
                      <c:pt idx="77">
                        <c:v>0.05</c:v>
                      </c:pt>
                      <c:pt idx="78">
                        <c:v>0.05</c:v>
                      </c:pt>
                      <c:pt idx="79">
                        <c:v>0.04</c:v>
                      </c:pt>
                      <c:pt idx="80">
                        <c:v>0.04</c:v>
                      </c:pt>
                      <c:pt idx="81">
                        <c:v>0.04</c:v>
                      </c:pt>
                      <c:pt idx="82">
                        <c:v>0.04</c:v>
                      </c:pt>
                      <c:pt idx="83">
                        <c:v>0.04</c:v>
                      </c:pt>
                      <c:pt idx="84">
                        <c:v>0.04</c:v>
                      </c:pt>
                      <c:pt idx="85">
                        <c:v>0.04</c:v>
                      </c:pt>
                      <c:pt idx="86">
                        <c:v>0.04</c:v>
                      </c:pt>
                      <c:pt idx="87">
                        <c:v>0.04</c:v>
                      </c:pt>
                      <c:pt idx="88">
                        <c:v>0.04</c:v>
                      </c:pt>
                      <c:pt idx="89">
                        <c:v>0.04</c:v>
                      </c:pt>
                      <c:pt idx="90">
                        <c:v>0.04</c:v>
                      </c:pt>
                      <c:pt idx="91">
                        <c:v>0.04</c:v>
                      </c:pt>
                      <c:pt idx="92">
                        <c:v>0.04</c:v>
                      </c:pt>
                      <c:pt idx="93">
                        <c:v>0.04</c:v>
                      </c:pt>
                      <c:pt idx="94">
                        <c:v>0.04</c:v>
                      </c:pt>
                      <c:pt idx="95">
                        <c:v>0.04</c:v>
                      </c:pt>
                      <c:pt idx="96">
                        <c:v>0.04</c:v>
                      </c:pt>
                      <c:pt idx="97">
                        <c:v>0.04</c:v>
                      </c:pt>
                      <c:pt idx="98">
                        <c:v>0.04</c:v>
                      </c:pt>
                      <c:pt idx="99">
                        <c:v>0.04</c:v>
                      </c:pt>
                      <c:pt idx="100">
                        <c:v>4.4999999999999998E-2</c:v>
                      </c:pt>
                      <c:pt idx="101">
                        <c:v>4.6666666666666697E-2</c:v>
                      </c:pt>
                      <c:pt idx="102">
                        <c:v>4.6666666666666697E-2</c:v>
                      </c:pt>
                      <c:pt idx="103">
                        <c:v>0.05</c:v>
                      </c:pt>
                      <c:pt idx="104">
                        <c:v>0.05</c:v>
                      </c:pt>
                      <c:pt idx="105">
                        <c:v>0.05</c:v>
                      </c:pt>
                      <c:pt idx="106">
                        <c:v>0.05</c:v>
                      </c:pt>
                      <c:pt idx="107">
                        <c:v>0.05</c:v>
                      </c:pt>
                      <c:pt idx="108">
                        <c:v>0.05</c:v>
                      </c:pt>
                      <c:pt idx="109">
                        <c:v>0.05</c:v>
                      </c:pt>
                      <c:pt idx="110">
                        <c:v>0.05</c:v>
                      </c:pt>
                      <c:pt idx="111">
                        <c:v>0.05</c:v>
                      </c:pt>
                      <c:pt idx="112">
                        <c:v>0.04</c:v>
                      </c:pt>
                      <c:pt idx="113">
                        <c:v>0.04</c:v>
                      </c:pt>
                      <c:pt idx="114">
                        <c:v>0.04</c:v>
                      </c:pt>
                      <c:pt idx="115">
                        <c:v>0.04</c:v>
                      </c:pt>
                      <c:pt idx="116">
                        <c:v>0.04</c:v>
                      </c:pt>
                      <c:pt idx="117">
                        <c:v>0.04</c:v>
                      </c:pt>
                      <c:pt idx="118">
                        <c:v>0.04</c:v>
                      </c:pt>
                      <c:pt idx="119">
                        <c:v>0.04</c:v>
                      </c:pt>
                      <c:pt idx="120">
                        <c:v>0.04</c:v>
                      </c:pt>
                      <c:pt idx="121">
                        <c:v>0.04</c:v>
                      </c:pt>
                      <c:pt idx="122">
                        <c:v>0.04</c:v>
                      </c:pt>
                      <c:pt idx="123">
                        <c:v>0.04</c:v>
                      </c:pt>
                      <c:pt idx="124">
                        <c:v>0.04</c:v>
                      </c:pt>
                      <c:pt idx="125">
                        <c:v>0.04</c:v>
                      </c:pt>
                      <c:pt idx="126">
                        <c:v>0.04</c:v>
                      </c:pt>
                      <c:pt idx="127">
                        <c:v>0.04</c:v>
                      </c:pt>
                      <c:pt idx="128">
                        <c:v>0.04</c:v>
                      </c:pt>
                      <c:pt idx="129">
                        <c:v>0.04</c:v>
                      </c:pt>
                      <c:pt idx="130">
                        <c:v>0.04</c:v>
                      </c:pt>
                      <c:pt idx="131">
                        <c:v>4.4999999999999998E-2</c:v>
                      </c:pt>
                      <c:pt idx="132">
                        <c:v>0.05</c:v>
                      </c:pt>
                      <c:pt idx="133">
                        <c:v>4.33333333333333E-2</c:v>
                      </c:pt>
                      <c:pt idx="134">
                        <c:v>0.05</c:v>
                      </c:pt>
                      <c:pt idx="135">
                        <c:v>0.04</c:v>
                      </c:pt>
                      <c:pt idx="136">
                        <c:v>0.05</c:v>
                      </c:pt>
                      <c:pt idx="137">
                        <c:v>0.05</c:v>
                      </c:pt>
                      <c:pt idx="138">
                        <c:v>0.05</c:v>
                      </c:pt>
                      <c:pt idx="139">
                        <c:v>0.05</c:v>
                      </c:pt>
                      <c:pt idx="140">
                        <c:v>0.05</c:v>
                      </c:pt>
                      <c:pt idx="141">
                        <c:v>0.05</c:v>
                      </c:pt>
                      <c:pt idx="142">
                        <c:v>0.05</c:v>
                      </c:pt>
                      <c:pt idx="143">
                        <c:v>0.05</c:v>
                      </c:pt>
                      <c:pt idx="144">
                        <c:v>0.05</c:v>
                      </c:pt>
                      <c:pt idx="145">
                        <c:v>0.05</c:v>
                      </c:pt>
                      <c:pt idx="146">
                        <c:v>0.05</c:v>
                      </c:pt>
                      <c:pt idx="147">
                        <c:v>0.05</c:v>
                      </c:pt>
                      <c:pt idx="148">
                        <c:v>0.05</c:v>
                      </c:pt>
                      <c:pt idx="149">
                        <c:v>0.05</c:v>
                      </c:pt>
                      <c:pt idx="150">
                        <c:v>0.05</c:v>
                      </c:pt>
                      <c:pt idx="151">
                        <c:v>0.05</c:v>
                      </c:pt>
                      <c:pt idx="152">
                        <c:v>0.05</c:v>
                      </c:pt>
                      <c:pt idx="153">
                        <c:v>0.05</c:v>
                      </c:pt>
                      <c:pt idx="154">
                        <c:v>4.4999999999999998E-2</c:v>
                      </c:pt>
                      <c:pt idx="155">
                        <c:v>4.4999999999999998E-2</c:v>
                      </c:pt>
                      <c:pt idx="156">
                        <c:v>0.04</c:v>
                      </c:pt>
                      <c:pt idx="157">
                        <c:v>0.04</c:v>
                      </c:pt>
                      <c:pt idx="158">
                        <c:v>0.05</c:v>
                      </c:pt>
                      <c:pt idx="159">
                        <c:v>0.04</c:v>
                      </c:pt>
                      <c:pt idx="160">
                        <c:v>0.04</c:v>
                      </c:pt>
                      <c:pt idx="161">
                        <c:v>4.4999999999999998E-2</c:v>
                      </c:pt>
                      <c:pt idx="162">
                        <c:v>4.4999999999999998E-2</c:v>
                      </c:pt>
                      <c:pt idx="163">
                        <c:v>4.4999999999999998E-2</c:v>
                      </c:pt>
                      <c:pt idx="164">
                        <c:v>4.4999999999999998E-2</c:v>
                      </c:pt>
                      <c:pt idx="165">
                        <c:v>4.4999999999999998E-2</c:v>
                      </c:pt>
                      <c:pt idx="166">
                        <c:v>0.05</c:v>
                      </c:pt>
                      <c:pt idx="167">
                        <c:v>4.4999999999999998E-2</c:v>
                      </c:pt>
                      <c:pt idx="168">
                        <c:v>4.4999999999999998E-2</c:v>
                      </c:pt>
                      <c:pt idx="169">
                        <c:v>0.05</c:v>
                      </c:pt>
                      <c:pt idx="170">
                        <c:v>0.05</c:v>
                      </c:pt>
                      <c:pt idx="171">
                        <c:v>0.05</c:v>
                      </c:pt>
                      <c:pt idx="172">
                        <c:v>0.05</c:v>
                      </c:pt>
                      <c:pt idx="173">
                        <c:v>0.05</c:v>
                      </c:pt>
                      <c:pt idx="174">
                        <c:v>0.05</c:v>
                      </c:pt>
                      <c:pt idx="175">
                        <c:v>0.05</c:v>
                      </c:pt>
                      <c:pt idx="176">
                        <c:v>0.05</c:v>
                      </c:pt>
                      <c:pt idx="177">
                        <c:v>0.05</c:v>
                      </c:pt>
                      <c:pt idx="178">
                        <c:v>0.05</c:v>
                      </c:pt>
                      <c:pt idx="179">
                        <c:v>0.05</c:v>
                      </c:pt>
                      <c:pt idx="180">
                        <c:v>0.05</c:v>
                      </c:pt>
                      <c:pt idx="181">
                        <c:v>0.05</c:v>
                      </c:pt>
                      <c:pt idx="182">
                        <c:v>0.05</c:v>
                      </c:pt>
                      <c:pt idx="183">
                        <c:v>0.05</c:v>
                      </c:pt>
                      <c:pt idx="184">
                        <c:v>0.05</c:v>
                      </c:pt>
                      <c:pt idx="185">
                        <c:v>0.05</c:v>
                      </c:pt>
                      <c:pt idx="186">
                        <c:v>0.05</c:v>
                      </c:pt>
                      <c:pt idx="187">
                        <c:v>5.6666666666666698E-2</c:v>
                      </c:pt>
                      <c:pt idx="188">
                        <c:v>5.6666666666666698E-2</c:v>
                      </c:pt>
                      <c:pt idx="189">
                        <c:v>0.06</c:v>
                      </c:pt>
                      <c:pt idx="190">
                        <c:v>0.06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0.05</c:v>
                      </c:pt>
                      <c:pt idx="196">
                        <c:v>0.05</c:v>
                      </c:pt>
                      <c:pt idx="197">
                        <c:v>0.05</c:v>
                      </c:pt>
                      <c:pt idx="198">
                        <c:v>0.05</c:v>
                      </c:pt>
                      <c:pt idx="199">
                        <c:v>0.05</c:v>
                      </c:pt>
                      <c:pt idx="200">
                        <c:v>0.05</c:v>
                      </c:pt>
                      <c:pt idx="201">
                        <c:v>0.05</c:v>
                      </c:pt>
                      <c:pt idx="202">
                        <c:v>0.05</c:v>
                      </c:pt>
                      <c:pt idx="203">
                        <c:v>0.05</c:v>
                      </c:pt>
                      <c:pt idx="204">
                        <c:v>0.05</c:v>
                      </c:pt>
                      <c:pt idx="205">
                        <c:v>0.05</c:v>
                      </c:pt>
                      <c:pt idx="206">
                        <c:v>0.05</c:v>
                      </c:pt>
                      <c:pt idx="207">
                        <c:v>0.05</c:v>
                      </c:pt>
                      <c:pt idx="208">
                        <c:v>0.06</c:v>
                      </c:pt>
                      <c:pt idx="209">
                        <c:v>0.06</c:v>
                      </c:pt>
                      <c:pt idx="210">
                        <c:v>0.06</c:v>
                      </c:pt>
                      <c:pt idx="211">
                        <c:v>0.06</c:v>
                      </c:pt>
                      <c:pt idx="212">
                        <c:v>0.06</c:v>
                      </c:pt>
                      <c:pt idx="213">
                        <c:v>0.05</c:v>
                      </c:pt>
                      <c:pt idx="214">
                        <c:v>0.05</c:v>
                      </c:pt>
                      <c:pt idx="215">
                        <c:v>0.05</c:v>
                      </c:pt>
                      <c:pt idx="216">
                        <c:v>0.05</c:v>
                      </c:pt>
                      <c:pt idx="217">
                        <c:v>0.05</c:v>
                      </c:pt>
                      <c:pt idx="218">
                        <c:v>0.05</c:v>
                      </c:pt>
                      <c:pt idx="219">
                        <c:v>0.05</c:v>
                      </c:pt>
                      <c:pt idx="220">
                        <c:v>0.05</c:v>
                      </c:pt>
                      <c:pt idx="221">
                        <c:v>0.05</c:v>
                      </c:pt>
                      <c:pt idx="222">
                        <c:v>5.5E-2</c:v>
                      </c:pt>
                      <c:pt idx="223">
                        <c:v>5.5E-2</c:v>
                      </c:pt>
                      <c:pt idx="224">
                        <c:v>0.06</c:v>
                      </c:pt>
                      <c:pt idx="225">
                        <c:v>0.06</c:v>
                      </c:pt>
                      <c:pt idx="226">
                        <c:v>0.06</c:v>
                      </c:pt>
                      <c:pt idx="227">
                        <c:v>0.06</c:v>
                      </c:pt>
                      <c:pt idx="228">
                        <c:v>0.06</c:v>
                      </c:pt>
                      <c:pt idx="229">
                        <c:v>0.06</c:v>
                      </c:pt>
                      <c:pt idx="230">
                        <c:v>0.06</c:v>
                      </c:pt>
                      <c:pt idx="231">
                        <c:v>0.06</c:v>
                      </c:pt>
                      <c:pt idx="232">
                        <c:v>0.06</c:v>
                      </c:pt>
                      <c:pt idx="233">
                        <c:v>0.06</c:v>
                      </c:pt>
                      <c:pt idx="234">
                        <c:v>0.06</c:v>
                      </c:pt>
                      <c:pt idx="235">
                        <c:v>0.06</c:v>
                      </c:pt>
                      <c:pt idx="236">
                        <c:v>0.06</c:v>
                      </c:pt>
                      <c:pt idx="237">
                        <c:v>0.06</c:v>
                      </c:pt>
                      <c:pt idx="238">
                        <c:v>5.5E-2</c:v>
                      </c:pt>
                      <c:pt idx="239">
                        <c:v>5.5E-2</c:v>
                      </c:pt>
                      <c:pt idx="240">
                        <c:v>0.06</c:v>
                      </c:pt>
                      <c:pt idx="241">
                        <c:v>0.06</c:v>
                      </c:pt>
                      <c:pt idx="242">
                        <c:v>0.06</c:v>
                      </c:pt>
                      <c:pt idx="243">
                        <c:v>0.06</c:v>
                      </c:pt>
                      <c:pt idx="244">
                        <c:v>0.06</c:v>
                      </c:pt>
                      <c:pt idx="245">
                        <c:v>7.0000000000000007E-2</c:v>
                      </c:pt>
                      <c:pt idx="246">
                        <c:v>7.0000000000000007E-2</c:v>
                      </c:pt>
                      <c:pt idx="247">
                        <c:v>7.0000000000000007E-2</c:v>
                      </c:pt>
                      <c:pt idx="248">
                        <c:v>7.0000000000000007E-2</c:v>
                      </c:pt>
                      <c:pt idx="249">
                        <c:v>7.0000000000000007E-2</c:v>
                      </c:pt>
                      <c:pt idx="250">
                        <c:v>6.3333333333333297E-2</c:v>
                      </c:pt>
                      <c:pt idx="251">
                        <c:v>6.3333333333333297E-2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0.06</c:v>
                      </c:pt>
                      <c:pt idx="256">
                        <c:v>0.06</c:v>
                      </c:pt>
                      <c:pt idx="257">
                        <c:v>0.06</c:v>
                      </c:pt>
                      <c:pt idx="258">
                        <c:v>0.06</c:v>
                      </c:pt>
                      <c:pt idx="259">
                        <c:v>0.06</c:v>
                      </c:pt>
                      <c:pt idx="260">
                        <c:v>0.06</c:v>
                      </c:pt>
                      <c:pt idx="261">
                        <c:v>0.06</c:v>
                      </c:pt>
                      <c:pt idx="262">
                        <c:v>0.06</c:v>
                      </c:pt>
                      <c:pt idx="263">
                        <c:v>0.06</c:v>
                      </c:pt>
                      <c:pt idx="264">
                        <c:v>7.0000000000000007E-2</c:v>
                      </c:pt>
                      <c:pt idx="265">
                        <c:v>6.5000000000000002E-2</c:v>
                      </c:pt>
                      <c:pt idx="266">
                        <c:v>0.06</c:v>
                      </c:pt>
                      <c:pt idx="267">
                        <c:v>6.6666666666666693E-2</c:v>
                      </c:pt>
                      <c:pt idx="268">
                        <c:v>7.0000000000000007E-2</c:v>
                      </c:pt>
                      <c:pt idx="269">
                        <c:v>7.0000000000000007E-2</c:v>
                      </c:pt>
                      <c:pt idx="270">
                        <c:v>7.0000000000000007E-2</c:v>
                      </c:pt>
                      <c:pt idx="271">
                        <c:v>7.0000000000000007E-2</c:v>
                      </c:pt>
                      <c:pt idx="272">
                        <c:v>7.0000000000000007E-2</c:v>
                      </c:pt>
                      <c:pt idx="273">
                        <c:v>6.5000000000000002E-2</c:v>
                      </c:pt>
                      <c:pt idx="274">
                        <c:v>6.6666666666666693E-2</c:v>
                      </c:pt>
                      <c:pt idx="275">
                        <c:v>0.06</c:v>
                      </c:pt>
                      <c:pt idx="276">
                        <c:v>0.06</c:v>
                      </c:pt>
                      <c:pt idx="277">
                        <c:v>0.06</c:v>
                      </c:pt>
                      <c:pt idx="278">
                        <c:v>0.06</c:v>
                      </c:pt>
                      <c:pt idx="279">
                        <c:v>6.5000000000000002E-2</c:v>
                      </c:pt>
                      <c:pt idx="280">
                        <c:v>6.5000000000000002E-2</c:v>
                      </c:pt>
                      <c:pt idx="281">
                        <c:v>6.5000000000000002E-2</c:v>
                      </c:pt>
                      <c:pt idx="282">
                        <c:v>7.0000000000000007E-2</c:v>
                      </c:pt>
                      <c:pt idx="283">
                        <c:v>7.0000000000000007E-2</c:v>
                      </c:pt>
                      <c:pt idx="284">
                        <c:v>7.0000000000000007E-2</c:v>
                      </c:pt>
                      <c:pt idx="285">
                        <c:v>7.0000000000000007E-2</c:v>
                      </c:pt>
                      <c:pt idx="286">
                        <c:v>7.0000000000000007E-2</c:v>
                      </c:pt>
                      <c:pt idx="287">
                        <c:v>7.0000000000000007E-2</c:v>
                      </c:pt>
                      <c:pt idx="288">
                        <c:v>7.0000000000000007E-2</c:v>
                      </c:pt>
                      <c:pt idx="289">
                        <c:v>7.0000000000000007E-2</c:v>
                      </c:pt>
                      <c:pt idx="290">
                        <c:v>7.0000000000000007E-2</c:v>
                      </c:pt>
                      <c:pt idx="291">
                        <c:v>7.0000000000000007E-2</c:v>
                      </c:pt>
                      <c:pt idx="292">
                        <c:v>7.0000000000000007E-2</c:v>
                      </c:pt>
                      <c:pt idx="293">
                        <c:v>7.0000000000000007E-2</c:v>
                      </c:pt>
                      <c:pt idx="294">
                        <c:v>7.4999999999999997E-2</c:v>
                      </c:pt>
                      <c:pt idx="295">
                        <c:v>7.0000000000000007E-2</c:v>
                      </c:pt>
                      <c:pt idx="296">
                        <c:v>7.0000000000000007E-2</c:v>
                      </c:pt>
                      <c:pt idx="297">
                        <c:v>7.4999999999999997E-2</c:v>
                      </c:pt>
                      <c:pt idx="298">
                        <c:v>7.4999999999999997E-2</c:v>
                      </c:pt>
                      <c:pt idx="299">
                        <c:v>0.08</c:v>
                      </c:pt>
                      <c:pt idx="300">
                        <c:v>0.08</c:v>
                      </c:pt>
                      <c:pt idx="301">
                        <c:v>0.08</c:v>
                      </c:pt>
                      <c:pt idx="302">
                        <c:v>0.08</c:v>
                      </c:pt>
                      <c:pt idx="303">
                        <c:v>0.08</c:v>
                      </c:pt>
                      <c:pt idx="304">
                        <c:v>0.08</c:v>
                      </c:pt>
                      <c:pt idx="305">
                        <c:v>0.08</c:v>
                      </c:pt>
                      <c:pt idx="306">
                        <c:v>0.08</c:v>
                      </c:pt>
                      <c:pt idx="307">
                        <c:v>0.08</c:v>
                      </c:pt>
                      <c:pt idx="308">
                        <c:v>0.08</c:v>
                      </c:pt>
                      <c:pt idx="309">
                        <c:v>0.08</c:v>
                      </c:pt>
                      <c:pt idx="310">
                        <c:v>0.08</c:v>
                      </c:pt>
                      <c:pt idx="311">
                        <c:v>7.0000000000000007E-2</c:v>
                      </c:pt>
                      <c:pt idx="312">
                        <c:v>7.0000000000000007E-2</c:v>
                      </c:pt>
                      <c:pt idx="313">
                        <c:v>7.0000000000000007E-2</c:v>
                      </c:pt>
                      <c:pt idx="314">
                        <c:v>7.0000000000000007E-2</c:v>
                      </c:pt>
                      <c:pt idx="315">
                        <c:v>7.0000000000000007E-2</c:v>
                      </c:pt>
                      <c:pt idx="316">
                        <c:v>7.0000000000000007E-2</c:v>
                      </c:pt>
                      <c:pt idx="317">
                        <c:v>7.0000000000000007E-2</c:v>
                      </c:pt>
                      <c:pt idx="318">
                        <c:v>7.0000000000000007E-2</c:v>
                      </c:pt>
                      <c:pt idx="319">
                        <c:v>7.0000000000000007E-2</c:v>
                      </c:pt>
                      <c:pt idx="320">
                        <c:v>7.0000000000000007E-2</c:v>
                      </c:pt>
                      <c:pt idx="321">
                        <c:v>7.0000000000000007E-2</c:v>
                      </c:pt>
                      <c:pt idx="322">
                        <c:v>7.4999999999999997E-2</c:v>
                      </c:pt>
                      <c:pt idx="323">
                        <c:v>7.4999999999999997E-2</c:v>
                      </c:pt>
                      <c:pt idx="324">
                        <c:v>0.08</c:v>
                      </c:pt>
                      <c:pt idx="325">
                        <c:v>0.08</c:v>
                      </c:pt>
                      <c:pt idx="326">
                        <c:v>0.08</c:v>
                      </c:pt>
                      <c:pt idx="327">
                        <c:v>0.08</c:v>
                      </c:pt>
                      <c:pt idx="328">
                        <c:v>0.08</c:v>
                      </c:pt>
                      <c:pt idx="329">
                        <c:v>0.08</c:v>
                      </c:pt>
                      <c:pt idx="330">
                        <c:v>0.08</c:v>
                      </c:pt>
                      <c:pt idx="331">
                        <c:v>0.08</c:v>
                      </c:pt>
                      <c:pt idx="332">
                        <c:v>0.08</c:v>
                      </c:pt>
                      <c:pt idx="333">
                        <c:v>0.08</c:v>
                      </c:pt>
                      <c:pt idx="334">
                        <c:v>0.08</c:v>
                      </c:pt>
                      <c:pt idx="335">
                        <c:v>8.3333333333333301E-2</c:v>
                      </c:pt>
                      <c:pt idx="336">
                        <c:v>0.09</c:v>
                      </c:pt>
                      <c:pt idx="337">
                        <c:v>8.5000000000000006E-2</c:v>
                      </c:pt>
                      <c:pt idx="338">
                        <c:v>0.09</c:v>
                      </c:pt>
                      <c:pt idx="339">
                        <c:v>0.09</c:v>
                      </c:pt>
                      <c:pt idx="340">
                        <c:v>0.09</c:v>
                      </c:pt>
                      <c:pt idx="341">
                        <c:v>0.09</c:v>
                      </c:pt>
                      <c:pt idx="342">
                        <c:v>0.09</c:v>
                      </c:pt>
                      <c:pt idx="343">
                        <c:v>0.09</c:v>
                      </c:pt>
                      <c:pt idx="344">
                        <c:v>0.09</c:v>
                      </c:pt>
                      <c:pt idx="345">
                        <c:v>0.09</c:v>
                      </c:pt>
                      <c:pt idx="346">
                        <c:v>9.5000000000000001E-2</c:v>
                      </c:pt>
                      <c:pt idx="347">
                        <c:v>9.6666666666666706E-2</c:v>
                      </c:pt>
                      <c:pt idx="348">
                        <c:v>0.09</c:v>
                      </c:pt>
                      <c:pt idx="349">
                        <c:v>0.09</c:v>
                      </c:pt>
                      <c:pt idx="350">
                        <c:v>0.09</c:v>
                      </c:pt>
                      <c:pt idx="351">
                        <c:v>0.09</c:v>
                      </c:pt>
                      <c:pt idx="352">
                        <c:v>0.09</c:v>
                      </c:pt>
                      <c:pt idx="353">
                        <c:v>0.09</c:v>
                      </c:pt>
                      <c:pt idx="354">
                        <c:v>0.09</c:v>
                      </c:pt>
                      <c:pt idx="355">
                        <c:v>0.09</c:v>
                      </c:pt>
                      <c:pt idx="356">
                        <c:v>0.09</c:v>
                      </c:pt>
                      <c:pt idx="357">
                        <c:v>0.09</c:v>
                      </c:pt>
                      <c:pt idx="358">
                        <c:v>0.09</c:v>
                      </c:pt>
                      <c:pt idx="359">
                        <c:v>0.09</c:v>
                      </c:pt>
                      <c:pt idx="360">
                        <c:v>0.09</c:v>
                      </c:pt>
                      <c:pt idx="361">
                        <c:v>0.09</c:v>
                      </c:pt>
                      <c:pt idx="362">
                        <c:v>0.09</c:v>
                      </c:pt>
                      <c:pt idx="363">
                        <c:v>0.1</c:v>
                      </c:pt>
                      <c:pt idx="364">
                        <c:v>0.1</c:v>
                      </c:pt>
                      <c:pt idx="365">
                        <c:v>0.1</c:v>
                      </c:pt>
                      <c:pt idx="366">
                        <c:v>0.1</c:v>
                      </c:pt>
                      <c:pt idx="367">
                        <c:v>0.1</c:v>
                      </c:pt>
                      <c:pt idx="368">
                        <c:v>0.1</c:v>
                      </c:pt>
                      <c:pt idx="369">
                        <c:v>0.1</c:v>
                      </c:pt>
                      <c:pt idx="370">
                        <c:v>0.1</c:v>
                      </c:pt>
                      <c:pt idx="371">
                        <c:v>0.1</c:v>
                      </c:pt>
                      <c:pt idx="372">
                        <c:v>0.1</c:v>
                      </c:pt>
                      <c:pt idx="373">
                        <c:v>0.1</c:v>
                      </c:pt>
                      <c:pt idx="374">
                        <c:v>0.11</c:v>
                      </c:pt>
                      <c:pt idx="375">
                        <c:v>0.11</c:v>
                      </c:pt>
                      <c:pt idx="376">
                        <c:v>0.11</c:v>
                      </c:pt>
                      <c:pt idx="377">
                        <c:v>0.11</c:v>
                      </c:pt>
                      <c:pt idx="378">
                        <c:v>0.11</c:v>
                      </c:pt>
                      <c:pt idx="379">
                        <c:v>0.11</c:v>
                      </c:pt>
                      <c:pt idx="380">
                        <c:v>0.11</c:v>
                      </c:pt>
                      <c:pt idx="381">
                        <c:v>0.11</c:v>
                      </c:pt>
                      <c:pt idx="382">
                        <c:v>0.11</c:v>
                      </c:pt>
                      <c:pt idx="383">
                        <c:v>0.12</c:v>
                      </c:pt>
                      <c:pt idx="384">
                        <c:v>0.12</c:v>
                      </c:pt>
                      <c:pt idx="385">
                        <c:v>0.12</c:v>
                      </c:pt>
                      <c:pt idx="386">
                        <c:v>0.12</c:v>
                      </c:pt>
                      <c:pt idx="387">
                        <c:v>0.12</c:v>
                      </c:pt>
                      <c:pt idx="388">
                        <c:v>0.12</c:v>
                      </c:pt>
                      <c:pt idx="389">
                        <c:v>0.11333333333333299</c:v>
                      </c:pt>
                      <c:pt idx="390">
                        <c:v>0.115</c:v>
                      </c:pt>
                      <c:pt idx="391">
                        <c:v>0.115</c:v>
                      </c:pt>
                      <c:pt idx="392">
                        <c:v>0.11</c:v>
                      </c:pt>
                      <c:pt idx="393">
                        <c:v>0.11</c:v>
                      </c:pt>
                      <c:pt idx="394">
                        <c:v>0.11</c:v>
                      </c:pt>
                      <c:pt idx="395">
                        <c:v>0.115</c:v>
                      </c:pt>
                      <c:pt idx="396">
                        <c:v>0.115</c:v>
                      </c:pt>
                      <c:pt idx="397">
                        <c:v>0.115</c:v>
                      </c:pt>
                      <c:pt idx="398">
                        <c:v>0.12</c:v>
                      </c:pt>
                      <c:pt idx="399">
                        <c:v>0.12</c:v>
                      </c:pt>
                      <c:pt idx="400">
                        <c:v>0.12</c:v>
                      </c:pt>
                      <c:pt idx="401">
                        <c:v>0.12</c:v>
                      </c:pt>
                      <c:pt idx="402">
                        <c:v>0.13</c:v>
                      </c:pt>
                      <c:pt idx="403">
                        <c:v>0.12</c:v>
                      </c:pt>
                      <c:pt idx="404">
                        <c:v>0.13</c:v>
                      </c:pt>
                      <c:pt idx="405">
                        <c:v>0.13</c:v>
                      </c:pt>
                      <c:pt idx="406">
                        <c:v>0.13</c:v>
                      </c:pt>
                      <c:pt idx="407">
                        <c:v>0.13</c:v>
                      </c:pt>
                      <c:pt idx="408">
                        <c:v>0.13</c:v>
                      </c:pt>
                      <c:pt idx="409">
                        <c:v>0.13</c:v>
                      </c:pt>
                      <c:pt idx="410">
                        <c:v>0.13</c:v>
                      </c:pt>
                      <c:pt idx="411">
                        <c:v>0.13500000000000001</c:v>
                      </c:pt>
                      <c:pt idx="412">
                        <c:v>0.13500000000000001</c:v>
                      </c:pt>
                      <c:pt idx="413">
                        <c:v>0.14000000000000001</c:v>
                      </c:pt>
                      <c:pt idx="414">
                        <c:v>0.14000000000000001</c:v>
                      </c:pt>
                      <c:pt idx="415">
                        <c:v>0.14000000000000001</c:v>
                      </c:pt>
                      <c:pt idx="416">
                        <c:v>0.14000000000000001</c:v>
                      </c:pt>
                      <c:pt idx="417">
                        <c:v>0.14000000000000001</c:v>
                      </c:pt>
                      <c:pt idx="418">
                        <c:v>0.14599999999999999</c:v>
                      </c:pt>
                      <c:pt idx="419">
                        <c:v>0.14000000000000001</c:v>
                      </c:pt>
                      <c:pt idx="420">
                        <c:v>0.15</c:v>
                      </c:pt>
                      <c:pt idx="421">
                        <c:v>0.15</c:v>
                      </c:pt>
                      <c:pt idx="422">
                        <c:v>0.15</c:v>
                      </c:pt>
                      <c:pt idx="423">
                        <c:v>0.15</c:v>
                      </c:pt>
                      <c:pt idx="424">
                        <c:v>0.15</c:v>
                      </c:pt>
                      <c:pt idx="425">
                        <c:v>0.15</c:v>
                      </c:pt>
                      <c:pt idx="426">
                        <c:v>0.15</c:v>
                      </c:pt>
                      <c:pt idx="427">
                        <c:v>0.15</c:v>
                      </c:pt>
                      <c:pt idx="428">
                        <c:v>0.15</c:v>
                      </c:pt>
                      <c:pt idx="429">
                        <c:v>0.15</c:v>
                      </c:pt>
                      <c:pt idx="430">
                        <c:v>0.15</c:v>
                      </c:pt>
                      <c:pt idx="431">
                        <c:v>0.15</c:v>
                      </c:pt>
                      <c:pt idx="432">
                        <c:v>0.15</c:v>
                      </c:pt>
                      <c:pt idx="433">
                        <c:v>0.15</c:v>
                      </c:pt>
                      <c:pt idx="434">
                        <c:v>0.15</c:v>
                      </c:pt>
                      <c:pt idx="435">
                        <c:v>0.16</c:v>
                      </c:pt>
                      <c:pt idx="436">
                        <c:v>0.155</c:v>
                      </c:pt>
                      <c:pt idx="437">
                        <c:v>0.16</c:v>
                      </c:pt>
                      <c:pt idx="438">
                        <c:v>0.16</c:v>
                      </c:pt>
                      <c:pt idx="439">
                        <c:v>0.16</c:v>
                      </c:pt>
                      <c:pt idx="440">
                        <c:v>0.16500000000000001</c:v>
                      </c:pt>
                      <c:pt idx="441">
                        <c:v>0.16500000000000001</c:v>
                      </c:pt>
                      <c:pt idx="442">
                        <c:v>0.17</c:v>
                      </c:pt>
                      <c:pt idx="443">
                        <c:v>0.17</c:v>
                      </c:pt>
                      <c:pt idx="444">
                        <c:v>0.17</c:v>
                      </c:pt>
                      <c:pt idx="445">
                        <c:v>0.17</c:v>
                      </c:pt>
                      <c:pt idx="446">
                        <c:v>0.17499999999999999</c:v>
                      </c:pt>
                      <c:pt idx="447">
                        <c:v>0.17499999999999999</c:v>
                      </c:pt>
                      <c:pt idx="448">
                        <c:v>0.18</c:v>
                      </c:pt>
                      <c:pt idx="449">
                        <c:v>0.18</c:v>
                      </c:pt>
                      <c:pt idx="450">
                        <c:v>0.18</c:v>
                      </c:pt>
                      <c:pt idx="451">
                        <c:v>0.18666666666666701</c:v>
                      </c:pt>
                      <c:pt idx="452">
                        <c:v>0.18666666666666701</c:v>
                      </c:pt>
                      <c:pt idx="453">
                        <c:v>0.19</c:v>
                      </c:pt>
                      <c:pt idx="454">
                        <c:v>0.19</c:v>
                      </c:pt>
                      <c:pt idx="455">
                        <c:v>0.19</c:v>
                      </c:pt>
                      <c:pt idx="456">
                        <c:v>0.193333333333333</c:v>
                      </c:pt>
                      <c:pt idx="457">
                        <c:v>0.2</c:v>
                      </c:pt>
                      <c:pt idx="458">
                        <c:v>0.2</c:v>
                      </c:pt>
                      <c:pt idx="459">
                        <c:v>0.19500000000000001</c:v>
                      </c:pt>
                      <c:pt idx="460">
                        <c:v>0.2</c:v>
                      </c:pt>
                      <c:pt idx="461">
                        <c:v>0.19500000000000001</c:v>
                      </c:pt>
                      <c:pt idx="462">
                        <c:v>0.19500000000000001</c:v>
                      </c:pt>
                      <c:pt idx="463">
                        <c:v>0.2</c:v>
                      </c:pt>
                      <c:pt idx="464">
                        <c:v>0.2</c:v>
                      </c:pt>
                      <c:pt idx="465">
                        <c:v>0.19500000000000001</c:v>
                      </c:pt>
                      <c:pt idx="466">
                        <c:v>0.19500000000000001</c:v>
                      </c:pt>
                      <c:pt idx="467">
                        <c:v>0.2</c:v>
                      </c:pt>
                      <c:pt idx="468">
                        <c:v>0.20499999999999999</c:v>
                      </c:pt>
                      <c:pt idx="469">
                        <c:v>0.20499999999999999</c:v>
                      </c:pt>
                      <c:pt idx="470">
                        <c:v>0.21</c:v>
                      </c:pt>
                      <c:pt idx="471">
                        <c:v>0.21</c:v>
                      </c:pt>
                      <c:pt idx="472">
                        <c:v>0.21</c:v>
                      </c:pt>
                      <c:pt idx="473">
                        <c:v>0.22</c:v>
                      </c:pt>
                      <c:pt idx="474">
                        <c:v>0.22</c:v>
                      </c:pt>
                      <c:pt idx="475">
                        <c:v>0.22</c:v>
                      </c:pt>
                      <c:pt idx="476">
                        <c:v>0.22</c:v>
                      </c:pt>
                      <c:pt idx="477">
                        <c:v>0.22</c:v>
                      </c:pt>
                      <c:pt idx="478">
                        <c:v>0.22</c:v>
                      </c:pt>
                      <c:pt idx="479">
                        <c:v>0.22500000000000001</c:v>
                      </c:pt>
                      <c:pt idx="480">
                        <c:v>0.22500000000000001</c:v>
                      </c:pt>
                      <c:pt idx="481">
                        <c:v>0.23</c:v>
                      </c:pt>
                      <c:pt idx="482">
                        <c:v>0.23</c:v>
                      </c:pt>
                      <c:pt idx="483">
                        <c:v>0.23599999999999999</c:v>
                      </c:pt>
                      <c:pt idx="484">
                        <c:v>0.24</c:v>
                      </c:pt>
                      <c:pt idx="485">
                        <c:v>0.24</c:v>
                      </c:pt>
                      <c:pt idx="486">
                        <c:v>0.24</c:v>
                      </c:pt>
                      <c:pt idx="487">
                        <c:v>0.24666666666666701</c:v>
                      </c:pt>
                      <c:pt idx="488">
                        <c:v>0.25</c:v>
                      </c:pt>
                      <c:pt idx="489">
                        <c:v>0.25</c:v>
                      </c:pt>
                      <c:pt idx="490">
                        <c:v>0.25666666666666699</c:v>
                      </c:pt>
                      <c:pt idx="491">
                        <c:v>0.26</c:v>
                      </c:pt>
                      <c:pt idx="492">
                        <c:v>0.26</c:v>
                      </c:pt>
                      <c:pt idx="493">
                        <c:v>0.26</c:v>
                      </c:pt>
                      <c:pt idx="494">
                        <c:v>0.26</c:v>
                      </c:pt>
                      <c:pt idx="495">
                        <c:v>0.26</c:v>
                      </c:pt>
                      <c:pt idx="496">
                        <c:v>0.26</c:v>
                      </c:pt>
                      <c:pt idx="497">
                        <c:v>0.26</c:v>
                      </c:pt>
                      <c:pt idx="498">
                        <c:v>0.26</c:v>
                      </c:pt>
                      <c:pt idx="499">
                        <c:v>0.27</c:v>
                      </c:pt>
                      <c:pt idx="500">
                        <c:v>0.27</c:v>
                      </c:pt>
                      <c:pt idx="501">
                        <c:v>0.27</c:v>
                      </c:pt>
                      <c:pt idx="502">
                        <c:v>0.27</c:v>
                      </c:pt>
                      <c:pt idx="503">
                        <c:v>0.28000000000000003</c:v>
                      </c:pt>
                      <c:pt idx="504">
                        <c:v>0.28000000000000003</c:v>
                      </c:pt>
                      <c:pt idx="505">
                        <c:v>0.28000000000000003</c:v>
                      </c:pt>
                      <c:pt idx="506">
                        <c:v>0.28999999999999998</c:v>
                      </c:pt>
                      <c:pt idx="507">
                        <c:v>0.28999999999999998</c:v>
                      </c:pt>
                      <c:pt idx="508">
                        <c:v>0.28999999999999998</c:v>
                      </c:pt>
                      <c:pt idx="509">
                        <c:v>0.28999999999999998</c:v>
                      </c:pt>
                      <c:pt idx="510">
                        <c:v>0.29499999999999998</c:v>
                      </c:pt>
                      <c:pt idx="511">
                        <c:v>0.29499999999999998</c:v>
                      </c:pt>
                      <c:pt idx="512">
                        <c:v>0.3</c:v>
                      </c:pt>
                      <c:pt idx="513">
                        <c:v>0.30499999999999999</c:v>
                      </c:pt>
                      <c:pt idx="514">
                        <c:v>0.30499999999999999</c:v>
                      </c:pt>
                      <c:pt idx="515">
                        <c:v>0.31</c:v>
                      </c:pt>
                      <c:pt idx="516">
                        <c:v>0.31</c:v>
                      </c:pt>
                      <c:pt idx="517">
                        <c:v>0.32</c:v>
                      </c:pt>
                      <c:pt idx="518">
                        <c:v>0.32</c:v>
                      </c:pt>
                      <c:pt idx="519">
                        <c:v>0.32500000000000001</c:v>
                      </c:pt>
                      <c:pt idx="520">
                        <c:v>0.33</c:v>
                      </c:pt>
                      <c:pt idx="521">
                        <c:v>0.33</c:v>
                      </c:pt>
                      <c:pt idx="522">
                        <c:v>0.33</c:v>
                      </c:pt>
                      <c:pt idx="523">
                        <c:v>0.34</c:v>
                      </c:pt>
                      <c:pt idx="524">
                        <c:v>0.34</c:v>
                      </c:pt>
                      <c:pt idx="525">
                        <c:v>0.35</c:v>
                      </c:pt>
                      <c:pt idx="526">
                        <c:v>0.34</c:v>
                      </c:pt>
                      <c:pt idx="527">
                        <c:v>0.35</c:v>
                      </c:pt>
                      <c:pt idx="528">
                        <c:v>0.35</c:v>
                      </c:pt>
                      <c:pt idx="529">
                        <c:v>0.35</c:v>
                      </c:pt>
                      <c:pt idx="530">
                        <c:v>0.35</c:v>
                      </c:pt>
                      <c:pt idx="531">
                        <c:v>0.35</c:v>
                      </c:pt>
                      <c:pt idx="532">
                        <c:v>0.35666666666666702</c:v>
                      </c:pt>
                      <c:pt idx="533">
                        <c:v>0.35666666666666702</c:v>
                      </c:pt>
                      <c:pt idx="534">
                        <c:v>0.36333333333333301</c:v>
                      </c:pt>
                      <c:pt idx="535">
                        <c:v>0.37</c:v>
                      </c:pt>
                      <c:pt idx="536">
                        <c:v>0.37</c:v>
                      </c:pt>
                      <c:pt idx="537">
                        <c:v>0.37</c:v>
                      </c:pt>
                      <c:pt idx="538">
                        <c:v>0.38</c:v>
                      </c:pt>
                      <c:pt idx="539">
                        <c:v>0.38</c:v>
                      </c:pt>
                      <c:pt idx="540">
                        <c:v>0.39</c:v>
                      </c:pt>
                      <c:pt idx="541">
                        <c:v>0.39</c:v>
                      </c:pt>
                      <c:pt idx="542">
                        <c:v>0.39</c:v>
                      </c:pt>
                      <c:pt idx="543">
                        <c:v>0.39</c:v>
                      </c:pt>
                      <c:pt idx="544">
                        <c:v>0.4</c:v>
                      </c:pt>
                      <c:pt idx="545">
                        <c:v>0.4</c:v>
                      </c:pt>
                      <c:pt idx="546">
                        <c:v>0.41</c:v>
                      </c:pt>
                      <c:pt idx="547">
                        <c:v>0.41</c:v>
                      </c:pt>
                      <c:pt idx="548">
                        <c:v>0.42</c:v>
                      </c:pt>
                      <c:pt idx="549">
                        <c:v>0.42</c:v>
                      </c:pt>
                      <c:pt idx="550">
                        <c:v>0.42</c:v>
                      </c:pt>
                      <c:pt idx="551">
                        <c:v>0.42499999999999999</c:v>
                      </c:pt>
                      <c:pt idx="552">
                        <c:v>0.42499999999999999</c:v>
                      </c:pt>
                      <c:pt idx="553">
                        <c:v>0.43</c:v>
                      </c:pt>
                      <c:pt idx="554">
                        <c:v>0.44</c:v>
                      </c:pt>
                      <c:pt idx="555">
                        <c:v>0.45</c:v>
                      </c:pt>
                      <c:pt idx="556">
                        <c:v>0.45</c:v>
                      </c:pt>
                      <c:pt idx="557">
                        <c:v>0.45</c:v>
                      </c:pt>
                      <c:pt idx="558">
                        <c:v>0.45</c:v>
                      </c:pt>
                      <c:pt idx="559">
                        <c:v>0.46</c:v>
                      </c:pt>
                      <c:pt idx="560">
                        <c:v>0.46</c:v>
                      </c:pt>
                      <c:pt idx="561">
                        <c:v>0.46</c:v>
                      </c:pt>
                      <c:pt idx="562">
                        <c:v>0.46</c:v>
                      </c:pt>
                      <c:pt idx="563">
                        <c:v>0.46500000000000002</c:v>
                      </c:pt>
                      <c:pt idx="564">
                        <c:v>0.46500000000000002</c:v>
                      </c:pt>
                      <c:pt idx="565">
                        <c:v>0.47</c:v>
                      </c:pt>
                      <c:pt idx="566">
                        <c:v>0.48</c:v>
                      </c:pt>
                      <c:pt idx="567">
                        <c:v>0.48</c:v>
                      </c:pt>
                      <c:pt idx="568">
                        <c:v>0.48499999999999999</c:v>
                      </c:pt>
                      <c:pt idx="569">
                        <c:v>0.49</c:v>
                      </c:pt>
                      <c:pt idx="570">
                        <c:v>0.5</c:v>
                      </c:pt>
                      <c:pt idx="571">
                        <c:v>0.5</c:v>
                      </c:pt>
                      <c:pt idx="572">
                        <c:v>0.5</c:v>
                      </c:pt>
                      <c:pt idx="573">
                        <c:v>0.51</c:v>
                      </c:pt>
                      <c:pt idx="574">
                        <c:v>0.51</c:v>
                      </c:pt>
                      <c:pt idx="575">
                        <c:v>0.52</c:v>
                      </c:pt>
                      <c:pt idx="576">
                        <c:v>0.52</c:v>
                      </c:pt>
                      <c:pt idx="577">
                        <c:v>0.53</c:v>
                      </c:pt>
                      <c:pt idx="578">
                        <c:v>0.53</c:v>
                      </c:pt>
                      <c:pt idx="579">
                        <c:v>0.53666666666666696</c:v>
                      </c:pt>
                      <c:pt idx="580">
                        <c:v>0.53666666666666696</c:v>
                      </c:pt>
                      <c:pt idx="581">
                        <c:v>0.54500000000000004</c:v>
                      </c:pt>
                      <c:pt idx="582">
                        <c:v>0.55500000000000005</c:v>
                      </c:pt>
                      <c:pt idx="583">
                        <c:v>0.55500000000000005</c:v>
                      </c:pt>
                      <c:pt idx="584">
                        <c:v>0.56499999999999995</c:v>
                      </c:pt>
                      <c:pt idx="585">
                        <c:v>0.56499999999999995</c:v>
                      </c:pt>
                      <c:pt idx="586">
                        <c:v>0.56999999999999995</c:v>
                      </c:pt>
                      <c:pt idx="587">
                        <c:v>0.57999999999999996</c:v>
                      </c:pt>
                      <c:pt idx="588">
                        <c:v>0.59</c:v>
                      </c:pt>
                      <c:pt idx="589">
                        <c:v>0.59499999999999997</c:v>
                      </c:pt>
                      <c:pt idx="590">
                        <c:v>0.59499999999999997</c:v>
                      </c:pt>
                      <c:pt idx="591">
                        <c:v>0.6</c:v>
                      </c:pt>
                      <c:pt idx="592">
                        <c:v>0.60499999999999998</c:v>
                      </c:pt>
                      <c:pt idx="593">
                        <c:v>0.60499999999999998</c:v>
                      </c:pt>
                      <c:pt idx="594">
                        <c:v>0.61</c:v>
                      </c:pt>
                      <c:pt idx="595">
                        <c:v>0.62</c:v>
                      </c:pt>
                      <c:pt idx="596">
                        <c:v>0.62</c:v>
                      </c:pt>
                      <c:pt idx="597">
                        <c:v>0.625</c:v>
                      </c:pt>
                      <c:pt idx="598">
                        <c:v>0.63500000000000001</c:v>
                      </c:pt>
                      <c:pt idx="599">
                        <c:v>0.64</c:v>
                      </c:pt>
                      <c:pt idx="600">
                        <c:v>0.64</c:v>
                      </c:pt>
                      <c:pt idx="601">
                        <c:v>0.65</c:v>
                      </c:pt>
                      <c:pt idx="602">
                        <c:v>0.66</c:v>
                      </c:pt>
                      <c:pt idx="603">
                        <c:v>0.66500000000000004</c:v>
                      </c:pt>
                      <c:pt idx="604">
                        <c:v>0.66500000000000004</c:v>
                      </c:pt>
                      <c:pt idx="605">
                        <c:v>0.67500000000000004</c:v>
                      </c:pt>
                      <c:pt idx="606">
                        <c:v>0.67500000000000004</c:v>
                      </c:pt>
                      <c:pt idx="607">
                        <c:v>0.68500000000000005</c:v>
                      </c:pt>
                      <c:pt idx="608">
                        <c:v>0.7</c:v>
                      </c:pt>
                      <c:pt idx="609">
                        <c:v>0.71</c:v>
                      </c:pt>
                      <c:pt idx="610">
                        <c:v>0.72</c:v>
                      </c:pt>
                      <c:pt idx="611">
                        <c:v>0.71499999999999997</c:v>
                      </c:pt>
                      <c:pt idx="612">
                        <c:v>0.73</c:v>
                      </c:pt>
                      <c:pt idx="613">
                        <c:v>0.73</c:v>
                      </c:pt>
                      <c:pt idx="614">
                        <c:v>0.74</c:v>
                      </c:pt>
                      <c:pt idx="615">
                        <c:v>0.75</c:v>
                      </c:pt>
                      <c:pt idx="616">
                        <c:v>0.76</c:v>
                      </c:pt>
                      <c:pt idx="617">
                        <c:v>0.76500000000000001</c:v>
                      </c:pt>
                      <c:pt idx="618">
                        <c:v>0.76500000000000001</c:v>
                      </c:pt>
                      <c:pt idx="619">
                        <c:v>0.77500000000000002</c:v>
                      </c:pt>
                      <c:pt idx="620">
                        <c:v>0.79</c:v>
                      </c:pt>
                      <c:pt idx="621">
                        <c:v>0.79500000000000004</c:v>
                      </c:pt>
                      <c:pt idx="622">
                        <c:v>0.81</c:v>
                      </c:pt>
                      <c:pt idx="623">
                        <c:v>0.82</c:v>
                      </c:pt>
                      <c:pt idx="624">
                        <c:v>0.81</c:v>
                      </c:pt>
                      <c:pt idx="625">
                        <c:v>0.82</c:v>
                      </c:pt>
                      <c:pt idx="626">
                        <c:v>0.83</c:v>
                      </c:pt>
                      <c:pt idx="627">
                        <c:v>0.84</c:v>
                      </c:pt>
                      <c:pt idx="628">
                        <c:v>0.84</c:v>
                      </c:pt>
                      <c:pt idx="629">
                        <c:v>0.84499999999999997</c:v>
                      </c:pt>
                      <c:pt idx="630">
                        <c:v>0.86</c:v>
                      </c:pt>
                      <c:pt idx="631">
                        <c:v>0.87</c:v>
                      </c:pt>
                      <c:pt idx="632">
                        <c:v>0.88</c:v>
                      </c:pt>
                      <c:pt idx="633">
                        <c:v>0.89</c:v>
                      </c:pt>
                      <c:pt idx="634">
                        <c:v>0.89</c:v>
                      </c:pt>
                      <c:pt idx="635">
                        <c:v>0.90500000000000003</c:v>
                      </c:pt>
                      <c:pt idx="636">
                        <c:v>0.91</c:v>
                      </c:pt>
                      <c:pt idx="637">
                        <c:v>0.92500000000000004</c:v>
                      </c:pt>
                      <c:pt idx="638">
                        <c:v>0.94</c:v>
                      </c:pt>
                      <c:pt idx="639">
                        <c:v>0.95</c:v>
                      </c:pt>
                      <c:pt idx="640">
                        <c:v>0.95</c:v>
                      </c:pt>
                      <c:pt idx="641">
                        <c:v>0.96</c:v>
                      </c:pt>
                      <c:pt idx="642">
                        <c:v>0.98</c:v>
                      </c:pt>
                      <c:pt idx="643">
                        <c:v>0.99</c:v>
                      </c:pt>
                      <c:pt idx="644">
                        <c:v>1</c:v>
                      </c:pt>
                      <c:pt idx="645">
                        <c:v>1.01</c:v>
                      </c:pt>
                      <c:pt idx="646">
                        <c:v>1.02</c:v>
                      </c:pt>
                      <c:pt idx="647">
                        <c:v>1.0349999999999999</c:v>
                      </c:pt>
                      <c:pt idx="648">
                        <c:v>1.0349999999999999</c:v>
                      </c:pt>
                      <c:pt idx="649">
                        <c:v>1.05</c:v>
                      </c:pt>
                      <c:pt idx="650">
                        <c:v>1.07</c:v>
                      </c:pt>
                      <c:pt idx="651">
                        <c:v>1.07666666666667</c:v>
                      </c:pt>
                      <c:pt idx="652">
                        <c:v>1.0900000000000001</c:v>
                      </c:pt>
                      <c:pt idx="653">
                        <c:v>1.1000000000000001</c:v>
                      </c:pt>
                      <c:pt idx="654">
                        <c:v>1.1100000000000001</c:v>
                      </c:pt>
                      <c:pt idx="655">
                        <c:v>1.11666666666667</c:v>
                      </c:pt>
                      <c:pt idx="656">
                        <c:v>1.125</c:v>
                      </c:pt>
                      <c:pt idx="657">
                        <c:v>1.135</c:v>
                      </c:pt>
                      <c:pt idx="658">
                        <c:v>1.155</c:v>
                      </c:pt>
                      <c:pt idx="659">
                        <c:v>1.155</c:v>
                      </c:pt>
                      <c:pt idx="660">
                        <c:v>1.17</c:v>
                      </c:pt>
                      <c:pt idx="661">
                        <c:v>1.19</c:v>
                      </c:pt>
                      <c:pt idx="662">
                        <c:v>1.2</c:v>
                      </c:pt>
                      <c:pt idx="663">
                        <c:v>1.2066666666666701</c:v>
                      </c:pt>
                      <c:pt idx="664">
                        <c:v>1.22</c:v>
                      </c:pt>
                      <c:pt idx="665">
                        <c:v>1.2350000000000001</c:v>
                      </c:pt>
                      <c:pt idx="666">
                        <c:v>1.25</c:v>
                      </c:pt>
                      <c:pt idx="667">
                        <c:v>1.26</c:v>
                      </c:pt>
                      <c:pt idx="668">
                        <c:v>1.2733333333333301</c:v>
                      </c:pt>
                      <c:pt idx="669">
                        <c:v>1.2849999999999999</c:v>
                      </c:pt>
                      <c:pt idx="670">
                        <c:v>1.3</c:v>
                      </c:pt>
                      <c:pt idx="671">
                        <c:v>1.3149999999999999</c:v>
                      </c:pt>
                      <c:pt idx="672">
                        <c:v>1.33</c:v>
                      </c:pt>
                      <c:pt idx="673">
                        <c:v>1.345</c:v>
                      </c:pt>
                      <c:pt idx="674">
                        <c:v>1.345</c:v>
                      </c:pt>
                      <c:pt idx="675">
                        <c:v>1.36</c:v>
                      </c:pt>
                      <c:pt idx="676">
                        <c:v>1.38</c:v>
                      </c:pt>
                      <c:pt idx="677">
                        <c:v>1.39</c:v>
                      </c:pt>
                      <c:pt idx="678">
                        <c:v>1.395</c:v>
                      </c:pt>
                      <c:pt idx="679">
                        <c:v>1.41</c:v>
                      </c:pt>
                      <c:pt idx="680">
                        <c:v>1.4266666666666701</c:v>
                      </c:pt>
                      <c:pt idx="681">
                        <c:v>1.44</c:v>
                      </c:pt>
                      <c:pt idx="682">
                        <c:v>1.46</c:v>
                      </c:pt>
                      <c:pt idx="683">
                        <c:v>1.48</c:v>
                      </c:pt>
                      <c:pt idx="684">
                        <c:v>1.5</c:v>
                      </c:pt>
                      <c:pt idx="685">
                        <c:v>1.51</c:v>
                      </c:pt>
                      <c:pt idx="686">
                        <c:v>1.52</c:v>
                      </c:pt>
                      <c:pt idx="687">
                        <c:v>1.53</c:v>
                      </c:pt>
                      <c:pt idx="688">
                        <c:v>1.5449999999999999</c:v>
                      </c:pt>
                      <c:pt idx="689">
                        <c:v>1.56</c:v>
                      </c:pt>
                      <c:pt idx="690">
                        <c:v>1.57</c:v>
                      </c:pt>
                      <c:pt idx="691">
                        <c:v>1.58</c:v>
                      </c:pt>
                      <c:pt idx="692">
                        <c:v>1.595</c:v>
                      </c:pt>
                      <c:pt idx="693">
                        <c:v>1.6</c:v>
                      </c:pt>
                      <c:pt idx="694">
                        <c:v>1.62</c:v>
                      </c:pt>
                      <c:pt idx="695">
                        <c:v>1.645</c:v>
                      </c:pt>
                      <c:pt idx="696">
                        <c:v>1.66</c:v>
                      </c:pt>
                      <c:pt idx="697">
                        <c:v>1.67</c:v>
                      </c:pt>
                      <c:pt idx="698">
                        <c:v>1.6850000000000001</c:v>
                      </c:pt>
                      <c:pt idx="699">
                        <c:v>1.7050000000000001</c:v>
                      </c:pt>
                      <c:pt idx="700">
                        <c:v>1.7166666666666699</c:v>
                      </c:pt>
                      <c:pt idx="701">
                        <c:v>1.7350000000000001</c:v>
                      </c:pt>
                      <c:pt idx="702">
                        <c:v>1.7549999999999999</c:v>
                      </c:pt>
                      <c:pt idx="703">
                        <c:v>1.77</c:v>
                      </c:pt>
                      <c:pt idx="704">
                        <c:v>1.78</c:v>
                      </c:pt>
                      <c:pt idx="705">
                        <c:v>1.8</c:v>
                      </c:pt>
                      <c:pt idx="706">
                        <c:v>1.82</c:v>
                      </c:pt>
                      <c:pt idx="707">
                        <c:v>1.835</c:v>
                      </c:pt>
                      <c:pt idx="708">
                        <c:v>1.855</c:v>
                      </c:pt>
                      <c:pt idx="709">
                        <c:v>1.87</c:v>
                      </c:pt>
                      <c:pt idx="710">
                        <c:v>1.885</c:v>
                      </c:pt>
                      <c:pt idx="711">
                        <c:v>1.905</c:v>
                      </c:pt>
                      <c:pt idx="712">
                        <c:v>1.925</c:v>
                      </c:pt>
                      <c:pt idx="713">
                        <c:v>1.94</c:v>
                      </c:pt>
                      <c:pt idx="714">
                        <c:v>1.9550000000000001</c:v>
                      </c:pt>
                      <c:pt idx="715">
                        <c:v>1.9750000000000001</c:v>
                      </c:pt>
                      <c:pt idx="716">
                        <c:v>1.9950000000000001</c:v>
                      </c:pt>
                      <c:pt idx="717">
                        <c:v>2.0099999999999998</c:v>
                      </c:pt>
                      <c:pt idx="718">
                        <c:v>2.0249999999999999</c:v>
                      </c:pt>
                      <c:pt idx="719">
                        <c:v>2.04</c:v>
                      </c:pt>
                      <c:pt idx="720">
                        <c:v>2.06</c:v>
                      </c:pt>
                      <c:pt idx="721">
                        <c:v>2.0750000000000002</c:v>
                      </c:pt>
                      <c:pt idx="722">
                        <c:v>2.085</c:v>
                      </c:pt>
                      <c:pt idx="723">
                        <c:v>2.105</c:v>
                      </c:pt>
                      <c:pt idx="724">
                        <c:v>2.125</c:v>
                      </c:pt>
                      <c:pt idx="725">
                        <c:v>2.14</c:v>
                      </c:pt>
                      <c:pt idx="726">
                        <c:v>2.16</c:v>
                      </c:pt>
                      <c:pt idx="727">
                        <c:v>2.1749999999999998</c:v>
                      </c:pt>
                      <c:pt idx="728">
                        <c:v>2.1949999999999998</c:v>
                      </c:pt>
                      <c:pt idx="729">
                        <c:v>2.2149999999999999</c:v>
                      </c:pt>
                      <c:pt idx="730">
                        <c:v>2.23</c:v>
                      </c:pt>
                      <c:pt idx="731">
                        <c:v>2.2549999999999999</c:v>
                      </c:pt>
                      <c:pt idx="732">
                        <c:v>2.2766666666666699</c:v>
                      </c:pt>
                      <c:pt idx="733">
                        <c:v>2.2949999999999999</c:v>
                      </c:pt>
                      <c:pt idx="734">
                        <c:v>2.3149999999999999</c:v>
                      </c:pt>
                      <c:pt idx="735">
                        <c:v>2.34</c:v>
                      </c:pt>
                      <c:pt idx="736">
                        <c:v>2.3650000000000002</c:v>
                      </c:pt>
                      <c:pt idx="737">
                        <c:v>2.3849999999999998</c:v>
                      </c:pt>
                      <c:pt idx="738">
                        <c:v>2.4049999999999998</c:v>
                      </c:pt>
                      <c:pt idx="739">
                        <c:v>2.4300000000000002</c:v>
                      </c:pt>
                      <c:pt idx="740">
                        <c:v>2.44</c:v>
                      </c:pt>
                      <c:pt idx="741">
                        <c:v>2.4633333333333298</c:v>
                      </c:pt>
                      <c:pt idx="742">
                        <c:v>2.4783333333333299</c:v>
                      </c:pt>
                      <c:pt idx="743">
                        <c:v>2.5150000000000001</c:v>
                      </c:pt>
                      <c:pt idx="744">
                        <c:v>2.5333333333333301</c:v>
                      </c:pt>
                      <c:pt idx="745">
                        <c:v>2.5499999999999998</c:v>
                      </c:pt>
                      <c:pt idx="746">
                        <c:v>2.57</c:v>
                      </c:pt>
                      <c:pt idx="747">
                        <c:v>2.5950000000000002</c:v>
                      </c:pt>
                      <c:pt idx="748">
                        <c:v>2.6150000000000002</c:v>
                      </c:pt>
                      <c:pt idx="749">
                        <c:v>2.64</c:v>
                      </c:pt>
                      <c:pt idx="750">
                        <c:v>2.67</c:v>
                      </c:pt>
                      <c:pt idx="751">
                        <c:v>2.6933333333333298</c:v>
                      </c:pt>
                      <c:pt idx="752">
                        <c:v>2.71</c:v>
                      </c:pt>
                      <c:pt idx="753">
                        <c:v>2.7349999999999999</c:v>
                      </c:pt>
                      <c:pt idx="754">
                        <c:v>2.76</c:v>
                      </c:pt>
                      <c:pt idx="755">
                        <c:v>2.78</c:v>
                      </c:pt>
                      <c:pt idx="756">
                        <c:v>2.8050000000000002</c:v>
                      </c:pt>
                      <c:pt idx="757">
                        <c:v>2.8250000000000002</c:v>
                      </c:pt>
                      <c:pt idx="758">
                        <c:v>2.8450000000000002</c:v>
                      </c:pt>
                      <c:pt idx="759">
                        <c:v>2.87</c:v>
                      </c:pt>
                      <c:pt idx="760">
                        <c:v>2.9</c:v>
                      </c:pt>
                      <c:pt idx="761">
                        <c:v>2.9249999999999998</c:v>
                      </c:pt>
                      <c:pt idx="762">
                        <c:v>2.95</c:v>
                      </c:pt>
                      <c:pt idx="763">
                        <c:v>2.9750000000000001</c:v>
                      </c:pt>
                      <c:pt idx="764">
                        <c:v>2.9950000000000001</c:v>
                      </c:pt>
                      <c:pt idx="765">
                        <c:v>3.02</c:v>
                      </c:pt>
                      <c:pt idx="766">
                        <c:v>3.05</c:v>
                      </c:pt>
                      <c:pt idx="767">
                        <c:v>3.0750000000000002</c:v>
                      </c:pt>
                      <c:pt idx="768">
                        <c:v>3.0950000000000002</c:v>
                      </c:pt>
                      <c:pt idx="769">
                        <c:v>3.12</c:v>
                      </c:pt>
                      <c:pt idx="770">
                        <c:v>3.15</c:v>
                      </c:pt>
                      <c:pt idx="771">
                        <c:v>3.18</c:v>
                      </c:pt>
                      <c:pt idx="772">
                        <c:v>3.2050000000000001</c:v>
                      </c:pt>
                      <c:pt idx="773">
                        <c:v>3.2349999999999999</c:v>
                      </c:pt>
                      <c:pt idx="774">
                        <c:v>3.2650000000000001</c:v>
                      </c:pt>
                      <c:pt idx="775">
                        <c:v>3.29</c:v>
                      </c:pt>
                      <c:pt idx="776">
                        <c:v>3.32</c:v>
                      </c:pt>
                      <c:pt idx="777">
                        <c:v>3.34</c:v>
                      </c:pt>
                      <c:pt idx="778">
                        <c:v>3.37</c:v>
                      </c:pt>
                      <c:pt idx="779">
                        <c:v>3.395</c:v>
                      </c:pt>
                      <c:pt idx="780">
                        <c:v>3.43</c:v>
                      </c:pt>
                      <c:pt idx="781">
                        <c:v>3.4649999999999999</c:v>
                      </c:pt>
                      <c:pt idx="782">
                        <c:v>3.4950000000000001</c:v>
                      </c:pt>
                      <c:pt idx="783">
                        <c:v>3.53</c:v>
                      </c:pt>
                      <c:pt idx="784">
                        <c:v>3.5579999999999998</c:v>
                      </c:pt>
                      <c:pt idx="785">
                        <c:v>3.59</c:v>
                      </c:pt>
                      <c:pt idx="786">
                        <c:v>3.62</c:v>
                      </c:pt>
                      <c:pt idx="787">
                        <c:v>3.65</c:v>
                      </c:pt>
                      <c:pt idx="788">
                        <c:v>3.68</c:v>
                      </c:pt>
                      <c:pt idx="789">
                        <c:v>3.71</c:v>
                      </c:pt>
                      <c:pt idx="790">
                        <c:v>3.7450000000000001</c:v>
                      </c:pt>
                      <c:pt idx="791">
                        <c:v>3.7850000000000001</c:v>
                      </c:pt>
                      <c:pt idx="792">
                        <c:v>3.8250000000000002</c:v>
                      </c:pt>
                      <c:pt idx="793">
                        <c:v>3.8583333333333298</c:v>
                      </c:pt>
                      <c:pt idx="794">
                        <c:v>3.9</c:v>
                      </c:pt>
                      <c:pt idx="795">
                        <c:v>3.94</c:v>
                      </c:pt>
                      <c:pt idx="796">
                        <c:v>3.9849999999999999</c:v>
                      </c:pt>
                      <c:pt idx="797">
                        <c:v>4.04</c:v>
                      </c:pt>
                      <c:pt idx="798">
                        <c:v>4.0949999999999998</c:v>
                      </c:pt>
                      <c:pt idx="799">
                        <c:v>4.1571428571428601</c:v>
                      </c:pt>
                      <c:pt idx="800">
                        <c:v>4.125</c:v>
                      </c:pt>
                      <c:pt idx="801">
                        <c:v>3.77</c:v>
                      </c:pt>
                      <c:pt idx="802">
                        <c:v>3.12769230769231</c:v>
                      </c:pt>
                      <c:pt idx="803">
                        <c:v>2.4750000000000001</c:v>
                      </c:pt>
                      <c:pt idx="804">
                        <c:v>1.91333333333333</c:v>
                      </c:pt>
                      <c:pt idx="805">
                        <c:v>1.47</c:v>
                      </c:pt>
                      <c:pt idx="806">
                        <c:v>1.0516666666666701</c:v>
                      </c:pt>
                      <c:pt idx="807">
                        <c:v>0.8</c:v>
                      </c:pt>
                      <c:pt idx="808">
                        <c:v>0.64700000000000002</c:v>
                      </c:pt>
                      <c:pt idx="809">
                        <c:v>0.56999999999999995</c:v>
                      </c:pt>
                      <c:pt idx="810">
                        <c:v>0.53500000000000003</c:v>
                      </c:pt>
                      <c:pt idx="811">
                        <c:v>0.53</c:v>
                      </c:pt>
                      <c:pt idx="812">
                        <c:v>0.55500000000000005</c:v>
                      </c:pt>
                      <c:pt idx="813">
                        <c:v>0.58499999999999996</c:v>
                      </c:pt>
                      <c:pt idx="814">
                        <c:v>0.62</c:v>
                      </c:pt>
                      <c:pt idx="815">
                        <c:v>0.64500000000000002</c:v>
                      </c:pt>
                      <c:pt idx="816">
                        <c:v>0.66</c:v>
                      </c:pt>
                      <c:pt idx="817">
                        <c:v>0.67</c:v>
                      </c:pt>
                      <c:pt idx="818">
                        <c:v>0.68</c:v>
                      </c:pt>
                      <c:pt idx="819">
                        <c:v>0.68</c:v>
                      </c:pt>
                      <c:pt idx="820">
                        <c:v>0.68</c:v>
                      </c:pt>
                      <c:pt idx="821">
                        <c:v>0.68</c:v>
                      </c:pt>
                      <c:pt idx="822">
                        <c:v>0.68</c:v>
                      </c:pt>
                      <c:pt idx="823">
                        <c:v>0.68</c:v>
                      </c:pt>
                      <c:pt idx="824">
                        <c:v>0.68</c:v>
                      </c:pt>
                      <c:pt idx="825">
                        <c:v>0.67500000000000004</c:v>
                      </c:pt>
                      <c:pt idx="826">
                        <c:v>0.67500000000000004</c:v>
                      </c:pt>
                      <c:pt idx="827">
                        <c:v>0.66</c:v>
                      </c:pt>
                      <c:pt idx="828">
                        <c:v>0.65500000000000003</c:v>
                      </c:pt>
                      <c:pt idx="829">
                        <c:v>0.65500000000000003</c:v>
                      </c:pt>
                      <c:pt idx="830">
                        <c:v>0.65500000000000003</c:v>
                      </c:pt>
                      <c:pt idx="831">
                        <c:v>0.64500000000000002</c:v>
                      </c:pt>
                      <c:pt idx="832">
                        <c:v>0.64500000000000002</c:v>
                      </c:pt>
                      <c:pt idx="833">
                        <c:v>0.64</c:v>
                      </c:pt>
                      <c:pt idx="834">
                        <c:v>0.65</c:v>
                      </c:pt>
                      <c:pt idx="835">
                        <c:v>0.64500000000000002</c:v>
                      </c:pt>
                      <c:pt idx="836">
                        <c:v>0.64500000000000002</c:v>
                      </c:pt>
                      <c:pt idx="837">
                        <c:v>0.64500000000000002</c:v>
                      </c:pt>
                      <c:pt idx="838">
                        <c:v>0.64500000000000002</c:v>
                      </c:pt>
                      <c:pt idx="839">
                        <c:v>0.64500000000000002</c:v>
                      </c:pt>
                      <c:pt idx="840">
                        <c:v>0.65</c:v>
                      </c:pt>
                      <c:pt idx="841">
                        <c:v>0.65</c:v>
                      </c:pt>
                      <c:pt idx="842">
                        <c:v>0.65</c:v>
                      </c:pt>
                      <c:pt idx="843">
                        <c:v>0.64500000000000002</c:v>
                      </c:pt>
                      <c:pt idx="844">
                        <c:v>0.64</c:v>
                      </c:pt>
                      <c:pt idx="845">
                        <c:v>0.64</c:v>
                      </c:pt>
                      <c:pt idx="846">
                        <c:v>0.64500000000000002</c:v>
                      </c:pt>
                      <c:pt idx="847">
                        <c:v>0.65</c:v>
                      </c:pt>
                      <c:pt idx="848">
                        <c:v>0.65</c:v>
                      </c:pt>
                      <c:pt idx="849">
                        <c:v>0.65</c:v>
                      </c:pt>
                      <c:pt idx="850">
                        <c:v>0.66</c:v>
                      </c:pt>
                      <c:pt idx="851">
                        <c:v>0.66</c:v>
                      </c:pt>
                      <c:pt idx="852">
                        <c:v>0.66</c:v>
                      </c:pt>
                      <c:pt idx="853">
                        <c:v>0.66500000000000004</c:v>
                      </c:pt>
                      <c:pt idx="854">
                        <c:v>0.663333333333333</c:v>
                      </c:pt>
                      <c:pt idx="855">
                        <c:v>0.66</c:v>
                      </c:pt>
                      <c:pt idx="856">
                        <c:v>0.67</c:v>
                      </c:pt>
                      <c:pt idx="857">
                        <c:v>0.66500000000000004</c:v>
                      </c:pt>
                      <c:pt idx="858">
                        <c:v>0.66500000000000004</c:v>
                      </c:pt>
                      <c:pt idx="859">
                        <c:v>0.67</c:v>
                      </c:pt>
                      <c:pt idx="860">
                        <c:v>0.67</c:v>
                      </c:pt>
                      <c:pt idx="861">
                        <c:v>0.68</c:v>
                      </c:pt>
                      <c:pt idx="862">
                        <c:v>0.67500000000000004</c:v>
                      </c:pt>
                      <c:pt idx="863">
                        <c:v>0.68</c:v>
                      </c:pt>
                      <c:pt idx="864">
                        <c:v>0.67500000000000004</c:v>
                      </c:pt>
                      <c:pt idx="865">
                        <c:v>0.67500000000000004</c:v>
                      </c:pt>
                      <c:pt idx="866">
                        <c:v>0.68</c:v>
                      </c:pt>
                      <c:pt idx="867">
                        <c:v>0.68666666666666698</c:v>
                      </c:pt>
                      <c:pt idx="868">
                        <c:v>0.68666666666666698</c:v>
                      </c:pt>
                      <c:pt idx="869">
                        <c:v>0.69</c:v>
                      </c:pt>
                      <c:pt idx="870">
                        <c:v>0.68500000000000005</c:v>
                      </c:pt>
                      <c:pt idx="871">
                        <c:v>0.69</c:v>
                      </c:pt>
                      <c:pt idx="872">
                        <c:v>0.69</c:v>
                      </c:pt>
                      <c:pt idx="873">
                        <c:v>0.69</c:v>
                      </c:pt>
                      <c:pt idx="874">
                        <c:v>0.69</c:v>
                      </c:pt>
                      <c:pt idx="875">
                        <c:v>0.69</c:v>
                      </c:pt>
                      <c:pt idx="876">
                        <c:v>0.69</c:v>
                      </c:pt>
                      <c:pt idx="877">
                        <c:v>0.69666666666666699</c:v>
                      </c:pt>
                      <c:pt idx="878">
                        <c:v>0.69666666666666699</c:v>
                      </c:pt>
                      <c:pt idx="879">
                        <c:v>0.7</c:v>
                      </c:pt>
                      <c:pt idx="880">
                        <c:v>0.7</c:v>
                      </c:pt>
                      <c:pt idx="881">
                        <c:v>0.7</c:v>
                      </c:pt>
                      <c:pt idx="882">
                        <c:v>0.70499999999999996</c:v>
                      </c:pt>
                      <c:pt idx="883">
                        <c:v>0.71</c:v>
                      </c:pt>
                      <c:pt idx="884">
                        <c:v>0.71</c:v>
                      </c:pt>
                      <c:pt idx="885">
                        <c:v>0.71</c:v>
                      </c:pt>
                      <c:pt idx="886">
                        <c:v>0.71499999999999997</c:v>
                      </c:pt>
                      <c:pt idx="887">
                        <c:v>0.71333333333333304</c:v>
                      </c:pt>
                      <c:pt idx="888">
                        <c:v>0.71499999999999997</c:v>
                      </c:pt>
                      <c:pt idx="889">
                        <c:v>0.72</c:v>
                      </c:pt>
                      <c:pt idx="890">
                        <c:v>0.72666666666666702</c:v>
                      </c:pt>
                      <c:pt idx="891">
                        <c:v>0.72333333333333305</c:v>
                      </c:pt>
                      <c:pt idx="892">
                        <c:v>0.73</c:v>
                      </c:pt>
                      <c:pt idx="893">
                        <c:v>0.73</c:v>
                      </c:pt>
                      <c:pt idx="894">
                        <c:v>0.73499999999999999</c:v>
                      </c:pt>
                      <c:pt idx="895">
                        <c:v>0.74</c:v>
                      </c:pt>
                      <c:pt idx="896">
                        <c:v>0.73499999999999999</c:v>
                      </c:pt>
                      <c:pt idx="897">
                        <c:v>0.73499999999999999</c:v>
                      </c:pt>
                      <c:pt idx="898">
                        <c:v>0.73499999999999999</c:v>
                      </c:pt>
                      <c:pt idx="899">
                        <c:v>0.73666666666666702</c:v>
                      </c:pt>
                      <c:pt idx="900">
                        <c:v>0.73666666666666702</c:v>
                      </c:pt>
                      <c:pt idx="901">
                        <c:v>0.73666666666666702</c:v>
                      </c:pt>
                      <c:pt idx="902">
                        <c:v>0.73666666666666702</c:v>
                      </c:pt>
                      <c:pt idx="903">
                        <c:v>0.74</c:v>
                      </c:pt>
                      <c:pt idx="904">
                        <c:v>0.75</c:v>
                      </c:pt>
                      <c:pt idx="905">
                        <c:v>0.745</c:v>
                      </c:pt>
                      <c:pt idx="906">
                        <c:v>0.745</c:v>
                      </c:pt>
                      <c:pt idx="907">
                        <c:v>0.755</c:v>
                      </c:pt>
                      <c:pt idx="908">
                        <c:v>0.755</c:v>
                      </c:pt>
                      <c:pt idx="909">
                        <c:v>0.75</c:v>
                      </c:pt>
                      <c:pt idx="910">
                        <c:v>0.76</c:v>
                      </c:pt>
                      <c:pt idx="911">
                        <c:v>0.76</c:v>
                      </c:pt>
                      <c:pt idx="912">
                        <c:v>0.76</c:v>
                      </c:pt>
                      <c:pt idx="913">
                        <c:v>0.77</c:v>
                      </c:pt>
                      <c:pt idx="914">
                        <c:v>0.77</c:v>
                      </c:pt>
                      <c:pt idx="915">
                        <c:v>0.77333333333333298</c:v>
                      </c:pt>
                      <c:pt idx="916">
                        <c:v>0.77333333333333298</c:v>
                      </c:pt>
                      <c:pt idx="917">
                        <c:v>0.77600000000000002</c:v>
                      </c:pt>
                      <c:pt idx="918">
                        <c:v>0.78</c:v>
                      </c:pt>
                      <c:pt idx="919">
                        <c:v>0.78</c:v>
                      </c:pt>
                      <c:pt idx="920">
                        <c:v>0.78</c:v>
                      </c:pt>
                      <c:pt idx="921">
                        <c:v>0.78500000000000003</c:v>
                      </c:pt>
                      <c:pt idx="922">
                        <c:v>0.78500000000000003</c:v>
                      </c:pt>
                      <c:pt idx="923">
                        <c:v>0.79</c:v>
                      </c:pt>
                      <c:pt idx="924">
                        <c:v>0.78333333333333299</c:v>
                      </c:pt>
                      <c:pt idx="925">
                        <c:v>0.79</c:v>
                      </c:pt>
                      <c:pt idx="926">
                        <c:v>0.79</c:v>
                      </c:pt>
                      <c:pt idx="927">
                        <c:v>0.78</c:v>
                      </c:pt>
                      <c:pt idx="928">
                        <c:v>0.79</c:v>
                      </c:pt>
                      <c:pt idx="929">
                        <c:v>0.79</c:v>
                      </c:pt>
                      <c:pt idx="930">
                        <c:v>0.8</c:v>
                      </c:pt>
                      <c:pt idx="931">
                        <c:v>0.8</c:v>
                      </c:pt>
                      <c:pt idx="932">
                        <c:v>0.8</c:v>
                      </c:pt>
                      <c:pt idx="933">
                        <c:v>0.8</c:v>
                      </c:pt>
                      <c:pt idx="934">
                        <c:v>0.80333333333333301</c:v>
                      </c:pt>
                      <c:pt idx="935">
                        <c:v>0.81</c:v>
                      </c:pt>
                      <c:pt idx="936">
                        <c:v>0.81</c:v>
                      </c:pt>
                      <c:pt idx="937">
                        <c:v>0.81</c:v>
                      </c:pt>
                      <c:pt idx="938">
                        <c:v>0.81499999999999995</c:v>
                      </c:pt>
                      <c:pt idx="939">
                        <c:v>0.81</c:v>
                      </c:pt>
                      <c:pt idx="940">
                        <c:v>0.82</c:v>
                      </c:pt>
                      <c:pt idx="941">
                        <c:v>0.82</c:v>
                      </c:pt>
                      <c:pt idx="942">
                        <c:v>0.82499999999999996</c:v>
                      </c:pt>
                      <c:pt idx="943">
                        <c:v>0.83</c:v>
                      </c:pt>
                      <c:pt idx="944">
                        <c:v>0.83</c:v>
                      </c:pt>
                      <c:pt idx="945">
                        <c:v>0.83</c:v>
                      </c:pt>
                      <c:pt idx="946">
                        <c:v>0.84</c:v>
                      </c:pt>
                      <c:pt idx="947">
                        <c:v>0.84499999999999997</c:v>
                      </c:pt>
                      <c:pt idx="948">
                        <c:v>0.84</c:v>
                      </c:pt>
                      <c:pt idx="949">
                        <c:v>0.85</c:v>
                      </c:pt>
                      <c:pt idx="950">
                        <c:v>0.85</c:v>
                      </c:pt>
                      <c:pt idx="951">
                        <c:v>0.84</c:v>
                      </c:pt>
                      <c:pt idx="952">
                        <c:v>0.84</c:v>
                      </c:pt>
                      <c:pt idx="953">
                        <c:v>0.85</c:v>
                      </c:pt>
                      <c:pt idx="954">
                        <c:v>0.84</c:v>
                      </c:pt>
                      <c:pt idx="955">
                        <c:v>0.85</c:v>
                      </c:pt>
                      <c:pt idx="956">
                        <c:v>0.86</c:v>
                      </c:pt>
                      <c:pt idx="957">
                        <c:v>0.85</c:v>
                      </c:pt>
                      <c:pt idx="958">
                        <c:v>0.86</c:v>
                      </c:pt>
                      <c:pt idx="959">
                        <c:v>0.86</c:v>
                      </c:pt>
                      <c:pt idx="960">
                        <c:v>0.86499999999999999</c:v>
                      </c:pt>
                      <c:pt idx="961">
                        <c:v>0.86499999999999999</c:v>
                      </c:pt>
                      <c:pt idx="962">
                        <c:v>0.87</c:v>
                      </c:pt>
                      <c:pt idx="963">
                        <c:v>0.875</c:v>
                      </c:pt>
                      <c:pt idx="964">
                        <c:v>0.875</c:v>
                      </c:pt>
                      <c:pt idx="965">
                        <c:v>0.88</c:v>
                      </c:pt>
                      <c:pt idx="966">
                        <c:v>0.88</c:v>
                      </c:pt>
                      <c:pt idx="967">
                        <c:v>0.88500000000000001</c:v>
                      </c:pt>
                      <c:pt idx="968">
                        <c:v>0.89</c:v>
                      </c:pt>
                      <c:pt idx="969">
                        <c:v>0.89</c:v>
                      </c:pt>
                      <c:pt idx="970">
                        <c:v>0.9</c:v>
                      </c:pt>
                      <c:pt idx="971">
                        <c:v>0.89</c:v>
                      </c:pt>
                      <c:pt idx="972">
                        <c:v>0.9</c:v>
                      </c:pt>
                      <c:pt idx="973">
                        <c:v>0.9</c:v>
                      </c:pt>
                      <c:pt idx="974">
                        <c:v>0.9</c:v>
                      </c:pt>
                      <c:pt idx="975">
                        <c:v>0.90500000000000003</c:v>
                      </c:pt>
                      <c:pt idx="976">
                        <c:v>0.90500000000000003</c:v>
                      </c:pt>
                      <c:pt idx="977">
                        <c:v>0.90500000000000003</c:v>
                      </c:pt>
                      <c:pt idx="978">
                        <c:v>0.90500000000000003</c:v>
                      </c:pt>
                      <c:pt idx="979">
                        <c:v>0.90666666666666695</c:v>
                      </c:pt>
                      <c:pt idx="980">
                        <c:v>0.91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0.91666666666666696</c:v>
                      </c:pt>
                      <c:pt idx="984">
                        <c:v>0.92</c:v>
                      </c:pt>
                      <c:pt idx="985">
                        <c:v>0.92</c:v>
                      </c:pt>
                      <c:pt idx="986">
                        <c:v>0.92500000000000004</c:v>
                      </c:pt>
                      <c:pt idx="987">
                        <c:v>0.92500000000000004</c:v>
                      </c:pt>
                      <c:pt idx="988">
                        <c:v>0.93</c:v>
                      </c:pt>
                      <c:pt idx="989">
                        <c:v>0.93</c:v>
                      </c:pt>
                      <c:pt idx="990">
                        <c:v>0.93</c:v>
                      </c:pt>
                      <c:pt idx="991">
                        <c:v>0.93500000000000005</c:v>
                      </c:pt>
                      <c:pt idx="992">
                        <c:v>0.94</c:v>
                      </c:pt>
                      <c:pt idx="993">
                        <c:v>0.94499999999999995</c:v>
                      </c:pt>
                      <c:pt idx="994">
                        <c:v>0.94499999999999995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0.95</c:v>
                      </c:pt>
                      <c:pt idx="998">
                        <c:v>0.96</c:v>
                      </c:pt>
                      <c:pt idx="999">
                        <c:v>0.96</c:v>
                      </c:pt>
                      <c:pt idx="1000">
                        <c:v>0.96</c:v>
                      </c:pt>
                      <c:pt idx="1001">
                        <c:v>0.97</c:v>
                      </c:pt>
                      <c:pt idx="1002">
                        <c:v>0.97</c:v>
                      </c:pt>
                      <c:pt idx="1003">
                        <c:v>0.96499999999999997</c:v>
                      </c:pt>
                      <c:pt idx="1004">
                        <c:v>0.96499999999999997</c:v>
                      </c:pt>
                      <c:pt idx="1005">
                        <c:v>0.97</c:v>
                      </c:pt>
                      <c:pt idx="1006">
                        <c:v>0.96499999999999997</c:v>
                      </c:pt>
                      <c:pt idx="1007">
                        <c:v>0.97</c:v>
                      </c:pt>
                      <c:pt idx="1008">
                        <c:v>0.97499999999999998</c:v>
                      </c:pt>
                      <c:pt idx="1009">
                        <c:v>0.97499999999999998</c:v>
                      </c:pt>
                      <c:pt idx="1010">
                        <c:v>0.97499999999999998</c:v>
                      </c:pt>
                      <c:pt idx="1011">
                        <c:v>0.98</c:v>
                      </c:pt>
                      <c:pt idx="1012">
                        <c:v>0.98499999999999999</c:v>
                      </c:pt>
                      <c:pt idx="1013">
                        <c:v>0.99</c:v>
                      </c:pt>
                      <c:pt idx="1014">
                        <c:v>0.995</c:v>
                      </c:pt>
                      <c:pt idx="1015">
                        <c:v>0.99</c:v>
                      </c:pt>
                      <c:pt idx="1016">
                        <c:v>0.995</c:v>
                      </c:pt>
                      <c:pt idx="1017">
                        <c:v>1</c:v>
                      </c:pt>
                      <c:pt idx="1018">
                        <c:v>1</c:v>
                      </c:pt>
                      <c:pt idx="1019">
                        <c:v>1.01</c:v>
                      </c:pt>
                      <c:pt idx="1020">
                        <c:v>1.01</c:v>
                      </c:pt>
                      <c:pt idx="1021">
                        <c:v>1.01</c:v>
                      </c:pt>
                      <c:pt idx="1022">
                        <c:v>1.01</c:v>
                      </c:pt>
                      <c:pt idx="1023">
                        <c:v>1.02</c:v>
                      </c:pt>
                      <c:pt idx="1024">
                        <c:v>1.02</c:v>
                      </c:pt>
                      <c:pt idx="1025">
                        <c:v>1.03</c:v>
                      </c:pt>
                      <c:pt idx="1026">
                        <c:v>1.03</c:v>
                      </c:pt>
                      <c:pt idx="1027">
                        <c:v>1.02</c:v>
                      </c:pt>
                      <c:pt idx="1028">
                        <c:v>1.0349999999999999</c:v>
                      </c:pt>
                      <c:pt idx="1029">
                        <c:v>1.0349999999999999</c:v>
                      </c:pt>
                      <c:pt idx="1030">
                        <c:v>1.0349999999999999</c:v>
                      </c:pt>
                      <c:pt idx="1031">
                        <c:v>1.0349999999999999</c:v>
                      </c:pt>
                      <c:pt idx="1032">
                        <c:v>1.03666666666667</c:v>
                      </c:pt>
                      <c:pt idx="1033">
                        <c:v>1.04</c:v>
                      </c:pt>
                      <c:pt idx="1034">
                        <c:v>1.0449999999999999</c:v>
                      </c:pt>
                      <c:pt idx="1035">
                        <c:v>1.0449999999999999</c:v>
                      </c:pt>
                      <c:pt idx="1036">
                        <c:v>1.04</c:v>
                      </c:pt>
                      <c:pt idx="1037">
                        <c:v>1.05</c:v>
                      </c:pt>
                      <c:pt idx="1038">
                        <c:v>1.05</c:v>
                      </c:pt>
                      <c:pt idx="1039">
                        <c:v>1.05</c:v>
                      </c:pt>
                      <c:pt idx="1040">
                        <c:v>1.0549999999999999</c:v>
                      </c:pt>
                      <c:pt idx="1041">
                        <c:v>1.06</c:v>
                      </c:pt>
                      <c:pt idx="1042">
                        <c:v>1.0660000000000001</c:v>
                      </c:pt>
                      <c:pt idx="1043">
                        <c:v>1.0649999999999999</c:v>
                      </c:pt>
                      <c:pt idx="1044">
                        <c:v>1.0649999999999999</c:v>
                      </c:pt>
                      <c:pt idx="1045">
                        <c:v>1.07</c:v>
                      </c:pt>
                      <c:pt idx="1046">
                        <c:v>1.07666666666667</c:v>
                      </c:pt>
                      <c:pt idx="1047">
                        <c:v>1.07</c:v>
                      </c:pt>
                      <c:pt idx="1048">
                        <c:v>1.08</c:v>
                      </c:pt>
                      <c:pt idx="1049">
                        <c:v>1.0900000000000001</c:v>
                      </c:pt>
                      <c:pt idx="1050">
                        <c:v>1.0833333333333299</c:v>
                      </c:pt>
                      <c:pt idx="1051">
                        <c:v>1.08666666666667</c:v>
                      </c:pt>
                      <c:pt idx="1052">
                        <c:v>1.08666666666667</c:v>
                      </c:pt>
                      <c:pt idx="1053">
                        <c:v>1.08666666666667</c:v>
                      </c:pt>
                      <c:pt idx="1054">
                        <c:v>1.1000000000000001</c:v>
                      </c:pt>
                      <c:pt idx="1055">
                        <c:v>1.105</c:v>
                      </c:pt>
                      <c:pt idx="1056">
                        <c:v>1.1000000000000001</c:v>
                      </c:pt>
                      <c:pt idx="1057">
                        <c:v>1.1000000000000001</c:v>
                      </c:pt>
                      <c:pt idx="1058">
                        <c:v>1.1033333333333299</c:v>
                      </c:pt>
                      <c:pt idx="1059">
                        <c:v>1.1033333333333299</c:v>
                      </c:pt>
                      <c:pt idx="1060">
                        <c:v>1.1000000000000001</c:v>
                      </c:pt>
                      <c:pt idx="1061">
                        <c:v>1.1000000000000001</c:v>
                      </c:pt>
                      <c:pt idx="1062">
                        <c:v>1.1100000000000001</c:v>
                      </c:pt>
                      <c:pt idx="1063">
                        <c:v>1.1100000000000001</c:v>
                      </c:pt>
                      <c:pt idx="1064">
                        <c:v>1.1100000000000001</c:v>
                      </c:pt>
                      <c:pt idx="1065">
                        <c:v>1.1200000000000001</c:v>
                      </c:pt>
                      <c:pt idx="1066">
                        <c:v>1.115</c:v>
                      </c:pt>
                      <c:pt idx="1067">
                        <c:v>1.1299999999999999</c:v>
                      </c:pt>
                      <c:pt idx="1068">
                        <c:v>1.125</c:v>
                      </c:pt>
                      <c:pt idx="1069">
                        <c:v>1.1200000000000001</c:v>
                      </c:pt>
                      <c:pt idx="1070">
                        <c:v>1.12666666666667</c:v>
                      </c:pt>
                      <c:pt idx="1071">
                        <c:v>1.12666666666667</c:v>
                      </c:pt>
                      <c:pt idx="1072">
                        <c:v>1.135</c:v>
                      </c:pt>
                      <c:pt idx="1073">
                        <c:v>1.135</c:v>
                      </c:pt>
                      <c:pt idx="1074">
                        <c:v>1.145</c:v>
                      </c:pt>
                      <c:pt idx="1075">
                        <c:v>1.145</c:v>
                      </c:pt>
                      <c:pt idx="1076">
                        <c:v>1.1599999999999999</c:v>
                      </c:pt>
                      <c:pt idx="1077">
                        <c:v>1.1499999999999999</c:v>
                      </c:pt>
                      <c:pt idx="1078">
                        <c:v>1.155</c:v>
                      </c:pt>
                      <c:pt idx="1079">
                        <c:v>1.155</c:v>
                      </c:pt>
                      <c:pt idx="1080">
                        <c:v>1.1599999999999999</c:v>
                      </c:pt>
                      <c:pt idx="1081">
                        <c:v>1.17</c:v>
                      </c:pt>
                      <c:pt idx="1082">
                        <c:v>1.1666666666666701</c:v>
                      </c:pt>
                      <c:pt idx="1083">
                        <c:v>1.1666666666666701</c:v>
                      </c:pt>
                      <c:pt idx="1084">
                        <c:v>1.17</c:v>
                      </c:pt>
                      <c:pt idx="1085">
                        <c:v>1.17</c:v>
                      </c:pt>
                      <c:pt idx="1086">
                        <c:v>1.17</c:v>
                      </c:pt>
                      <c:pt idx="1087">
                        <c:v>1.17</c:v>
                      </c:pt>
                      <c:pt idx="1088">
                        <c:v>1.175</c:v>
                      </c:pt>
                      <c:pt idx="1089">
                        <c:v>1.18</c:v>
                      </c:pt>
                      <c:pt idx="1090">
                        <c:v>1.19</c:v>
                      </c:pt>
                      <c:pt idx="1091">
                        <c:v>1.18</c:v>
                      </c:pt>
                      <c:pt idx="1092">
                        <c:v>1.1850000000000001</c:v>
                      </c:pt>
                      <c:pt idx="1093">
                        <c:v>1.18</c:v>
                      </c:pt>
                      <c:pt idx="1094">
                        <c:v>1.19</c:v>
                      </c:pt>
                      <c:pt idx="1095">
                        <c:v>1.2</c:v>
                      </c:pt>
                      <c:pt idx="1096">
                        <c:v>1.2066666666666701</c:v>
                      </c:pt>
                      <c:pt idx="1097">
                        <c:v>1.2050000000000001</c:v>
                      </c:pt>
                      <c:pt idx="1098">
                        <c:v>1.2050000000000001</c:v>
                      </c:pt>
                      <c:pt idx="1099">
                        <c:v>1.21</c:v>
                      </c:pt>
                      <c:pt idx="1100">
                        <c:v>1.22</c:v>
                      </c:pt>
                      <c:pt idx="1101">
                        <c:v>1.22</c:v>
                      </c:pt>
                      <c:pt idx="1102">
                        <c:v>1.22</c:v>
                      </c:pt>
                      <c:pt idx="1103">
                        <c:v>1.2250000000000001</c:v>
                      </c:pt>
                      <c:pt idx="1104">
                        <c:v>1.2250000000000001</c:v>
                      </c:pt>
                      <c:pt idx="1105">
                        <c:v>1.23</c:v>
                      </c:pt>
                      <c:pt idx="1106">
                        <c:v>1.24</c:v>
                      </c:pt>
                      <c:pt idx="1107">
                        <c:v>1.2350000000000001</c:v>
                      </c:pt>
                      <c:pt idx="1108">
                        <c:v>1.2350000000000001</c:v>
                      </c:pt>
                      <c:pt idx="1109">
                        <c:v>1.24</c:v>
                      </c:pt>
                      <c:pt idx="1110">
                        <c:v>1.25</c:v>
                      </c:pt>
                      <c:pt idx="1111">
                        <c:v>1.24</c:v>
                      </c:pt>
                      <c:pt idx="1112">
                        <c:v>1.24</c:v>
                      </c:pt>
                      <c:pt idx="1113">
                        <c:v>1.24</c:v>
                      </c:pt>
                      <c:pt idx="1114">
                        <c:v>1.25</c:v>
                      </c:pt>
                      <c:pt idx="1115">
                        <c:v>1.25</c:v>
                      </c:pt>
                      <c:pt idx="1116">
                        <c:v>1.2566666666666699</c:v>
                      </c:pt>
                      <c:pt idx="1117">
                        <c:v>1.2566666666666699</c:v>
                      </c:pt>
                      <c:pt idx="1118">
                        <c:v>1.2649999999999999</c:v>
                      </c:pt>
                      <c:pt idx="1119">
                        <c:v>1.27</c:v>
                      </c:pt>
                      <c:pt idx="1120">
                        <c:v>1.27</c:v>
                      </c:pt>
                      <c:pt idx="1121">
                        <c:v>1.2749999999999999</c:v>
                      </c:pt>
                      <c:pt idx="1122">
                        <c:v>1.27</c:v>
                      </c:pt>
                      <c:pt idx="1123">
                        <c:v>1.2849999999999999</c:v>
                      </c:pt>
                      <c:pt idx="1124">
                        <c:v>1.2849999999999999</c:v>
                      </c:pt>
                      <c:pt idx="1125">
                        <c:v>1.2833333333333301</c:v>
                      </c:pt>
                      <c:pt idx="1126">
                        <c:v>1.29</c:v>
                      </c:pt>
                      <c:pt idx="1127">
                        <c:v>1.29</c:v>
                      </c:pt>
                      <c:pt idx="1128">
                        <c:v>1.2949999999999999</c:v>
                      </c:pt>
                      <c:pt idx="1129">
                        <c:v>1.3</c:v>
                      </c:pt>
                      <c:pt idx="1130">
                        <c:v>1.3049999999999999</c:v>
                      </c:pt>
                      <c:pt idx="1131">
                        <c:v>1.31</c:v>
                      </c:pt>
                      <c:pt idx="1132">
                        <c:v>1.31</c:v>
                      </c:pt>
                      <c:pt idx="1133">
                        <c:v>1.32</c:v>
                      </c:pt>
                      <c:pt idx="1134">
                        <c:v>1.32</c:v>
                      </c:pt>
                      <c:pt idx="1135">
                        <c:v>1.32</c:v>
                      </c:pt>
                      <c:pt idx="1136">
                        <c:v>1.325</c:v>
                      </c:pt>
                      <c:pt idx="1137">
                        <c:v>1.33</c:v>
                      </c:pt>
                      <c:pt idx="1138">
                        <c:v>1.32</c:v>
                      </c:pt>
                      <c:pt idx="1139">
                        <c:v>1.33</c:v>
                      </c:pt>
                      <c:pt idx="1140">
                        <c:v>1.33</c:v>
                      </c:pt>
                      <c:pt idx="1141">
                        <c:v>1.33</c:v>
                      </c:pt>
                      <c:pt idx="1142">
                        <c:v>1.33</c:v>
                      </c:pt>
                      <c:pt idx="1143">
                        <c:v>1.34</c:v>
                      </c:pt>
                      <c:pt idx="1144">
                        <c:v>1.34</c:v>
                      </c:pt>
                      <c:pt idx="1145">
                        <c:v>1.35</c:v>
                      </c:pt>
                      <c:pt idx="1146">
                        <c:v>1.35</c:v>
                      </c:pt>
                      <c:pt idx="1147">
                        <c:v>1.355</c:v>
                      </c:pt>
                      <c:pt idx="1148">
                        <c:v>1.36</c:v>
                      </c:pt>
                      <c:pt idx="1149">
                        <c:v>1.36</c:v>
                      </c:pt>
                      <c:pt idx="1150">
                        <c:v>1.36</c:v>
                      </c:pt>
                      <c:pt idx="1151">
                        <c:v>1.37</c:v>
                      </c:pt>
                      <c:pt idx="1152">
                        <c:v>1.37</c:v>
                      </c:pt>
                      <c:pt idx="1153">
                        <c:v>1.375</c:v>
                      </c:pt>
                      <c:pt idx="1154">
                        <c:v>1.38</c:v>
                      </c:pt>
                      <c:pt idx="1155">
                        <c:v>1.39</c:v>
                      </c:pt>
                      <c:pt idx="1156">
                        <c:v>1.385</c:v>
                      </c:pt>
                      <c:pt idx="1157">
                        <c:v>1.395</c:v>
                      </c:pt>
                      <c:pt idx="1158">
                        <c:v>1.395</c:v>
                      </c:pt>
                      <c:pt idx="1159">
                        <c:v>1.4</c:v>
                      </c:pt>
                      <c:pt idx="1160">
                        <c:v>1.4</c:v>
                      </c:pt>
                      <c:pt idx="1161">
                        <c:v>1.4066666666666701</c:v>
                      </c:pt>
                      <c:pt idx="1162">
                        <c:v>1.405</c:v>
                      </c:pt>
                      <c:pt idx="1163">
                        <c:v>1.415</c:v>
                      </c:pt>
                      <c:pt idx="1164">
                        <c:v>1.415</c:v>
                      </c:pt>
                      <c:pt idx="1165">
                        <c:v>1.4139999999999999</c:v>
                      </c:pt>
                      <c:pt idx="1166">
                        <c:v>1.42</c:v>
                      </c:pt>
                      <c:pt idx="1167">
                        <c:v>1.42</c:v>
                      </c:pt>
                      <c:pt idx="1168">
                        <c:v>1.43</c:v>
                      </c:pt>
                      <c:pt idx="1169">
                        <c:v>1.42</c:v>
                      </c:pt>
                      <c:pt idx="1170">
                        <c:v>1.42</c:v>
                      </c:pt>
                      <c:pt idx="1171">
                        <c:v>1.43</c:v>
                      </c:pt>
                      <c:pt idx="1172">
                        <c:v>1.43</c:v>
                      </c:pt>
                      <c:pt idx="1173">
                        <c:v>1.44</c:v>
                      </c:pt>
                      <c:pt idx="1174">
                        <c:v>1.44</c:v>
                      </c:pt>
                      <c:pt idx="1175">
                        <c:v>1.45</c:v>
                      </c:pt>
                      <c:pt idx="1176">
                        <c:v>1.45</c:v>
                      </c:pt>
                      <c:pt idx="1177">
                        <c:v>1.4550000000000001</c:v>
                      </c:pt>
                      <c:pt idx="1178">
                        <c:v>1.46</c:v>
                      </c:pt>
                      <c:pt idx="1179">
                        <c:v>1.4550000000000001</c:v>
                      </c:pt>
                      <c:pt idx="1180">
                        <c:v>1.46</c:v>
                      </c:pt>
                      <c:pt idx="1181">
                        <c:v>1.47</c:v>
                      </c:pt>
                      <c:pt idx="1182">
                        <c:v>1.47</c:v>
                      </c:pt>
                      <c:pt idx="1183">
                        <c:v>1.48</c:v>
                      </c:pt>
                      <c:pt idx="1184">
                        <c:v>1.48</c:v>
                      </c:pt>
                      <c:pt idx="1185">
                        <c:v>1.49</c:v>
                      </c:pt>
                      <c:pt idx="1186">
                        <c:v>1.48</c:v>
                      </c:pt>
                      <c:pt idx="1187">
                        <c:v>1.4950000000000001</c:v>
                      </c:pt>
                      <c:pt idx="1188">
                        <c:v>1.4950000000000001</c:v>
                      </c:pt>
                      <c:pt idx="1189">
                        <c:v>1.5</c:v>
                      </c:pt>
                      <c:pt idx="1190">
                        <c:v>1.5</c:v>
                      </c:pt>
                      <c:pt idx="1191">
                        <c:v>1.5049999999999999</c:v>
                      </c:pt>
                      <c:pt idx="1192">
                        <c:v>1.5133333333333301</c:v>
                      </c:pt>
                      <c:pt idx="1193">
                        <c:v>1.5049999999999999</c:v>
                      </c:pt>
                      <c:pt idx="1194">
                        <c:v>1.5</c:v>
                      </c:pt>
                      <c:pt idx="1195">
                        <c:v>1.51</c:v>
                      </c:pt>
                      <c:pt idx="1196">
                        <c:v>1.5149999999999999</c:v>
                      </c:pt>
                      <c:pt idx="1197">
                        <c:v>1.52</c:v>
                      </c:pt>
                      <c:pt idx="1198">
                        <c:v>1.52</c:v>
                      </c:pt>
                      <c:pt idx="1199">
                        <c:v>1.53</c:v>
                      </c:pt>
                      <c:pt idx="1200">
                        <c:v>1.54</c:v>
                      </c:pt>
                      <c:pt idx="1201">
                        <c:v>1.54</c:v>
                      </c:pt>
                      <c:pt idx="1202">
                        <c:v>1.54</c:v>
                      </c:pt>
                      <c:pt idx="1203">
                        <c:v>1.5349999999999999</c:v>
                      </c:pt>
                      <c:pt idx="1204">
                        <c:v>1.54666666666667</c:v>
                      </c:pt>
                      <c:pt idx="1205">
                        <c:v>1.54666666666667</c:v>
                      </c:pt>
                      <c:pt idx="1206">
                        <c:v>1.55</c:v>
                      </c:pt>
                      <c:pt idx="1207">
                        <c:v>1.56</c:v>
                      </c:pt>
                      <c:pt idx="1208">
                        <c:v>1.56</c:v>
                      </c:pt>
                      <c:pt idx="1209">
                        <c:v>1.56</c:v>
                      </c:pt>
                      <c:pt idx="1210">
                        <c:v>1.5660000000000001</c:v>
                      </c:pt>
                      <c:pt idx="1211">
                        <c:v>1.5660000000000001</c:v>
                      </c:pt>
                      <c:pt idx="1212">
                        <c:v>1.575</c:v>
                      </c:pt>
                      <c:pt idx="1213">
                        <c:v>1.58</c:v>
                      </c:pt>
                      <c:pt idx="1214">
                        <c:v>1.58</c:v>
                      </c:pt>
                      <c:pt idx="1215">
                        <c:v>1.585</c:v>
                      </c:pt>
                      <c:pt idx="1216">
                        <c:v>1.585</c:v>
                      </c:pt>
                      <c:pt idx="1217">
                        <c:v>1.6</c:v>
                      </c:pt>
                      <c:pt idx="1218">
                        <c:v>1.6</c:v>
                      </c:pt>
                      <c:pt idx="1219">
                        <c:v>1.6</c:v>
                      </c:pt>
                      <c:pt idx="1220">
                        <c:v>1.6</c:v>
                      </c:pt>
                      <c:pt idx="1221">
                        <c:v>1.605</c:v>
                      </c:pt>
                      <c:pt idx="1222">
                        <c:v>1.605</c:v>
                      </c:pt>
                      <c:pt idx="1223">
                        <c:v>1.61</c:v>
                      </c:pt>
                      <c:pt idx="1224">
                        <c:v>1.61</c:v>
                      </c:pt>
                      <c:pt idx="1225">
                        <c:v>1.61666666666667</c:v>
                      </c:pt>
                      <c:pt idx="1226">
                        <c:v>1.625</c:v>
                      </c:pt>
                      <c:pt idx="1227">
                        <c:v>1.63</c:v>
                      </c:pt>
                      <c:pt idx="1228">
                        <c:v>1.63</c:v>
                      </c:pt>
                      <c:pt idx="1229">
                        <c:v>1.635</c:v>
                      </c:pt>
                      <c:pt idx="1230">
                        <c:v>1.6359999999999999</c:v>
                      </c:pt>
                      <c:pt idx="1231">
                        <c:v>1.645</c:v>
                      </c:pt>
                      <c:pt idx="1232">
                        <c:v>1.65</c:v>
                      </c:pt>
                      <c:pt idx="1233">
                        <c:v>1.65</c:v>
                      </c:pt>
                      <c:pt idx="1234">
                        <c:v>1.66</c:v>
                      </c:pt>
                      <c:pt idx="1235">
                        <c:v>1.66</c:v>
                      </c:pt>
                      <c:pt idx="1236">
                        <c:v>1.66</c:v>
                      </c:pt>
                      <c:pt idx="1237">
                        <c:v>1.67</c:v>
                      </c:pt>
                      <c:pt idx="1238">
                        <c:v>1.665</c:v>
                      </c:pt>
                      <c:pt idx="1239">
                        <c:v>1.665</c:v>
                      </c:pt>
                      <c:pt idx="1240">
                        <c:v>1.6766666666666701</c:v>
                      </c:pt>
                      <c:pt idx="1241">
                        <c:v>1.6766666666666701</c:v>
                      </c:pt>
                      <c:pt idx="1242">
                        <c:v>1.6850000000000001</c:v>
                      </c:pt>
                      <c:pt idx="1243">
                        <c:v>1.6950000000000001</c:v>
                      </c:pt>
                      <c:pt idx="1244">
                        <c:v>1.7050000000000001</c:v>
                      </c:pt>
                      <c:pt idx="1245">
                        <c:v>1.70333333333333</c:v>
                      </c:pt>
                      <c:pt idx="1246">
                        <c:v>1.7</c:v>
                      </c:pt>
                      <c:pt idx="1247">
                        <c:v>1.7</c:v>
                      </c:pt>
                      <c:pt idx="1248">
                        <c:v>1.7050000000000001</c:v>
                      </c:pt>
                      <c:pt idx="1249">
                        <c:v>1.71</c:v>
                      </c:pt>
                      <c:pt idx="1250">
                        <c:v>1.71</c:v>
                      </c:pt>
                      <c:pt idx="1251">
                        <c:v>1.7150000000000001</c:v>
                      </c:pt>
                      <c:pt idx="1252">
                        <c:v>1.72</c:v>
                      </c:pt>
                      <c:pt idx="1253">
                        <c:v>1.72</c:v>
                      </c:pt>
                      <c:pt idx="1254">
                        <c:v>1.72</c:v>
                      </c:pt>
                      <c:pt idx="1255">
                        <c:v>1.7333333333333301</c:v>
                      </c:pt>
                      <c:pt idx="1256">
                        <c:v>1.73</c:v>
                      </c:pt>
                      <c:pt idx="1257">
                        <c:v>1.7450000000000001</c:v>
                      </c:pt>
                      <c:pt idx="1258">
                        <c:v>1.7450000000000001</c:v>
                      </c:pt>
                      <c:pt idx="1259">
                        <c:v>1.7533333333333301</c:v>
                      </c:pt>
                      <c:pt idx="1260">
                        <c:v>1.7549999999999999</c:v>
                      </c:pt>
                      <c:pt idx="1261">
                        <c:v>1.76</c:v>
                      </c:pt>
                      <c:pt idx="1262">
                        <c:v>1.77</c:v>
                      </c:pt>
                      <c:pt idx="1263">
                        <c:v>1.77</c:v>
                      </c:pt>
                      <c:pt idx="1264">
                        <c:v>1.77</c:v>
                      </c:pt>
                      <c:pt idx="1265">
                        <c:v>1.77</c:v>
                      </c:pt>
                      <c:pt idx="1266">
                        <c:v>1.7749999999999999</c:v>
                      </c:pt>
                      <c:pt idx="1267">
                        <c:v>1.7849999999999999</c:v>
                      </c:pt>
                      <c:pt idx="1268">
                        <c:v>1.78666666666667</c:v>
                      </c:pt>
                      <c:pt idx="1269">
                        <c:v>1.79</c:v>
                      </c:pt>
                      <c:pt idx="1270">
                        <c:v>1.79666666666667</c:v>
                      </c:pt>
                      <c:pt idx="1271">
                        <c:v>1.81</c:v>
                      </c:pt>
                      <c:pt idx="1272">
                        <c:v>1.82</c:v>
                      </c:pt>
                      <c:pt idx="1273">
                        <c:v>1.81</c:v>
                      </c:pt>
                      <c:pt idx="1274">
                        <c:v>1.8049999999999999</c:v>
                      </c:pt>
                      <c:pt idx="1275">
                        <c:v>1.8049999999999999</c:v>
                      </c:pt>
                      <c:pt idx="1276">
                        <c:v>1.8149999999999999</c:v>
                      </c:pt>
                      <c:pt idx="1277">
                        <c:v>1.8149999999999999</c:v>
                      </c:pt>
                      <c:pt idx="1278">
                        <c:v>1.8233333333333299</c:v>
                      </c:pt>
                      <c:pt idx="1279">
                        <c:v>1.82666666666667</c:v>
                      </c:pt>
                      <c:pt idx="1280">
                        <c:v>1.825</c:v>
                      </c:pt>
                      <c:pt idx="1281">
                        <c:v>1.83</c:v>
                      </c:pt>
                      <c:pt idx="1282">
                        <c:v>1.84</c:v>
                      </c:pt>
                      <c:pt idx="1283">
                        <c:v>1.835</c:v>
                      </c:pt>
                      <c:pt idx="1284">
                        <c:v>1.845</c:v>
                      </c:pt>
                      <c:pt idx="1285">
                        <c:v>1.85</c:v>
                      </c:pt>
                      <c:pt idx="1286">
                        <c:v>1.85</c:v>
                      </c:pt>
                      <c:pt idx="1287">
                        <c:v>1.86</c:v>
                      </c:pt>
                      <c:pt idx="1288">
                        <c:v>1.86</c:v>
                      </c:pt>
                      <c:pt idx="1289">
                        <c:v>1.86666666666667</c:v>
                      </c:pt>
                      <c:pt idx="1290">
                        <c:v>1.875</c:v>
                      </c:pt>
                      <c:pt idx="1291">
                        <c:v>1.88</c:v>
                      </c:pt>
                      <c:pt idx="1292">
                        <c:v>1.89</c:v>
                      </c:pt>
                      <c:pt idx="1293">
                        <c:v>1.88</c:v>
                      </c:pt>
                      <c:pt idx="1294">
                        <c:v>1.885</c:v>
                      </c:pt>
                      <c:pt idx="1295">
                        <c:v>1.89</c:v>
                      </c:pt>
                      <c:pt idx="1296">
                        <c:v>1.895</c:v>
                      </c:pt>
                      <c:pt idx="1297">
                        <c:v>1.905</c:v>
                      </c:pt>
                      <c:pt idx="1298">
                        <c:v>1.905</c:v>
                      </c:pt>
                      <c:pt idx="1299">
                        <c:v>1.915</c:v>
                      </c:pt>
                      <c:pt idx="1300">
                        <c:v>1.915</c:v>
                      </c:pt>
                      <c:pt idx="1301">
                        <c:v>1.92</c:v>
                      </c:pt>
                      <c:pt idx="1302">
                        <c:v>1.925</c:v>
                      </c:pt>
                      <c:pt idx="1303">
                        <c:v>1.925</c:v>
                      </c:pt>
                      <c:pt idx="1304">
                        <c:v>1.93</c:v>
                      </c:pt>
                      <c:pt idx="1305">
                        <c:v>1.93</c:v>
                      </c:pt>
                      <c:pt idx="1306">
                        <c:v>1.9350000000000001</c:v>
                      </c:pt>
                      <c:pt idx="1307">
                        <c:v>1.9350000000000001</c:v>
                      </c:pt>
                      <c:pt idx="1308">
                        <c:v>1.9450000000000001</c:v>
                      </c:pt>
                      <c:pt idx="1309">
                        <c:v>1.95</c:v>
                      </c:pt>
                      <c:pt idx="1310">
                        <c:v>1.9550000000000001</c:v>
                      </c:pt>
                      <c:pt idx="1311">
                        <c:v>1.9550000000000001</c:v>
                      </c:pt>
                      <c:pt idx="1312">
                        <c:v>1.96</c:v>
                      </c:pt>
                      <c:pt idx="1313">
                        <c:v>1.96</c:v>
                      </c:pt>
                      <c:pt idx="1314">
                        <c:v>1.97</c:v>
                      </c:pt>
                      <c:pt idx="1315">
                        <c:v>1.97</c:v>
                      </c:pt>
                      <c:pt idx="1316">
                        <c:v>1.9850000000000001</c:v>
                      </c:pt>
                      <c:pt idx="1317">
                        <c:v>1.9850000000000001</c:v>
                      </c:pt>
                      <c:pt idx="1318">
                        <c:v>1.98</c:v>
                      </c:pt>
                      <c:pt idx="1319">
                        <c:v>1.9950000000000001</c:v>
                      </c:pt>
                      <c:pt idx="1320">
                        <c:v>1.9950000000000001</c:v>
                      </c:pt>
                      <c:pt idx="1321">
                        <c:v>2</c:v>
                      </c:pt>
                      <c:pt idx="1322">
                        <c:v>2.0150000000000001</c:v>
                      </c:pt>
                      <c:pt idx="1323">
                        <c:v>2.0099999999999998</c:v>
                      </c:pt>
                      <c:pt idx="1324">
                        <c:v>2.02</c:v>
                      </c:pt>
                      <c:pt idx="1325">
                        <c:v>2.0249999999999999</c:v>
                      </c:pt>
                      <c:pt idx="1326">
                        <c:v>2.0249999999999999</c:v>
                      </c:pt>
                      <c:pt idx="1327">
                        <c:v>2.0333333333333301</c:v>
                      </c:pt>
                      <c:pt idx="1328">
                        <c:v>2.04</c:v>
                      </c:pt>
                      <c:pt idx="1329">
                        <c:v>2.04</c:v>
                      </c:pt>
                      <c:pt idx="1330">
                        <c:v>2.0350000000000001</c:v>
                      </c:pt>
                      <c:pt idx="1331">
                        <c:v>2.04</c:v>
                      </c:pt>
                      <c:pt idx="1332">
                        <c:v>2.04</c:v>
                      </c:pt>
                      <c:pt idx="1333">
                        <c:v>2.0350000000000001</c:v>
                      </c:pt>
                      <c:pt idx="1334">
                        <c:v>2.0459999999999998</c:v>
                      </c:pt>
                      <c:pt idx="1335">
                        <c:v>2.06</c:v>
                      </c:pt>
                      <c:pt idx="1336">
                        <c:v>2.06</c:v>
                      </c:pt>
                      <c:pt idx="1337">
                        <c:v>2.0699999999999998</c:v>
                      </c:pt>
                      <c:pt idx="1338">
                        <c:v>2.0649999999999999</c:v>
                      </c:pt>
                      <c:pt idx="1339">
                        <c:v>2.0699999999999998</c:v>
                      </c:pt>
                      <c:pt idx="1340">
                        <c:v>2.0766666666666702</c:v>
                      </c:pt>
                      <c:pt idx="1341">
                        <c:v>2.08</c:v>
                      </c:pt>
                      <c:pt idx="1342">
                        <c:v>2.08</c:v>
                      </c:pt>
                      <c:pt idx="1343">
                        <c:v>2.09</c:v>
                      </c:pt>
                      <c:pt idx="1344">
                        <c:v>2.09</c:v>
                      </c:pt>
                      <c:pt idx="1345">
                        <c:v>2.0966666666666698</c:v>
                      </c:pt>
                      <c:pt idx="1346">
                        <c:v>2.105</c:v>
                      </c:pt>
                      <c:pt idx="1347">
                        <c:v>2.1150000000000002</c:v>
                      </c:pt>
                      <c:pt idx="1348">
                        <c:v>2.11</c:v>
                      </c:pt>
                      <c:pt idx="1349">
                        <c:v>2.12</c:v>
                      </c:pt>
                      <c:pt idx="1350">
                        <c:v>2.13</c:v>
                      </c:pt>
                      <c:pt idx="1351">
                        <c:v>2.125</c:v>
                      </c:pt>
                      <c:pt idx="1352">
                        <c:v>2.1349999999999998</c:v>
                      </c:pt>
                      <c:pt idx="1353">
                        <c:v>2.145</c:v>
                      </c:pt>
                      <c:pt idx="1354">
                        <c:v>2.145</c:v>
                      </c:pt>
                      <c:pt idx="1355">
                        <c:v>2.1539999999999999</c:v>
                      </c:pt>
                      <c:pt idx="1356">
                        <c:v>2.1549999999999998</c:v>
                      </c:pt>
                      <c:pt idx="1357">
                        <c:v>2.16333333333333</c:v>
                      </c:pt>
                      <c:pt idx="1358">
                        <c:v>2.1549999999999998</c:v>
                      </c:pt>
                      <c:pt idx="1359">
                        <c:v>2.16</c:v>
                      </c:pt>
                      <c:pt idx="1360">
                        <c:v>2.1666666666666701</c:v>
                      </c:pt>
                      <c:pt idx="1361">
                        <c:v>2.1749999999999998</c:v>
                      </c:pt>
                      <c:pt idx="1362">
                        <c:v>2.1800000000000002</c:v>
                      </c:pt>
                      <c:pt idx="1363">
                        <c:v>2.1850000000000001</c:v>
                      </c:pt>
                      <c:pt idx="1364">
                        <c:v>2.1933333333333298</c:v>
                      </c:pt>
                      <c:pt idx="1365">
                        <c:v>2.2000000000000002</c:v>
                      </c:pt>
                      <c:pt idx="1366">
                        <c:v>2.1949999999999998</c:v>
                      </c:pt>
                      <c:pt idx="1367">
                        <c:v>2.21</c:v>
                      </c:pt>
                      <c:pt idx="1368">
                        <c:v>2.2149999999999999</c:v>
                      </c:pt>
                      <c:pt idx="1369">
                        <c:v>2.2149999999999999</c:v>
                      </c:pt>
                      <c:pt idx="1370">
                        <c:v>2.2250000000000001</c:v>
                      </c:pt>
                      <c:pt idx="1371">
                        <c:v>2.2200000000000002</c:v>
                      </c:pt>
                      <c:pt idx="1372">
                        <c:v>2.23</c:v>
                      </c:pt>
                      <c:pt idx="1373">
                        <c:v>2.2349999999999999</c:v>
                      </c:pt>
                      <c:pt idx="1374">
                        <c:v>2.2349999999999999</c:v>
                      </c:pt>
                      <c:pt idx="1375">
                        <c:v>2.2450000000000001</c:v>
                      </c:pt>
                      <c:pt idx="1376">
                        <c:v>2.2599999999999998</c:v>
                      </c:pt>
                      <c:pt idx="1377">
                        <c:v>2.27</c:v>
                      </c:pt>
                      <c:pt idx="1378">
                        <c:v>2.2599999999999998</c:v>
                      </c:pt>
                      <c:pt idx="1379">
                        <c:v>2.2749999999999999</c:v>
                      </c:pt>
                      <c:pt idx="1380">
                        <c:v>2.2749999999999999</c:v>
                      </c:pt>
                      <c:pt idx="1381">
                        <c:v>2.2933333333333299</c:v>
                      </c:pt>
                      <c:pt idx="1382">
                        <c:v>2.29666666666667</c:v>
                      </c:pt>
                      <c:pt idx="1383">
                        <c:v>2.31</c:v>
                      </c:pt>
                      <c:pt idx="1384">
                        <c:v>2.31</c:v>
                      </c:pt>
                      <c:pt idx="1385">
                        <c:v>2.3149999999999999</c:v>
                      </c:pt>
                      <c:pt idx="1386">
                        <c:v>2.3149999999999999</c:v>
                      </c:pt>
                      <c:pt idx="1387">
                        <c:v>2.3149999999999999</c:v>
                      </c:pt>
                      <c:pt idx="1388">
                        <c:v>2.3250000000000002</c:v>
                      </c:pt>
                      <c:pt idx="1389">
                        <c:v>2.3250000000000002</c:v>
                      </c:pt>
                      <c:pt idx="1390">
                        <c:v>2.3250000000000002</c:v>
                      </c:pt>
                      <c:pt idx="1391">
                        <c:v>2.34</c:v>
                      </c:pt>
                      <c:pt idx="1392">
                        <c:v>2.34</c:v>
                      </c:pt>
                      <c:pt idx="1393">
                        <c:v>2.35</c:v>
                      </c:pt>
                      <c:pt idx="1394">
                        <c:v>2.36</c:v>
                      </c:pt>
                      <c:pt idx="1395">
                        <c:v>2.3650000000000002</c:v>
                      </c:pt>
                      <c:pt idx="1396">
                        <c:v>2.3650000000000002</c:v>
                      </c:pt>
                      <c:pt idx="1397">
                        <c:v>2.3666666666666698</c:v>
                      </c:pt>
                      <c:pt idx="1398">
                        <c:v>2.38</c:v>
                      </c:pt>
                      <c:pt idx="1399">
                        <c:v>2.375</c:v>
                      </c:pt>
                      <c:pt idx="1400">
                        <c:v>2.375</c:v>
                      </c:pt>
                      <c:pt idx="1401">
                        <c:v>2.38</c:v>
                      </c:pt>
                      <c:pt idx="1402">
                        <c:v>2.38</c:v>
                      </c:pt>
                      <c:pt idx="1403">
                        <c:v>2.3650000000000002</c:v>
                      </c:pt>
                      <c:pt idx="1404">
                        <c:v>2.38</c:v>
                      </c:pt>
                      <c:pt idx="1405">
                        <c:v>2.395</c:v>
                      </c:pt>
                      <c:pt idx="1406">
                        <c:v>2.41</c:v>
                      </c:pt>
                      <c:pt idx="1407">
                        <c:v>2.415</c:v>
                      </c:pt>
                      <c:pt idx="1408">
                        <c:v>2.42</c:v>
                      </c:pt>
                      <c:pt idx="1409">
                        <c:v>2.42</c:v>
                      </c:pt>
                      <c:pt idx="1410">
                        <c:v>2.4249999999999998</c:v>
                      </c:pt>
                      <c:pt idx="1411">
                        <c:v>2.4350000000000001</c:v>
                      </c:pt>
                      <c:pt idx="1412">
                        <c:v>2.4350000000000001</c:v>
                      </c:pt>
                      <c:pt idx="1413">
                        <c:v>2.4350000000000001</c:v>
                      </c:pt>
                      <c:pt idx="1414">
                        <c:v>2.4350000000000001</c:v>
                      </c:pt>
                      <c:pt idx="1415">
                        <c:v>2.4449999999999998</c:v>
                      </c:pt>
                      <c:pt idx="1416">
                        <c:v>2.46</c:v>
                      </c:pt>
                      <c:pt idx="1417">
                        <c:v>2.4649999999999999</c:v>
                      </c:pt>
                      <c:pt idx="1418">
                        <c:v>2.4666666666666699</c:v>
                      </c:pt>
                      <c:pt idx="1419">
                        <c:v>2.4649999999999999</c:v>
                      </c:pt>
                      <c:pt idx="1420">
                        <c:v>2.4649999999999999</c:v>
                      </c:pt>
                      <c:pt idx="1421">
                        <c:v>2.4750000000000001</c:v>
                      </c:pt>
                      <c:pt idx="1422">
                        <c:v>2.4900000000000002</c:v>
                      </c:pt>
                      <c:pt idx="1423">
                        <c:v>2.4933333333333301</c:v>
                      </c:pt>
                      <c:pt idx="1424">
                        <c:v>2.4966666666666701</c:v>
                      </c:pt>
                      <c:pt idx="1425">
                        <c:v>2.4950000000000001</c:v>
                      </c:pt>
                      <c:pt idx="1426">
                        <c:v>2.5099999999999998</c:v>
                      </c:pt>
                      <c:pt idx="1427">
                        <c:v>2.5099999999999998</c:v>
                      </c:pt>
                      <c:pt idx="1428">
                        <c:v>2.52</c:v>
                      </c:pt>
                      <c:pt idx="1429">
                        <c:v>2.5266666666666699</c:v>
                      </c:pt>
                      <c:pt idx="1430">
                        <c:v>2.54</c:v>
                      </c:pt>
                      <c:pt idx="1431">
                        <c:v>2.5350000000000001</c:v>
                      </c:pt>
                      <c:pt idx="1432">
                        <c:v>2.5499999999999998</c:v>
                      </c:pt>
                      <c:pt idx="1433">
                        <c:v>2.5550000000000002</c:v>
                      </c:pt>
                      <c:pt idx="1434">
                        <c:v>2.5499999999999998</c:v>
                      </c:pt>
                      <c:pt idx="1435">
                        <c:v>2.59</c:v>
                      </c:pt>
                      <c:pt idx="1436">
                        <c:v>2.58</c:v>
                      </c:pt>
                      <c:pt idx="1437">
                        <c:v>2.5</c:v>
                      </c:pt>
                      <c:pt idx="1438">
                        <c:v>2.4049999999999998</c:v>
                      </c:pt>
                      <c:pt idx="1439">
                        <c:v>2.3149999999999999</c:v>
                      </c:pt>
                      <c:pt idx="1440">
                        <c:v>2.2549999999999999</c:v>
                      </c:pt>
                      <c:pt idx="1441">
                        <c:v>2.2149999999999999</c:v>
                      </c:pt>
                      <c:pt idx="1442">
                        <c:v>2.1850000000000001</c:v>
                      </c:pt>
                      <c:pt idx="1443">
                        <c:v>2.1733333333333298</c:v>
                      </c:pt>
                      <c:pt idx="1444">
                        <c:v>2.1800000000000002</c:v>
                      </c:pt>
                      <c:pt idx="1445">
                        <c:v>2.1749999999999998</c:v>
                      </c:pt>
                      <c:pt idx="1446">
                        <c:v>2.1749999999999998</c:v>
                      </c:pt>
                      <c:pt idx="1447">
                        <c:v>2.1850000000000001</c:v>
                      </c:pt>
                      <c:pt idx="1448">
                        <c:v>2.1850000000000001</c:v>
                      </c:pt>
                      <c:pt idx="1449">
                        <c:v>2.2000000000000002</c:v>
                      </c:pt>
                      <c:pt idx="1450">
                        <c:v>2.2066666666666701</c:v>
                      </c:pt>
                      <c:pt idx="1451">
                        <c:v>2.2200000000000002</c:v>
                      </c:pt>
                      <c:pt idx="1452">
                        <c:v>2.2200000000000002</c:v>
                      </c:pt>
                      <c:pt idx="1453">
                        <c:v>2.2349999999999999</c:v>
                      </c:pt>
                      <c:pt idx="1454">
                        <c:v>2.2349999999999999</c:v>
                      </c:pt>
                      <c:pt idx="1455">
                        <c:v>2.2549999999999999</c:v>
                      </c:pt>
                      <c:pt idx="1456">
                        <c:v>2.2549999999999999</c:v>
                      </c:pt>
                      <c:pt idx="1457">
                        <c:v>2.27</c:v>
                      </c:pt>
                      <c:pt idx="1458">
                        <c:v>2.2799999999999998</c:v>
                      </c:pt>
                      <c:pt idx="1459">
                        <c:v>2.2749999999999999</c:v>
                      </c:pt>
                      <c:pt idx="1460">
                        <c:v>2.29</c:v>
                      </c:pt>
                      <c:pt idx="1461">
                        <c:v>2.2850000000000001</c:v>
                      </c:pt>
                      <c:pt idx="1462">
                        <c:v>2.2949999999999999</c:v>
                      </c:pt>
                      <c:pt idx="1463">
                        <c:v>2.31</c:v>
                      </c:pt>
                      <c:pt idx="1464">
                        <c:v>2.3050000000000002</c:v>
                      </c:pt>
                      <c:pt idx="1465">
                        <c:v>2.2999999999999998</c:v>
                      </c:pt>
                      <c:pt idx="1466">
                        <c:v>2.3066666666666702</c:v>
                      </c:pt>
                      <c:pt idx="1467">
                        <c:v>2.31666666666667</c:v>
                      </c:pt>
                      <c:pt idx="1468">
                        <c:v>2.31</c:v>
                      </c:pt>
                      <c:pt idx="1469">
                        <c:v>2.2999999999999998</c:v>
                      </c:pt>
                      <c:pt idx="1470">
                        <c:v>2.3149999999999999</c:v>
                      </c:pt>
                      <c:pt idx="1471">
                        <c:v>2.3149999999999999</c:v>
                      </c:pt>
                      <c:pt idx="1472">
                        <c:v>2.31</c:v>
                      </c:pt>
                      <c:pt idx="1473">
                        <c:v>2.31</c:v>
                      </c:pt>
                      <c:pt idx="1474">
                        <c:v>2.3250000000000002</c:v>
                      </c:pt>
                      <c:pt idx="1475">
                        <c:v>2.33</c:v>
                      </c:pt>
                      <c:pt idx="1476">
                        <c:v>2.34</c:v>
                      </c:pt>
                      <c:pt idx="1477">
                        <c:v>2.335</c:v>
                      </c:pt>
                      <c:pt idx="1478">
                        <c:v>2.335</c:v>
                      </c:pt>
                      <c:pt idx="1479">
                        <c:v>2.3450000000000002</c:v>
                      </c:pt>
                      <c:pt idx="1480">
                        <c:v>2.3540000000000001</c:v>
                      </c:pt>
                      <c:pt idx="1481">
                        <c:v>2.36</c:v>
                      </c:pt>
                      <c:pt idx="1482">
                        <c:v>2.3540000000000001</c:v>
                      </c:pt>
                      <c:pt idx="1483">
                        <c:v>2.3650000000000002</c:v>
                      </c:pt>
                      <c:pt idx="1484">
                        <c:v>2.375</c:v>
                      </c:pt>
                      <c:pt idx="1485">
                        <c:v>2.375</c:v>
                      </c:pt>
                      <c:pt idx="1486">
                        <c:v>2.375</c:v>
                      </c:pt>
                      <c:pt idx="1487">
                        <c:v>2.3849999999999998</c:v>
                      </c:pt>
                      <c:pt idx="1488">
                        <c:v>2.4</c:v>
                      </c:pt>
                      <c:pt idx="1489">
                        <c:v>2.39</c:v>
                      </c:pt>
                      <c:pt idx="1490">
                        <c:v>2.4</c:v>
                      </c:pt>
                      <c:pt idx="1491">
                        <c:v>2.39</c:v>
                      </c:pt>
                      <c:pt idx="1492">
                        <c:v>2.4049999999999998</c:v>
                      </c:pt>
                      <c:pt idx="1493">
                        <c:v>2.4049999999999998</c:v>
                      </c:pt>
                      <c:pt idx="1494">
                        <c:v>2.415</c:v>
                      </c:pt>
                      <c:pt idx="1495">
                        <c:v>2.42</c:v>
                      </c:pt>
                      <c:pt idx="1496">
                        <c:v>2.4300000000000002</c:v>
                      </c:pt>
                      <c:pt idx="1497">
                        <c:v>2.4249999999999998</c:v>
                      </c:pt>
                      <c:pt idx="1498">
                        <c:v>2.4249999999999998</c:v>
                      </c:pt>
                      <c:pt idx="1499">
                        <c:v>2.4266666666666699</c:v>
                      </c:pt>
                      <c:pt idx="1500">
                        <c:v>2.4449999999999998</c:v>
                      </c:pt>
                      <c:pt idx="1501">
                        <c:v>2.4500000000000002</c:v>
                      </c:pt>
                      <c:pt idx="1502">
                        <c:v>2.4500000000000002</c:v>
                      </c:pt>
                      <c:pt idx="1503">
                        <c:v>2.4566666666666701</c:v>
                      </c:pt>
                      <c:pt idx="1504">
                        <c:v>2.4683333333333302</c:v>
                      </c:pt>
                      <c:pt idx="1505">
                        <c:v>2.4933333333333301</c:v>
                      </c:pt>
                      <c:pt idx="1506">
                        <c:v>2.4933333333333301</c:v>
                      </c:pt>
                      <c:pt idx="1507">
                        <c:v>2.4950000000000001</c:v>
                      </c:pt>
                      <c:pt idx="1508">
                        <c:v>2.4950000000000001</c:v>
                      </c:pt>
                      <c:pt idx="1509">
                        <c:v>2.5049999999999999</c:v>
                      </c:pt>
                      <c:pt idx="1510">
                        <c:v>2.5150000000000001</c:v>
                      </c:pt>
                      <c:pt idx="1511">
                        <c:v>2.5299999999999998</c:v>
                      </c:pt>
                      <c:pt idx="1512">
                        <c:v>2.5299999999999998</c:v>
                      </c:pt>
                      <c:pt idx="1513">
                        <c:v>2.5350000000000001</c:v>
                      </c:pt>
                      <c:pt idx="1514">
                        <c:v>2.5350000000000001</c:v>
                      </c:pt>
                      <c:pt idx="1515">
                        <c:v>2.5499999999999998</c:v>
                      </c:pt>
                      <c:pt idx="1516">
                        <c:v>2.5649999999999999</c:v>
                      </c:pt>
                      <c:pt idx="1517">
                        <c:v>2.5733333333333301</c:v>
                      </c:pt>
                      <c:pt idx="1518">
                        <c:v>2.58</c:v>
                      </c:pt>
                      <c:pt idx="1519">
                        <c:v>2.59</c:v>
                      </c:pt>
                      <c:pt idx="1520">
                        <c:v>2.585</c:v>
                      </c:pt>
                      <c:pt idx="1521">
                        <c:v>2.59</c:v>
                      </c:pt>
                      <c:pt idx="1522">
                        <c:v>2.61</c:v>
                      </c:pt>
                      <c:pt idx="1523">
                        <c:v>2.6150000000000002</c:v>
                      </c:pt>
                      <c:pt idx="1524">
                        <c:v>2.63</c:v>
                      </c:pt>
                      <c:pt idx="1525">
                        <c:v>2.6349999999999998</c:v>
                      </c:pt>
                      <c:pt idx="1526">
                        <c:v>2.6533333333333302</c:v>
                      </c:pt>
                      <c:pt idx="1527">
                        <c:v>2.6549999999999998</c:v>
                      </c:pt>
                      <c:pt idx="1528">
                        <c:v>2.6566666666666698</c:v>
                      </c:pt>
                      <c:pt idx="1529">
                        <c:v>2.665</c:v>
                      </c:pt>
                      <c:pt idx="1530">
                        <c:v>2.6866666666666701</c:v>
                      </c:pt>
                      <c:pt idx="1531">
                        <c:v>2.6850000000000001</c:v>
                      </c:pt>
                      <c:pt idx="1532">
                        <c:v>2.6949999999999998</c:v>
                      </c:pt>
                      <c:pt idx="1533">
                        <c:v>2.71</c:v>
                      </c:pt>
                      <c:pt idx="1534">
                        <c:v>2.72</c:v>
                      </c:pt>
                      <c:pt idx="1535">
                        <c:v>2.7349999999999999</c:v>
                      </c:pt>
                      <c:pt idx="1536">
                        <c:v>2.7349999999999999</c:v>
                      </c:pt>
                      <c:pt idx="1537">
                        <c:v>2.7450000000000001</c:v>
                      </c:pt>
                      <c:pt idx="1538">
                        <c:v>2.7650000000000001</c:v>
                      </c:pt>
                      <c:pt idx="1539">
                        <c:v>2.7759999999999998</c:v>
                      </c:pt>
                      <c:pt idx="1540">
                        <c:v>2.7850000000000001</c:v>
                      </c:pt>
                      <c:pt idx="1541">
                        <c:v>2.7866666666666702</c:v>
                      </c:pt>
                      <c:pt idx="1542">
                        <c:v>2.79</c:v>
                      </c:pt>
                      <c:pt idx="1543">
                        <c:v>2.8250000000000002</c:v>
                      </c:pt>
                      <c:pt idx="1544">
                        <c:v>2.835</c:v>
                      </c:pt>
                      <c:pt idx="1545">
                        <c:v>2.8450000000000002</c:v>
                      </c:pt>
                      <c:pt idx="1546">
                        <c:v>2.87</c:v>
                      </c:pt>
                      <c:pt idx="1547">
                        <c:v>2.88</c:v>
                      </c:pt>
                      <c:pt idx="1548">
                        <c:v>2.8849999999999998</c:v>
                      </c:pt>
                      <c:pt idx="1549">
                        <c:v>2.9</c:v>
                      </c:pt>
                      <c:pt idx="1550">
                        <c:v>2.91</c:v>
                      </c:pt>
                      <c:pt idx="1551">
                        <c:v>2.915</c:v>
                      </c:pt>
                      <c:pt idx="1552">
                        <c:v>2.915</c:v>
                      </c:pt>
                      <c:pt idx="1553">
                        <c:v>2.9249999999999998</c:v>
                      </c:pt>
                      <c:pt idx="1554">
                        <c:v>2.93</c:v>
                      </c:pt>
                      <c:pt idx="1555">
                        <c:v>2.88</c:v>
                      </c:pt>
                      <c:pt idx="1556">
                        <c:v>2.82</c:v>
                      </c:pt>
                      <c:pt idx="1557">
                        <c:v>2.8149999999999999</c:v>
                      </c:pt>
                      <c:pt idx="1558">
                        <c:v>2.84</c:v>
                      </c:pt>
                      <c:pt idx="1559">
                        <c:v>2.875</c:v>
                      </c:pt>
                      <c:pt idx="1560">
                        <c:v>2.915</c:v>
                      </c:pt>
                      <c:pt idx="1561">
                        <c:v>2.9449999999999998</c:v>
                      </c:pt>
                      <c:pt idx="1562">
                        <c:v>2.972</c:v>
                      </c:pt>
                      <c:pt idx="1563">
                        <c:v>2.99</c:v>
                      </c:pt>
                      <c:pt idx="1564">
                        <c:v>3.0150000000000001</c:v>
                      </c:pt>
                      <c:pt idx="1565">
                        <c:v>3.0249999999999999</c:v>
                      </c:pt>
                      <c:pt idx="1566">
                        <c:v>3.0350000000000001</c:v>
                      </c:pt>
                      <c:pt idx="1567">
                        <c:v>3.0550000000000002</c:v>
                      </c:pt>
                      <c:pt idx="1568">
                        <c:v>3.0649999999999999</c:v>
                      </c:pt>
                      <c:pt idx="1569">
                        <c:v>3.06666666666667</c:v>
                      </c:pt>
                      <c:pt idx="1570">
                        <c:v>3.0766666666666702</c:v>
                      </c:pt>
                      <c:pt idx="1571">
                        <c:v>3.1</c:v>
                      </c:pt>
                      <c:pt idx="1572">
                        <c:v>3.12</c:v>
                      </c:pt>
                      <c:pt idx="1573">
                        <c:v>3.14</c:v>
                      </c:pt>
                      <c:pt idx="1574">
                        <c:v>3.14</c:v>
                      </c:pt>
                      <c:pt idx="1575">
                        <c:v>3.165</c:v>
                      </c:pt>
                      <c:pt idx="1576">
                        <c:v>3.1733333333333298</c:v>
                      </c:pt>
                      <c:pt idx="1577">
                        <c:v>3.1549999999999998</c:v>
                      </c:pt>
                      <c:pt idx="1578">
                        <c:v>3.165</c:v>
                      </c:pt>
                      <c:pt idx="1579">
                        <c:v>3.1850000000000001</c:v>
                      </c:pt>
                      <c:pt idx="1580">
                        <c:v>3.1850000000000001</c:v>
                      </c:pt>
                      <c:pt idx="1581">
                        <c:v>3.2040000000000002</c:v>
                      </c:pt>
                      <c:pt idx="1582">
                        <c:v>3.22</c:v>
                      </c:pt>
                      <c:pt idx="1583">
                        <c:v>3.21</c:v>
                      </c:pt>
                      <c:pt idx="1584">
                        <c:v>3.23</c:v>
                      </c:pt>
                      <c:pt idx="1585">
                        <c:v>3.24</c:v>
                      </c:pt>
                      <c:pt idx="1586">
                        <c:v>3.25</c:v>
                      </c:pt>
                      <c:pt idx="1587">
                        <c:v>3.2749999999999999</c:v>
                      </c:pt>
                      <c:pt idx="1588">
                        <c:v>3.27</c:v>
                      </c:pt>
                      <c:pt idx="1589">
                        <c:v>3.2566666666666699</c:v>
                      </c:pt>
                      <c:pt idx="1590">
                        <c:v>3.2850000000000001</c:v>
                      </c:pt>
                      <c:pt idx="1591">
                        <c:v>3.31</c:v>
                      </c:pt>
                      <c:pt idx="1592">
                        <c:v>3.3250000000000002</c:v>
                      </c:pt>
                      <c:pt idx="1593">
                        <c:v>3.3250000000000002</c:v>
                      </c:pt>
                      <c:pt idx="1594">
                        <c:v>3.31666666666667</c:v>
                      </c:pt>
                      <c:pt idx="1595">
                        <c:v>3.335</c:v>
                      </c:pt>
                      <c:pt idx="1596">
                        <c:v>3.335</c:v>
                      </c:pt>
                      <c:pt idx="1597">
                        <c:v>3.35</c:v>
                      </c:pt>
                      <c:pt idx="1598">
                        <c:v>3.37</c:v>
                      </c:pt>
                      <c:pt idx="1599">
                        <c:v>3.38</c:v>
                      </c:pt>
                      <c:pt idx="1600">
                        <c:v>3.39</c:v>
                      </c:pt>
                      <c:pt idx="1601">
                        <c:v>3.395</c:v>
                      </c:pt>
                      <c:pt idx="1602">
                        <c:v>3.3849999999999998</c:v>
                      </c:pt>
                      <c:pt idx="1603">
                        <c:v>3.41</c:v>
                      </c:pt>
                      <c:pt idx="1604">
                        <c:v>3.41333333333333</c:v>
                      </c:pt>
                      <c:pt idx="1605">
                        <c:v>3.4239999999999999</c:v>
                      </c:pt>
                      <c:pt idx="1606">
                        <c:v>3.4550000000000001</c:v>
                      </c:pt>
                      <c:pt idx="1607">
                        <c:v>3.4649999999999999</c:v>
                      </c:pt>
                      <c:pt idx="1608">
                        <c:v>3.4449999999999998</c:v>
                      </c:pt>
                      <c:pt idx="1609">
                        <c:v>3.46</c:v>
                      </c:pt>
                      <c:pt idx="1610">
                        <c:v>3.4750000000000001</c:v>
                      </c:pt>
                      <c:pt idx="1611">
                        <c:v>3.4750000000000001</c:v>
                      </c:pt>
                      <c:pt idx="1612">
                        <c:v>3.5059999999999998</c:v>
                      </c:pt>
                      <c:pt idx="1613">
                        <c:v>3.5049999999999999</c:v>
                      </c:pt>
                      <c:pt idx="1614">
                        <c:v>3.4950000000000001</c:v>
                      </c:pt>
                      <c:pt idx="1615">
                        <c:v>3.5150000000000001</c:v>
                      </c:pt>
                      <c:pt idx="1616">
                        <c:v>3.5350000000000001</c:v>
                      </c:pt>
                      <c:pt idx="1617">
                        <c:v>3.528</c:v>
                      </c:pt>
                      <c:pt idx="1618">
                        <c:v>3.5550000000000002</c:v>
                      </c:pt>
                      <c:pt idx="1619">
                        <c:v>3.54666666666667</c:v>
                      </c:pt>
                      <c:pt idx="1620">
                        <c:v>3.5649999999999999</c:v>
                      </c:pt>
                      <c:pt idx="1621">
                        <c:v>3.585</c:v>
                      </c:pt>
                      <c:pt idx="1622">
                        <c:v>3.58</c:v>
                      </c:pt>
                      <c:pt idx="1623">
                        <c:v>3.6</c:v>
                      </c:pt>
                      <c:pt idx="1624">
                        <c:v>3.6150000000000002</c:v>
                      </c:pt>
                      <c:pt idx="1625">
                        <c:v>3.6150000000000002</c:v>
                      </c:pt>
                      <c:pt idx="1626">
                        <c:v>3.6080000000000001</c:v>
                      </c:pt>
                      <c:pt idx="1627">
                        <c:v>3.64</c:v>
                      </c:pt>
                      <c:pt idx="1628">
                        <c:v>3.66</c:v>
                      </c:pt>
                      <c:pt idx="1629">
                        <c:v>3.6749999999999998</c:v>
                      </c:pt>
                      <c:pt idx="1630">
                        <c:v>3.68</c:v>
                      </c:pt>
                      <c:pt idx="1631">
                        <c:v>3.68333333333333</c:v>
                      </c:pt>
                      <c:pt idx="1632">
                        <c:v>3.6666666666666701</c:v>
                      </c:pt>
                      <c:pt idx="1633">
                        <c:v>3.6850000000000001</c:v>
                      </c:pt>
                      <c:pt idx="1634">
                        <c:v>3.7120000000000002</c:v>
                      </c:pt>
                      <c:pt idx="1635">
                        <c:v>3.74</c:v>
                      </c:pt>
                      <c:pt idx="1636">
                        <c:v>3.7349999999999999</c:v>
                      </c:pt>
                      <c:pt idx="1637">
                        <c:v>3.7250000000000001</c:v>
                      </c:pt>
                      <c:pt idx="1638">
                        <c:v>3.738</c:v>
                      </c:pt>
                      <c:pt idx="1639">
                        <c:v>3.77</c:v>
                      </c:pt>
                      <c:pt idx="1640">
                        <c:v>3.77</c:v>
                      </c:pt>
                      <c:pt idx="1641">
                        <c:v>3.76</c:v>
                      </c:pt>
                      <c:pt idx="1642">
                        <c:v>3.78</c:v>
                      </c:pt>
                      <c:pt idx="1643">
                        <c:v>3.8050000000000002</c:v>
                      </c:pt>
                      <c:pt idx="1644">
                        <c:v>3.82</c:v>
                      </c:pt>
                      <c:pt idx="1645">
                        <c:v>3.84</c:v>
                      </c:pt>
                      <c:pt idx="1646">
                        <c:v>3.855</c:v>
                      </c:pt>
                      <c:pt idx="1647">
                        <c:v>3.8540000000000001</c:v>
                      </c:pt>
                      <c:pt idx="1648">
                        <c:v>3.855</c:v>
                      </c:pt>
                      <c:pt idx="1649">
                        <c:v>3.89</c:v>
                      </c:pt>
                      <c:pt idx="1650">
                        <c:v>3.87666666666667</c:v>
                      </c:pt>
                      <c:pt idx="1651">
                        <c:v>3.89333333333333</c:v>
                      </c:pt>
                      <c:pt idx="1652">
                        <c:v>3.8849999999999998</c:v>
                      </c:pt>
                      <c:pt idx="1653">
                        <c:v>3.91</c:v>
                      </c:pt>
                      <c:pt idx="1654">
                        <c:v>3.92</c:v>
                      </c:pt>
                      <c:pt idx="1655">
                        <c:v>3.9350000000000001</c:v>
                      </c:pt>
                      <c:pt idx="1656">
                        <c:v>3.9466666666666699</c:v>
                      </c:pt>
                      <c:pt idx="1657">
                        <c:v>3.96</c:v>
                      </c:pt>
                      <c:pt idx="1658">
                        <c:v>3.9783333333333299</c:v>
                      </c:pt>
                      <c:pt idx="1659">
                        <c:v>4.0149999999999997</c:v>
                      </c:pt>
                      <c:pt idx="1660">
                        <c:v>4.01</c:v>
                      </c:pt>
                      <c:pt idx="1661">
                        <c:v>4</c:v>
                      </c:pt>
                      <c:pt idx="1662">
                        <c:v>4.04142857142857</c:v>
                      </c:pt>
                      <c:pt idx="1663">
                        <c:v>4.1057142857142903</c:v>
                      </c:pt>
                      <c:pt idx="1664">
                        <c:v>4.1349999999999998</c:v>
                      </c:pt>
                      <c:pt idx="1665">
                        <c:v>4.1349999999999998</c:v>
                      </c:pt>
                      <c:pt idx="1666">
                        <c:v>4.13</c:v>
                      </c:pt>
                      <c:pt idx="1667">
                        <c:v>4.125</c:v>
                      </c:pt>
                      <c:pt idx="1668">
                        <c:v>4.1349999999999998</c:v>
                      </c:pt>
                      <c:pt idx="1669">
                        <c:v>4.1166666666666698</c:v>
                      </c:pt>
                      <c:pt idx="1670">
                        <c:v>4.1050000000000004</c:v>
                      </c:pt>
                      <c:pt idx="1671">
                        <c:v>4.125</c:v>
                      </c:pt>
                      <c:pt idx="1672">
                        <c:v>4.1349999999999998</c:v>
                      </c:pt>
                      <c:pt idx="1673">
                        <c:v>4.1340000000000003</c:v>
                      </c:pt>
                      <c:pt idx="1674">
                        <c:v>4.1550000000000002</c:v>
                      </c:pt>
                      <c:pt idx="1675">
                        <c:v>4.1440000000000001</c:v>
                      </c:pt>
                      <c:pt idx="1676">
                        <c:v>4.18</c:v>
                      </c:pt>
                      <c:pt idx="1677">
                        <c:v>4.1849999999999996</c:v>
                      </c:pt>
                      <c:pt idx="1678">
                        <c:v>4.2050000000000001</c:v>
                      </c:pt>
                      <c:pt idx="1679">
                        <c:v>4.2249999999999996</c:v>
                      </c:pt>
                      <c:pt idx="1680">
                        <c:v>4.2350000000000003</c:v>
                      </c:pt>
                      <c:pt idx="1681">
                        <c:v>4.2450000000000001</c:v>
                      </c:pt>
                      <c:pt idx="1682">
                        <c:v>4.2</c:v>
                      </c:pt>
                      <c:pt idx="1683">
                        <c:v>4.2324999999999999</c:v>
                      </c:pt>
                      <c:pt idx="1684">
                        <c:v>4.37777777777778</c:v>
                      </c:pt>
                      <c:pt idx="1685">
                        <c:v>4.3544444444444403</c:v>
                      </c:pt>
                      <c:pt idx="1686">
                        <c:v>4.26</c:v>
                      </c:pt>
                      <c:pt idx="1687">
                        <c:v>4.2166666666666703</c:v>
                      </c:pt>
                      <c:pt idx="1688">
                        <c:v>4.24</c:v>
                      </c:pt>
                      <c:pt idx="1689">
                        <c:v>4.2300000000000004</c:v>
                      </c:pt>
                      <c:pt idx="1690">
                        <c:v>4.2350000000000003</c:v>
                      </c:pt>
                      <c:pt idx="1691">
                        <c:v>4.2883333333333304</c:v>
                      </c:pt>
                      <c:pt idx="1692">
                        <c:v>4.32</c:v>
                      </c:pt>
                      <c:pt idx="1693">
                        <c:v>4.3449999999999998</c:v>
                      </c:pt>
                      <c:pt idx="1694">
                        <c:v>4.3650000000000002</c:v>
                      </c:pt>
                      <c:pt idx="1695">
                        <c:v>4.3975</c:v>
                      </c:pt>
                      <c:pt idx="1696">
                        <c:v>4.45</c:v>
                      </c:pt>
                      <c:pt idx="1697">
                        <c:v>4.4859999999999998</c:v>
                      </c:pt>
                      <c:pt idx="1698">
                        <c:v>4.492</c:v>
                      </c:pt>
                      <c:pt idx="1699">
                        <c:v>4.5</c:v>
                      </c:pt>
                      <c:pt idx="1700">
                        <c:v>4.4800000000000004</c:v>
                      </c:pt>
                      <c:pt idx="1701">
                        <c:v>4.4950000000000001</c:v>
                      </c:pt>
                      <c:pt idx="1702">
                        <c:v>4.5</c:v>
                      </c:pt>
                      <c:pt idx="1703">
                        <c:v>4.5149999999999997</c:v>
                      </c:pt>
                      <c:pt idx="1704">
                        <c:v>4.5233333333333299</c:v>
                      </c:pt>
                      <c:pt idx="1705">
                        <c:v>4.5149999999999997</c:v>
                      </c:pt>
                      <c:pt idx="1706">
                        <c:v>4.54</c:v>
                      </c:pt>
                      <c:pt idx="1707">
                        <c:v>4.55</c:v>
                      </c:pt>
                      <c:pt idx="1708">
                        <c:v>4.5549999999999997</c:v>
                      </c:pt>
                      <c:pt idx="1709">
                        <c:v>4.55</c:v>
                      </c:pt>
                      <c:pt idx="1710">
                        <c:v>4.5599999999999996</c:v>
                      </c:pt>
                      <c:pt idx="1711">
                        <c:v>4.5579999999999998</c:v>
                      </c:pt>
                      <c:pt idx="1712">
                        <c:v>4.5975000000000001</c:v>
                      </c:pt>
                      <c:pt idx="1713">
                        <c:v>4.62</c:v>
                      </c:pt>
                      <c:pt idx="1714">
                        <c:v>4.6459999999999999</c:v>
                      </c:pt>
                      <c:pt idx="1715">
                        <c:v>4.6449999999999996</c:v>
                      </c:pt>
                      <c:pt idx="1716">
                        <c:v>4.6566666666666698</c:v>
                      </c:pt>
                      <c:pt idx="1717">
                        <c:v>4.6779999999999999</c:v>
                      </c:pt>
                      <c:pt idx="1718">
                        <c:v>4.6633333333333304</c:v>
                      </c:pt>
                      <c:pt idx="1719">
                        <c:v>4.68</c:v>
                      </c:pt>
                      <c:pt idx="1720">
                        <c:v>4.7039999999999997</c:v>
                      </c:pt>
                      <c:pt idx="1721">
                        <c:v>4.7060000000000004</c:v>
                      </c:pt>
                      <c:pt idx="1722">
                        <c:v>4.7279999999999998</c:v>
                      </c:pt>
                      <c:pt idx="1723">
                        <c:v>4.7</c:v>
                      </c:pt>
                      <c:pt idx="1724">
                        <c:v>4.7050000000000001</c:v>
                      </c:pt>
                      <c:pt idx="1725">
                        <c:v>4.7549999999999999</c:v>
                      </c:pt>
                      <c:pt idx="1726">
                        <c:v>4.78</c:v>
                      </c:pt>
                      <c:pt idx="1727">
                        <c:v>4.7766666666666699</c:v>
                      </c:pt>
                      <c:pt idx="1728">
                        <c:v>4.7939999999999996</c:v>
                      </c:pt>
                      <c:pt idx="1729">
                        <c:v>4.8049999999999997</c:v>
                      </c:pt>
                      <c:pt idx="1730">
                        <c:v>4.8216666666666699</c:v>
                      </c:pt>
                      <c:pt idx="1731">
                        <c:v>4.84</c:v>
                      </c:pt>
                      <c:pt idx="1732">
                        <c:v>4.84</c:v>
                      </c:pt>
                      <c:pt idx="1733">
                        <c:v>4.8550000000000004</c:v>
                      </c:pt>
                      <c:pt idx="1734">
                        <c:v>4.8550000000000004</c:v>
                      </c:pt>
                      <c:pt idx="1735">
                        <c:v>4.88</c:v>
                      </c:pt>
                      <c:pt idx="1736">
                        <c:v>4.88</c:v>
                      </c:pt>
                      <c:pt idx="1737">
                        <c:v>4.89333333333333</c:v>
                      </c:pt>
                      <c:pt idx="1738">
                        <c:v>4.91</c:v>
                      </c:pt>
                      <c:pt idx="1739">
                        <c:v>4.92</c:v>
                      </c:pt>
                      <c:pt idx="1740">
                        <c:v>4.9400000000000004</c:v>
                      </c:pt>
                      <c:pt idx="1741">
                        <c:v>4.9349999999999996</c:v>
                      </c:pt>
                      <c:pt idx="1742">
                        <c:v>4.9459999999999997</c:v>
                      </c:pt>
                      <c:pt idx="1743">
                        <c:v>4.9550000000000001</c:v>
                      </c:pt>
                      <c:pt idx="1744">
                        <c:v>4.9800000000000004</c:v>
                      </c:pt>
                      <c:pt idx="1745">
                        <c:v>4.9850000000000003</c:v>
                      </c:pt>
                      <c:pt idx="1746">
                        <c:v>4.9980000000000002</c:v>
                      </c:pt>
                      <c:pt idx="1747">
                        <c:v>4.984</c:v>
                      </c:pt>
                      <c:pt idx="1748">
                        <c:v>5.01</c:v>
                      </c:pt>
                      <c:pt idx="1749">
                        <c:v>5.03</c:v>
                      </c:pt>
                      <c:pt idx="1750">
                        <c:v>5.0579999999999998</c:v>
                      </c:pt>
                      <c:pt idx="1751">
                        <c:v>5.0750000000000002</c:v>
                      </c:pt>
                      <c:pt idx="1752">
                        <c:v>5.0599999999999996</c:v>
                      </c:pt>
                      <c:pt idx="1753">
                        <c:v>5.0750000000000002</c:v>
                      </c:pt>
                      <c:pt idx="1754">
                        <c:v>5.06666666666667</c:v>
                      </c:pt>
                      <c:pt idx="1755">
                        <c:v>5.0774999999999997</c:v>
                      </c:pt>
                      <c:pt idx="1756">
                        <c:v>5.0833333333333304</c:v>
                      </c:pt>
                      <c:pt idx="1757">
                        <c:v>5.1116666666666699</c:v>
                      </c:pt>
                      <c:pt idx="1758">
                        <c:v>5.1180000000000003</c:v>
                      </c:pt>
                      <c:pt idx="1759">
                        <c:v>5.13</c:v>
                      </c:pt>
                      <c:pt idx="1760">
                        <c:v>5.14</c:v>
                      </c:pt>
                      <c:pt idx="1761">
                        <c:v>5.1349999999999998</c:v>
                      </c:pt>
                      <c:pt idx="1762">
                        <c:v>5.1349999999999998</c:v>
                      </c:pt>
                      <c:pt idx="1763">
                        <c:v>5.1466666666666701</c:v>
                      </c:pt>
                      <c:pt idx="1764">
                        <c:v>5.1680000000000001</c:v>
                      </c:pt>
                      <c:pt idx="1765">
                        <c:v>5.1683333333333303</c:v>
                      </c:pt>
                      <c:pt idx="1766">
                        <c:v>5.2050000000000001</c:v>
                      </c:pt>
                      <c:pt idx="1767">
                        <c:v>5.21</c:v>
                      </c:pt>
                      <c:pt idx="1768">
                        <c:v>5.2149999999999999</c:v>
                      </c:pt>
                      <c:pt idx="1769">
                        <c:v>5.218</c:v>
                      </c:pt>
                      <c:pt idx="1770">
                        <c:v>5.2157142857142897</c:v>
                      </c:pt>
                      <c:pt idx="1771">
                        <c:v>5.2649999999999997</c:v>
                      </c:pt>
                      <c:pt idx="1772">
                        <c:v>5.2549999999999999</c:v>
                      </c:pt>
                      <c:pt idx="1773">
                        <c:v>5.26</c:v>
                      </c:pt>
                      <c:pt idx="1774">
                        <c:v>5.2725</c:v>
                      </c:pt>
                      <c:pt idx="1775">
                        <c:v>5.27</c:v>
                      </c:pt>
                      <c:pt idx="1776">
                        <c:v>5.2966666666666704</c:v>
                      </c:pt>
                      <c:pt idx="1777">
                        <c:v>5.306</c:v>
                      </c:pt>
                      <c:pt idx="1778">
                        <c:v>5.2833333333333297</c:v>
                      </c:pt>
                      <c:pt idx="1779">
                        <c:v>5.3085714285714296</c:v>
                      </c:pt>
                      <c:pt idx="1780">
                        <c:v>5.335</c:v>
                      </c:pt>
                      <c:pt idx="1781">
                        <c:v>5.31</c:v>
                      </c:pt>
                      <c:pt idx="1782">
                        <c:v>5.3250000000000002</c:v>
                      </c:pt>
                      <c:pt idx="1783">
                        <c:v>5.3433333333333302</c:v>
                      </c:pt>
                      <c:pt idx="1784">
                        <c:v>5.3324999999999996</c:v>
                      </c:pt>
                      <c:pt idx="1785">
                        <c:v>5.3833333333333302</c:v>
                      </c:pt>
                      <c:pt idx="1786">
                        <c:v>5.3650000000000002</c:v>
                      </c:pt>
                      <c:pt idx="1787">
                        <c:v>5.38</c:v>
                      </c:pt>
                      <c:pt idx="1788">
                        <c:v>5.41</c:v>
                      </c:pt>
                      <c:pt idx="1789">
                        <c:v>5.3920000000000003</c:v>
                      </c:pt>
                      <c:pt idx="1790">
                        <c:v>5.3949999999999996</c:v>
                      </c:pt>
                      <c:pt idx="1791">
                        <c:v>5.41</c:v>
                      </c:pt>
                      <c:pt idx="1792">
                        <c:v>5.43</c:v>
                      </c:pt>
                      <c:pt idx="1793">
                        <c:v>5.43</c:v>
                      </c:pt>
                      <c:pt idx="1794">
                        <c:v>5.4349999999999996</c:v>
                      </c:pt>
                      <c:pt idx="1795">
                        <c:v>5.4649999999999999</c:v>
                      </c:pt>
                      <c:pt idx="1796">
                        <c:v>5.49</c:v>
                      </c:pt>
                      <c:pt idx="1797">
                        <c:v>5.5</c:v>
                      </c:pt>
                      <c:pt idx="1798">
                        <c:v>5.4859999999999998</c:v>
                      </c:pt>
                      <c:pt idx="1799">
                        <c:v>5.4616666666666696</c:v>
                      </c:pt>
                      <c:pt idx="1800">
                        <c:v>5.48166666666667</c:v>
                      </c:pt>
                      <c:pt idx="1801">
                        <c:v>5.4720000000000004</c:v>
                      </c:pt>
                      <c:pt idx="1802">
                        <c:v>5.47</c:v>
                      </c:pt>
                      <c:pt idx="1803">
                        <c:v>5.5116666666666703</c:v>
                      </c:pt>
                      <c:pt idx="1804">
                        <c:v>5.5116666666666703</c:v>
                      </c:pt>
                      <c:pt idx="1805">
                        <c:v>5.5250000000000004</c:v>
                      </c:pt>
                      <c:pt idx="1806">
                        <c:v>5.4950000000000001</c:v>
                      </c:pt>
                      <c:pt idx="1807">
                        <c:v>5.4942857142857102</c:v>
                      </c:pt>
                      <c:pt idx="1808">
                        <c:v>5.5250000000000004</c:v>
                      </c:pt>
                      <c:pt idx="1809">
                        <c:v>5.532</c:v>
                      </c:pt>
                      <c:pt idx="1810">
                        <c:v>5.5659999999999998</c:v>
                      </c:pt>
                      <c:pt idx="1811">
                        <c:v>5.5549999999999997</c:v>
                      </c:pt>
                      <c:pt idx="1812">
                        <c:v>5.5880000000000001</c:v>
                      </c:pt>
                      <c:pt idx="1813">
                        <c:v>5.59</c:v>
                      </c:pt>
                      <c:pt idx="1814">
                        <c:v>5.5309090909090903</c:v>
                      </c:pt>
                      <c:pt idx="1815">
                        <c:v>4.9927272727272696</c:v>
                      </c:pt>
                      <c:pt idx="1816">
                        <c:v>4.2615384615384597</c:v>
                      </c:pt>
                      <c:pt idx="1817">
                        <c:v>3.71</c:v>
                      </c:pt>
                      <c:pt idx="1818">
                        <c:v>3.41769230769231</c:v>
                      </c:pt>
                      <c:pt idx="1819">
                        <c:v>3.2490000000000001</c:v>
                      </c:pt>
                      <c:pt idx="1820">
                        <c:v>3.15</c:v>
                      </c:pt>
                      <c:pt idx="1821">
                        <c:v>3.11</c:v>
                      </c:pt>
                      <c:pt idx="1822">
                        <c:v>3.2983333333333298</c:v>
                      </c:pt>
                      <c:pt idx="1823">
                        <c:v>4.5554545454545501</c:v>
                      </c:pt>
                      <c:pt idx="1824">
                        <c:v>6.37</c:v>
                      </c:pt>
                      <c:pt idx="1825">
                        <c:v>7.5136363636363699</c:v>
                      </c:pt>
                      <c:pt idx="1826">
                        <c:v>7.9279999999999999</c:v>
                      </c:pt>
                      <c:pt idx="1827">
                        <c:v>8.0909090909090899</c:v>
                      </c:pt>
                      <c:pt idx="1828">
                        <c:v>8.1999999999999993</c:v>
                      </c:pt>
                      <c:pt idx="1829">
                        <c:v>8.28125</c:v>
                      </c:pt>
                      <c:pt idx="1830">
                        <c:v>8.3771428571428608</c:v>
                      </c:pt>
                      <c:pt idx="1831">
                        <c:v>8.4533333333333296</c:v>
                      </c:pt>
                      <c:pt idx="1832">
                        <c:v>8.4975000000000005</c:v>
                      </c:pt>
                      <c:pt idx="1833">
                        <c:v>8.1809090909090898</c:v>
                      </c:pt>
                      <c:pt idx="1834">
                        <c:v>7.1576923076923098</c:v>
                      </c:pt>
                      <c:pt idx="1835">
                        <c:v>6.0983333333333301</c:v>
                      </c:pt>
                      <c:pt idx="1836">
                        <c:v>5.7072727272727297</c:v>
                      </c:pt>
                      <c:pt idx="1837">
                        <c:v>5.9664285714285699</c:v>
                      </c:pt>
                      <c:pt idx="1838">
                        <c:v>6.5724999999999998</c:v>
                      </c:pt>
                      <c:pt idx="1839">
                        <c:v>7.22</c:v>
                      </c:pt>
                      <c:pt idx="1840">
                        <c:v>7.5128571428571398</c:v>
                      </c:pt>
                      <c:pt idx="1841">
                        <c:v>7.3858333333333297</c:v>
                      </c:pt>
                      <c:pt idx="1842">
                        <c:v>7.1533333333333298</c:v>
                      </c:pt>
                      <c:pt idx="1843">
                        <c:v>6.9372727272727301</c:v>
                      </c:pt>
                      <c:pt idx="1844">
                        <c:v>6.7716666666666701</c:v>
                      </c:pt>
                      <c:pt idx="1845">
                        <c:v>6.6742857142857099</c:v>
                      </c:pt>
                      <c:pt idx="1846">
                        <c:v>6.625</c:v>
                      </c:pt>
                      <c:pt idx="1847">
                        <c:v>6.5912499999999996</c:v>
                      </c:pt>
                      <c:pt idx="1848">
                        <c:v>6.56</c:v>
                      </c:pt>
                      <c:pt idx="1849">
                        <c:v>6.57</c:v>
                      </c:pt>
                      <c:pt idx="1850">
                        <c:v>6.5339999999999998</c:v>
                      </c:pt>
                      <c:pt idx="1851">
                        <c:v>6.49</c:v>
                      </c:pt>
                      <c:pt idx="1852">
                        <c:v>6.4675000000000002</c:v>
                      </c:pt>
                      <c:pt idx="1853">
                        <c:v>6.4483333333333297</c:v>
                      </c:pt>
                      <c:pt idx="1854">
                        <c:v>6.4385714285714304</c:v>
                      </c:pt>
                      <c:pt idx="1855">
                        <c:v>6.4260000000000002</c:v>
                      </c:pt>
                      <c:pt idx="1856">
                        <c:v>6.4240000000000004</c:v>
                      </c:pt>
                      <c:pt idx="1857">
                        <c:v>6.4133333333333304</c:v>
                      </c:pt>
                      <c:pt idx="1858">
                        <c:v>6.4050000000000002</c:v>
                      </c:pt>
                      <c:pt idx="1859">
                        <c:v>6.3949999999999996</c:v>
                      </c:pt>
                      <c:pt idx="1860">
                        <c:v>6.415</c:v>
                      </c:pt>
                      <c:pt idx="1861">
                        <c:v>6.4139999999999997</c:v>
                      </c:pt>
                      <c:pt idx="1862">
                        <c:v>6.3883333333333301</c:v>
                      </c:pt>
                      <c:pt idx="1863">
                        <c:v>6.3639999999999999</c:v>
                      </c:pt>
                      <c:pt idx="1864">
                        <c:v>6.3916666666666702</c:v>
                      </c:pt>
                      <c:pt idx="1865">
                        <c:v>6.4</c:v>
                      </c:pt>
                      <c:pt idx="1866">
                        <c:v>6.42</c:v>
                      </c:pt>
                      <c:pt idx="1867">
                        <c:v>6.42</c:v>
                      </c:pt>
                      <c:pt idx="1868">
                        <c:v>6.45</c:v>
                      </c:pt>
                      <c:pt idx="1869">
                        <c:v>6.46</c:v>
                      </c:pt>
                      <c:pt idx="1870">
                        <c:v>6.46</c:v>
                      </c:pt>
                      <c:pt idx="1871">
                        <c:v>6.4866666666666699</c:v>
                      </c:pt>
                      <c:pt idx="1872">
                        <c:v>6.4850000000000003</c:v>
                      </c:pt>
                      <c:pt idx="1873">
                        <c:v>6.5049999999999999</c:v>
                      </c:pt>
                      <c:pt idx="1874">
                        <c:v>6.53</c:v>
                      </c:pt>
                      <c:pt idx="1875">
                        <c:v>6.53</c:v>
                      </c:pt>
                      <c:pt idx="1876">
                        <c:v>6.5350000000000001</c:v>
                      </c:pt>
                      <c:pt idx="1877">
                        <c:v>6.57</c:v>
                      </c:pt>
                      <c:pt idx="1878">
                        <c:v>6.5949999999999998</c:v>
                      </c:pt>
                      <c:pt idx="1879">
                        <c:v>6.5949999999999998</c:v>
                      </c:pt>
                      <c:pt idx="1880">
                        <c:v>6.5971428571428596</c:v>
                      </c:pt>
                      <c:pt idx="1881">
                        <c:v>6.61</c:v>
                      </c:pt>
                      <c:pt idx="1882">
                        <c:v>6.6319999999999997</c:v>
                      </c:pt>
                      <c:pt idx="1883">
                        <c:v>6.6550000000000002</c:v>
                      </c:pt>
                      <c:pt idx="1884">
                        <c:v>6.67</c:v>
                      </c:pt>
                      <c:pt idx="1885">
                        <c:v>6.6371428571428597</c:v>
                      </c:pt>
                      <c:pt idx="1886">
                        <c:v>6.6571428571428601</c:v>
                      </c:pt>
                      <c:pt idx="1887">
                        <c:v>6.665</c:v>
                      </c:pt>
                      <c:pt idx="1888">
                        <c:v>6.6749999999999998</c:v>
                      </c:pt>
                      <c:pt idx="1889">
                        <c:v>6.6749999999999998</c:v>
                      </c:pt>
                      <c:pt idx="1890">
                        <c:v>6.6950000000000003</c:v>
                      </c:pt>
                      <c:pt idx="1891">
                        <c:v>6.6816666666666702</c:v>
                      </c:pt>
                      <c:pt idx="1892">
                        <c:v>6.7</c:v>
                      </c:pt>
                      <c:pt idx="1893">
                        <c:v>6.6980000000000004</c:v>
                      </c:pt>
                      <c:pt idx="1894">
                        <c:v>6.7009999999999996</c:v>
                      </c:pt>
                      <c:pt idx="1895">
                        <c:v>6.7033333333333296</c:v>
                      </c:pt>
                      <c:pt idx="1896">
                        <c:v>6.7216666666666702</c:v>
                      </c:pt>
                      <c:pt idx="1897">
                        <c:v>6.7283333333333299</c:v>
                      </c:pt>
                      <c:pt idx="1898">
                        <c:v>6.7357142857142902</c:v>
                      </c:pt>
                      <c:pt idx="1899">
                        <c:v>6.7571428571428598</c:v>
                      </c:pt>
                      <c:pt idx="1900">
                        <c:v>6.742</c:v>
                      </c:pt>
                      <c:pt idx="1901">
                        <c:v>6.75</c:v>
                      </c:pt>
                      <c:pt idx="1902">
                        <c:v>6.742</c:v>
                      </c:pt>
                      <c:pt idx="1903">
                        <c:v>6.74714285714286</c:v>
                      </c:pt>
                      <c:pt idx="1904">
                        <c:v>6.7433333333333296</c:v>
                      </c:pt>
                      <c:pt idx="1905">
                        <c:v>6.7679999999999998</c:v>
                      </c:pt>
                      <c:pt idx="1906">
                        <c:v>6.7649999999999997</c:v>
                      </c:pt>
                      <c:pt idx="1907">
                        <c:v>6.7750000000000004</c:v>
                      </c:pt>
                      <c:pt idx="1908">
                        <c:v>6.79142857142857</c:v>
                      </c:pt>
                      <c:pt idx="1909">
                        <c:v>6.7725</c:v>
                      </c:pt>
                      <c:pt idx="1910">
                        <c:v>6.79</c:v>
                      </c:pt>
                      <c:pt idx="1911">
                        <c:v>6.77</c:v>
                      </c:pt>
                      <c:pt idx="1912">
                        <c:v>6.7824999999999998</c:v>
                      </c:pt>
                      <c:pt idx="1913">
                        <c:v>6.7771428571428602</c:v>
                      </c:pt>
                      <c:pt idx="1914">
                        <c:v>6.79</c:v>
                      </c:pt>
                      <c:pt idx="1915">
                        <c:v>6.81</c:v>
                      </c:pt>
                      <c:pt idx="1916">
                        <c:v>6.8150000000000004</c:v>
                      </c:pt>
                      <c:pt idx="1917">
                        <c:v>6.7983333333333302</c:v>
                      </c:pt>
                      <c:pt idx="1918">
                        <c:v>6.8220000000000001</c:v>
                      </c:pt>
                      <c:pt idx="1919">
                        <c:v>6.8185714285714303</c:v>
                      </c:pt>
                      <c:pt idx="1920">
                        <c:v>6.8360000000000003</c:v>
                      </c:pt>
                      <c:pt idx="1921">
                        <c:v>6.8150000000000004</c:v>
                      </c:pt>
                      <c:pt idx="1922">
                        <c:v>6.82</c:v>
                      </c:pt>
                      <c:pt idx="1923">
                        <c:v>6.8250000000000002</c:v>
                      </c:pt>
                      <c:pt idx="1924">
                        <c:v>6.8</c:v>
                      </c:pt>
                      <c:pt idx="1925">
                        <c:v>6.8337500000000002</c:v>
                      </c:pt>
                      <c:pt idx="1926">
                        <c:v>6.835</c:v>
                      </c:pt>
                      <c:pt idx="1927">
                        <c:v>6.83</c:v>
                      </c:pt>
                      <c:pt idx="1928">
                        <c:v>6.8250000000000002</c:v>
                      </c:pt>
                      <c:pt idx="1929">
                        <c:v>6.8616666666666699</c:v>
                      </c:pt>
                      <c:pt idx="1930">
                        <c:v>6.8550000000000004</c:v>
                      </c:pt>
                      <c:pt idx="1931">
                        <c:v>6.8479999999999999</c:v>
                      </c:pt>
                      <c:pt idx="1932">
                        <c:v>6.85</c:v>
                      </c:pt>
                      <c:pt idx="1933">
                        <c:v>6.8477777777777797</c:v>
                      </c:pt>
                      <c:pt idx="1934">
                        <c:v>6.8639999999999999</c:v>
                      </c:pt>
                      <c:pt idx="1935">
                        <c:v>6.8819999999999997</c:v>
                      </c:pt>
                      <c:pt idx="1936">
                        <c:v>6.87</c:v>
                      </c:pt>
                      <c:pt idx="1937">
                        <c:v>6.8983333333333299</c:v>
                      </c:pt>
                      <c:pt idx="1938">
                        <c:v>6.9020000000000001</c:v>
                      </c:pt>
                      <c:pt idx="1939">
                        <c:v>6.8719999999999999</c:v>
                      </c:pt>
                      <c:pt idx="1940">
                        <c:v>6.8739999999999997</c:v>
                      </c:pt>
                      <c:pt idx="1941">
                        <c:v>6.84375</c:v>
                      </c:pt>
                      <c:pt idx="1942">
                        <c:v>6.9</c:v>
                      </c:pt>
                      <c:pt idx="1943">
                        <c:v>6.92</c:v>
                      </c:pt>
                      <c:pt idx="1944">
                        <c:v>6.9050000000000002</c:v>
                      </c:pt>
                      <c:pt idx="1945">
                        <c:v>6.8780000000000001</c:v>
                      </c:pt>
                      <c:pt idx="1946">
                        <c:v>6.7611111111111102</c:v>
                      </c:pt>
                      <c:pt idx="1947">
                        <c:v>6.7972727272727296</c:v>
                      </c:pt>
                      <c:pt idx="1948">
                        <c:v>6.8811111111111103</c:v>
                      </c:pt>
                      <c:pt idx="1949">
                        <c:v>6.8</c:v>
                      </c:pt>
                      <c:pt idx="1950">
                        <c:v>6.9808333333333303</c:v>
                      </c:pt>
                      <c:pt idx="1951">
                        <c:v>6.7388888888888898</c:v>
                      </c:pt>
                      <c:pt idx="1952">
                        <c:v>6.9691666666666698</c:v>
                      </c:pt>
                      <c:pt idx="1953">
                        <c:v>7.0625</c:v>
                      </c:pt>
                      <c:pt idx="1954">
                        <c:v>6.8466666666666702</c:v>
                      </c:pt>
                      <c:pt idx="1955">
                        <c:v>7.2366666666666699</c:v>
                      </c:pt>
                      <c:pt idx="1956">
                        <c:v>7.5241666666666696</c:v>
                      </c:pt>
                      <c:pt idx="1957">
                        <c:v>7.12</c:v>
                      </c:pt>
                      <c:pt idx="1958">
                        <c:v>7.1053846153846196</c:v>
                      </c:pt>
                      <c:pt idx="1959">
                        <c:v>7.2811111111111098</c:v>
                      </c:pt>
                      <c:pt idx="1960">
                        <c:v>6.9328571428571397</c:v>
                      </c:pt>
                      <c:pt idx="1961">
                        <c:v>6.9045454545454596</c:v>
                      </c:pt>
                      <c:pt idx="1962">
                        <c:v>7.3250000000000002</c:v>
                      </c:pt>
                      <c:pt idx="1963">
                        <c:v>7.1875</c:v>
                      </c:pt>
                      <c:pt idx="1964">
                        <c:v>6.9524999999999997</c:v>
                      </c:pt>
                      <c:pt idx="1965">
                        <c:v>7.2576923076923103</c:v>
                      </c:pt>
                      <c:pt idx="1966">
                        <c:v>7.6390000000000002</c:v>
                      </c:pt>
                      <c:pt idx="1967">
                        <c:v>7.3363636363636404</c:v>
                      </c:pt>
                      <c:pt idx="1968">
                        <c:v>6.6545454545454596</c:v>
                      </c:pt>
                      <c:pt idx="1969">
                        <c:v>6.6690909090909098</c:v>
                      </c:pt>
                      <c:pt idx="1970">
                        <c:v>7.1183333333333296</c:v>
                      </c:pt>
                      <c:pt idx="1971">
                        <c:v>7.2240000000000002</c:v>
                      </c:pt>
                      <c:pt idx="1972">
                        <c:v>6.87785714285714</c:v>
                      </c:pt>
                      <c:pt idx="1973">
                        <c:v>6.7172727272727304</c:v>
                      </c:pt>
                      <c:pt idx="1974">
                        <c:v>7.0776923076923097</c:v>
                      </c:pt>
                      <c:pt idx="1975">
                        <c:v>7.6784615384615398</c:v>
                      </c:pt>
                      <c:pt idx="1976">
                        <c:v>8.1489999999999991</c:v>
                      </c:pt>
                      <c:pt idx="1977">
                        <c:v>7.8525</c:v>
                      </c:pt>
                      <c:pt idx="1978">
                        <c:v>7.5472727272727296</c:v>
                      </c:pt>
                      <c:pt idx="1979">
                        <c:v>7.28</c:v>
                      </c:pt>
                      <c:pt idx="1980">
                        <c:v>7.1172727272727299</c:v>
                      </c:pt>
                      <c:pt idx="1981">
                        <c:v>7.6123076923076898</c:v>
                      </c:pt>
                      <c:pt idx="1982">
                        <c:v>8.3699999999999992</c:v>
                      </c:pt>
                      <c:pt idx="1983">
                        <c:v>8.657</c:v>
                      </c:pt>
                      <c:pt idx="1984">
                        <c:v>8.43</c:v>
                      </c:pt>
                      <c:pt idx="1985">
                        <c:v>8.2609999999999992</c:v>
                      </c:pt>
                      <c:pt idx="1986">
                        <c:v>8.1199999999999992</c:v>
                      </c:pt>
                      <c:pt idx="1987">
                        <c:v>7.8608333333333302</c:v>
                      </c:pt>
                      <c:pt idx="1988">
                        <c:v>7.6539999999999999</c:v>
                      </c:pt>
                      <c:pt idx="1989">
                        <c:v>7.4160000000000004</c:v>
                      </c:pt>
                      <c:pt idx="1990">
                        <c:v>7.30375</c:v>
                      </c:pt>
                      <c:pt idx="1991">
                        <c:v>6.7249999999999996</c:v>
                      </c:pt>
                      <c:pt idx="1992">
                        <c:v>5.6853846153846197</c:v>
                      </c:pt>
                      <c:pt idx="1993">
                        <c:v>5.0076923076923103</c:v>
                      </c:pt>
                      <c:pt idx="1994">
                        <c:v>4.7960000000000003</c:v>
                      </c:pt>
                      <c:pt idx="1995">
                        <c:v>4.8655555555555603</c:v>
                      </c:pt>
                      <c:pt idx="1996">
                        <c:v>5.38</c:v>
                      </c:pt>
                      <c:pt idx="1997">
                        <c:v>6.1</c:v>
                      </c:pt>
                      <c:pt idx="1998">
                        <c:v>6.7715384615384604</c:v>
                      </c:pt>
                      <c:pt idx="1999">
                        <c:v>7.3227272727272696</c:v>
                      </c:pt>
                      <c:pt idx="2000">
                        <c:v>7.8676923076923098</c:v>
                      </c:pt>
                      <c:pt idx="2001">
                        <c:v>8.2815384615384602</c:v>
                      </c:pt>
                      <c:pt idx="2002">
                        <c:v>8.6127272727272697</c:v>
                      </c:pt>
                      <c:pt idx="2003">
                        <c:v>8.7799999999999994</c:v>
                      </c:pt>
                      <c:pt idx="2004">
                        <c:v>8.9133333333333304</c:v>
                      </c:pt>
                      <c:pt idx="2005">
                        <c:v>9.0507692307692302</c:v>
                      </c:pt>
                      <c:pt idx="2006">
                        <c:v>9.0269999999999992</c:v>
                      </c:pt>
                      <c:pt idx="2007">
                        <c:v>8.8322222222222209</c:v>
                      </c:pt>
                      <c:pt idx="2008">
                        <c:v>8.5292307692307698</c:v>
                      </c:pt>
                      <c:pt idx="2009">
                        <c:v>8.2727272727272698</c:v>
                      </c:pt>
                      <c:pt idx="2010">
                        <c:v>8.1142857142857103</c:v>
                      </c:pt>
                      <c:pt idx="2011">
                        <c:v>7.9450000000000003</c:v>
                      </c:pt>
                      <c:pt idx="2012">
                        <c:v>7.7910000000000004</c:v>
                      </c:pt>
                      <c:pt idx="2013">
                        <c:v>7.71</c:v>
                      </c:pt>
                      <c:pt idx="2014">
                        <c:v>7.6619999999999999</c:v>
                      </c:pt>
                      <c:pt idx="2015">
                        <c:v>7.62</c:v>
                      </c:pt>
                      <c:pt idx="2016">
                        <c:v>7.5919999999999996</c:v>
                      </c:pt>
                      <c:pt idx="2017">
                        <c:v>7.5750000000000002</c:v>
                      </c:pt>
                      <c:pt idx="2018">
                        <c:v>7.56</c:v>
                      </c:pt>
                      <c:pt idx="2019">
                        <c:v>7.57125</c:v>
                      </c:pt>
                      <c:pt idx="2020">
                        <c:v>7.4610000000000003</c:v>
                      </c:pt>
                      <c:pt idx="2021">
                        <c:v>7.4408333333333303</c:v>
                      </c:pt>
                      <c:pt idx="2022">
                        <c:v>7.4922222222222201</c:v>
                      </c:pt>
                      <c:pt idx="2023">
                        <c:v>7.3620000000000001</c:v>
                      </c:pt>
                      <c:pt idx="2024">
                        <c:v>7.4390909090909103</c:v>
                      </c:pt>
                      <c:pt idx="2025">
                        <c:v>7.0788888888888897</c:v>
                      </c:pt>
                      <c:pt idx="2026">
                        <c:v>7.2853846153846202</c:v>
                      </c:pt>
                      <c:pt idx="2027">
                        <c:v>7.62916666666667</c:v>
                      </c:pt>
                      <c:pt idx="2028">
                        <c:v>7.31727272727273</c:v>
                      </c:pt>
                      <c:pt idx="2029">
                        <c:v>7.2033333333333296</c:v>
                      </c:pt>
                      <c:pt idx="2030">
                        <c:v>7.4692307692307702</c:v>
                      </c:pt>
                      <c:pt idx="2031">
                        <c:v>7.5810000000000004</c:v>
                      </c:pt>
                      <c:pt idx="2032">
                        <c:v>7.0457142857142898</c:v>
                      </c:pt>
                      <c:pt idx="2033">
                        <c:v>6.81666666666667</c:v>
                      </c:pt>
                      <c:pt idx="2034">
                        <c:v>7.3466666666666702</c:v>
                      </c:pt>
                      <c:pt idx="2035">
                        <c:v>8.1335714285714307</c:v>
                      </c:pt>
                      <c:pt idx="2036">
                        <c:v>8.7958333333333307</c:v>
                      </c:pt>
                      <c:pt idx="2037">
                        <c:v>9.0344444444444392</c:v>
                      </c:pt>
                      <c:pt idx="2038">
                        <c:v>8.9345454545454608</c:v>
                      </c:pt>
                      <c:pt idx="2039">
                        <c:v>8.6653846153846192</c:v>
                      </c:pt>
                      <c:pt idx="2040">
                        <c:v>8.39</c:v>
                      </c:pt>
                      <c:pt idx="2041">
                        <c:v>8.0436363636363595</c:v>
                      </c:pt>
                      <c:pt idx="2042">
                        <c:v>7.9885714285714302</c:v>
                      </c:pt>
                      <c:pt idx="2043">
                        <c:v>7.8836363636363602</c:v>
                      </c:pt>
                      <c:pt idx="2044">
                        <c:v>7.8739999999999997</c:v>
                      </c:pt>
                      <c:pt idx="2045">
                        <c:v>7.7290909090909103</c:v>
                      </c:pt>
                      <c:pt idx="2046">
                        <c:v>7.6</c:v>
                      </c:pt>
                      <c:pt idx="2047">
                        <c:v>7.7807142857142901</c:v>
                      </c:pt>
                      <c:pt idx="2048">
                        <c:v>7.7766666666666699</c:v>
                      </c:pt>
                      <c:pt idx="2049">
                        <c:v>7.5072727272727304</c:v>
                      </c:pt>
                      <c:pt idx="2050">
                        <c:v>7.56727272727273</c:v>
                      </c:pt>
                      <c:pt idx="2051">
                        <c:v>7.7081818181818198</c:v>
                      </c:pt>
                      <c:pt idx="2052">
                        <c:v>7.2461538461538497</c:v>
                      </c:pt>
                      <c:pt idx="2053">
                        <c:v>7.2709999999999999</c:v>
                      </c:pt>
                      <c:pt idx="2054">
                        <c:v>7.6825000000000001</c:v>
                      </c:pt>
                      <c:pt idx="2055">
                        <c:v>8.0425000000000004</c:v>
                      </c:pt>
                      <c:pt idx="2056">
                        <c:v>7.6638461538461504</c:v>
                      </c:pt>
                      <c:pt idx="2057">
                        <c:v>7.6154545454545497</c:v>
                      </c:pt>
                      <c:pt idx="2058">
                        <c:v>8.2523076923076903</c:v>
                      </c:pt>
                      <c:pt idx="2059">
                        <c:v>8.7227272727272709</c:v>
                      </c:pt>
                      <c:pt idx="2060">
                        <c:v>8.6669999999999998</c:v>
                      </c:pt>
                      <c:pt idx="2061">
                        <c:v>8.3727272727272695</c:v>
                      </c:pt>
                      <c:pt idx="2062">
                        <c:v>8.1125000000000007</c:v>
                      </c:pt>
                      <c:pt idx="2063">
                        <c:v>7.9020000000000001</c:v>
                      </c:pt>
                      <c:pt idx="2064">
                        <c:v>7.8375000000000004</c:v>
                      </c:pt>
                      <c:pt idx="2065">
                        <c:v>7.7918181818181802</c:v>
                      </c:pt>
                      <c:pt idx="2066">
                        <c:v>7.8233333333333297</c:v>
                      </c:pt>
                      <c:pt idx="2067">
                        <c:v>7.84181818181818</c:v>
                      </c:pt>
                      <c:pt idx="2068">
                        <c:v>7.9677777777777798</c:v>
                      </c:pt>
                      <c:pt idx="2069">
                        <c:v>8.0042857142857091</c:v>
                      </c:pt>
                      <c:pt idx="2070">
                        <c:v>8.0442857142857207</c:v>
                      </c:pt>
                      <c:pt idx="2071">
                        <c:v>8.0366666666666706</c:v>
                      </c:pt>
                      <c:pt idx="2072">
                        <c:v>8.0399999999999991</c:v>
                      </c:pt>
                      <c:pt idx="2073">
                        <c:v>8.0489999999999995</c:v>
                      </c:pt>
                      <c:pt idx="2074">
                        <c:v>8.0685714285714294</c:v>
                      </c:pt>
                      <c:pt idx="2075">
                        <c:v>8.0779999999999994</c:v>
                      </c:pt>
                      <c:pt idx="2076">
                        <c:v>8.0783333333333296</c:v>
                      </c:pt>
                      <c:pt idx="2077">
                        <c:v>8.0963636363636393</c:v>
                      </c:pt>
                      <c:pt idx="2078">
                        <c:v>8.0169999999999995</c:v>
                      </c:pt>
                      <c:pt idx="2079">
                        <c:v>8.0066666666666695</c:v>
                      </c:pt>
                      <c:pt idx="2080">
                        <c:v>7.87916666666667</c:v>
                      </c:pt>
                      <c:pt idx="2081">
                        <c:v>7.4463636363636398</c:v>
                      </c:pt>
                      <c:pt idx="2082">
                        <c:v>7.65</c:v>
                      </c:pt>
                      <c:pt idx="2083">
                        <c:v>7.6527272727272697</c:v>
                      </c:pt>
                      <c:pt idx="2084">
                        <c:v>7.49</c:v>
                      </c:pt>
                      <c:pt idx="2085">
                        <c:v>7.7957142857142898</c:v>
                      </c:pt>
                      <c:pt idx="2086">
                        <c:v>8.3209090909090904</c:v>
                      </c:pt>
                      <c:pt idx="2087">
                        <c:v>8.4988888888888905</c:v>
                      </c:pt>
                      <c:pt idx="2088">
                        <c:v>8.31636363636364</c:v>
                      </c:pt>
                      <c:pt idx="2089">
                        <c:v>7.7215384615384597</c:v>
                      </c:pt>
                      <c:pt idx="2090">
                        <c:v>7.5137499999999999</c:v>
                      </c:pt>
                      <c:pt idx="2091">
                        <c:v>7.8514285714285696</c:v>
                      </c:pt>
                      <c:pt idx="2092">
                        <c:v>8.4774999999999991</c:v>
                      </c:pt>
                      <c:pt idx="2093">
                        <c:v>8.8477777777777806</c:v>
                      </c:pt>
                      <c:pt idx="2094">
                        <c:v>8.8355555555555494</c:v>
                      </c:pt>
                      <c:pt idx="2095">
                        <c:v>8.4816666666666691</c:v>
                      </c:pt>
                      <c:pt idx="2096">
                        <c:v>7.6671428571428599</c:v>
                      </c:pt>
                      <c:pt idx="2097">
                        <c:v>7.3357142857142899</c:v>
                      </c:pt>
                      <c:pt idx="2098">
                        <c:v>7.6671428571428599</c:v>
                      </c:pt>
                      <c:pt idx="2099">
                        <c:v>8.5184615384615405</c:v>
                      </c:pt>
                      <c:pt idx="2100">
                        <c:v>8.99</c:v>
                      </c:pt>
                      <c:pt idx="2101">
                        <c:v>8.9529999999999994</c:v>
                      </c:pt>
                      <c:pt idx="2102">
                        <c:v>8.7569999999999997</c:v>
                      </c:pt>
                      <c:pt idx="2103">
                        <c:v>8.5936363636363602</c:v>
                      </c:pt>
                      <c:pt idx="2104">
                        <c:v>8.2361538461538508</c:v>
                      </c:pt>
                      <c:pt idx="2105">
                        <c:v>8.0257142857142796</c:v>
                      </c:pt>
                      <c:pt idx="2106">
                        <c:v>7.9777777777777796</c:v>
                      </c:pt>
                      <c:pt idx="2107">
                        <c:v>7.7145454545454504</c:v>
                      </c:pt>
                      <c:pt idx="2108">
                        <c:v>7.6310000000000002</c:v>
                      </c:pt>
                      <c:pt idx="2109">
                        <c:v>7.9</c:v>
                      </c:pt>
                      <c:pt idx="2110">
                        <c:v>8.14</c:v>
                      </c:pt>
                      <c:pt idx="2111">
                        <c:v>8.1440000000000001</c:v>
                      </c:pt>
                      <c:pt idx="2112">
                        <c:v>8.37916666666667</c:v>
                      </c:pt>
                      <c:pt idx="2113">
                        <c:v>8.9661538461538495</c:v>
                      </c:pt>
                      <c:pt idx="2114">
                        <c:v>9.3933333333333309</c:v>
                      </c:pt>
                      <c:pt idx="2115">
                        <c:v>9.5262499999999992</c:v>
                      </c:pt>
                      <c:pt idx="2116">
                        <c:v>9.5</c:v>
                      </c:pt>
                      <c:pt idx="2117">
                        <c:v>9.3092307692307692</c:v>
                      </c:pt>
                      <c:pt idx="2118">
                        <c:v>9.0733333333333306</c:v>
                      </c:pt>
                      <c:pt idx="2119">
                        <c:v>8.8375000000000004</c:v>
                      </c:pt>
                      <c:pt idx="2120">
                        <c:v>8.3291666666666693</c:v>
                      </c:pt>
                      <c:pt idx="2121">
                        <c:v>6.87307692307692</c:v>
                      </c:pt>
                      <c:pt idx="2122">
                        <c:v>5.2823076923076897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909C-4CDF-A8A3-59D517752B1F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Product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('Graph cult. #10'!$J$5:$J$8,'Graph cult. #10'!$J$10,'Graph cult. #10'!$J$12,'Graph cult. #10'!$J$14)</c15:sqref>
                        </c15:formulaRef>
                      </c:ext>
                    </c:extLst>
                    <c:numCache>
                      <c:formatCode>0.000</c:formatCode>
                      <c:ptCount val="7"/>
                      <c:pt idx="0">
                        <c:v>25.867000000000001</c:v>
                      </c:pt>
                      <c:pt idx="1">
                        <c:v>27.867000000000001</c:v>
                      </c:pt>
                      <c:pt idx="2">
                        <c:v>29.867000000000001</c:v>
                      </c:pt>
                      <c:pt idx="3">
                        <c:v>31.95</c:v>
                      </c:pt>
                      <c:pt idx="4">
                        <c:v>35.366999999999997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('Graph cult. #10'!$L$5:$L$8,'Graph cult. #10'!$L$10,'Graph cult. #10'!$M$12,'Graph cult. #10'!$M$14)</c15:sqref>
                        </c15:formulaRef>
                      </c:ext>
                    </c:extLst>
                    <c:numCache>
                      <c:formatCode>0.00</c:formatCode>
                      <c:ptCount val="7"/>
                      <c:pt idx="0">
                        <c:v>3.044743039202106</c:v>
                      </c:pt>
                      <c:pt idx="1">
                        <c:v>5.8983238675716869</c:v>
                      </c:pt>
                      <c:pt idx="2">
                        <c:v>7.6991273029505471</c:v>
                      </c:pt>
                      <c:pt idx="3">
                        <c:v>7.5883086300041551</c:v>
                      </c:pt>
                      <c:pt idx="4">
                        <c:v>6.4524172323036435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BF0-4F29-828A-B7DB8360A2D5}"/>
                  </c:ext>
                </c:extLst>
              </c15:ser>
            </c15:filteredScatterSeries>
          </c:ext>
        </c:extLst>
      </c:scatterChart>
      <c:valAx>
        <c:axId val="423636304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Process 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7968"/>
        <c:crosses val="autoZero"/>
        <c:crossBetween val="midCat"/>
      </c:valAx>
      <c:valAx>
        <c:axId val="423637968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Temperature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(°C)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6304"/>
        <c:crosses val="autoZero"/>
        <c:crossBetween val="midCat"/>
      </c:valAx>
      <c:valAx>
        <c:axId val="491273744"/>
        <c:scaling>
          <c:orientation val="minMax"/>
          <c:max val="4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CER (mmol/L/h)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04608"/>
        <c:crosses val="max"/>
        <c:crossBetween val="midCat"/>
      </c:valAx>
      <c:valAx>
        <c:axId val="490504608"/>
        <c:scaling>
          <c:orientation val="minMax"/>
        </c:scaling>
        <c:delete val="1"/>
        <c:axPos val="b"/>
        <c:numFmt formatCode="0.00000000" sourceLinked="1"/>
        <c:majorTickMark val="out"/>
        <c:minorTickMark val="none"/>
        <c:tickLblPos val="nextTo"/>
        <c:crossAx val="4912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27148868089536"/>
          <c:y val="0.1008459193422603"/>
          <c:w val="0.39105074114224314"/>
          <c:h val="0.154718990776713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RLU 04/03/2024</a:t>
            </a:r>
            <a:r>
              <a:rPr lang="en-US" b="1" baseline="0">
                <a:solidFill>
                  <a:sysClr val="windowText" lastClr="000000"/>
                </a:solidFill>
              </a:rPr>
              <a:t> R3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DCW (g/L)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'Graph cult. #10'!$J$3:$J$10</c:f>
              <c:numCache>
                <c:formatCode>0.000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  <c:extLst xmlns:c15="http://schemas.microsoft.com/office/drawing/2012/chart"/>
            </c:numRef>
          </c:xVal>
          <c:yVal>
            <c:numRef>
              <c:f>'Graph cult. #10'!$K$3:$K$10</c:f>
              <c:numCache>
                <c:formatCode>0.00</c:formatCode>
                <c:ptCount val="8"/>
                <c:pt idx="0">
                  <c:v>0.14599999999999999</c:v>
                </c:pt>
                <c:pt idx="1">
                  <c:v>30.666666666666693</c:v>
                </c:pt>
                <c:pt idx="2">
                  <c:v>39.76666666666658</c:v>
                </c:pt>
                <c:pt idx="3">
                  <c:v>43.299999999999976</c:v>
                </c:pt>
                <c:pt idx="4">
                  <c:v>45.79999999999999</c:v>
                </c:pt>
                <c:pt idx="5">
                  <c:v>48.266666666666609</c:v>
                </c:pt>
                <c:pt idx="6">
                  <c:v>50.300000000000161</c:v>
                </c:pt>
                <c:pt idx="7">
                  <c:v>49.833333333333321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DEE-4B43-864C-5DBB2D673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36304"/>
        <c:axId val="423637968"/>
        <c:extLst/>
      </c:scatterChart>
      <c:scatterChart>
        <c:scatterStyle val="lineMarker"/>
        <c:varyColors val="0"/>
        <c:ser>
          <c:idx val="4"/>
          <c:order val="3"/>
          <c:tx>
            <c:v>Product (g/L)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'Graph cult. #10'!$J$3:$J$10</c:f>
              <c:numCache>
                <c:formatCode>0.000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'Graph cult. #10'!$L$3:$L$10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3.044743039202106</c:v>
                </c:pt>
                <c:pt idx="3">
                  <c:v>5.8983238675716869</c:v>
                </c:pt>
                <c:pt idx="4">
                  <c:v>7.6991273029505471</c:v>
                </c:pt>
                <c:pt idx="5">
                  <c:v>7.5883086300041551</c:v>
                </c:pt>
                <c:pt idx="6">
                  <c:v>6.9788059287990034</c:v>
                </c:pt>
                <c:pt idx="7">
                  <c:v>6.4524172323036435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DEE-4B43-864C-5DBB2D673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504608"/>
        <c:axId val="4912737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'Graph cult. #10'!$B$1</c15:sqref>
                        </c15:formulaRef>
                      </c:ext>
                    </c:extLst>
                    <c:strCache>
                      <c:ptCount val="1"/>
                      <c:pt idx="0">
                        <c:v>CO2 Offgas (%)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cult. #10'!$A$2:$A$7288</c15:sqref>
                        </c15:formulaRef>
                      </c:ext>
                    </c:extLst>
                    <c:numCache>
                      <c:formatCode>0.00000000</c:formatCode>
                      <c:ptCount val="7287"/>
                      <c:pt idx="0">
                        <c:v>0</c:v>
                      </c:pt>
                      <c:pt idx="1">
                        <c:v>1.7000000000000001E-2</c:v>
                      </c:pt>
                      <c:pt idx="2">
                        <c:v>3.3000000000000002E-2</c:v>
                      </c:pt>
                      <c:pt idx="3">
                        <c:v>0.05</c:v>
                      </c:pt>
                      <c:pt idx="4">
                        <c:v>6.7000000000000004E-2</c:v>
                      </c:pt>
                      <c:pt idx="5">
                        <c:v>8.3000000000000004E-2</c:v>
                      </c:pt>
                      <c:pt idx="6">
                        <c:v>0.1</c:v>
                      </c:pt>
                      <c:pt idx="7">
                        <c:v>0.11700000000000001</c:v>
                      </c:pt>
                      <c:pt idx="8">
                        <c:v>0.13300000000000001</c:v>
                      </c:pt>
                      <c:pt idx="9">
                        <c:v>0.15</c:v>
                      </c:pt>
                      <c:pt idx="10">
                        <c:v>0.16700000000000001</c:v>
                      </c:pt>
                      <c:pt idx="11">
                        <c:v>0.183</c:v>
                      </c:pt>
                      <c:pt idx="12">
                        <c:v>0.2</c:v>
                      </c:pt>
                      <c:pt idx="13">
                        <c:v>0.217</c:v>
                      </c:pt>
                      <c:pt idx="14">
                        <c:v>0.23300000000000001</c:v>
                      </c:pt>
                      <c:pt idx="15">
                        <c:v>0.25</c:v>
                      </c:pt>
                      <c:pt idx="16">
                        <c:v>0.26700000000000002</c:v>
                      </c:pt>
                      <c:pt idx="17">
                        <c:v>0.28299999999999997</c:v>
                      </c:pt>
                      <c:pt idx="18">
                        <c:v>0.3</c:v>
                      </c:pt>
                      <c:pt idx="19">
                        <c:v>0.317</c:v>
                      </c:pt>
                      <c:pt idx="20">
                        <c:v>0.33300000000000002</c:v>
                      </c:pt>
                      <c:pt idx="21">
                        <c:v>0.35</c:v>
                      </c:pt>
                      <c:pt idx="22">
                        <c:v>0.36699999999999999</c:v>
                      </c:pt>
                      <c:pt idx="23">
                        <c:v>0.38300000000000001</c:v>
                      </c:pt>
                      <c:pt idx="24">
                        <c:v>0.4</c:v>
                      </c:pt>
                      <c:pt idx="25">
                        <c:v>0.41699999999999998</c:v>
                      </c:pt>
                      <c:pt idx="26">
                        <c:v>0.433</c:v>
                      </c:pt>
                      <c:pt idx="27">
                        <c:v>0.45</c:v>
                      </c:pt>
                      <c:pt idx="28">
                        <c:v>0.46700000000000003</c:v>
                      </c:pt>
                      <c:pt idx="29">
                        <c:v>0.48299999999999998</c:v>
                      </c:pt>
                      <c:pt idx="30">
                        <c:v>0.5</c:v>
                      </c:pt>
                      <c:pt idx="31">
                        <c:v>0.51700000000000002</c:v>
                      </c:pt>
                      <c:pt idx="32">
                        <c:v>0.53300000000000003</c:v>
                      </c:pt>
                      <c:pt idx="33">
                        <c:v>0.55000000000000004</c:v>
                      </c:pt>
                      <c:pt idx="34">
                        <c:v>0.56699999999999995</c:v>
                      </c:pt>
                      <c:pt idx="35">
                        <c:v>0.58299999999999996</c:v>
                      </c:pt>
                      <c:pt idx="36">
                        <c:v>0.6</c:v>
                      </c:pt>
                      <c:pt idx="37">
                        <c:v>0.61699999999999999</c:v>
                      </c:pt>
                      <c:pt idx="38">
                        <c:v>0.63300000000000001</c:v>
                      </c:pt>
                      <c:pt idx="39">
                        <c:v>0.65</c:v>
                      </c:pt>
                      <c:pt idx="40">
                        <c:v>0.66700000000000004</c:v>
                      </c:pt>
                      <c:pt idx="41">
                        <c:v>0.68300000000000005</c:v>
                      </c:pt>
                      <c:pt idx="42">
                        <c:v>0.7</c:v>
                      </c:pt>
                      <c:pt idx="43">
                        <c:v>0.71699999999999997</c:v>
                      </c:pt>
                      <c:pt idx="44">
                        <c:v>0.73299999999999998</c:v>
                      </c:pt>
                      <c:pt idx="45">
                        <c:v>0.75</c:v>
                      </c:pt>
                      <c:pt idx="46">
                        <c:v>0.76700000000000002</c:v>
                      </c:pt>
                      <c:pt idx="47">
                        <c:v>0.78300000000000003</c:v>
                      </c:pt>
                      <c:pt idx="48">
                        <c:v>0.8</c:v>
                      </c:pt>
                      <c:pt idx="49">
                        <c:v>0.81699999999999995</c:v>
                      </c:pt>
                      <c:pt idx="50">
                        <c:v>0.83299999999999996</c:v>
                      </c:pt>
                      <c:pt idx="51">
                        <c:v>0.85</c:v>
                      </c:pt>
                      <c:pt idx="52">
                        <c:v>0.86699999999999999</c:v>
                      </c:pt>
                      <c:pt idx="53">
                        <c:v>0.88300000000000001</c:v>
                      </c:pt>
                      <c:pt idx="54">
                        <c:v>0.9</c:v>
                      </c:pt>
                      <c:pt idx="55">
                        <c:v>0.91700000000000004</c:v>
                      </c:pt>
                      <c:pt idx="56">
                        <c:v>0.93300000000000005</c:v>
                      </c:pt>
                      <c:pt idx="57">
                        <c:v>0.95</c:v>
                      </c:pt>
                      <c:pt idx="58">
                        <c:v>0.96699999999999997</c:v>
                      </c:pt>
                      <c:pt idx="59">
                        <c:v>0.98299999999999998</c:v>
                      </c:pt>
                      <c:pt idx="60">
                        <c:v>1</c:v>
                      </c:pt>
                      <c:pt idx="61">
                        <c:v>1.0169999999999999</c:v>
                      </c:pt>
                      <c:pt idx="62">
                        <c:v>1.0329999999999999</c:v>
                      </c:pt>
                      <c:pt idx="63">
                        <c:v>1.05</c:v>
                      </c:pt>
                      <c:pt idx="64">
                        <c:v>1.0669999999999999</c:v>
                      </c:pt>
                      <c:pt idx="65">
                        <c:v>1.083</c:v>
                      </c:pt>
                      <c:pt idx="66">
                        <c:v>1.1000000000000001</c:v>
                      </c:pt>
                      <c:pt idx="67">
                        <c:v>1.117</c:v>
                      </c:pt>
                      <c:pt idx="68">
                        <c:v>1.133</c:v>
                      </c:pt>
                      <c:pt idx="69">
                        <c:v>1.1499999999999999</c:v>
                      </c:pt>
                      <c:pt idx="70">
                        <c:v>1.167</c:v>
                      </c:pt>
                      <c:pt idx="71">
                        <c:v>1.1830000000000001</c:v>
                      </c:pt>
                      <c:pt idx="72">
                        <c:v>1.2</c:v>
                      </c:pt>
                      <c:pt idx="73">
                        <c:v>1.2170000000000001</c:v>
                      </c:pt>
                      <c:pt idx="74">
                        <c:v>1.2330000000000001</c:v>
                      </c:pt>
                      <c:pt idx="75">
                        <c:v>1.25</c:v>
                      </c:pt>
                      <c:pt idx="76">
                        <c:v>1.2669999999999999</c:v>
                      </c:pt>
                      <c:pt idx="77">
                        <c:v>1.2829999999999999</c:v>
                      </c:pt>
                      <c:pt idx="78">
                        <c:v>1.3</c:v>
                      </c:pt>
                      <c:pt idx="79">
                        <c:v>1.3169999999999999</c:v>
                      </c:pt>
                      <c:pt idx="80">
                        <c:v>1.333</c:v>
                      </c:pt>
                      <c:pt idx="81">
                        <c:v>1.35</c:v>
                      </c:pt>
                      <c:pt idx="82">
                        <c:v>1.367</c:v>
                      </c:pt>
                      <c:pt idx="83">
                        <c:v>1.383</c:v>
                      </c:pt>
                      <c:pt idx="84">
                        <c:v>1.4</c:v>
                      </c:pt>
                      <c:pt idx="85">
                        <c:v>1.417</c:v>
                      </c:pt>
                      <c:pt idx="86">
                        <c:v>1.4330000000000001</c:v>
                      </c:pt>
                      <c:pt idx="87">
                        <c:v>1.45</c:v>
                      </c:pt>
                      <c:pt idx="88">
                        <c:v>1.4670000000000001</c:v>
                      </c:pt>
                      <c:pt idx="89">
                        <c:v>1.4830000000000001</c:v>
                      </c:pt>
                      <c:pt idx="90">
                        <c:v>1.5</c:v>
                      </c:pt>
                      <c:pt idx="91">
                        <c:v>1.5169999999999999</c:v>
                      </c:pt>
                      <c:pt idx="92">
                        <c:v>1.5329999999999999</c:v>
                      </c:pt>
                      <c:pt idx="93">
                        <c:v>1.55</c:v>
                      </c:pt>
                      <c:pt idx="94">
                        <c:v>1.5669999999999999</c:v>
                      </c:pt>
                      <c:pt idx="95">
                        <c:v>1.583</c:v>
                      </c:pt>
                      <c:pt idx="96">
                        <c:v>1.6</c:v>
                      </c:pt>
                      <c:pt idx="97">
                        <c:v>1.617</c:v>
                      </c:pt>
                      <c:pt idx="98">
                        <c:v>1.633</c:v>
                      </c:pt>
                      <c:pt idx="99">
                        <c:v>1.65</c:v>
                      </c:pt>
                      <c:pt idx="100">
                        <c:v>1.667</c:v>
                      </c:pt>
                      <c:pt idx="101">
                        <c:v>1.6830000000000001</c:v>
                      </c:pt>
                      <c:pt idx="102">
                        <c:v>1.7</c:v>
                      </c:pt>
                      <c:pt idx="103">
                        <c:v>1.7170000000000001</c:v>
                      </c:pt>
                      <c:pt idx="104">
                        <c:v>1.7330000000000001</c:v>
                      </c:pt>
                      <c:pt idx="105">
                        <c:v>1.75</c:v>
                      </c:pt>
                      <c:pt idx="106">
                        <c:v>1.7669999999999999</c:v>
                      </c:pt>
                      <c:pt idx="107">
                        <c:v>1.7829999999999999</c:v>
                      </c:pt>
                      <c:pt idx="108">
                        <c:v>1.8</c:v>
                      </c:pt>
                      <c:pt idx="109">
                        <c:v>1.8169999999999999</c:v>
                      </c:pt>
                      <c:pt idx="110">
                        <c:v>1.833</c:v>
                      </c:pt>
                      <c:pt idx="111">
                        <c:v>1.85</c:v>
                      </c:pt>
                      <c:pt idx="112">
                        <c:v>1.867</c:v>
                      </c:pt>
                      <c:pt idx="113">
                        <c:v>1.883</c:v>
                      </c:pt>
                      <c:pt idx="114">
                        <c:v>1.9</c:v>
                      </c:pt>
                      <c:pt idx="115">
                        <c:v>1.917</c:v>
                      </c:pt>
                      <c:pt idx="116">
                        <c:v>1.9330000000000001</c:v>
                      </c:pt>
                      <c:pt idx="117">
                        <c:v>1.95</c:v>
                      </c:pt>
                      <c:pt idx="118">
                        <c:v>1.9670000000000001</c:v>
                      </c:pt>
                      <c:pt idx="119">
                        <c:v>1.9830000000000001</c:v>
                      </c:pt>
                      <c:pt idx="120">
                        <c:v>2</c:v>
                      </c:pt>
                      <c:pt idx="121">
                        <c:v>2.0169999999999999</c:v>
                      </c:pt>
                      <c:pt idx="122">
                        <c:v>2.0329999999999999</c:v>
                      </c:pt>
                      <c:pt idx="123">
                        <c:v>2.0499999999999998</c:v>
                      </c:pt>
                      <c:pt idx="124">
                        <c:v>2.0670000000000002</c:v>
                      </c:pt>
                      <c:pt idx="125">
                        <c:v>2.0830000000000002</c:v>
                      </c:pt>
                      <c:pt idx="126">
                        <c:v>2.1</c:v>
                      </c:pt>
                      <c:pt idx="127">
                        <c:v>2.117</c:v>
                      </c:pt>
                      <c:pt idx="128">
                        <c:v>2.133</c:v>
                      </c:pt>
                      <c:pt idx="129">
                        <c:v>2.15</c:v>
                      </c:pt>
                      <c:pt idx="130">
                        <c:v>2.1669999999999998</c:v>
                      </c:pt>
                      <c:pt idx="131">
                        <c:v>2.1829999999999998</c:v>
                      </c:pt>
                      <c:pt idx="132">
                        <c:v>2.2000000000000002</c:v>
                      </c:pt>
                      <c:pt idx="133">
                        <c:v>2.2170000000000001</c:v>
                      </c:pt>
                      <c:pt idx="134">
                        <c:v>2.2330000000000001</c:v>
                      </c:pt>
                      <c:pt idx="135">
                        <c:v>2.25</c:v>
                      </c:pt>
                      <c:pt idx="136">
                        <c:v>2.2669999999999999</c:v>
                      </c:pt>
                      <c:pt idx="137">
                        <c:v>2.2829999999999999</c:v>
                      </c:pt>
                      <c:pt idx="138">
                        <c:v>2.2999999999999998</c:v>
                      </c:pt>
                      <c:pt idx="139">
                        <c:v>2.3170000000000002</c:v>
                      </c:pt>
                      <c:pt idx="140">
                        <c:v>2.3330000000000002</c:v>
                      </c:pt>
                      <c:pt idx="141">
                        <c:v>2.35</c:v>
                      </c:pt>
                      <c:pt idx="142">
                        <c:v>2.367</c:v>
                      </c:pt>
                      <c:pt idx="143">
                        <c:v>2.383</c:v>
                      </c:pt>
                      <c:pt idx="144">
                        <c:v>2.4</c:v>
                      </c:pt>
                      <c:pt idx="145">
                        <c:v>2.4169999999999998</c:v>
                      </c:pt>
                      <c:pt idx="146">
                        <c:v>2.4329999999999998</c:v>
                      </c:pt>
                      <c:pt idx="147">
                        <c:v>2.4500000000000002</c:v>
                      </c:pt>
                      <c:pt idx="148">
                        <c:v>2.4670000000000001</c:v>
                      </c:pt>
                      <c:pt idx="149">
                        <c:v>2.4830000000000001</c:v>
                      </c:pt>
                      <c:pt idx="150">
                        <c:v>2.5</c:v>
                      </c:pt>
                      <c:pt idx="151">
                        <c:v>2.5169999999999999</c:v>
                      </c:pt>
                      <c:pt idx="152">
                        <c:v>2.5329999999999999</c:v>
                      </c:pt>
                      <c:pt idx="153">
                        <c:v>2.5499999999999998</c:v>
                      </c:pt>
                      <c:pt idx="154">
                        <c:v>2.5670000000000002</c:v>
                      </c:pt>
                      <c:pt idx="155">
                        <c:v>2.5830000000000002</c:v>
                      </c:pt>
                      <c:pt idx="156">
                        <c:v>2.6</c:v>
                      </c:pt>
                      <c:pt idx="157">
                        <c:v>2.617</c:v>
                      </c:pt>
                      <c:pt idx="158">
                        <c:v>2.633</c:v>
                      </c:pt>
                      <c:pt idx="159">
                        <c:v>2.65</c:v>
                      </c:pt>
                      <c:pt idx="160">
                        <c:v>2.6669999999999998</c:v>
                      </c:pt>
                      <c:pt idx="161">
                        <c:v>2.6829999999999998</c:v>
                      </c:pt>
                      <c:pt idx="162">
                        <c:v>2.7</c:v>
                      </c:pt>
                      <c:pt idx="163">
                        <c:v>2.7170000000000001</c:v>
                      </c:pt>
                      <c:pt idx="164">
                        <c:v>2.7330000000000001</c:v>
                      </c:pt>
                      <c:pt idx="165">
                        <c:v>2.75</c:v>
                      </c:pt>
                      <c:pt idx="166">
                        <c:v>2.7669999999999999</c:v>
                      </c:pt>
                      <c:pt idx="167">
                        <c:v>2.7829999999999999</c:v>
                      </c:pt>
                      <c:pt idx="168">
                        <c:v>2.8</c:v>
                      </c:pt>
                      <c:pt idx="169">
                        <c:v>2.8170000000000002</c:v>
                      </c:pt>
                      <c:pt idx="170">
                        <c:v>2.8330000000000002</c:v>
                      </c:pt>
                      <c:pt idx="171">
                        <c:v>2.85</c:v>
                      </c:pt>
                      <c:pt idx="172">
                        <c:v>2.867</c:v>
                      </c:pt>
                      <c:pt idx="173">
                        <c:v>2.883</c:v>
                      </c:pt>
                      <c:pt idx="174">
                        <c:v>2.9</c:v>
                      </c:pt>
                      <c:pt idx="175">
                        <c:v>2.9169999999999998</c:v>
                      </c:pt>
                      <c:pt idx="176">
                        <c:v>2.9329999999999998</c:v>
                      </c:pt>
                      <c:pt idx="177">
                        <c:v>2.95</c:v>
                      </c:pt>
                      <c:pt idx="178">
                        <c:v>2.9670000000000001</c:v>
                      </c:pt>
                      <c:pt idx="179">
                        <c:v>2.9830000000000001</c:v>
                      </c:pt>
                      <c:pt idx="180">
                        <c:v>3</c:v>
                      </c:pt>
                      <c:pt idx="181">
                        <c:v>3.0169999999999999</c:v>
                      </c:pt>
                      <c:pt idx="182">
                        <c:v>3.0329999999999999</c:v>
                      </c:pt>
                      <c:pt idx="183">
                        <c:v>3.05</c:v>
                      </c:pt>
                      <c:pt idx="184">
                        <c:v>3.0670000000000002</c:v>
                      </c:pt>
                      <c:pt idx="185">
                        <c:v>3.0830000000000002</c:v>
                      </c:pt>
                      <c:pt idx="186">
                        <c:v>3.1</c:v>
                      </c:pt>
                      <c:pt idx="187">
                        <c:v>3.117</c:v>
                      </c:pt>
                      <c:pt idx="188">
                        <c:v>3.133</c:v>
                      </c:pt>
                      <c:pt idx="189">
                        <c:v>3.15</c:v>
                      </c:pt>
                      <c:pt idx="190">
                        <c:v>3.1669999999999998</c:v>
                      </c:pt>
                      <c:pt idx="191">
                        <c:v>3.1829999999999998</c:v>
                      </c:pt>
                      <c:pt idx="192">
                        <c:v>3.2</c:v>
                      </c:pt>
                      <c:pt idx="193">
                        <c:v>3.2170000000000001</c:v>
                      </c:pt>
                      <c:pt idx="194">
                        <c:v>3.2330000000000001</c:v>
                      </c:pt>
                      <c:pt idx="195">
                        <c:v>3.25</c:v>
                      </c:pt>
                      <c:pt idx="196">
                        <c:v>3.2669999999999999</c:v>
                      </c:pt>
                      <c:pt idx="197">
                        <c:v>3.2829999999999999</c:v>
                      </c:pt>
                      <c:pt idx="198">
                        <c:v>3.3</c:v>
                      </c:pt>
                      <c:pt idx="199">
                        <c:v>3.3170000000000002</c:v>
                      </c:pt>
                      <c:pt idx="200">
                        <c:v>3.3330000000000002</c:v>
                      </c:pt>
                      <c:pt idx="201">
                        <c:v>3.35</c:v>
                      </c:pt>
                      <c:pt idx="202">
                        <c:v>3.367</c:v>
                      </c:pt>
                      <c:pt idx="203">
                        <c:v>3.383</c:v>
                      </c:pt>
                      <c:pt idx="204">
                        <c:v>3.4</c:v>
                      </c:pt>
                      <c:pt idx="205">
                        <c:v>3.4169999999999998</c:v>
                      </c:pt>
                      <c:pt idx="206">
                        <c:v>3.4329999999999998</c:v>
                      </c:pt>
                      <c:pt idx="207">
                        <c:v>3.45</c:v>
                      </c:pt>
                      <c:pt idx="208">
                        <c:v>3.4670000000000001</c:v>
                      </c:pt>
                      <c:pt idx="209">
                        <c:v>3.4830000000000001</c:v>
                      </c:pt>
                      <c:pt idx="210">
                        <c:v>3.5</c:v>
                      </c:pt>
                      <c:pt idx="211">
                        <c:v>3.5169999999999999</c:v>
                      </c:pt>
                      <c:pt idx="212">
                        <c:v>3.5329999999999999</c:v>
                      </c:pt>
                      <c:pt idx="213">
                        <c:v>3.55</c:v>
                      </c:pt>
                      <c:pt idx="214">
                        <c:v>3.5670000000000002</c:v>
                      </c:pt>
                      <c:pt idx="215">
                        <c:v>3.5830000000000002</c:v>
                      </c:pt>
                      <c:pt idx="216">
                        <c:v>3.6</c:v>
                      </c:pt>
                      <c:pt idx="217">
                        <c:v>3.617</c:v>
                      </c:pt>
                      <c:pt idx="218">
                        <c:v>3.633</c:v>
                      </c:pt>
                      <c:pt idx="219">
                        <c:v>3.65</c:v>
                      </c:pt>
                      <c:pt idx="220">
                        <c:v>3.6669999999999998</c:v>
                      </c:pt>
                      <c:pt idx="221">
                        <c:v>3.6829999999999998</c:v>
                      </c:pt>
                      <c:pt idx="222">
                        <c:v>3.7</c:v>
                      </c:pt>
                      <c:pt idx="223">
                        <c:v>3.7170000000000001</c:v>
                      </c:pt>
                      <c:pt idx="224">
                        <c:v>3.7330000000000001</c:v>
                      </c:pt>
                      <c:pt idx="225">
                        <c:v>3.75</c:v>
                      </c:pt>
                      <c:pt idx="226">
                        <c:v>3.7669999999999999</c:v>
                      </c:pt>
                      <c:pt idx="227">
                        <c:v>3.7829999999999999</c:v>
                      </c:pt>
                      <c:pt idx="228">
                        <c:v>3.8</c:v>
                      </c:pt>
                      <c:pt idx="229">
                        <c:v>3.8170000000000002</c:v>
                      </c:pt>
                      <c:pt idx="230">
                        <c:v>3.8330000000000002</c:v>
                      </c:pt>
                      <c:pt idx="231">
                        <c:v>3.85</c:v>
                      </c:pt>
                      <c:pt idx="232">
                        <c:v>3.867</c:v>
                      </c:pt>
                      <c:pt idx="233">
                        <c:v>3.883</c:v>
                      </c:pt>
                      <c:pt idx="234">
                        <c:v>3.9</c:v>
                      </c:pt>
                      <c:pt idx="235">
                        <c:v>3.9169999999999998</c:v>
                      </c:pt>
                      <c:pt idx="236">
                        <c:v>3.9329999999999998</c:v>
                      </c:pt>
                      <c:pt idx="237">
                        <c:v>3.95</c:v>
                      </c:pt>
                      <c:pt idx="238">
                        <c:v>3.9670000000000001</c:v>
                      </c:pt>
                      <c:pt idx="239">
                        <c:v>3.9830000000000001</c:v>
                      </c:pt>
                      <c:pt idx="240">
                        <c:v>4</c:v>
                      </c:pt>
                      <c:pt idx="241">
                        <c:v>4.0170000000000003</c:v>
                      </c:pt>
                      <c:pt idx="242">
                        <c:v>4.0330000000000004</c:v>
                      </c:pt>
                      <c:pt idx="243">
                        <c:v>4.05</c:v>
                      </c:pt>
                      <c:pt idx="244">
                        <c:v>4.0670000000000002</c:v>
                      </c:pt>
                      <c:pt idx="245">
                        <c:v>4.0830000000000002</c:v>
                      </c:pt>
                      <c:pt idx="246">
                        <c:v>4.0999999999999996</c:v>
                      </c:pt>
                      <c:pt idx="247">
                        <c:v>4.117</c:v>
                      </c:pt>
                      <c:pt idx="248">
                        <c:v>4.133</c:v>
                      </c:pt>
                      <c:pt idx="249">
                        <c:v>4.1500000000000004</c:v>
                      </c:pt>
                      <c:pt idx="250">
                        <c:v>4.1669999999999998</c:v>
                      </c:pt>
                      <c:pt idx="251">
                        <c:v>4.1829999999999998</c:v>
                      </c:pt>
                      <c:pt idx="252">
                        <c:v>4.2</c:v>
                      </c:pt>
                      <c:pt idx="253">
                        <c:v>4.2169999999999996</c:v>
                      </c:pt>
                      <c:pt idx="254">
                        <c:v>4.2329999999999997</c:v>
                      </c:pt>
                      <c:pt idx="255">
                        <c:v>4.25</c:v>
                      </c:pt>
                      <c:pt idx="256">
                        <c:v>4.2670000000000003</c:v>
                      </c:pt>
                      <c:pt idx="257">
                        <c:v>4.2830000000000004</c:v>
                      </c:pt>
                      <c:pt idx="258">
                        <c:v>4.3</c:v>
                      </c:pt>
                      <c:pt idx="259">
                        <c:v>4.3170000000000002</c:v>
                      </c:pt>
                      <c:pt idx="260">
                        <c:v>4.3330000000000002</c:v>
                      </c:pt>
                      <c:pt idx="261">
                        <c:v>4.3499999999999996</c:v>
                      </c:pt>
                      <c:pt idx="262">
                        <c:v>4.367</c:v>
                      </c:pt>
                      <c:pt idx="263">
                        <c:v>4.383</c:v>
                      </c:pt>
                      <c:pt idx="264">
                        <c:v>4.4000000000000004</c:v>
                      </c:pt>
                      <c:pt idx="265">
                        <c:v>4.4169999999999998</c:v>
                      </c:pt>
                      <c:pt idx="266">
                        <c:v>4.4329999999999998</c:v>
                      </c:pt>
                      <c:pt idx="267">
                        <c:v>4.45</c:v>
                      </c:pt>
                      <c:pt idx="268">
                        <c:v>4.4669999999999996</c:v>
                      </c:pt>
                      <c:pt idx="269">
                        <c:v>4.4829999999999997</c:v>
                      </c:pt>
                      <c:pt idx="270">
                        <c:v>4.5</c:v>
                      </c:pt>
                      <c:pt idx="271">
                        <c:v>4.5170000000000003</c:v>
                      </c:pt>
                      <c:pt idx="272">
                        <c:v>4.5330000000000004</c:v>
                      </c:pt>
                      <c:pt idx="273">
                        <c:v>4.55</c:v>
                      </c:pt>
                      <c:pt idx="274">
                        <c:v>4.5670000000000002</c:v>
                      </c:pt>
                      <c:pt idx="275">
                        <c:v>4.5830000000000002</c:v>
                      </c:pt>
                      <c:pt idx="276">
                        <c:v>4.5999999999999996</c:v>
                      </c:pt>
                      <c:pt idx="277">
                        <c:v>4.617</c:v>
                      </c:pt>
                      <c:pt idx="278">
                        <c:v>4.633</c:v>
                      </c:pt>
                      <c:pt idx="279">
                        <c:v>4.6500000000000004</c:v>
                      </c:pt>
                      <c:pt idx="280">
                        <c:v>4.6669999999999998</c:v>
                      </c:pt>
                      <c:pt idx="281">
                        <c:v>4.6829999999999998</c:v>
                      </c:pt>
                      <c:pt idx="282">
                        <c:v>4.7</c:v>
                      </c:pt>
                      <c:pt idx="283">
                        <c:v>4.7169999999999996</c:v>
                      </c:pt>
                      <c:pt idx="284">
                        <c:v>4.7329999999999997</c:v>
                      </c:pt>
                      <c:pt idx="285">
                        <c:v>4.75</c:v>
                      </c:pt>
                      <c:pt idx="286">
                        <c:v>4.7670000000000003</c:v>
                      </c:pt>
                      <c:pt idx="287">
                        <c:v>4.7830000000000004</c:v>
                      </c:pt>
                      <c:pt idx="288">
                        <c:v>4.8</c:v>
                      </c:pt>
                      <c:pt idx="289">
                        <c:v>4.8170000000000002</c:v>
                      </c:pt>
                      <c:pt idx="290">
                        <c:v>4.8330000000000002</c:v>
                      </c:pt>
                      <c:pt idx="291">
                        <c:v>4.8499999999999996</c:v>
                      </c:pt>
                      <c:pt idx="292">
                        <c:v>4.867</c:v>
                      </c:pt>
                      <c:pt idx="293">
                        <c:v>4.883</c:v>
                      </c:pt>
                      <c:pt idx="294">
                        <c:v>4.9000000000000004</c:v>
                      </c:pt>
                      <c:pt idx="295">
                        <c:v>4.9169999999999998</c:v>
                      </c:pt>
                      <c:pt idx="296">
                        <c:v>4.9329999999999998</c:v>
                      </c:pt>
                      <c:pt idx="297">
                        <c:v>4.95</c:v>
                      </c:pt>
                      <c:pt idx="298">
                        <c:v>4.9669999999999996</c:v>
                      </c:pt>
                      <c:pt idx="299">
                        <c:v>4.9829999999999997</c:v>
                      </c:pt>
                      <c:pt idx="300">
                        <c:v>5</c:v>
                      </c:pt>
                      <c:pt idx="301">
                        <c:v>5.0170000000000003</c:v>
                      </c:pt>
                      <c:pt idx="302">
                        <c:v>5.0330000000000004</c:v>
                      </c:pt>
                      <c:pt idx="303">
                        <c:v>5.05</c:v>
                      </c:pt>
                      <c:pt idx="304">
                        <c:v>5.0670000000000002</c:v>
                      </c:pt>
                      <c:pt idx="305">
                        <c:v>5.0830000000000002</c:v>
                      </c:pt>
                      <c:pt idx="306">
                        <c:v>5.0999999999999996</c:v>
                      </c:pt>
                      <c:pt idx="307">
                        <c:v>5.117</c:v>
                      </c:pt>
                      <c:pt idx="308">
                        <c:v>5.133</c:v>
                      </c:pt>
                      <c:pt idx="309">
                        <c:v>5.15</c:v>
                      </c:pt>
                      <c:pt idx="310">
                        <c:v>5.1669999999999998</c:v>
                      </c:pt>
                      <c:pt idx="311">
                        <c:v>5.1829999999999998</c:v>
                      </c:pt>
                      <c:pt idx="312">
                        <c:v>5.2</c:v>
                      </c:pt>
                      <c:pt idx="313">
                        <c:v>5.2169999999999996</c:v>
                      </c:pt>
                      <c:pt idx="314">
                        <c:v>5.2329999999999997</c:v>
                      </c:pt>
                      <c:pt idx="315">
                        <c:v>5.25</c:v>
                      </c:pt>
                      <c:pt idx="316">
                        <c:v>5.2670000000000003</c:v>
                      </c:pt>
                      <c:pt idx="317">
                        <c:v>5.2830000000000004</c:v>
                      </c:pt>
                      <c:pt idx="318">
                        <c:v>5.3</c:v>
                      </c:pt>
                      <c:pt idx="319">
                        <c:v>5.3170000000000002</c:v>
                      </c:pt>
                      <c:pt idx="320">
                        <c:v>5.3330000000000002</c:v>
                      </c:pt>
                      <c:pt idx="321">
                        <c:v>5.35</c:v>
                      </c:pt>
                      <c:pt idx="322">
                        <c:v>5.367</c:v>
                      </c:pt>
                      <c:pt idx="323">
                        <c:v>5.383</c:v>
                      </c:pt>
                      <c:pt idx="324">
                        <c:v>5.4</c:v>
                      </c:pt>
                      <c:pt idx="325">
                        <c:v>5.4169999999999998</c:v>
                      </c:pt>
                      <c:pt idx="326">
                        <c:v>5.4329999999999998</c:v>
                      </c:pt>
                      <c:pt idx="327">
                        <c:v>5.45</c:v>
                      </c:pt>
                      <c:pt idx="328">
                        <c:v>5.4669999999999996</c:v>
                      </c:pt>
                      <c:pt idx="329">
                        <c:v>5.4829999999999997</c:v>
                      </c:pt>
                      <c:pt idx="330">
                        <c:v>5.5</c:v>
                      </c:pt>
                      <c:pt idx="331">
                        <c:v>5.5170000000000003</c:v>
                      </c:pt>
                      <c:pt idx="332">
                        <c:v>5.5330000000000004</c:v>
                      </c:pt>
                      <c:pt idx="333">
                        <c:v>5.55</c:v>
                      </c:pt>
                      <c:pt idx="334">
                        <c:v>5.5670000000000002</c:v>
                      </c:pt>
                      <c:pt idx="335">
                        <c:v>5.5830000000000002</c:v>
                      </c:pt>
                      <c:pt idx="336">
                        <c:v>5.6</c:v>
                      </c:pt>
                      <c:pt idx="337">
                        <c:v>5.617</c:v>
                      </c:pt>
                      <c:pt idx="338">
                        <c:v>5.633</c:v>
                      </c:pt>
                      <c:pt idx="339">
                        <c:v>5.65</c:v>
                      </c:pt>
                      <c:pt idx="340">
                        <c:v>5.6669999999999998</c:v>
                      </c:pt>
                      <c:pt idx="341">
                        <c:v>5.6829999999999998</c:v>
                      </c:pt>
                      <c:pt idx="342">
                        <c:v>5.7</c:v>
                      </c:pt>
                      <c:pt idx="343">
                        <c:v>5.7169999999999996</c:v>
                      </c:pt>
                      <c:pt idx="344">
                        <c:v>5.7329999999999997</c:v>
                      </c:pt>
                      <c:pt idx="345">
                        <c:v>5.75</c:v>
                      </c:pt>
                      <c:pt idx="346">
                        <c:v>5.7670000000000003</c:v>
                      </c:pt>
                      <c:pt idx="347">
                        <c:v>5.7830000000000004</c:v>
                      </c:pt>
                      <c:pt idx="348">
                        <c:v>5.8</c:v>
                      </c:pt>
                      <c:pt idx="349">
                        <c:v>5.8170000000000002</c:v>
                      </c:pt>
                      <c:pt idx="350">
                        <c:v>5.8330000000000002</c:v>
                      </c:pt>
                      <c:pt idx="351">
                        <c:v>5.85</c:v>
                      </c:pt>
                      <c:pt idx="352">
                        <c:v>5.867</c:v>
                      </c:pt>
                      <c:pt idx="353">
                        <c:v>5.883</c:v>
                      </c:pt>
                      <c:pt idx="354">
                        <c:v>5.9</c:v>
                      </c:pt>
                      <c:pt idx="355">
                        <c:v>5.9169999999999998</c:v>
                      </c:pt>
                      <c:pt idx="356">
                        <c:v>5.9329999999999998</c:v>
                      </c:pt>
                      <c:pt idx="357">
                        <c:v>5.95</c:v>
                      </c:pt>
                      <c:pt idx="358">
                        <c:v>5.9669999999999996</c:v>
                      </c:pt>
                      <c:pt idx="359">
                        <c:v>5.9829999999999997</c:v>
                      </c:pt>
                      <c:pt idx="360">
                        <c:v>6</c:v>
                      </c:pt>
                      <c:pt idx="361">
                        <c:v>6.0170000000000003</c:v>
                      </c:pt>
                      <c:pt idx="362">
                        <c:v>6.0330000000000004</c:v>
                      </c:pt>
                      <c:pt idx="363">
                        <c:v>6.05</c:v>
                      </c:pt>
                      <c:pt idx="364">
                        <c:v>6.0670000000000002</c:v>
                      </c:pt>
                      <c:pt idx="365">
                        <c:v>6.0830000000000002</c:v>
                      </c:pt>
                      <c:pt idx="366">
                        <c:v>6.1</c:v>
                      </c:pt>
                      <c:pt idx="367">
                        <c:v>6.117</c:v>
                      </c:pt>
                      <c:pt idx="368">
                        <c:v>6.133</c:v>
                      </c:pt>
                      <c:pt idx="369">
                        <c:v>6.15</c:v>
                      </c:pt>
                      <c:pt idx="370">
                        <c:v>6.1669999999999998</c:v>
                      </c:pt>
                      <c:pt idx="371">
                        <c:v>6.1829999999999998</c:v>
                      </c:pt>
                      <c:pt idx="372">
                        <c:v>6.2</c:v>
                      </c:pt>
                      <c:pt idx="373">
                        <c:v>6.2169999999999996</c:v>
                      </c:pt>
                      <c:pt idx="374">
                        <c:v>6.2329999999999997</c:v>
                      </c:pt>
                      <c:pt idx="375">
                        <c:v>6.25</c:v>
                      </c:pt>
                      <c:pt idx="376">
                        <c:v>6.2670000000000003</c:v>
                      </c:pt>
                      <c:pt idx="377">
                        <c:v>6.2830000000000004</c:v>
                      </c:pt>
                      <c:pt idx="378">
                        <c:v>6.3</c:v>
                      </c:pt>
                      <c:pt idx="379">
                        <c:v>6.3170000000000002</c:v>
                      </c:pt>
                      <c:pt idx="380">
                        <c:v>6.3330000000000002</c:v>
                      </c:pt>
                      <c:pt idx="381">
                        <c:v>6.35</c:v>
                      </c:pt>
                      <c:pt idx="382">
                        <c:v>6.367</c:v>
                      </c:pt>
                      <c:pt idx="383">
                        <c:v>6.383</c:v>
                      </c:pt>
                      <c:pt idx="384">
                        <c:v>6.4</c:v>
                      </c:pt>
                      <c:pt idx="385">
                        <c:v>6.4169999999999998</c:v>
                      </c:pt>
                      <c:pt idx="386">
                        <c:v>6.4329999999999998</c:v>
                      </c:pt>
                      <c:pt idx="387">
                        <c:v>6.45</c:v>
                      </c:pt>
                      <c:pt idx="388">
                        <c:v>6.4669999999999996</c:v>
                      </c:pt>
                      <c:pt idx="389">
                        <c:v>6.4829999999999997</c:v>
                      </c:pt>
                      <c:pt idx="390">
                        <c:v>6.5</c:v>
                      </c:pt>
                      <c:pt idx="391">
                        <c:v>6.5170000000000003</c:v>
                      </c:pt>
                      <c:pt idx="392">
                        <c:v>6.5330000000000004</c:v>
                      </c:pt>
                      <c:pt idx="393">
                        <c:v>6.55</c:v>
                      </c:pt>
                      <c:pt idx="394">
                        <c:v>6.5670000000000002</c:v>
                      </c:pt>
                      <c:pt idx="395">
                        <c:v>6.5830000000000002</c:v>
                      </c:pt>
                      <c:pt idx="396">
                        <c:v>6.6</c:v>
                      </c:pt>
                      <c:pt idx="397">
                        <c:v>6.617</c:v>
                      </c:pt>
                      <c:pt idx="398">
                        <c:v>6.633</c:v>
                      </c:pt>
                      <c:pt idx="399">
                        <c:v>6.65</c:v>
                      </c:pt>
                      <c:pt idx="400">
                        <c:v>6.6669999999999998</c:v>
                      </c:pt>
                      <c:pt idx="401">
                        <c:v>6.6829999999999998</c:v>
                      </c:pt>
                      <c:pt idx="402">
                        <c:v>6.7</c:v>
                      </c:pt>
                      <c:pt idx="403">
                        <c:v>6.7169999999999996</c:v>
                      </c:pt>
                      <c:pt idx="404">
                        <c:v>6.7329999999999997</c:v>
                      </c:pt>
                      <c:pt idx="405">
                        <c:v>6.75</c:v>
                      </c:pt>
                      <c:pt idx="406">
                        <c:v>6.7670000000000003</c:v>
                      </c:pt>
                      <c:pt idx="407">
                        <c:v>6.7830000000000004</c:v>
                      </c:pt>
                      <c:pt idx="408">
                        <c:v>6.8</c:v>
                      </c:pt>
                      <c:pt idx="409">
                        <c:v>6.8170000000000002</c:v>
                      </c:pt>
                      <c:pt idx="410">
                        <c:v>6.8330000000000002</c:v>
                      </c:pt>
                      <c:pt idx="411">
                        <c:v>6.85</c:v>
                      </c:pt>
                      <c:pt idx="412">
                        <c:v>6.867</c:v>
                      </c:pt>
                      <c:pt idx="413">
                        <c:v>6.883</c:v>
                      </c:pt>
                      <c:pt idx="414">
                        <c:v>6.9</c:v>
                      </c:pt>
                      <c:pt idx="415">
                        <c:v>6.9169999999999998</c:v>
                      </c:pt>
                      <c:pt idx="416">
                        <c:v>6.9329999999999998</c:v>
                      </c:pt>
                      <c:pt idx="417">
                        <c:v>6.95</c:v>
                      </c:pt>
                      <c:pt idx="418">
                        <c:v>6.9669999999999996</c:v>
                      </c:pt>
                      <c:pt idx="419">
                        <c:v>6.9829999999999997</c:v>
                      </c:pt>
                      <c:pt idx="420">
                        <c:v>7</c:v>
                      </c:pt>
                      <c:pt idx="421">
                        <c:v>7.0170000000000003</c:v>
                      </c:pt>
                      <c:pt idx="422">
                        <c:v>7.0330000000000004</c:v>
                      </c:pt>
                      <c:pt idx="423">
                        <c:v>7.05</c:v>
                      </c:pt>
                      <c:pt idx="424">
                        <c:v>7.0670000000000002</c:v>
                      </c:pt>
                      <c:pt idx="425">
                        <c:v>7.0830000000000002</c:v>
                      </c:pt>
                      <c:pt idx="426">
                        <c:v>7.1</c:v>
                      </c:pt>
                      <c:pt idx="427">
                        <c:v>7.117</c:v>
                      </c:pt>
                      <c:pt idx="428">
                        <c:v>7.133</c:v>
                      </c:pt>
                      <c:pt idx="429">
                        <c:v>7.15</c:v>
                      </c:pt>
                      <c:pt idx="430">
                        <c:v>7.1669999999999998</c:v>
                      </c:pt>
                      <c:pt idx="431">
                        <c:v>7.1829999999999998</c:v>
                      </c:pt>
                      <c:pt idx="432">
                        <c:v>7.2</c:v>
                      </c:pt>
                      <c:pt idx="433">
                        <c:v>7.2169999999999996</c:v>
                      </c:pt>
                      <c:pt idx="434">
                        <c:v>7.2329999999999997</c:v>
                      </c:pt>
                      <c:pt idx="435">
                        <c:v>7.25</c:v>
                      </c:pt>
                      <c:pt idx="436">
                        <c:v>7.2670000000000003</c:v>
                      </c:pt>
                      <c:pt idx="437">
                        <c:v>7.2830000000000004</c:v>
                      </c:pt>
                      <c:pt idx="438">
                        <c:v>7.3</c:v>
                      </c:pt>
                      <c:pt idx="439">
                        <c:v>7.3170000000000002</c:v>
                      </c:pt>
                      <c:pt idx="440">
                        <c:v>7.3330000000000002</c:v>
                      </c:pt>
                      <c:pt idx="441">
                        <c:v>7.35</c:v>
                      </c:pt>
                      <c:pt idx="442">
                        <c:v>7.367</c:v>
                      </c:pt>
                      <c:pt idx="443">
                        <c:v>7.383</c:v>
                      </c:pt>
                      <c:pt idx="444">
                        <c:v>7.4</c:v>
                      </c:pt>
                      <c:pt idx="445">
                        <c:v>7.4169999999999998</c:v>
                      </c:pt>
                      <c:pt idx="446">
                        <c:v>7.4329999999999998</c:v>
                      </c:pt>
                      <c:pt idx="447">
                        <c:v>7.45</c:v>
                      </c:pt>
                      <c:pt idx="448">
                        <c:v>7.4669999999999996</c:v>
                      </c:pt>
                      <c:pt idx="449">
                        <c:v>7.4829999999999997</c:v>
                      </c:pt>
                      <c:pt idx="450">
                        <c:v>7.5</c:v>
                      </c:pt>
                      <c:pt idx="451">
                        <c:v>7.5170000000000003</c:v>
                      </c:pt>
                      <c:pt idx="452">
                        <c:v>7.5330000000000004</c:v>
                      </c:pt>
                      <c:pt idx="453">
                        <c:v>7.55</c:v>
                      </c:pt>
                      <c:pt idx="454">
                        <c:v>7.5670000000000002</c:v>
                      </c:pt>
                      <c:pt idx="455">
                        <c:v>7.5830000000000002</c:v>
                      </c:pt>
                      <c:pt idx="456">
                        <c:v>7.6</c:v>
                      </c:pt>
                      <c:pt idx="457">
                        <c:v>7.617</c:v>
                      </c:pt>
                      <c:pt idx="458">
                        <c:v>7.633</c:v>
                      </c:pt>
                      <c:pt idx="459">
                        <c:v>7.65</c:v>
                      </c:pt>
                      <c:pt idx="460">
                        <c:v>7.6669999999999998</c:v>
                      </c:pt>
                      <c:pt idx="461">
                        <c:v>7.6829999999999998</c:v>
                      </c:pt>
                      <c:pt idx="462">
                        <c:v>7.7</c:v>
                      </c:pt>
                      <c:pt idx="463">
                        <c:v>7.7169999999999996</c:v>
                      </c:pt>
                      <c:pt idx="464">
                        <c:v>7.7329999999999997</c:v>
                      </c:pt>
                      <c:pt idx="465">
                        <c:v>7.75</c:v>
                      </c:pt>
                      <c:pt idx="466">
                        <c:v>7.7670000000000003</c:v>
                      </c:pt>
                      <c:pt idx="467">
                        <c:v>7.7830000000000004</c:v>
                      </c:pt>
                      <c:pt idx="468">
                        <c:v>7.8</c:v>
                      </c:pt>
                      <c:pt idx="469">
                        <c:v>7.8170000000000002</c:v>
                      </c:pt>
                      <c:pt idx="470">
                        <c:v>7.8330000000000002</c:v>
                      </c:pt>
                      <c:pt idx="471">
                        <c:v>7.85</c:v>
                      </c:pt>
                      <c:pt idx="472">
                        <c:v>7.867</c:v>
                      </c:pt>
                      <c:pt idx="473">
                        <c:v>7.883</c:v>
                      </c:pt>
                      <c:pt idx="474">
                        <c:v>7.9</c:v>
                      </c:pt>
                      <c:pt idx="475">
                        <c:v>7.9169999999999998</c:v>
                      </c:pt>
                      <c:pt idx="476">
                        <c:v>7.9329999999999998</c:v>
                      </c:pt>
                      <c:pt idx="477">
                        <c:v>7.95</c:v>
                      </c:pt>
                      <c:pt idx="478">
                        <c:v>7.9669999999999996</c:v>
                      </c:pt>
                      <c:pt idx="479">
                        <c:v>7.9829999999999997</c:v>
                      </c:pt>
                      <c:pt idx="480">
                        <c:v>8</c:v>
                      </c:pt>
                      <c:pt idx="481">
                        <c:v>8.0169999999999995</c:v>
                      </c:pt>
                      <c:pt idx="482">
                        <c:v>8.0329999999999995</c:v>
                      </c:pt>
                      <c:pt idx="483">
                        <c:v>8.0500000000000007</c:v>
                      </c:pt>
                      <c:pt idx="484">
                        <c:v>8.0670000000000002</c:v>
                      </c:pt>
                      <c:pt idx="485">
                        <c:v>8.0830000000000002</c:v>
                      </c:pt>
                      <c:pt idx="486">
                        <c:v>8.1</c:v>
                      </c:pt>
                      <c:pt idx="487">
                        <c:v>8.1170000000000009</c:v>
                      </c:pt>
                      <c:pt idx="488">
                        <c:v>8.1329999999999991</c:v>
                      </c:pt>
                      <c:pt idx="489">
                        <c:v>8.15</c:v>
                      </c:pt>
                      <c:pt idx="490">
                        <c:v>8.1669999999999998</c:v>
                      </c:pt>
                      <c:pt idx="491">
                        <c:v>8.1829999999999998</c:v>
                      </c:pt>
                      <c:pt idx="492">
                        <c:v>8.1999999999999993</c:v>
                      </c:pt>
                      <c:pt idx="493">
                        <c:v>8.2170000000000005</c:v>
                      </c:pt>
                      <c:pt idx="494">
                        <c:v>8.2330000000000005</c:v>
                      </c:pt>
                      <c:pt idx="495">
                        <c:v>8.25</c:v>
                      </c:pt>
                      <c:pt idx="496">
                        <c:v>8.2669999999999995</c:v>
                      </c:pt>
                      <c:pt idx="497">
                        <c:v>8.2829999999999995</c:v>
                      </c:pt>
                      <c:pt idx="498">
                        <c:v>8.3000000000000007</c:v>
                      </c:pt>
                      <c:pt idx="499">
                        <c:v>8.3170000000000002</c:v>
                      </c:pt>
                      <c:pt idx="500">
                        <c:v>8.3330000000000002</c:v>
                      </c:pt>
                      <c:pt idx="501">
                        <c:v>8.35</c:v>
                      </c:pt>
                      <c:pt idx="502">
                        <c:v>8.3670000000000009</c:v>
                      </c:pt>
                      <c:pt idx="503">
                        <c:v>8.3829999999999991</c:v>
                      </c:pt>
                      <c:pt idx="504">
                        <c:v>8.4</c:v>
                      </c:pt>
                      <c:pt idx="505">
                        <c:v>8.4169999999999998</c:v>
                      </c:pt>
                      <c:pt idx="506">
                        <c:v>8.4329999999999998</c:v>
                      </c:pt>
                      <c:pt idx="507">
                        <c:v>8.4499999999999993</c:v>
                      </c:pt>
                      <c:pt idx="508">
                        <c:v>8.4670000000000005</c:v>
                      </c:pt>
                      <c:pt idx="509">
                        <c:v>8.4830000000000005</c:v>
                      </c:pt>
                      <c:pt idx="510">
                        <c:v>8.5</c:v>
                      </c:pt>
                      <c:pt idx="511">
                        <c:v>8.5169999999999995</c:v>
                      </c:pt>
                      <c:pt idx="512">
                        <c:v>8.5329999999999995</c:v>
                      </c:pt>
                      <c:pt idx="513">
                        <c:v>8.5500000000000007</c:v>
                      </c:pt>
                      <c:pt idx="514">
                        <c:v>8.5670000000000002</c:v>
                      </c:pt>
                      <c:pt idx="515">
                        <c:v>8.5830000000000002</c:v>
                      </c:pt>
                      <c:pt idx="516">
                        <c:v>8.6</c:v>
                      </c:pt>
                      <c:pt idx="517">
                        <c:v>8.6170000000000009</c:v>
                      </c:pt>
                      <c:pt idx="518">
                        <c:v>8.6329999999999991</c:v>
                      </c:pt>
                      <c:pt idx="519">
                        <c:v>8.65</c:v>
                      </c:pt>
                      <c:pt idx="520">
                        <c:v>8.6669999999999998</c:v>
                      </c:pt>
                      <c:pt idx="521">
                        <c:v>8.6829999999999998</c:v>
                      </c:pt>
                      <c:pt idx="522">
                        <c:v>8.6999999999999993</c:v>
                      </c:pt>
                      <c:pt idx="523">
                        <c:v>8.7170000000000005</c:v>
                      </c:pt>
                      <c:pt idx="524">
                        <c:v>8.7330000000000005</c:v>
                      </c:pt>
                      <c:pt idx="525">
                        <c:v>8.75</c:v>
                      </c:pt>
                      <c:pt idx="526">
                        <c:v>8.7669999999999995</c:v>
                      </c:pt>
                      <c:pt idx="527">
                        <c:v>8.7829999999999995</c:v>
                      </c:pt>
                      <c:pt idx="528">
                        <c:v>8.8000000000000007</c:v>
                      </c:pt>
                      <c:pt idx="529">
                        <c:v>8.8170000000000002</c:v>
                      </c:pt>
                      <c:pt idx="530">
                        <c:v>8.8330000000000002</c:v>
                      </c:pt>
                      <c:pt idx="531">
                        <c:v>8.85</c:v>
                      </c:pt>
                      <c:pt idx="532">
                        <c:v>8.8670000000000009</c:v>
                      </c:pt>
                      <c:pt idx="533">
                        <c:v>8.8829999999999991</c:v>
                      </c:pt>
                      <c:pt idx="534">
                        <c:v>8.9</c:v>
                      </c:pt>
                      <c:pt idx="535">
                        <c:v>8.9169999999999998</c:v>
                      </c:pt>
                      <c:pt idx="536">
                        <c:v>8.9329999999999998</c:v>
                      </c:pt>
                      <c:pt idx="537">
                        <c:v>8.9499999999999993</c:v>
                      </c:pt>
                      <c:pt idx="538">
                        <c:v>8.9670000000000005</c:v>
                      </c:pt>
                      <c:pt idx="539">
                        <c:v>8.9830000000000005</c:v>
                      </c:pt>
                      <c:pt idx="540">
                        <c:v>9</c:v>
                      </c:pt>
                      <c:pt idx="541">
                        <c:v>9.0169999999999995</c:v>
                      </c:pt>
                      <c:pt idx="542">
                        <c:v>9.0329999999999995</c:v>
                      </c:pt>
                      <c:pt idx="543">
                        <c:v>9.0500000000000007</c:v>
                      </c:pt>
                      <c:pt idx="544">
                        <c:v>9.0670000000000002</c:v>
                      </c:pt>
                      <c:pt idx="545">
                        <c:v>9.0830000000000002</c:v>
                      </c:pt>
                      <c:pt idx="546">
                        <c:v>9.1</c:v>
                      </c:pt>
                      <c:pt idx="547">
                        <c:v>9.1170000000000009</c:v>
                      </c:pt>
                      <c:pt idx="548">
                        <c:v>9.1329999999999991</c:v>
                      </c:pt>
                      <c:pt idx="549">
                        <c:v>9.15</c:v>
                      </c:pt>
                      <c:pt idx="550">
                        <c:v>9.1669999999999998</c:v>
                      </c:pt>
                      <c:pt idx="551">
                        <c:v>9.1829999999999998</c:v>
                      </c:pt>
                      <c:pt idx="552">
                        <c:v>9.1999999999999993</c:v>
                      </c:pt>
                      <c:pt idx="553">
                        <c:v>9.2170000000000005</c:v>
                      </c:pt>
                      <c:pt idx="554">
                        <c:v>9.2330000000000005</c:v>
                      </c:pt>
                      <c:pt idx="555">
                        <c:v>9.25</c:v>
                      </c:pt>
                      <c:pt idx="556">
                        <c:v>9.2669999999999995</c:v>
                      </c:pt>
                      <c:pt idx="557">
                        <c:v>9.2829999999999995</c:v>
                      </c:pt>
                      <c:pt idx="558">
                        <c:v>9.3000000000000007</c:v>
                      </c:pt>
                      <c:pt idx="559">
                        <c:v>9.3170000000000002</c:v>
                      </c:pt>
                      <c:pt idx="560">
                        <c:v>9.3330000000000002</c:v>
                      </c:pt>
                      <c:pt idx="561">
                        <c:v>9.35</c:v>
                      </c:pt>
                      <c:pt idx="562">
                        <c:v>9.3670000000000009</c:v>
                      </c:pt>
                      <c:pt idx="563">
                        <c:v>9.3829999999999991</c:v>
                      </c:pt>
                      <c:pt idx="564">
                        <c:v>9.4</c:v>
                      </c:pt>
                      <c:pt idx="565">
                        <c:v>9.4169999999999998</c:v>
                      </c:pt>
                      <c:pt idx="566">
                        <c:v>9.4329999999999998</c:v>
                      </c:pt>
                      <c:pt idx="567">
                        <c:v>9.4499999999999993</c:v>
                      </c:pt>
                      <c:pt idx="568">
                        <c:v>9.4670000000000005</c:v>
                      </c:pt>
                      <c:pt idx="569">
                        <c:v>9.4830000000000005</c:v>
                      </c:pt>
                      <c:pt idx="570">
                        <c:v>9.5</c:v>
                      </c:pt>
                      <c:pt idx="571">
                        <c:v>9.5169999999999995</c:v>
                      </c:pt>
                      <c:pt idx="572">
                        <c:v>9.5329999999999995</c:v>
                      </c:pt>
                      <c:pt idx="573">
                        <c:v>9.5500000000000007</c:v>
                      </c:pt>
                      <c:pt idx="574">
                        <c:v>9.5670000000000002</c:v>
                      </c:pt>
                      <c:pt idx="575">
                        <c:v>9.5830000000000002</c:v>
                      </c:pt>
                      <c:pt idx="576">
                        <c:v>9.6</c:v>
                      </c:pt>
                      <c:pt idx="577">
                        <c:v>9.6170000000000009</c:v>
                      </c:pt>
                      <c:pt idx="578">
                        <c:v>9.6329999999999991</c:v>
                      </c:pt>
                      <c:pt idx="579">
                        <c:v>9.65</c:v>
                      </c:pt>
                      <c:pt idx="580">
                        <c:v>9.6669999999999998</c:v>
                      </c:pt>
                      <c:pt idx="581">
                        <c:v>9.6829999999999998</c:v>
                      </c:pt>
                      <c:pt idx="582">
                        <c:v>9.6999999999999993</c:v>
                      </c:pt>
                      <c:pt idx="583">
                        <c:v>9.7170000000000005</c:v>
                      </c:pt>
                      <c:pt idx="584">
                        <c:v>9.7330000000000005</c:v>
                      </c:pt>
                      <c:pt idx="585">
                        <c:v>9.75</c:v>
                      </c:pt>
                      <c:pt idx="586">
                        <c:v>9.7669999999999995</c:v>
                      </c:pt>
                      <c:pt idx="587">
                        <c:v>9.7829999999999995</c:v>
                      </c:pt>
                      <c:pt idx="588">
                        <c:v>9.8000000000000007</c:v>
                      </c:pt>
                      <c:pt idx="589">
                        <c:v>9.8170000000000002</c:v>
                      </c:pt>
                      <c:pt idx="590">
                        <c:v>9.8330000000000002</c:v>
                      </c:pt>
                      <c:pt idx="591">
                        <c:v>9.85</c:v>
                      </c:pt>
                      <c:pt idx="592">
                        <c:v>9.8670000000000009</c:v>
                      </c:pt>
                      <c:pt idx="593">
                        <c:v>9.8829999999999991</c:v>
                      </c:pt>
                      <c:pt idx="594">
                        <c:v>9.9</c:v>
                      </c:pt>
                      <c:pt idx="595">
                        <c:v>9.9169999999999998</c:v>
                      </c:pt>
                      <c:pt idx="596">
                        <c:v>9.9329999999999998</c:v>
                      </c:pt>
                      <c:pt idx="597">
                        <c:v>9.9499999999999993</c:v>
                      </c:pt>
                      <c:pt idx="598">
                        <c:v>9.9670000000000005</c:v>
                      </c:pt>
                      <c:pt idx="599">
                        <c:v>9.9830000000000005</c:v>
                      </c:pt>
                      <c:pt idx="600">
                        <c:v>10</c:v>
                      </c:pt>
                      <c:pt idx="601">
                        <c:v>10.016999999999999</c:v>
                      </c:pt>
                      <c:pt idx="602">
                        <c:v>10.032999999999999</c:v>
                      </c:pt>
                      <c:pt idx="603">
                        <c:v>10.050000000000001</c:v>
                      </c:pt>
                      <c:pt idx="604">
                        <c:v>10.067</c:v>
                      </c:pt>
                      <c:pt idx="605">
                        <c:v>10.083</c:v>
                      </c:pt>
                      <c:pt idx="606">
                        <c:v>10.1</c:v>
                      </c:pt>
                      <c:pt idx="607">
                        <c:v>10.117000000000001</c:v>
                      </c:pt>
                      <c:pt idx="608">
                        <c:v>10.132999999999999</c:v>
                      </c:pt>
                      <c:pt idx="609">
                        <c:v>10.15</c:v>
                      </c:pt>
                      <c:pt idx="610">
                        <c:v>10.167</c:v>
                      </c:pt>
                      <c:pt idx="611">
                        <c:v>10.183</c:v>
                      </c:pt>
                      <c:pt idx="612">
                        <c:v>10.199999999999999</c:v>
                      </c:pt>
                      <c:pt idx="613">
                        <c:v>10.217000000000001</c:v>
                      </c:pt>
                      <c:pt idx="614">
                        <c:v>10.233000000000001</c:v>
                      </c:pt>
                      <c:pt idx="615">
                        <c:v>10.25</c:v>
                      </c:pt>
                      <c:pt idx="616">
                        <c:v>10.266999999999999</c:v>
                      </c:pt>
                      <c:pt idx="617">
                        <c:v>10.282999999999999</c:v>
                      </c:pt>
                      <c:pt idx="618">
                        <c:v>10.3</c:v>
                      </c:pt>
                      <c:pt idx="619">
                        <c:v>10.317</c:v>
                      </c:pt>
                      <c:pt idx="620">
                        <c:v>10.333</c:v>
                      </c:pt>
                      <c:pt idx="621">
                        <c:v>10.35</c:v>
                      </c:pt>
                      <c:pt idx="622">
                        <c:v>10.367000000000001</c:v>
                      </c:pt>
                      <c:pt idx="623">
                        <c:v>10.382999999999999</c:v>
                      </c:pt>
                      <c:pt idx="624">
                        <c:v>10.4</c:v>
                      </c:pt>
                      <c:pt idx="625">
                        <c:v>10.417</c:v>
                      </c:pt>
                      <c:pt idx="626">
                        <c:v>10.433</c:v>
                      </c:pt>
                      <c:pt idx="627">
                        <c:v>10.45</c:v>
                      </c:pt>
                      <c:pt idx="628">
                        <c:v>10.467000000000001</c:v>
                      </c:pt>
                      <c:pt idx="629">
                        <c:v>10.483000000000001</c:v>
                      </c:pt>
                      <c:pt idx="630">
                        <c:v>10.5</c:v>
                      </c:pt>
                      <c:pt idx="631">
                        <c:v>10.516999999999999</c:v>
                      </c:pt>
                      <c:pt idx="632">
                        <c:v>10.532999999999999</c:v>
                      </c:pt>
                      <c:pt idx="633">
                        <c:v>10.55</c:v>
                      </c:pt>
                      <c:pt idx="634">
                        <c:v>10.567</c:v>
                      </c:pt>
                      <c:pt idx="635">
                        <c:v>10.583</c:v>
                      </c:pt>
                      <c:pt idx="636">
                        <c:v>10.6</c:v>
                      </c:pt>
                      <c:pt idx="637">
                        <c:v>10.617000000000001</c:v>
                      </c:pt>
                      <c:pt idx="638">
                        <c:v>10.632999999999999</c:v>
                      </c:pt>
                      <c:pt idx="639">
                        <c:v>10.65</c:v>
                      </c:pt>
                      <c:pt idx="640">
                        <c:v>10.667</c:v>
                      </c:pt>
                      <c:pt idx="641">
                        <c:v>10.683</c:v>
                      </c:pt>
                      <c:pt idx="642">
                        <c:v>10.7</c:v>
                      </c:pt>
                      <c:pt idx="643">
                        <c:v>10.717000000000001</c:v>
                      </c:pt>
                      <c:pt idx="644">
                        <c:v>10.733000000000001</c:v>
                      </c:pt>
                      <c:pt idx="645">
                        <c:v>10.75</c:v>
                      </c:pt>
                      <c:pt idx="646">
                        <c:v>10.766999999999999</c:v>
                      </c:pt>
                      <c:pt idx="647">
                        <c:v>10.782999999999999</c:v>
                      </c:pt>
                      <c:pt idx="648">
                        <c:v>10.8</c:v>
                      </c:pt>
                      <c:pt idx="649">
                        <c:v>10.817</c:v>
                      </c:pt>
                      <c:pt idx="650">
                        <c:v>10.833</c:v>
                      </c:pt>
                      <c:pt idx="651">
                        <c:v>10.85</c:v>
                      </c:pt>
                      <c:pt idx="652">
                        <c:v>10.867000000000001</c:v>
                      </c:pt>
                      <c:pt idx="653">
                        <c:v>10.882999999999999</c:v>
                      </c:pt>
                      <c:pt idx="654">
                        <c:v>10.9</c:v>
                      </c:pt>
                      <c:pt idx="655">
                        <c:v>10.917</c:v>
                      </c:pt>
                      <c:pt idx="656">
                        <c:v>10.933</c:v>
                      </c:pt>
                      <c:pt idx="657">
                        <c:v>10.95</c:v>
                      </c:pt>
                      <c:pt idx="658">
                        <c:v>10.967000000000001</c:v>
                      </c:pt>
                      <c:pt idx="659">
                        <c:v>10.983000000000001</c:v>
                      </c:pt>
                      <c:pt idx="660">
                        <c:v>11</c:v>
                      </c:pt>
                      <c:pt idx="661">
                        <c:v>11.016999999999999</c:v>
                      </c:pt>
                      <c:pt idx="662">
                        <c:v>11.032999999999999</c:v>
                      </c:pt>
                      <c:pt idx="663">
                        <c:v>11.05</c:v>
                      </c:pt>
                      <c:pt idx="664">
                        <c:v>11.067</c:v>
                      </c:pt>
                      <c:pt idx="665">
                        <c:v>11.083</c:v>
                      </c:pt>
                      <c:pt idx="666">
                        <c:v>11.1</c:v>
                      </c:pt>
                      <c:pt idx="667">
                        <c:v>11.117000000000001</c:v>
                      </c:pt>
                      <c:pt idx="668">
                        <c:v>11.132999999999999</c:v>
                      </c:pt>
                      <c:pt idx="669">
                        <c:v>11.15</c:v>
                      </c:pt>
                      <c:pt idx="670">
                        <c:v>11.167</c:v>
                      </c:pt>
                      <c:pt idx="671">
                        <c:v>11.183</c:v>
                      </c:pt>
                      <c:pt idx="672">
                        <c:v>11.2</c:v>
                      </c:pt>
                      <c:pt idx="673">
                        <c:v>11.217000000000001</c:v>
                      </c:pt>
                      <c:pt idx="674">
                        <c:v>11.233000000000001</c:v>
                      </c:pt>
                      <c:pt idx="675">
                        <c:v>11.25</c:v>
                      </c:pt>
                      <c:pt idx="676">
                        <c:v>11.266999999999999</c:v>
                      </c:pt>
                      <c:pt idx="677">
                        <c:v>11.282999999999999</c:v>
                      </c:pt>
                      <c:pt idx="678">
                        <c:v>11.3</c:v>
                      </c:pt>
                      <c:pt idx="679">
                        <c:v>11.317</c:v>
                      </c:pt>
                      <c:pt idx="680">
                        <c:v>11.333</c:v>
                      </c:pt>
                      <c:pt idx="681">
                        <c:v>11.35</c:v>
                      </c:pt>
                      <c:pt idx="682">
                        <c:v>11.367000000000001</c:v>
                      </c:pt>
                      <c:pt idx="683">
                        <c:v>11.382999999999999</c:v>
                      </c:pt>
                      <c:pt idx="684">
                        <c:v>11.4</c:v>
                      </c:pt>
                      <c:pt idx="685">
                        <c:v>11.417</c:v>
                      </c:pt>
                      <c:pt idx="686">
                        <c:v>11.433</c:v>
                      </c:pt>
                      <c:pt idx="687">
                        <c:v>11.45</c:v>
                      </c:pt>
                      <c:pt idx="688">
                        <c:v>11.467000000000001</c:v>
                      </c:pt>
                      <c:pt idx="689">
                        <c:v>11.483000000000001</c:v>
                      </c:pt>
                      <c:pt idx="690">
                        <c:v>11.5</c:v>
                      </c:pt>
                      <c:pt idx="691">
                        <c:v>11.516999999999999</c:v>
                      </c:pt>
                      <c:pt idx="692">
                        <c:v>11.532999999999999</c:v>
                      </c:pt>
                      <c:pt idx="693">
                        <c:v>11.55</c:v>
                      </c:pt>
                      <c:pt idx="694">
                        <c:v>11.567</c:v>
                      </c:pt>
                      <c:pt idx="695">
                        <c:v>11.583</c:v>
                      </c:pt>
                      <c:pt idx="696">
                        <c:v>11.6</c:v>
                      </c:pt>
                      <c:pt idx="697">
                        <c:v>11.617000000000001</c:v>
                      </c:pt>
                      <c:pt idx="698">
                        <c:v>11.632999999999999</c:v>
                      </c:pt>
                      <c:pt idx="699">
                        <c:v>11.65</c:v>
                      </c:pt>
                      <c:pt idx="700">
                        <c:v>11.667</c:v>
                      </c:pt>
                      <c:pt idx="701">
                        <c:v>11.683</c:v>
                      </c:pt>
                      <c:pt idx="702">
                        <c:v>11.7</c:v>
                      </c:pt>
                      <c:pt idx="703">
                        <c:v>11.717000000000001</c:v>
                      </c:pt>
                      <c:pt idx="704">
                        <c:v>11.733000000000001</c:v>
                      </c:pt>
                      <c:pt idx="705">
                        <c:v>11.75</c:v>
                      </c:pt>
                      <c:pt idx="706">
                        <c:v>11.766999999999999</c:v>
                      </c:pt>
                      <c:pt idx="707">
                        <c:v>11.782999999999999</c:v>
                      </c:pt>
                      <c:pt idx="708">
                        <c:v>11.8</c:v>
                      </c:pt>
                      <c:pt idx="709">
                        <c:v>11.817</c:v>
                      </c:pt>
                      <c:pt idx="710">
                        <c:v>11.833</c:v>
                      </c:pt>
                      <c:pt idx="711">
                        <c:v>11.85</c:v>
                      </c:pt>
                      <c:pt idx="712">
                        <c:v>11.867000000000001</c:v>
                      </c:pt>
                      <c:pt idx="713">
                        <c:v>11.882999999999999</c:v>
                      </c:pt>
                      <c:pt idx="714">
                        <c:v>11.9</c:v>
                      </c:pt>
                      <c:pt idx="715">
                        <c:v>11.917</c:v>
                      </c:pt>
                      <c:pt idx="716">
                        <c:v>11.933</c:v>
                      </c:pt>
                      <c:pt idx="717">
                        <c:v>11.95</c:v>
                      </c:pt>
                      <c:pt idx="718">
                        <c:v>11.967000000000001</c:v>
                      </c:pt>
                      <c:pt idx="719">
                        <c:v>11.983000000000001</c:v>
                      </c:pt>
                      <c:pt idx="720">
                        <c:v>12</c:v>
                      </c:pt>
                      <c:pt idx="721">
                        <c:v>12.016999999999999</c:v>
                      </c:pt>
                      <c:pt idx="722">
                        <c:v>12.032999999999999</c:v>
                      </c:pt>
                      <c:pt idx="723">
                        <c:v>12.05</c:v>
                      </c:pt>
                      <c:pt idx="724">
                        <c:v>12.067</c:v>
                      </c:pt>
                      <c:pt idx="725">
                        <c:v>12.083</c:v>
                      </c:pt>
                      <c:pt idx="726">
                        <c:v>12.1</c:v>
                      </c:pt>
                      <c:pt idx="727">
                        <c:v>12.117000000000001</c:v>
                      </c:pt>
                      <c:pt idx="728">
                        <c:v>12.132999999999999</c:v>
                      </c:pt>
                      <c:pt idx="729">
                        <c:v>12.15</c:v>
                      </c:pt>
                      <c:pt idx="730">
                        <c:v>12.167</c:v>
                      </c:pt>
                      <c:pt idx="731">
                        <c:v>12.183</c:v>
                      </c:pt>
                      <c:pt idx="732">
                        <c:v>12.2</c:v>
                      </c:pt>
                      <c:pt idx="733">
                        <c:v>12.217000000000001</c:v>
                      </c:pt>
                      <c:pt idx="734">
                        <c:v>12.233000000000001</c:v>
                      </c:pt>
                      <c:pt idx="735">
                        <c:v>12.25</c:v>
                      </c:pt>
                      <c:pt idx="736">
                        <c:v>12.266999999999999</c:v>
                      </c:pt>
                      <c:pt idx="737">
                        <c:v>12.282999999999999</c:v>
                      </c:pt>
                      <c:pt idx="738">
                        <c:v>12.3</c:v>
                      </c:pt>
                      <c:pt idx="739">
                        <c:v>12.317</c:v>
                      </c:pt>
                      <c:pt idx="740">
                        <c:v>12.333</c:v>
                      </c:pt>
                      <c:pt idx="741">
                        <c:v>12.35</c:v>
                      </c:pt>
                      <c:pt idx="742">
                        <c:v>12.367000000000001</c:v>
                      </c:pt>
                      <c:pt idx="743">
                        <c:v>12.382999999999999</c:v>
                      </c:pt>
                      <c:pt idx="744">
                        <c:v>12.4</c:v>
                      </c:pt>
                      <c:pt idx="745">
                        <c:v>12.417</c:v>
                      </c:pt>
                      <c:pt idx="746">
                        <c:v>12.433</c:v>
                      </c:pt>
                      <c:pt idx="747">
                        <c:v>12.45</c:v>
                      </c:pt>
                      <c:pt idx="748">
                        <c:v>12.467000000000001</c:v>
                      </c:pt>
                      <c:pt idx="749">
                        <c:v>12.483000000000001</c:v>
                      </c:pt>
                      <c:pt idx="750">
                        <c:v>12.5</c:v>
                      </c:pt>
                      <c:pt idx="751">
                        <c:v>12.516999999999999</c:v>
                      </c:pt>
                      <c:pt idx="752">
                        <c:v>12.532999999999999</c:v>
                      </c:pt>
                      <c:pt idx="753">
                        <c:v>12.55</c:v>
                      </c:pt>
                      <c:pt idx="754">
                        <c:v>12.567</c:v>
                      </c:pt>
                      <c:pt idx="755">
                        <c:v>12.583</c:v>
                      </c:pt>
                      <c:pt idx="756">
                        <c:v>12.6</c:v>
                      </c:pt>
                      <c:pt idx="757">
                        <c:v>12.617000000000001</c:v>
                      </c:pt>
                      <c:pt idx="758">
                        <c:v>12.632999999999999</c:v>
                      </c:pt>
                      <c:pt idx="759">
                        <c:v>12.65</c:v>
                      </c:pt>
                      <c:pt idx="760">
                        <c:v>12.667</c:v>
                      </c:pt>
                      <c:pt idx="761">
                        <c:v>12.683</c:v>
                      </c:pt>
                      <c:pt idx="762">
                        <c:v>12.7</c:v>
                      </c:pt>
                      <c:pt idx="763">
                        <c:v>12.717000000000001</c:v>
                      </c:pt>
                      <c:pt idx="764">
                        <c:v>12.733000000000001</c:v>
                      </c:pt>
                      <c:pt idx="765">
                        <c:v>12.75</c:v>
                      </c:pt>
                      <c:pt idx="766">
                        <c:v>12.766999999999999</c:v>
                      </c:pt>
                      <c:pt idx="767">
                        <c:v>12.782999999999999</c:v>
                      </c:pt>
                      <c:pt idx="768">
                        <c:v>12.8</c:v>
                      </c:pt>
                      <c:pt idx="769">
                        <c:v>12.817</c:v>
                      </c:pt>
                      <c:pt idx="770">
                        <c:v>12.833</c:v>
                      </c:pt>
                      <c:pt idx="771">
                        <c:v>12.85</c:v>
                      </c:pt>
                      <c:pt idx="772">
                        <c:v>12.867000000000001</c:v>
                      </c:pt>
                      <c:pt idx="773">
                        <c:v>12.882999999999999</c:v>
                      </c:pt>
                      <c:pt idx="774">
                        <c:v>12.9</c:v>
                      </c:pt>
                      <c:pt idx="775">
                        <c:v>12.917</c:v>
                      </c:pt>
                      <c:pt idx="776">
                        <c:v>12.933</c:v>
                      </c:pt>
                      <c:pt idx="777">
                        <c:v>12.95</c:v>
                      </c:pt>
                      <c:pt idx="778">
                        <c:v>12.967000000000001</c:v>
                      </c:pt>
                      <c:pt idx="779">
                        <c:v>12.983000000000001</c:v>
                      </c:pt>
                      <c:pt idx="780">
                        <c:v>13</c:v>
                      </c:pt>
                      <c:pt idx="781">
                        <c:v>13.016999999999999</c:v>
                      </c:pt>
                      <c:pt idx="782">
                        <c:v>13.032999999999999</c:v>
                      </c:pt>
                      <c:pt idx="783">
                        <c:v>13.05</c:v>
                      </c:pt>
                      <c:pt idx="784">
                        <c:v>13.067</c:v>
                      </c:pt>
                      <c:pt idx="785">
                        <c:v>13.083</c:v>
                      </c:pt>
                      <c:pt idx="786">
                        <c:v>13.1</c:v>
                      </c:pt>
                      <c:pt idx="787">
                        <c:v>13.117000000000001</c:v>
                      </c:pt>
                      <c:pt idx="788">
                        <c:v>13.132999999999999</c:v>
                      </c:pt>
                      <c:pt idx="789">
                        <c:v>13.15</c:v>
                      </c:pt>
                      <c:pt idx="790">
                        <c:v>13.167</c:v>
                      </c:pt>
                      <c:pt idx="791">
                        <c:v>13.183</c:v>
                      </c:pt>
                      <c:pt idx="792">
                        <c:v>13.2</c:v>
                      </c:pt>
                      <c:pt idx="793">
                        <c:v>13.217000000000001</c:v>
                      </c:pt>
                      <c:pt idx="794">
                        <c:v>13.233000000000001</c:v>
                      </c:pt>
                      <c:pt idx="795">
                        <c:v>13.25</c:v>
                      </c:pt>
                      <c:pt idx="796">
                        <c:v>13.266999999999999</c:v>
                      </c:pt>
                      <c:pt idx="797">
                        <c:v>13.282999999999999</c:v>
                      </c:pt>
                      <c:pt idx="798">
                        <c:v>13.3</c:v>
                      </c:pt>
                      <c:pt idx="799">
                        <c:v>13.317</c:v>
                      </c:pt>
                      <c:pt idx="800">
                        <c:v>13.333</c:v>
                      </c:pt>
                      <c:pt idx="801">
                        <c:v>13.35</c:v>
                      </c:pt>
                      <c:pt idx="802">
                        <c:v>13.367000000000001</c:v>
                      </c:pt>
                      <c:pt idx="803">
                        <c:v>13.382999999999999</c:v>
                      </c:pt>
                      <c:pt idx="804">
                        <c:v>13.4</c:v>
                      </c:pt>
                      <c:pt idx="805">
                        <c:v>13.417</c:v>
                      </c:pt>
                      <c:pt idx="806">
                        <c:v>13.433</c:v>
                      </c:pt>
                      <c:pt idx="807">
                        <c:v>13.45</c:v>
                      </c:pt>
                      <c:pt idx="808">
                        <c:v>13.467000000000001</c:v>
                      </c:pt>
                      <c:pt idx="809">
                        <c:v>13.483000000000001</c:v>
                      </c:pt>
                      <c:pt idx="810">
                        <c:v>13.5</c:v>
                      </c:pt>
                      <c:pt idx="811">
                        <c:v>13.516999999999999</c:v>
                      </c:pt>
                      <c:pt idx="812">
                        <c:v>13.532999999999999</c:v>
                      </c:pt>
                      <c:pt idx="813">
                        <c:v>13.55</c:v>
                      </c:pt>
                      <c:pt idx="814">
                        <c:v>13.567</c:v>
                      </c:pt>
                      <c:pt idx="815">
                        <c:v>13.583</c:v>
                      </c:pt>
                      <c:pt idx="816">
                        <c:v>13.6</c:v>
                      </c:pt>
                      <c:pt idx="817">
                        <c:v>13.617000000000001</c:v>
                      </c:pt>
                      <c:pt idx="818">
                        <c:v>13.632999999999999</c:v>
                      </c:pt>
                      <c:pt idx="819">
                        <c:v>13.65</c:v>
                      </c:pt>
                      <c:pt idx="820">
                        <c:v>13.667</c:v>
                      </c:pt>
                      <c:pt idx="821">
                        <c:v>13.683</c:v>
                      </c:pt>
                      <c:pt idx="822">
                        <c:v>13.7</c:v>
                      </c:pt>
                      <c:pt idx="823">
                        <c:v>13.717000000000001</c:v>
                      </c:pt>
                      <c:pt idx="824">
                        <c:v>13.733000000000001</c:v>
                      </c:pt>
                      <c:pt idx="825">
                        <c:v>13.75</c:v>
                      </c:pt>
                      <c:pt idx="826">
                        <c:v>13.766999999999999</c:v>
                      </c:pt>
                      <c:pt idx="827">
                        <c:v>13.782999999999999</c:v>
                      </c:pt>
                      <c:pt idx="828">
                        <c:v>13.8</c:v>
                      </c:pt>
                      <c:pt idx="829">
                        <c:v>13.817</c:v>
                      </c:pt>
                      <c:pt idx="830">
                        <c:v>13.833</c:v>
                      </c:pt>
                      <c:pt idx="831">
                        <c:v>13.85</c:v>
                      </c:pt>
                      <c:pt idx="832">
                        <c:v>13.867000000000001</c:v>
                      </c:pt>
                      <c:pt idx="833">
                        <c:v>13.882999999999999</c:v>
                      </c:pt>
                      <c:pt idx="834">
                        <c:v>13.9</c:v>
                      </c:pt>
                      <c:pt idx="835">
                        <c:v>13.917</c:v>
                      </c:pt>
                      <c:pt idx="836">
                        <c:v>13.933</c:v>
                      </c:pt>
                      <c:pt idx="837">
                        <c:v>13.95</c:v>
                      </c:pt>
                      <c:pt idx="838">
                        <c:v>13.967000000000001</c:v>
                      </c:pt>
                      <c:pt idx="839">
                        <c:v>13.983000000000001</c:v>
                      </c:pt>
                      <c:pt idx="840">
                        <c:v>14</c:v>
                      </c:pt>
                      <c:pt idx="841">
                        <c:v>14.016999999999999</c:v>
                      </c:pt>
                      <c:pt idx="842">
                        <c:v>14.032999999999999</c:v>
                      </c:pt>
                      <c:pt idx="843">
                        <c:v>14.05</c:v>
                      </c:pt>
                      <c:pt idx="844">
                        <c:v>14.067</c:v>
                      </c:pt>
                      <c:pt idx="845">
                        <c:v>14.083</c:v>
                      </c:pt>
                      <c:pt idx="846">
                        <c:v>14.1</c:v>
                      </c:pt>
                      <c:pt idx="847">
                        <c:v>14.117000000000001</c:v>
                      </c:pt>
                      <c:pt idx="848">
                        <c:v>14.132999999999999</c:v>
                      </c:pt>
                      <c:pt idx="849">
                        <c:v>14.15</c:v>
                      </c:pt>
                      <c:pt idx="850">
                        <c:v>14.167</c:v>
                      </c:pt>
                      <c:pt idx="851">
                        <c:v>14.183</c:v>
                      </c:pt>
                      <c:pt idx="852">
                        <c:v>14.2</c:v>
                      </c:pt>
                      <c:pt idx="853">
                        <c:v>14.217000000000001</c:v>
                      </c:pt>
                      <c:pt idx="854">
                        <c:v>14.233000000000001</c:v>
                      </c:pt>
                      <c:pt idx="855">
                        <c:v>14.25</c:v>
                      </c:pt>
                      <c:pt idx="856">
                        <c:v>14.266999999999999</c:v>
                      </c:pt>
                      <c:pt idx="857">
                        <c:v>14.282999999999999</c:v>
                      </c:pt>
                      <c:pt idx="858">
                        <c:v>14.3</c:v>
                      </c:pt>
                      <c:pt idx="859">
                        <c:v>14.317</c:v>
                      </c:pt>
                      <c:pt idx="860">
                        <c:v>14.333</c:v>
                      </c:pt>
                      <c:pt idx="861">
                        <c:v>14.35</c:v>
                      </c:pt>
                      <c:pt idx="862">
                        <c:v>14.367000000000001</c:v>
                      </c:pt>
                      <c:pt idx="863">
                        <c:v>14.382999999999999</c:v>
                      </c:pt>
                      <c:pt idx="864">
                        <c:v>14.4</c:v>
                      </c:pt>
                      <c:pt idx="865">
                        <c:v>14.417</c:v>
                      </c:pt>
                      <c:pt idx="866">
                        <c:v>14.433</c:v>
                      </c:pt>
                      <c:pt idx="867">
                        <c:v>14.45</c:v>
                      </c:pt>
                      <c:pt idx="868">
                        <c:v>14.467000000000001</c:v>
                      </c:pt>
                      <c:pt idx="869">
                        <c:v>14.483000000000001</c:v>
                      </c:pt>
                      <c:pt idx="870">
                        <c:v>14.5</c:v>
                      </c:pt>
                      <c:pt idx="871">
                        <c:v>14.516999999999999</c:v>
                      </c:pt>
                      <c:pt idx="872">
                        <c:v>14.532999999999999</c:v>
                      </c:pt>
                      <c:pt idx="873">
                        <c:v>14.55</c:v>
                      </c:pt>
                      <c:pt idx="874">
                        <c:v>14.567</c:v>
                      </c:pt>
                      <c:pt idx="875">
                        <c:v>14.583</c:v>
                      </c:pt>
                      <c:pt idx="876">
                        <c:v>14.6</c:v>
                      </c:pt>
                      <c:pt idx="877">
                        <c:v>14.617000000000001</c:v>
                      </c:pt>
                      <c:pt idx="878">
                        <c:v>14.632999999999999</c:v>
                      </c:pt>
                      <c:pt idx="879">
                        <c:v>14.65</c:v>
                      </c:pt>
                      <c:pt idx="880">
                        <c:v>14.667</c:v>
                      </c:pt>
                      <c:pt idx="881">
                        <c:v>14.683</c:v>
                      </c:pt>
                      <c:pt idx="882">
                        <c:v>14.7</c:v>
                      </c:pt>
                      <c:pt idx="883">
                        <c:v>14.717000000000001</c:v>
                      </c:pt>
                      <c:pt idx="884">
                        <c:v>14.733000000000001</c:v>
                      </c:pt>
                      <c:pt idx="885">
                        <c:v>14.75</c:v>
                      </c:pt>
                      <c:pt idx="886">
                        <c:v>14.766999999999999</c:v>
                      </c:pt>
                      <c:pt idx="887">
                        <c:v>14.782999999999999</c:v>
                      </c:pt>
                      <c:pt idx="888">
                        <c:v>14.8</c:v>
                      </c:pt>
                      <c:pt idx="889">
                        <c:v>14.817</c:v>
                      </c:pt>
                      <c:pt idx="890">
                        <c:v>14.833</c:v>
                      </c:pt>
                      <c:pt idx="891">
                        <c:v>14.85</c:v>
                      </c:pt>
                      <c:pt idx="892">
                        <c:v>14.867000000000001</c:v>
                      </c:pt>
                      <c:pt idx="893">
                        <c:v>14.882999999999999</c:v>
                      </c:pt>
                      <c:pt idx="894">
                        <c:v>14.9</c:v>
                      </c:pt>
                      <c:pt idx="895">
                        <c:v>14.917</c:v>
                      </c:pt>
                      <c:pt idx="896">
                        <c:v>14.933</c:v>
                      </c:pt>
                      <c:pt idx="897">
                        <c:v>14.95</c:v>
                      </c:pt>
                      <c:pt idx="898">
                        <c:v>14.967000000000001</c:v>
                      </c:pt>
                      <c:pt idx="899">
                        <c:v>14.983000000000001</c:v>
                      </c:pt>
                      <c:pt idx="900">
                        <c:v>15</c:v>
                      </c:pt>
                      <c:pt idx="901">
                        <c:v>15.016999999999999</c:v>
                      </c:pt>
                      <c:pt idx="902">
                        <c:v>15.032999999999999</c:v>
                      </c:pt>
                      <c:pt idx="903">
                        <c:v>15.05</c:v>
                      </c:pt>
                      <c:pt idx="904">
                        <c:v>15.067</c:v>
                      </c:pt>
                      <c:pt idx="905">
                        <c:v>15.083</c:v>
                      </c:pt>
                      <c:pt idx="906">
                        <c:v>15.1</c:v>
                      </c:pt>
                      <c:pt idx="907">
                        <c:v>15.117000000000001</c:v>
                      </c:pt>
                      <c:pt idx="908">
                        <c:v>15.132999999999999</c:v>
                      </c:pt>
                      <c:pt idx="909">
                        <c:v>15.15</c:v>
                      </c:pt>
                      <c:pt idx="910">
                        <c:v>15.167</c:v>
                      </c:pt>
                      <c:pt idx="911">
                        <c:v>15.183</c:v>
                      </c:pt>
                      <c:pt idx="912">
                        <c:v>15.2</c:v>
                      </c:pt>
                      <c:pt idx="913">
                        <c:v>15.217000000000001</c:v>
                      </c:pt>
                      <c:pt idx="914">
                        <c:v>15.233000000000001</c:v>
                      </c:pt>
                      <c:pt idx="915">
                        <c:v>15.25</c:v>
                      </c:pt>
                      <c:pt idx="916">
                        <c:v>15.266999999999999</c:v>
                      </c:pt>
                      <c:pt idx="917">
                        <c:v>15.282999999999999</c:v>
                      </c:pt>
                      <c:pt idx="918">
                        <c:v>15.3</c:v>
                      </c:pt>
                      <c:pt idx="919">
                        <c:v>15.317</c:v>
                      </c:pt>
                      <c:pt idx="920">
                        <c:v>15.333</c:v>
                      </c:pt>
                      <c:pt idx="921">
                        <c:v>15.35</c:v>
                      </c:pt>
                      <c:pt idx="922">
                        <c:v>15.367000000000001</c:v>
                      </c:pt>
                      <c:pt idx="923">
                        <c:v>15.382999999999999</c:v>
                      </c:pt>
                      <c:pt idx="924">
                        <c:v>15.4</c:v>
                      </c:pt>
                      <c:pt idx="925">
                        <c:v>15.417</c:v>
                      </c:pt>
                      <c:pt idx="926">
                        <c:v>15.433</c:v>
                      </c:pt>
                      <c:pt idx="927">
                        <c:v>15.45</c:v>
                      </c:pt>
                      <c:pt idx="928">
                        <c:v>15.467000000000001</c:v>
                      </c:pt>
                      <c:pt idx="929">
                        <c:v>15.483000000000001</c:v>
                      </c:pt>
                      <c:pt idx="930">
                        <c:v>15.5</c:v>
                      </c:pt>
                      <c:pt idx="931">
                        <c:v>15.516999999999999</c:v>
                      </c:pt>
                      <c:pt idx="932">
                        <c:v>15.532999999999999</c:v>
                      </c:pt>
                      <c:pt idx="933">
                        <c:v>15.55</c:v>
                      </c:pt>
                      <c:pt idx="934">
                        <c:v>15.567</c:v>
                      </c:pt>
                      <c:pt idx="935">
                        <c:v>15.583</c:v>
                      </c:pt>
                      <c:pt idx="936">
                        <c:v>15.6</c:v>
                      </c:pt>
                      <c:pt idx="937">
                        <c:v>15.617000000000001</c:v>
                      </c:pt>
                      <c:pt idx="938">
                        <c:v>15.632999999999999</c:v>
                      </c:pt>
                      <c:pt idx="939">
                        <c:v>15.65</c:v>
                      </c:pt>
                      <c:pt idx="940">
                        <c:v>15.667</c:v>
                      </c:pt>
                      <c:pt idx="941">
                        <c:v>15.683</c:v>
                      </c:pt>
                      <c:pt idx="942">
                        <c:v>15.7</c:v>
                      </c:pt>
                      <c:pt idx="943">
                        <c:v>15.717000000000001</c:v>
                      </c:pt>
                      <c:pt idx="944">
                        <c:v>15.733000000000001</c:v>
                      </c:pt>
                      <c:pt idx="945">
                        <c:v>15.75</c:v>
                      </c:pt>
                      <c:pt idx="946">
                        <c:v>15.766999999999999</c:v>
                      </c:pt>
                      <c:pt idx="947">
                        <c:v>15.782999999999999</c:v>
                      </c:pt>
                      <c:pt idx="948">
                        <c:v>15.8</c:v>
                      </c:pt>
                      <c:pt idx="949">
                        <c:v>15.817</c:v>
                      </c:pt>
                      <c:pt idx="950">
                        <c:v>15.833</c:v>
                      </c:pt>
                      <c:pt idx="951">
                        <c:v>15.85</c:v>
                      </c:pt>
                      <c:pt idx="952">
                        <c:v>15.867000000000001</c:v>
                      </c:pt>
                      <c:pt idx="953">
                        <c:v>15.882999999999999</c:v>
                      </c:pt>
                      <c:pt idx="954">
                        <c:v>15.9</c:v>
                      </c:pt>
                      <c:pt idx="955">
                        <c:v>15.917</c:v>
                      </c:pt>
                      <c:pt idx="956">
                        <c:v>15.933</c:v>
                      </c:pt>
                      <c:pt idx="957">
                        <c:v>15.95</c:v>
                      </c:pt>
                      <c:pt idx="958">
                        <c:v>15.967000000000001</c:v>
                      </c:pt>
                      <c:pt idx="959">
                        <c:v>15.983000000000001</c:v>
                      </c:pt>
                      <c:pt idx="960">
                        <c:v>16</c:v>
                      </c:pt>
                      <c:pt idx="961">
                        <c:v>16.016999999999999</c:v>
                      </c:pt>
                      <c:pt idx="962">
                        <c:v>16.033000000000001</c:v>
                      </c:pt>
                      <c:pt idx="963">
                        <c:v>16.05</c:v>
                      </c:pt>
                      <c:pt idx="964">
                        <c:v>16.067</c:v>
                      </c:pt>
                      <c:pt idx="965">
                        <c:v>16.082999999999998</c:v>
                      </c:pt>
                      <c:pt idx="966">
                        <c:v>16.100000000000001</c:v>
                      </c:pt>
                      <c:pt idx="967">
                        <c:v>16.117000000000001</c:v>
                      </c:pt>
                      <c:pt idx="968">
                        <c:v>16.132999999999999</c:v>
                      </c:pt>
                      <c:pt idx="969">
                        <c:v>16.149999999999999</c:v>
                      </c:pt>
                      <c:pt idx="970">
                        <c:v>16.167000000000002</c:v>
                      </c:pt>
                      <c:pt idx="971">
                        <c:v>16.183</c:v>
                      </c:pt>
                      <c:pt idx="972">
                        <c:v>16.2</c:v>
                      </c:pt>
                      <c:pt idx="973">
                        <c:v>16.216999999999999</c:v>
                      </c:pt>
                      <c:pt idx="974">
                        <c:v>16.233000000000001</c:v>
                      </c:pt>
                      <c:pt idx="975">
                        <c:v>16.25</c:v>
                      </c:pt>
                      <c:pt idx="976">
                        <c:v>16.266999999999999</c:v>
                      </c:pt>
                      <c:pt idx="977">
                        <c:v>16.283000000000001</c:v>
                      </c:pt>
                      <c:pt idx="978">
                        <c:v>16.3</c:v>
                      </c:pt>
                      <c:pt idx="979">
                        <c:v>16.317</c:v>
                      </c:pt>
                      <c:pt idx="980">
                        <c:v>16.332999999999998</c:v>
                      </c:pt>
                      <c:pt idx="981">
                        <c:v>16.350000000000001</c:v>
                      </c:pt>
                      <c:pt idx="982">
                        <c:v>16.367000000000001</c:v>
                      </c:pt>
                      <c:pt idx="983">
                        <c:v>16.382999999999999</c:v>
                      </c:pt>
                      <c:pt idx="984">
                        <c:v>16.399999999999999</c:v>
                      </c:pt>
                      <c:pt idx="985">
                        <c:v>16.417000000000002</c:v>
                      </c:pt>
                      <c:pt idx="986">
                        <c:v>16.433</c:v>
                      </c:pt>
                      <c:pt idx="987">
                        <c:v>16.45</c:v>
                      </c:pt>
                      <c:pt idx="988">
                        <c:v>16.466999999999999</c:v>
                      </c:pt>
                      <c:pt idx="989">
                        <c:v>16.483000000000001</c:v>
                      </c:pt>
                      <c:pt idx="990">
                        <c:v>16.5</c:v>
                      </c:pt>
                      <c:pt idx="991">
                        <c:v>16.516999999999999</c:v>
                      </c:pt>
                      <c:pt idx="992">
                        <c:v>16.533000000000001</c:v>
                      </c:pt>
                      <c:pt idx="993">
                        <c:v>16.55</c:v>
                      </c:pt>
                      <c:pt idx="994">
                        <c:v>16.567</c:v>
                      </c:pt>
                      <c:pt idx="995">
                        <c:v>16.582999999999998</c:v>
                      </c:pt>
                      <c:pt idx="996">
                        <c:v>16.600000000000001</c:v>
                      </c:pt>
                      <c:pt idx="997">
                        <c:v>16.617000000000001</c:v>
                      </c:pt>
                      <c:pt idx="998">
                        <c:v>16.632999999999999</c:v>
                      </c:pt>
                      <c:pt idx="999">
                        <c:v>16.649999999999999</c:v>
                      </c:pt>
                      <c:pt idx="1000">
                        <c:v>16.667000000000002</c:v>
                      </c:pt>
                      <c:pt idx="1001">
                        <c:v>16.683</c:v>
                      </c:pt>
                      <c:pt idx="1002">
                        <c:v>16.7</c:v>
                      </c:pt>
                      <c:pt idx="1003">
                        <c:v>16.716999999999999</c:v>
                      </c:pt>
                      <c:pt idx="1004">
                        <c:v>16.733000000000001</c:v>
                      </c:pt>
                      <c:pt idx="1005">
                        <c:v>16.75</c:v>
                      </c:pt>
                      <c:pt idx="1006">
                        <c:v>16.766999999999999</c:v>
                      </c:pt>
                      <c:pt idx="1007">
                        <c:v>16.783000000000001</c:v>
                      </c:pt>
                      <c:pt idx="1008">
                        <c:v>16.8</c:v>
                      </c:pt>
                      <c:pt idx="1009">
                        <c:v>16.817</c:v>
                      </c:pt>
                      <c:pt idx="1010">
                        <c:v>16.832999999999998</c:v>
                      </c:pt>
                      <c:pt idx="1011">
                        <c:v>16.850000000000001</c:v>
                      </c:pt>
                      <c:pt idx="1012">
                        <c:v>16.867000000000001</c:v>
                      </c:pt>
                      <c:pt idx="1013">
                        <c:v>16.882999999999999</c:v>
                      </c:pt>
                      <c:pt idx="1014">
                        <c:v>16.899999999999999</c:v>
                      </c:pt>
                      <c:pt idx="1015">
                        <c:v>16.917000000000002</c:v>
                      </c:pt>
                      <c:pt idx="1016">
                        <c:v>16.933</c:v>
                      </c:pt>
                      <c:pt idx="1017">
                        <c:v>16.95</c:v>
                      </c:pt>
                      <c:pt idx="1018">
                        <c:v>16.966999999999999</c:v>
                      </c:pt>
                      <c:pt idx="1019">
                        <c:v>16.983000000000001</c:v>
                      </c:pt>
                      <c:pt idx="1020">
                        <c:v>17</c:v>
                      </c:pt>
                      <c:pt idx="1021">
                        <c:v>17.016999999999999</c:v>
                      </c:pt>
                      <c:pt idx="1022">
                        <c:v>17.033000000000001</c:v>
                      </c:pt>
                      <c:pt idx="1023">
                        <c:v>17.05</c:v>
                      </c:pt>
                      <c:pt idx="1024">
                        <c:v>17.067</c:v>
                      </c:pt>
                      <c:pt idx="1025">
                        <c:v>17.082999999999998</c:v>
                      </c:pt>
                      <c:pt idx="1026">
                        <c:v>17.100000000000001</c:v>
                      </c:pt>
                      <c:pt idx="1027">
                        <c:v>17.117000000000001</c:v>
                      </c:pt>
                      <c:pt idx="1028">
                        <c:v>17.132999999999999</c:v>
                      </c:pt>
                      <c:pt idx="1029">
                        <c:v>17.149999999999999</c:v>
                      </c:pt>
                      <c:pt idx="1030">
                        <c:v>17.167000000000002</c:v>
                      </c:pt>
                      <c:pt idx="1031">
                        <c:v>17.183</c:v>
                      </c:pt>
                      <c:pt idx="1032">
                        <c:v>17.2</c:v>
                      </c:pt>
                      <c:pt idx="1033">
                        <c:v>17.216999999999999</c:v>
                      </c:pt>
                      <c:pt idx="1034">
                        <c:v>17.233000000000001</c:v>
                      </c:pt>
                      <c:pt idx="1035">
                        <c:v>17.25</c:v>
                      </c:pt>
                      <c:pt idx="1036">
                        <c:v>17.266999999999999</c:v>
                      </c:pt>
                      <c:pt idx="1037">
                        <c:v>17.283000000000001</c:v>
                      </c:pt>
                      <c:pt idx="1038">
                        <c:v>17.3</c:v>
                      </c:pt>
                      <c:pt idx="1039">
                        <c:v>17.317</c:v>
                      </c:pt>
                      <c:pt idx="1040">
                        <c:v>17.332999999999998</c:v>
                      </c:pt>
                      <c:pt idx="1041">
                        <c:v>17.350000000000001</c:v>
                      </c:pt>
                      <c:pt idx="1042">
                        <c:v>17.367000000000001</c:v>
                      </c:pt>
                      <c:pt idx="1043">
                        <c:v>17.382999999999999</c:v>
                      </c:pt>
                      <c:pt idx="1044">
                        <c:v>17.399999999999999</c:v>
                      </c:pt>
                      <c:pt idx="1045">
                        <c:v>17.417000000000002</c:v>
                      </c:pt>
                      <c:pt idx="1046">
                        <c:v>17.433</c:v>
                      </c:pt>
                      <c:pt idx="1047">
                        <c:v>17.45</c:v>
                      </c:pt>
                      <c:pt idx="1048">
                        <c:v>17.466999999999999</c:v>
                      </c:pt>
                      <c:pt idx="1049">
                        <c:v>17.483000000000001</c:v>
                      </c:pt>
                      <c:pt idx="1050">
                        <c:v>17.5</c:v>
                      </c:pt>
                      <c:pt idx="1051">
                        <c:v>17.516999999999999</c:v>
                      </c:pt>
                      <c:pt idx="1052">
                        <c:v>17.533000000000001</c:v>
                      </c:pt>
                      <c:pt idx="1053">
                        <c:v>17.55</c:v>
                      </c:pt>
                      <c:pt idx="1054">
                        <c:v>17.567</c:v>
                      </c:pt>
                      <c:pt idx="1055">
                        <c:v>17.582999999999998</c:v>
                      </c:pt>
                      <c:pt idx="1056">
                        <c:v>17.600000000000001</c:v>
                      </c:pt>
                      <c:pt idx="1057">
                        <c:v>17.617000000000001</c:v>
                      </c:pt>
                      <c:pt idx="1058">
                        <c:v>17.632999999999999</c:v>
                      </c:pt>
                      <c:pt idx="1059">
                        <c:v>17.649999999999999</c:v>
                      </c:pt>
                      <c:pt idx="1060">
                        <c:v>17.667000000000002</c:v>
                      </c:pt>
                      <c:pt idx="1061">
                        <c:v>17.683</c:v>
                      </c:pt>
                      <c:pt idx="1062">
                        <c:v>17.7</c:v>
                      </c:pt>
                      <c:pt idx="1063">
                        <c:v>17.716999999999999</c:v>
                      </c:pt>
                      <c:pt idx="1064">
                        <c:v>17.733000000000001</c:v>
                      </c:pt>
                      <c:pt idx="1065">
                        <c:v>17.75</c:v>
                      </c:pt>
                      <c:pt idx="1066">
                        <c:v>17.766999999999999</c:v>
                      </c:pt>
                      <c:pt idx="1067">
                        <c:v>17.783000000000001</c:v>
                      </c:pt>
                      <c:pt idx="1068">
                        <c:v>17.8</c:v>
                      </c:pt>
                      <c:pt idx="1069">
                        <c:v>17.817</c:v>
                      </c:pt>
                      <c:pt idx="1070">
                        <c:v>17.832999999999998</c:v>
                      </c:pt>
                      <c:pt idx="1071">
                        <c:v>17.850000000000001</c:v>
                      </c:pt>
                      <c:pt idx="1072">
                        <c:v>17.867000000000001</c:v>
                      </c:pt>
                      <c:pt idx="1073">
                        <c:v>17.882999999999999</c:v>
                      </c:pt>
                      <c:pt idx="1074">
                        <c:v>17.899999999999999</c:v>
                      </c:pt>
                      <c:pt idx="1075">
                        <c:v>17.917000000000002</c:v>
                      </c:pt>
                      <c:pt idx="1076">
                        <c:v>17.933</c:v>
                      </c:pt>
                      <c:pt idx="1077">
                        <c:v>17.95</c:v>
                      </c:pt>
                      <c:pt idx="1078">
                        <c:v>17.966999999999999</c:v>
                      </c:pt>
                      <c:pt idx="1079">
                        <c:v>17.983000000000001</c:v>
                      </c:pt>
                      <c:pt idx="1080">
                        <c:v>18</c:v>
                      </c:pt>
                      <c:pt idx="1081">
                        <c:v>18.016999999999999</c:v>
                      </c:pt>
                      <c:pt idx="1082">
                        <c:v>18.033000000000001</c:v>
                      </c:pt>
                      <c:pt idx="1083">
                        <c:v>18.05</c:v>
                      </c:pt>
                      <c:pt idx="1084">
                        <c:v>18.067</c:v>
                      </c:pt>
                      <c:pt idx="1085">
                        <c:v>18.082999999999998</c:v>
                      </c:pt>
                      <c:pt idx="1086">
                        <c:v>18.100000000000001</c:v>
                      </c:pt>
                      <c:pt idx="1087">
                        <c:v>18.117000000000001</c:v>
                      </c:pt>
                      <c:pt idx="1088">
                        <c:v>18.132999999999999</c:v>
                      </c:pt>
                      <c:pt idx="1089">
                        <c:v>18.149999999999999</c:v>
                      </c:pt>
                      <c:pt idx="1090">
                        <c:v>18.167000000000002</c:v>
                      </c:pt>
                      <c:pt idx="1091">
                        <c:v>18.183</c:v>
                      </c:pt>
                      <c:pt idx="1092">
                        <c:v>18.2</c:v>
                      </c:pt>
                      <c:pt idx="1093">
                        <c:v>18.216999999999999</c:v>
                      </c:pt>
                      <c:pt idx="1094">
                        <c:v>18.233000000000001</c:v>
                      </c:pt>
                      <c:pt idx="1095">
                        <c:v>18.25</c:v>
                      </c:pt>
                      <c:pt idx="1096">
                        <c:v>18.266999999999999</c:v>
                      </c:pt>
                      <c:pt idx="1097">
                        <c:v>18.283000000000001</c:v>
                      </c:pt>
                      <c:pt idx="1098">
                        <c:v>18.3</c:v>
                      </c:pt>
                      <c:pt idx="1099">
                        <c:v>18.317</c:v>
                      </c:pt>
                      <c:pt idx="1100">
                        <c:v>18.332999999999998</c:v>
                      </c:pt>
                      <c:pt idx="1101">
                        <c:v>18.350000000000001</c:v>
                      </c:pt>
                      <c:pt idx="1102">
                        <c:v>18.367000000000001</c:v>
                      </c:pt>
                      <c:pt idx="1103">
                        <c:v>18.382999999999999</c:v>
                      </c:pt>
                      <c:pt idx="1104">
                        <c:v>18.399999999999999</c:v>
                      </c:pt>
                      <c:pt idx="1105">
                        <c:v>18.417000000000002</c:v>
                      </c:pt>
                      <c:pt idx="1106">
                        <c:v>18.433</c:v>
                      </c:pt>
                      <c:pt idx="1107">
                        <c:v>18.45</c:v>
                      </c:pt>
                      <c:pt idx="1108">
                        <c:v>18.466999999999999</c:v>
                      </c:pt>
                      <c:pt idx="1109">
                        <c:v>18.483000000000001</c:v>
                      </c:pt>
                      <c:pt idx="1110">
                        <c:v>18.5</c:v>
                      </c:pt>
                      <c:pt idx="1111">
                        <c:v>18.516999999999999</c:v>
                      </c:pt>
                      <c:pt idx="1112">
                        <c:v>18.533000000000001</c:v>
                      </c:pt>
                      <c:pt idx="1113">
                        <c:v>18.55</c:v>
                      </c:pt>
                      <c:pt idx="1114">
                        <c:v>18.567</c:v>
                      </c:pt>
                      <c:pt idx="1115">
                        <c:v>18.582999999999998</c:v>
                      </c:pt>
                      <c:pt idx="1116">
                        <c:v>18.600000000000001</c:v>
                      </c:pt>
                      <c:pt idx="1117">
                        <c:v>18.617000000000001</c:v>
                      </c:pt>
                      <c:pt idx="1118">
                        <c:v>18.632999999999999</c:v>
                      </c:pt>
                      <c:pt idx="1119">
                        <c:v>18.649999999999999</c:v>
                      </c:pt>
                      <c:pt idx="1120">
                        <c:v>18.667000000000002</c:v>
                      </c:pt>
                      <c:pt idx="1121">
                        <c:v>18.683</c:v>
                      </c:pt>
                      <c:pt idx="1122">
                        <c:v>18.7</c:v>
                      </c:pt>
                      <c:pt idx="1123">
                        <c:v>18.716999999999999</c:v>
                      </c:pt>
                      <c:pt idx="1124">
                        <c:v>18.733000000000001</c:v>
                      </c:pt>
                      <c:pt idx="1125">
                        <c:v>18.75</c:v>
                      </c:pt>
                      <c:pt idx="1126">
                        <c:v>18.766999999999999</c:v>
                      </c:pt>
                      <c:pt idx="1127">
                        <c:v>18.783000000000001</c:v>
                      </c:pt>
                      <c:pt idx="1128">
                        <c:v>18.8</c:v>
                      </c:pt>
                      <c:pt idx="1129">
                        <c:v>18.817</c:v>
                      </c:pt>
                      <c:pt idx="1130">
                        <c:v>18.832999999999998</c:v>
                      </c:pt>
                      <c:pt idx="1131">
                        <c:v>18.850000000000001</c:v>
                      </c:pt>
                      <c:pt idx="1132">
                        <c:v>18.867000000000001</c:v>
                      </c:pt>
                      <c:pt idx="1133">
                        <c:v>18.882999999999999</c:v>
                      </c:pt>
                      <c:pt idx="1134">
                        <c:v>18.899999999999999</c:v>
                      </c:pt>
                      <c:pt idx="1135">
                        <c:v>18.917000000000002</c:v>
                      </c:pt>
                      <c:pt idx="1136">
                        <c:v>18.933</c:v>
                      </c:pt>
                      <c:pt idx="1137">
                        <c:v>18.95</c:v>
                      </c:pt>
                      <c:pt idx="1138">
                        <c:v>18.966999999999999</c:v>
                      </c:pt>
                      <c:pt idx="1139">
                        <c:v>18.983000000000001</c:v>
                      </c:pt>
                      <c:pt idx="1140">
                        <c:v>19</c:v>
                      </c:pt>
                      <c:pt idx="1141">
                        <c:v>19.016999999999999</c:v>
                      </c:pt>
                      <c:pt idx="1142">
                        <c:v>19.033000000000001</c:v>
                      </c:pt>
                      <c:pt idx="1143">
                        <c:v>19.05</c:v>
                      </c:pt>
                      <c:pt idx="1144">
                        <c:v>19.067</c:v>
                      </c:pt>
                      <c:pt idx="1145">
                        <c:v>19.082999999999998</c:v>
                      </c:pt>
                      <c:pt idx="1146">
                        <c:v>19.100000000000001</c:v>
                      </c:pt>
                      <c:pt idx="1147">
                        <c:v>19.117000000000001</c:v>
                      </c:pt>
                      <c:pt idx="1148">
                        <c:v>19.132999999999999</c:v>
                      </c:pt>
                      <c:pt idx="1149">
                        <c:v>19.149999999999999</c:v>
                      </c:pt>
                      <c:pt idx="1150">
                        <c:v>19.167000000000002</c:v>
                      </c:pt>
                      <c:pt idx="1151">
                        <c:v>19.183</c:v>
                      </c:pt>
                      <c:pt idx="1152">
                        <c:v>19.2</c:v>
                      </c:pt>
                      <c:pt idx="1153">
                        <c:v>19.216999999999999</c:v>
                      </c:pt>
                      <c:pt idx="1154">
                        <c:v>19.233000000000001</c:v>
                      </c:pt>
                      <c:pt idx="1155">
                        <c:v>19.25</c:v>
                      </c:pt>
                      <c:pt idx="1156">
                        <c:v>19.266999999999999</c:v>
                      </c:pt>
                      <c:pt idx="1157">
                        <c:v>19.283000000000001</c:v>
                      </c:pt>
                      <c:pt idx="1158">
                        <c:v>19.3</c:v>
                      </c:pt>
                      <c:pt idx="1159">
                        <c:v>19.317</c:v>
                      </c:pt>
                      <c:pt idx="1160">
                        <c:v>19.332999999999998</c:v>
                      </c:pt>
                      <c:pt idx="1161">
                        <c:v>19.350000000000001</c:v>
                      </c:pt>
                      <c:pt idx="1162">
                        <c:v>19.367000000000001</c:v>
                      </c:pt>
                      <c:pt idx="1163">
                        <c:v>19.382999999999999</c:v>
                      </c:pt>
                      <c:pt idx="1164">
                        <c:v>19.399999999999999</c:v>
                      </c:pt>
                      <c:pt idx="1165">
                        <c:v>19.417000000000002</c:v>
                      </c:pt>
                      <c:pt idx="1166">
                        <c:v>19.433</c:v>
                      </c:pt>
                      <c:pt idx="1167">
                        <c:v>19.45</c:v>
                      </c:pt>
                      <c:pt idx="1168">
                        <c:v>19.466999999999999</c:v>
                      </c:pt>
                      <c:pt idx="1169">
                        <c:v>19.483000000000001</c:v>
                      </c:pt>
                      <c:pt idx="1170">
                        <c:v>19.5</c:v>
                      </c:pt>
                      <c:pt idx="1171">
                        <c:v>19.516999999999999</c:v>
                      </c:pt>
                      <c:pt idx="1172">
                        <c:v>19.533000000000001</c:v>
                      </c:pt>
                      <c:pt idx="1173">
                        <c:v>19.55</c:v>
                      </c:pt>
                      <c:pt idx="1174">
                        <c:v>19.567</c:v>
                      </c:pt>
                      <c:pt idx="1175">
                        <c:v>19.582999999999998</c:v>
                      </c:pt>
                      <c:pt idx="1176">
                        <c:v>19.600000000000001</c:v>
                      </c:pt>
                      <c:pt idx="1177">
                        <c:v>19.617000000000001</c:v>
                      </c:pt>
                      <c:pt idx="1178">
                        <c:v>19.632999999999999</c:v>
                      </c:pt>
                      <c:pt idx="1179">
                        <c:v>19.649999999999999</c:v>
                      </c:pt>
                      <c:pt idx="1180">
                        <c:v>19.667000000000002</c:v>
                      </c:pt>
                      <c:pt idx="1181">
                        <c:v>19.683</c:v>
                      </c:pt>
                      <c:pt idx="1182">
                        <c:v>19.7</c:v>
                      </c:pt>
                      <c:pt idx="1183">
                        <c:v>19.716999999999999</c:v>
                      </c:pt>
                      <c:pt idx="1184">
                        <c:v>19.733000000000001</c:v>
                      </c:pt>
                      <c:pt idx="1185">
                        <c:v>19.75</c:v>
                      </c:pt>
                      <c:pt idx="1186">
                        <c:v>19.766999999999999</c:v>
                      </c:pt>
                      <c:pt idx="1187">
                        <c:v>19.783000000000001</c:v>
                      </c:pt>
                      <c:pt idx="1188">
                        <c:v>19.8</c:v>
                      </c:pt>
                      <c:pt idx="1189">
                        <c:v>19.817</c:v>
                      </c:pt>
                      <c:pt idx="1190">
                        <c:v>19.832999999999998</c:v>
                      </c:pt>
                      <c:pt idx="1191">
                        <c:v>19.850000000000001</c:v>
                      </c:pt>
                      <c:pt idx="1192">
                        <c:v>19.867000000000001</c:v>
                      </c:pt>
                      <c:pt idx="1193">
                        <c:v>19.882999999999999</c:v>
                      </c:pt>
                      <c:pt idx="1194">
                        <c:v>19.899999999999999</c:v>
                      </c:pt>
                      <c:pt idx="1195">
                        <c:v>19.917000000000002</c:v>
                      </c:pt>
                      <c:pt idx="1196">
                        <c:v>19.933</c:v>
                      </c:pt>
                      <c:pt idx="1197">
                        <c:v>19.95</c:v>
                      </c:pt>
                      <c:pt idx="1198">
                        <c:v>19.966999999999999</c:v>
                      </c:pt>
                      <c:pt idx="1199">
                        <c:v>19.983000000000001</c:v>
                      </c:pt>
                      <c:pt idx="1200">
                        <c:v>20</c:v>
                      </c:pt>
                      <c:pt idx="1201">
                        <c:v>20.016999999999999</c:v>
                      </c:pt>
                      <c:pt idx="1202">
                        <c:v>20.033000000000001</c:v>
                      </c:pt>
                      <c:pt idx="1203">
                        <c:v>20.05</c:v>
                      </c:pt>
                      <c:pt idx="1204">
                        <c:v>20.067</c:v>
                      </c:pt>
                      <c:pt idx="1205">
                        <c:v>20.082999999999998</c:v>
                      </c:pt>
                      <c:pt idx="1206">
                        <c:v>20.100000000000001</c:v>
                      </c:pt>
                      <c:pt idx="1207">
                        <c:v>20.117000000000001</c:v>
                      </c:pt>
                      <c:pt idx="1208">
                        <c:v>20.132999999999999</c:v>
                      </c:pt>
                      <c:pt idx="1209">
                        <c:v>20.149999999999999</c:v>
                      </c:pt>
                      <c:pt idx="1210">
                        <c:v>20.167000000000002</c:v>
                      </c:pt>
                      <c:pt idx="1211">
                        <c:v>20.183</c:v>
                      </c:pt>
                      <c:pt idx="1212">
                        <c:v>20.2</c:v>
                      </c:pt>
                      <c:pt idx="1213">
                        <c:v>20.216999999999999</c:v>
                      </c:pt>
                      <c:pt idx="1214">
                        <c:v>20.233000000000001</c:v>
                      </c:pt>
                      <c:pt idx="1215">
                        <c:v>20.25</c:v>
                      </c:pt>
                      <c:pt idx="1216">
                        <c:v>20.266999999999999</c:v>
                      </c:pt>
                      <c:pt idx="1217">
                        <c:v>20.283000000000001</c:v>
                      </c:pt>
                      <c:pt idx="1218">
                        <c:v>20.3</c:v>
                      </c:pt>
                      <c:pt idx="1219">
                        <c:v>20.317</c:v>
                      </c:pt>
                      <c:pt idx="1220">
                        <c:v>20.332999999999998</c:v>
                      </c:pt>
                      <c:pt idx="1221">
                        <c:v>20.350000000000001</c:v>
                      </c:pt>
                      <c:pt idx="1222">
                        <c:v>20.367000000000001</c:v>
                      </c:pt>
                      <c:pt idx="1223">
                        <c:v>20.382999999999999</c:v>
                      </c:pt>
                      <c:pt idx="1224">
                        <c:v>20.399999999999999</c:v>
                      </c:pt>
                      <c:pt idx="1225">
                        <c:v>20.417000000000002</c:v>
                      </c:pt>
                      <c:pt idx="1226">
                        <c:v>20.433</c:v>
                      </c:pt>
                      <c:pt idx="1227">
                        <c:v>20.45</c:v>
                      </c:pt>
                      <c:pt idx="1228">
                        <c:v>20.466999999999999</c:v>
                      </c:pt>
                      <c:pt idx="1229">
                        <c:v>20.483000000000001</c:v>
                      </c:pt>
                      <c:pt idx="1230">
                        <c:v>20.5</c:v>
                      </c:pt>
                      <c:pt idx="1231">
                        <c:v>20.516999999999999</c:v>
                      </c:pt>
                      <c:pt idx="1232">
                        <c:v>20.533000000000001</c:v>
                      </c:pt>
                      <c:pt idx="1233">
                        <c:v>20.55</c:v>
                      </c:pt>
                      <c:pt idx="1234">
                        <c:v>20.567</c:v>
                      </c:pt>
                      <c:pt idx="1235">
                        <c:v>20.582999999999998</c:v>
                      </c:pt>
                      <c:pt idx="1236">
                        <c:v>20.6</c:v>
                      </c:pt>
                      <c:pt idx="1237">
                        <c:v>20.617000000000001</c:v>
                      </c:pt>
                      <c:pt idx="1238">
                        <c:v>20.632999999999999</c:v>
                      </c:pt>
                      <c:pt idx="1239">
                        <c:v>20.65</c:v>
                      </c:pt>
                      <c:pt idx="1240">
                        <c:v>20.667000000000002</c:v>
                      </c:pt>
                      <c:pt idx="1241">
                        <c:v>20.683</c:v>
                      </c:pt>
                      <c:pt idx="1242">
                        <c:v>20.7</c:v>
                      </c:pt>
                      <c:pt idx="1243">
                        <c:v>20.716999999999999</c:v>
                      </c:pt>
                      <c:pt idx="1244">
                        <c:v>20.733000000000001</c:v>
                      </c:pt>
                      <c:pt idx="1245">
                        <c:v>20.75</c:v>
                      </c:pt>
                      <c:pt idx="1246">
                        <c:v>20.766999999999999</c:v>
                      </c:pt>
                      <c:pt idx="1247">
                        <c:v>20.783000000000001</c:v>
                      </c:pt>
                      <c:pt idx="1248">
                        <c:v>20.8</c:v>
                      </c:pt>
                      <c:pt idx="1249">
                        <c:v>20.817</c:v>
                      </c:pt>
                      <c:pt idx="1250">
                        <c:v>20.832999999999998</c:v>
                      </c:pt>
                      <c:pt idx="1251">
                        <c:v>20.85</c:v>
                      </c:pt>
                      <c:pt idx="1252">
                        <c:v>20.867000000000001</c:v>
                      </c:pt>
                      <c:pt idx="1253">
                        <c:v>20.882999999999999</c:v>
                      </c:pt>
                      <c:pt idx="1254">
                        <c:v>20.9</c:v>
                      </c:pt>
                      <c:pt idx="1255">
                        <c:v>20.917000000000002</c:v>
                      </c:pt>
                      <c:pt idx="1256">
                        <c:v>20.933</c:v>
                      </c:pt>
                      <c:pt idx="1257">
                        <c:v>20.95</c:v>
                      </c:pt>
                      <c:pt idx="1258">
                        <c:v>20.966999999999999</c:v>
                      </c:pt>
                      <c:pt idx="1259">
                        <c:v>20.983000000000001</c:v>
                      </c:pt>
                      <c:pt idx="1260">
                        <c:v>21</c:v>
                      </c:pt>
                      <c:pt idx="1261">
                        <c:v>21.016999999999999</c:v>
                      </c:pt>
                      <c:pt idx="1262">
                        <c:v>21.033000000000001</c:v>
                      </c:pt>
                      <c:pt idx="1263">
                        <c:v>21.05</c:v>
                      </c:pt>
                      <c:pt idx="1264">
                        <c:v>21.067</c:v>
                      </c:pt>
                      <c:pt idx="1265">
                        <c:v>21.082999999999998</c:v>
                      </c:pt>
                      <c:pt idx="1266">
                        <c:v>21.1</c:v>
                      </c:pt>
                      <c:pt idx="1267">
                        <c:v>21.117000000000001</c:v>
                      </c:pt>
                      <c:pt idx="1268">
                        <c:v>21.132999999999999</c:v>
                      </c:pt>
                      <c:pt idx="1269">
                        <c:v>21.15</c:v>
                      </c:pt>
                      <c:pt idx="1270">
                        <c:v>21.167000000000002</c:v>
                      </c:pt>
                      <c:pt idx="1271">
                        <c:v>21.183</c:v>
                      </c:pt>
                      <c:pt idx="1272">
                        <c:v>21.2</c:v>
                      </c:pt>
                      <c:pt idx="1273">
                        <c:v>21.216999999999999</c:v>
                      </c:pt>
                      <c:pt idx="1274">
                        <c:v>21.233000000000001</c:v>
                      </c:pt>
                      <c:pt idx="1275">
                        <c:v>21.25</c:v>
                      </c:pt>
                      <c:pt idx="1276">
                        <c:v>21.266999999999999</c:v>
                      </c:pt>
                      <c:pt idx="1277">
                        <c:v>21.283000000000001</c:v>
                      </c:pt>
                      <c:pt idx="1278">
                        <c:v>21.3</c:v>
                      </c:pt>
                      <c:pt idx="1279">
                        <c:v>21.317</c:v>
                      </c:pt>
                      <c:pt idx="1280">
                        <c:v>21.332999999999998</c:v>
                      </c:pt>
                      <c:pt idx="1281">
                        <c:v>21.35</c:v>
                      </c:pt>
                      <c:pt idx="1282">
                        <c:v>21.367000000000001</c:v>
                      </c:pt>
                      <c:pt idx="1283">
                        <c:v>21.382999999999999</c:v>
                      </c:pt>
                      <c:pt idx="1284">
                        <c:v>21.4</c:v>
                      </c:pt>
                      <c:pt idx="1285">
                        <c:v>21.417000000000002</c:v>
                      </c:pt>
                      <c:pt idx="1286">
                        <c:v>21.433</c:v>
                      </c:pt>
                      <c:pt idx="1287">
                        <c:v>21.45</c:v>
                      </c:pt>
                      <c:pt idx="1288">
                        <c:v>21.466999999999999</c:v>
                      </c:pt>
                      <c:pt idx="1289">
                        <c:v>21.483000000000001</c:v>
                      </c:pt>
                      <c:pt idx="1290">
                        <c:v>21.5</c:v>
                      </c:pt>
                      <c:pt idx="1291">
                        <c:v>21.516999999999999</c:v>
                      </c:pt>
                      <c:pt idx="1292">
                        <c:v>21.533000000000001</c:v>
                      </c:pt>
                      <c:pt idx="1293">
                        <c:v>21.55</c:v>
                      </c:pt>
                      <c:pt idx="1294">
                        <c:v>21.567</c:v>
                      </c:pt>
                      <c:pt idx="1295">
                        <c:v>21.582999999999998</c:v>
                      </c:pt>
                      <c:pt idx="1296">
                        <c:v>21.6</c:v>
                      </c:pt>
                      <c:pt idx="1297">
                        <c:v>21.617000000000001</c:v>
                      </c:pt>
                      <c:pt idx="1298">
                        <c:v>21.632999999999999</c:v>
                      </c:pt>
                      <c:pt idx="1299">
                        <c:v>21.65</c:v>
                      </c:pt>
                      <c:pt idx="1300">
                        <c:v>21.667000000000002</c:v>
                      </c:pt>
                      <c:pt idx="1301">
                        <c:v>21.683</c:v>
                      </c:pt>
                      <c:pt idx="1302">
                        <c:v>21.7</c:v>
                      </c:pt>
                      <c:pt idx="1303">
                        <c:v>21.716999999999999</c:v>
                      </c:pt>
                      <c:pt idx="1304">
                        <c:v>21.733000000000001</c:v>
                      </c:pt>
                      <c:pt idx="1305">
                        <c:v>21.75</c:v>
                      </c:pt>
                      <c:pt idx="1306">
                        <c:v>21.766999999999999</c:v>
                      </c:pt>
                      <c:pt idx="1307">
                        <c:v>21.783000000000001</c:v>
                      </c:pt>
                      <c:pt idx="1308">
                        <c:v>21.8</c:v>
                      </c:pt>
                      <c:pt idx="1309">
                        <c:v>21.817</c:v>
                      </c:pt>
                      <c:pt idx="1310">
                        <c:v>21.832999999999998</c:v>
                      </c:pt>
                      <c:pt idx="1311">
                        <c:v>21.85</c:v>
                      </c:pt>
                      <c:pt idx="1312">
                        <c:v>21.867000000000001</c:v>
                      </c:pt>
                      <c:pt idx="1313">
                        <c:v>21.882999999999999</c:v>
                      </c:pt>
                      <c:pt idx="1314">
                        <c:v>21.9</c:v>
                      </c:pt>
                      <c:pt idx="1315">
                        <c:v>21.917000000000002</c:v>
                      </c:pt>
                      <c:pt idx="1316">
                        <c:v>21.933</c:v>
                      </c:pt>
                      <c:pt idx="1317">
                        <c:v>21.95</c:v>
                      </c:pt>
                      <c:pt idx="1318">
                        <c:v>21.966999999999999</c:v>
                      </c:pt>
                      <c:pt idx="1319">
                        <c:v>21.983000000000001</c:v>
                      </c:pt>
                      <c:pt idx="1320">
                        <c:v>22</c:v>
                      </c:pt>
                      <c:pt idx="1321">
                        <c:v>22.016999999999999</c:v>
                      </c:pt>
                      <c:pt idx="1322">
                        <c:v>22.033000000000001</c:v>
                      </c:pt>
                      <c:pt idx="1323">
                        <c:v>22.05</c:v>
                      </c:pt>
                      <c:pt idx="1324">
                        <c:v>22.067</c:v>
                      </c:pt>
                      <c:pt idx="1325">
                        <c:v>22.082999999999998</c:v>
                      </c:pt>
                      <c:pt idx="1326">
                        <c:v>22.1</c:v>
                      </c:pt>
                      <c:pt idx="1327">
                        <c:v>22.117000000000001</c:v>
                      </c:pt>
                      <c:pt idx="1328">
                        <c:v>22.132999999999999</c:v>
                      </c:pt>
                      <c:pt idx="1329">
                        <c:v>22.15</c:v>
                      </c:pt>
                      <c:pt idx="1330">
                        <c:v>22.167000000000002</c:v>
                      </c:pt>
                      <c:pt idx="1331">
                        <c:v>22.183</c:v>
                      </c:pt>
                      <c:pt idx="1332">
                        <c:v>22.2</c:v>
                      </c:pt>
                      <c:pt idx="1333">
                        <c:v>22.216999999999999</c:v>
                      </c:pt>
                      <c:pt idx="1334">
                        <c:v>22.233000000000001</c:v>
                      </c:pt>
                      <c:pt idx="1335">
                        <c:v>22.25</c:v>
                      </c:pt>
                      <c:pt idx="1336">
                        <c:v>22.266999999999999</c:v>
                      </c:pt>
                      <c:pt idx="1337">
                        <c:v>22.283000000000001</c:v>
                      </c:pt>
                      <c:pt idx="1338">
                        <c:v>22.3</c:v>
                      </c:pt>
                      <c:pt idx="1339">
                        <c:v>22.317</c:v>
                      </c:pt>
                      <c:pt idx="1340">
                        <c:v>22.332999999999998</c:v>
                      </c:pt>
                      <c:pt idx="1341">
                        <c:v>22.35</c:v>
                      </c:pt>
                      <c:pt idx="1342">
                        <c:v>22.367000000000001</c:v>
                      </c:pt>
                      <c:pt idx="1343">
                        <c:v>22.382999999999999</c:v>
                      </c:pt>
                      <c:pt idx="1344">
                        <c:v>22.4</c:v>
                      </c:pt>
                      <c:pt idx="1345">
                        <c:v>22.417000000000002</c:v>
                      </c:pt>
                      <c:pt idx="1346">
                        <c:v>22.433</c:v>
                      </c:pt>
                      <c:pt idx="1347">
                        <c:v>22.45</c:v>
                      </c:pt>
                      <c:pt idx="1348">
                        <c:v>22.466999999999999</c:v>
                      </c:pt>
                      <c:pt idx="1349">
                        <c:v>22.483000000000001</c:v>
                      </c:pt>
                      <c:pt idx="1350">
                        <c:v>22.5</c:v>
                      </c:pt>
                      <c:pt idx="1351">
                        <c:v>22.516999999999999</c:v>
                      </c:pt>
                      <c:pt idx="1352">
                        <c:v>22.533000000000001</c:v>
                      </c:pt>
                      <c:pt idx="1353">
                        <c:v>22.55</c:v>
                      </c:pt>
                      <c:pt idx="1354">
                        <c:v>22.567</c:v>
                      </c:pt>
                      <c:pt idx="1355">
                        <c:v>22.582999999999998</c:v>
                      </c:pt>
                      <c:pt idx="1356">
                        <c:v>22.6</c:v>
                      </c:pt>
                      <c:pt idx="1357">
                        <c:v>22.617000000000001</c:v>
                      </c:pt>
                      <c:pt idx="1358">
                        <c:v>22.632999999999999</c:v>
                      </c:pt>
                      <c:pt idx="1359">
                        <c:v>22.65</c:v>
                      </c:pt>
                      <c:pt idx="1360">
                        <c:v>22.667000000000002</c:v>
                      </c:pt>
                      <c:pt idx="1361">
                        <c:v>22.683</c:v>
                      </c:pt>
                      <c:pt idx="1362">
                        <c:v>22.7</c:v>
                      </c:pt>
                      <c:pt idx="1363">
                        <c:v>22.716999999999999</c:v>
                      </c:pt>
                      <c:pt idx="1364">
                        <c:v>22.733000000000001</c:v>
                      </c:pt>
                      <c:pt idx="1365">
                        <c:v>22.75</c:v>
                      </c:pt>
                      <c:pt idx="1366">
                        <c:v>22.766999999999999</c:v>
                      </c:pt>
                      <c:pt idx="1367">
                        <c:v>22.783000000000001</c:v>
                      </c:pt>
                      <c:pt idx="1368">
                        <c:v>22.8</c:v>
                      </c:pt>
                      <c:pt idx="1369">
                        <c:v>22.817</c:v>
                      </c:pt>
                      <c:pt idx="1370">
                        <c:v>22.832999999999998</c:v>
                      </c:pt>
                      <c:pt idx="1371">
                        <c:v>22.85</c:v>
                      </c:pt>
                      <c:pt idx="1372">
                        <c:v>22.867000000000001</c:v>
                      </c:pt>
                      <c:pt idx="1373">
                        <c:v>22.882999999999999</c:v>
                      </c:pt>
                      <c:pt idx="1374">
                        <c:v>22.9</c:v>
                      </c:pt>
                      <c:pt idx="1375">
                        <c:v>22.917000000000002</c:v>
                      </c:pt>
                      <c:pt idx="1376">
                        <c:v>22.933</c:v>
                      </c:pt>
                      <c:pt idx="1377">
                        <c:v>22.95</c:v>
                      </c:pt>
                      <c:pt idx="1378">
                        <c:v>22.966999999999999</c:v>
                      </c:pt>
                      <c:pt idx="1379">
                        <c:v>22.983000000000001</c:v>
                      </c:pt>
                      <c:pt idx="1380">
                        <c:v>23</c:v>
                      </c:pt>
                      <c:pt idx="1381">
                        <c:v>23.016999999999999</c:v>
                      </c:pt>
                      <c:pt idx="1382">
                        <c:v>23.033000000000001</c:v>
                      </c:pt>
                      <c:pt idx="1383">
                        <c:v>23.05</c:v>
                      </c:pt>
                      <c:pt idx="1384">
                        <c:v>23.067</c:v>
                      </c:pt>
                      <c:pt idx="1385">
                        <c:v>23.082999999999998</c:v>
                      </c:pt>
                      <c:pt idx="1386">
                        <c:v>23.1</c:v>
                      </c:pt>
                      <c:pt idx="1387">
                        <c:v>23.117000000000001</c:v>
                      </c:pt>
                      <c:pt idx="1388">
                        <c:v>23.132999999999999</c:v>
                      </c:pt>
                      <c:pt idx="1389">
                        <c:v>23.15</c:v>
                      </c:pt>
                      <c:pt idx="1390">
                        <c:v>23.167000000000002</c:v>
                      </c:pt>
                      <c:pt idx="1391">
                        <c:v>23.183</c:v>
                      </c:pt>
                      <c:pt idx="1392">
                        <c:v>23.2</c:v>
                      </c:pt>
                      <c:pt idx="1393">
                        <c:v>23.216999999999999</c:v>
                      </c:pt>
                      <c:pt idx="1394">
                        <c:v>23.233000000000001</c:v>
                      </c:pt>
                      <c:pt idx="1395">
                        <c:v>23.25</c:v>
                      </c:pt>
                      <c:pt idx="1396">
                        <c:v>23.266999999999999</c:v>
                      </c:pt>
                      <c:pt idx="1397">
                        <c:v>23.283000000000001</c:v>
                      </c:pt>
                      <c:pt idx="1398">
                        <c:v>23.3</c:v>
                      </c:pt>
                      <c:pt idx="1399">
                        <c:v>23.317</c:v>
                      </c:pt>
                      <c:pt idx="1400">
                        <c:v>23.332999999999998</c:v>
                      </c:pt>
                      <c:pt idx="1401">
                        <c:v>23.35</c:v>
                      </c:pt>
                      <c:pt idx="1402">
                        <c:v>23.367000000000001</c:v>
                      </c:pt>
                      <c:pt idx="1403">
                        <c:v>23.382999999999999</c:v>
                      </c:pt>
                      <c:pt idx="1404">
                        <c:v>23.4</c:v>
                      </c:pt>
                      <c:pt idx="1405">
                        <c:v>23.417000000000002</c:v>
                      </c:pt>
                      <c:pt idx="1406">
                        <c:v>23.433</c:v>
                      </c:pt>
                      <c:pt idx="1407">
                        <c:v>23.45</c:v>
                      </c:pt>
                      <c:pt idx="1408">
                        <c:v>23.466999999999999</c:v>
                      </c:pt>
                      <c:pt idx="1409">
                        <c:v>23.483000000000001</c:v>
                      </c:pt>
                      <c:pt idx="1410">
                        <c:v>23.5</c:v>
                      </c:pt>
                      <c:pt idx="1411">
                        <c:v>23.516999999999999</c:v>
                      </c:pt>
                      <c:pt idx="1412">
                        <c:v>23.533000000000001</c:v>
                      </c:pt>
                      <c:pt idx="1413">
                        <c:v>23.55</c:v>
                      </c:pt>
                      <c:pt idx="1414">
                        <c:v>23.567</c:v>
                      </c:pt>
                      <c:pt idx="1415">
                        <c:v>23.582999999999998</c:v>
                      </c:pt>
                      <c:pt idx="1416">
                        <c:v>23.6</c:v>
                      </c:pt>
                      <c:pt idx="1417">
                        <c:v>23.617000000000001</c:v>
                      </c:pt>
                      <c:pt idx="1418">
                        <c:v>23.632999999999999</c:v>
                      </c:pt>
                      <c:pt idx="1419">
                        <c:v>23.65</c:v>
                      </c:pt>
                      <c:pt idx="1420">
                        <c:v>23.667000000000002</c:v>
                      </c:pt>
                      <c:pt idx="1421">
                        <c:v>23.683</c:v>
                      </c:pt>
                      <c:pt idx="1422">
                        <c:v>23.7</c:v>
                      </c:pt>
                      <c:pt idx="1423">
                        <c:v>23.716999999999999</c:v>
                      </c:pt>
                      <c:pt idx="1424">
                        <c:v>23.733000000000001</c:v>
                      </c:pt>
                      <c:pt idx="1425">
                        <c:v>23.75</c:v>
                      </c:pt>
                      <c:pt idx="1426">
                        <c:v>23.766999999999999</c:v>
                      </c:pt>
                      <c:pt idx="1427">
                        <c:v>23.783000000000001</c:v>
                      </c:pt>
                      <c:pt idx="1428">
                        <c:v>23.8</c:v>
                      </c:pt>
                      <c:pt idx="1429">
                        <c:v>23.817</c:v>
                      </c:pt>
                      <c:pt idx="1430">
                        <c:v>23.832999999999998</c:v>
                      </c:pt>
                      <c:pt idx="1431">
                        <c:v>23.85</c:v>
                      </c:pt>
                      <c:pt idx="1432">
                        <c:v>23.867000000000001</c:v>
                      </c:pt>
                      <c:pt idx="1433">
                        <c:v>23.882999999999999</c:v>
                      </c:pt>
                      <c:pt idx="1434">
                        <c:v>23.9</c:v>
                      </c:pt>
                      <c:pt idx="1435">
                        <c:v>23.917000000000002</c:v>
                      </c:pt>
                      <c:pt idx="1436">
                        <c:v>23.933</c:v>
                      </c:pt>
                      <c:pt idx="1437">
                        <c:v>23.95</c:v>
                      </c:pt>
                      <c:pt idx="1438">
                        <c:v>23.966999999999999</c:v>
                      </c:pt>
                      <c:pt idx="1439">
                        <c:v>23.983000000000001</c:v>
                      </c:pt>
                      <c:pt idx="1440">
                        <c:v>24</c:v>
                      </c:pt>
                      <c:pt idx="1441">
                        <c:v>24.016999999999999</c:v>
                      </c:pt>
                      <c:pt idx="1442">
                        <c:v>24.033000000000001</c:v>
                      </c:pt>
                      <c:pt idx="1443">
                        <c:v>24.05</c:v>
                      </c:pt>
                      <c:pt idx="1444">
                        <c:v>24.067</c:v>
                      </c:pt>
                      <c:pt idx="1445">
                        <c:v>24.082999999999998</c:v>
                      </c:pt>
                      <c:pt idx="1446">
                        <c:v>24.1</c:v>
                      </c:pt>
                      <c:pt idx="1447">
                        <c:v>24.117000000000001</c:v>
                      </c:pt>
                      <c:pt idx="1448">
                        <c:v>24.132999999999999</c:v>
                      </c:pt>
                      <c:pt idx="1449">
                        <c:v>24.15</c:v>
                      </c:pt>
                      <c:pt idx="1450">
                        <c:v>24.167000000000002</c:v>
                      </c:pt>
                      <c:pt idx="1451">
                        <c:v>24.183</c:v>
                      </c:pt>
                      <c:pt idx="1452">
                        <c:v>24.2</c:v>
                      </c:pt>
                      <c:pt idx="1453">
                        <c:v>24.216999999999999</c:v>
                      </c:pt>
                      <c:pt idx="1454">
                        <c:v>24.233000000000001</c:v>
                      </c:pt>
                      <c:pt idx="1455">
                        <c:v>24.25</c:v>
                      </c:pt>
                      <c:pt idx="1456">
                        <c:v>24.266999999999999</c:v>
                      </c:pt>
                      <c:pt idx="1457">
                        <c:v>24.283000000000001</c:v>
                      </c:pt>
                      <c:pt idx="1458">
                        <c:v>24.3</c:v>
                      </c:pt>
                      <c:pt idx="1459">
                        <c:v>24.317</c:v>
                      </c:pt>
                      <c:pt idx="1460">
                        <c:v>24.332999999999998</c:v>
                      </c:pt>
                      <c:pt idx="1461">
                        <c:v>24.35</c:v>
                      </c:pt>
                      <c:pt idx="1462">
                        <c:v>24.367000000000001</c:v>
                      </c:pt>
                      <c:pt idx="1463">
                        <c:v>24.382999999999999</c:v>
                      </c:pt>
                      <c:pt idx="1464">
                        <c:v>24.4</c:v>
                      </c:pt>
                      <c:pt idx="1465">
                        <c:v>24.417000000000002</c:v>
                      </c:pt>
                      <c:pt idx="1466">
                        <c:v>24.433</c:v>
                      </c:pt>
                      <c:pt idx="1467">
                        <c:v>24.45</c:v>
                      </c:pt>
                      <c:pt idx="1468">
                        <c:v>24.466999999999999</c:v>
                      </c:pt>
                      <c:pt idx="1469">
                        <c:v>24.483000000000001</c:v>
                      </c:pt>
                      <c:pt idx="1470">
                        <c:v>24.5</c:v>
                      </c:pt>
                      <c:pt idx="1471">
                        <c:v>24.516999999999999</c:v>
                      </c:pt>
                      <c:pt idx="1472">
                        <c:v>24.533000000000001</c:v>
                      </c:pt>
                      <c:pt idx="1473">
                        <c:v>24.55</c:v>
                      </c:pt>
                      <c:pt idx="1474">
                        <c:v>24.567</c:v>
                      </c:pt>
                      <c:pt idx="1475">
                        <c:v>24.582999999999998</c:v>
                      </c:pt>
                      <c:pt idx="1476">
                        <c:v>24.6</c:v>
                      </c:pt>
                      <c:pt idx="1477">
                        <c:v>24.617000000000001</c:v>
                      </c:pt>
                      <c:pt idx="1478">
                        <c:v>24.632999999999999</c:v>
                      </c:pt>
                      <c:pt idx="1479">
                        <c:v>24.65</c:v>
                      </c:pt>
                      <c:pt idx="1480">
                        <c:v>24.667000000000002</c:v>
                      </c:pt>
                      <c:pt idx="1481">
                        <c:v>24.683</c:v>
                      </c:pt>
                      <c:pt idx="1482">
                        <c:v>24.7</c:v>
                      </c:pt>
                      <c:pt idx="1483">
                        <c:v>24.716999999999999</c:v>
                      </c:pt>
                      <c:pt idx="1484">
                        <c:v>24.733000000000001</c:v>
                      </c:pt>
                      <c:pt idx="1485">
                        <c:v>24.75</c:v>
                      </c:pt>
                      <c:pt idx="1486">
                        <c:v>24.766999999999999</c:v>
                      </c:pt>
                      <c:pt idx="1487">
                        <c:v>24.783000000000001</c:v>
                      </c:pt>
                      <c:pt idx="1488">
                        <c:v>24.8</c:v>
                      </c:pt>
                      <c:pt idx="1489">
                        <c:v>24.817</c:v>
                      </c:pt>
                      <c:pt idx="1490">
                        <c:v>24.832999999999998</c:v>
                      </c:pt>
                      <c:pt idx="1491">
                        <c:v>24.85</c:v>
                      </c:pt>
                      <c:pt idx="1492">
                        <c:v>24.867000000000001</c:v>
                      </c:pt>
                      <c:pt idx="1493">
                        <c:v>24.882999999999999</c:v>
                      </c:pt>
                      <c:pt idx="1494">
                        <c:v>24.9</c:v>
                      </c:pt>
                      <c:pt idx="1495">
                        <c:v>24.917000000000002</c:v>
                      </c:pt>
                      <c:pt idx="1496">
                        <c:v>24.933</c:v>
                      </c:pt>
                      <c:pt idx="1497">
                        <c:v>24.95</c:v>
                      </c:pt>
                      <c:pt idx="1498">
                        <c:v>24.966999999999999</c:v>
                      </c:pt>
                      <c:pt idx="1499">
                        <c:v>24.983000000000001</c:v>
                      </c:pt>
                      <c:pt idx="1500">
                        <c:v>25</c:v>
                      </c:pt>
                      <c:pt idx="1501">
                        <c:v>25.016999999999999</c:v>
                      </c:pt>
                      <c:pt idx="1502">
                        <c:v>25.033000000000001</c:v>
                      </c:pt>
                      <c:pt idx="1503">
                        <c:v>25.05</c:v>
                      </c:pt>
                      <c:pt idx="1504">
                        <c:v>25.067</c:v>
                      </c:pt>
                      <c:pt idx="1505">
                        <c:v>25.082999999999998</c:v>
                      </c:pt>
                      <c:pt idx="1506">
                        <c:v>25.1</c:v>
                      </c:pt>
                      <c:pt idx="1507">
                        <c:v>25.117000000000001</c:v>
                      </c:pt>
                      <c:pt idx="1508">
                        <c:v>25.132999999999999</c:v>
                      </c:pt>
                      <c:pt idx="1509">
                        <c:v>25.15</c:v>
                      </c:pt>
                      <c:pt idx="1510">
                        <c:v>25.167000000000002</c:v>
                      </c:pt>
                      <c:pt idx="1511">
                        <c:v>25.183</c:v>
                      </c:pt>
                      <c:pt idx="1512">
                        <c:v>25.2</c:v>
                      </c:pt>
                      <c:pt idx="1513">
                        <c:v>25.216999999999999</c:v>
                      </c:pt>
                      <c:pt idx="1514">
                        <c:v>25.233000000000001</c:v>
                      </c:pt>
                      <c:pt idx="1515">
                        <c:v>25.25</c:v>
                      </c:pt>
                      <c:pt idx="1516">
                        <c:v>25.266999999999999</c:v>
                      </c:pt>
                      <c:pt idx="1517">
                        <c:v>25.283000000000001</c:v>
                      </c:pt>
                      <c:pt idx="1518">
                        <c:v>25.3</c:v>
                      </c:pt>
                      <c:pt idx="1519">
                        <c:v>25.317</c:v>
                      </c:pt>
                      <c:pt idx="1520">
                        <c:v>25.332999999999998</c:v>
                      </c:pt>
                      <c:pt idx="1521">
                        <c:v>25.35</c:v>
                      </c:pt>
                      <c:pt idx="1522">
                        <c:v>25.367000000000001</c:v>
                      </c:pt>
                      <c:pt idx="1523">
                        <c:v>25.382999999999999</c:v>
                      </c:pt>
                      <c:pt idx="1524">
                        <c:v>25.4</c:v>
                      </c:pt>
                      <c:pt idx="1525">
                        <c:v>25.417000000000002</c:v>
                      </c:pt>
                      <c:pt idx="1526">
                        <c:v>25.433</c:v>
                      </c:pt>
                      <c:pt idx="1527">
                        <c:v>25.45</c:v>
                      </c:pt>
                      <c:pt idx="1528">
                        <c:v>25.466999999999999</c:v>
                      </c:pt>
                      <c:pt idx="1529">
                        <c:v>25.483000000000001</c:v>
                      </c:pt>
                      <c:pt idx="1530">
                        <c:v>25.5</c:v>
                      </c:pt>
                      <c:pt idx="1531">
                        <c:v>25.516999999999999</c:v>
                      </c:pt>
                      <c:pt idx="1532">
                        <c:v>25.533000000000001</c:v>
                      </c:pt>
                      <c:pt idx="1533">
                        <c:v>25.55</c:v>
                      </c:pt>
                      <c:pt idx="1534">
                        <c:v>25.567</c:v>
                      </c:pt>
                      <c:pt idx="1535">
                        <c:v>25.582999999999998</c:v>
                      </c:pt>
                      <c:pt idx="1536">
                        <c:v>25.6</c:v>
                      </c:pt>
                      <c:pt idx="1537">
                        <c:v>25.617000000000001</c:v>
                      </c:pt>
                      <c:pt idx="1538">
                        <c:v>25.632999999999999</c:v>
                      </c:pt>
                      <c:pt idx="1539">
                        <c:v>25.65</c:v>
                      </c:pt>
                      <c:pt idx="1540">
                        <c:v>25.667000000000002</c:v>
                      </c:pt>
                      <c:pt idx="1541">
                        <c:v>25.683</c:v>
                      </c:pt>
                      <c:pt idx="1542">
                        <c:v>25.7</c:v>
                      </c:pt>
                      <c:pt idx="1543">
                        <c:v>25.716999999999999</c:v>
                      </c:pt>
                      <c:pt idx="1544">
                        <c:v>25.733000000000001</c:v>
                      </c:pt>
                      <c:pt idx="1545">
                        <c:v>25.75</c:v>
                      </c:pt>
                      <c:pt idx="1546">
                        <c:v>25.766999999999999</c:v>
                      </c:pt>
                      <c:pt idx="1547">
                        <c:v>25.783000000000001</c:v>
                      </c:pt>
                      <c:pt idx="1548">
                        <c:v>25.8</c:v>
                      </c:pt>
                      <c:pt idx="1549">
                        <c:v>25.817</c:v>
                      </c:pt>
                      <c:pt idx="1550">
                        <c:v>25.832999999999998</c:v>
                      </c:pt>
                      <c:pt idx="1551">
                        <c:v>25.85</c:v>
                      </c:pt>
                      <c:pt idx="1552">
                        <c:v>25.867000000000001</c:v>
                      </c:pt>
                      <c:pt idx="1553">
                        <c:v>25.882999999999999</c:v>
                      </c:pt>
                      <c:pt idx="1554">
                        <c:v>25.9</c:v>
                      </c:pt>
                      <c:pt idx="1555">
                        <c:v>25.917000000000002</c:v>
                      </c:pt>
                      <c:pt idx="1556">
                        <c:v>25.933</c:v>
                      </c:pt>
                      <c:pt idx="1557">
                        <c:v>25.95</c:v>
                      </c:pt>
                      <c:pt idx="1558">
                        <c:v>25.966999999999999</c:v>
                      </c:pt>
                      <c:pt idx="1559">
                        <c:v>25.983000000000001</c:v>
                      </c:pt>
                      <c:pt idx="1560">
                        <c:v>26</c:v>
                      </c:pt>
                      <c:pt idx="1561">
                        <c:v>26.016999999999999</c:v>
                      </c:pt>
                      <c:pt idx="1562">
                        <c:v>26.033000000000001</c:v>
                      </c:pt>
                      <c:pt idx="1563">
                        <c:v>26.05</c:v>
                      </c:pt>
                      <c:pt idx="1564">
                        <c:v>26.067</c:v>
                      </c:pt>
                      <c:pt idx="1565">
                        <c:v>26.082999999999998</c:v>
                      </c:pt>
                      <c:pt idx="1566">
                        <c:v>26.1</c:v>
                      </c:pt>
                      <c:pt idx="1567">
                        <c:v>26.117000000000001</c:v>
                      </c:pt>
                      <c:pt idx="1568">
                        <c:v>26.132999999999999</c:v>
                      </c:pt>
                      <c:pt idx="1569">
                        <c:v>26.15</c:v>
                      </c:pt>
                      <c:pt idx="1570">
                        <c:v>26.167000000000002</c:v>
                      </c:pt>
                      <c:pt idx="1571">
                        <c:v>26.183</c:v>
                      </c:pt>
                      <c:pt idx="1572">
                        <c:v>26.2</c:v>
                      </c:pt>
                      <c:pt idx="1573">
                        <c:v>26.216999999999999</c:v>
                      </c:pt>
                      <c:pt idx="1574">
                        <c:v>26.233000000000001</c:v>
                      </c:pt>
                      <c:pt idx="1575">
                        <c:v>26.25</c:v>
                      </c:pt>
                      <c:pt idx="1576">
                        <c:v>26.266999999999999</c:v>
                      </c:pt>
                      <c:pt idx="1577">
                        <c:v>26.283000000000001</c:v>
                      </c:pt>
                      <c:pt idx="1578">
                        <c:v>26.3</c:v>
                      </c:pt>
                      <c:pt idx="1579">
                        <c:v>26.317</c:v>
                      </c:pt>
                      <c:pt idx="1580">
                        <c:v>26.332999999999998</c:v>
                      </c:pt>
                      <c:pt idx="1581">
                        <c:v>26.35</c:v>
                      </c:pt>
                      <c:pt idx="1582">
                        <c:v>26.367000000000001</c:v>
                      </c:pt>
                      <c:pt idx="1583">
                        <c:v>26.382999999999999</c:v>
                      </c:pt>
                      <c:pt idx="1584">
                        <c:v>26.4</c:v>
                      </c:pt>
                      <c:pt idx="1585">
                        <c:v>26.417000000000002</c:v>
                      </c:pt>
                      <c:pt idx="1586">
                        <c:v>26.433</c:v>
                      </c:pt>
                      <c:pt idx="1587">
                        <c:v>26.45</c:v>
                      </c:pt>
                      <c:pt idx="1588">
                        <c:v>26.466999999999999</c:v>
                      </c:pt>
                      <c:pt idx="1589">
                        <c:v>26.483000000000001</c:v>
                      </c:pt>
                      <c:pt idx="1590">
                        <c:v>26.5</c:v>
                      </c:pt>
                      <c:pt idx="1591">
                        <c:v>26.516999999999999</c:v>
                      </c:pt>
                      <c:pt idx="1592">
                        <c:v>26.533000000000001</c:v>
                      </c:pt>
                      <c:pt idx="1593">
                        <c:v>26.55</c:v>
                      </c:pt>
                      <c:pt idx="1594">
                        <c:v>26.567</c:v>
                      </c:pt>
                      <c:pt idx="1595">
                        <c:v>26.582999999999998</c:v>
                      </c:pt>
                      <c:pt idx="1596">
                        <c:v>26.6</c:v>
                      </c:pt>
                      <c:pt idx="1597">
                        <c:v>26.617000000000001</c:v>
                      </c:pt>
                      <c:pt idx="1598">
                        <c:v>26.632999999999999</c:v>
                      </c:pt>
                      <c:pt idx="1599">
                        <c:v>26.65</c:v>
                      </c:pt>
                      <c:pt idx="1600">
                        <c:v>26.667000000000002</c:v>
                      </c:pt>
                      <c:pt idx="1601">
                        <c:v>26.683</c:v>
                      </c:pt>
                      <c:pt idx="1602">
                        <c:v>26.7</c:v>
                      </c:pt>
                      <c:pt idx="1603">
                        <c:v>26.716999999999999</c:v>
                      </c:pt>
                      <c:pt idx="1604">
                        <c:v>26.733000000000001</c:v>
                      </c:pt>
                      <c:pt idx="1605">
                        <c:v>26.75</c:v>
                      </c:pt>
                      <c:pt idx="1606">
                        <c:v>26.766999999999999</c:v>
                      </c:pt>
                      <c:pt idx="1607">
                        <c:v>26.783000000000001</c:v>
                      </c:pt>
                      <c:pt idx="1608">
                        <c:v>26.8</c:v>
                      </c:pt>
                      <c:pt idx="1609">
                        <c:v>26.817</c:v>
                      </c:pt>
                      <c:pt idx="1610">
                        <c:v>26.832999999999998</c:v>
                      </c:pt>
                      <c:pt idx="1611">
                        <c:v>26.85</c:v>
                      </c:pt>
                      <c:pt idx="1612">
                        <c:v>26.867000000000001</c:v>
                      </c:pt>
                      <c:pt idx="1613">
                        <c:v>26.882999999999999</c:v>
                      </c:pt>
                      <c:pt idx="1614">
                        <c:v>26.9</c:v>
                      </c:pt>
                      <c:pt idx="1615">
                        <c:v>26.917000000000002</c:v>
                      </c:pt>
                      <c:pt idx="1616">
                        <c:v>26.933</c:v>
                      </c:pt>
                      <c:pt idx="1617">
                        <c:v>26.95</c:v>
                      </c:pt>
                      <c:pt idx="1618">
                        <c:v>26.966999999999999</c:v>
                      </c:pt>
                      <c:pt idx="1619">
                        <c:v>26.983000000000001</c:v>
                      </c:pt>
                      <c:pt idx="1620">
                        <c:v>27</c:v>
                      </c:pt>
                      <c:pt idx="1621">
                        <c:v>27.016999999999999</c:v>
                      </c:pt>
                      <c:pt idx="1622">
                        <c:v>27.033000000000001</c:v>
                      </c:pt>
                      <c:pt idx="1623">
                        <c:v>27.05</c:v>
                      </c:pt>
                      <c:pt idx="1624">
                        <c:v>27.067</c:v>
                      </c:pt>
                      <c:pt idx="1625">
                        <c:v>27.082999999999998</c:v>
                      </c:pt>
                      <c:pt idx="1626">
                        <c:v>27.1</c:v>
                      </c:pt>
                      <c:pt idx="1627">
                        <c:v>27.117000000000001</c:v>
                      </c:pt>
                      <c:pt idx="1628">
                        <c:v>27.132999999999999</c:v>
                      </c:pt>
                      <c:pt idx="1629">
                        <c:v>27.15</c:v>
                      </c:pt>
                      <c:pt idx="1630">
                        <c:v>27.167000000000002</c:v>
                      </c:pt>
                      <c:pt idx="1631">
                        <c:v>27.183</c:v>
                      </c:pt>
                      <c:pt idx="1632">
                        <c:v>27.2</c:v>
                      </c:pt>
                      <c:pt idx="1633">
                        <c:v>27.216999999999999</c:v>
                      </c:pt>
                      <c:pt idx="1634">
                        <c:v>27.233000000000001</c:v>
                      </c:pt>
                      <c:pt idx="1635">
                        <c:v>27.25</c:v>
                      </c:pt>
                      <c:pt idx="1636">
                        <c:v>27.266999999999999</c:v>
                      </c:pt>
                      <c:pt idx="1637">
                        <c:v>27.283000000000001</c:v>
                      </c:pt>
                      <c:pt idx="1638">
                        <c:v>27.3</c:v>
                      </c:pt>
                      <c:pt idx="1639">
                        <c:v>27.317</c:v>
                      </c:pt>
                      <c:pt idx="1640">
                        <c:v>27.332999999999998</c:v>
                      </c:pt>
                      <c:pt idx="1641">
                        <c:v>27.35</c:v>
                      </c:pt>
                      <c:pt idx="1642">
                        <c:v>27.367000000000001</c:v>
                      </c:pt>
                      <c:pt idx="1643">
                        <c:v>27.382999999999999</c:v>
                      </c:pt>
                      <c:pt idx="1644">
                        <c:v>27.4</c:v>
                      </c:pt>
                      <c:pt idx="1645">
                        <c:v>27.417000000000002</c:v>
                      </c:pt>
                      <c:pt idx="1646">
                        <c:v>27.433</c:v>
                      </c:pt>
                      <c:pt idx="1647">
                        <c:v>27.45</c:v>
                      </c:pt>
                      <c:pt idx="1648">
                        <c:v>27.466999999999999</c:v>
                      </c:pt>
                      <c:pt idx="1649">
                        <c:v>27.483000000000001</c:v>
                      </c:pt>
                      <c:pt idx="1650">
                        <c:v>27.5</c:v>
                      </c:pt>
                      <c:pt idx="1651">
                        <c:v>27.516999999999999</c:v>
                      </c:pt>
                      <c:pt idx="1652">
                        <c:v>27.533000000000001</c:v>
                      </c:pt>
                      <c:pt idx="1653">
                        <c:v>27.55</c:v>
                      </c:pt>
                      <c:pt idx="1654">
                        <c:v>27.567</c:v>
                      </c:pt>
                      <c:pt idx="1655">
                        <c:v>27.582999999999998</c:v>
                      </c:pt>
                      <c:pt idx="1656">
                        <c:v>27.6</c:v>
                      </c:pt>
                      <c:pt idx="1657">
                        <c:v>27.617000000000001</c:v>
                      </c:pt>
                      <c:pt idx="1658">
                        <c:v>27.632999999999999</c:v>
                      </c:pt>
                      <c:pt idx="1659">
                        <c:v>27.65</c:v>
                      </c:pt>
                      <c:pt idx="1660">
                        <c:v>27.667000000000002</c:v>
                      </c:pt>
                      <c:pt idx="1661">
                        <c:v>27.683</c:v>
                      </c:pt>
                      <c:pt idx="1662">
                        <c:v>27.7</c:v>
                      </c:pt>
                      <c:pt idx="1663">
                        <c:v>27.716999999999999</c:v>
                      </c:pt>
                      <c:pt idx="1664">
                        <c:v>27.733000000000001</c:v>
                      </c:pt>
                      <c:pt idx="1665">
                        <c:v>27.75</c:v>
                      </c:pt>
                      <c:pt idx="1666">
                        <c:v>27.766999999999999</c:v>
                      </c:pt>
                      <c:pt idx="1667">
                        <c:v>27.783000000000001</c:v>
                      </c:pt>
                      <c:pt idx="1668">
                        <c:v>27.8</c:v>
                      </c:pt>
                      <c:pt idx="1669">
                        <c:v>27.817</c:v>
                      </c:pt>
                      <c:pt idx="1670">
                        <c:v>27.832999999999998</c:v>
                      </c:pt>
                      <c:pt idx="1671">
                        <c:v>27.85</c:v>
                      </c:pt>
                      <c:pt idx="1672">
                        <c:v>27.867000000000001</c:v>
                      </c:pt>
                      <c:pt idx="1673">
                        <c:v>27.882999999999999</c:v>
                      </c:pt>
                      <c:pt idx="1674">
                        <c:v>27.9</c:v>
                      </c:pt>
                      <c:pt idx="1675">
                        <c:v>27.917000000000002</c:v>
                      </c:pt>
                      <c:pt idx="1676">
                        <c:v>27.933</c:v>
                      </c:pt>
                      <c:pt idx="1677">
                        <c:v>27.95</c:v>
                      </c:pt>
                      <c:pt idx="1678">
                        <c:v>27.966999999999999</c:v>
                      </c:pt>
                      <c:pt idx="1679">
                        <c:v>27.983000000000001</c:v>
                      </c:pt>
                      <c:pt idx="1680">
                        <c:v>28</c:v>
                      </c:pt>
                      <c:pt idx="1681">
                        <c:v>28.016999999999999</c:v>
                      </c:pt>
                      <c:pt idx="1682">
                        <c:v>28.033000000000001</c:v>
                      </c:pt>
                      <c:pt idx="1683">
                        <c:v>28.05</c:v>
                      </c:pt>
                      <c:pt idx="1684">
                        <c:v>28.067</c:v>
                      </c:pt>
                      <c:pt idx="1685">
                        <c:v>28.082999999999998</c:v>
                      </c:pt>
                      <c:pt idx="1686">
                        <c:v>28.1</c:v>
                      </c:pt>
                      <c:pt idx="1687">
                        <c:v>28.117000000000001</c:v>
                      </c:pt>
                      <c:pt idx="1688">
                        <c:v>28.132999999999999</c:v>
                      </c:pt>
                      <c:pt idx="1689">
                        <c:v>28.15</c:v>
                      </c:pt>
                      <c:pt idx="1690">
                        <c:v>28.167000000000002</c:v>
                      </c:pt>
                      <c:pt idx="1691">
                        <c:v>28.183</c:v>
                      </c:pt>
                      <c:pt idx="1692">
                        <c:v>28.2</c:v>
                      </c:pt>
                      <c:pt idx="1693">
                        <c:v>28.216999999999999</c:v>
                      </c:pt>
                      <c:pt idx="1694">
                        <c:v>28.233000000000001</c:v>
                      </c:pt>
                      <c:pt idx="1695">
                        <c:v>28.25</c:v>
                      </c:pt>
                      <c:pt idx="1696">
                        <c:v>28.266999999999999</c:v>
                      </c:pt>
                      <c:pt idx="1697">
                        <c:v>28.283000000000001</c:v>
                      </c:pt>
                      <c:pt idx="1698">
                        <c:v>28.3</c:v>
                      </c:pt>
                      <c:pt idx="1699">
                        <c:v>28.317</c:v>
                      </c:pt>
                      <c:pt idx="1700">
                        <c:v>28.332999999999998</c:v>
                      </c:pt>
                      <c:pt idx="1701">
                        <c:v>28.35</c:v>
                      </c:pt>
                      <c:pt idx="1702">
                        <c:v>28.367000000000001</c:v>
                      </c:pt>
                      <c:pt idx="1703">
                        <c:v>28.382999999999999</c:v>
                      </c:pt>
                      <c:pt idx="1704">
                        <c:v>28.4</c:v>
                      </c:pt>
                      <c:pt idx="1705">
                        <c:v>28.417000000000002</c:v>
                      </c:pt>
                      <c:pt idx="1706">
                        <c:v>28.433</c:v>
                      </c:pt>
                      <c:pt idx="1707">
                        <c:v>28.45</c:v>
                      </c:pt>
                      <c:pt idx="1708">
                        <c:v>28.466999999999999</c:v>
                      </c:pt>
                      <c:pt idx="1709">
                        <c:v>28.483000000000001</c:v>
                      </c:pt>
                      <c:pt idx="1710">
                        <c:v>28.5</c:v>
                      </c:pt>
                      <c:pt idx="1711">
                        <c:v>28.516999999999999</c:v>
                      </c:pt>
                      <c:pt idx="1712">
                        <c:v>28.533000000000001</c:v>
                      </c:pt>
                      <c:pt idx="1713">
                        <c:v>28.55</c:v>
                      </c:pt>
                      <c:pt idx="1714">
                        <c:v>28.567</c:v>
                      </c:pt>
                      <c:pt idx="1715">
                        <c:v>28.582999999999998</c:v>
                      </c:pt>
                      <c:pt idx="1716">
                        <c:v>28.6</c:v>
                      </c:pt>
                      <c:pt idx="1717">
                        <c:v>28.617000000000001</c:v>
                      </c:pt>
                      <c:pt idx="1718">
                        <c:v>28.632999999999999</c:v>
                      </c:pt>
                      <c:pt idx="1719">
                        <c:v>28.65</c:v>
                      </c:pt>
                      <c:pt idx="1720">
                        <c:v>28.667000000000002</c:v>
                      </c:pt>
                      <c:pt idx="1721">
                        <c:v>28.683</c:v>
                      </c:pt>
                      <c:pt idx="1722">
                        <c:v>28.7</c:v>
                      </c:pt>
                      <c:pt idx="1723">
                        <c:v>28.716999999999999</c:v>
                      </c:pt>
                      <c:pt idx="1724">
                        <c:v>28.733000000000001</c:v>
                      </c:pt>
                      <c:pt idx="1725">
                        <c:v>28.75</c:v>
                      </c:pt>
                      <c:pt idx="1726">
                        <c:v>28.766999999999999</c:v>
                      </c:pt>
                      <c:pt idx="1727">
                        <c:v>28.783000000000001</c:v>
                      </c:pt>
                      <c:pt idx="1728">
                        <c:v>28.8</c:v>
                      </c:pt>
                      <c:pt idx="1729">
                        <c:v>28.817</c:v>
                      </c:pt>
                      <c:pt idx="1730">
                        <c:v>28.832999999999998</c:v>
                      </c:pt>
                      <c:pt idx="1731">
                        <c:v>28.85</c:v>
                      </c:pt>
                      <c:pt idx="1732">
                        <c:v>28.867000000000001</c:v>
                      </c:pt>
                      <c:pt idx="1733">
                        <c:v>28.882999999999999</c:v>
                      </c:pt>
                      <c:pt idx="1734">
                        <c:v>28.9</c:v>
                      </c:pt>
                      <c:pt idx="1735">
                        <c:v>28.917000000000002</c:v>
                      </c:pt>
                      <c:pt idx="1736">
                        <c:v>28.933</c:v>
                      </c:pt>
                      <c:pt idx="1737">
                        <c:v>28.95</c:v>
                      </c:pt>
                      <c:pt idx="1738">
                        <c:v>28.966999999999999</c:v>
                      </c:pt>
                      <c:pt idx="1739">
                        <c:v>28.983000000000001</c:v>
                      </c:pt>
                      <c:pt idx="1740">
                        <c:v>29</c:v>
                      </c:pt>
                      <c:pt idx="1741">
                        <c:v>29.016999999999999</c:v>
                      </c:pt>
                      <c:pt idx="1742">
                        <c:v>29.033000000000001</c:v>
                      </c:pt>
                      <c:pt idx="1743">
                        <c:v>29.05</c:v>
                      </c:pt>
                      <c:pt idx="1744">
                        <c:v>29.067</c:v>
                      </c:pt>
                      <c:pt idx="1745">
                        <c:v>29.082999999999998</c:v>
                      </c:pt>
                      <c:pt idx="1746">
                        <c:v>29.1</c:v>
                      </c:pt>
                      <c:pt idx="1747">
                        <c:v>29.117000000000001</c:v>
                      </c:pt>
                      <c:pt idx="1748">
                        <c:v>29.132999999999999</c:v>
                      </c:pt>
                      <c:pt idx="1749">
                        <c:v>29.15</c:v>
                      </c:pt>
                      <c:pt idx="1750">
                        <c:v>29.167000000000002</c:v>
                      </c:pt>
                      <c:pt idx="1751">
                        <c:v>29.183</c:v>
                      </c:pt>
                      <c:pt idx="1752">
                        <c:v>29.2</c:v>
                      </c:pt>
                      <c:pt idx="1753">
                        <c:v>29.216999999999999</c:v>
                      </c:pt>
                      <c:pt idx="1754">
                        <c:v>29.233000000000001</c:v>
                      </c:pt>
                      <c:pt idx="1755">
                        <c:v>29.25</c:v>
                      </c:pt>
                      <c:pt idx="1756">
                        <c:v>29.266999999999999</c:v>
                      </c:pt>
                      <c:pt idx="1757">
                        <c:v>29.283000000000001</c:v>
                      </c:pt>
                      <c:pt idx="1758">
                        <c:v>29.3</c:v>
                      </c:pt>
                      <c:pt idx="1759">
                        <c:v>29.317</c:v>
                      </c:pt>
                      <c:pt idx="1760">
                        <c:v>29.332999999999998</c:v>
                      </c:pt>
                      <c:pt idx="1761">
                        <c:v>29.35</c:v>
                      </c:pt>
                      <c:pt idx="1762">
                        <c:v>29.367000000000001</c:v>
                      </c:pt>
                      <c:pt idx="1763">
                        <c:v>29.382999999999999</c:v>
                      </c:pt>
                      <c:pt idx="1764">
                        <c:v>29.4</c:v>
                      </c:pt>
                      <c:pt idx="1765">
                        <c:v>29.417000000000002</c:v>
                      </c:pt>
                      <c:pt idx="1766">
                        <c:v>29.433</c:v>
                      </c:pt>
                      <c:pt idx="1767">
                        <c:v>29.45</c:v>
                      </c:pt>
                      <c:pt idx="1768">
                        <c:v>29.466999999999999</c:v>
                      </c:pt>
                      <c:pt idx="1769">
                        <c:v>29.483000000000001</c:v>
                      </c:pt>
                      <c:pt idx="1770">
                        <c:v>29.5</c:v>
                      </c:pt>
                      <c:pt idx="1771">
                        <c:v>29.516999999999999</c:v>
                      </c:pt>
                      <c:pt idx="1772">
                        <c:v>29.533000000000001</c:v>
                      </c:pt>
                      <c:pt idx="1773">
                        <c:v>29.55</c:v>
                      </c:pt>
                      <c:pt idx="1774">
                        <c:v>29.567</c:v>
                      </c:pt>
                      <c:pt idx="1775">
                        <c:v>29.582999999999998</c:v>
                      </c:pt>
                      <c:pt idx="1776">
                        <c:v>29.6</c:v>
                      </c:pt>
                      <c:pt idx="1777">
                        <c:v>29.617000000000001</c:v>
                      </c:pt>
                      <c:pt idx="1778">
                        <c:v>29.632999999999999</c:v>
                      </c:pt>
                      <c:pt idx="1779">
                        <c:v>29.65</c:v>
                      </c:pt>
                      <c:pt idx="1780">
                        <c:v>29.667000000000002</c:v>
                      </c:pt>
                      <c:pt idx="1781">
                        <c:v>29.683</c:v>
                      </c:pt>
                      <c:pt idx="1782">
                        <c:v>29.7</c:v>
                      </c:pt>
                      <c:pt idx="1783">
                        <c:v>29.716999999999999</c:v>
                      </c:pt>
                      <c:pt idx="1784">
                        <c:v>29.733000000000001</c:v>
                      </c:pt>
                      <c:pt idx="1785">
                        <c:v>29.75</c:v>
                      </c:pt>
                      <c:pt idx="1786">
                        <c:v>29.766999999999999</c:v>
                      </c:pt>
                      <c:pt idx="1787">
                        <c:v>29.783000000000001</c:v>
                      </c:pt>
                      <c:pt idx="1788">
                        <c:v>29.8</c:v>
                      </c:pt>
                      <c:pt idx="1789">
                        <c:v>29.817</c:v>
                      </c:pt>
                      <c:pt idx="1790">
                        <c:v>29.832999999999998</c:v>
                      </c:pt>
                      <c:pt idx="1791">
                        <c:v>29.85</c:v>
                      </c:pt>
                      <c:pt idx="1792">
                        <c:v>29.867000000000001</c:v>
                      </c:pt>
                      <c:pt idx="1793">
                        <c:v>29.882999999999999</c:v>
                      </c:pt>
                      <c:pt idx="1794">
                        <c:v>29.9</c:v>
                      </c:pt>
                      <c:pt idx="1795">
                        <c:v>29.917000000000002</c:v>
                      </c:pt>
                      <c:pt idx="1796">
                        <c:v>29.933</c:v>
                      </c:pt>
                      <c:pt idx="1797">
                        <c:v>29.95</c:v>
                      </c:pt>
                      <c:pt idx="1798">
                        <c:v>29.966999999999999</c:v>
                      </c:pt>
                      <c:pt idx="1799">
                        <c:v>29.983000000000001</c:v>
                      </c:pt>
                      <c:pt idx="1800">
                        <c:v>30</c:v>
                      </c:pt>
                      <c:pt idx="1801">
                        <c:v>30.016999999999999</c:v>
                      </c:pt>
                      <c:pt idx="1802">
                        <c:v>30.033000000000001</c:v>
                      </c:pt>
                      <c:pt idx="1803">
                        <c:v>30.05</c:v>
                      </c:pt>
                      <c:pt idx="1804">
                        <c:v>30.067</c:v>
                      </c:pt>
                      <c:pt idx="1805">
                        <c:v>30.082999999999998</c:v>
                      </c:pt>
                      <c:pt idx="1806">
                        <c:v>30.1</c:v>
                      </c:pt>
                      <c:pt idx="1807">
                        <c:v>30.117000000000001</c:v>
                      </c:pt>
                      <c:pt idx="1808">
                        <c:v>30.132999999999999</c:v>
                      </c:pt>
                      <c:pt idx="1809">
                        <c:v>30.15</c:v>
                      </c:pt>
                      <c:pt idx="1810">
                        <c:v>30.167000000000002</c:v>
                      </c:pt>
                      <c:pt idx="1811">
                        <c:v>30.183</c:v>
                      </c:pt>
                      <c:pt idx="1812">
                        <c:v>30.2</c:v>
                      </c:pt>
                      <c:pt idx="1813">
                        <c:v>30.216999999999999</c:v>
                      </c:pt>
                      <c:pt idx="1814">
                        <c:v>30.233000000000001</c:v>
                      </c:pt>
                      <c:pt idx="1815">
                        <c:v>30.25</c:v>
                      </c:pt>
                      <c:pt idx="1816">
                        <c:v>30.266999999999999</c:v>
                      </c:pt>
                      <c:pt idx="1817">
                        <c:v>30.283000000000001</c:v>
                      </c:pt>
                      <c:pt idx="1818">
                        <c:v>30.3</c:v>
                      </c:pt>
                      <c:pt idx="1819">
                        <c:v>30.317</c:v>
                      </c:pt>
                      <c:pt idx="1820">
                        <c:v>30.332999999999998</c:v>
                      </c:pt>
                      <c:pt idx="1821">
                        <c:v>30.35</c:v>
                      </c:pt>
                      <c:pt idx="1822">
                        <c:v>30.367000000000001</c:v>
                      </c:pt>
                      <c:pt idx="1823">
                        <c:v>30.382999999999999</c:v>
                      </c:pt>
                      <c:pt idx="1824">
                        <c:v>30.4</c:v>
                      </c:pt>
                      <c:pt idx="1825">
                        <c:v>30.417000000000002</c:v>
                      </c:pt>
                      <c:pt idx="1826">
                        <c:v>30.433</c:v>
                      </c:pt>
                      <c:pt idx="1827">
                        <c:v>30.45</c:v>
                      </c:pt>
                      <c:pt idx="1828">
                        <c:v>30.466999999999999</c:v>
                      </c:pt>
                      <c:pt idx="1829">
                        <c:v>30.483000000000001</c:v>
                      </c:pt>
                      <c:pt idx="1830">
                        <c:v>30.5</c:v>
                      </c:pt>
                      <c:pt idx="1831">
                        <c:v>30.516999999999999</c:v>
                      </c:pt>
                      <c:pt idx="1832">
                        <c:v>30.533000000000001</c:v>
                      </c:pt>
                      <c:pt idx="1833">
                        <c:v>30.55</c:v>
                      </c:pt>
                      <c:pt idx="1834">
                        <c:v>30.567</c:v>
                      </c:pt>
                      <c:pt idx="1835">
                        <c:v>30.582999999999998</c:v>
                      </c:pt>
                      <c:pt idx="1836">
                        <c:v>30.6</c:v>
                      </c:pt>
                      <c:pt idx="1837">
                        <c:v>30.617000000000001</c:v>
                      </c:pt>
                      <c:pt idx="1838">
                        <c:v>30.632999999999999</c:v>
                      </c:pt>
                      <c:pt idx="1839">
                        <c:v>30.65</c:v>
                      </c:pt>
                      <c:pt idx="1840">
                        <c:v>30.667000000000002</c:v>
                      </c:pt>
                      <c:pt idx="1841">
                        <c:v>30.683</c:v>
                      </c:pt>
                      <c:pt idx="1842">
                        <c:v>30.7</c:v>
                      </c:pt>
                      <c:pt idx="1843">
                        <c:v>30.716999999999999</c:v>
                      </c:pt>
                      <c:pt idx="1844">
                        <c:v>30.733000000000001</c:v>
                      </c:pt>
                      <c:pt idx="1845">
                        <c:v>30.75</c:v>
                      </c:pt>
                      <c:pt idx="1846">
                        <c:v>30.766999999999999</c:v>
                      </c:pt>
                      <c:pt idx="1847">
                        <c:v>30.783000000000001</c:v>
                      </c:pt>
                      <c:pt idx="1848">
                        <c:v>30.8</c:v>
                      </c:pt>
                      <c:pt idx="1849">
                        <c:v>30.817</c:v>
                      </c:pt>
                      <c:pt idx="1850">
                        <c:v>30.832999999999998</c:v>
                      </c:pt>
                      <c:pt idx="1851">
                        <c:v>30.85</c:v>
                      </c:pt>
                      <c:pt idx="1852">
                        <c:v>30.867000000000001</c:v>
                      </c:pt>
                      <c:pt idx="1853">
                        <c:v>30.882999999999999</c:v>
                      </c:pt>
                      <c:pt idx="1854">
                        <c:v>30.9</c:v>
                      </c:pt>
                      <c:pt idx="1855">
                        <c:v>30.917000000000002</c:v>
                      </c:pt>
                      <c:pt idx="1856">
                        <c:v>30.933</c:v>
                      </c:pt>
                      <c:pt idx="1857">
                        <c:v>30.95</c:v>
                      </c:pt>
                      <c:pt idx="1858">
                        <c:v>30.966999999999999</c:v>
                      </c:pt>
                      <c:pt idx="1859">
                        <c:v>30.983000000000001</c:v>
                      </c:pt>
                      <c:pt idx="1860">
                        <c:v>31</c:v>
                      </c:pt>
                      <c:pt idx="1861">
                        <c:v>31.016999999999999</c:v>
                      </c:pt>
                      <c:pt idx="1862">
                        <c:v>31.033000000000001</c:v>
                      </c:pt>
                      <c:pt idx="1863">
                        <c:v>31.05</c:v>
                      </c:pt>
                      <c:pt idx="1864">
                        <c:v>31.067</c:v>
                      </c:pt>
                      <c:pt idx="1865">
                        <c:v>31.082999999999998</c:v>
                      </c:pt>
                      <c:pt idx="1866">
                        <c:v>31.1</c:v>
                      </c:pt>
                      <c:pt idx="1867">
                        <c:v>31.117000000000001</c:v>
                      </c:pt>
                      <c:pt idx="1868">
                        <c:v>31.132999999999999</c:v>
                      </c:pt>
                      <c:pt idx="1869">
                        <c:v>31.15</c:v>
                      </c:pt>
                      <c:pt idx="1870">
                        <c:v>31.167000000000002</c:v>
                      </c:pt>
                      <c:pt idx="1871">
                        <c:v>31.183</c:v>
                      </c:pt>
                      <c:pt idx="1872">
                        <c:v>31.2</c:v>
                      </c:pt>
                      <c:pt idx="1873">
                        <c:v>31.216999999999999</c:v>
                      </c:pt>
                      <c:pt idx="1874">
                        <c:v>31.233000000000001</c:v>
                      </c:pt>
                      <c:pt idx="1875">
                        <c:v>31.25</c:v>
                      </c:pt>
                      <c:pt idx="1876">
                        <c:v>31.266999999999999</c:v>
                      </c:pt>
                      <c:pt idx="1877">
                        <c:v>31.283000000000001</c:v>
                      </c:pt>
                      <c:pt idx="1878">
                        <c:v>31.3</c:v>
                      </c:pt>
                      <c:pt idx="1879">
                        <c:v>31.317</c:v>
                      </c:pt>
                      <c:pt idx="1880">
                        <c:v>31.332999999999998</c:v>
                      </c:pt>
                      <c:pt idx="1881">
                        <c:v>31.35</c:v>
                      </c:pt>
                      <c:pt idx="1882">
                        <c:v>31.367000000000001</c:v>
                      </c:pt>
                      <c:pt idx="1883">
                        <c:v>31.382999999999999</c:v>
                      </c:pt>
                      <c:pt idx="1884">
                        <c:v>31.4</c:v>
                      </c:pt>
                      <c:pt idx="1885">
                        <c:v>31.417000000000002</c:v>
                      </c:pt>
                      <c:pt idx="1886">
                        <c:v>31.433</c:v>
                      </c:pt>
                      <c:pt idx="1887">
                        <c:v>31.45</c:v>
                      </c:pt>
                      <c:pt idx="1888">
                        <c:v>31.466999999999999</c:v>
                      </c:pt>
                      <c:pt idx="1889">
                        <c:v>31.483000000000001</c:v>
                      </c:pt>
                      <c:pt idx="1890">
                        <c:v>31.5</c:v>
                      </c:pt>
                      <c:pt idx="1891">
                        <c:v>31.516999999999999</c:v>
                      </c:pt>
                      <c:pt idx="1892">
                        <c:v>31.533000000000001</c:v>
                      </c:pt>
                      <c:pt idx="1893">
                        <c:v>31.55</c:v>
                      </c:pt>
                      <c:pt idx="1894">
                        <c:v>31.567</c:v>
                      </c:pt>
                      <c:pt idx="1895">
                        <c:v>31.582999999999998</c:v>
                      </c:pt>
                      <c:pt idx="1896">
                        <c:v>31.6</c:v>
                      </c:pt>
                      <c:pt idx="1897">
                        <c:v>31.617000000000001</c:v>
                      </c:pt>
                      <c:pt idx="1898">
                        <c:v>31.632999999999999</c:v>
                      </c:pt>
                      <c:pt idx="1899">
                        <c:v>31.65</c:v>
                      </c:pt>
                      <c:pt idx="1900">
                        <c:v>31.667000000000002</c:v>
                      </c:pt>
                      <c:pt idx="1901">
                        <c:v>31.683</c:v>
                      </c:pt>
                      <c:pt idx="1902">
                        <c:v>31.7</c:v>
                      </c:pt>
                      <c:pt idx="1903">
                        <c:v>31.716999999999999</c:v>
                      </c:pt>
                      <c:pt idx="1904">
                        <c:v>31.733000000000001</c:v>
                      </c:pt>
                      <c:pt idx="1905">
                        <c:v>31.75</c:v>
                      </c:pt>
                      <c:pt idx="1906">
                        <c:v>31.766999999999999</c:v>
                      </c:pt>
                      <c:pt idx="1907">
                        <c:v>31.783000000000001</c:v>
                      </c:pt>
                      <c:pt idx="1908">
                        <c:v>31.8</c:v>
                      </c:pt>
                      <c:pt idx="1909">
                        <c:v>31.817</c:v>
                      </c:pt>
                      <c:pt idx="1910">
                        <c:v>31.832999999999998</c:v>
                      </c:pt>
                      <c:pt idx="1911">
                        <c:v>31.85</c:v>
                      </c:pt>
                      <c:pt idx="1912">
                        <c:v>31.867000000000001</c:v>
                      </c:pt>
                      <c:pt idx="1913">
                        <c:v>31.882999999999999</c:v>
                      </c:pt>
                      <c:pt idx="1914">
                        <c:v>31.9</c:v>
                      </c:pt>
                      <c:pt idx="1915">
                        <c:v>31.917000000000002</c:v>
                      </c:pt>
                      <c:pt idx="1916">
                        <c:v>31.933</c:v>
                      </c:pt>
                      <c:pt idx="1917">
                        <c:v>31.95</c:v>
                      </c:pt>
                      <c:pt idx="1918">
                        <c:v>31.966999999999999</c:v>
                      </c:pt>
                      <c:pt idx="1919">
                        <c:v>31.983000000000001</c:v>
                      </c:pt>
                      <c:pt idx="1920">
                        <c:v>32</c:v>
                      </c:pt>
                      <c:pt idx="1921">
                        <c:v>32.017000000000003</c:v>
                      </c:pt>
                      <c:pt idx="1922">
                        <c:v>32.033000000000001</c:v>
                      </c:pt>
                      <c:pt idx="1923">
                        <c:v>32.049999999999997</c:v>
                      </c:pt>
                      <c:pt idx="1924">
                        <c:v>32.067</c:v>
                      </c:pt>
                      <c:pt idx="1925">
                        <c:v>32.082999999999998</c:v>
                      </c:pt>
                      <c:pt idx="1926">
                        <c:v>32.1</c:v>
                      </c:pt>
                      <c:pt idx="1927">
                        <c:v>32.116999999999997</c:v>
                      </c:pt>
                      <c:pt idx="1928">
                        <c:v>32.133000000000003</c:v>
                      </c:pt>
                      <c:pt idx="1929">
                        <c:v>32.15</c:v>
                      </c:pt>
                      <c:pt idx="1930">
                        <c:v>32.167000000000002</c:v>
                      </c:pt>
                      <c:pt idx="1931">
                        <c:v>32.183</c:v>
                      </c:pt>
                      <c:pt idx="1932">
                        <c:v>32.200000000000003</c:v>
                      </c:pt>
                      <c:pt idx="1933">
                        <c:v>32.216999999999999</c:v>
                      </c:pt>
                      <c:pt idx="1934">
                        <c:v>32.232999999999997</c:v>
                      </c:pt>
                      <c:pt idx="1935">
                        <c:v>32.25</c:v>
                      </c:pt>
                      <c:pt idx="1936">
                        <c:v>32.267000000000003</c:v>
                      </c:pt>
                      <c:pt idx="1937">
                        <c:v>32.283000000000001</c:v>
                      </c:pt>
                      <c:pt idx="1938">
                        <c:v>32.299999999999997</c:v>
                      </c:pt>
                      <c:pt idx="1939">
                        <c:v>32.317</c:v>
                      </c:pt>
                      <c:pt idx="1940">
                        <c:v>32.332999999999998</c:v>
                      </c:pt>
                      <c:pt idx="1941">
                        <c:v>32.35</c:v>
                      </c:pt>
                      <c:pt idx="1942">
                        <c:v>32.366999999999997</c:v>
                      </c:pt>
                      <c:pt idx="1943">
                        <c:v>32.383000000000003</c:v>
                      </c:pt>
                      <c:pt idx="1944">
                        <c:v>32.4</c:v>
                      </c:pt>
                      <c:pt idx="1945">
                        <c:v>32.417000000000002</c:v>
                      </c:pt>
                      <c:pt idx="1946">
                        <c:v>32.433</c:v>
                      </c:pt>
                      <c:pt idx="1947">
                        <c:v>32.450000000000003</c:v>
                      </c:pt>
                      <c:pt idx="1948">
                        <c:v>32.466999999999999</c:v>
                      </c:pt>
                      <c:pt idx="1949">
                        <c:v>32.482999999999997</c:v>
                      </c:pt>
                      <c:pt idx="1950">
                        <c:v>32.5</c:v>
                      </c:pt>
                      <c:pt idx="1951">
                        <c:v>32.517000000000003</c:v>
                      </c:pt>
                      <c:pt idx="1952">
                        <c:v>32.533000000000001</c:v>
                      </c:pt>
                      <c:pt idx="1953">
                        <c:v>32.549999999999997</c:v>
                      </c:pt>
                      <c:pt idx="1954">
                        <c:v>32.567</c:v>
                      </c:pt>
                      <c:pt idx="1955">
                        <c:v>32.582999999999998</c:v>
                      </c:pt>
                      <c:pt idx="1956">
                        <c:v>32.6</c:v>
                      </c:pt>
                      <c:pt idx="1957">
                        <c:v>32.616999999999997</c:v>
                      </c:pt>
                      <c:pt idx="1958">
                        <c:v>32.633000000000003</c:v>
                      </c:pt>
                      <c:pt idx="1959">
                        <c:v>32.65</c:v>
                      </c:pt>
                      <c:pt idx="1960">
                        <c:v>32.667000000000002</c:v>
                      </c:pt>
                      <c:pt idx="1961">
                        <c:v>32.683</c:v>
                      </c:pt>
                      <c:pt idx="1962">
                        <c:v>32.700000000000003</c:v>
                      </c:pt>
                      <c:pt idx="1963">
                        <c:v>32.716999999999999</c:v>
                      </c:pt>
                      <c:pt idx="1964">
                        <c:v>32.732999999999997</c:v>
                      </c:pt>
                      <c:pt idx="1965">
                        <c:v>32.75</c:v>
                      </c:pt>
                      <c:pt idx="1966">
                        <c:v>32.767000000000003</c:v>
                      </c:pt>
                      <c:pt idx="1967">
                        <c:v>32.783000000000001</c:v>
                      </c:pt>
                      <c:pt idx="1968">
                        <c:v>32.799999999999997</c:v>
                      </c:pt>
                      <c:pt idx="1969">
                        <c:v>32.817</c:v>
                      </c:pt>
                      <c:pt idx="1970">
                        <c:v>32.832999999999998</c:v>
                      </c:pt>
                      <c:pt idx="1971">
                        <c:v>32.85</c:v>
                      </c:pt>
                      <c:pt idx="1972">
                        <c:v>32.866999999999997</c:v>
                      </c:pt>
                      <c:pt idx="1973">
                        <c:v>32.883000000000003</c:v>
                      </c:pt>
                      <c:pt idx="1974">
                        <c:v>32.9</c:v>
                      </c:pt>
                      <c:pt idx="1975">
                        <c:v>32.917000000000002</c:v>
                      </c:pt>
                      <c:pt idx="1976">
                        <c:v>32.933</c:v>
                      </c:pt>
                      <c:pt idx="1977">
                        <c:v>32.950000000000003</c:v>
                      </c:pt>
                      <c:pt idx="1978">
                        <c:v>32.966999999999999</c:v>
                      </c:pt>
                      <c:pt idx="1979">
                        <c:v>32.982999999999997</c:v>
                      </c:pt>
                      <c:pt idx="1980">
                        <c:v>33</c:v>
                      </c:pt>
                      <c:pt idx="1981">
                        <c:v>33.017000000000003</c:v>
                      </c:pt>
                      <c:pt idx="1982">
                        <c:v>33.033000000000001</c:v>
                      </c:pt>
                      <c:pt idx="1983">
                        <c:v>33.049999999999997</c:v>
                      </c:pt>
                      <c:pt idx="1984">
                        <c:v>33.067</c:v>
                      </c:pt>
                      <c:pt idx="1985">
                        <c:v>33.082999999999998</c:v>
                      </c:pt>
                      <c:pt idx="1986">
                        <c:v>33.1</c:v>
                      </c:pt>
                      <c:pt idx="1987">
                        <c:v>33.116999999999997</c:v>
                      </c:pt>
                      <c:pt idx="1988">
                        <c:v>33.133000000000003</c:v>
                      </c:pt>
                      <c:pt idx="1989">
                        <c:v>33.15</c:v>
                      </c:pt>
                      <c:pt idx="1990">
                        <c:v>33.167000000000002</c:v>
                      </c:pt>
                      <c:pt idx="1991">
                        <c:v>33.183</c:v>
                      </c:pt>
                      <c:pt idx="1992">
                        <c:v>33.200000000000003</c:v>
                      </c:pt>
                      <c:pt idx="1993">
                        <c:v>33.216999999999999</c:v>
                      </c:pt>
                      <c:pt idx="1994">
                        <c:v>33.232999999999997</c:v>
                      </c:pt>
                      <c:pt idx="1995">
                        <c:v>33.25</c:v>
                      </c:pt>
                      <c:pt idx="1996">
                        <c:v>33.267000000000003</c:v>
                      </c:pt>
                      <c:pt idx="1997">
                        <c:v>33.283000000000001</c:v>
                      </c:pt>
                      <c:pt idx="1998">
                        <c:v>33.299999999999997</c:v>
                      </c:pt>
                      <c:pt idx="1999">
                        <c:v>33.317</c:v>
                      </c:pt>
                      <c:pt idx="2000">
                        <c:v>33.332999999999998</c:v>
                      </c:pt>
                      <c:pt idx="2001">
                        <c:v>33.35</c:v>
                      </c:pt>
                      <c:pt idx="2002">
                        <c:v>33.366999999999997</c:v>
                      </c:pt>
                      <c:pt idx="2003">
                        <c:v>33.383000000000003</c:v>
                      </c:pt>
                      <c:pt idx="2004">
                        <c:v>33.4</c:v>
                      </c:pt>
                      <c:pt idx="2005">
                        <c:v>33.417000000000002</c:v>
                      </c:pt>
                      <c:pt idx="2006">
                        <c:v>33.433</c:v>
                      </c:pt>
                      <c:pt idx="2007">
                        <c:v>33.450000000000003</c:v>
                      </c:pt>
                      <c:pt idx="2008">
                        <c:v>33.466999999999999</c:v>
                      </c:pt>
                      <c:pt idx="2009">
                        <c:v>33.482999999999997</c:v>
                      </c:pt>
                      <c:pt idx="2010">
                        <c:v>33.5</c:v>
                      </c:pt>
                      <c:pt idx="2011">
                        <c:v>33.517000000000003</c:v>
                      </c:pt>
                      <c:pt idx="2012">
                        <c:v>33.533000000000001</c:v>
                      </c:pt>
                      <c:pt idx="2013">
                        <c:v>33.549999999999997</c:v>
                      </c:pt>
                      <c:pt idx="2014">
                        <c:v>33.567</c:v>
                      </c:pt>
                      <c:pt idx="2015">
                        <c:v>33.582999999999998</c:v>
                      </c:pt>
                      <c:pt idx="2016">
                        <c:v>33.6</c:v>
                      </c:pt>
                      <c:pt idx="2017">
                        <c:v>33.616999999999997</c:v>
                      </c:pt>
                      <c:pt idx="2018">
                        <c:v>33.633000000000003</c:v>
                      </c:pt>
                      <c:pt idx="2019">
                        <c:v>33.65</c:v>
                      </c:pt>
                      <c:pt idx="2020">
                        <c:v>33.667000000000002</c:v>
                      </c:pt>
                      <c:pt idx="2021">
                        <c:v>33.683</c:v>
                      </c:pt>
                      <c:pt idx="2022">
                        <c:v>33.700000000000003</c:v>
                      </c:pt>
                      <c:pt idx="2023">
                        <c:v>33.716999999999999</c:v>
                      </c:pt>
                      <c:pt idx="2024">
                        <c:v>33.732999999999997</c:v>
                      </c:pt>
                      <c:pt idx="2025">
                        <c:v>33.75</c:v>
                      </c:pt>
                      <c:pt idx="2026">
                        <c:v>33.767000000000003</c:v>
                      </c:pt>
                      <c:pt idx="2027">
                        <c:v>33.783000000000001</c:v>
                      </c:pt>
                      <c:pt idx="2028">
                        <c:v>33.799999999999997</c:v>
                      </c:pt>
                      <c:pt idx="2029">
                        <c:v>33.817</c:v>
                      </c:pt>
                      <c:pt idx="2030">
                        <c:v>33.832999999999998</c:v>
                      </c:pt>
                      <c:pt idx="2031">
                        <c:v>33.85</c:v>
                      </c:pt>
                      <c:pt idx="2032">
                        <c:v>33.866999999999997</c:v>
                      </c:pt>
                      <c:pt idx="2033">
                        <c:v>33.883000000000003</c:v>
                      </c:pt>
                      <c:pt idx="2034">
                        <c:v>33.9</c:v>
                      </c:pt>
                      <c:pt idx="2035">
                        <c:v>33.917000000000002</c:v>
                      </c:pt>
                      <c:pt idx="2036">
                        <c:v>33.933</c:v>
                      </c:pt>
                      <c:pt idx="2037">
                        <c:v>33.950000000000003</c:v>
                      </c:pt>
                      <c:pt idx="2038">
                        <c:v>33.966999999999999</c:v>
                      </c:pt>
                      <c:pt idx="2039">
                        <c:v>33.982999999999997</c:v>
                      </c:pt>
                      <c:pt idx="2040">
                        <c:v>34</c:v>
                      </c:pt>
                      <c:pt idx="2041">
                        <c:v>34.017000000000003</c:v>
                      </c:pt>
                      <c:pt idx="2042">
                        <c:v>34.033000000000001</c:v>
                      </c:pt>
                      <c:pt idx="2043">
                        <c:v>34.049999999999997</c:v>
                      </c:pt>
                      <c:pt idx="2044">
                        <c:v>34.067</c:v>
                      </c:pt>
                      <c:pt idx="2045">
                        <c:v>34.082999999999998</c:v>
                      </c:pt>
                      <c:pt idx="2046">
                        <c:v>34.1</c:v>
                      </c:pt>
                      <c:pt idx="2047">
                        <c:v>34.116999999999997</c:v>
                      </c:pt>
                      <c:pt idx="2048">
                        <c:v>34.133000000000003</c:v>
                      </c:pt>
                      <c:pt idx="2049">
                        <c:v>34.15</c:v>
                      </c:pt>
                      <c:pt idx="2050">
                        <c:v>34.167000000000002</c:v>
                      </c:pt>
                      <c:pt idx="2051">
                        <c:v>34.183</c:v>
                      </c:pt>
                      <c:pt idx="2052">
                        <c:v>34.200000000000003</c:v>
                      </c:pt>
                      <c:pt idx="2053">
                        <c:v>34.216999999999999</c:v>
                      </c:pt>
                      <c:pt idx="2054">
                        <c:v>34.232999999999997</c:v>
                      </c:pt>
                      <c:pt idx="2055">
                        <c:v>34.25</c:v>
                      </c:pt>
                      <c:pt idx="2056">
                        <c:v>34.267000000000003</c:v>
                      </c:pt>
                      <c:pt idx="2057">
                        <c:v>34.283000000000001</c:v>
                      </c:pt>
                      <c:pt idx="2058">
                        <c:v>34.299999999999997</c:v>
                      </c:pt>
                      <c:pt idx="2059">
                        <c:v>34.317</c:v>
                      </c:pt>
                      <c:pt idx="2060">
                        <c:v>34.332999999999998</c:v>
                      </c:pt>
                      <c:pt idx="2061">
                        <c:v>34.35</c:v>
                      </c:pt>
                      <c:pt idx="2062">
                        <c:v>34.366999999999997</c:v>
                      </c:pt>
                      <c:pt idx="2063">
                        <c:v>34.383000000000003</c:v>
                      </c:pt>
                      <c:pt idx="2064">
                        <c:v>34.4</c:v>
                      </c:pt>
                      <c:pt idx="2065">
                        <c:v>34.417000000000002</c:v>
                      </c:pt>
                      <c:pt idx="2066">
                        <c:v>34.433</c:v>
                      </c:pt>
                      <c:pt idx="2067">
                        <c:v>34.450000000000003</c:v>
                      </c:pt>
                      <c:pt idx="2068">
                        <c:v>34.466999999999999</c:v>
                      </c:pt>
                      <c:pt idx="2069">
                        <c:v>34.482999999999997</c:v>
                      </c:pt>
                      <c:pt idx="2070">
                        <c:v>34.5</c:v>
                      </c:pt>
                      <c:pt idx="2071">
                        <c:v>34.517000000000003</c:v>
                      </c:pt>
                      <c:pt idx="2072">
                        <c:v>34.533000000000001</c:v>
                      </c:pt>
                      <c:pt idx="2073">
                        <c:v>34.549999999999997</c:v>
                      </c:pt>
                      <c:pt idx="2074">
                        <c:v>34.567</c:v>
                      </c:pt>
                      <c:pt idx="2075">
                        <c:v>34.582999999999998</c:v>
                      </c:pt>
                      <c:pt idx="2076">
                        <c:v>34.6</c:v>
                      </c:pt>
                      <c:pt idx="2077">
                        <c:v>34.616999999999997</c:v>
                      </c:pt>
                      <c:pt idx="2078">
                        <c:v>34.633000000000003</c:v>
                      </c:pt>
                      <c:pt idx="2079">
                        <c:v>34.65</c:v>
                      </c:pt>
                      <c:pt idx="2080">
                        <c:v>34.667000000000002</c:v>
                      </c:pt>
                      <c:pt idx="2081">
                        <c:v>34.683</c:v>
                      </c:pt>
                      <c:pt idx="2082">
                        <c:v>34.700000000000003</c:v>
                      </c:pt>
                      <c:pt idx="2083">
                        <c:v>34.716999999999999</c:v>
                      </c:pt>
                      <c:pt idx="2084">
                        <c:v>34.732999999999997</c:v>
                      </c:pt>
                      <c:pt idx="2085">
                        <c:v>34.75</c:v>
                      </c:pt>
                      <c:pt idx="2086">
                        <c:v>34.767000000000003</c:v>
                      </c:pt>
                      <c:pt idx="2087">
                        <c:v>34.783000000000001</c:v>
                      </c:pt>
                      <c:pt idx="2088">
                        <c:v>34.799999999999997</c:v>
                      </c:pt>
                      <c:pt idx="2089">
                        <c:v>34.817</c:v>
                      </c:pt>
                      <c:pt idx="2090">
                        <c:v>34.832999999999998</c:v>
                      </c:pt>
                      <c:pt idx="2091">
                        <c:v>34.85</c:v>
                      </c:pt>
                      <c:pt idx="2092">
                        <c:v>34.866999999999997</c:v>
                      </c:pt>
                      <c:pt idx="2093">
                        <c:v>34.883000000000003</c:v>
                      </c:pt>
                      <c:pt idx="2094">
                        <c:v>34.9</c:v>
                      </c:pt>
                      <c:pt idx="2095">
                        <c:v>34.917000000000002</c:v>
                      </c:pt>
                      <c:pt idx="2096">
                        <c:v>34.933</c:v>
                      </c:pt>
                      <c:pt idx="2097">
                        <c:v>34.950000000000003</c:v>
                      </c:pt>
                      <c:pt idx="2098">
                        <c:v>34.966999999999999</c:v>
                      </c:pt>
                      <c:pt idx="2099">
                        <c:v>34.982999999999997</c:v>
                      </c:pt>
                      <c:pt idx="2100">
                        <c:v>35</c:v>
                      </c:pt>
                      <c:pt idx="2101">
                        <c:v>35.017000000000003</c:v>
                      </c:pt>
                      <c:pt idx="2102">
                        <c:v>35.033000000000001</c:v>
                      </c:pt>
                      <c:pt idx="2103">
                        <c:v>35.049999999999997</c:v>
                      </c:pt>
                      <c:pt idx="2104">
                        <c:v>35.067</c:v>
                      </c:pt>
                      <c:pt idx="2105">
                        <c:v>35.082999999999998</c:v>
                      </c:pt>
                      <c:pt idx="2106">
                        <c:v>35.1</c:v>
                      </c:pt>
                      <c:pt idx="2107">
                        <c:v>35.116999999999997</c:v>
                      </c:pt>
                      <c:pt idx="2108">
                        <c:v>35.133000000000003</c:v>
                      </c:pt>
                      <c:pt idx="2109">
                        <c:v>35.15</c:v>
                      </c:pt>
                      <c:pt idx="2110">
                        <c:v>35.167000000000002</c:v>
                      </c:pt>
                      <c:pt idx="2111">
                        <c:v>35.183</c:v>
                      </c:pt>
                      <c:pt idx="2112">
                        <c:v>35.200000000000003</c:v>
                      </c:pt>
                      <c:pt idx="2113">
                        <c:v>35.216999999999999</c:v>
                      </c:pt>
                      <c:pt idx="2114">
                        <c:v>35.232999999999997</c:v>
                      </c:pt>
                      <c:pt idx="2115">
                        <c:v>35.25</c:v>
                      </c:pt>
                      <c:pt idx="2116">
                        <c:v>35.267000000000003</c:v>
                      </c:pt>
                      <c:pt idx="2117">
                        <c:v>35.283000000000001</c:v>
                      </c:pt>
                      <c:pt idx="2118">
                        <c:v>35.299999999999997</c:v>
                      </c:pt>
                      <c:pt idx="2119">
                        <c:v>35.317</c:v>
                      </c:pt>
                      <c:pt idx="2120">
                        <c:v>35.332999999999998</c:v>
                      </c:pt>
                      <c:pt idx="2121">
                        <c:v>35.35</c:v>
                      </c:pt>
                      <c:pt idx="2122">
                        <c:v>35.366999999999997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cult. #10'!$B$2:$B$7288</c15:sqref>
                        </c15:formulaRef>
                      </c:ext>
                    </c:extLst>
                    <c:numCache>
                      <c:formatCode>0.00</c:formatCode>
                      <c:ptCount val="7287"/>
                      <c:pt idx="0">
                        <c:v>0.04</c:v>
                      </c:pt>
                      <c:pt idx="1">
                        <c:v>0.04</c:v>
                      </c:pt>
                      <c:pt idx="2">
                        <c:v>0.04</c:v>
                      </c:pt>
                      <c:pt idx="3">
                        <c:v>0.05</c:v>
                      </c:pt>
                      <c:pt idx="4">
                        <c:v>4.4999999999999998E-2</c:v>
                      </c:pt>
                      <c:pt idx="5">
                        <c:v>4.4999999999999998E-2</c:v>
                      </c:pt>
                      <c:pt idx="6">
                        <c:v>0.04</c:v>
                      </c:pt>
                      <c:pt idx="7">
                        <c:v>0.04</c:v>
                      </c:pt>
                      <c:pt idx="8">
                        <c:v>0.04</c:v>
                      </c:pt>
                      <c:pt idx="9">
                        <c:v>0.04</c:v>
                      </c:pt>
                      <c:pt idx="10">
                        <c:v>0.04</c:v>
                      </c:pt>
                      <c:pt idx="11">
                        <c:v>0.04</c:v>
                      </c:pt>
                      <c:pt idx="12">
                        <c:v>0.04</c:v>
                      </c:pt>
                      <c:pt idx="13">
                        <c:v>0.04</c:v>
                      </c:pt>
                      <c:pt idx="14">
                        <c:v>0.04</c:v>
                      </c:pt>
                      <c:pt idx="15">
                        <c:v>0.04</c:v>
                      </c:pt>
                      <c:pt idx="16">
                        <c:v>0.04</c:v>
                      </c:pt>
                      <c:pt idx="17">
                        <c:v>0.04</c:v>
                      </c:pt>
                      <c:pt idx="18">
                        <c:v>0.04</c:v>
                      </c:pt>
                      <c:pt idx="19">
                        <c:v>0.04</c:v>
                      </c:pt>
                      <c:pt idx="20">
                        <c:v>0.04</c:v>
                      </c:pt>
                      <c:pt idx="21">
                        <c:v>0.04</c:v>
                      </c:pt>
                      <c:pt idx="22">
                        <c:v>0.04</c:v>
                      </c:pt>
                      <c:pt idx="23">
                        <c:v>0.04</c:v>
                      </c:pt>
                      <c:pt idx="24">
                        <c:v>0.04</c:v>
                      </c:pt>
                      <c:pt idx="25">
                        <c:v>0.04</c:v>
                      </c:pt>
                      <c:pt idx="26">
                        <c:v>0.04</c:v>
                      </c:pt>
                      <c:pt idx="27">
                        <c:v>0.04</c:v>
                      </c:pt>
                      <c:pt idx="28">
                        <c:v>0.04</c:v>
                      </c:pt>
                      <c:pt idx="29">
                        <c:v>0.04</c:v>
                      </c:pt>
                      <c:pt idx="30">
                        <c:v>0.04</c:v>
                      </c:pt>
                      <c:pt idx="31">
                        <c:v>0.04</c:v>
                      </c:pt>
                      <c:pt idx="32">
                        <c:v>0.04</c:v>
                      </c:pt>
                      <c:pt idx="33">
                        <c:v>0.04</c:v>
                      </c:pt>
                      <c:pt idx="34">
                        <c:v>0.04</c:v>
                      </c:pt>
                      <c:pt idx="35">
                        <c:v>0.04</c:v>
                      </c:pt>
                      <c:pt idx="36">
                        <c:v>0.04</c:v>
                      </c:pt>
                      <c:pt idx="37">
                        <c:v>0.04</c:v>
                      </c:pt>
                      <c:pt idx="38">
                        <c:v>0.04</c:v>
                      </c:pt>
                      <c:pt idx="39">
                        <c:v>0.04</c:v>
                      </c:pt>
                      <c:pt idx="40">
                        <c:v>0.04</c:v>
                      </c:pt>
                      <c:pt idx="41">
                        <c:v>0.04</c:v>
                      </c:pt>
                      <c:pt idx="42">
                        <c:v>0.04</c:v>
                      </c:pt>
                      <c:pt idx="43">
                        <c:v>0.04</c:v>
                      </c:pt>
                      <c:pt idx="44">
                        <c:v>4.4999999999999998E-2</c:v>
                      </c:pt>
                      <c:pt idx="45">
                        <c:v>0.05</c:v>
                      </c:pt>
                      <c:pt idx="46">
                        <c:v>0.04</c:v>
                      </c:pt>
                      <c:pt idx="47">
                        <c:v>0.04</c:v>
                      </c:pt>
                      <c:pt idx="48">
                        <c:v>0.04</c:v>
                      </c:pt>
                      <c:pt idx="49">
                        <c:v>0.04</c:v>
                      </c:pt>
                      <c:pt idx="50">
                        <c:v>0.04</c:v>
                      </c:pt>
                      <c:pt idx="51">
                        <c:v>0.04</c:v>
                      </c:pt>
                      <c:pt idx="52">
                        <c:v>0.04</c:v>
                      </c:pt>
                      <c:pt idx="53">
                        <c:v>0.04</c:v>
                      </c:pt>
                      <c:pt idx="54">
                        <c:v>0.04</c:v>
                      </c:pt>
                      <c:pt idx="55">
                        <c:v>0.04</c:v>
                      </c:pt>
                      <c:pt idx="56">
                        <c:v>0.04</c:v>
                      </c:pt>
                      <c:pt idx="57">
                        <c:v>0.04</c:v>
                      </c:pt>
                      <c:pt idx="58">
                        <c:v>0.04</c:v>
                      </c:pt>
                      <c:pt idx="59">
                        <c:v>0.04</c:v>
                      </c:pt>
                      <c:pt idx="60">
                        <c:v>0.04</c:v>
                      </c:pt>
                      <c:pt idx="61">
                        <c:v>0.04</c:v>
                      </c:pt>
                      <c:pt idx="62">
                        <c:v>0.04</c:v>
                      </c:pt>
                      <c:pt idx="63">
                        <c:v>0.04</c:v>
                      </c:pt>
                      <c:pt idx="64">
                        <c:v>4.6666666666666697E-2</c:v>
                      </c:pt>
                      <c:pt idx="65">
                        <c:v>4.4999999999999998E-2</c:v>
                      </c:pt>
                      <c:pt idx="66">
                        <c:v>0.05</c:v>
                      </c:pt>
                      <c:pt idx="67">
                        <c:v>0.05</c:v>
                      </c:pt>
                      <c:pt idx="68">
                        <c:v>4.4999999999999998E-2</c:v>
                      </c:pt>
                      <c:pt idx="69">
                        <c:v>4.4999999999999998E-2</c:v>
                      </c:pt>
                      <c:pt idx="70">
                        <c:v>0.04</c:v>
                      </c:pt>
                      <c:pt idx="71">
                        <c:v>0.04</c:v>
                      </c:pt>
                      <c:pt idx="72">
                        <c:v>0.04</c:v>
                      </c:pt>
                      <c:pt idx="73">
                        <c:v>0.04</c:v>
                      </c:pt>
                      <c:pt idx="74">
                        <c:v>0.04</c:v>
                      </c:pt>
                      <c:pt idx="75">
                        <c:v>0.05</c:v>
                      </c:pt>
                      <c:pt idx="76">
                        <c:v>0.05</c:v>
                      </c:pt>
                      <c:pt idx="77">
                        <c:v>0.05</c:v>
                      </c:pt>
                      <c:pt idx="78">
                        <c:v>0.05</c:v>
                      </c:pt>
                      <c:pt idx="79">
                        <c:v>0.04</c:v>
                      </c:pt>
                      <c:pt idx="80">
                        <c:v>0.04</c:v>
                      </c:pt>
                      <c:pt idx="81">
                        <c:v>0.04</c:v>
                      </c:pt>
                      <c:pt idx="82">
                        <c:v>0.04</c:v>
                      </c:pt>
                      <c:pt idx="83">
                        <c:v>0.04</c:v>
                      </c:pt>
                      <c:pt idx="84">
                        <c:v>0.04</c:v>
                      </c:pt>
                      <c:pt idx="85">
                        <c:v>0.04</c:v>
                      </c:pt>
                      <c:pt idx="86">
                        <c:v>0.04</c:v>
                      </c:pt>
                      <c:pt idx="87">
                        <c:v>0.04</c:v>
                      </c:pt>
                      <c:pt idx="88">
                        <c:v>0.04</c:v>
                      </c:pt>
                      <c:pt idx="89">
                        <c:v>0.04</c:v>
                      </c:pt>
                      <c:pt idx="90">
                        <c:v>0.04</c:v>
                      </c:pt>
                      <c:pt idx="91">
                        <c:v>0.04</c:v>
                      </c:pt>
                      <c:pt idx="92">
                        <c:v>0.04</c:v>
                      </c:pt>
                      <c:pt idx="93">
                        <c:v>0.04</c:v>
                      </c:pt>
                      <c:pt idx="94">
                        <c:v>0.04</c:v>
                      </c:pt>
                      <c:pt idx="95">
                        <c:v>0.04</c:v>
                      </c:pt>
                      <c:pt idx="96">
                        <c:v>0.04</c:v>
                      </c:pt>
                      <c:pt idx="97">
                        <c:v>0.04</c:v>
                      </c:pt>
                      <c:pt idx="98">
                        <c:v>0.04</c:v>
                      </c:pt>
                      <c:pt idx="99">
                        <c:v>0.04</c:v>
                      </c:pt>
                      <c:pt idx="100">
                        <c:v>4.4999999999999998E-2</c:v>
                      </c:pt>
                      <c:pt idx="101">
                        <c:v>4.6666666666666697E-2</c:v>
                      </c:pt>
                      <c:pt idx="102">
                        <c:v>4.6666666666666697E-2</c:v>
                      </c:pt>
                      <c:pt idx="103">
                        <c:v>0.05</c:v>
                      </c:pt>
                      <c:pt idx="104">
                        <c:v>0.05</c:v>
                      </c:pt>
                      <c:pt idx="105">
                        <c:v>0.05</c:v>
                      </c:pt>
                      <c:pt idx="106">
                        <c:v>0.05</c:v>
                      </c:pt>
                      <c:pt idx="107">
                        <c:v>0.05</c:v>
                      </c:pt>
                      <c:pt idx="108">
                        <c:v>0.05</c:v>
                      </c:pt>
                      <c:pt idx="109">
                        <c:v>0.05</c:v>
                      </c:pt>
                      <c:pt idx="110">
                        <c:v>0.05</c:v>
                      </c:pt>
                      <c:pt idx="111">
                        <c:v>0.05</c:v>
                      </c:pt>
                      <c:pt idx="112">
                        <c:v>0.04</c:v>
                      </c:pt>
                      <c:pt idx="113">
                        <c:v>0.04</c:v>
                      </c:pt>
                      <c:pt idx="114">
                        <c:v>0.04</c:v>
                      </c:pt>
                      <c:pt idx="115">
                        <c:v>0.04</c:v>
                      </c:pt>
                      <c:pt idx="116">
                        <c:v>0.04</c:v>
                      </c:pt>
                      <c:pt idx="117">
                        <c:v>0.04</c:v>
                      </c:pt>
                      <c:pt idx="118">
                        <c:v>0.04</c:v>
                      </c:pt>
                      <c:pt idx="119">
                        <c:v>0.04</c:v>
                      </c:pt>
                      <c:pt idx="120">
                        <c:v>0.04</c:v>
                      </c:pt>
                      <c:pt idx="121">
                        <c:v>0.04</c:v>
                      </c:pt>
                      <c:pt idx="122">
                        <c:v>0.04</c:v>
                      </c:pt>
                      <c:pt idx="123">
                        <c:v>0.04</c:v>
                      </c:pt>
                      <c:pt idx="124">
                        <c:v>0.04</c:v>
                      </c:pt>
                      <c:pt idx="125">
                        <c:v>0.04</c:v>
                      </c:pt>
                      <c:pt idx="126">
                        <c:v>0.04</c:v>
                      </c:pt>
                      <c:pt idx="127">
                        <c:v>0.04</c:v>
                      </c:pt>
                      <c:pt idx="128">
                        <c:v>0.04</c:v>
                      </c:pt>
                      <c:pt idx="129">
                        <c:v>0.04</c:v>
                      </c:pt>
                      <c:pt idx="130">
                        <c:v>0.04</c:v>
                      </c:pt>
                      <c:pt idx="131">
                        <c:v>4.4999999999999998E-2</c:v>
                      </c:pt>
                      <c:pt idx="132">
                        <c:v>0.05</c:v>
                      </c:pt>
                      <c:pt idx="133">
                        <c:v>4.33333333333333E-2</c:v>
                      </c:pt>
                      <c:pt idx="134">
                        <c:v>0.05</c:v>
                      </c:pt>
                      <c:pt idx="135">
                        <c:v>0.04</c:v>
                      </c:pt>
                      <c:pt idx="136">
                        <c:v>0.05</c:v>
                      </c:pt>
                      <c:pt idx="137">
                        <c:v>0.05</c:v>
                      </c:pt>
                      <c:pt idx="138">
                        <c:v>0.05</c:v>
                      </c:pt>
                      <c:pt idx="139">
                        <c:v>0.05</c:v>
                      </c:pt>
                      <c:pt idx="140">
                        <c:v>0.05</c:v>
                      </c:pt>
                      <c:pt idx="141">
                        <c:v>0.05</c:v>
                      </c:pt>
                      <c:pt idx="142">
                        <c:v>0.05</c:v>
                      </c:pt>
                      <c:pt idx="143">
                        <c:v>0.05</c:v>
                      </c:pt>
                      <c:pt idx="144">
                        <c:v>0.05</c:v>
                      </c:pt>
                      <c:pt idx="145">
                        <c:v>0.05</c:v>
                      </c:pt>
                      <c:pt idx="146">
                        <c:v>0.05</c:v>
                      </c:pt>
                      <c:pt idx="147">
                        <c:v>0.05</c:v>
                      </c:pt>
                      <c:pt idx="148">
                        <c:v>0.05</c:v>
                      </c:pt>
                      <c:pt idx="149">
                        <c:v>0.05</c:v>
                      </c:pt>
                      <c:pt idx="150">
                        <c:v>0.05</c:v>
                      </c:pt>
                      <c:pt idx="151">
                        <c:v>0.05</c:v>
                      </c:pt>
                      <c:pt idx="152">
                        <c:v>0.05</c:v>
                      </c:pt>
                      <c:pt idx="153">
                        <c:v>0.05</c:v>
                      </c:pt>
                      <c:pt idx="154">
                        <c:v>4.4999999999999998E-2</c:v>
                      </c:pt>
                      <c:pt idx="155">
                        <c:v>4.4999999999999998E-2</c:v>
                      </c:pt>
                      <c:pt idx="156">
                        <c:v>0.04</c:v>
                      </c:pt>
                      <c:pt idx="157">
                        <c:v>0.04</c:v>
                      </c:pt>
                      <c:pt idx="158">
                        <c:v>0.05</c:v>
                      </c:pt>
                      <c:pt idx="159">
                        <c:v>0.04</c:v>
                      </c:pt>
                      <c:pt idx="160">
                        <c:v>0.04</c:v>
                      </c:pt>
                      <c:pt idx="161">
                        <c:v>4.4999999999999998E-2</c:v>
                      </c:pt>
                      <c:pt idx="162">
                        <c:v>4.4999999999999998E-2</c:v>
                      </c:pt>
                      <c:pt idx="163">
                        <c:v>4.4999999999999998E-2</c:v>
                      </c:pt>
                      <c:pt idx="164">
                        <c:v>4.4999999999999998E-2</c:v>
                      </c:pt>
                      <c:pt idx="165">
                        <c:v>4.4999999999999998E-2</c:v>
                      </c:pt>
                      <c:pt idx="166">
                        <c:v>0.05</c:v>
                      </c:pt>
                      <c:pt idx="167">
                        <c:v>4.4999999999999998E-2</c:v>
                      </c:pt>
                      <c:pt idx="168">
                        <c:v>4.4999999999999998E-2</c:v>
                      </c:pt>
                      <c:pt idx="169">
                        <c:v>0.05</c:v>
                      </c:pt>
                      <c:pt idx="170">
                        <c:v>0.05</c:v>
                      </c:pt>
                      <c:pt idx="171">
                        <c:v>0.05</c:v>
                      </c:pt>
                      <c:pt idx="172">
                        <c:v>0.05</c:v>
                      </c:pt>
                      <c:pt idx="173">
                        <c:v>0.05</c:v>
                      </c:pt>
                      <c:pt idx="174">
                        <c:v>0.05</c:v>
                      </c:pt>
                      <c:pt idx="175">
                        <c:v>0.05</c:v>
                      </c:pt>
                      <c:pt idx="176">
                        <c:v>0.05</c:v>
                      </c:pt>
                      <c:pt idx="177">
                        <c:v>0.05</c:v>
                      </c:pt>
                      <c:pt idx="178">
                        <c:v>0.05</c:v>
                      </c:pt>
                      <c:pt idx="179">
                        <c:v>0.05</c:v>
                      </c:pt>
                      <c:pt idx="180">
                        <c:v>0.05</c:v>
                      </c:pt>
                      <c:pt idx="181">
                        <c:v>0.05</c:v>
                      </c:pt>
                      <c:pt idx="182">
                        <c:v>0.05</c:v>
                      </c:pt>
                      <c:pt idx="183">
                        <c:v>0.05</c:v>
                      </c:pt>
                      <c:pt idx="184">
                        <c:v>0.05</c:v>
                      </c:pt>
                      <c:pt idx="185">
                        <c:v>0.05</c:v>
                      </c:pt>
                      <c:pt idx="186">
                        <c:v>0.05</c:v>
                      </c:pt>
                      <c:pt idx="187">
                        <c:v>5.6666666666666698E-2</c:v>
                      </c:pt>
                      <c:pt idx="188">
                        <c:v>5.6666666666666698E-2</c:v>
                      </c:pt>
                      <c:pt idx="189">
                        <c:v>0.06</c:v>
                      </c:pt>
                      <c:pt idx="190">
                        <c:v>0.06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0.05</c:v>
                      </c:pt>
                      <c:pt idx="196">
                        <c:v>0.05</c:v>
                      </c:pt>
                      <c:pt idx="197">
                        <c:v>0.05</c:v>
                      </c:pt>
                      <c:pt idx="198">
                        <c:v>0.05</c:v>
                      </c:pt>
                      <c:pt idx="199">
                        <c:v>0.05</c:v>
                      </c:pt>
                      <c:pt idx="200">
                        <c:v>0.05</c:v>
                      </c:pt>
                      <c:pt idx="201">
                        <c:v>0.05</c:v>
                      </c:pt>
                      <c:pt idx="202">
                        <c:v>0.05</c:v>
                      </c:pt>
                      <c:pt idx="203">
                        <c:v>0.05</c:v>
                      </c:pt>
                      <c:pt idx="204">
                        <c:v>0.05</c:v>
                      </c:pt>
                      <c:pt idx="205">
                        <c:v>0.05</c:v>
                      </c:pt>
                      <c:pt idx="206">
                        <c:v>0.05</c:v>
                      </c:pt>
                      <c:pt idx="207">
                        <c:v>0.05</c:v>
                      </c:pt>
                      <c:pt idx="208">
                        <c:v>0.06</c:v>
                      </c:pt>
                      <c:pt idx="209">
                        <c:v>0.06</c:v>
                      </c:pt>
                      <c:pt idx="210">
                        <c:v>0.06</c:v>
                      </c:pt>
                      <c:pt idx="211">
                        <c:v>0.06</c:v>
                      </c:pt>
                      <c:pt idx="212">
                        <c:v>0.06</c:v>
                      </c:pt>
                      <c:pt idx="213">
                        <c:v>0.05</c:v>
                      </c:pt>
                      <c:pt idx="214">
                        <c:v>0.05</c:v>
                      </c:pt>
                      <c:pt idx="215">
                        <c:v>0.05</c:v>
                      </c:pt>
                      <c:pt idx="216">
                        <c:v>0.05</c:v>
                      </c:pt>
                      <c:pt idx="217">
                        <c:v>0.05</c:v>
                      </c:pt>
                      <c:pt idx="218">
                        <c:v>0.05</c:v>
                      </c:pt>
                      <c:pt idx="219">
                        <c:v>0.05</c:v>
                      </c:pt>
                      <c:pt idx="220">
                        <c:v>0.05</c:v>
                      </c:pt>
                      <c:pt idx="221">
                        <c:v>0.05</c:v>
                      </c:pt>
                      <c:pt idx="222">
                        <c:v>5.5E-2</c:v>
                      </c:pt>
                      <c:pt idx="223">
                        <c:v>5.5E-2</c:v>
                      </c:pt>
                      <c:pt idx="224">
                        <c:v>0.06</c:v>
                      </c:pt>
                      <c:pt idx="225">
                        <c:v>0.06</c:v>
                      </c:pt>
                      <c:pt idx="226">
                        <c:v>0.06</c:v>
                      </c:pt>
                      <c:pt idx="227">
                        <c:v>0.06</c:v>
                      </c:pt>
                      <c:pt idx="228">
                        <c:v>0.06</c:v>
                      </c:pt>
                      <c:pt idx="229">
                        <c:v>0.06</c:v>
                      </c:pt>
                      <c:pt idx="230">
                        <c:v>0.06</c:v>
                      </c:pt>
                      <c:pt idx="231">
                        <c:v>0.06</c:v>
                      </c:pt>
                      <c:pt idx="232">
                        <c:v>0.06</c:v>
                      </c:pt>
                      <c:pt idx="233">
                        <c:v>0.06</c:v>
                      </c:pt>
                      <c:pt idx="234">
                        <c:v>0.06</c:v>
                      </c:pt>
                      <c:pt idx="235">
                        <c:v>0.06</c:v>
                      </c:pt>
                      <c:pt idx="236">
                        <c:v>0.06</c:v>
                      </c:pt>
                      <c:pt idx="237">
                        <c:v>0.06</c:v>
                      </c:pt>
                      <c:pt idx="238">
                        <c:v>5.5E-2</c:v>
                      </c:pt>
                      <c:pt idx="239">
                        <c:v>5.5E-2</c:v>
                      </c:pt>
                      <c:pt idx="240">
                        <c:v>0.06</c:v>
                      </c:pt>
                      <c:pt idx="241">
                        <c:v>0.06</c:v>
                      </c:pt>
                      <c:pt idx="242">
                        <c:v>0.06</c:v>
                      </c:pt>
                      <c:pt idx="243">
                        <c:v>0.06</c:v>
                      </c:pt>
                      <c:pt idx="244">
                        <c:v>0.06</c:v>
                      </c:pt>
                      <c:pt idx="245">
                        <c:v>7.0000000000000007E-2</c:v>
                      </c:pt>
                      <c:pt idx="246">
                        <c:v>7.0000000000000007E-2</c:v>
                      </c:pt>
                      <c:pt idx="247">
                        <c:v>7.0000000000000007E-2</c:v>
                      </c:pt>
                      <c:pt idx="248">
                        <c:v>7.0000000000000007E-2</c:v>
                      </c:pt>
                      <c:pt idx="249">
                        <c:v>7.0000000000000007E-2</c:v>
                      </c:pt>
                      <c:pt idx="250">
                        <c:v>6.3333333333333297E-2</c:v>
                      </c:pt>
                      <c:pt idx="251">
                        <c:v>6.3333333333333297E-2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0.06</c:v>
                      </c:pt>
                      <c:pt idx="256">
                        <c:v>0.06</c:v>
                      </c:pt>
                      <c:pt idx="257">
                        <c:v>0.06</c:v>
                      </c:pt>
                      <c:pt idx="258">
                        <c:v>0.06</c:v>
                      </c:pt>
                      <c:pt idx="259">
                        <c:v>0.06</c:v>
                      </c:pt>
                      <c:pt idx="260">
                        <c:v>0.06</c:v>
                      </c:pt>
                      <c:pt idx="261">
                        <c:v>0.06</c:v>
                      </c:pt>
                      <c:pt idx="262">
                        <c:v>0.06</c:v>
                      </c:pt>
                      <c:pt idx="263">
                        <c:v>0.06</c:v>
                      </c:pt>
                      <c:pt idx="264">
                        <c:v>7.0000000000000007E-2</c:v>
                      </c:pt>
                      <c:pt idx="265">
                        <c:v>6.5000000000000002E-2</c:v>
                      </c:pt>
                      <c:pt idx="266">
                        <c:v>0.06</c:v>
                      </c:pt>
                      <c:pt idx="267">
                        <c:v>6.6666666666666693E-2</c:v>
                      </c:pt>
                      <c:pt idx="268">
                        <c:v>7.0000000000000007E-2</c:v>
                      </c:pt>
                      <c:pt idx="269">
                        <c:v>7.0000000000000007E-2</c:v>
                      </c:pt>
                      <c:pt idx="270">
                        <c:v>7.0000000000000007E-2</c:v>
                      </c:pt>
                      <c:pt idx="271">
                        <c:v>7.0000000000000007E-2</c:v>
                      </c:pt>
                      <c:pt idx="272">
                        <c:v>7.0000000000000007E-2</c:v>
                      </c:pt>
                      <c:pt idx="273">
                        <c:v>6.5000000000000002E-2</c:v>
                      </c:pt>
                      <c:pt idx="274">
                        <c:v>6.6666666666666693E-2</c:v>
                      </c:pt>
                      <c:pt idx="275">
                        <c:v>0.06</c:v>
                      </c:pt>
                      <c:pt idx="276">
                        <c:v>0.06</c:v>
                      </c:pt>
                      <c:pt idx="277">
                        <c:v>0.06</c:v>
                      </c:pt>
                      <c:pt idx="278">
                        <c:v>0.06</c:v>
                      </c:pt>
                      <c:pt idx="279">
                        <c:v>6.5000000000000002E-2</c:v>
                      </c:pt>
                      <c:pt idx="280">
                        <c:v>6.5000000000000002E-2</c:v>
                      </c:pt>
                      <c:pt idx="281">
                        <c:v>6.5000000000000002E-2</c:v>
                      </c:pt>
                      <c:pt idx="282">
                        <c:v>7.0000000000000007E-2</c:v>
                      </c:pt>
                      <c:pt idx="283">
                        <c:v>7.0000000000000007E-2</c:v>
                      </c:pt>
                      <c:pt idx="284">
                        <c:v>7.0000000000000007E-2</c:v>
                      </c:pt>
                      <c:pt idx="285">
                        <c:v>7.0000000000000007E-2</c:v>
                      </c:pt>
                      <c:pt idx="286">
                        <c:v>7.0000000000000007E-2</c:v>
                      </c:pt>
                      <c:pt idx="287">
                        <c:v>7.0000000000000007E-2</c:v>
                      </c:pt>
                      <c:pt idx="288">
                        <c:v>7.0000000000000007E-2</c:v>
                      </c:pt>
                      <c:pt idx="289">
                        <c:v>7.0000000000000007E-2</c:v>
                      </c:pt>
                      <c:pt idx="290">
                        <c:v>7.0000000000000007E-2</c:v>
                      </c:pt>
                      <c:pt idx="291">
                        <c:v>7.0000000000000007E-2</c:v>
                      </c:pt>
                      <c:pt idx="292">
                        <c:v>7.0000000000000007E-2</c:v>
                      </c:pt>
                      <c:pt idx="293">
                        <c:v>7.0000000000000007E-2</c:v>
                      </c:pt>
                      <c:pt idx="294">
                        <c:v>7.4999999999999997E-2</c:v>
                      </c:pt>
                      <c:pt idx="295">
                        <c:v>7.0000000000000007E-2</c:v>
                      </c:pt>
                      <c:pt idx="296">
                        <c:v>7.0000000000000007E-2</c:v>
                      </c:pt>
                      <c:pt idx="297">
                        <c:v>7.4999999999999997E-2</c:v>
                      </c:pt>
                      <c:pt idx="298">
                        <c:v>7.4999999999999997E-2</c:v>
                      </c:pt>
                      <c:pt idx="299">
                        <c:v>0.08</c:v>
                      </c:pt>
                      <c:pt idx="300">
                        <c:v>0.08</c:v>
                      </c:pt>
                      <c:pt idx="301">
                        <c:v>0.08</c:v>
                      </c:pt>
                      <c:pt idx="302">
                        <c:v>0.08</c:v>
                      </c:pt>
                      <c:pt idx="303">
                        <c:v>0.08</c:v>
                      </c:pt>
                      <c:pt idx="304">
                        <c:v>0.08</c:v>
                      </c:pt>
                      <c:pt idx="305">
                        <c:v>0.08</c:v>
                      </c:pt>
                      <c:pt idx="306">
                        <c:v>0.08</c:v>
                      </c:pt>
                      <c:pt idx="307">
                        <c:v>0.08</c:v>
                      </c:pt>
                      <c:pt idx="308">
                        <c:v>0.08</c:v>
                      </c:pt>
                      <c:pt idx="309">
                        <c:v>0.08</c:v>
                      </c:pt>
                      <c:pt idx="310">
                        <c:v>0.08</c:v>
                      </c:pt>
                      <c:pt idx="311">
                        <c:v>7.0000000000000007E-2</c:v>
                      </c:pt>
                      <c:pt idx="312">
                        <c:v>7.0000000000000007E-2</c:v>
                      </c:pt>
                      <c:pt idx="313">
                        <c:v>7.0000000000000007E-2</c:v>
                      </c:pt>
                      <c:pt idx="314">
                        <c:v>7.0000000000000007E-2</c:v>
                      </c:pt>
                      <c:pt idx="315">
                        <c:v>7.0000000000000007E-2</c:v>
                      </c:pt>
                      <c:pt idx="316">
                        <c:v>7.0000000000000007E-2</c:v>
                      </c:pt>
                      <c:pt idx="317">
                        <c:v>7.0000000000000007E-2</c:v>
                      </c:pt>
                      <c:pt idx="318">
                        <c:v>7.0000000000000007E-2</c:v>
                      </c:pt>
                      <c:pt idx="319">
                        <c:v>7.0000000000000007E-2</c:v>
                      </c:pt>
                      <c:pt idx="320">
                        <c:v>7.0000000000000007E-2</c:v>
                      </c:pt>
                      <c:pt idx="321">
                        <c:v>7.0000000000000007E-2</c:v>
                      </c:pt>
                      <c:pt idx="322">
                        <c:v>7.4999999999999997E-2</c:v>
                      </c:pt>
                      <c:pt idx="323">
                        <c:v>7.4999999999999997E-2</c:v>
                      </c:pt>
                      <c:pt idx="324">
                        <c:v>0.08</c:v>
                      </c:pt>
                      <c:pt idx="325">
                        <c:v>0.08</c:v>
                      </c:pt>
                      <c:pt idx="326">
                        <c:v>0.08</c:v>
                      </c:pt>
                      <c:pt idx="327">
                        <c:v>0.08</c:v>
                      </c:pt>
                      <c:pt idx="328">
                        <c:v>0.08</c:v>
                      </c:pt>
                      <c:pt idx="329">
                        <c:v>0.08</c:v>
                      </c:pt>
                      <c:pt idx="330">
                        <c:v>0.08</c:v>
                      </c:pt>
                      <c:pt idx="331">
                        <c:v>0.08</c:v>
                      </c:pt>
                      <c:pt idx="332">
                        <c:v>0.08</c:v>
                      </c:pt>
                      <c:pt idx="333">
                        <c:v>0.08</c:v>
                      </c:pt>
                      <c:pt idx="334">
                        <c:v>0.08</c:v>
                      </c:pt>
                      <c:pt idx="335">
                        <c:v>8.3333333333333301E-2</c:v>
                      </c:pt>
                      <c:pt idx="336">
                        <c:v>0.09</c:v>
                      </c:pt>
                      <c:pt idx="337">
                        <c:v>8.5000000000000006E-2</c:v>
                      </c:pt>
                      <c:pt idx="338">
                        <c:v>0.09</c:v>
                      </c:pt>
                      <c:pt idx="339">
                        <c:v>0.09</c:v>
                      </c:pt>
                      <c:pt idx="340">
                        <c:v>0.09</c:v>
                      </c:pt>
                      <c:pt idx="341">
                        <c:v>0.09</c:v>
                      </c:pt>
                      <c:pt idx="342">
                        <c:v>0.09</c:v>
                      </c:pt>
                      <c:pt idx="343">
                        <c:v>0.09</c:v>
                      </c:pt>
                      <c:pt idx="344">
                        <c:v>0.09</c:v>
                      </c:pt>
                      <c:pt idx="345">
                        <c:v>0.09</c:v>
                      </c:pt>
                      <c:pt idx="346">
                        <c:v>9.5000000000000001E-2</c:v>
                      </c:pt>
                      <c:pt idx="347">
                        <c:v>9.6666666666666706E-2</c:v>
                      </c:pt>
                      <c:pt idx="348">
                        <c:v>0.09</c:v>
                      </c:pt>
                      <c:pt idx="349">
                        <c:v>0.09</c:v>
                      </c:pt>
                      <c:pt idx="350">
                        <c:v>0.09</c:v>
                      </c:pt>
                      <c:pt idx="351">
                        <c:v>0.09</c:v>
                      </c:pt>
                      <c:pt idx="352">
                        <c:v>0.09</c:v>
                      </c:pt>
                      <c:pt idx="353">
                        <c:v>0.09</c:v>
                      </c:pt>
                      <c:pt idx="354">
                        <c:v>0.09</c:v>
                      </c:pt>
                      <c:pt idx="355">
                        <c:v>0.09</c:v>
                      </c:pt>
                      <c:pt idx="356">
                        <c:v>0.09</c:v>
                      </c:pt>
                      <c:pt idx="357">
                        <c:v>0.09</c:v>
                      </c:pt>
                      <c:pt idx="358">
                        <c:v>0.09</c:v>
                      </c:pt>
                      <c:pt idx="359">
                        <c:v>0.09</c:v>
                      </c:pt>
                      <c:pt idx="360">
                        <c:v>0.09</c:v>
                      </c:pt>
                      <c:pt idx="361">
                        <c:v>0.09</c:v>
                      </c:pt>
                      <c:pt idx="362">
                        <c:v>0.09</c:v>
                      </c:pt>
                      <c:pt idx="363">
                        <c:v>0.1</c:v>
                      </c:pt>
                      <c:pt idx="364">
                        <c:v>0.1</c:v>
                      </c:pt>
                      <c:pt idx="365">
                        <c:v>0.1</c:v>
                      </c:pt>
                      <c:pt idx="366">
                        <c:v>0.1</c:v>
                      </c:pt>
                      <c:pt idx="367">
                        <c:v>0.1</c:v>
                      </c:pt>
                      <c:pt idx="368">
                        <c:v>0.1</c:v>
                      </c:pt>
                      <c:pt idx="369">
                        <c:v>0.1</c:v>
                      </c:pt>
                      <c:pt idx="370">
                        <c:v>0.1</c:v>
                      </c:pt>
                      <c:pt idx="371">
                        <c:v>0.1</c:v>
                      </c:pt>
                      <c:pt idx="372">
                        <c:v>0.1</c:v>
                      </c:pt>
                      <c:pt idx="373">
                        <c:v>0.1</c:v>
                      </c:pt>
                      <c:pt idx="374">
                        <c:v>0.11</c:v>
                      </c:pt>
                      <c:pt idx="375">
                        <c:v>0.11</c:v>
                      </c:pt>
                      <c:pt idx="376">
                        <c:v>0.11</c:v>
                      </c:pt>
                      <c:pt idx="377">
                        <c:v>0.11</c:v>
                      </c:pt>
                      <c:pt idx="378">
                        <c:v>0.11</c:v>
                      </c:pt>
                      <c:pt idx="379">
                        <c:v>0.11</c:v>
                      </c:pt>
                      <c:pt idx="380">
                        <c:v>0.11</c:v>
                      </c:pt>
                      <c:pt idx="381">
                        <c:v>0.11</c:v>
                      </c:pt>
                      <c:pt idx="382">
                        <c:v>0.11</c:v>
                      </c:pt>
                      <c:pt idx="383">
                        <c:v>0.12</c:v>
                      </c:pt>
                      <c:pt idx="384">
                        <c:v>0.12</c:v>
                      </c:pt>
                      <c:pt idx="385">
                        <c:v>0.12</c:v>
                      </c:pt>
                      <c:pt idx="386">
                        <c:v>0.12</c:v>
                      </c:pt>
                      <c:pt idx="387">
                        <c:v>0.12</c:v>
                      </c:pt>
                      <c:pt idx="388">
                        <c:v>0.12</c:v>
                      </c:pt>
                      <c:pt idx="389">
                        <c:v>0.11333333333333299</c:v>
                      </c:pt>
                      <c:pt idx="390">
                        <c:v>0.115</c:v>
                      </c:pt>
                      <c:pt idx="391">
                        <c:v>0.115</c:v>
                      </c:pt>
                      <c:pt idx="392">
                        <c:v>0.11</c:v>
                      </c:pt>
                      <c:pt idx="393">
                        <c:v>0.11</c:v>
                      </c:pt>
                      <c:pt idx="394">
                        <c:v>0.11</c:v>
                      </c:pt>
                      <c:pt idx="395">
                        <c:v>0.115</c:v>
                      </c:pt>
                      <c:pt idx="396">
                        <c:v>0.115</c:v>
                      </c:pt>
                      <c:pt idx="397">
                        <c:v>0.115</c:v>
                      </c:pt>
                      <c:pt idx="398">
                        <c:v>0.12</c:v>
                      </c:pt>
                      <c:pt idx="399">
                        <c:v>0.12</c:v>
                      </c:pt>
                      <c:pt idx="400">
                        <c:v>0.12</c:v>
                      </c:pt>
                      <c:pt idx="401">
                        <c:v>0.12</c:v>
                      </c:pt>
                      <c:pt idx="402">
                        <c:v>0.13</c:v>
                      </c:pt>
                      <c:pt idx="403">
                        <c:v>0.12</c:v>
                      </c:pt>
                      <c:pt idx="404">
                        <c:v>0.13</c:v>
                      </c:pt>
                      <c:pt idx="405">
                        <c:v>0.13</c:v>
                      </c:pt>
                      <c:pt idx="406">
                        <c:v>0.13</c:v>
                      </c:pt>
                      <c:pt idx="407">
                        <c:v>0.13</c:v>
                      </c:pt>
                      <c:pt idx="408">
                        <c:v>0.13</c:v>
                      </c:pt>
                      <c:pt idx="409">
                        <c:v>0.13</c:v>
                      </c:pt>
                      <c:pt idx="410">
                        <c:v>0.13</c:v>
                      </c:pt>
                      <c:pt idx="411">
                        <c:v>0.13500000000000001</c:v>
                      </c:pt>
                      <c:pt idx="412">
                        <c:v>0.13500000000000001</c:v>
                      </c:pt>
                      <c:pt idx="413">
                        <c:v>0.14000000000000001</c:v>
                      </c:pt>
                      <c:pt idx="414">
                        <c:v>0.14000000000000001</c:v>
                      </c:pt>
                      <c:pt idx="415">
                        <c:v>0.14000000000000001</c:v>
                      </c:pt>
                      <c:pt idx="416">
                        <c:v>0.14000000000000001</c:v>
                      </c:pt>
                      <c:pt idx="417">
                        <c:v>0.14000000000000001</c:v>
                      </c:pt>
                      <c:pt idx="418">
                        <c:v>0.14599999999999999</c:v>
                      </c:pt>
                      <c:pt idx="419">
                        <c:v>0.14000000000000001</c:v>
                      </c:pt>
                      <c:pt idx="420">
                        <c:v>0.15</c:v>
                      </c:pt>
                      <c:pt idx="421">
                        <c:v>0.15</c:v>
                      </c:pt>
                      <c:pt idx="422">
                        <c:v>0.15</c:v>
                      </c:pt>
                      <c:pt idx="423">
                        <c:v>0.15</c:v>
                      </c:pt>
                      <c:pt idx="424">
                        <c:v>0.15</c:v>
                      </c:pt>
                      <c:pt idx="425">
                        <c:v>0.15</c:v>
                      </c:pt>
                      <c:pt idx="426">
                        <c:v>0.15</c:v>
                      </c:pt>
                      <c:pt idx="427">
                        <c:v>0.15</c:v>
                      </c:pt>
                      <c:pt idx="428">
                        <c:v>0.15</c:v>
                      </c:pt>
                      <c:pt idx="429">
                        <c:v>0.15</c:v>
                      </c:pt>
                      <c:pt idx="430">
                        <c:v>0.15</c:v>
                      </c:pt>
                      <c:pt idx="431">
                        <c:v>0.15</c:v>
                      </c:pt>
                      <c:pt idx="432">
                        <c:v>0.15</c:v>
                      </c:pt>
                      <c:pt idx="433">
                        <c:v>0.15</c:v>
                      </c:pt>
                      <c:pt idx="434">
                        <c:v>0.15</c:v>
                      </c:pt>
                      <c:pt idx="435">
                        <c:v>0.16</c:v>
                      </c:pt>
                      <c:pt idx="436">
                        <c:v>0.155</c:v>
                      </c:pt>
                      <c:pt idx="437">
                        <c:v>0.16</c:v>
                      </c:pt>
                      <c:pt idx="438">
                        <c:v>0.16</c:v>
                      </c:pt>
                      <c:pt idx="439">
                        <c:v>0.16</c:v>
                      </c:pt>
                      <c:pt idx="440">
                        <c:v>0.16500000000000001</c:v>
                      </c:pt>
                      <c:pt idx="441">
                        <c:v>0.16500000000000001</c:v>
                      </c:pt>
                      <c:pt idx="442">
                        <c:v>0.17</c:v>
                      </c:pt>
                      <c:pt idx="443">
                        <c:v>0.17</c:v>
                      </c:pt>
                      <c:pt idx="444">
                        <c:v>0.17</c:v>
                      </c:pt>
                      <c:pt idx="445">
                        <c:v>0.17</c:v>
                      </c:pt>
                      <c:pt idx="446">
                        <c:v>0.17499999999999999</c:v>
                      </c:pt>
                      <c:pt idx="447">
                        <c:v>0.17499999999999999</c:v>
                      </c:pt>
                      <c:pt idx="448">
                        <c:v>0.18</c:v>
                      </c:pt>
                      <c:pt idx="449">
                        <c:v>0.18</c:v>
                      </c:pt>
                      <c:pt idx="450">
                        <c:v>0.18</c:v>
                      </c:pt>
                      <c:pt idx="451">
                        <c:v>0.18666666666666701</c:v>
                      </c:pt>
                      <c:pt idx="452">
                        <c:v>0.18666666666666701</c:v>
                      </c:pt>
                      <c:pt idx="453">
                        <c:v>0.19</c:v>
                      </c:pt>
                      <c:pt idx="454">
                        <c:v>0.19</c:v>
                      </c:pt>
                      <c:pt idx="455">
                        <c:v>0.19</c:v>
                      </c:pt>
                      <c:pt idx="456">
                        <c:v>0.193333333333333</c:v>
                      </c:pt>
                      <c:pt idx="457">
                        <c:v>0.2</c:v>
                      </c:pt>
                      <c:pt idx="458">
                        <c:v>0.2</c:v>
                      </c:pt>
                      <c:pt idx="459">
                        <c:v>0.19500000000000001</c:v>
                      </c:pt>
                      <c:pt idx="460">
                        <c:v>0.2</c:v>
                      </c:pt>
                      <c:pt idx="461">
                        <c:v>0.19500000000000001</c:v>
                      </c:pt>
                      <c:pt idx="462">
                        <c:v>0.19500000000000001</c:v>
                      </c:pt>
                      <c:pt idx="463">
                        <c:v>0.2</c:v>
                      </c:pt>
                      <c:pt idx="464">
                        <c:v>0.2</c:v>
                      </c:pt>
                      <c:pt idx="465">
                        <c:v>0.19500000000000001</c:v>
                      </c:pt>
                      <c:pt idx="466">
                        <c:v>0.19500000000000001</c:v>
                      </c:pt>
                      <c:pt idx="467">
                        <c:v>0.2</c:v>
                      </c:pt>
                      <c:pt idx="468">
                        <c:v>0.20499999999999999</c:v>
                      </c:pt>
                      <c:pt idx="469">
                        <c:v>0.20499999999999999</c:v>
                      </c:pt>
                      <c:pt idx="470">
                        <c:v>0.21</c:v>
                      </c:pt>
                      <c:pt idx="471">
                        <c:v>0.21</c:v>
                      </c:pt>
                      <c:pt idx="472">
                        <c:v>0.21</c:v>
                      </c:pt>
                      <c:pt idx="473">
                        <c:v>0.22</c:v>
                      </c:pt>
                      <c:pt idx="474">
                        <c:v>0.22</c:v>
                      </c:pt>
                      <c:pt idx="475">
                        <c:v>0.22</c:v>
                      </c:pt>
                      <c:pt idx="476">
                        <c:v>0.22</c:v>
                      </c:pt>
                      <c:pt idx="477">
                        <c:v>0.22</c:v>
                      </c:pt>
                      <c:pt idx="478">
                        <c:v>0.22</c:v>
                      </c:pt>
                      <c:pt idx="479">
                        <c:v>0.22500000000000001</c:v>
                      </c:pt>
                      <c:pt idx="480">
                        <c:v>0.22500000000000001</c:v>
                      </c:pt>
                      <c:pt idx="481">
                        <c:v>0.23</c:v>
                      </c:pt>
                      <c:pt idx="482">
                        <c:v>0.23</c:v>
                      </c:pt>
                      <c:pt idx="483">
                        <c:v>0.23599999999999999</c:v>
                      </c:pt>
                      <c:pt idx="484">
                        <c:v>0.24</c:v>
                      </c:pt>
                      <c:pt idx="485">
                        <c:v>0.24</c:v>
                      </c:pt>
                      <c:pt idx="486">
                        <c:v>0.24</c:v>
                      </c:pt>
                      <c:pt idx="487">
                        <c:v>0.24666666666666701</c:v>
                      </c:pt>
                      <c:pt idx="488">
                        <c:v>0.25</c:v>
                      </c:pt>
                      <c:pt idx="489">
                        <c:v>0.25</c:v>
                      </c:pt>
                      <c:pt idx="490">
                        <c:v>0.25666666666666699</c:v>
                      </c:pt>
                      <c:pt idx="491">
                        <c:v>0.26</c:v>
                      </c:pt>
                      <c:pt idx="492">
                        <c:v>0.26</c:v>
                      </c:pt>
                      <c:pt idx="493">
                        <c:v>0.26</c:v>
                      </c:pt>
                      <c:pt idx="494">
                        <c:v>0.26</c:v>
                      </c:pt>
                      <c:pt idx="495">
                        <c:v>0.26</c:v>
                      </c:pt>
                      <c:pt idx="496">
                        <c:v>0.26</c:v>
                      </c:pt>
                      <c:pt idx="497">
                        <c:v>0.26</c:v>
                      </c:pt>
                      <c:pt idx="498">
                        <c:v>0.26</c:v>
                      </c:pt>
                      <c:pt idx="499">
                        <c:v>0.27</c:v>
                      </c:pt>
                      <c:pt idx="500">
                        <c:v>0.27</c:v>
                      </c:pt>
                      <c:pt idx="501">
                        <c:v>0.27</c:v>
                      </c:pt>
                      <c:pt idx="502">
                        <c:v>0.27</c:v>
                      </c:pt>
                      <c:pt idx="503">
                        <c:v>0.28000000000000003</c:v>
                      </c:pt>
                      <c:pt idx="504">
                        <c:v>0.28000000000000003</c:v>
                      </c:pt>
                      <c:pt idx="505">
                        <c:v>0.28000000000000003</c:v>
                      </c:pt>
                      <c:pt idx="506">
                        <c:v>0.28999999999999998</c:v>
                      </c:pt>
                      <c:pt idx="507">
                        <c:v>0.28999999999999998</c:v>
                      </c:pt>
                      <c:pt idx="508">
                        <c:v>0.28999999999999998</c:v>
                      </c:pt>
                      <c:pt idx="509">
                        <c:v>0.28999999999999998</c:v>
                      </c:pt>
                      <c:pt idx="510">
                        <c:v>0.29499999999999998</c:v>
                      </c:pt>
                      <c:pt idx="511">
                        <c:v>0.29499999999999998</c:v>
                      </c:pt>
                      <c:pt idx="512">
                        <c:v>0.3</c:v>
                      </c:pt>
                      <c:pt idx="513">
                        <c:v>0.30499999999999999</c:v>
                      </c:pt>
                      <c:pt idx="514">
                        <c:v>0.30499999999999999</c:v>
                      </c:pt>
                      <c:pt idx="515">
                        <c:v>0.31</c:v>
                      </c:pt>
                      <c:pt idx="516">
                        <c:v>0.31</c:v>
                      </c:pt>
                      <c:pt idx="517">
                        <c:v>0.32</c:v>
                      </c:pt>
                      <c:pt idx="518">
                        <c:v>0.32</c:v>
                      </c:pt>
                      <c:pt idx="519">
                        <c:v>0.32500000000000001</c:v>
                      </c:pt>
                      <c:pt idx="520">
                        <c:v>0.33</c:v>
                      </c:pt>
                      <c:pt idx="521">
                        <c:v>0.33</c:v>
                      </c:pt>
                      <c:pt idx="522">
                        <c:v>0.33</c:v>
                      </c:pt>
                      <c:pt idx="523">
                        <c:v>0.34</c:v>
                      </c:pt>
                      <c:pt idx="524">
                        <c:v>0.34</c:v>
                      </c:pt>
                      <c:pt idx="525">
                        <c:v>0.35</c:v>
                      </c:pt>
                      <c:pt idx="526">
                        <c:v>0.34</c:v>
                      </c:pt>
                      <c:pt idx="527">
                        <c:v>0.35</c:v>
                      </c:pt>
                      <c:pt idx="528">
                        <c:v>0.35</c:v>
                      </c:pt>
                      <c:pt idx="529">
                        <c:v>0.35</c:v>
                      </c:pt>
                      <c:pt idx="530">
                        <c:v>0.35</c:v>
                      </c:pt>
                      <c:pt idx="531">
                        <c:v>0.35</c:v>
                      </c:pt>
                      <c:pt idx="532">
                        <c:v>0.35666666666666702</c:v>
                      </c:pt>
                      <c:pt idx="533">
                        <c:v>0.35666666666666702</c:v>
                      </c:pt>
                      <c:pt idx="534">
                        <c:v>0.36333333333333301</c:v>
                      </c:pt>
                      <c:pt idx="535">
                        <c:v>0.37</c:v>
                      </c:pt>
                      <c:pt idx="536">
                        <c:v>0.37</c:v>
                      </c:pt>
                      <c:pt idx="537">
                        <c:v>0.37</c:v>
                      </c:pt>
                      <c:pt idx="538">
                        <c:v>0.38</c:v>
                      </c:pt>
                      <c:pt idx="539">
                        <c:v>0.38</c:v>
                      </c:pt>
                      <c:pt idx="540">
                        <c:v>0.39</c:v>
                      </c:pt>
                      <c:pt idx="541">
                        <c:v>0.39</c:v>
                      </c:pt>
                      <c:pt idx="542">
                        <c:v>0.39</c:v>
                      </c:pt>
                      <c:pt idx="543">
                        <c:v>0.39</c:v>
                      </c:pt>
                      <c:pt idx="544">
                        <c:v>0.4</c:v>
                      </c:pt>
                      <c:pt idx="545">
                        <c:v>0.4</c:v>
                      </c:pt>
                      <c:pt idx="546">
                        <c:v>0.41</c:v>
                      </c:pt>
                      <c:pt idx="547">
                        <c:v>0.41</c:v>
                      </c:pt>
                      <c:pt idx="548">
                        <c:v>0.42</c:v>
                      </c:pt>
                      <c:pt idx="549">
                        <c:v>0.42</c:v>
                      </c:pt>
                      <c:pt idx="550">
                        <c:v>0.42</c:v>
                      </c:pt>
                      <c:pt idx="551">
                        <c:v>0.42499999999999999</c:v>
                      </c:pt>
                      <c:pt idx="552">
                        <c:v>0.42499999999999999</c:v>
                      </c:pt>
                      <c:pt idx="553">
                        <c:v>0.43</c:v>
                      </c:pt>
                      <c:pt idx="554">
                        <c:v>0.44</c:v>
                      </c:pt>
                      <c:pt idx="555">
                        <c:v>0.45</c:v>
                      </c:pt>
                      <c:pt idx="556">
                        <c:v>0.45</c:v>
                      </c:pt>
                      <c:pt idx="557">
                        <c:v>0.45</c:v>
                      </c:pt>
                      <c:pt idx="558">
                        <c:v>0.45</c:v>
                      </c:pt>
                      <c:pt idx="559">
                        <c:v>0.46</c:v>
                      </c:pt>
                      <c:pt idx="560">
                        <c:v>0.46</c:v>
                      </c:pt>
                      <c:pt idx="561">
                        <c:v>0.46</c:v>
                      </c:pt>
                      <c:pt idx="562">
                        <c:v>0.46</c:v>
                      </c:pt>
                      <c:pt idx="563">
                        <c:v>0.46500000000000002</c:v>
                      </c:pt>
                      <c:pt idx="564">
                        <c:v>0.46500000000000002</c:v>
                      </c:pt>
                      <c:pt idx="565">
                        <c:v>0.47</c:v>
                      </c:pt>
                      <c:pt idx="566">
                        <c:v>0.48</c:v>
                      </c:pt>
                      <c:pt idx="567">
                        <c:v>0.48</c:v>
                      </c:pt>
                      <c:pt idx="568">
                        <c:v>0.48499999999999999</c:v>
                      </c:pt>
                      <c:pt idx="569">
                        <c:v>0.49</c:v>
                      </c:pt>
                      <c:pt idx="570">
                        <c:v>0.5</c:v>
                      </c:pt>
                      <c:pt idx="571">
                        <c:v>0.5</c:v>
                      </c:pt>
                      <c:pt idx="572">
                        <c:v>0.5</c:v>
                      </c:pt>
                      <c:pt idx="573">
                        <c:v>0.51</c:v>
                      </c:pt>
                      <c:pt idx="574">
                        <c:v>0.51</c:v>
                      </c:pt>
                      <c:pt idx="575">
                        <c:v>0.52</c:v>
                      </c:pt>
                      <c:pt idx="576">
                        <c:v>0.52</c:v>
                      </c:pt>
                      <c:pt idx="577">
                        <c:v>0.53</c:v>
                      </c:pt>
                      <c:pt idx="578">
                        <c:v>0.53</c:v>
                      </c:pt>
                      <c:pt idx="579">
                        <c:v>0.53666666666666696</c:v>
                      </c:pt>
                      <c:pt idx="580">
                        <c:v>0.53666666666666696</c:v>
                      </c:pt>
                      <c:pt idx="581">
                        <c:v>0.54500000000000004</c:v>
                      </c:pt>
                      <c:pt idx="582">
                        <c:v>0.55500000000000005</c:v>
                      </c:pt>
                      <c:pt idx="583">
                        <c:v>0.55500000000000005</c:v>
                      </c:pt>
                      <c:pt idx="584">
                        <c:v>0.56499999999999995</c:v>
                      </c:pt>
                      <c:pt idx="585">
                        <c:v>0.56499999999999995</c:v>
                      </c:pt>
                      <c:pt idx="586">
                        <c:v>0.56999999999999995</c:v>
                      </c:pt>
                      <c:pt idx="587">
                        <c:v>0.57999999999999996</c:v>
                      </c:pt>
                      <c:pt idx="588">
                        <c:v>0.59</c:v>
                      </c:pt>
                      <c:pt idx="589">
                        <c:v>0.59499999999999997</c:v>
                      </c:pt>
                      <c:pt idx="590">
                        <c:v>0.59499999999999997</c:v>
                      </c:pt>
                      <c:pt idx="591">
                        <c:v>0.6</c:v>
                      </c:pt>
                      <c:pt idx="592">
                        <c:v>0.60499999999999998</c:v>
                      </c:pt>
                      <c:pt idx="593">
                        <c:v>0.60499999999999998</c:v>
                      </c:pt>
                      <c:pt idx="594">
                        <c:v>0.61</c:v>
                      </c:pt>
                      <c:pt idx="595">
                        <c:v>0.62</c:v>
                      </c:pt>
                      <c:pt idx="596">
                        <c:v>0.62</c:v>
                      </c:pt>
                      <c:pt idx="597">
                        <c:v>0.625</c:v>
                      </c:pt>
                      <c:pt idx="598">
                        <c:v>0.63500000000000001</c:v>
                      </c:pt>
                      <c:pt idx="599">
                        <c:v>0.64</c:v>
                      </c:pt>
                      <c:pt idx="600">
                        <c:v>0.64</c:v>
                      </c:pt>
                      <c:pt idx="601">
                        <c:v>0.65</c:v>
                      </c:pt>
                      <c:pt idx="602">
                        <c:v>0.66</c:v>
                      </c:pt>
                      <c:pt idx="603">
                        <c:v>0.66500000000000004</c:v>
                      </c:pt>
                      <c:pt idx="604">
                        <c:v>0.66500000000000004</c:v>
                      </c:pt>
                      <c:pt idx="605">
                        <c:v>0.67500000000000004</c:v>
                      </c:pt>
                      <c:pt idx="606">
                        <c:v>0.67500000000000004</c:v>
                      </c:pt>
                      <c:pt idx="607">
                        <c:v>0.68500000000000005</c:v>
                      </c:pt>
                      <c:pt idx="608">
                        <c:v>0.7</c:v>
                      </c:pt>
                      <c:pt idx="609">
                        <c:v>0.71</c:v>
                      </c:pt>
                      <c:pt idx="610">
                        <c:v>0.72</c:v>
                      </c:pt>
                      <c:pt idx="611">
                        <c:v>0.71499999999999997</c:v>
                      </c:pt>
                      <c:pt idx="612">
                        <c:v>0.73</c:v>
                      </c:pt>
                      <c:pt idx="613">
                        <c:v>0.73</c:v>
                      </c:pt>
                      <c:pt idx="614">
                        <c:v>0.74</c:v>
                      </c:pt>
                      <c:pt idx="615">
                        <c:v>0.75</c:v>
                      </c:pt>
                      <c:pt idx="616">
                        <c:v>0.76</c:v>
                      </c:pt>
                      <c:pt idx="617">
                        <c:v>0.76500000000000001</c:v>
                      </c:pt>
                      <c:pt idx="618">
                        <c:v>0.76500000000000001</c:v>
                      </c:pt>
                      <c:pt idx="619">
                        <c:v>0.77500000000000002</c:v>
                      </c:pt>
                      <c:pt idx="620">
                        <c:v>0.79</c:v>
                      </c:pt>
                      <c:pt idx="621">
                        <c:v>0.79500000000000004</c:v>
                      </c:pt>
                      <c:pt idx="622">
                        <c:v>0.81</c:v>
                      </c:pt>
                      <c:pt idx="623">
                        <c:v>0.82</c:v>
                      </c:pt>
                      <c:pt idx="624">
                        <c:v>0.81</c:v>
                      </c:pt>
                      <c:pt idx="625">
                        <c:v>0.82</c:v>
                      </c:pt>
                      <c:pt idx="626">
                        <c:v>0.83</c:v>
                      </c:pt>
                      <c:pt idx="627">
                        <c:v>0.84</c:v>
                      </c:pt>
                      <c:pt idx="628">
                        <c:v>0.84</c:v>
                      </c:pt>
                      <c:pt idx="629">
                        <c:v>0.84499999999999997</c:v>
                      </c:pt>
                      <c:pt idx="630">
                        <c:v>0.86</c:v>
                      </c:pt>
                      <c:pt idx="631">
                        <c:v>0.87</c:v>
                      </c:pt>
                      <c:pt idx="632">
                        <c:v>0.88</c:v>
                      </c:pt>
                      <c:pt idx="633">
                        <c:v>0.89</c:v>
                      </c:pt>
                      <c:pt idx="634">
                        <c:v>0.89</c:v>
                      </c:pt>
                      <c:pt idx="635">
                        <c:v>0.90500000000000003</c:v>
                      </c:pt>
                      <c:pt idx="636">
                        <c:v>0.91</c:v>
                      </c:pt>
                      <c:pt idx="637">
                        <c:v>0.92500000000000004</c:v>
                      </c:pt>
                      <c:pt idx="638">
                        <c:v>0.94</c:v>
                      </c:pt>
                      <c:pt idx="639">
                        <c:v>0.95</c:v>
                      </c:pt>
                      <c:pt idx="640">
                        <c:v>0.95</c:v>
                      </c:pt>
                      <c:pt idx="641">
                        <c:v>0.96</c:v>
                      </c:pt>
                      <c:pt idx="642">
                        <c:v>0.98</c:v>
                      </c:pt>
                      <c:pt idx="643">
                        <c:v>0.99</c:v>
                      </c:pt>
                      <c:pt idx="644">
                        <c:v>1</c:v>
                      </c:pt>
                      <c:pt idx="645">
                        <c:v>1.01</c:v>
                      </c:pt>
                      <c:pt idx="646">
                        <c:v>1.02</c:v>
                      </c:pt>
                      <c:pt idx="647">
                        <c:v>1.0349999999999999</c:v>
                      </c:pt>
                      <c:pt idx="648">
                        <c:v>1.0349999999999999</c:v>
                      </c:pt>
                      <c:pt idx="649">
                        <c:v>1.05</c:v>
                      </c:pt>
                      <c:pt idx="650">
                        <c:v>1.07</c:v>
                      </c:pt>
                      <c:pt idx="651">
                        <c:v>1.07666666666667</c:v>
                      </c:pt>
                      <c:pt idx="652">
                        <c:v>1.0900000000000001</c:v>
                      </c:pt>
                      <c:pt idx="653">
                        <c:v>1.1000000000000001</c:v>
                      </c:pt>
                      <c:pt idx="654">
                        <c:v>1.1100000000000001</c:v>
                      </c:pt>
                      <c:pt idx="655">
                        <c:v>1.11666666666667</c:v>
                      </c:pt>
                      <c:pt idx="656">
                        <c:v>1.125</c:v>
                      </c:pt>
                      <c:pt idx="657">
                        <c:v>1.135</c:v>
                      </c:pt>
                      <c:pt idx="658">
                        <c:v>1.155</c:v>
                      </c:pt>
                      <c:pt idx="659">
                        <c:v>1.155</c:v>
                      </c:pt>
                      <c:pt idx="660">
                        <c:v>1.17</c:v>
                      </c:pt>
                      <c:pt idx="661">
                        <c:v>1.19</c:v>
                      </c:pt>
                      <c:pt idx="662">
                        <c:v>1.2</c:v>
                      </c:pt>
                      <c:pt idx="663">
                        <c:v>1.2066666666666701</c:v>
                      </c:pt>
                      <c:pt idx="664">
                        <c:v>1.22</c:v>
                      </c:pt>
                      <c:pt idx="665">
                        <c:v>1.2350000000000001</c:v>
                      </c:pt>
                      <c:pt idx="666">
                        <c:v>1.25</c:v>
                      </c:pt>
                      <c:pt idx="667">
                        <c:v>1.26</c:v>
                      </c:pt>
                      <c:pt idx="668">
                        <c:v>1.2733333333333301</c:v>
                      </c:pt>
                      <c:pt idx="669">
                        <c:v>1.2849999999999999</c:v>
                      </c:pt>
                      <c:pt idx="670">
                        <c:v>1.3</c:v>
                      </c:pt>
                      <c:pt idx="671">
                        <c:v>1.3149999999999999</c:v>
                      </c:pt>
                      <c:pt idx="672">
                        <c:v>1.33</c:v>
                      </c:pt>
                      <c:pt idx="673">
                        <c:v>1.345</c:v>
                      </c:pt>
                      <c:pt idx="674">
                        <c:v>1.345</c:v>
                      </c:pt>
                      <c:pt idx="675">
                        <c:v>1.36</c:v>
                      </c:pt>
                      <c:pt idx="676">
                        <c:v>1.38</c:v>
                      </c:pt>
                      <c:pt idx="677">
                        <c:v>1.39</c:v>
                      </c:pt>
                      <c:pt idx="678">
                        <c:v>1.395</c:v>
                      </c:pt>
                      <c:pt idx="679">
                        <c:v>1.41</c:v>
                      </c:pt>
                      <c:pt idx="680">
                        <c:v>1.4266666666666701</c:v>
                      </c:pt>
                      <c:pt idx="681">
                        <c:v>1.44</c:v>
                      </c:pt>
                      <c:pt idx="682">
                        <c:v>1.46</c:v>
                      </c:pt>
                      <c:pt idx="683">
                        <c:v>1.48</c:v>
                      </c:pt>
                      <c:pt idx="684">
                        <c:v>1.5</c:v>
                      </c:pt>
                      <c:pt idx="685">
                        <c:v>1.51</c:v>
                      </c:pt>
                      <c:pt idx="686">
                        <c:v>1.52</c:v>
                      </c:pt>
                      <c:pt idx="687">
                        <c:v>1.53</c:v>
                      </c:pt>
                      <c:pt idx="688">
                        <c:v>1.5449999999999999</c:v>
                      </c:pt>
                      <c:pt idx="689">
                        <c:v>1.56</c:v>
                      </c:pt>
                      <c:pt idx="690">
                        <c:v>1.57</c:v>
                      </c:pt>
                      <c:pt idx="691">
                        <c:v>1.58</c:v>
                      </c:pt>
                      <c:pt idx="692">
                        <c:v>1.595</c:v>
                      </c:pt>
                      <c:pt idx="693">
                        <c:v>1.6</c:v>
                      </c:pt>
                      <c:pt idx="694">
                        <c:v>1.62</c:v>
                      </c:pt>
                      <c:pt idx="695">
                        <c:v>1.645</c:v>
                      </c:pt>
                      <c:pt idx="696">
                        <c:v>1.66</c:v>
                      </c:pt>
                      <c:pt idx="697">
                        <c:v>1.67</c:v>
                      </c:pt>
                      <c:pt idx="698">
                        <c:v>1.6850000000000001</c:v>
                      </c:pt>
                      <c:pt idx="699">
                        <c:v>1.7050000000000001</c:v>
                      </c:pt>
                      <c:pt idx="700">
                        <c:v>1.7166666666666699</c:v>
                      </c:pt>
                      <c:pt idx="701">
                        <c:v>1.7350000000000001</c:v>
                      </c:pt>
                      <c:pt idx="702">
                        <c:v>1.7549999999999999</c:v>
                      </c:pt>
                      <c:pt idx="703">
                        <c:v>1.77</c:v>
                      </c:pt>
                      <c:pt idx="704">
                        <c:v>1.78</c:v>
                      </c:pt>
                      <c:pt idx="705">
                        <c:v>1.8</c:v>
                      </c:pt>
                      <c:pt idx="706">
                        <c:v>1.82</c:v>
                      </c:pt>
                      <c:pt idx="707">
                        <c:v>1.835</c:v>
                      </c:pt>
                      <c:pt idx="708">
                        <c:v>1.855</c:v>
                      </c:pt>
                      <c:pt idx="709">
                        <c:v>1.87</c:v>
                      </c:pt>
                      <c:pt idx="710">
                        <c:v>1.885</c:v>
                      </c:pt>
                      <c:pt idx="711">
                        <c:v>1.905</c:v>
                      </c:pt>
                      <c:pt idx="712">
                        <c:v>1.925</c:v>
                      </c:pt>
                      <c:pt idx="713">
                        <c:v>1.94</c:v>
                      </c:pt>
                      <c:pt idx="714">
                        <c:v>1.9550000000000001</c:v>
                      </c:pt>
                      <c:pt idx="715">
                        <c:v>1.9750000000000001</c:v>
                      </c:pt>
                      <c:pt idx="716">
                        <c:v>1.9950000000000001</c:v>
                      </c:pt>
                      <c:pt idx="717">
                        <c:v>2.0099999999999998</c:v>
                      </c:pt>
                      <c:pt idx="718">
                        <c:v>2.0249999999999999</c:v>
                      </c:pt>
                      <c:pt idx="719">
                        <c:v>2.04</c:v>
                      </c:pt>
                      <c:pt idx="720">
                        <c:v>2.06</c:v>
                      </c:pt>
                      <c:pt idx="721">
                        <c:v>2.0750000000000002</c:v>
                      </c:pt>
                      <c:pt idx="722">
                        <c:v>2.085</c:v>
                      </c:pt>
                      <c:pt idx="723">
                        <c:v>2.105</c:v>
                      </c:pt>
                      <c:pt idx="724">
                        <c:v>2.125</c:v>
                      </c:pt>
                      <c:pt idx="725">
                        <c:v>2.14</c:v>
                      </c:pt>
                      <c:pt idx="726">
                        <c:v>2.16</c:v>
                      </c:pt>
                      <c:pt idx="727">
                        <c:v>2.1749999999999998</c:v>
                      </c:pt>
                      <c:pt idx="728">
                        <c:v>2.1949999999999998</c:v>
                      </c:pt>
                      <c:pt idx="729">
                        <c:v>2.2149999999999999</c:v>
                      </c:pt>
                      <c:pt idx="730">
                        <c:v>2.23</c:v>
                      </c:pt>
                      <c:pt idx="731">
                        <c:v>2.2549999999999999</c:v>
                      </c:pt>
                      <c:pt idx="732">
                        <c:v>2.2766666666666699</c:v>
                      </c:pt>
                      <c:pt idx="733">
                        <c:v>2.2949999999999999</c:v>
                      </c:pt>
                      <c:pt idx="734">
                        <c:v>2.3149999999999999</c:v>
                      </c:pt>
                      <c:pt idx="735">
                        <c:v>2.34</c:v>
                      </c:pt>
                      <c:pt idx="736">
                        <c:v>2.3650000000000002</c:v>
                      </c:pt>
                      <c:pt idx="737">
                        <c:v>2.3849999999999998</c:v>
                      </c:pt>
                      <c:pt idx="738">
                        <c:v>2.4049999999999998</c:v>
                      </c:pt>
                      <c:pt idx="739">
                        <c:v>2.4300000000000002</c:v>
                      </c:pt>
                      <c:pt idx="740">
                        <c:v>2.44</c:v>
                      </c:pt>
                      <c:pt idx="741">
                        <c:v>2.4633333333333298</c:v>
                      </c:pt>
                      <c:pt idx="742">
                        <c:v>2.4783333333333299</c:v>
                      </c:pt>
                      <c:pt idx="743">
                        <c:v>2.5150000000000001</c:v>
                      </c:pt>
                      <c:pt idx="744">
                        <c:v>2.5333333333333301</c:v>
                      </c:pt>
                      <c:pt idx="745">
                        <c:v>2.5499999999999998</c:v>
                      </c:pt>
                      <c:pt idx="746">
                        <c:v>2.57</c:v>
                      </c:pt>
                      <c:pt idx="747">
                        <c:v>2.5950000000000002</c:v>
                      </c:pt>
                      <c:pt idx="748">
                        <c:v>2.6150000000000002</c:v>
                      </c:pt>
                      <c:pt idx="749">
                        <c:v>2.64</c:v>
                      </c:pt>
                      <c:pt idx="750">
                        <c:v>2.67</c:v>
                      </c:pt>
                      <c:pt idx="751">
                        <c:v>2.6933333333333298</c:v>
                      </c:pt>
                      <c:pt idx="752">
                        <c:v>2.71</c:v>
                      </c:pt>
                      <c:pt idx="753">
                        <c:v>2.7349999999999999</c:v>
                      </c:pt>
                      <c:pt idx="754">
                        <c:v>2.76</c:v>
                      </c:pt>
                      <c:pt idx="755">
                        <c:v>2.78</c:v>
                      </c:pt>
                      <c:pt idx="756">
                        <c:v>2.8050000000000002</c:v>
                      </c:pt>
                      <c:pt idx="757">
                        <c:v>2.8250000000000002</c:v>
                      </c:pt>
                      <c:pt idx="758">
                        <c:v>2.8450000000000002</c:v>
                      </c:pt>
                      <c:pt idx="759">
                        <c:v>2.87</c:v>
                      </c:pt>
                      <c:pt idx="760">
                        <c:v>2.9</c:v>
                      </c:pt>
                      <c:pt idx="761">
                        <c:v>2.9249999999999998</c:v>
                      </c:pt>
                      <c:pt idx="762">
                        <c:v>2.95</c:v>
                      </c:pt>
                      <c:pt idx="763">
                        <c:v>2.9750000000000001</c:v>
                      </c:pt>
                      <c:pt idx="764">
                        <c:v>2.9950000000000001</c:v>
                      </c:pt>
                      <c:pt idx="765">
                        <c:v>3.02</c:v>
                      </c:pt>
                      <c:pt idx="766">
                        <c:v>3.05</c:v>
                      </c:pt>
                      <c:pt idx="767">
                        <c:v>3.0750000000000002</c:v>
                      </c:pt>
                      <c:pt idx="768">
                        <c:v>3.0950000000000002</c:v>
                      </c:pt>
                      <c:pt idx="769">
                        <c:v>3.12</c:v>
                      </c:pt>
                      <c:pt idx="770">
                        <c:v>3.15</c:v>
                      </c:pt>
                      <c:pt idx="771">
                        <c:v>3.18</c:v>
                      </c:pt>
                      <c:pt idx="772">
                        <c:v>3.2050000000000001</c:v>
                      </c:pt>
                      <c:pt idx="773">
                        <c:v>3.2349999999999999</c:v>
                      </c:pt>
                      <c:pt idx="774">
                        <c:v>3.2650000000000001</c:v>
                      </c:pt>
                      <c:pt idx="775">
                        <c:v>3.29</c:v>
                      </c:pt>
                      <c:pt idx="776">
                        <c:v>3.32</c:v>
                      </c:pt>
                      <c:pt idx="777">
                        <c:v>3.34</c:v>
                      </c:pt>
                      <c:pt idx="778">
                        <c:v>3.37</c:v>
                      </c:pt>
                      <c:pt idx="779">
                        <c:v>3.395</c:v>
                      </c:pt>
                      <c:pt idx="780">
                        <c:v>3.43</c:v>
                      </c:pt>
                      <c:pt idx="781">
                        <c:v>3.4649999999999999</c:v>
                      </c:pt>
                      <c:pt idx="782">
                        <c:v>3.4950000000000001</c:v>
                      </c:pt>
                      <c:pt idx="783">
                        <c:v>3.53</c:v>
                      </c:pt>
                      <c:pt idx="784">
                        <c:v>3.5579999999999998</c:v>
                      </c:pt>
                      <c:pt idx="785">
                        <c:v>3.59</c:v>
                      </c:pt>
                      <c:pt idx="786">
                        <c:v>3.62</c:v>
                      </c:pt>
                      <c:pt idx="787">
                        <c:v>3.65</c:v>
                      </c:pt>
                      <c:pt idx="788">
                        <c:v>3.68</c:v>
                      </c:pt>
                      <c:pt idx="789">
                        <c:v>3.71</c:v>
                      </c:pt>
                      <c:pt idx="790">
                        <c:v>3.7450000000000001</c:v>
                      </c:pt>
                      <c:pt idx="791">
                        <c:v>3.7850000000000001</c:v>
                      </c:pt>
                      <c:pt idx="792">
                        <c:v>3.8250000000000002</c:v>
                      </c:pt>
                      <c:pt idx="793">
                        <c:v>3.8583333333333298</c:v>
                      </c:pt>
                      <c:pt idx="794">
                        <c:v>3.9</c:v>
                      </c:pt>
                      <c:pt idx="795">
                        <c:v>3.94</c:v>
                      </c:pt>
                      <c:pt idx="796">
                        <c:v>3.9849999999999999</c:v>
                      </c:pt>
                      <c:pt idx="797">
                        <c:v>4.04</c:v>
                      </c:pt>
                      <c:pt idx="798">
                        <c:v>4.0949999999999998</c:v>
                      </c:pt>
                      <c:pt idx="799">
                        <c:v>4.1571428571428601</c:v>
                      </c:pt>
                      <c:pt idx="800">
                        <c:v>4.125</c:v>
                      </c:pt>
                      <c:pt idx="801">
                        <c:v>3.77</c:v>
                      </c:pt>
                      <c:pt idx="802">
                        <c:v>3.12769230769231</c:v>
                      </c:pt>
                      <c:pt idx="803">
                        <c:v>2.4750000000000001</c:v>
                      </c:pt>
                      <c:pt idx="804">
                        <c:v>1.91333333333333</c:v>
                      </c:pt>
                      <c:pt idx="805">
                        <c:v>1.47</c:v>
                      </c:pt>
                      <c:pt idx="806">
                        <c:v>1.0516666666666701</c:v>
                      </c:pt>
                      <c:pt idx="807">
                        <c:v>0.8</c:v>
                      </c:pt>
                      <c:pt idx="808">
                        <c:v>0.64700000000000002</c:v>
                      </c:pt>
                      <c:pt idx="809">
                        <c:v>0.56999999999999995</c:v>
                      </c:pt>
                      <c:pt idx="810">
                        <c:v>0.53500000000000003</c:v>
                      </c:pt>
                      <c:pt idx="811">
                        <c:v>0.53</c:v>
                      </c:pt>
                      <c:pt idx="812">
                        <c:v>0.55500000000000005</c:v>
                      </c:pt>
                      <c:pt idx="813">
                        <c:v>0.58499999999999996</c:v>
                      </c:pt>
                      <c:pt idx="814">
                        <c:v>0.62</c:v>
                      </c:pt>
                      <c:pt idx="815">
                        <c:v>0.64500000000000002</c:v>
                      </c:pt>
                      <c:pt idx="816">
                        <c:v>0.66</c:v>
                      </c:pt>
                      <c:pt idx="817">
                        <c:v>0.67</c:v>
                      </c:pt>
                      <c:pt idx="818">
                        <c:v>0.68</c:v>
                      </c:pt>
                      <c:pt idx="819">
                        <c:v>0.68</c:v>
                      </c:pt>
                      <c:pt idx="820">
                        <c:v>0.68</c:v>
                      </c:pt>
                      <c:pt idx="821">
                        <c:v>0.68</c:v>
                      </c:pt>
                      <c:pt idx="822">
                        <c:v>0.68</c:v>
                      </c:pt>
                      <c:pt idx="823">
                        <c:v>0.68</c:v>
                      </c:pt>
                      <c:pt idx="824">
                        <c:v>0.68</c:v>
                      </c:pt>
                      <c:pt idx="825">
                        <c:v>0.67500000000000004</c:v>
                      </c:pt>
                      <c:pt idx="826">
                        <c:v>0.67500000000000004</c:v>
                      </c:pt>
                      <c:pt idx="827">
                        <c:v>0.66</c:v>
                      </c:pt>
                      <c:pt idx="828">
                        <c:v>0.65500000000000003</c:v>
                      </c:pt>
                      <c:pt idx="829">
                        <c:v>0.65500000000000003</c:v>
                      </c:pt>
                      <c:pt idx="830">
                        <c:v>0.65500000000000003</c:v>
                      </c:pt>
                      <c:pt idx="831">
                        <c:v>0.64500000000000002</c:v>
                      </c:pt>
                      <c:pt idx="832">
                        <c:v>0.64500000000000002</c:v>
                      </c:pt>
                      <c:pt idx="833">
                        <c:v>0.64</c:v>
                      </c:pt>
                      <c:pt idx="834">
                        <c:v>0.65</c:v>
                      </c:pt>
                      <c:pt idx="835">
                        <c:v>0.64500000000000002</c:v>
                      </c:pt>
                      <c:pt idx="836">
                        <c:v>0.64500000000000002</c:v>
                      </c:pt>
                      <c:pt idx="837">
                        <c:v>0.64500000000000002</c:v>
                      </c:pt>
                      <c:pt idx="838">
                        <c:v>0.64500000000000002</c:v>
                      </c:pt>
                      <c:pt idx="839">
                        <c:v>0.64500000000000002</c:v>
                      </c:pt>
                      <c:pt idx="840">
                        <c:v>0.65</c:v>
                      </c:pt>
                      <c:pt idx="841">
                        <c:v>0.65</c:v>
                      </c:pt>
                      <c:pt idx="842">
                        <c:v>0.65</c:v>
                      </c:pt>
                      <c:pt idx="843">
                        <c:v>0.64500000000000002</c:v>
                      </c:pt>
                      <c:pt idx="844">
                        <c:v>0.64</c:v>
                      </c:pt>
                      <c:pt idx="845">
                        <c:v>0.64</c:v>
                      </c:pt>
                      <c:pt idx="846">
                        <c:v>0.64500000000000002</c:v>
                      </c:pt>
                      <c:pt idx="847">
                        <c:v>0.65</c:v>
                      </c:pt>
                      <c:pt idx="848">
                        <c:v>0.65</c:v>
                      </c:pt>
                      <c:pt idx="849">
                        <c:v>0.65</c:v>
                      </c:pt>
                      <c:pt idx="850">
                        <c:v>0.66</c:v>
                      </c:pt>
                      <c:pt idx="851">
                        <c:v>0.66</c:v>
                      </c:pt>
                      <c:pt idx="852">
                        <c:v>0.66</c:v>
                      </c:pt>
                      <c:pt idx="853">
                        <c:v>0.66500000000000004</c:v>
                      </c:pt>
                      <c:pt idx="854">
                        <c:v>0.663333333333333</c:v>
                      </c:pt>
                      <c:pt idx="855">
                        <c:v>0.66</c:v>
                      </c:pt>
                      <c:pt idx="856">
                        <c:v>0.67</c:v>
                      </c:pt>
                      <c:pt idx="857">
                        <c:v>0.66500000000000004</c:v>
                      </c:pt>
                      <c:pt idx="858">
                        <c:v>0.66500000000000004</c:v>
                      </c:pt>
                      <c:pt idx="859">
                        <c:v>0.67</c:v>
                      </c:pt>
                      <c:pt idx="860">
                        <c:v>0.67</c:v>
                      </c:pt>
                      <c:pt idx="861">
                        <c:v>0.68</c:v>
                      </c:pt>
                      <c:pt idx="862">
                        <c:v>0.67500000000000004</c:v>
                      </c:pt>
                      <c:pt idx="863">
                        <c:v>0.68</c:v>
                      </c:pt>
                      <c:pt idx="864">
                        <c:v>0.67500000000000004</c:v>
                      </c:pt>
                      <c:pt idx="865">
                        <c:v>0.67500000000000004</c:v>
                      </c:pt>
                      <c:pt idx="866">
                        <c:v>0.68</c:v>
                      </c:pt>
                      <c:pt idx="867">
                        <c:v>0.68666666666666698</c:v>
                      </c:pt>
                      <c:pt idx="868">
                        <c:v>0.68666666666666698</c:v>
                      </c:pt>
                      <c:pt idx="869">
                        <c:v>0.69</c:v>
                      </c:pt>
                      <c:pt idx="870">
                        <c:v>0.68500000000000005</c:v>
                      </c:pt>
                      <c:pt idx="871">
                        <c:v>0.69</c:v>
                      </c:pt>
                      <c:pt idx="872">
                        <c:v>0.69</c:v>
                      </c:pt>
                      <c:pt idx="873">
                        <c:v>0.69</c:v>
                      </c:pt>
                      <c:pt idx="874">
                        <c:v>0.69</c:v>
                      </c:pt>
                      <c:pt idx="875">
                        <c:v>0.69</c:v>
                      </c:pt>
                      <c:pt idx="876">
                        <c:v>0.69</c:v>
                      </c:pt>
                      <c:pt idx="877">
                        <c:v>0.69666666666666699</c:v>
                      </c:pt>
                      <c:pt idx="878">
                        <c:v>0.69666666666666699</c:v>
                      </c:pt>
                      <c:pt idx="879">
                        <c:v>0.7</c:v>
                      </c:pt>
                      <c:pt idx="880">
                        <c:v>0.7</c:v>
                      </c:pt>
                      <c:pt idx="881">
                        <c:v>0.7</c:v>
                      </c:pt>
                      <c:pt idx="882">
                        <c:v>0.70499999999999996</c:v>
                      </c:pt>
                      <c:pt idx="883">
                        <c:v>0.71</c:v>
                      </c:pt>
                      <c:pt idx="884">
                        <c:v>0.71</c:v>
                      </c:pt>
                      <c:pt idx="885">
                        <c:v>0.71</c:v>
                      </c:pt>
                      <c:pt idx="886">
                        <c:v>0.71499999999999997</c:v>
                      </c:pt>
                      <c:pt idx="887">
                        <c:v>0.71333333333333304</c:v>
                      </c:pt>
                      <c:pt idx="888">
                        <c:v>0.71499999999999997</c:v>
                      </c:pt>
                      <c:pt idx="889">
                        <c:v>0.72</c:v>
                      </c:pt>
                      <c:pt idx="890">
                        <c:v>0.72666666666666702</c:v>
                      </c:pt>
                      <c:pt idx="891">
                        <c:v>0.72333333333333305</c:v>
                      </c:pt>
                      <c:pt idx="892">
                        <c:v>0.73</c:v>
                      </c:pt>
                      <c:pt idx="893">
                        <c:v>0.73</c:v>
                      </c:pt>
                      <c:pt idx="894">
                        <c:v>0.73499999999999999</c:v>
                      </c:pt>
                      <c:pt idx="895">
                        <c:v>0.74</c:v>
                      </c:pt>
                      <c:pt idx="896">
                        <c:v>0.73499999999999999</c:v>
                      </c:pt>
                      <c:pt idx="897">
                        <c:v>0.73499999999999999</c:v>
                      </c:pt>
                      <c:pt idx="898">
                        <c:v>0.73499999999999999</c:v>
                      </c:pt>
                      <c:pt idx="899">
                        <c:v>0.73666666666666702</c:v>
                      </c:pt>
                      <c:pt idx="900">
                        <c:v>0.73666666666666702</c:v>
                      </c:pt>
                      <c:pt idx="901">
                        <c:v>0.73666666666666702</c:v>
                      </c:pt>
                      <c:pt idx="902">
                        <c:v>0.73666666666666702</c:v>
                      </c:pt>
                      <c:pt idx="903">
                        <c:v>0.74</c:v>
                      </c:pt>
                      <c:pt idx="904">
                        <c:v>0.75</c:v>
                      </c:pt>
                      <c:pt idx="905">
                        <c:v>0.745</c:v>
                      </c:pt>
                      <c:pt idx="906">
                        <c:v>0.745</c:v>
                      </c:pt>
                      <c:pt idx="907">
                        <c:v>0.755</c:v>
                      </c:pt>
                      <c:pt idx="908">
                        <c:v>0.755</c:v>
                      </c:pt>
                      <c:pt idx="909">
                        <c:v>0.75</c:v>
                      </c:pt>
                      <c:pt idx="910">
                        <c:v>0.76</c:v>
                      </c:pt>
                      <c:pt idx="911">
                        <c:v>0.76</c:v>
                      </c:pt>
                      <c:pt idx="912">
                        <c:v>0.76</c:v>
                      </c:pt>
                      <c:pt idx="913">
                        <c:v>0.77</c:v>
                      </c:pt>
                      <c:pt idx="914">
                        <c:v>0.77</c:v>
                      </c:pt>
                      <c:pt idx="915">
                        <c:v>0.77333333333333298</c:v>
                      </c:pt>
                      <c:pt idx="916">
                        <c:v>0.77333333333333298</c:v>
                      </c:pt>
                      <c:pt idx="917">
                        <c:v>0.77600000000000002</c:v>
                      </c:pt>
                      <c:pt idx="918">
                        <c:v>0.78</c:v>
                      </c:pt>
                      <c:pt idx="919">
                        <c:v>0.78</c:v>
                      </c:pt>
                      <c:pt idx="920">
                        <c:v>0.78</c:v>
                      </c:pt>
                      <c:pt idx="921">
                        <c:v>0.78500000000000003</c:v>
                      </c:pt>
                      <c:pt idx="922">
                        <c:v>0.78500000000000003</c:v>
                      </c:pt>
                      <c:pt idx="923">
                        <c:v>0.79</c:v>
                      </c:pt>
                      <c:pt idx="924">
                        <c:v>0.78333333333333299</c:v>
                      </c:pt>
                      <c:pt idx="925">
                        <c:v>0.79</c:v>
                      </c:pt>
                      <c:pt idx="926">
                        <c:v>0.79</c:v>
                      </c:pt>
                      <c:pt idx="927">
                        <c:v>0.78</c:v>
                      </c:pt>
                      <c:pt idx="928">
                        <c:v>0.79</c:v>
                      </c:pt>
                      <c:pt idx="929">
                        <c:v>0.79</c:v>
                      </c:pt>
                      <c:pt idx="930">
                        <c:v>0.8</c:v>
                      </c:pt>
                      <c:pt idx="931">
                        <c:v>0.8</c:v>
                      </c:pt>
                      <c:pt idx="932">
                        <c:v>0.8</c:v>
                      </c:pt>
                      <c:pt idx="933">
                        <c:v>0.8</c:v>
                      </c:pt>
                      <c:pt idx="934">
                        <c:v>0.80333333333333301</c:v>
                      </c:pt>
                      <c:pt idx="935">
                        <c:v>0.81</c:v>
                      </c:pt>
                      <c:pt idx="936">
                        <c:v>0.81</c:v>
                      </c:pt>
                      <c:pt idx="937">
                        <c:v>0.81</c:v>
                      </c:pt>
                      <c:pt idx="938">
                        <c:v>0.81499999999999995</c:v>
                      </c:pt>
                      <c:pt idx="939">
                        <c:v>0.81</c:v>
                      </c:pt>
                      <c:pt idx="940">
                        <c:v>0.82</c:v>
                      </c:pt>
                      <c:pt idx="941">
                        <c:v>0.82</c:v>
                      </c:pt>
                      <c:pt idx="942">
                        <c:v>0.82499999999999996</c:v>
                      </c:pt>
                      <c:pt idx="943">
                        <c:v>0.83</c:v>
                      </c:pt>
                      <c:pt idx="944">
                        <c:v>0.83</c:v>
                      </c:pt>
                      <c:pt idx="945">
                        <c:v>0.83</c:v>
                      </c:pt>
                      <c:pt idx="946">
                        <c:v>0.84</c:v>
                      </c:pt>
                      <c:pt idx="947">
                        <c:v>0.84499999999999997</c:v>
                      </c:pt>
                      <c:pt idx="948">
                        <c:v>0.84</c:v>
                      </c:pt>
                      <c:pt idx="949">
                        <c:v>0.85</c:v>
                      </c:pt>
                      <c:pt idx="950">
                        <c:v>0.85</c:v>
                      </c:pt>
                      <c:pt idx="951">
                        <c:v>0.84</c:v>
                      </c:pt>
                      <c:pt idx="952">
                        <c:v>0.84</c:v>
                      </c:pt>
                      <c:pt idx="953">
                        <c:v>0.85</c:v>
                      </c:pt>
                      <c:pt idx="954">
                        <c:v>0.84</c:v>
                      </c:pt>
                      <c:pt idx="955">
                        <c:v>0.85</c:v>
                      </c:pt>
                      <c:pt idx="956">
                        <c:v>0.86</c:v>
                      </c:pt>
                      <c:pt idx="957">
                        <c:v>0.85</c:v>
                      </c:pt>
                      <c:pt idx="958">
                        <c:v>0.86</c:v>
                      </c:pt>
                      <c:pt idx="959">
                        <c:v>0.86</c:v>
                      </c:pt>
                      <c:pt idx="960">
                        <c:v>0.86499999999999999</c:v>
                      </c:pt>
                      <c:pt idx="961">
                        <c:v>0.86499999999999999</c:v>
                      </c:pt>
                      <c:pt idx="962">
                        <c:v>0.87</c:v>
                      </c:pt>
                      <c:pt idx="963">
                        <c:v>0.875</c:v>
                      </c:pt>
                      <c:pt idx="964">
                        <c:v>0.875</c:v>
                      </c:pt>
                      <c:pt idx="965">
                        <c:v>0.88</c:v>
                      </c:pt>
                      <c:pt idx="966">
                        <c:v>0.88</c:v>
                      </c:pt>
                      <c:pt idx="967">
                        <c:v>0.88500000000000001</c:v>
                      </c:pt>
                      <c:pt idx="968">
                        <c:v>0.89</c:v>
                      </c:pt>
                      <c:pt idx="969">
                        <c:v>0.89</c:v>
                      </c:pt>
                      <c:pt idx="970">
                        <c:v>0.9</c:v>
                      </c:pt>
                      <c:pt idx="971">
                        <c:v>0.89</c:v>
                      </c:pt>
                      <c:pt idx="972">
                        <c:v>0.9</c:v>
                      </c:pt>
                      <c:pt idx="973">
                        <c:v>0.9</c:v>
                      </c:pt>
                      <c:pt idx="974">
                        <c:v>0.9</c:v>
                      </c:pt>
                      <c:pt idx="975">
                        <c:v>0.90500000000000003</c:v>
                      </c:pt>
                      <c:pt idx="976">
                        <c:v>0.90500000000000003</c:v>
                      </c:pt>
                      <c:pt idx="977">
                        <c:v>0.90500000000000003</c:v>
                      </c:pt>
                      <c:pt idx="978">
                        <c:v>0.90500000000000003</c:v>
                      </c:pt>
                      <c:pt idx="979">
                        <c:v>0.90666666666666695</c:v>
                      </c:pt>
                      <c:pt idx="980">
                        <c:v>0.91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0.91666666666666696</c:v>
                      </c:pt>
                      <c:pt idx="984">
                        <c:v>0.92</c:v>
                      </c:pt>
                      <c:pt idx="985">
                        <c:v>0.92</c:v>
                      </c:pt>
                      <c:pt idx="986">
                        <c:v>0.92500000000000004</c:v>
                      </c:pt>
                      <c:pt idx="987">
                        <c:v>0.92500000000000004</c:v>
                      </c:pt>
                      <c:pt idx="988">
                        <c:v>0.93</c:v>
                      </c:pt>
                      <c:pt idx="989">
                        <c:v>0.93</c:v>
                      </c:pt>
                      <c:pt idx="990">
                        <c:v>0.93</c:v>
                      </c:pt>
                      <c:pt idx="991">
                        <c:v>0.93500000000000005</c:v>
                      </c:pt>
                      <c:pt idx="992">
                        <c:v>0.94</c:v>
                      </c:pt>
                      <c:pt idx="993">
                        <c:v>0.94499999999999995</c:v>
                      </c:pt>
                      <c:pt idx="994">
                        <c:v>0.94499999999999995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0.95</c:v>
                      </c:pt>
                      <c:pt idx="998">
                        <c:v>0.96</c:v>
                      </c:pt>
                      <c:pt idx="999">
                        <c:v>0.96</c:v>
                      </c:pt>
                      <c:pt idx="1000">
                        <c:v>0.96</c:v>
                      </c:pt>
                      <c:pt idx="1001">
                        <c:v>0.97</c:v>
                      </c:pt>
                      <c:pt idx="1002">
                        <c:v>0.97</c:v>
                      </c:pt>
                      <c:pt idx="1003">
                        <c:v>0.96499999999999997</c:v>
                      </c:pt>
                      <c:pt idx="1004">
                        <c:v>0.96499999999999997</c:v>
                      </c:pt>
                      <c:pt idx="1005">
                        <c:v>0.97</c:v>
                      </c:pt>
                      <c:pt idx="1006">
                        <c:v>0.96499999999999997</c:v>
                      </c:pt>
                      <c:pt idx="1007">
                        <c:v>0.97</c:v>
                      </c:pt>
                      <c:pt idx="1008">
                        <c:v>0.97499999999999998</c:v>
                      </c:pt>
                      <c:pt idx="1009">
                        <c:v>0.97499999999999998</c:v>
                      </c:pt>
                      <c:pt idx="1010">
                        <c:v>0.97499999999999998</c:v>
                      </c:pt>
                      <c:pt idx="1011">
                        <c:v>0.98</c:v>
                      </c:pt>
                      <c:pt idx="1012">
                        <c:v>0.98499999999999999</c:v>
                      </c:pt>
                      <c:pt idx="1013">
                        <c:v>0.99</c:v>
                      </c:pt>
                      <c:pt idx="1014">
                        <c:v>0.995</c:v>
                      </c:pt>
                      <c:pt idx="1015">
                        <c:v>0.99</c:v>
                      </c:pt>
                      <c:pt idx="1016">
                        <c:v>0.995</c:v>
                      </c:pt>
                      <c:pt idx="1017">
                        <c:v>1</c:v>
                      </c:pt>
                      <c:pt idx="1018">
                        <c:v>1</c:v>
                      </c:pt>
                      <c:pt idx="1019">
                        <c:v>1.01</c:v>
                      </c:pt>
                      <c:pt idx="1020">
                        <c:v>1.01</c:v>
                      </c:pt>
                      <c:pt idx="1021">
                        <c:v>1.01</c:v>
                      </c:pt>
                      <c:pt idx="1022">
                        <c:v>1.01</c:v>
                      </c:pt>
                      <c:pt idx="1023">
                        <c:v>1.02</c:v>
                      </c:pt>
                      <c:pt idx="1024">
                        <c:v>1.02</c:v>
                      </c:pt>
                      <c:pt idx="1025">
                        <c:v>1.03</c:v>
                      </c:pt>
                      <c:pt idx="1026">
                        <c:v>1.03</c:v>
                      </c:pt>
                      <c:pt idx="1027">
                        <c:v>1.02</c:v>
                      </c:pt>
                      <c:pt idx="1028">
                        <c:v>1.0349999999999999</c:v>
                      </c:pt>
                      <c:pt idx="1029">
                        <c:v>1.0349999999999999</c:v>
                      </c:pt>
                      <c:pt idx="1030">
                        <c:v>1.0349999999999999</c:v>
                      </c:pt>
                      <c:pt idx="1031">
                        <c:v>1.0349999999999999</c:v>
                      </c:pt>
                      <c:pt idx="1032">
                        <c:v>1.03666666666667</c:v>
                      </c:pt>
                      <c:pt idx="1033">
                        <c:v>1.04</c:v>
                      </c:pt>
                      <c:pt idx="1034">
                        <c:v>1.0449999999999999</c:v>
                      </c:pt>
                      <c:pt idx="1035">
                        <c:v>1.0449999999999999</c:v>
                      </c:pt>
                      <c:pt idx="1036">
                        <c:v>1.04</c:v>
                      </c:pt>
                      <c:pt idx="1037">
                        <c:v>1.05</c:v>
                      </c:pt>
                      <c:pt idx="1038">
                        <c:v>1.05</c:v>
                      </c:pt>
                      <c:pt idx="1039">
                        <c:v>1.05</c:v>
                      </c:pt>
                      <c:pt idx="1040">
                        <c:v>1.0549999999999999</c:v>
                      </c:pt>
                      <c:pt idx="1041">
                        <c:v>1.06</c:v>
                      </c:pt>
                      <c:pt idx="1042">
                        <c:v>1.0660000000000001</c:v>
                      </c:pt>
                      <c:pt idx="1043">
                        <c:v>1.0649999999999999</c:v>
                      </c:pt>
                      <c:pt idx="1044">
                        <c:v>1.0649999999999999</c:v>
                      </c:pt>
                      <c:pt idx="1045">
                        <c:v>1.07</c:v>
                      </c:pt>
                      <c:pt idx="1046">
                        <c:v>1.07666666666667</c:v>
                      </c:pt>
                      <c:pt idx="1047">
                        <c:v>1.07</c:v>
                      </c:pt>
                      <c:pt idx="1048">
                        <c:v>1.08</c:v>
                      </c:pt>
                      <c:pt idx="1049">
                        <c:v>1.0900000000000001</c:v>
                      </c:pt>
                      <c:pt idx="1050">
                        <c:v>1.0833333333333299</c:v>
                      </c:pt>
                      <c:pt idx="1051">
                        <c:v>1.08666666666667</c:v>
                      </c:pt>
                      <c:pt idx="1052">
                        <c:v>1.08666666666667</c:v>
                      </c:pt>
                      <c:pt idx="1053">
                        <c:v>1.08666666666667</c:v>
                      </c:pt>
                      <c:pt idx="1054">
                        <c:v>1.1000000000000001</c:v>
                      </c:pt>
                      <c:pt idx="1055">
                        <c:v>1.105</c:v>
                      </c:pt>
                      <c:pt idx="1056">
                        <c:v>1.1000000000000001</c:v>
                      </c:pt>
                      <c:pt idx="1057">
                        <c:v>1.1000000000000001</c:v>
                      </c:pt>
                      <c:pt idx="1058">
                        <c:v>1.1033333333333299</c:v>
                      </c:pt>
                      <c:pt idx="1059">
                        <c:v>1.1033333333333299</c:v>
                      </c:pt>
                      <c:pt idx="1060">
                        <c:v>1.1000000000000001</c:v>
                      </c:pt>
                      <c:pt idx="1061">
                        <c:v>1.1000000000000001</c:v>
                      </c:pt>
                      <c:pt idx="1062">
                        <c:v>1.1100000000000001</c:v>
                      </c:pt>
                      <c:pt idx="1063">
                        <c:v>1.1100000000000001</c:v>
                      </c:pt>
                      <c:pt idx="1064">
                        <c:v>1.1100000000000001</c:v>
                      </c:pt>
                      <c:pt idx="1065">
                        <c:v>1.1200000000000001</c:v>
                      </c:pt>
                      <c:pt idx="1066">
                        <c:v>1.115</c:v>
                      </c:pt>
                      <c:pt idx="1067">
                        <c:v>1.1299999999999999</c:v>
                      </c:pt>
                      <c:pt idx="1068">
                        <c:v>1.125</c:v>
                      </c:pt>
                      <c:pt idx="1069">
                        <c:v>1.1200000000000001</c:v>
                      </c:pt>
                      <c:pt idx="1070">
                        <c:v>1.12666666666667</c:v>
                      </c:pt>
                      <c:pt idx="1071">
                        <c:v>1.12666666666667</c:v>
                      </c:pt>
                      <c:pt idx="1072">
                        <c:v>1.135</c:v>
                      </c:pt>
                      <c:pt idx="1073">
                        <c:v>1.135</c:v>
                      </c:pt>
                      <c:pt idx="1074">
                        <c:v>1.145</c:v>
                      </c:pt>
                      <c:pt idx="1075">
                        <c:v>1.145</c:v>
                      </c:pt>
                      <c:pt idx="1076">
                        <c:v>1.1599999999999999</c:v>
                      </c:pt>
                      <c:pt idx="1077">
                        <c:v>1.1499999999999999</c:v>
                      </c:pt>
                      <c:pt idx="1078">
                        <c:v>1.155</c:v>
                      </c:pt>
                      <c:pt idx="1079">
                        <c:v>1.155</c:v>
                      </c:pt>
                      <c:pt idx="1080">
                        <c:v>1.1599999999999999</c:v>
                      </c:pt>
                      <c:pt idx="1081">
                        <c:v>1.17</c:v>
                      </c:pt>
                      <c:pt idx="1082">
                        <c:v>1.1666666666666701</c:v>
                      </c:pt>
                      <c:pt idx="1083">
                        <c:v>1.1666666666666701</c:v>
                      </c:pt>
                      <c:pt idx="1084">
                        <c:v>1.17</c:v>
                      </c:pt>
                      <c:pt idx="1085">
                        <c:v>1.17</c:v>
                      </c:pt>
                      <c:pt idx="1086">
                        <c:v>1.17</c:v>
                      </c:pt>
                      <c:pt idx="1087">
                        <c:v>1.17</c:v>
                      </c:pt>
                      <c:pt idx="1088">
                        <c:v>1.175</c:v>
                      </c:pt>
                      <c:pt idx="1089">
                        <c:v>1.18</c:v>
                      </c:pt>
                      <c:pt idx="1090">
                        <c:v>1.19</c:v>
                      </c:pt>
                      <c:pt idx="1091">
                        <c:v>1.18</c:v>
                      </c:pt>
                      <c:pt idx="1092">
                        <c:v>1.1850000000000001</c:v>
                      </c:pt>
                      <c:pt idx="1093">
                        <c:v>1.18</c:v>
                      </c:pt>
                      <c:pt idx="1094">
                        <c:v>1.19</c:v>
                      </c:pt>
                      <c:pt idx="1095">
                        <c:v>1.2</c:v>
                      </c:pt>
                      <c:pt idx="1096">
                        <c:v>1.2066666666666701</c:v>
                      </c:pt>
                      <c:pt idx="1097">
                        <c:v>1.2050000000000001</c:v>
                      </c:pt>
                      <c:pt idx="1098">
                        <c:v>1.2050000000000001</c:v>
                      </c:pt>
                      <c:pt idx="1099">
                        <c:v>1.21</c:v>
                      </c:pt>
                      <c:pt idx="1100">
                        <c:v>1.22</c:v>
                      </c:pt>
                      <c:pt idx="1101">
                        <c:v>1.22</c:v>
                      </c:pt>
                      <c:pt idx="1102">
                        <c:v>1.22</c:v>
                      </c:pt>
                      <c:pt idx="1103">
                        <c:v>1.2250000000000001</c:v>
                      </c:pt>
                      <c:pt idx="1104">
                        <c:v>1.2250000000000001</c:v>
                      </c:pt>
                      <c:pt idx="1105">
                        <c:v>1.23</c:v>
                      </c:pt>
                      <c:pt idx="1106">
                        <c:v>1.24</c:v>
                      </c:pt>
                      <c:pt idx="1107">
                        <c:v>1.2350000000000001</c:v>
                      </c:pt>
                      <c:pt idx="1108">
                        <c:v>1.2350000000000001</c:v>
                      </c:pt>
                      <c:pt idx="1109">
                        <c:v>1.24</c:v>
                      </c:pt>
                      <c:pt idx="1110">
                        <c:v>1.25</c:v>
                      </c:pt>
                      <c:pt idx="1111">
                        <c:v>1.24</c:v>
                      </c:pt>
                      <c:pt idx="1112">
                        <c:v>1.24</c:v>
                      </c:pt>
                      <c:pt idx="1113">
                        <c:v>1.24</c:v>
                      </c:pt>
                      <c:pt idx="1114">
                        <c:v>1.25</c:v>
                      </c:pt>
                      <c:pt idx="1115">
                        <c:v>1.25</c:v>
                      </c:pt>
                      <c:pt idx="1116">
                        <c:v>1.2566666666666699</c:v>
                      </c:pt>
                      <c:pt idx="1117">
                        <c:v>1.2566666666666699</c:v>
                      </c:pt>
                      <c:pt idx="1118">
                        <c:v>1.2649999999999999</c:v>
                      </c:pt>
                      <c:pt idx="1119">
                        <c:v>1.27</c:v>
                      </c:pt>
                      <c:pt idx="1120">
                        <c:v>1.27</c:v>
                      </c:pt>
                      <c:pt idx="1121">
                        <c:v>1.2749999999999999</c:v>
                      </c:pt>
                      <c:pt idx="1122">
                        <c:v>1.27</c:v>
                      </c:pt>
                      <c:pt idx="1123">
                        <c:v>1.2849999999999999</c:v>
                      </c:pt>
                      <c:pt idx="1124">
                        <c:v>1.2849999999999999</c:v>
                      </c:pt>
                      <c:pt idx="1125">
                        <c:v>1.2833333333333301</c:v>
                      </c:pt>
                      <c:pt idx="1126">
                        <c:v>1.29</c:v>
                      </c:pt>
                      <c:pt idx="1127">
                        <c:v>1.29</c:v>
                      </c:pt>
                      <c:pt idx="1128">
                        <c:v>1.2949999999999999</c:v>
                      </c:pt>
                      <c:pt idx="1129">
                        <c:v>1.3</c:v>
                      </c:pt>
                      <c:pt idx="1130">
                        <c:v>1.3049999999999999</c:v>
                      </c:pt>
                      <c:pt idx="1131">
                        <c:v>1.31</c:v>
                      </c:pt>
                      <c:pt idx="1132">
                        <c:v>1.31</c:v>
                      </c:pt>
                      <c:pt idx="1133">
                        <c:v>1.32</c:v>
                      </c:pt>
                      <c:pt idx="1134">
                        <c:v>1.32</c:v>
                      </c:pt>
                      <c:pt idx="1135">
                        <c:v>1.32</c:v>
                      </c:pt>
                      <c:pt idx="1136">
                        <c:v>1.325</c:v>
                      </c:pt>
                      <c:pt idx="1137">
                        <c:v>1.33</c:v>
                      </c:pt>
                      <c:pt idx="1138">
                        <c:v>1.32</c:v>
                      </c:pt>
                      <c:pt idx="1139">
                        <c:v>1.33</c:v>
                      </c:pt>
                      <c:pt idx="1140">
                        <c:v>1.33</c:v>
                      </c:pt>
                      <c:pt idx="1141">
                        <c:v>1.33</c:v>
                      </c:pt>
                      <c:pt idx="1142">
                        <c:v>1.33</c:v>
                      </c:pt>
                      <c:pt idx="1143">
                        <c:v>1.34</c:v>
                      </c:pt>
                      <c:pt idx="1144">
                        <c:v>1.34</c:v>
                      </c:pt>
                      <c:pt idx="1145">
                        <c:v>1.35</c:v>
                      </c:pt>
                      <c:pt idx="1146">
                        <c:v>1.35</c:v>
                      </c:pt>
                      <c:pt idx="1147">
                        <c:v>1.355</c:v>
                      </c:pt>
                      <c:pt idx="1148">
                        <c:v>1.36</c:v>
                      </c:pt>
                      <c:pt idx="1149">
                        <c:v>1.36</c:v>
                      </c:pt>
                      <c:pt idx="1150">
                        <c:v>1.36</c:v>
                      </c:pt>
                      <c:pt idx="1151">
                        <c:v>1.37</c:v>
                      </c:pt>
                      <c:pt idx="1152">
                        <c:v>1.37</c:v>
                      </c:pt>
                      <c:pt idx="1153">
                        <c:v>1.375</c:v>
                      </c:pt>
                      <c:pt idx="1154">
                        <c:v>1.38</c:v>
                      </c:pt>
                      <c:pt idx="1155">
                        <c:v>1.39</c:v>
                      </c:pt>
                      <c:pt idx="1156">
                        <c:v>1.385</c:v>
                      </c:pt>
                      <c:pt idx="1157">
                        <c:v>1.395</c:v>
                      </c:pt>
                      <c:pt idx="1158">
                        <c:v>1.395</c:v>
                      </c:pt>
                      <c:pt idx="1159">
                        <c:v>1.4</c:v>
                      </c:pt>
                      <c:pt idx="1160">
                        <c:v>1.4</c:v>
                      </c:pt>
                      <c:pt idx="1161">
                        <c:v>1.4066666666666701</c:v>
                      </c:pt>
                      <c:pt idx="1162">
                        <c:v>1.405</c:v>
                      </c:pt>
                      <c:pt idx="1163">
                        <c:v>1.415</c:v>
                      </c:pt>
                      <c:pt idx="1164">
                        <c:v>1.415</c:v>
                      </c:pt>
                      <c:pt idx="1165">
                        <c:v>1.4139999999999999</c:v>
                      </c:pt>
                      <c:pt idx="1166">
                        <c:v>1.42</c:v>
                      </c:pt>
                      <c:pt idx="1167">
                        <c:v>1.42</c:v>
                      </c:pt>
                      <c:pt idx="1168">
                        <c:v>1.43</c:v>
                      </c:pt>
                      <c:pt idx="1169">
                        <c:v>1.42</c:v>
                      </c:pt>
                      <c:pt idx="1170">
                        <c:v>1.42</c:v>
                      </c:pt>
                      <c:pt idx="1171">
                        <c:v>1.43</c:v>
                      </c:pt>
                      <c:pt idx="1172">
                        <c:v>1.43</c:v>
                      </c:pt>
                      <c:pt idx="1173">
                        <c:v>1.44</c:v>
                      </c:pt>
                      <c:pt idx="1174">
                        <c:v>1.44</c:v>
                      </c:pt>
                      <c:pt idx="1175">
                        <c:v>1.45</c:v>
                      </c:pt>
                      <c:pt idx="1176">
                        <c:v>1.45</c:v>
                      </c:pt>
                      <c:pt idx="1177">
                        <c:v>1.4550000000000001</c:v>
                      </c:pt>
                      <c:pt idx="1178">
                        <c:v>1.46</c:v>
                      </c:pt>
                      <c:pt idx="1179">
                        <c:v>1.4550000000000001</c:v>
                      </c:pt>
                      <c:pt idx="1180">
                        <c:v>1.46</c:v>
                      </c:pt>
                      <c:pt idx="1181">
                        <c:v>1.47</c:v>
                      </c:pt>
                      <c:pt idx="1182">
                        <c:v>1.47</c:v>
                      </c:pt>
                      <c:pt idx="1183">
                        <c:v>1.48</c:v>
                      </c:pt>
                      <c:pt idx="1184">
                        <c:v>1.48</c:v>
                      </c:pt>
                      <c:pt idx="1185">
                        <c:v>1.49</c:v>
                      </c:pt>
                      <c:pt idx="1186">
                        <c:v>1.48</c:v>
                      </c:pt>
                      <c:pt idx="1187">
                        <c:v>1.4950000000000001</c:v>
                      </c:pt>
                      <c:pt idx="1188">
                        <c:v>1.4950000000000001</c:v>
                      </c:pt>
                      <c:pt idx="1189">
                        <c:v>1.5</c:v>
                      </c:pt>
                      <c:pt idx="1190">
                        <c:v>1.5</c:v>
                      </c:pt>
                      <c:pt idx="1191">
                        <c:v>1.5049999999999999</c:v>
                      </c:pt>
                      <c:pt idx="1192">
                        <c:v>1.5133333333333301</c:v>
                      </c:pt>
                      <c:pt idx="1193">
                        <c:v>1.5049999999999999</c:v>
                      </c:pt>
                      <c:pt idx="1194">
                        <c:v>1.5</c:v>
                      </c:pt>
                      <c:pt idx="1195">
                        <c:v>1.51</c:v>
                      </c:pt>
                      <c:pt idx="1196">
                        <c:v>1.5149999999999999</c:v>
                      </c:pt>
                      <c:pt idx="1197">
                        <c:v>1.52</c:v>
                      </c:pt>
                      <c:pt idx="1198">
                        <c:v>1.52</c:v>
                      </c:pt>
                      <c:pt idx="1199">
                        <c:v>1.53</c:v>
                      </c:pt>
                      <c:pt idx="1200">
                        <c:v>1.54</c:v>
                      </c:pt>
                      <c:pt idx="1201">
                        <c:v>1.54</c:v>
                      </c:pt>
                      <c:pt idx="1202">
                        <c:v>1.54</c:v>
                      </c:pt>
                      <c:pt idx="1203">
                        <c:v>1.5349999999999999</c:v>
                      </c:pt>
                      <c:pt idx="1204">
                        <c:v>1.54666666666667</c:v>
                      </c:pt>
                      <c:pt idx="1205">
                        <c:v>1.54666666666667</c:v>
                      </c:pt>
                      <c:pt idx="1206">
                        <c:v>1.55</c:v>
                      </c:pt>
                      <c:pt idx="1207">
                        <c:v>1.56</c:v>
                      </c:pt>
                      <c:pt idx="1208">
                        <c:v>1.56</c:v>
                      </c:pt>
                      <c:pt idx="1209">
                        <c:v>1.56</c:v>
                      </c:pt>
                      <c:pt idx="1210">
                        <c:v>1.5660000000000001</c:v>
                      </c:pt>
                      <c:pt idx="1211">
                        <c:v>1.5660000000000001</c:v>
                      </c:pt>
                      <c:pt idx="1212">
                        <c:v>1.575</c:v>
                      </c:pt>
                      <c:pt idx="1213">
                        <c:v>1.58</c:v>
                      </c:pt>
                      <c:pt idx="1214">
                        <c:v>1.58</c:v>
                      </c:pt>
                      <c:pt idx="1215">
                        <c:v>1.585</c:v>
                      </c:pt>
                      <c:pt idx="1216">
                        <c:v>1.585</c:v>
                      </c:pt>
                      <c:pt idx="1217">
                        <c:v>1.6</c:v>
                      </c:pt>
                      <c:pt idx="1218">
                        <c:v>1.6</c:v>
                      </c:pt>
                      <c:pt idx="1219">
                        <c:v>1.6</c:v>
                      </c:pt>
                      <c:pt idx="1220">
                        <c:v>1.6</c:v>
                      </c:pt>
                      <c:pt idx="1221">
                        <c:v>1.605</c:v>
                      </c:pt>
                      <c:pt idx="1222">
                        <c:v>1.605</c:v>
                      </c:pt>
                      <c:pt idx="1223">
                        <c:v>1.61</c:v>
                      </c:pt>
                      <c:pt idx="1224">
                        <c:v>1.61</c:v>
                      </c:pt>
                      <c:pt idx="1225">
                        <c:v>1.61666666666667</c:v>
                      </c:pt>
                      <c:pt idx="1226">
                        <c:v>1.625</c:v>
                      </c:pt>
                      <c:pt idx="1227">
                        <c:v>1.63</c:v>
                      </c:pt>
                      <c:pt idx="1228">
                        <c:v>1.63</c:v>
                      </c:pt>
                      <c:pt idx="1229">
                        <c:v>1.635</c:v>
                      </c:pt>
                      <c:pt idx="1230">
                        <c:v>1.6359999999999999</c:v>
                      </c:pt>
                      <c:pt idx="1231">
                        <c:v>1.645</c:v>
                      </c:pt>
                      <c:pt idx="1232">
                        <c:v>1.65</c:v>
                      </c:pt>
                      <c:pt idx="1233">
                        <c:v>1.65</c:v>
                      </c:pt>
                      <c:pt idx="1234">
                        <c:v>1.66</c:v>
                      </c:pt>
                      <c:pt idx="1235">
                        <c:v>1.66</c:v>
                      </c:pt>
                      <c:pt idx="1236">
                        <c:v>1.66</c:v>
                      </c:pt>
                      <c:pt idx="1237">
                        <c:v>1.67</c:v>
                      </c:pt>
                      <c:pt idx="1238">
                        <c:v>1.665</c:v>
                      </c:pt>
                      <c:pt idx="1239">
                        <c:v>1.665</c:v>
                      </c:pt>
                      <c:pt idx="1240">
                        <c:v>1.6766666666666701</c:v>
                      </c:pt>
                      <c:pt idx="1241">
                        <c:v>1.6766666666666701</c:v>
                      </c:pt>
                      <c:pt idx="1242">
                        <c:v>1.6850000000000001</c:v>
                      </c:pt>
                      <c:pt idx="1243">
                        <c:v>1.6950000000000001</c:v>
                      </c:pt>
                      <c:pt idx="1244">
                        <c:v>1.7050000000000001</c:v>
                      </c:pt>
                      <c:pt idx="1245">
                        <c:v>1.70333333333333</c:v>
                      </c:pt>
                      <c:pt idx="1246">
                        <c:v>1.7</c:v>
                      </c:pt>
                      <c:pt idx="1247">
                        <c:v>1.7</c:v>
                      </c:pt>
                      <c:pt idx="1248">
                        <c:v>1.7050000000000001</c:v>
                      </c:pt>
                      <c:pt idx="1249">
                        <c:v>1.71</c:v>
                      </c:pt>
                      <c:pt idx="1250">
                        <c:v>1.71</c:v>
                      </c:pt>
                      <c:pt idx="1251">
                        <c:v>1.7150000000000001</c:v>
                      </c:pt>
                      <c:pt idx="1252">
                        <c:v>1.72</c:v>
                      </c:pt>
                      <c:pt idx="1253">
                        <c:v>1.72</c:v>
                      </c:pt>
                      <c:pt idx="1254">
                        <c:v>1.72</c:v>
                      </c:pt>
                      <c:pt idx="1255">
                        <c:v>1.7333333333333301</c:v>
                      </c:pt>
                      <c:pt idx="1256">
                        <c:v>1.73</c:v>
                      </c:pt>
                      <c:pt idx="1257">
                        <c:v>1.7450000000000001</c:v>
                      </c:pt>
                      <c:pt idx="1258">
                        <c:v>1.7450000000000001</c:v>
                      </c:pt>
                      <c:pt idx="1259">
                        <c:v>1.7533333333333301</c:v>
                      </c:pt>
                      <c:pt idx="1260">
                        <c:v>1.7549999999999999</c:v>
                      </c:pt>
                      <c:pt idx="1261">
                        <c:v>1.76</c:v>
                      </c:pt>
                      <c:pt idx="1262">
                        <c:v>1.77</c:v>
                      </c:pt>
                      <c:pt idx="1263">
                        <c:v>1.77</c:v>
                      </c:pt>
                      <c:pt idx="1264">
                        <c:v>1.77</c:v>
                      </c:pt>
                      <c:pt idx="1265">
                        <c:v>1.77</c:v>
                      </c:pt>
                      <c:pt idx="1266">
                        <c:v>1.7749999999999999</c:v>
                      </c:pt>
                      <c:pt idx="1267">
                        <c:v>1.7849999999999999</c:v>
                      </c:pt>
                      <c:pt idx="1268">
                        <c:v>1.78666666666667</c:v>
                      </c:pt>
                      <c:pt idx="1269">
                        <c:v>1.79</c:v>
                      </c:pt>
                      <c:pt idx="1270">
                        <c:v>1.79666666666667</c:v>
                      </c:pt>
                      <c:pt idx="1271">
                        <c:v>1.81</c:v>
                      </c:pt>
                      <c:pt idx="1272">
                        <c:v>1.82</c:v>
                      </c:pt>
                      <c:pt idx="1273">
                        <c:v>1.81</c:v>
                      </c:pt>
                      <c:pt idx="1274">
                        <c:v>1.8049999999999999</c:v>
                      </c:pt>
                      <c:pt idx="1275">
                        <c:v>1.8049999999999999</c:v>
                      </c:pt>
                      <c:pt idx="1276">
                        <c:v>1.8149999999999999</c:v>
                      </c:pt>
                      <c:pt idx="1277">
                        <c:v>1.8149999999999999</c:v>
                      </c:pt>
                      <c:pt idx="1278">
                        <c:v>1.8233333333333299</c:v>
                      </c:pt>
                      <c:pt idx="1279">
                        <c:v>1.82666666666667</c:v>
                      </c:pt>
                      <c:pt idx="1280">
                        <c:v>1.825</c:v>
                      </c:pt>
                      <c:pt idx="1281">
                        <c:v>1.83</c:v>
                      </c:pt>
                      <c:pt idx="1282">
                        <c:v>1.84</c:v>
                      </c:pt>
                      <c:pt idx="1283">
                        <c:v>1.835</c:v>
                      </c:pt>
                      <c:pt idx="1284">
                        <c:v>1.845</c:v>
                      </c:pt>
                      <c:pt idx="1285">
                        <c:v>1.85</c:v>
                      </c:pt>
                      <c:pt idx="1286">
                        <c:v>1.85</c:v>
                      </c:pt>
                      <c:pt idx="1287">
                        <c:v>1.86</c:v>
                      </c:pt>
                      <c:pt idx="1288">
                        <c:v>1.86</c:v>
                      </c:pt>
                      <c:pt idx="1289">
                        <c:v>1.86666666666667</c:v>
                      </c:pt>
                      <c:pt idx="1290">
                        <c:v>1.875</c:v>
                      </c:pt>
                      <c:pt idx="1291">
                        <c:v>1.88</c:v>
                      </c:pt>
                      <c:pt idx="1292">
                        <c:v>1.89</c:v>
                      </c:pt>
                      <c:pt idx="1293">
                        <c:v>1.88</c:v>
                      </c:pt>
                      <c:pt idx="1294">
                        <c:v>1.885</c:v>
                      </c:pt>
                      <c:pt idx="1295">
                        <c:v>1.89</c:v>
                      </c:pt>
                      <c:pt idx="1296">
                        <c:v>1.895</c:v>
                      </c:pt>
                      <c:pt idx="1297">
                        <c:v>1.905</c:v>
                      </c:pt>
                      <c:pt idx="1298">
                        <c:v>1.905</c:v>
                      </c:pt>
                      <c:pt idx="1299">
                        <c:v>1.915</c:v>
                      </c:pt>
                      <c:pt idx="1300">
                        <c:v>1.915</c:v>
                      </c:pt>
                      <c:pt idx="1301">
                        <c:v>1.92</c:v>
                      </c:pt>
                      <c:pt idx="1302">
                        <c:v>1.925</c:v>
                      </c:pt>
                      <c:pt idx="1303">
                        <c:v>1.925</c:v>
                      </c:pt>
                      <c:pt idx="1304">
                        <c:v>1.93</c:v>
                      </c:pt>
                      <c:pt idx="1305">
                        <c:v>1.93</c:v>
                      </c:pt>
                      <c:pt idx="1306">
                        <c:v>1.9350000000000001</c:v>
                      </c:pt>
                      <c:pt idx="1307">
                        <c:v>1.9350000000000001</c:v>
                      </c:pt>
                      <c:pt idx="1308">
                        <c:v>1.9450000000000001</c:v>
                      </c:pt>
                      <c:pt idx="1309">
                        <c:v>1.95</c:v>
                      </c:pt>
                      <c:pt idx="1310">
                        <c:v>1.9550000000000001</c:v>
                      </c:pt>
                      <c:pt idx="1311">
                        <c:v>1.9550000000000001</c:v>
                      </c:pt>
                      <c:pt idx="1312">
                        <c:v>1.96</c:v>
                      </c:pt>
                      <c:pt idx="1313">
                        <c:v>1.96</c:v>
                      </c:pt>
                      <c:pt idx="1314">
                        <c:v>1.97</c:v>
                      </c:pt>
                      <c:pt idx="1315">
                        <c:v>1.97</c:v>
                      </c:pt>
                      <c:pt idx="1316">
                        <c:v>1.9850000000000001</c:v>
                      </c:pt>
                      <c:pt idx="1317">
                        <c:v>1.9850000000000001</c:v>
                      </c:pt>
                      <c:pt idx="1318">
                        <c:v>1.98</c:v>
                      </c:pt>
                      <c:pt idx="1319">
                        <c:v>1.9950000000000001</c:v>
                      </c:pt>
                      <c:pt idx="1320">
                        <c:v>1.9950000000000001</c:v>
                      </c:pt>
                      <c:pt idx="1321">
                        <c:v>2</c:v>
                      </c:pt>
                      <c:pt idx="1322">
                        <c:v>2.0150000000000001</c:v>
                      </c:pt>
                      <c:pt idx="1323">
                        <c:v>2.0099999999999998</c:v>
                      </c:pt>
                      <c:pt idx="1324">
                        <c:v>2.02</c:v>
                      </c:pt>
                      <c:pt idx="1325">
                        <c:v>2.0249999999999999</c:v>
                      </c:pt>
                      <c:pt idx="1326">
                        <c:v>2.0249999999999999</c:v>
                      </c:pt>
                      <c:pt idx="1327">
                        <c:v>2.0333333333333301</c:v>
                      </c:pt>
                      <c:pt idx="1328">
                        <c:v>2.04</c:v>
                      </c:pt>
                      <c:pt idx="1329">
                        <c:v>2.04</c:v>
                      </c:pt>
                      <c:pt idx="1330">
                        <c:v>2.0350000000000001</c:v>
                      </c:pt>
                      <c:pt idx="1331">
                        <c:v>2.04</c:v>
                      </c:pt>
                      <c:pt idx="1332">
                        <c:v>2.04</c:v>
                      </c:pt>
                      <c:pt idx="1333">
                        <c:v>2.0350000000000001</c:v>
                      </c:pt>
                      <c:pt idx="1334">
                        <c:v>2.0459999999999998</c:v>
                      </c:pt>
                      <c:pt idx="1335">
                        <c:v>2.06</c:v>
                      </c:pt>
                      <c:pt idx="1336">
                        <c:v>2.06</c:v>
                      </c:pt>
                      <c:pt idx="1337">
                        <c:v>2.0699999999999998</c:v>
                      </c:pt>
                      <c:pt idx="1338">
                        <c:v>2.0649999999999999</c:v>
                      </c:pt>
                      <c:pt idx="1339">
                        <c:v>2.0699999999999998</c:v>
                      </c:pt>
                      <c:pt idx="1340">
                        <c:v>2.0766666666666702</c:v>
                      </c:pt>
                      <c:pt idx="1341">
                        <c:v>2.08</c:v>
                      </c:pt>
                      <c:pt idx="1342">
                        <c:v>2.08</c:v>
                      </c:pt>
                      <c:pt idx="1343">
                        <c:v>2.09</c:v>
                      </c:pt>
                      <c:pt idx="1344">
                        <c:v>2.09</c:v>
                      </c:pt>
                      <c:pt idx="1345">
                        <c:v>2.0966666666666698</c:v>
                      </c:pt>
                      <c:pt idx="1346">
                        <c:v>2.105</c:v>
                      </c:pt>
                      <c:pt idx="1347">
                        <c:v>2.1150000000000002</c:v>
                      </c:pt>
                      <c:pt idx="1348">
                        <c:v>2.11</c:v>
                      </c:pt>
                      <c:pt idx="1349">
                        <c:v>2.12</c:v>
                      </c:pt>
                      <c:pt idx="1350">
                        <c:v>2.13</c:v>
                      </c:pt>
                      <c:pt idx="1351">
                        <c:v>2.125</c:v>
                      </c:pt>
                      <c:pt idx="1352">
                        <c:v>2.1349999999999998</c:v>
                      </c:pt>
                      <c:pt idx="1353">
                        <c:v>2.145</c:v>
                      </c:pt>
                      <c:pt idx="1354">
                        <c:v>2.145</c:v>
                      </c:pt>
                      <c:pt idx="1355">
                        <c:v>2.1539999999999999</c:v>
                      </c:pt>
                      <c:pt idx="1356">
                        <c:v>2.1549999999999998</c:v>
                      </c:pt>
                      <c:pt idx="1357">
                        <c:v>2.16333333333333</c:v>
                      </c:pt>
                      <c:pt idx="1358">
                        <c:v>2.1549999999999998</c:v>
                      </c:pt>
                      <c:pt idx="1359">
                        <c:v>2.16</c:v>
                      </c:pt>
                      <c:pt idx="1360">
                        <c:v>2.1666666666666701</c:v>
                      </c:pt>
                      <c:pt idx="1361">
                        <c:v>2.1749999999999998</c:v>
                      </c:pt>
                      <c:pt idx="1362">
                        <c:v>2.1800000000000002</c:v>
                      </c:pt>
                      <c:pt idx="1363">
                        <c:v>2.1850000000000001</c:v>
                      </c:pt>
                      <c:pt idx="1364">
                        <c:v>2.1933333333333298</c:v>
                      </c:pt>
                      <c:pt idx="1365">
                        <c:v>2.2000000000000002</c:v>
                      </c:pt>
                      <c:pt idx="1366">
                        <c:v>2.1949999999999998</c:v>
                      </c:pt>
                      <c:pt idx="1367">
                        <c:v>2.21</c:v>
                      </c:pt>
                      <c:pt idx="1368">
                        <c:v>2.2149999999999999</c:v>
                      </c:pt>
                      <c:pt idx="1369">
                        <c:v>2.2149999999999999</c:v>
                      </c:pt>
                      <c:pt idx="1370">
                        <c:v>2.2250000000000001</c:v>
                      </c:pt>
                      <c:pt idx="1371">
                        <c:v>2.2200000000000002</c:v>
                      </c:pt>
                      <c:pt idx="1372">
                        <c:v>2.23</c:v>
                      </c:pt>
                      <c:pt idx="1373">
                        <c:v>2.2349999999999999</c:v>
                      </c:pt>
                      <c:pt idx="1374">
                        <c:v>2.2349999999999999</c:v>
                      </c:pt>
                      <c:pt idx="1375">
                        <c:v>2.2450000000000001</c:v>
                      </c:pt>
                      <c:pt idx="1376">
                        <c:v>2.2599999999999998</c:v>
                      </c:pt>
                      <c:pt idx="1377">
                        <c:v>2.27</c:v>
                      </c:pt>
                      <c:pt idx="1378">
                        <c:v>2.2599999999999998</c:v>
                      </c:pt>
                      <c:pt idx="1379">
                        <c:v>2.2749999999999999</c:v>
                      </c:pt>
                      <c:pt idx="1380">
                        <c:v>2.2749999999999999</c:v>
                      </c:pt>
                      <c:pt idx="1381">
                        <c:v>2.2933333333333299</c:v>
                      </c:pt>
                      <c:pt idx="1382">
                        <c:v>2.29666666666667</c:v>
                      </c:pt>
                      <c:pt idx="1383">
                        <c:v>2.31</c:v>
                      </c:pt>
                      <c:pt idx="1384">
                        <c:v>2.31</c:v>
                      </c:pt>
                      <c:pt idx="1385">
                        <c:v>2.3149999999999999</c:v>
                      </c:pt>
                      <c:pt idx="1386">
                        <c:v>2.3149999999999999</c:v>
                      </c:pt>
                      <c:pt idx="1387">
                        <c:v>2.3149999999999999</c:v>
                      </c:pt>
                      <c:pt idx="1388">
                        <c:v>2.3250000000000002</c:v>
                      </c:pt>
                      <c:pt idx="1389">
                        <c:v>2.3250000000000002</c:v>
                      </c:pt>
                      <c:pt idx="1390">
                        <c:v>2.3250000000000002</c:v>
                      </c:pt>
                      <c:pt idx="1391">
                        <c:v>2.34</c:v>
                      </c:pt>
                      <c:pt idx="1392">
                        <c:v>2.34</c:v>
                      </c:pt>
                      <c:pt idx="1393">
                        <c:v>2.35</c:v>
                      </c:pt>
                      <c:pt idx="1394">
                        <c:v>2.36</c:v>
                      </c:pt>
                      <c:pt idx="1395">
                        <c:v>2.3650000000000002</c:v>
                      </c:pt>
                      <c:pt idx="1396">
                        <c:v>2.3650000000000002</c:v>
                      </c:pt>
                      <c:pt idx="1397">
                        <c:v>2.3666666666666698</c:v>
                      </c:pt>
                      <c:pt idx="1398">
                        <c:v>2.38</c:v>
                      </c:pt>
                      <c:pt idx="1399">
                        <c:v>2.375</c:v>
                      </c:pt>
                      <c:pt idx="1400">
                        <c:v>2.375</c:v>
                      </c:pt>
                      <c:pt idx="1401">
                        <c:v>2.38</c:v>
                      </c:pt>
                      <c:pt idx="1402">
                        <c:v>2.38</c:v>
                      </c:pt>
                      <c:pt idx="1403">
                        <c:v>2.3650000000000002</c:v>
                      </c:pt>
                      <c:pt idx="1404">
                        <c:v>2.38</c:v>
                      </c:pt>
                      <c:pt idx="1405">
                        <c:v>2.395</c:v>
                      </c:pt>
                      <c:pt idx="1406">
                        <c:v>2.41</c:v>
                      </c:pt>
                      <c:pt idx="1407">
                        <c:v>2.415</c:v>
                      </c:pt>
                      <c:pt idx="1408">
                        <c:v>2.42</c:v>
                      </c:pt>
                      <c:pt idx="1409">
                        <c:v>2.42</c:v>
                      </c:pt>
                      <c:pt idx="1410">
                        <c:v>2.4249999999999998</c:v>
                      </c:pt>
                      <c:pt idx="1411">
                        <c:v>2.4350000000000001</c:v>
                      </c:pt>
                      <c:pt idx="1412">
                        <c:v>2.4350000000000001</c:v>
                      </c:pt>
                      <c:pt idx="1413">
                        <c:v>2.4350000000000001</c:v>
                      </c:pt>
                      <c:pt idx="1414">
                        <c:v>2.4350000000000001</c:v>
                      </c:pt>
                      <c:pt idx="1415">
                        <c:v>2.4449999999999998</c:v>
                      </c:pt>
                      <c:pt idx="1416">
                        <c:v>2.46</c:v>
                      </c:pt>
                      <c:pt idx="1417">
                        <c:v>2.4649999999999999</c:v>
                      </c:pt>
                      <c:pt idx="1418">
                        <c:v>2.4666666666666699</c:v>
                      </c:pt>
                      <c:pt idx="1419">
                        <c:v>2.4649999999999999</c:v>
                      </c:pt>
                      <c:pt idx="1420">
                        <c:v>2.4649999999999999</c:v>
                      </c:pt>
                      <c:pt idx="1421">
                        <c:v>2.4750000000000001</c:v>
                      </c:pt>
                      <c:pt idx="1422">
                        <c:v>2.4900000000000002</c:v>
                      </c:pt>
                      <c:pt idx="1423">
                        <c:v>2.4933333333333301</c:v>
                      </c:pt>
                      <c:pt idx="1424">
                        <c:v>2.4966666666666701</c:v>
                      </c:pt>
                      <c:pt idx="1425">
                        <c:v>2.4950000000000001</c:v>
                      </c:pt>
                      <c:pt idx="1426">
                        <c:v>2.5099999999999998</c:v>
                      </c:pt>
                      <c:pt idx="1427">
                        <c:v>2.5099999999999998</c:v>
                      </c:pt>
                      <c:pt idx="1428">
                        <c:v>2.52</c:v>
                      </c:pt>
                      <c:pt idx="1429">
                        <c:v>2.5266666666666699</c:v>
                      </c:pt>
                      <c:pt idx="1430">
                        <c:v>2.54</c:v>
                      </c:pt>
                      <c:pt idx="1431">
                        <c:v>2.5350000000000001</c:v>
                      </c:pt>
                      <c:pt idx="1432">
                        <c:v>2.5499999999999998</c:v>
                      </c:pt>
                      <c:pt idx="1433">
                        <c:v>2.5550000000000002</c:v>
                      </c:pt>
                      <c:pt idx="1434">
                        <c:v>2.5499999999999998</c:v>
                      </c:pt>
                      <c:pt idx="1435">
                        <c:v>2.59</c:v>
                      </c:pt>
                      <c:pt idx="1436">
                        <c:v>2.58</c:v>
                      </c:pt>
                      <c:pt idx="1437">
                        <c:v>2.5</c:v>
                      </c:pt>
                      <c:pt idx="1438">
                        <c:v>2.4049999999999998</c:v>
                      </c:pt>
                      <c:pt idx="1439">
                        <c:v>2.3149999999999999</c:v>
                      </c:pt>
                      <c:pt idx="1440">
                        <c:v>2.2549999999999999</c:v>
                      </c:pt>
                      <c:pt idx="1441">
                        <c:v>2.2149999999999999</c:v>
                      </c:pt>
                      <c:pt idx="1442">
                        <c:v>2.1850000000000001</c:v>
                      </c:pt>
                      <c:pt idx="1443">
                        <c:v>2.1733333333333298</c:v>
                      </c:pt>
                      <c:pt idx="1444">
                        <c:v>2.1800000000000002</c:v>
                      </c:pt>
                      <c:pt idx="1445">
                        <c:v>2.1749999999999998</c:v>
                      </c:pt>
                      <c:pt idx="1446">
                        <c:v>2.1749999999999998</c:v>
                      </c:pt>
                      <c:pt idx="1447">
                        <c:v>2.1850000000000001</c:v>
                      </c:pt>
                      <c:pt idx="1448">
                        <c:v>2.1850000000000001</c:v>
                      </c:pt>
                      <c:pt idx="1449">
                        <c:v>2.2000000000000002</c:v>
                      </c:pt>
                      <c:pt idx="1450">
                        <c:v>2.2066666666666701</c:v>
                      </c:pt>
                      <c:pt idx="1451">
                        <c:v>2.2200000000000002</c:v>
                      </c:pt>
                      <c:pt idx="1452">
                        <c:v>2.2200000000000002</c:v>
                      </c:pt>
                      <c:pt idx="1453">
                        <c:v>2.2349999999999999</c:v>
                      </c:pt>
                      <c:pt idx="1454">
                        <c:v>2.2349999999999999</c:v>
                      </c:pt>
                      <c:pt idx="1455">
                        <c:v>2.2549999999999999</c:v>
                      </c:pt>
                      <c:pt idx="1456">
                        <c:v>2.2549999999999999</c:v>
                      </c:pt>
                      <c:pt idx="1457">
                        <c:v>2.27</c:v>
                      </c:pt>
                      <c:pt idx="1458">
                        <c:v>2.2799999999999998</c:v>
                      </c:pt>
                      <c:pt idx="1459">
                        <c:v>2.2749999999999999</c:v>
                      </c:pt>
                      <c:pt idx="1460">
                        <c:v>2.29</c:v>
                      </c:pt>
                      <c:pt idx="1461">
                        <c:v>2.2850000000000001</c:v>
                      </c:pt>
                      <c:pt idx="1462">
                        <c:v>2.2949999999999999</c:v>
                      </c:pt>
                      <c:pt idx="1463">
                        <c:v>2.31</c:v>
                      </c:pt>
                      <c:pt idx="1464">
                        <c:v>2.3050000000000002</c:v>
                      </c:pt>
                      <c:pt idx="1465">
                        <c:v>2.2999999999999998</c:v>
                      </c:pt>
                      <c:pt idx="1466">
                        <c:v>2.3066666666666702</c:v>
                      </c:pt>
                      <c:pt idx="1467">
                        <c:v>2.31666666666667</c:v>
                      </c:pt>
                      <c:pt idx="1468">
                        <c:v>2.31</c:v>
                      </c:pt>
                      <c:pt idx="1469">
                        <c:v>2.2999999999999998</c:v>
                      </c:pt>
                      <c:pt idx="1470">
                        <c:v>2.3149999999999999</c:v>
                      </c:pt>
                      <c:pt idx="1471">
                        <c:v>2.3149999999999999</c:v>
                      </c:pt>
                      <c:pt idx="1472">
                        <c:v>2.31</c:v>
                      </c:pt>
                      <c:pt idx="1473">
                        <c:v>2.31</c:v>
                      </c:pt>
                      <c:pt idx="1474">
                        <c:v>2.3250000000000002</c:v>
                      </c:pt>
                      <c:pt idx="1475">
                        <c:v>2.33</c:v>
                      </c:pt>
                      <c:pt idx="1476">
                        <c:v>2.34</c:v>
                      </c:pt>
                      <c:pt idx="1477">
                        <c:v>2.335</c:v>
                      </c:pt>
                      <c:pt idx="1478">
                        <c:v>2.335</c:v>
                      </c:pt>
                      <c:pt idx="1479">
                        <c:v>2.3450000000000002</c:v>
                      </c:pt>
                      <c:pt idx="1480">
                        <c:v>2.3540000000000001</c:v>
                      </c:pt>
                      <c:pt idx="1481">
                        <c:v>2.36</c:v>
                      </c:pt>
                      <c:pt idx="1482">
                        <c:v>2.3540000000000001</c:v>
                      </c:pt>
                      <c:pt idx="1483">
                        <c:v>2.3650000000000002</c:v>
                      </c:pt>
                      <c:pt idx="1484">
                        <c:v>2.375</c:v>
                      </c:pt>
                      <c:pt idx="1485">
                        <c:v>2.375</c:v>
                      </c:pt>
                      <c:pt idx="1486">
                        <c:v>2.375</c:v>
                      </c:pt>
                      <c:pt idx="1487">
                        <c:v>2.3849999999999998</c:v>
                      </c:pt>
                      <c:pt idx="1488">
                        <c:v>2.4</c:v>
                      </c:pt>
                      <c:pt idx="1489">
                        <c:v>2.39</c:v>
                      </c:pt>
                      <c:pt idx="1490">
                        <c:v>2.4</c:v>
                      </c:pt>
                      <c:pt idx="1491">
                        <c:v>2.39</c:v>
                      </c:pt>
                      <c:pt idx="1492">
                        <c:v>2.4049999999999998</c:v>
                      </c:pt>
                      <c:pt idx="1493">
                        <c:v>2.4049999999999998</c:v>
                      </c:pt>
                      <c:pt idx="1494">
                        <c:v>2.415</c:v>
                      </c:pt>
                      <c:pt idx="1495">
                        <c:v>2.42</c:v>
                      </c:pt>
                      <c:pt idx="1496">
                        <c:v>2.4300000000000002</c:v>
                      </c:pt>
                      <c:pt idx="1497">
                        <c:v>2.4249999999999998</c:v>
                      </c:pt>
                      <c:pt idx="1498">
                        <c:v>2.4249999999999998</c:v>
                      </c:pt>
                      <c:pt idx="1499">
                        <c:v>2.4266666666666699</c:v>
                      </c:pt>
                      <c:pt idx="1500">
                        <c:v>2.4449999999999998</c:v>
                      </c:pt>
                      <c:pt idx="1501">
                        <c:v>2.4500000000000002</c:v>
                      </c:pt>
                      <c:pt idx="1502">
                        <c:v>2.4500000000000002</c:v>
                      </c:pt>
                      <c:pt idx="1503">
                        <c:v>2.4566666666666701</c:v>
                      </c:pt>
                      <c:pt idx="1504">
                        <c:v>2.4683333333333302</c:v>
                      </c:pt>
                      <c:pt idx="1505">
                        <c:v>2.4933333333333301</c:v>
                      </c:pt>
                      <c:pt idx="1506">
                        <c:v>2.4933333333333301</c:v>
                      </c:pt>
                      <c:pt idx="1507">
                        <c:v>2.4950000000000001</c:v>
                      </c:pt>
                      <c:pt idx="1508">
                        <c:v>2.4950000000000001</c:v>
                      </c:pt>
                      <c:pt idx="1509">
                        <c:v>2.5049999999999999</c:v>
                      </c:pt>
                      <c:pt idx="1510">
                        <c:v>2.5150000000000001</c:v>
                      </c:pt>
                      <c:pt idx="1511">
                        <c:v>2.5299999999999998</c:v>
                      </c:pt>
                      <c:pt idx="1512">
                        <c:v>2.5299999999999998</c:v>
                      </c:pt>
                      <c:pt idx="1513">
                        <c:v>2.5350000000000001</c:v>
                      </c:pt>
                      <c:pt idx="1514">
                        <c:v>2.5350000000000001</c:v>
                      </c:pt>
                      <c:pt idx="1515">
                        <c:v>2.5499999999999998</c:v>
                      </c:pt>
                      <c:pt idx="1516">
                        <c:v>2.5649999999999999</c:v>
                      </c:pt>
                      <c:pt idx="1517">
                        <c:v>2.5733333333333301</c:v>
                      </c:pt>
                      <c:pt idx="1518">
                        <c:v>2.58</c:v>
                      </c:pt>
                      <c:pt idx="1519">
                        <c:v>2.59</c:v>
                      </c:pt>
                      <c:pt idx="1520">
                        <c:v>2.585</c:v>
                      </c:pt>
                      <c:pt idx="1521">
                        <c:v>2.59</c:v>
                      </c:pt>
                      <c:pt idx="1522">
                        <c:v>2.61</c:v>
                      </c:pt>
                      <c:pt idx="1523">
                        <c:v>2.6150000000000002</c:v>
                      </c:pt>
                      <c:pt idx="1524">
                        <c:v>2.63</c:v>
                      </c:pt>
                      <c:pt idx="1525">
                        <c:v>2.6349999999999998</c:v>
                      </c:pt>
                      <c:pt idx="1526">
                        <c:v>2.6533333333333302</c:v>
                      </c:pt>
                      <c:pt idx="1527">
                        <c:v>2.6549999999999998</c:v>
                      </c:pt>
                      <c:pt idx="1528">
                        <c:v>2.6566666666666698</c:v>
                      </c:pt>
                      <c:pt idx="1529">
                        <c:v>2.665</c:v>
                      </c:pt>
                      <c:pt idx="1530">
                        <c:v>2.6866666666666701</c:v>
                      </c:pt>
                      <c:pt idx="1531">
                        <c:v>2.6850000000000001</c:v>
                      </c:pt>
                      <c:pt idx="1532">
                        <c:v>2.6949999999999998</c:v>
                      </c:pt>
                      <c:pt idx="1533">
                        <c:v>2.71</c:v>
                      </c:pt>
                      <c:pt idx="1534">
                        <c:v>2.72</c:v>
                      </c:pt>
                      <c:pt idx="1535">
                        <c:v>2.7349999999999999</c:v>
                      </c:pt>
                      <c:pt idx="1536">
                        <c:v>2.7349999999999999</c:v>
                      </c:pt>
                      <c:pt idx="1537">
                        <c:v>2.7450000000000001</c:v>
                      </c:pt>
                      <c:pt idx="1538">
                        <c:v>2.7650000000000001</c:v>
                      </c:pt>
                      <c:pt idx="1539">
                        <c:v>2.7759999999999998</c:v>
                      </c:pt>
                      <c:pt idx="1540">
                        <c:v>2.7850000000000001</c:v>
                      </c:pt>
                      <c:pt idx="1541">
                        <c:v>2.7866666666666702</c:v>
                      </c:pt>
                      <c:pt idx="1542">
                        <c:v>2.79</c:v>
                      </c:pt>
                      <c:pt idx="1543">
                        <c:v>2.8250000000000002</c:v>
                      </c:pt>
                      <c:pt idx="1544">
                        <c:v>2.835</c:v>
                      </c:pt>
                      <c:pt idx="1545">
                        <c:v>2.8450000000000002</c:v>
                      </c:pt>
                      <c:pt idx="1546">
                        <c:v>2.87</c:v>
                      </c:pt>
                      <c:pt idx="1547">
                        <c:v>2.88</c:v>
                      </c:pt>
                      <c:pt idx="1548">
                        <c:v>2.8849999999999998</c:v>
                      </c:pt>
                      <c:pt idx="1549">
                        <c:v>2.9</c:v>
                      </c:pt>
                      <c:pt idx="1550">
                        <c:v>2.91</c:v>
                      </c:pt>
                      <c:pt idx="1551">
                        <c:v>2.915</c:v>
                      </c:pt>
                      <c:pt idx="1552">
                        <c:v>2.915</c:v>
                      </c:pt>
                      <c:pt idx="1553">
                        <c:v>2.9249999999999998</c:v>
                      </c:pt>
                      <c:pt idx="1554">
                        <c:v>2.93</c:v>
                      </c:pt>
                      <c:pt idx="1555">
                        <c:v>2.88</c:v>
                      </c:pt>
                      <c:pt idx="1556">
                        <c:v>2.82</c:v>
                      </c:pt>
                      <c:pt idx="1557">
                        <c:v>2.8149999999999999</c:v>
                      </c:pt>
                      <c:pt idx="1558">
                        <c:v>2.84</c:v>
                      </c:pt>
                      <c:pt idx="1559">
                        <c:v>2.875</c:v>
                      </c:pt>
                      <c:pt idx="1560">
                        <c:v>2.915</c:v>
                      </c:pt>
                      <c:pt idx="1561">
                        <c:v>2.9449999999999998</c:v>
                      </c:pt>
                      <c:pt idx="1562">
                        <c:v>2.972</c:v>
                      </c:pt>
                      <c:pt idx="1563">
                        <c:v>2.99</c:v>
                      </c:pt>
                      <c:pt idx="1564">
                        <c:v>3.0150000000000001</c:v>
                      </c:pt>
                      <c:pt idx="1565">
                        <c:v>3.0249999999999999</c:v>
                      </c:pt>
                      <c:pt idx="1566">
                        <c:v>3.0350000000000001</c:v>
                      </c:pt>
                      <c:pt idx="1567">
                        <c:v>3.0550000000000002</c:v>
                      </c:pt>
                      <c:pt idx="1568">
                        <c:v>3.0649999999999999</c:v>
                      </c:pt>
                      <c:pt idx="1569">
                        <c:v>3.06666666666667</c:v>
                      </c:pt>
                      <c:pt idx="1570">
                        <c:v>3.0766666666666702</c:v>
                      </c:pt>
                      <c:pt idx="1571">
                        <c:v>3.1</c:v>
                      </c:pt>
                      <c:pt idx="1572">
                        <c:v>3.12</c:v>
                      </c:pt>
                      <c:pt idx="1573">
                        <c:v>3.14</c:v>
                      </c:pt>
                      <c:pt idx="1574">
                        <c:v>3.14</c:v>
                      </c:pt>
                      <c:pt idx="1575">
                        <c:v>3.165</c:v>
                      </c:pt>
                      <c:pt idx="1576">
                        <c:v>3.1733333333333298</c:v>
                      </c:pt>
                      <c:pt idx="1577">
                        <c:v>3.1549999999999998</c:v>
                      </c:pt>
                      <c:pt idx="1578">
                        <c:v>3.165</c:v>
                      </c:pt>
                      <c:pt idx="1579">
                        <c:v>3.1850000000000001</c:v>
                      </c:pt>
                      <c:pt idx="1580">
                        <c:v>3.1850000000000001</c:v>
                      </c:pt>
                      <c:pt idx="1581">
                        <c:v>3.2040000000000002</c:v>
                      </c:pt>
                      <c:pt idx="1582">
                        <c:v>3.22</c:v>
                      </c:pt>
                      <c:pt idx="1583">
                        <c:v>3.21</c:v>
                      </c:pt>
                      <c:pt idx="1584">
                        <c:v>3.23</c:v>
                      </c:pt>
                      <c:pt idx="1585">
                        <c:v>3.24</c:v>
                      </c:pt>
                      <c:pt idx="1586">
                        <c:v>3.25</c:v>
                      </c:pt>
                      <c:pt idx="1587">
                        <c:v>3.2749999999999999</c:v>
                      </c:pt>
                      <c:pt idx="1588">
                        <c:v>3.27</c:v>
                      </c:pt>
                      <c:pt idx="1589">
                        <c:v>3.2566666666666699</c:v>
                      </c:pt>
                      <c:pt idx="1590">
                        <c:v>3.2850000000000001</c:v>
                      </c:pt>
                      <c:pt idx="1591">
                        <c:v>3.31</c:v>
                      </c:pt>
                      <c:pt idx="1592">
                        <c:v>3.3250000000000002</c:v>
                      </c:pt>
                      <c:pt idx="1593">
                        <c:v>3.3250000000000002</c:v>
                      </c:pt>
                      <c:pt idx="1594">
                        <c:v>3.31666666666667</c:v>
                      </c:pt>
                      <c:pt idx="1595">
                        <c:v>3.335</c:v>
                      </c:pt>
                      <c:pt idx="1596">
                        <c:v>3.335</c:v>
                      </c:pt>
                      <c:pt idx="1597">
                        <c:v>3.35</c:v>
                      </c:pt>
                      <c:pt idx="1598">
                        <c:v>3.37</c:v>
                      </c:pt>
                      <c:pt idx="1599">
                        <c:v>3.38</c:v>
                      </c:pt>
                      <c:pt idx="1600">
                        <c:v>3.39</c:v>
                      </c:pt>
                      <c:pt idx="1601">
                        <c:v>3.395</c:v>
                      </c:pt>
                      <c:pt idx="1602">
                        <c:v>3.3849999999999998</c:v>
                      </c:pt>
                      <c:pt idx="1603">
                        <c:v>3.41</c:v>
                      </c:pt>
                      <c:pt idx="1604">
                        <c:v>3.41333333333333</c:v>
                      </c:pt>
                      <c:pt idx="1605">
                        <c:v>3.4239999999999999</c:v>
                      </c:pt>
                      <c:pt idx="1606">
                        <c:v>3.4550000000000001</c:v>
                      </c:pt>
                      <c:pt idx="1607">
                        <c:v>3.4649999999999999</c:v>
                      </c:pt>
                      <c:pt idx="1608">
                        <c:v>3.4449999999999998</c:v>
                      </c:pt>
                      <c:pt idx="1609">
                        <c:v>3.46</c:v>
                      </c:pt>
                      <c:pt idx="1610">
                        <c:v>3.4750000000000001</c:v>
                      </c:pt>
                      <c:pt idx="1611">
                        <c:v>3.4750000000000001</c:v>
                      </c:pt>
                      <c:pt idx="1612">
                        <c:v>3.5059999999999998</c:v>
                      </c:pt>
                      <c:pt idx="1613">
                        <c:v>3.5049999999999999</c:v>
                      </c:pt>
                      <c:pt idx="1614">
                        <c:v>3.4950000000000001</c:v>
                      </c:pt>
                      <c:pt idx="1615">
                        <c:v>3.5150000000000001</c:v>
                      </c:pt>
                      <c:pt idx="1616">
                        <c:v>3.5350000000000001</c:v>
                      </c:pt>
                      <c:pt idx="1617">
                        <c:v>3.528</c:v>
                      </c:pt>
                      <c:pt idx="1618">
                        <c:v>3.5550000000000002</c:v>
                      </c:pt>
                      <c:pt idx="1619">
                        <c:v>3.54666666666667</c:v>
                      </c:pt>
                      <c:pt idx="1620">
                        <c:v>3.5649999999999999</c:v>
                      </c:pt>
                      <c:pt idx="1621">
                        <c:v>3.585</c:v>
                      </c:pt>
                      <c:pt idx="1622">
                        <c:v>3.58</c:v>
                      </c:pt>
                      <c:pt idx="1623">
                        <c:v>3.6</c:v>
                      </c:pt>
                      <c:pt idx="1624">
                        <c:v>3.6150000000000002</c:v>
                      </c:pt>
                      <c:pt idx="1625">
                        <c:v>3.6150000000000002</c:v>
                      </c:pt>
                      <c:pt idx="1626">
                        <c:v>3.6080000000000001</c:v>
                      </c:pt>
                      <c:pt idx="1627">
                        <c:v>3.64</c:v>
                      </c:pt>
                      <c:pt idx="1628">
                        <c:v>3.66</c:v>
                      </c:pt>
                      <c:pt idx="1629">
                        <c:v>3.6749999999999998</c:v>
                      </c:pt>
                      <c:pt idx="1630">
                        <c:v>3.68</c:v>
                      </c:pt>
                      <c:pt idx="1631">
                        <c:v>3.68333333333333</c:v>
                      </c:pt>
                      <c:pt idx="1632">
                        <c:v>3.6666666666666701</c:v>
                      </c:pt>
                      <c:pt idx="1633">
                        <c:v>3.6850000000000001</c:v>
                      </c:pt>
                      <c:pt idx="1634">
                        <c:v>3.7120000000000002</c:v>
                      </c:pt>
                      <c:pt idx="1635">
                        <c:v>3.74</c:v>
                      </c:pt>
                      <c:pt idx="1636">
                        <c:v>3.7349999999999999</c:v>
                      </c:pt>
                      <c:pt idx="1637">
                        <c:v>3.7250000000000001</c:v>
                      </c:pt>
                      <c:pt idx="1638">
                        <c:v>3.738</c:v>
                      </c:pt>
                      <c:pt idx="1639">
                        <c:v>3.77</c:v>
                      </c:pt>
                      <c:pt idx="1640">
                        <c:v>3.77</c:v>
                      </c:pt>
                      <c:pt idx="1641">
                        <c:v>3.76</c:v>
                      </c:pt>
                      <c:pt idx="1642">
                        <c:v>3.78</c:v>
                      </c:pt>
                      <c:pt idx="1643">
                        <c:v>3.8050000000000002</c:v>
                      </c:pt>
                      <c:pt idx="1644">
                        <c:v>3.82</c:v>
                      </c:pt>
                      <c:pt idx="1645">
                        <c:v>3.84</c:v>
                      </c:pt>
                      <c:pt idx="1646">
                        <c:v>3.855</c:v>
                      </c:pt>
                      <c:pt idx="1647">
                        <c:v>3.8540000000000001</c:v>
                      </c:pt>
                      <c:pt idx="1648">
                        <c:v>3.855</c:v>
                      </c:pt>
                      <c:pt idx="1649">
                        <c:v>3.89</c:v>
                      </c:pt>
                      <c:pt idx="1650">
                        <c:v>3.87666666666667</c:v>
                      </c:pt>
                      <c:pt idx="1651">
                        <c:v>3.89333333333333</c:v>
                      </c:pt>
                      <c:pt idx="1652">
                        <c:v>3.8849999999999998</c:v>
                      </c:pt>
                      <c:pt idx="1653">
                        <c:v>3.91</c:v>
                      </c:pt>
                      <c:pt idx="1654">
                        <c:v>3.92</c:v>
                      </c:pt>
                      <c:pt idx="1655">
                        <c:v>3.9350000000000001</c:v>
                      </c:pt>
                      <c:pt idx="1656">
                        <c:v>3.9466666666666699</c:v>
                      </c:pt>
                      <c:pt idx="1657">
                        <c:v>3.96</c:v>
                      </c:pt>
                      <c:pt idx="1658">
                        <c:v>3.9783333333333299</c:v>
                      </c:pt>
                      <c:pt idx="1659">
                        <c:v>4.0149999999999997</c:v>
                      </c:pt>
                      <c:pt idx="1660">
                        <c:v>4.01</c:v>
                      </c:pt>
                      <c:pt idx="1661">
                        <c:v>4</c:v>
                      </c:pt>
                      <c:pt idx="1662">
                        <c:v>4.04142857142857</c:v>
                      </c:pt>
                      <c:pt idx="1663">
                        <c:v>4.1057142857142903</c:v>
                      </c:pt>
                      <c:pt idx="1664">
                        <c:v>4.1349999999999998</c:v>
                      </c:pt>
                      <c:pt idx="1665">
                        <c:v>4.1349999999999998</c:v>
                      </c:pt>
                      <c:pt idx="1666">
                        <c:v>4.13</c:v>
                      </c:pt>
                      <c:pt idx="1667">
                        <c:v>4.125</c:v>
                      </c:pt>
                      <c:pt idx="1668">
                        <c:v>4.1349999999999998</c:v>
                      </c:pt>
                      <c:pt idx="1669">
                        <c:v>4.1166666666666698</c:v>
                      </c:pt>
                      <c:pt idx="1670">
                        <c:v>4.1050000000000004</c:v>
                      </c:pt>
                      <c:pt idx="1671">
                        <c:v>4.125</c:v>
                      </c:pt>
                      <c:pt idx="1672">
                        <c:v>4.1349999999999998</c:v>
                      </c:pt>
                      <c:pt idx="1673">
                        <c:v>4.1340000000000003</c:v>
                      </c:pt>
                      <c:pt idx="1674">
                        <c:v>4.1550000000000002</c:v>
                      </c:pt>
                      <c:pt idx="1675">
                        <c:v>4.1440000000000001</c:v>
                      </c:pt>
                      <c:pt idx="1676">
                        <c:v>4.18</c:v>
                      </c:pt>
                      <c:pt idx="1677">
                        <c:v>4.1849999999999996</c:v>
                      </c:pt>
                      <c:pt idx="1678">
                        <c:v>4.2050000000000001</c:v>
                      </c:pt>
                      <c:pt idx="1679">
                        <c:v>4.2249999999999996</c:v>
                      </c:pt>
                      <c:pt idx="1680">
                        <c:v>4.2350000000000003</c:v>
                      </c:pt>
                      <c:pt idx="1681">
                        <c:v>4.2450000000000001</c:v>
                      </c:pt>
                      <c:pt idx="1682">
                        <c:v>4.2</c:v>
                      </c:pt>
                      <c:pt idx="1683">
                        <c:v>4.2324999999999999</c:v>
                      </c:pt>
                      <c:pt idx="1684">
                        <c:v>4.37777777777778</c:v>
                      </c:pt>
                      <c:pt idx="1685">
                        <c:v>4.3544444444444403</c:v>
                      </c:pt>
                      <c:pt idx="1686">
                        <c:v>4.26</c:v>
                      </c:pt>
                      <c:pt idx="1687">
                        <c:v>4.2166666666666703</c:v>
                      </c:pt>
                      <c:pt idx="1688">
                        <c:v>4.24</c:v>
                      </c:pt>
                      <c:pt idx="1689">
                        <c:v>4.2300000000000004</c:v>
                      </c:pt>
                      <c:pt idx="1690">
                        <c:v>4.2350000000000003</c:v>
                      </c:pt>
                      <c:pt idx="1691">
                        <c:v>4.2883333333333304</c:v>
                      </c:pt>
                      <c:pt idx="1692">
                        <c:v>4.32</c:v>
                      </c:pt>
                      <c:pt idx="1693">
                        <c:v>4.3449999999999998</c:v>
                      </c:pt>
                      <c:pt idx="1694">
                        <c:v>4.3650000000000002</c:v>
                      </c:pt>
                      <c:pt idx="1695">
                        <c:v>4.3975</c:v>
                      </c:pt>
                      <c:pt idx="1696">
                        <c:v>4.45</c:v>
                      </c:pt>
                      <c:pt idx="1697">
                        <c:v>4.4859999999999998</c:v>
                      </c:pt>
                      <c:pt idx="1698">
                        <c:v>4.492</c:v>
                      </c:pt>
                      <c:pt idx="1699">
                        <c:v>4.5</c:v>
                      </c:pt>
                      <c:pt idx="1700">
                        <c:v>4.4800000000000004</c:v>
                      </c:pt>
                      <c:pt idx="1701">
                        <c:v>4.4950000000000001</c:v>
                      </c:pt>
                      <c:pt idx="1702">
                        <c:v>4.5</c:v>
                      </c:pt>
                      <c:pt idx="1703">
                        <c:v>4.5149999999999997</c:v>
                      </c:pt>
                      <c:pt idx="1704">
                        <c:v>4.5233333333333299</c:v>
                      </c:pt>
                      <c:pt idx="1705">
                        <c:v>4.5149999999999997</c:v>
                      </c:pt>
                      <c:pt idx="1706">
                        <c:v>4.54</c:v>
                      </c:pt>
                      <c:pt idx="1707">
                        <c:v>4.55</c:v>
                      </c:pt>
                      <c:pt idx="1708">
                        <c:v>4.5549999999999997</c:v>
                      </c:pt>
                      <c:pt idx="1709">
                        <c:v>4.55</c:v>
                      </c:pt>
                      <c:pt idx="1710">
                        <c:v>4.5599999999999996</c:v>
                      </c:pt>
                      <c:pt idx="1711">
                        <c:v>4.5579999999999998</c:v>
                      </c:pt>
                      <c:pt idx="1712">
                        <c:v>4.5975000000000001</c:v>
                      </c:pt>
                      <c:pt idx="1713">
                        <c:v>4.62</c:v>
                      </c:pt>
                      <c:pt idx="1714">
                        <c:v>4.6459999999999999</c:v>
                      </c:pt>
                      <c:pt idx="1715">
                        <c:v>4.6449999999999996</c:v>
                      </c:pt>
                      <c:pt idx="1716">
                        <c:v>4.6566666666666698</c:v>
                      </c:pt>
                      <c:pt idx="1717">
                        <c:v>4.6779999999999999</c:v>
                      </c:pt>
                      <c:pt idx="1718">
                        <c:v>4.6633333333333304</c:v>
                      </c:pt>
                      <c:pt idx="1719">
                        <c:v>4.68</c:v>
                      </c:pt>
                      <c:pt idx="1720">
                        <c:v>4.7039999999999997</c:v>
                      </c:pt>
                      <c:pt idx="1721">
                        <c:v>4.7060000000000004</c:v>
                      </c:pt>
                      <c:pt idx="1722">
                        <c:v>4.7279999999999998</c:v>
                      </c:pt>
                      <c:pt idx="1723">
                        <c:v>4.7</c:v>
                      </c:pt>
                      <c:pt idx="1724">
                        <c:v>4.7050000000000001</c:v>
                      </c:pt>
                      <c:pt idx="1725">
                        <c:v>4.7549999999999999</c:v>
                      </c:pt>
                      <c:pt idx="1726">
                        <c:v>4.78</c:v>
                      </c:pt>
                      <c:pt idx="1727">
                        <c:v>4.7766666666666699</c:v>
                      </c:pt>
                      <c:pt idx="1728">
                        <c:v>4.7939999999999996</c:v>
                      </c:pt>
                      <c:pt idx="1729">
                        <c:v>4.8049999999999997</c:v>
                      </c:pt>
                      <c:pt idx="1730">
                        <c:v>4.8216666666666699</c:v>
                      </c:pt>
                      <c:pt idx="1731">
                        <c:v>4.84</c:v>
                      </c:pt>
                      <c:pt idx="1732">
                        <c:v>4.84</c:v>
                      </c:pt>
                      <c:pt idx="1733">
                        <c:v>4.8550000000000004</c:v>
                      </c:pt>
                      <c:pt idx="1734">
                        <c:v>4.8550000000000004</c:v>
                      </c:pt>
                      <c:pt idx="1735">
                        <c:v>4.88</c:v>
                      </c:pt>
                      <c:pt idx="1736">
                        <c:v>4.88</c:v>
                      </c:pt>
                      <c:pt idx="1737">
                        <c:v>4.89333333333333</c:v>
                      </c:pt>
                      <c:pt idx="1738">
                        <c:v>4.91</c:v>
                      </c:pt>
                      <c:pt idx="1739">
                        <c:v>4.92</c:v>
                      </c:pt>
                      <c:pt idx="1740">
                        <c:v>4.9400000000000004</c:v>
                      </c:pt>
                      <c:pt idx="1741">
                        <c:v>4.9349999999999996</c:v>
                      </c:pt>
                      <c:pt idx="1742">
                        <c:v>4.9459999999999997</c:v>
                      </c:pt>
                      <c:pt idx="1743">
                        <c:v>4.9550000000000001</c:v>
                      </c:pt>
                      <c:pt idx="1744">
                        <c:v>4.9800000000000004</c:v>
                      </c:pt>
                      <c:pt idx="1745">
                        <c:v>4.9850000000000003</c:v>
                      </c:pt>
                      <c:pt idx="1746">
                        <c:v>4.9980000000000002</c:v>
                      </c:pt>
                      <c:pt idx="1747">
                        <c:v>4.984</c:v>
                      </c:pt>
                      <c:pt idx="1748">
                        <c:v>5.01</c:v>
                      </c:pt>
                      <c:pt idx="1749">
                        <c:v>5.03</c:v>
                      </c:pt>
                      <c:pt idx="1750">
                        <c:v>5.0579999999999998</c:v>
                      </c:pt>
                      <c:pt idx="1751">
                        <c:v>5.0750000000000002</c:v>
                      </c:pt>
                      <c:pt idx="1752">
                        <c:v>5.0599999999999996</c:v>
                      </c:pt>
                      <c:pt idx="1753">
                        <c:v>5.0750000000000002</c:v>
                      </c:pt>
                      <c:pt idx="1754">
                        <c:v>5.06666666666667</c:v>
                      </c:pt>
                      <c:pt idx="1755">
                        <c:v>5.0774999999999997</c:v>
                      </c:pt>
                      <c:pt idx="1756">
                        <c:v>5.0833333333333304</c:v>
                      </c:pt>
                      <c:pt idx="1757">
                        <c:v>5.1116666666666699</c:v>
                      </c:pt>
                      <c:pt idx="1758">
                        <c:v>5.1180000000000003</c:v>
                      </c:pt>
                      <c:pt idx="1759">
                        <c:v>5.13</c:v>
                      </c:pt>
                      <c:pt idx="1760">
                        <c:v>5.14</c:v>
                      </c:pt>
                      <c:pt idx="1761">
                        <c:v>5.1349999999999998</c:v>
                      </c:pt>
                      <c:pt idx="1762">
                        <c:v>5.1349999999999998</c:v>
                      </c:pt>
                      <c:pt idx="1763">
                        <c:v>5.1466666666666701</c:v>
                      </c:pt>
                      <c:pt idx="1764">
                        <c:v>5.1680000000000001</c:v>
                      </c:pt>
                      <c:pt idx="1765">
                        <c:v>5.1683333333333303</c:v>
                      </c:pt>
                      <c:pt idx="1766">
                        <c:v>5.2050000000000001</c:v>
                      </c:pt>
                      <c:pt idx="1767">
                        <c:v>5.21</c:v>
                      </c:pt>
                      <c:pt idx="1768">
                        <c:v>5.2149999999999999</c:v>
                      </c:pt>
                      <c:pt idx="1769">
                        <c:v>5.218</c:v>
                      </c:pt>
                      <c:pt idx="1770">
                        <c:v>5.2157142857142897</c:v>
                      </c:pt>
                      <c:pt idx="1771">
                        <c:v>5.2649999999999997</c:v>
                      </c:pt>
                      <c:pt idx="1772">
                        <c:v>5.2549999999999999</c:v>
                      </c:pt>
                      <c:pt idx="1773">
                        <c:v>5.26</c:v>
                      </c:pt>
                      <c:pt idx="1774">
                        <c:v>5.2725</c:v>
                      </c:pt>
                      <c:pt idx="1775">
                        <c:v>5.27</c:v>
                      </c:pt>
                      <c:pt idx="1776">
                        <c:v>5.2966666666666704</c:v>
                      </c:pt>
                      <c:pt idx="1777">
                        <c:v>5.306</c:v>
                      </c:pt>
                      <c:pt idx="1778">
                        <c:v>5.2833333333333297</c:v>
                      </c:pt>
                      <c:pt idx="1779">
                        <c:v>5.3085714285714296</c:v>
                      </c:pt>
                      <c:pt idx="1780">
                        <c:v>5.335</c:v>
                      </c:pt>
                      <c:pt idx="1781">
                        <c:v>5.31</c:v>
                      </c:pt>
                      <c:pt idx="1782">
                        <c:v>5.3250000000000002</c:v>
                      </c:pt>
                      <c:pt idx="1783">
                        <c:v>5.3433333333333302</c:v>
                      </c:pt>
                      <c:pt idx="1784">
                        <c:v>5.3324999999999996</c:v>
                      </c:pt>
                      <c:pt idx="1785">
                        <c:v>5.3833333333333302</c:v>
                      </c:pt>
                      <c:pt idx="1786">
                        <c:v>5.3650000000000002</c:v>
                      </c:pt>
                      <c:pt idx="1787">
                        <c:v>5.38</c:v>
                      </c:pt>
                      <c:pt idx="1788">
                        <c:v>5.41</c:v>
                      </c:pt>
                      <c:pt idx="1789">
                        <c:v>5.3920000000000003</c:v>
                      </c:pt>
                      <c:pt idx="1790">
                        <c:v>5.3949999999999996</c:v>
                      </c:pt>
                      <c:pt idx="1791">
                        <c:v>5.41</c:v>
                      </c:pt>
                      <c:pt idx="1792">
                        <c:v>5.43</c:v>
                      </c:pt>
                      <c:pt idx="1793">
                        <c:v>5.43</c:v>
                      </c:pt>
                      <c:pt idx="1794">
                        <c:v>5.4349999999999996</c:v>
                      </c:pt>
                      <c:pt idx="1795">
                        <c:v>5.4649999999999999</c:v>
                      </c:pt>
                      <c:pt idx="1796">
                        <c:v>5.49</c:v>
                      </c:pt>
                      <c:pt idx="1797">
                        <c:v>5.5</c:v>
                      </c:pt>
                      <c:pt idx="1798">
                        <c:v>5.4859999999999998</c:v>
                      </c:pt>
                      <c:pt idx="1799">
                        <c:v>5.4616666666666696</c:v>
                      </c:pt>
                      <c:pt idx="1800">
                        <c:v>5.48166666666667</c:v>
                      </c:pt>
                      <c:pt idx="1801">
                        <c:v>5.4720000000000004</c:v>
                      </c:pt>
                      <c:pt idx="1802">
                        <c:v>5.47</c:v>
                      </c:pt>
                      <c:pt idx="1803">
                        <c:v>5.5116666666666703</c:v>
                      </c:pt>
                      <c:pt idx="1804">
                        <c:v>5.5116666666666703</c:v>
                      </c:pt>
                      <c:pt idx="1805">
                        <c:v>5.5250000000000004</c:v>
                      </c:pt>
                      <c:pt idx="1806">
                        <c:v>5.4950000000000001</c:v>
                      </c:pt>
                      <c:pt idx="1807">
                        <c:v>5.4942857142857102</c:v>
                      </c:pt>
                      <c:pt idx="1808">
                        <c:v>5.5250000000000004</c:v>
                      </c:pt>
                      <c:pt idx="1809">
                        <c:v>5.532</c:v>
                      </c:pt>
                      <c:pt idx="1810">
                        <c:v>5.5659999999999998</c:v>
                      </c:pt>
                      <c:pt idx="1811">
                        <c:v>5.5549999999999997</c:v>
                      </c:pt>
                      <c:pt idx="1812">
                        <c:v>5.5880000000000001</c:v>
                      </c:pt>
                      <c:pt idx="1813">
                        <c:v>5.59</c:v>
                      </c:pt>
                      <c:pt idx="1814">
                        <c:v>5.5309090909090903</c:v>
                      </c:pt>
                      <c:pt idx="1815">
                        <c:v>4.9927272727272696</c:v>
                      </c:pt>
                      <c:pt idx="1816">
                        <c:v>4.2615384615384597</c:v>
                      </c:pt>
                      <c:pt idx="1817">
                        <c:v>3.71</c:v>
                      </c:pt>
                      <c:pt idx="1818">
                        <c:v>3.41769230769231</c:v>
                      </c:pt>
                      <c:pt idx="1819">
                        <c:v>3.2490000000000001</c:v>
                      </c:pt>
                      <c:pt idx="1820">
                        <c:v>3.15</c:v>
                      </c:pt>
                      <c:pt idx="1821">
                        <c:v>3.11</c:v>
                      </c:pt>
                      <c:pt idx="1822">
                        <c:v>3.2983333333333298</c:v>
                      </c:pt>
                      <c:pt idx="1823">
                        <c:v>4.5554545454545501</c:v>
                      </c:pt>
                      <c:pt idx="1824">
                        <c:v>6.37</c:v>
                      </c:pt>
                      <c:pt idx="1825">
                        <c:v>7.5136363636363699</c:v>
                      </c:pt>
                      <c:pt idx="1826">
                        <c:v>7.9279999999999999</c:v>
                      </c:pt>
                      <c:pt idx="1827">
                        <c:v>8.0909090909090899</c:v>
                      </c:pt>
                      <c:pt idx="1828">
                        <c:v>8.1999999999999993</c:v>
                      </c:pt>
                      <c:pt idx="1829">
                        <c:v>8.28125</c:v>
                      </c:pt>
                      <c:pt idx="1830">
                        <c:v>8.3771428571428608</c:v>
                      </c:pt>
                      <c:pt idx="1831">
                        <c:v>8.4533333333333296</c:v>
                      </c:pt>
                      <c:pt idx="1832">
                        <c:v>8.4975000000000005</c:v>
                      </c:pt>
                      <c:pt idx="1833">
                        <c:v>8.1809090909090898</c:v>
                      </c:pt>
                      <c:pt idx="1834">
                        <c:v>7.1576923076923098</c:v>
                      </c:pt>
                      <c:pt idx="1835">
                        <c:v>6.0983333333333301</c:v>
                      </c:pt>
                      <c:pt idx="1836">
                        <c:v>5.7072727272727297</c:v>
                      </c:pt>
                      <c:pt idx="1837">
                        <c:v>5.9664285714285699</c:v>
                      </c:pt>
                      <c:pt idx="1838">
                        <c:v>6.5724999999999998</c:v>
                      </c:pt>
                      <c:pt idx="1839">
                        <c:v>7.22</c:v>
                      </c:pt>
                      <c:pt idx="1840">
                        <c:v>7.5128571428571398</c:v>
                      </c:pt>
                      <c:pt idx="1841">
                        <c:v>7.3858333333333297</c:v>
                      </c:pt>
                      <c:pt idx="1842">
                        <c:v>7.1533333333333298</c:v>
                      </c:pt>
                      <c:pt idx="1843">
                        <c:v>6.9372727272727301</c:v>
                      </c:pt>
                      <c:pt idx="1844">
                        <c:v>6.7716666666666701</c:v>
                      </c:pt>
                      <c:pt idx="1845">
                        <c:v>6.6742857142857099</c:v>
                      </c:pt>
                      <c:pt idx="1846">
                        <c:v>6.625</c:v>
                      </c:pt>
                      <c:pt idx="1847">
                        <c:v>6.5912499999999996</c:v>
                      </c:pt>
                      <c:pt idx="1848">
                        <c:v>6.56</c:v>
                      </c:pt>
                      <c:pt idx="1849">
                        <c:v>6.57</c:v>
                      </c:pt>
                      <c:pt idx="1850">
                        <c:v>6.5339999999999998</c:v>
                      </c:pt>
                      <c:pt idx="1851">
                        <c:v>6.49</c:v>
                      </c:pt>
                      <c:pt idx="1852">
                        <c:v>6.4675000000000002</c:v>
                      </c:pt>
                      <c:pt idx="1853">
                        <c:v>6.4483333333333297</c:v>
                      </c:pt>
                      <c:pt idx="1854">
                        <c:v>6.4385714285714304</c:v>
                      </c:pt>
                      <c:pt idx="1855">
                        <c:v>6.4260000000000002</c:v>
                      </c:pt>
                      <c:pt idx="1856">
                        <c:v>6.4240000000000004</c:v>
                      </c:pt>
                      <c:pt idx="1857">
                        <c:v>6.4133333333333304</c:v>
                      </c:pt>
                      <c:pt idx="1858">
                        <c:v>6.4050000000000002</c:v>
                      </c:pt>
                      <c:pt idx="1859">
                        <c:v>6.3949999999999996</c:v>
                      </c:pt>
                      <c:pt idx="1860">
                        <c:v>6.415</c:v>
                      </c:pt>
                      <c:pt idx="1861">
                        <c:v>6.4139999999999997</c:v>
                      </c:pt>
                      <c:pt idx="1862">
                        <c:v>6.3883333333333301</c:v>
                      </c:pt>
                      <c:pt idx="1863">
                        <c:v>6.3639999999999999</c:v>
                      </c:pt>
                      <c:pt idx="1864">
                        <c:v>6.3916666666666702</c:v>
                      </c:pt>
                      <c:pt idx="1865">
                        <c:v>6.4</c:v>
                      </c:pt>
                      <c:pt idx="1866">
                        <c:v>6.42</c:v>
                      </c:pt>
                      <c:pt idx="1867">
                        <c:v>6.42</c:v>
                      </c:pt>
                      <c:pt idx="1868">
                        <c:v>6.45</c:v>
                      </c:pt>
                      <c:pt idx="1869">
                        <c:v>6.46</c:v>
                      </c:pt>
                      <c:pt idx="1870">
                        <c:v>6.46</c:v>
                      </c:pt>
                      <c:pt idx="1871">
                        <c:v>6.4866666666666699</c:v>
                      </c:pt>
                      <c:pt idx="1872">
                        <c:v>6.4850000000000003</c:v>
                      </c:pt>
                      <c:pt idx="1873">
                        <c:v>6.5049999999999999</c:v>
                      </c:pt>
                      <c:pt idx="1874">
                        <c:v>6.53</c:v>
                      </c:pt>
                      <c:pt idx="1875">
                        <c:v>6.53</c:v>
                      </c:pt>
                      <c:pt idx="1876">
                        <c:v>6.5350000000000001</c:v>
                      </c:pt>
                      <c:pt idx="1877">
                        <c:v>6.57</c:v>
                      </c:pt>
                      <c:pt idx="1878">
                        <c:v>6.5949999999999998</c:v>
                      </c:pt>
                      <c:pt idx="1879">
                        <c:v>6.5949999999999998</c:v>
                      </c:pt>
                      <c:pt idx="1880">
                        <c:v>6.5971428571428596</c:v>
                      </c:pt>
                      <c:pt idx="1881">
                        <c:v>6.61</c:v>
                      </c:pt>
                      <c:pt idx="1882">
                        <c:v>6.6319999999999997</c:v>
                      </c:pt>
                      <c:pt idx="1883">
                        <c:v>6.6550000000000002</c:v>
                      </c:pt>
                      <c:pt idx="1884">
                        <c:v>6.67</c:v>
                      </c:pt>
                      <c:pt idx="1885">
                        <c:v>6.6371428571428597</c:v>
                      </c:pt>
                      <c:pt idx="1886">
                        <c:v>6.6571428571428601</c:v>
                      </c:pt>
                      <c:pt idx="1887">
                        <c:v>6.665</c:v>
                      </c:pt>
                      <c:pt idx="1888">
                        <c:v>6.6749999999999998</c:v>
                      </c:pt>
                      <c:pt idx="1889">
                        <c:v>6.6749999999999998</c:v>
                      </c:pt>
                      <c:pt idx="1890">
                        <c:v>6.6950000000000003</c:v>
                      </c:pt>
                      <c:pt idx="1891">
                        <c:v>6.6816666666666702</c:v>
                      </c:pt>
                      <c:pt idx="1892">
                        <c:v>6.7</c:v>
                      </c:pt>
                      <c:pt idx="1893">
                        <c:v>6.6980000000000004</c:v>
                      </c:pt>
                      <c:pt idx="1894">
                        <c:v>6.7009999999999996</c:v>
                      </c:pt>
                      <c:pt idx="1895">
                        <c:v>6.7033333333333296</c:v>
                      </c:pt>
                      <c:pt idx="1896">
                        <c:v>6.7216666666666702</c:v>
                      </c:pt>
                      <c:pt idx="1897">
                        <c:v>6.7283333333333299</c:v>
                      </c:pt>
                      <c:pt idx="1898">
                        <c:v>6.7357142857142902</c:v>
                      </c:pt>
                      <c:pt idx="1899">
                        <c:v>6.7571428571428598</c:v>
                      </c:pt>
                      <c:pt idx="1900">
                        <c:v>6.742</c:v>
                      </c:pt>
                      <c:pt idx="1901">
                        <c:v>6.75</c:v>
                      </c:pt>
                      <c:pt idx="1902">
                        <c:v>6.742</c:v>
                      </c:pt>
                      <c:pt idx="1903">
                        <c:v>6.74714285714286</c:v>
                      </c:pt>
                      <c:pt idx="1904">
                        <c:v>6.7433333333333296</c:v>
                      </c:pt>
                      <c:pt idx="1905">
                        <c:v>6.7679999999999998</c:v>
                      </c:pt>
                      <c:pt idx="1906">
                        <c:v>6.7649999999999997</c:v>
                      </c:pt>
                      <c:pt idx="1907">
                        <c:v>6.7750000000000004</c:v>
                      </c:pt>
                      <c:pt idx="1908">
                        <c:v>6.79142857142857</c:v>
                      </c:pt>
                      <c:pt idx="1909">
                        <c:v>6.7725</c:v>
                      </c:pt>
                      <c:pt idx="1910">
                        <c:v>6.79</c:v>
                      </c:pt>
                      <c:pt idx="1911">
                        <c:v>6.77</c:v>
                      </c:pt>
                      <c:pt idx="1912">
                        <c:v>6.7824999999999998</c:v>
                      </c:pt>
                      <c:pt idx="1913">
                        <c:v>6.7771428571428602</c:v>
                      </c:pt>
                      <c:pt idx="1914">
                        <c:v>6.79</c:v>
                      </c:pt>
                      <c:pt idx="1915">
                        <c:v>6.81</c:v>
                      </c:pt>
                      <c:pt idx="1916">
                        <c:v>6.8150000000000004</c:v>
                      </c:pt>
                      <c:pt idx="1917">
                        <c:v>6.7983333333333302</c:v>
                      </c:pt>
                      <c:pt idx="1918">
                        <c:v>6.8220000000000001</c:v>
                      </c:pt>
                      <c:pt idx="1919">
                        <c:v>6.8185714285714303</c:v>
                      </c:pt>
                      <c:pt idx="1920">
                        <c:v>6.8360000000000003</c:v>
                      </c:pt>
                      <c:pt idx="1921">
                        <c:v>6.8150000000000004</c:v>
                      </c:pt>
                      <c:pt idx="1922">
                        <c:v>6.82</c:v>
                      </c:pt>
                      <c:pt idx="1923">
                        <c:v>6.8250000000000002</c:v>
                      </c:pt>
                      <c:pt idx="1924">
                        <c:v>6.8</c:v>
                      </c:pt>
                      <c:pt idx="1925">
                        <c:v>6.8337500000000002</c:v>
                      </c:pt>
                      <c:pt idx="1926">
                        <c:v>6.835</c:v>
                      </c:pt>
                      <c:pt idx="1927">
                        <c:v>6.83</c:v>
                      </c:pt>
                      <c:pt idx="1928">
                        <c:v>6.8250000000000002</c:v>
                      </c:pt>
                      <c:pt idx="1929">
                        <c:v>6.8616666666666699</c:v>
                      </c:pt>
                      <c:pt idx="1930">
                        <c:v>6.8550000000000004</c:v>
                      </c:pt>
                      <c:pt idx="1931">
                        <c:v>6.8479999999999999</c:v>
                      </c:pt>
                      <c:pt idx="1932">
                        <c:v>6.85</c:v>
                      </c:pt>
                      <c:pt idx="1933">
                        <c:v>6.8477777777777797</c:v>
                      </c:pt>
                      <c:pt idx="1934">
                        <c:v>6.8639999999999999</c:v>
                      </c:pt>
                      <c:pt idx="1935">
                        <c:v>6.8819999999999997</c:v>
                      </c:pt>
                      <c:pt idx="1936">
                        <c:v>6.87</c:v>
                      </c:pt>
                      <c:pt idx="1937">
                        <c:v>6.8983333333333299</c:v>
                      </c:pt>
                      <c:pt idx="1938">
                        <c:v>6.9020000000000001</c:v>
                      </c:pt>
                      <c:pt idx="1939">
                        <c:v>6.8719999999999999</c:v>
                      </c:pt>
                      <c:pt idx="1940">
                        <c:v>6.8739999999999997</c:v>
                      </c:pt>
                      <c:pt idx="1941">
                        <c:v>6.84375</c:v>
                      </c:pt>
                      <c:pt idx="1942">
                        <c:v>6.9</c:v>
                      </c:pt>
                      <c:pt idx="1943">
                        <c:v>6.92</c:v>
                      </c:pt>
                      <c:pt idx="1944">
                        <c:v>6.9050000000000002</c:v>
                      </c:pt>
                      <c:pt idx="1945">
                        <c:v>6.8780000000000001</c:v>
                      </c:pt>
                      <c:pt idx="1946">
                        <c:v>6.7611111111111102</c:v>
                      </c:pt>
                      <c:pt idx="1947">
                        <c:v>6.7972727272727296</c:v>
                      </c:pt>
                      <c:pt idx="1948">
                        <c:v>6.8811111111111103</c:v>
                      </c:pt>
                      <c:pt idx="1949">
                        <c:v>6.8</c:v>
                      </c:pt>
                      <c:pt idx="1950">
                        <c:v>6.9808333333333303</c:v>
                      </c:pt>
                      <c:pt idx="1951">
                        <c:v>6.7388888888888898</c:v>
                      </c:pt>
                      <c:pt idx="1952">
                        <c:v>6.9691666666666698</c:v>
                      </c:pt>
                      <c:pt idx="1953">
                        <c:v>7.0625</c:v>
                      </c:pt>
                      <c:pt idx="1954">
                        <c:v>6.8466666666666702</c:v>
                      </c:pt>
                      <c:pt idx="1955">
                        <c:v>7.2366666666666699</c:v>
                      </c:pt>
                      <c:pt idx="1956">
                        <c:v>7.5241666666666696</c:v>
                      </c:pt>
                      <c:pt idx="1957">
                        <c:v>7.12</c:v>
                      </c:pt>
                      <c:pt idx="1958">
                        <c:v>7.1053846153846196</c:v>
                      </c:pt>
                      <c:pt idx="1959">
                        <c:v>7.2811111111111098</c:v>
                      </c:pt>
                      <c:pt idx="1960">
                        <c:v>6.9328571428571397</c:v>
                      </c:pt>
                      <c:pt idx="1961">
                        <c:v>6.9045454545454596</c:v>
                      </c:pt>
                      <c:pt idx="1962">
                        <c:v>7.3250000000000002</c:v>
                      </c:pt>
                      <c:pt idx="1963">
                        <c:v>7.1875</c:v>
                      </c:pt>
                      <c:pt idx="1964">
                        <c:v>6.9524999999999997</c:v>
                      </c:pt>
                      <c:pt idx="1965">
                        <c:v>7.2576923076923103</c:v>
                      </c:pt>
                      <c:pt idx="1966">
                        <c:v>7.6390000000000002</c:v>
                      </c:pt>
                      <c:pt idx="1967">
                        <c:v>7.3363636363636404</c:v>
                      </c:pt>
                      <c:pt idx="1968">
                        <c:v>6.6545454545454596</c:v>
                      </c:pt>
                      <c:pt idx="1969">
                        <c:v>6.6690909090909098</c:v>
                      </c:pt>
                      <c:pt idx="1970">
                        <c:v>7.1183333333333296</c:v>
                      </c:pt>
                      <c:pt idx="1971">
                        <c:v>7.2240000000000002</c:v>
                      </c:pt>
                      <c:pt idx="1972">
                        <c:v>6.87785714285714</c:v>
                      </c:pt>
                      <c:pt idx="1973">
                        <c:v>6.7172727272727304</c:v>
                      </c:pt>
                      <c:pt idx="1974">
                        <c:v>7.0776923076923097</c:v>
                      </c:pt>
                      <c:pt idx="1975">
                        <c:v>7.6784615384615398</c:v>
                      </c:pt>
                      <c:pt idx="1976">
                        <c:v>8.1489999999999991</c:v>
                      </c:pt>
                      <c:pt idx="1977">
                        <c:v>7.8525</c:v>
                      </c:pt>
                      <c:pt idx="1978">
                        <c:v>7.5472727272727296</c:v>
                      </c:pt>
                      <c:pt idx="1979">
                        <c:v>7.28</c:v>
                      </c:pt>
                      <c:pt idx="1980">
                        <c:v>7.1172727272727299</c:v>
                      </c:pt>
                      <c:pt idx="1981">
                        <c:v>7.6123076923076898</c:v>
                      </c:pt>
                      <c:pt idx="1982">
                        <c:v>8.3699999999999992</c:v>
                      </c:pt>
                      <c:pt idx="1983">
                        <c:v>8.657</c:v>
                      </c:pt>
                      <c:pt idx="1984">
                        <c:v>8.43</c:v>
                      </c:pt>
                      <c:pt idx="1985">
                        <c:v>8.2609999999999992</c:v>
                      </c:pt>
                      <c:pt idx="1986">
                        <c:v>8.1199999999999992</c:v>
                      </c:pt>
                      <c:pt idx="1987">
                        <c:v>7.8608333333333302</c:v>
                      </c:pt>
                      <c:pt idx="1988">
                        <c:v>7.6539999999999999</c:v>
                      </c:pt>
                      <c:pt idx="1989">
                        <c:v>7.4160000000000004</c:v>
                      </c:pt>
                      <c:pt idx="1990">
                        <c:v>7.30375</c:v>
                      </c:pt>
                      <c:pt idx="1991">
                        <c:v>6.7249999999999996</c:v>
                      </c:pt>
                      <c:pt idx="1992">
                        <c:v>5.6853846153846197</c:v>
                      </c:pt>
                      <c:pt idx="1993">
                        <c:v>5.0076923076923103</c:v>
                      </c:pt>
                      <c:pt idx="1994">
                        <c:v>4.7960000000000003</c:v>
                      </c:pt>
                      <c:pt idx="1995">
                        <c:v>4.8655555555555603</c:v>
                      </c:pt>
                      <c:pt idx="1996">
                        <c:v>5.38</c:v>
                      </c:pt>
                      <c:pt idx="1997">
                        <c:v>6.1</c:v>
                      </c:pt>
                      <c:pt idx="1998">
                        <c:v>6.7715384615384604</c:v>
                      </c:pt>
                      <c:pt idx="1999">
                        <c:v>7.3227272727272696</c:v>
                      </c:pt>
                      <c:pt idx="2000">
                        <c:v>7.8676923076923098</c:v>
                      </c:pt>
                      <c:pt idx="2001">
                        <c:v>8.2815384615384602</c:v>
                      </c:pt>
                      <c:pt idx="2002">
                        <c:v>8.6127272727272697</c:v>
                      </c:pt>
                      <c:pt idx="2003">
                        <c:v>8.7799999999999994</c:v>
                      </c:pt>
                      <c:pt idx="2004">
                        <c:v>8.9133333333333304</c:v>
                      </c:pt>
                      <c:pt idx="2005">
                        <c:v>9.0507692307692302</c:v>
                      </c:pt>
                      <c:pt idx="2006">
                        <c:v>9.0269999999999992</c:v>
                      </c:pt>
                      <c:pt idx="2007">
                        <c:v>8.8322222222222209</c:v>
                      </c:pt>
                      <c:pt idx="2008">
                        <c:v>8.5292307692307698</c:v>
                      </c:pt>
                      <c:pt idx="2009">
                        <c:v>8.2727272727272698</c:v>
                      </c:pt>
                      <c:pt idx="2010">
                        <c:v>8.1142857142857103</c:v>
                      </c:pt>
                      <c:pt idx="2011">
                        <c:v>7.9450000000000003</c:v>
                      </c:pt>
                      <c:pt idx="2012">
                        <c:v>7.7910000000000004</c:v>
                      </c:pt>
                      <c:pt idx="2013">
                        <c:v>7.71</c:v>
                      </c:pt>
                      <c:pt idx="2014">
                        <c:v>7.6619999999999999</c:v>
                      </c:pt>
                      <c:pt idx="2015">
                        <c:v>7.62</c:v>
                      </c:pt>
                      <c:pt idx="2016">
                        <c:v>7.5919999999999996</c:v>
                      </c:pt>
                      <c:pt idx="2017">
                        <c:v>7.5750000000000002</c:v>
                      </c:pt>
                      <c:pt idx="2018">
                        <c:v>7.56</c:v>
                      </c:pt>
                      <c:pt idx="2019">
                        <c:v>7.57125</c:v>
                      </c:pt>
                      <c:pt idx="2020">
                        <c:v>7.4610000000000003</c:v>
                      </c:pt>
                      <c:pt idx="2021">
                        <c:v>7.4408333333333303</c:v>
                      </c:pt>
                      <c:pt idx="2022">
                        <c:v>7.4922222222222201</c:v>
                      </c:pt>
                      <c:pt idx="2023">
                        <c:v>7.3620000000000001</c:v>
                      </c:pt>
                      <c:pt idx="2024">
                        <c:v>7.4390909090909103</c:v>
                      </c:pt>
                      <c:pt idx="2025">
                        <c:v>7.0788888888888897</c:v>
                      </c:pt>
                      <c:pt idx="2026">
                        <c:v>7.2853846153846202</c:v>
                      </c:pt>
                      <c:pt idx="2027">
                        <c:v>7.62916666666667</c:v>
                      </c:pt>
                      <c:pt idx="2028">
                        <c:v>7.31727272727273</c:v>
                      </c:pt>
                      <c:pt idx="2029">
                        <c:v>7.2033333333333296</c:v>
                      </c:pt>
                      <c:pt idx="2030">
                        <c:v>7.4692307692307702</c:v>
                      </c:pt>
                      <c:pt idx="2031">
                        <c:v>7.5810000000000004</c:v>
                      </c:pt>
                      <c:pt idx="2032">
                        <c:v>7.0457142857142898</c:v>
                      </c:pt>
                      <c:pt idx="2033">
                        <c:v>6.81666666666667</c:v>
                      </c:pt>
                      <c:pt idx="2034">
                        <c:v>7.3466666666666702</c:v>
                      </c:pt>
                      <c:pt idx="2035">
                        <c:v>8.1335714285714307</c:v>
                      </c:pt>
                      <c:pt idx="2036">
                        <c:v>8.7958333333333307</c:v>
                      </c:pt>
                      <c:pt idx="2037">
                        <c:v>9.0344444444444392</c:v>
                      </c:pt>
                      <c:pt idx="2038">
                        <c:v>8.9345454545454608</c:v>
                      </c:pt>
                      <c:pt idx="2039">
                        <c:v>8.6653846153846192</c:v>
                      </c:pt>
                      <c:pt idx="2040">
                        <c:v>8.39</c:v>
                      </c:pt>
                      <c:pt idx="2041">
                        <c:v>8.0436363636363595</c:v>
                      </c:pt>
                      <c:pt idx="2042">
                        <c:v>7.9885714285714302</c:v>
                      </c:pt>
                      <c:pt idx="2043">
                        <c:v>7.8836363636363602</c:v>
                      </c:pt>
                      <c:pt idx="2044">
                        <c:v>7.8739999999999997</c:v>
                      </c:pt>
                      <c:pt idx="2045">
                        <c:v>7.7290909090909103</c:v>
                      </c:pt>
                      <c:pt idx="2046">
                        <c:v>7.6</c:v>
                      </c:pt>
                      <c:pt idx="2047">
                        <c:v>7.7807142857142901</c:v>
                      </c:pt>
                      <c:pt idx="2048">
                        <c:v>7.7766666666666699</c:v>
                      </c:pt>
                      <c:pt idx="2049">
                        <c:v>7.5072727272727304</c:v>
                      </c:pt>
                      <c:pt idx="2050">
                        <c:v>7.56727272727273</c:v>
                      </c:pt>
                      <c:pt idx="2051">
                        <c:v>7.7081818181818198</c:v>
                      </c:pt>
                      <c:pt idx="2052">
                        <c:v>7.2461538461538497</c:v>
                      </c:pt>
                      <c:pt idx="2053">
                        <c:v>7.2709999999999999</c:v>
                      </c:pt>
                      <c:pt idx="2054">
                        <c:v>7.6825000000000001</c:v>
                      </c:pt>
                      <c:pt idx="2055">
                        <c:v>8.0425000000000004</c:v>
                      </c:pt>
                      <c:pt idx="2056">
                        <c:v>7.6638461538461504</c:v>
                      </c:pt>
                      <c:pt idx="2057">
                        <c:v>7.6154545454545497</c:v>
                      </c:pt>
                      <c:pt idx="2058">
                        <c:v>8.2523076923076903</c:v>
                      </c:pt>
                      <c:pt idx="2059">
                        <c:v>8.7227272727272709</c:v>
                      </c:pt>
                      <c:pt idx="2060">
                        <c:v>8.6669999999999998</c:v>
                      </c:pt>
                      <c:pt idx="2061">
                        <c:v>8.3727272727272695</c:v>
                      </c:pt>
                      <c:pt idx="2062">
                        <c:v>8.1125000000000007</c:v>
                      </c:pt>
                      <c:pt idx="2063">
                        <c:v>7.9020000000000001</c:v>
                      </c:pt>
                      <c:pt idx="2064">
                        <c:v>7.8375000000000004</c:v>
                      </c:pt>
                      <c:pt idx="2065">
                        <c:v>7.7918181818181802</c:v>
                      </c:pt>
                      <c:pt idx="2066">
                        <c:v>7.8233333333333297</c:v>
                      </c:pt>
                      <c:pt idx="2067">
                        <c:v>7.84181818181818</c:v>
                      </c:pt>
                      <c:pt idx="2068">
                        <c:v>7.9677777777777798</c:v>
                      </c:pt>
                      <c:pt idx="2069">
                        <c:v>8.0042857142857091</c:v>
                      </c:pt>
                      <c:pt idx="2070">
                        <c:v>8.0442857142857207</c:v>
                      </c:pt>
                      <c:pt idx="2071">
                        <c:v>8.0366666666666706</c:v>
                      </c:pt>
                      <c:pt idx="2072">
                        <c:v>8.0399999999999991</c:v>
                      </c:pt>
                      <c:pt idx="2073">
                        <c:v>8.0489999999999995</c:v>
                      </c:pt>
                      <c:pt idx="2074">
                        <c:v>8.0685714285714294</c:v>
                      </c:pt>
                      <c:pt idx="2075">
                        <c:v>8.0779999999999994</c:v>
                      </c:pt>
                      <c:pt idx="2076">
                        <c:v>8.0783333333333296</c:v>
                      </c:pt>
                      <c:pt idx="2077">
                        <c:v>8.0963636363636393</c:v>
                      </c:pt>
                      <c:pt idx="2078">
                        <c:v>8.0169999999999995</c:v>
                      </c:pt>
                      <c:pt idx="2079">
                        <c:v>8.0066666666666695</c:v>
                      </c:pt>
                      <c:pt idx="2080">
                        <c:v>7.87916666666667</c:v>
                      </c:pt>
                      <c:pt idx="2081">
                        <c:v>7.4463636363636398</c:v>
                      </c:pt>
                      <c:pt idx="2082">
                        <c:v>7.65</c:v>
                      </c:pt>
                      <c:pt idx="2083">
                        <c:v>7.6527272727272697</c:v>
                      </c:pt>
                      <c:pt idx="2084">
                        <c:v>7.49</c:v>
                      </c:pt>
                      <c:pt idx="2085">
                        <c:v>7.7957142857142898</c:v>
                      </c:pt>
                      <c:pt idx="2086">
                        <c:v>8.3209090909090904</c:v>
                      </c:pt>
                      <c:pt idx="2087">
                        <c:v>8.4988888888888905</c:v>
                      </c:pt>
                      <c:pt idx="2088">
                        <c:v>8.31636363636364</c:v>
                      </c:pt>
                      <c:pt idx="2089">
                        <c:v>7.7215384615384597</c:v>
                      </c:pt>
                      <c:pt idx="2090">
                        <c:v>7.5137499999999999</c:v>
                      </c:pt>
                      <c:pt idx="2091">
                        <c:v>7.8514285714285696</c:v>
                      </c:pt>
                      <c:pt idx="2092">
                        <c:v>8.4774999999999991</c:v>
                      </c:pt>
                      <c:pt idx="2093">
                        <c:v>8.8477777777777806</c:v>
                      </c:pt>
                      <c:pt idx="2094">
                        <c:v>8.8355555555555494</c:v>
                      </c:pt>
                      <c:pt idx="2095">
                        <c:v>8.4816666666666691</c:v>
                      </c:pt>
                      <c:pt idx="2096">
                        <c:v>7.6671428571428599</c:v>
                      </c:pt>
                      <c:pt idx="2097">
                        <c:v>7.3357142857142899</c:v>
                      </c:pt>
                      <c:pt idx="2098">
                        <c:v>7.6671428571428599</c:v>
                      </c:pt>
                      <c:pt idx="2099">
                        <c:v>8.5184615384615405</c:v>
                      </c:pt>
                      <c:pt idx="2100">
                        <c:v>8.99</c:v>
                      </c:pt>
                      <c:pt idx="2101">
                        <c:v>8.9529999999999994</c:v>
                      </c:pt>
                      <c:pt idx="2102">
                        <c:v>8.7569999999999997</c:v>
                      </c:pt>
                      <c:pt idx="2103">
                        <c:v>8.5936363636363602</c:v>
                      </c:pt>
                      <c:pt idx="2104">
                        <c:v>8.2361538461538508</c:v>
                      </c:pt>
                      <c:pt idx="2105">
                        <c:v>8.0257142857142796</c:v>
                      </c:pt>
                      <c:pt idx="2106">
                        <c:v>7.9777777777777796</c:v>
                      </c:pt>
                      <c:pt idx="2107">
                        <c:v>7.7145454545454504</c:v>
                      </c:pt>
                      <c:pt idx="2108">
                        <c:v>7.6310000000000002</c:v>
                      </c:pt>
                      <c:pt idx="2109">
                        <c:v>7.9</c:v>
                      </c:pt>
                      <c:pt idx="2110">
                        <c:v>8.14</c:v>
                      </c:pt>
                      <c:pt idx="2111">
                        <c:v>8.1440000000000001</c:v>
                      </c:pt>
                      <c:pt idx="2112">
                        <c:v>8.37916666666667</c:v>
                      </c:pt>
                      <c:pt idx="2113">
                        <c:v>8.9661538461538495</c:v>
                      </c:pt>
                      <c:pt idx="2114">
                        <c:v>9.3933333333333309</c:v>
                      </c:pt>
                      <c:pt idx="2115">
                        <c:v>9.5262499999999992</c:v>
                      </c:pt>
                      <c:pt idx="2116">
                        <c:v>9.5</c:v>
                      </c:pt>
                      <c:pt idx="2117">
                        <c:v>9.3092307692307692</c:v>
                      </c:pt>
                      <c:pt idx="2118">
                        <c:v>9.0733333333333306</c:v>
                      </c:pt>
                      <c:pt idx="2119">
                        <c:v>8.8375000000000004</c:v>
                      </c:pt>
                      <c:pt idx="2120">
                        <c:v>8.3291666666666693</c:v>
                      </c:pt>
                      <c:pt idx="2121">
                        <c:v>6.87307692307692</c:v>
                      </c:pt>
                      <c:pt idx="2122">
                        <c:v>5.2823076923076897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DEE-4B43-864C-5DBB2D673959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cult. #10'!$C$1</c15:sqref>
                        </c15:formulaRef>
                      </c:ext>
                    </c:extLst>
                    <c:strCache>
                      <c:ptCount val="1"/>
                      <c:pt idx="0">
                        <c:v>CER (mmol/L/h)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cult. #10'!$A$2:$A$7288</c15:sqref>
                        </c15:formulaRef>
                      </c:ext>
                    </c:extLst>
                    <c:numCache>
                      <c:formatCode>0.00000000</c:formatCode>
                      <c:ptCount val="7287"/>
                      <c:pt idx="0">
                        <c:v>0</c:v>
                      </c:pt>
                      <c:pt idx="1">
                        <c:v>1.7000000000000001E-2</c:v>
                      </c:pt>
                      <c:pt idx="2">
                        <c:v>3.3000000000000002E-2</c:v>
                      </c:pt>
                      <c:pt idx="3">
                        <c:v>0.05</c:v>
                      </c:pt>
                      <c:pt idx="4">
                        <c:v>6.7000000000000004E-2</c:v>
                      </c:pt>
                      <c:pt idx="5">
                        <c:v>8.3000000000000004E-2</c:v>
                      </c:pt>
                      <c:pt idx="6">
                        <c:v>0.1</c:v>
                      </c:pt>
                      <c:pt idx="7">
                        <c:v>0.11700000000000001</c:v>
                      </c:pt>
                      <c:pt idx="8">
                        <c:v>0.13300000000000001</c:v>
                      </c:pt>
                      <c:pt idx="9">
                        <c:v>0.15</c:v>
                      </c:pt>
                      <c:pt idx="10">
                        <c:v>0.16700000000000001</c:v>
                      </c:pt>
                      <c:pt idx="11">
                        <c:v>0.183</c:v>
                      </c:pt>
                      <c:pt idx="12">
                        <c:v>0.2</c:v>
                      </c:pt>
                      <c:pt idx="13">
                        <c:v>0.217</c:v>
                      </c:pt>
                      <c:pt idx="14">
                        <c:v>0.23300000000000001</c:v>
                      </c:pt>
                      <c:pt idx="15">
                        <c:v>0.25</c:v>
                      </c:pt>
                      <c:pt idx="16">
                        <c:v>0.26700000000000002</c:v>
                      </c:pt>
                      <c:pt idx="17">
                        <c:v>0.28299999999999997</c:v>
                      </c:pt>
                      <c:pt idx="18">
                        <c:v>0.3</c:v>
                      </c:pt>
                      <c:pt idx="19">
                        <c:v>0.317</c:v>
                      </c:pt>
                      <c:pt idx="20">
                        <c:v>0.33300000000000002</c:v>
                      </c:pt>
                      <c:pt idx="21">
                        <c:v>0.35</c:v>
                      </c:pt>
                      <c:pt idx="22">
                        <c:v>0.36699999999999999</c:v>
                      </c:pt>
                      <c:pt idx="23">
                        <c:v>0.38300000000000001</c:v>
                      </c:pt>
                      <c:pt idx="24">
                        <c:v>0.4</c:v>
                      </c:pt>
                      <c:pt idx="25">
                        <c:v>0.41699999999999998</c:v>
                      </c:pt>
                      <c:pt idx="26">
                        <c:v>0.433</c:v>
                      </c:pt>
                      <c:pt idx="27">
                        <c:v>0.45</c:v>
                      </c:pt>
                      <c:pt idx="28">
                        <c:v>0.46700000000000003</c:v>
                      </c:pt>
                      <c:pt idx="29">
                        <c:v>0.48299999999999998</c:v>
                      </c:pt>
                      <c:pt idx="30">
                        <c:v>0.5</c:v>
                      </c:pt>
                      <c:pt idx="31">
                        <c:v>0.51700000000000002</c:v>
                      </c:pt>
                      <c:pt idx="32">
                        <c:v>0.53300000000000003</c:v>
                      </c:pt>
                      <c:pt idx="33">
                        <c:v>0.55000000000000004</c:v>
                      </c:pt>
                      <c:pt idx="34">
                        <c:v>0.56699999999999995</c:v>
                      </c:pt>
                      <c:pt idx="35">
                        <c:v>0.58299999999999996</c:v>
                      </c:pt>
                      <c:pt idx="36">
                        <c:v>0.6</c:v>
                      </c:pt>
                      <c:pt idx="37">
                        <c:v>0.61699999999999999</c:v>
                      </c:pt>
                      <c:pt idx="38">
                        <c:v>0.63300000000000001</c:v>
                      </c:pt>
                      <c:pt idx="39">
                        <c:v>0.65</c:v>
                      </c:pt>
                      <c:pt idx="40">
                        <c:v>0.66700000000000004</c:v>
                      </c:pt>
                      <c:pt idx="41">
                        <c:v>0.68300000000000005</c:v>
                      </c:pt>
                      <c:pt idx="42">
                        <c:v>0.7</c:v>
                      </c:pt>
                      <c:pt idx="43">
                        <c:v>0.71699999999999997</c:v>
                      </c:pt>
                      <c:pt idx="44">
                        <c:v>0.73299999999999998</c:v>
                      </c:pt>
                      <c:pt idx="45">
                        <c:v>0.75</c:v>
                      </c:pt>
                      <c:pt idx="46">
                        <c:v>0.76700000000000002</c:v>
                      </c:pt>
                      <c:pt idx="47">
                        <c:v>0.78300000000000003</c:v>
                      </c:pt>
                      <c:pt idx="48">
                        <c:v>0.8</c:v>
                      </c:pt>
                      <c:pt idx="49">
                        <c:v>0.81699999999999995</c:v>
                      </c:pt>
                      <c:pt idx="50">
                        <c:v>0.83299999999999996</c:v>
                      </c:pt>
                      <c:pt idx="51">
                        <c:v>0.85</c:v>
                      </c:pt>
                      <c:pt idx="52">
                        <c:v>0.86699999999999999</c:v>
                      </c:pt>
                      <c:pt idx="53">
                        <c:v>0.88300000000000001</c:v>
                      </c:pt>
                      <c:pt idx="54">
                        <c:v>0.9</c:v>
                      </c:pt>
                      <c:pt idx="55">
                        <c:v>0.91700000000000004</c:v>
                      </c:pt>
                      <c:pt idx="56">
                        <c:v>0.93300000000000005</c:v>
                      </c:pt>
                      <c:pt idx="57">
                        <c:v>0.95</c:v>
                      </c:pt>
                      <c:pt idx="58">
                        <c:v>0.96699999999999997</c:v>
                      </c:pt>
                      <c:pt idx="59">
                        <c:v>0.98299999999999998</c:v>
                      </c:pt>
                      <c:pt idx="60">
                        <c:v>1</c:v>
                      </c:pt>
                      <c:pt idx="61">
                        <c:v>1.0169999999999999</c:v>
                      </c:pt>
                      <c:pt idx="62">
                        <c:v>1.0329999999999999</c:v>
                      </c:pt>
                      <c:pt idx="63">
                        <c:v>1.05</c:v>
                      </c:pt>
                      <c:pt idx="64">
                        <c:v>1.0669999999999999</c:v>
                      </c:pt>
                      <c:pt idx="65">
                        <c:v>1.083</c:v>
                      </c:pt>
                      <c:pt idx="66">
                        <c:v>1.1000000000000001</c:v>
                      </c:pt>
                      <c:pt idx="67">
                        <c:v>1.117</c:v>
                      </c:pt>
                      <c:pt idx="68">
                        <c:v>1.133</c:v>
                      </c:pt>
                      <c:pt idx="69">
                        <c:v>1.1499999999999999</c:v>
                      </c:pt>
                      <c:pt idx="70">
                        <c:v>1.167</c:v>
                      </c:pt>
                      <c:pt idx="71">
                        <c:v>1.1830000000000001</c:v>
                      </c:pt>
                      <c:pt idx="72">
                        <c:v>1.2</c:v>
                      </c:pt>
                      <c:pt idx="73">
                        <c:v>1.2170000000000001</c:v>
                      </c:pt>
                      <c:pt idx="74">
                        <c:v>1.2330000000000001</c:v>
                      </c:pt>
                      <c:pt idx="75">
                        <c:v>1.25</c:v>
                      </c:pt>
                      <c:pt idx="76">
                        <c:v>1.2669999999999999</c:v>
                      </c:pt>
                      <c:pt idx="77">
                        <c:v>1.2829999999999999</c:v>
                      </c:pt>
                      <c:pt idx="78">
                        <c:v>1.3</c:v>
                      </c:pt>
                      <c:pt idx="79">
                        <c:v>1.3169999999999999</c:v>
                      </c:pt>
                      <c:pt idx="80">
                        <c:v>1.333</c:v>
                      </c:pt>
                      <c:pt idx="81">
                        <c:v>1.35</c:v>
                      </c:pt>
                      <c:pt idx="82">
                        <c:v>1.367</c:v>
                      </c:pt>
                      <c:pt idx="83">
                        <c:v>1.383</c:v>
                      </c:pt>
                      <c:pt idx="84">
                        <c:v>1.4</c:v>
                      </c:pt>
                      <c:pt idx="85">
                        <c:v>1.417</c:v>
                      </c:pt>
                      <c:pt idx="86">
                        <c:v>1.4330000000000001</c:v>
                      </c:pt>
                      <c:pt idx="87">
                        <c:v>1.45</c:v>
                      </c:pt>
                      <c:pt idx="88">
                        <c:v>1.4670000000000001</c:v>
                      </c:pt>
                      <c:pt idx="89">
                        <c:v>1.4830000000000001</c:v>
                      </c:pt>
                      <c:pt idx="90">
                        <c:v>1.5</c:v>
                      </c:pt>
                      <c:pt idx="91">
                        <c:v>1.5169999999999999</c:v>
                      </c:pt>
                      <c:pt idx="92">
                        <c:v>1.5329999999999999</c:v>
                      </c:pt>
                      <c:pt idx="93">
                        <c:v>1.55</c:v>
                      </c:pt>
                      <c:pt idx="94">
                        <c:v>1.5669999999999999</c:v>
                      </c:pt>
                      <c:pt idx="95">
                        <c:v>1.583</c:v>
                      </c:pt>
                      <c:pt idx="96">
                        <c:v>1.6</c:v>
                      </c:pt>
                      <c:pt idx="97">
                        <c:v>1.617</c:v>
                      </c:pt>
                      <c:pt idx="98">
                        <c:v>1.633</c:v>
                      </c:pt>
                      <c:pt idx="99">
                        <c:v>1.65</c:v>
                      </c:pt>
                      <c:pt idx="100">
                        <c:v>1.667</c:v>
                      </c:pt>
                      <c:pt idx="101">
                        <c:v>1.6830000000000001</c:v>
                      </c:pt>
                      <c:pt idx="102">
                        <c:v>1.7</c:v>
                      </c:pt>
                      <c:pt idx="103">
                        <c:v>1.7170000000000001</c:v>
                      </c:pt>
                      <c:pt idx="104">
                        <c:v>1.7330000000000001</c:v>
                      </c:pt>
                      <c:pt idx="105">
                        <c:v>1.75</c:v>
                      </c:pt>
                      <c:pt idx="106">
                        <c:v>1.7669999999999999</c:v>
                      </c:pt>
                      <c:pt idx="107">
                        <c:v>1.7829999999999999</c:v>
                      </c:pt>
                      <c:pt idx="108">
                        <c:v>1.8</c:v>
                      </c:pt>
                      <c:pt idx="109">
                        <c:v>1.8169999999999999</c:v>
                      </c:pt>
                      <c:pt idx="110">
                        <c:v>1.833</c:v>
                      </c:pt>
                      <c:pt idx="111">
                        <c:v>1.85</c:v>
                      </c:pt>
                      <c:pt idx="112">
                        <c:v>1.867</c:v>
                      </c:pt>
                      <c:pt idx="113">
                        <c:v>1.883</c:v>
                      </c:pt>
                      <c:pt idx="114">
                        <c:v>1.9</c:v>
                      </c:pt>
                      <c:pt idx="115">
                        <c:v>1.917</c:v>
                      </c:pt>
                      <c:pt idx="116">
                        <c:v>1.9330000000000001</c:v>
                      </c:pt>
                      <c:pt idx="117">
                        <c:v>1.95</c:v>
                      </c:pt>
                      <c:pt idx="118">
                        <c:v>1.9670000000000001</c:v>
                      </c:pt>
                      <c:pt idx="119">
                        <c:v>1.9830000000000001</c:v>
                      </c:pt>
                      <c:pt idx="120">
                        <c:v>2</c:v>
                      </c:pt>
                      <c:pt idx="121">
                        <c:v>2.0169999999999999</c:v>
                      </c:pt>
                      <c:pt idx="122">
                        <c:v>2.0329999999999999</c:v>
                      </c:pt>
                      <c:pt idx="123">
                        <c:v>2.0499999999999998</c:v>
                      </c:pt>
                      <c:pt idx="124">
                        <c:v>2.0670000000000002</c:v>
                      </c:pt>
                      <c:pt idx="125">
                        <c:v>2.0830000000000002</c:v>
                      </c:pt>
                      <c:pt idx="126">
                        <c:v>2.1</c:v>
                      </c:pt>
                      <c:pt idx="127">
                        <c:v>2.117</c:v>
                      </c:pt>
                      <c:pt idx="128">
                        <c:v>2.133</c:v>
                      </c:pt>
                      <c:pt idx="129">
                        <c:v>2.15</c:v>
                      </c:pt>
                      <c:pt idx="130">
                        <c:v>2.1669999999999998</c:v>
                      </c:pt>
                      <c:pt idx="131">
                        <c:v>2.1829999999999998</c:v>
                      </c:pt>
                      <c:pt idx="132">
                        <c:v>2.2000000000000002</c:v>
                      </c:pt>
                      <c:pt idx="133">
                        <c:v>2.2170000000000001</c:v>
                      </c:pt>
                      <c:pt idx="134">
                        <c:v>2.2330000000000001</c:v>
                      </c:pt>
                      <c:pt idx="135">
                        <c:v>2.25</c:v>
                      </c:pt>
                      <c:pt idx="136">
                        <c:v>2.2669999999999999</c:v>
                      </c:pt>
                      <c:pt idx="137">
                        <c:v>2.2829999999999999</c:v>
                      </c:pt>
                      <c:pt idx="138">
                        <c:v>2.2999999999999998</c:v>
                      </c:pt>
                      <c:pt idx="139">
                        <c:v>2.3170000000000002</c:v>
                      </c:pt>
                      <c:pt idx="140">
                        <c:v>2.3330000000000002</c:v>
                      </c:pt>
                      <c:pt idx="141">
                        <c:v>2.35</c:v>
                      </c:pt>
                      <c:pt idx="142">
                        <c:v>2.367</c:v>
                      </c:pt>
                      <c:pt idx="143">
                        <c:v>2.383</c:v>
                      </c:pt>
                      <c:pt idx="144">
                        <c:v>2.4</c:v>
                      </c:pt>
                      <c:pt idx="145">
                        <c:v>2.4169999999999998</c:v>
                      </c:pt>
                      <c:pt idx="146">
                        <c:v>2.4329999999999998</c:v>
                      </c:pt>
                      <c:pt idx="147">
                        <c:v>2.4500000000000002</c:v>
                      </c:pt>
                      <c:pt idx="148">
                        <c:v>2.4670000000000001</c:v>
                      </c:pt>
                      <c:pt idx="149">
                        <c:v>2.4830000000000001</c:v>
                      </c:pt>
                      <c:pt idx="150">
                        <c:v>2.5</c:v>
                      </c:pt>
                      <c:pt idx="151">
                        <c:v>2.5169999999999999</c:v>
                      </c:pt>
                      <c:pt idx="152">
                        <c:v>2.5329999999999999</c:v>
                      </c:pt>
                      <c:pt idx="153">
                        <c:v>2.5499999999999998</c:v>
                      </c:pt>
                      <c:pt idx="154">
                        <c:v>2.5670000000000002</c:v>
                      </c:pt>
                      <c:pt idx="155">
                        <c:v>2.5830000000000002</c:v>
                      </c:pt>
                      <c:pt idx="156">
                        <c:v>2.6</c:v>
                      </c:pt>
                      <c:pt idx="157">
                        <c:v>2.617</c:v>
                      </c:pt>
                      <c:pt idx="158">
                        <c:v>2.633</c:v>
                      </c:pt>
                      <c:pt idx="159">
                        <c:v>2.65</c:v>
                      </c:pt>
                      <c:pt idx="160">
                        <c:v>2.6669999999999998</c:v>
                      </c:pt>
                      <c:pt idx="161">
                        <c:v>2.6829999999999998</c:v>
                      </c:pt>
                      <c:pt idx="162">
                        <c:v>2.7</c:v>
                      </c:pt>
                      <c:pt idx="163">
                        <c:v>2.7170000000000001</c:v>
                      </c:pt>
                      <c:pt idx="164">
                        <c:v>2.7330000000000001</c:v>
                      </c:pt>
                      <c:pt idx="165">
                        <c:v>2.75</c:v>
                      </c:pt>
                      <c:pt idx="166">
                        <c:v>2.7669999999999999</c:v>
                      </c:pt>
                      <c:pt idx="167">
                        <c:v>2.7829999999999999</c:v>
                      </c:pt>
                      <c:pt idx="168">
                        <c:v>2.8</c:v>
                      </c:pt>
                      <c:pt idx="169">
                        <c:v>2.8170000000000002</c:v>
                      </c:pt>
                      <c:pt idx="170">
                        <c:v>2.8330000000000002</c:v>
                      </c:pt>
                      <c:pt idx="171">
                        <c:v>2.85</c:v>
                      </c:pt>
                      <c:pt idx="172">
                        <c:v>2.867</c:v>
                      </c:pt>
                      <c:pt idx="173">
                        <c:v>2.883</c:v>
                      </c:pt>
                      <c:pt idx="174">
                        <c:v>2.9</c:v>
                      </c:pt>
                      <c:pt idx="175">
                        <c:v>2.9169999999999998</c:v>
                      </c:pt>
                      <c:pt idx="176">
                        <c:v>2.9329999999999998</c:v>
                      </c:pt>
                      <c:pt idx="177">
                        <c:v>2.95</c:v>
                      </c:pt>
                      <c:pt idx="178">
                        <c:v>2.9670000000000001</c:v>
                      </c:pt>
                      <c:pt idx="179">
                        <c:v>2.9830000000000001</c:v>
                      </c:pt>
                      <c:pt idx="180">
                        <c:v>3</c:v>
                      </c:pt>
                      <c:pt idx="181">
                        <c:v>3.0169999999999999</c:v>
                      </c:pt>
                      <c:pt idx="182">
                        <c:v>3.0329999999999999</c:v>
                      </c:pt>
                      <c:pt idx="183">
                        <c:v>3.05</c:v>
                      </c:pt>
                      <c:pt idx="184">
                        <c:v>3.0670000000000002</c:v>
                      </c:pt>
                      <c:pt idx="185">
                        <c:v>3.0830000000000002</c:v>
                      </c:pt>
                      <c:pt idx="186">
                        <c:v>3.1</c:v>
                      </c:pt>
                      <c:pt idx="187">
                        <c:v>3.117</c:v>
                      </c:pt>
                      <c:pt idx="188">
                        <c:v>3.133</c:v>
                      </c:pt>
                      <c:pt idx="189">
                        <c:v>3.15</c:v>
                      </c:pt>
                      <c:pt idx="190">
                        <c:v>3.1669999999999998</c:v>
                      </c:pt>
                      <c:pt idx="191">
                        <c:v>3.1829999999999998</c:v>
                      </c:pt>
                      <c:pt idx="192">
                        <c:v>3.2</c:v>
                      </c:pt>
                      <c:pt idx="193">
                        <c:v>3.2170000000000001</c:v>
                      </c:pt>
                      <c:pt idx="194">
                        <c:v>3.2330000000000001</c:v>
                      </c:pt>
                      <c:pt idx="195">
                        <c:v>3.25</c:v>
                      </c:pt>
                      <c:pt idx="196">
                        <c:v>3.2669999999999999</c:v>
                      </c:pt>
                      <c:pt idx="197">
                        <c:v>3.2829999999999999</c:v>
                      </c:pt>
                      <c:pt idx="198">
                        <c:v>3.3</c:v>
                      </c:pt>
                      <c:pt idx="199">
                        <c:v>3.3170000000000002</c:v>
                      </c:pt>
                      <c:pt idx="200">
                        <c:v>3.3330000000000002</c:v>
                      </c:pt>
                      <c:pt idx="201">
                        <c:v>3.35</c:v>
                      </c:pt>
                      <c:pt idx="202">
                        <c:v>3.367</c:v>
                      </c:pt>
                      <c:pt idx="203">
                        <c:v>3.383</c:v>
                      </c:pt>
                      <c:pt idx="204">
                        <c:v>3.4</c:v>
                      </c:pt>
                      <c:pt idx="205">
                        <c:v>3.4169999999999998</c:v>
                      </c:pt>
                      <c:pt idx="206">
                        <c:v>3.4329999999999998</c:v>
                      </c:pt>
                      <c:pt idx="207">
                        <c:v>3.45</c:v>
                      </c:pt>
                      <c:pt idx="208">
                        <c:v>3.4670000000000001</c:v>
                      </c:pt>
                      <c:pt idx="209">
                        <c:v>3.4830000000000001</c:v>
                      </c:pt>
                      <c:pt idx="210">
                        <c:v>3.5</c:v>
                      </c:pt>
                      <c:pt idx="211">
                        <c:v>3.5169999999999999</c:v>
                      </c:pt>
                      <c:pt idx="212">
                        <c:v>3.5329999999999999</c:v>
                      </c:pt>
                      <c:pt idx="213">
                        <c:v>3.55</c:v>
                      </c:pt>
                      <c:pt idx="214">
                        <c:v>3.5670000000000002</c:v>
                      </c:pt>
                      <c:pt idx="215">
                        <c:v>3.5830000000000002</c:v>
                      </c:pt>
                      <c:pt idx="216">
                        <c:v>3.6</c:v>
                      </c:pt>
                      <c:pt idx="217">
                        <c:v>3.617</c:v>
                      </c:pt>
                      <c:pt idx="218">
                        <c:v>3.633</c:v>
                      </c:pt>
                      <c:pt idx="219">
                        <c:v>3.65</c:v>
                      </c:pt>
                      <c:pt idx="220">
                        <c:v>3.6669999999999998</c:v>
                      </c:pt>
                      <c:pt idx="221">
                        <c:v>3.6829999999999998</c:v>
                      </c:pt>
                      <c:pt idx="222">
                        <c:v>3.7</c:v>
                      </c:pt>
                      <c:pt idx="223">
                        <c:v>3.7170000000000001</c:v>
                      </c:pt>
                      <c:pt idx="224">
                        <c:v>3.7330000000000001</c:v>
                      </c:pt>
                      <c:pt idx="225">
                        <c:v>3.75</c:v>
                      </c:pt>
                      <c:pt idx="226">
                        <c:v>3.7669999999999999</c:v>
                      </c:pt>
                      <c:pt idx="227">
                        <c:v>3.7829999999999999</c:v>
                      </c:pt>
                      <c:pt idx="228">
                        <c:v>3.8</c:v>
                      </c:pt>
                      <c:pt idx="229">
                        <c:v>3.8170000000000002</c:v>
                      </c:pt>
                      <c:pt idx="230">
                        <c:v>3.8330000000000002</c:v>
                      </c:pt>
                      <c:pt idx="231">
                        <c:v>3.85</c:v>
                      </c:pt>
                      <c:pt idx="232">
                        <c:v>3.867</c:v>
                      </c:pt>
                      <c:pt idx="233">
                        <c:v>3.883</c:v>
                      </c:pt>
                      <c:pt idx="234">
                        <c:v>3.9</c:v>
                      </c:pt>
                      <c:pt idx="235">
                        <c:v>3.9169999999999998</c:v>
                      </c:pt>
                      <c:pt idx="236">
                        <c:v>3.9329999999999998</c:v>
                      </c:pt>
                      <c:pt idx="237">
                        <c:v>3.95</c:v>
                      </c:pt>
                      <c:pt idx="238">
                        <c:v>3.9670000000000001</c:v>
                      </c:pt>
                      <c:pt idx="239">
                        <c:v>3.9830000000000001</c:v>
                      </c:pt>
                      <c:pt idx="240">
                        <c:v>4</c:v>
                      </c:pt>
                      <c:pt idx="241">
                        <c:v>4.0170000000000003</c:v>
                      </c:pt>
                      <c:pt idx="242">
                        <c:v>4.0330000000000004</c:v>
                      </c:pt>
                      <c:pt idx="243">
                        <c:v>4.05</c:v>
                      </c:pt>
                      <c:pt idx="244">
                        <c:v>4.0670000000000002</c:v>
                      </c:pt>
                      <c:pt idx="245">
                        <c:v>4.0830000000000002</c:v>
                      </c:pt>
                      <c:pt idx="246">
                        <c:v>4.0999999999999996</c:v>
                      </c:pt>
                      <c:pt idx="247">
                        <c:v>4.117</c:v>
                      </c:pt>
                      <c:pt idx="248">
                        <c:v>4.133</c:v>
                      </c:pt>
                      <c:pt idx="249">
                        <c:v>4.1500000000000004</c:v>
                      </c:pt>
                      <c:pt idx="250">
                        <c:v>4.1669999999999998</c:v>
                      </c:pt>
                      <c:pt idx="251">
                        <c:v>4.1829999999999998</c:v>
                      </c:pt>
                      <c:pt idx="252">
                        <c:v>4.2</c:v>
                      </c:pt>
                      <c:pt idx="253">
                        <c:v>4.2169999999999996</c:v>
                      </c:pt>
                      <c:pt idx="254">
                        <c:v>4.2329999999999997</c:v>
                      </c:pt>
                      <c:pt idx="255">
                        <c:v>4.25</c:v>
                      </c:pt>
                      <c:pt idx="256">
                        <c:v>4.2670000000000003</c:v>
                      </c:pt>
                      <c:pt idx="257">
                        <c:v>4.2830000000000004</c:v>
                      </c:pt>
                      <c:pt idx="258">
                        <c:v>4.3</c:v>
                      </c:pt>
                      <c:pt idx="259">
                        <c:v>4.3170000000000002</c:v>
                      </c:pt>
                      <c:pt idx="260">
                        <c:v>4.3330000000000002</c:v>
                      </c:pt>
                      <c:pt idx="261">
                        <c:v>4.3499999999999996</c:v>
                      </c:pt>
                      <c:pt idx="262">
                        <c:v>4.367</c:v>
                      </c:pt>
                      <c:pt idx="263">
                        <c:v>4.383</c:v>
                      </c:pt>
                      <c:pt idx="264">
                        <c:v>4.4000000000000004</c:v>
                      </c:pt>
                      <c:pt idx="265">
                        <c:v>4.4169999999999998</c:v>
                      </c:pt>
                      <c:pt idx="266">
                        <c:v>4.4329999999999998</c:v>
                      </c:pt>
                      <c:pt idx="267">
                        <c:v>4.45</c:v>
                      </c:pt>
                      <c:pt idx="268">
                        <c:v>4.4669999999999996</c:v>
                      </c:pt>
                      <c:pt idx="269">
                        <c:v>4.4829999999999997</c:v>
                      </c:pt>
                      <c:pt idx="270">
                        <c:v>4.5</c:v>
                      </c:pt>
                      <c:pt idx="271">
                        <c:v>4.5170000000000003</c:v>
                      </c:pt>
                      <c:pt idx="272">
                        <c:v>4.5330000000000004</c:v>
                      </c:pt>
                      <c:pt idx="273">
                        <c:v>4.55</c:v>
                      </c:pt>
                      <c:pt idx="274">
                        <c:v>4.5670000000000002</c:v>
                      </c:pt>
                      <c:pt idx="275">
                        <c:v>4.5830000000000002</c:v>
                      </c:pt>
                      <c:pt idx="276">
                        <c:v>4.5999999999999996</c:v>
                      </c:pt>
                      <c:pt idx="277">
                        <c:v>4.617</c:v>
                      </c:pt>
                      <c:pt idx="278">
                        <c:v>4.633</c:v>
                      </c:pt>
                      <c:pt idx="279">
                        <c:v>4.6500000000000004</c:v>
                      </c:pt>
                      <c:pt idx="280">
                        <c:v>4.6669999999999998</c:v>
                      </c:pt>
                      <c:pt idx="281">
                        <c:v>4.6829999999999998</c:v>
                      </c:pt>
                      <c:pt idx="282">
                        <c:v>4.7</c:v>
                      </c:pt>
                      <c:pt idx="283">
                        <c:v>4.7169999999999996</c:v>
                      </c:pt>
                      <c:pt idx="284">
                        <c:v>4.7329999999999997</c:v>
                      </c:pt>
                      <c:pt idx="285">
                        <c:v>4.75</c:v>
                      </c:pt>
                      <c:pt idx="286">
                        <c:v>4.7670000000000003</c:v>
                      </c:pt>
                      <c:pt idx="287">
                        <c:v>4.7830000000000004</c:v>
                      </c:pt>
                      <c:pt idx="288">
                        <c:v>4.8</c:v>
                      </c:pt>
                      <c:pt idx="289">
                        <c:v>4.8170000000000002</c:v>
                      </c:pt>
                      <c:pt idx="290">
                        <c:v>4.8330000000000002</c:v>
                      </c:pt>
                      <c:pt idx="291">
                        <c:v>4.8499999999999996</c:v>
                      </c:pt>
                      <c:pt idx="292">
                        <c:v>4.867</c:v>
                      </c:pt>
                      <c:pt idx="293">
                        <c:v>4.883</c:v>
                      </c:pt>
                      <c:pt idx="294">
                        <c:v>4.9000000000000004</c:v>
                      </c:pt>
                      <c:pt idx="295">
                        <c:v>4.9169999999999998</c:v>
                      </c:pt>
                      <c:pt idx="296">
                        <c:v>4.9329999999999998</c:v>
                      </c:pt>
                      <c:pt idx="297">
                        <c:v>4.95</c:v>
                      </c:pt>
                      <c:pt idx="298">
                        <c:v>4.9669999999999996</c:v>
                      </c:pt>
                      <c:pt idx="299">
                        <c:v>4.9829999999999997</c:v>
                      </c:pt>
                      <c:pt idx="300">
                        <c:v>5</c:v>
                      </c:pt>
                      <c:pt idx="301">
                        <c:v>5.0170000000000003</c:v>
                      </c:pt>
                      <c:pt idx="302">
                        <c:v>5.0330000000000004</c:v>
                      </c:pt>
                      <c:pt idx="303">
                        <c:v>5.05</c:v>
                      </c:pt>
                      <c:pt idx="304">
                        <c:v>5.0670000000000002</c:v>
                      </c:pt>
                      <c:pt idx="305">
                        <c:v>5.0830000000000002</c:v>
                      </c:pt>
                      <c:pt idx="306">
                        <c:v>5.0999999999999996</c:v>
                      </c:pt>
                      <c:pt idx="307">
                        <c:v>5.117</c:v>
                      </c:pt>
                      <c:pt idx="308">
                        <c:v>5.133</c:v>
                      </c:pt>
                      <c:pt idx="309">
                        <c:v>5.15</c:v>
                      </c:pt>
                      <c:pt idx="310">
                        <c:v>5.1669999999999998</c:v>
                      </c:pt>
                      <c:pt idx="311">
                        <c:v>5.1829999999999998</c:v>
                      </c:pt>
                      <c:pt idx="312">
                        <c:v>5.2</c:v>
                      </c:pt>
                      <c:pt idx="313">
                        <c:v>5.2169999999999996</c:v>
                      </c:pt>
                      <c:pt idx="314">
                        <c:v>5.2329999999999997</c:v>
                      </c:pt>
                      <c:pt idx="315">
                        <c:v>5.25</c:v>
                      </c:pt>
                      <c:pt idx="316">
                        <c:v>5.2670000000000003</c:v>
                      </c:pt>
                      <c:pt idx="317">
                        <c:v>5.2830000000000004</c:v>
                      </c:pt>
                      <c:pt idx="318">
                        <c:v>5.3</c:v>
                      </c:pt>
                      <c:pt idx="319">
                        <c:v>5.3170000000000002</c:v>
                      </c:pt>
                      <c:pt idx="320">
                        <c:v>5.3330000000000002</c:v>
                      </c:pt>
                      <c:pt idx="321">
                        <c:v>5.35</c:v>
                      </c:pt>
                      <c:pt idx="322">
                        <c:v>5.367</c:v>
                      </c:pt>
                      <c:pt idx="323">
                        <c:v>5.383</c:v>
                      </c:pt>
                      <c:pt idx="324">
                        <c:v>5.4</c:v>
                      </c:pt>
                      <c:pt idx="325">
                        <c:v>5.4169999999999998</c:v>
                      </c:pt>
                      <c:pt idx="326">
                        <c:v>5.4329999999999998</c:v>
                      </c:pt>
                      <c:pt idx="327">
                        <c:v>5.45</c:v>
                      </c:pt>
                      <c:pt idx="328">
                        <c:v>5.4669999999999996</c:v>
                      </c:pt>
                      <c:pt idx="329">
                        <c:v>5.4829999999999997</c:v>
                      </c:pt>
                      <c:pt idx="330">
                        <c:v>5.5</c:v>
                      </c:pt>
                      <c:pt idx="331">
                        <c:v>5.5170000000000003</c:v>
                      </c:pt>
                      <c:pt idx="332">
                        <c:v>5.5330000000000004</c:v>
                      </c:pt>
                      <c:pt idx="333">
                        <c:v>5.55</c:v>
                      </c:pt>
                      <c:pt idx="334">
                        <c:v>5.5670000000000002</c:v>
                      </c:pt>
                      <c:pt idx="335">
                        <c:v>5.5830000000000002</c:v>
                      </c:pt>
                      <c:pt idx="336">
                        <c:v>5.6</c:v>
                      </c:pt>
                      <c:pt idx="337">
                        <c:v>5.617</c:v>
                      </c:pt>
                      <c:pt idx="338">
                        <c:v>5.633</c:v>
                      </c:pt>
                      <c:pt idx="339">
                        <c:v>5.65</c:v>
                      </c:pt>
                      <c:pt idx="340">
                        <c:v>5.6669999999999998</c:v>
                      </c:pt>
                      <c:pt idx="341">
                        <c:v>5.6829999999999998</c:v>
                      </c:pt>
                      <c:pt idx="342">
                        <c:v>5.7</c:v>
                      </c:pt>
                      <c:pt idx="343">
                        <c:v>5.7169999999999996</c:v>
                      </c:pt>
                      <c:pt idx="344">
                        <c:v>5.7329999999999997</c:v>
                      </c:pt>
                      <c:pt idx="345">
                        <c:v>5.75</c:v>
                      </c:pt>
                      <c:pt idx="346">
                        <c:v>5.7670000000000003</c:v>
                      </c:pt>
                      <c:pt idx="347">
                        <c:v>5.7830000000000004</c:v>
                      </c:pt>
                      <c:pt idx="348">
                        <c:v>5.8</c:v>
                      </c:pt>
                      <c:pt idx="349">
                        <c:v>5.8170000000000002</c:v>
                      </c:pt>
                      <c:pt idx="350">
                        <c:v>5.8330000000000002</c:v>
                      </c:pt>
                      <c:pt idx="351">
                        <c:v>5.85</c:v>
                      </c:pt>
                      <c:pt idx="352">
                        <c:v>5.867</c:v>
                      </c:pt>
                      <c:pt idx="353">
                        <c:v>5.883</c:v>
                      </c:pt>
                      <c:pt idx="354">
                        <c:v>5.9</c:v>
                      </c:pt>
                      <c:pt idx="355">
                        <c:v>5.9169999999999998</c:v>
                      </c:pt>
                      <c:pt idx="356">
                        <c:v>5.9329999999999998</c:v>
                      </c:pt>
                      <c:pt idx="357">
                        <c:v>5.95</c:v>
                      </c:pt>
                      <c:pt idx="358">
                        <c:v>5.9669999999999996</c:v>
                      </c:pt>
                      <c:pt idx="359">
                        <c:v>5.9829999999999997</c:v>
                      </c:pt>
                      <c:pt idx="360">
                        <c:v>6</c:v>
                      </c:pt>
                      <c:pt idx="361">
                        <c:v>6.0170000000000003</c:v>
                      </c:pt>
                      <c:pt idx="362">
                        <c:v>6.0330000000000004</c:v>
                      </c:pt>
                      <c:pt idx="363">
                        <c:v>6.05</c:v>
                      </c:pt>
                      <c:pt idx="364">
                        <c:v>6.0670000000000002</c:v>
                      </c:pt>
                      <c:pt idx="365">
                        <c:v>6.0830000000000002</c:v>
                      </c:pt>
                      <c:pt idx="366">
                        <c:v>6.1</c:v>
                      </c:pt>
                      <c:pt idx="367">
                        <c:v>6.117</c:v>
                      </c:pt>
                      <c:pt idx="368">
                        <c:v>6.133</c:v>
                      </c:pt>
                      <c:pt idx="369">
                        <c:v>6.15</c:v>
                      </c:pt>
                      <c:pt idx="370">
                        <c:v>6.1669999999999998</c:v>
                      </c:pt>
                      <c:pt idx="371">
                        <c:v>6.1829999999999998</c:v>
                      </c:pt>
                      <c:pt idx="372">
                        <c:v>6.2</c:v>
                      </c:pt>
                      <c:pt idx="373">
                        <c:v>6.2169999999999996</c:v>
                      </c:pt>
                      <c:pt idx="374">
                        <c:v>6.2329999999999997</c:v>
                      </c:pt>
                      <c:pt idx="375">
                        <c:v>6.25</c:v>
                      </c:pt>
                      <c:pt idx="376">
                        <c:v>6.2670000000000003</c:v>
                      </c:pt>
                      <c:pt idx="377">
                        <c:v>6.2830000000000004</c:v>
                      </c:pt>
                      <c:pt idx="378">
                        <c:v>6.3</c:v>
                      </c:pt>
                      <c:pt idx="379">
                        <c:v>6.3170000000000002</c:v>
                      </c:pt>
                      <c:pt idx="380">
                        <c:v>6.3330000000000002</c:v>
                      </c:pt>
                      <c:pt idx="381">
                        <c:v>6.35</c:v>
                      </c:pt>
                      <c:pt idx="382">
                        <c:v>6.367</c:v>
                      </c:pt>
                      <c:pt idx="383">
                        <c:v>6.383</c:v>
                      </c:pt>
                      <c:pt idx="384">
                        <c:v>6.4</c:v>
                      </c:pt>
                      <c:pt idx="385">
                        <c:v>6.4169999999999998</c:v>
                      </c:pt>
                      <c:pt idx="386">
                        <c:v>6.4329999999999998</c:v>
                      </c:pt>
                      <c:pt idx="387">
                        <c:v>6.45</c:v>
                      </c:pt>
                      <c:pt idx="388">
                        <c:v>6.4669999999999996</c:v>
                      </c:pt>
                      <c:pt idx="389">
                        <c:v>6.4829999999999997</c:v>
                      </c:pt>
                      <c:pt idx="390">
                        <c:v>6.5</c:v>
                      </c:pt>
                      <c:pt idx="391">
                        <c:v>6.5170000000000003</c:v>
                      </c:pt>
                      <c:pt idx="392">
                        <c:v>6.5330000000000004</c:v>
                      </c:pt>
                      <c:pt idx="393">
                        <c:v>6.55</c:v>
                      </c:pt>
                      <c:pt idx="394">
                        <c:v>6.5670000000000002</c:v>
                      </c:pt>
                      <c:pt idx="395">
                        <c:v>6.5830000000000002</c:v>
                      </c:pt>
                      <c:pt idx="396">
                        <c:v>6.6</c:v>
                      </c:pt>
                      <c:pt idx="397">
                        <c:v>6.617</c:v>
                      </c:pt>
                      <c:pt idx="398">
                        <c:v>6.633</c:v>
                      </c:pt>
                      <c:pt idx="399">
                        <c:v>6.65</c:v>
                      </c:pt>
                      <c:pt idx="400">
                        <c:v>6.6669999999999998</c:v>
                      </c:pt>
                      <c:pt idx="401">
                        <c:v>6.6829999999999998</c:v>
                      </c:pt>
                      <c:pt idx="402">
                        <c:v>6.7</c:v>
                      </c:pt>
                      <c:pt idx="403">
                        <c:v>6.7169999999999996</c:v>
                      </c:pt>
                      <c:pt idx="404">
                        <c:v>6.7329999999999997</c:v>
                      </c:pt>
                      <c:pt idx="405">
                        <c:v>6.75</c:v>
                      </c:pt>
                      <c:pt idx="406">
                        <c:v>6.7670000000000003</c:v>
                      </c:pt>
                      <c:pt idx="407">
                        <c:v>6.7830000000000004</c:v>
                      </c:pt>
                      <c:pt idx="408">
                        <c:v>6.8</c:v>
                      </c:pt>
                      <c:pt idx="409">
                        <c:v>6.8170000000000002</c:v>
                      </c:pt>
                      <c:pt idx="410">
                        <c:v>6.8330000000000002</c:v>
                      </c:pt>
                      <c:pt idx="411">
                        <c:v>6.85</c:v>
                      </c:pt>
                      <c:pt idx="412">
                        <c:v>6.867</c:v>
                      </c:pt>
                      <c:pt idx="413">
                        <c:v>6.883</c:v>
                      </c:pt>
                      <c:pt idx="414">
                        <c:v>6.9</c:v>
                      </c:pt>
                      <c:pt idx="415">
                        <c:v>6.9169999999999998</c:v>
                      </c:pt>
                      <c:pt idx="416">
                        <c:v>6.9329999999999998</c:v>
                      </c:pt>
                      <c:pt idx="417">
                        <c:v>6.95</c:v>
                      </c:pt>
                      <c:pt idx="418">
                        <c:v>6.9669999999999996</c:v>
                      </c:pt>
                      <c:pt idx="419">
                        <c:v>6.9829999999999997</c:v>
                      </c:pt>
                      <c:pt idx="420">
                        <c:v>7</c:v>
                      </c:pt>
                      <c:pt idx="421">
                        <c:v>7.0170000000000003</c:v>
                      </c:pt>
                      <c:pt idx="422">
                        <c:v>7.0330000000000004</c:v>
                      </c:pt>
                      <c:pt idx="423">
                        <c:v>7.05</c:v>
                      </c:pt>
                      <c:pt idx="424">
                        <c:v>7.0670000000000002</c:v>
                      </c:pt>
                      <c:pt idx="425">
                        <c:v>7.0830000000000002</c:v>
                      </c:pt>
                      <c:pt idx="426">
                        <c:v>7.1</c:v>
                      </c:pt>
                      <c:pt idx="427">
                        <c:v>7.117</c:v>
                      </c:pt>
                      <c:pt idx="428">
                        <c:v>7.133</c:v>
                      </c:pt>
                      <c:pt idx="429">
                        <c:v>7.15</c:v>
                      </c:pt>
                      <c:pt idx="430">
                        <c:v>7.1669999999999998</c:v>
                      </c:pt>
                      <c:pt idx="431">
                        <c:v>7.1829999999999998</c:v>
                      </c:pt>
                      <c:pt idx="432">
                        <c:v>7.2</c:v>
                      </c:pt>
                      <c:pt idx="433">
                        <c:v>7.2169999999999996</c:v>
                      </c:pt>
                      <c:pt idx="434">
                        <c:v>7.2329999999999997</c:v>
                      </c:pt>
                      <c:pt idx="435">
                        <c:v>7.25</c:v>
                      </c:pt>
                      <c:pt idx="436">
                        <c:v>7.2670000000000003</c:v>
                      </c:pt>
                      <c:pt idx="437">
                        <c:v>7.2830000000000004</c:v>
                      </c:pt>
                      <c:pt idx="438">
                        <c:v>7.3</c:v>
                      </c:pt>
                      <c:pt idx="439">
                        <c:v>7.3170000000000002</c:v>
                      </c:pt>
                      <c:pt idx="440">
                        <c:v>7.3330000000000002</c:v>
                      </c:pt>
                      <c:pt idx="441">
                        <c:v>7.35</c:v>
                      </c:pt>
                      <c:pt idx="442">
                        <c:v>7.367</c:v>
                      </c:pt>
                      <c:pt idx="443">
                        <c:v>7.383</c:v>
                      </c:pt>
                      <c:pt idx="444">
                        <c:v>7.4</c:v>
                      </c:pt>
                      <c:pt idx="445">
                        <c:v>7.4169999999999998</c:v>
                      </c:pt>
                      <c:pt idx="446">
                        <c:v>7.4329999999999998</c:v>
                      </c:pt>
                      <c:pt idx="447">
                        <c:v>7.45</c:v>
                      </c:pt>
                      <c:pt idx="448">
                        <c:v>7.4669999999999996</c:v>
                      </c:pt>
                      <c:pt idx="449">
                        <c:v>7.4829999999999997</c:v>
                      </c:pt>
                      <c:pt idx="450">
                        <c:v>7.5</c:v>
                      </c:pt>
                      <c:pt idx="451">
                        <c:v>7.5170000000000003</c:v>
                      </c:pt>
                      <c:pt idx="452">
                        <c:v>7.5330000000000004</c:v>
                      </c:pt>
                      <c:pt idx="453">
                        <c:v>7.55</c:v>
                      </c:pt>
                      <c:pt idx="454">
                        <c:v>7.5670000000000002</c:v>
                      </c:pt>
                      <c:pt idx="455">
                        <c:v>7.5830000000000002</c:v>
                      </c:pt>
                      <c:pt idx="456">
                        <c:v>7.6</c:v>
                      </c:pt>
                      <c:pt idx="457">
                        <c:v>7.617</c:v>
                      </c:pt>
                      <c:pt idx="458">
                        <c:v>7.633</c:v>
                      </c:pt>
                      <c:pt idx="459">
                        <c:v>7.65</c:v>
                      </c:pt>
                      <c:pt idx="460">
                        <c:v>7.6669999999999998</c:v>
                      </c:pt>
                      <c:pt idx="461">
                        <c:v>7.6829999999999998</c:v>
                      </c:pt>
                      <c:pt idx="462">
                        <c:v>7.7</c:v>
                      </c:pt>
                      <c:pt idx="463">
                        <c:v>7.7169999999999996</c:v>
                      </c:pt>
                      <c:pt idx="464">
                        <c:v>7.7329999999999997</c:v>
                      </c:pt>
                      <c:pt idx="465">
                        <c:v>7.75</c:v>
                      </c:pt>
                      <c:pt idx="466">
                        <c:v>7.7670000000000003</c:v>
                      </c:pt>
                      <c:pt idx="467">
                        <c:v>7.7830000000000004</c:v>
                      </c:pt>
                      <c:pt idx="468">
                        <c:v>7.8</c:v>
                      </c:pt>
                      <c:pt idx="469">
                        <c:v>7.8170000000000002</c:v>
                      </c:pt>
                      <c:pt idx="470">
                        <c:v>7.8330000000000002</c:v>
                      </c:pt>
                      <c:pt idx="471">
                        <c:v>7.85</c:v>
                      </c:pt>
                      <c:pt idx="472">
                        <c:v>7.867</c:v>
                      </c:pt>
                      <c:pt idx="473">
                        <c:v>7.883</c:v>
                      </c:pt>
                      <c:pt idx="474">
                        <c:v>7.9</c:v>
                      </c:pt>
                      <c:pt idx="475">
                        <c:v>7.9169999999999998</c:v>
                      </c:pt>
                      <c:pt idx="476">
                        <c:v>7.9329999999999998</c:v>
                      </c:pt>
                      <c:pt idx="477">
                        <c:v>7.95</c:v>
                      </c:pt>
                      <c:pt idx="478">
                        <c:v>7.9669999999999996</c:v>
                      </c:pt>
                      <c:pt idx="479">
                        <c:v>7.9829999999999997</c:v>
                      </c:pt>
                      <c:pt idx="480">
                        <c:v>8</c:v>
                      </c:pt>
                      <c:pt idx="481">
                        <c:v>8.0169999999999995</c:v>
                      </c:pt>
                      <c:pt idx="482">
                        <c:v>8.0329999999999995</c:v>
                      </c:pt>
                      <c:pt idx="483">
                        <c:v>8.0500000000000007</c:v>
                      </c:pt>
                      <c:pt idx="484">
                        <c:v>8.0670000000000002</c:v>
                      </c:pt>
                      <c:pt idx="485">
                        <c:v>8.0830000000000002</c:v>
                      </c:pt>
                      <c:pt idx="486">
                        <c:v>8.1</c:v>
                      </c:pt>
                      <c:pt idx="487">
                        <c:v>8.1170000000000009</c:v>
                      </c:pt>
                      <c:pt idx="488">
                        <c:v>8.1329999999999991</c:v>
                      </c:pt>
                      <c:pt idx="489">
                        <c:v>8.15</c:v>
                      </c:pt>
                      <c:pt idx="490">
                        <c:v>8.1669999999999998</c:v>
                      </c:pt>
                      <c:pt idx="491">
                        <c:v>8.1829999999999998</c:v>
                      </c:pt>
                      <c:pt idx="492">
                        <c:v>8.1999999999999993</c:v>
                      </c:pt>
                      <c:pt idx="493">
                        <c:v>8.2170000000000005</c:v>
                      </c:pt>
                      <c:pt idx="494">
                        <c:v>8.2330000000000005</c:v>
                      </c:pt>
                      <c:pt idx="495">
                        <c:v>8.25</c:v>
                      </c:pt>
                      <c:pt idx="496">
                        <c:v>8.2669999999999995</c:v>
                      </c:pt>
                      <c:pt idx="497">
                        <c:v>8.2829999999999995</c:v>
                      </c:pt>
                      <c:pt idx="498">
                        <c:v>8.3000000000000007</c:v>
                      </c:pt>
                      <c:pt idx="499">
                        <c:v>8.3170000000000002</c:v>
                      </c:pt>
                      <c:pt idx="500">
                        <c:v>8.3330000000000002</c:v>
                      </c:pt>
                      <c:pt idx="501">
                        <c:v>8.35</c:v>
                      </c:pt>
                      <c:pt idx="502">
                        <c:v>8.3670000000000009</c:v>
                      </c:pt>
                      <c:pt idx="503">
                        <c:v>8.3829999999999991</c:v>
                      </c:pt>
                      <c:pt idx="504">
                        <c:v>8.4</c:v>
                      </c:pt>
                      <c:pt idx="505">
                        <c:v>8.4169999999999998</c:v>
                      </c:pt>
                      <c:pt idx="506">
                        <c:v>8.4329999999999998</c:v>
                      </c:pt>
                      <c:pt idx="507">
                        <c:v>8.4499999999999993</c:v>
                      </c:pt>
                      <c:pt idx="508">
                        <c:v>8.4670000000000005</c:v>
                      </c:pt>
                      <c:pt idx="509">
                        <c:v>8.4830000000000005</c:v>
                      </c:pt>
                      <c:pt idx="510">
                        <c:v>8.5</c:v>
                      </c:pt>
                      <c:pt idx="511">
                        <c:v>8.5169999999999995</c:v>
                      </c:pt>
                      <c:pt idx="512">
                        <c:v>8.5329999999999995</c:v>
                      </c:pt>
                      <c:pt idx="513">
                        <c:v>8.5500000000000007</c:v>
                      </c:pt>
                      <c:pt idx="514">
                        <c:v>8.5670000000000002</c:v>
                      </c:pt>
                      <c:pt idx="515">
                        <c:v>8.5830000000000002</c:v>
                      </c:pt>
                      <c:pt idx="516">
                        <c:v>8.6</c:v>
                      </c:pt>
                      <c:pt idx="517">
                        <c:v>8.6170000000000009</c:v>
                      </c:pt>
                      <c:pt idx="518">
                        <c:v>8.6329999999999991</c:v>
                      </c:pt>
                      <c:pt idx="519">
                        <c:v>8.65</c:v>
                      </c:pt>
                      <c:pt idx="520">
                        <c:v>8.6669999999999998</c:v>
                      </c:pt>
                      <c:pt idx="521">
                        <c:v>8.6829999999999998</c:v>
                      </c:pt>
                      <c:pt idx="522">
                        <c:v>8.6999999999999993</c:v>
                      </c:pt>
                      <c:pt idx="523">
                        <c:v>8.7170000000000005</c:v>
                      </c:pt>
                      <c:pt idx="524">
                        <c:v>8.7330000000000005</c:v>
                      </c:pt>
                      <c:pt idx="525">
                        <c:v>8.75</c:v>
                      </c:pt>
                      <c:pt idx="526">
                        <c:v>8.7669999999999995</c:v>
                      </c:pt>
                      <c:pt idx="527">
                        <c:v>8.7829999999999995</c:v>
                      </c:pt>
                      <c:pt idx="528">
                        <c:v>8.8000000000000007</c:v>
                      </c:pt>
                      <c:pt idx="529">
                        <c:v>8.8170000000000002</c:v>
                      </c:pt>
                      <c:pt idx="530">
                        <c:v>8.8330000000000002</c:v>
                      </c:pt>
                      <c:pt idx="531">
                        <c:v>8.85</c:v>
                      </c:pt>
                      <c:pt idx="532">
                        <c:v>8.8670000000000009</c:v>
                      </c:pt>
                      <c:pt idx="533">
                        <c:v>8.8829999999999991</c:v>
                      </c:pt>
                      <c:pt idx="534">
                        <c:v>8.9</c:v>
                      </c:pt>
                      <c:pt idx="535">
                        <c:v>8.9169999999999998</c:v>
                      </c:pt>
                      <c:pt idx="536">
                        <c:v>8.9329999999999998</c:v>
                      </c:pt>
                      <c:pt idx="537">
                        <c:v>8.9499999999999993</c:v>
                      </c:pt>
                      <c:pt idx="538">
                        <c:v>8.9670000000000005</c:v>
                      </c:pt>
                      <c:pt idx="539">
                        <c:v>8.9830000000000005</c:v>
                      </c:pt>
                      <c:pt idx="540">
                        <c:v>9</c:v>
                      </c:pt>
                      <c:pt idx="541">
                        <c:v>9.0169999999999995</c:v>
                      </c:pt>
                      <c:pt idx="542">
                        <c:v>9.0329999999999995</c:v>
                      </c:pt>
                      <c:pt idx="543">
                        <c:v>9.0500000000000007</c:v>
                      </c:pt>
                      <c:pt idx="544">
                        <c:v>9.0670000000000002</c:v>
                      </c:pt>
                      <c:pt idx="545">
                        <c:v>9.0830000000000002</c:v>
                      </c:pt>
                      <c:pt idx="546">
                        <c:v>9.1</c:v>
                      </c:pt>
                      <c:pt idx="547">
                        <c:v>9.1170000000000009</c:v>
                      </c:pt>
                      <c:pt idx="548">
                        <c:v>9.1329999999999991</c:v>
                      </c:pt>
                      <c:pt idx="549">
                        <c:v>9.15</c:v>
                      </c:pt>
                      <c:pt idx="550">
                        <c:v>9.1669999999999998</c:v>
                      </c:pt>
                      <c:pt idx="551">
                        <c:v>9.1829999999999998</c:v>
                      </c:pt>
                      <c:pt idx="552">
                        <c:v>9.1999999999999993</c:v>
                      </c:pt>
                      <c:pt idx="553">
                        <c:v>9.2170000000000005</c:v>
                      </c:pt>
                      <c:pt idx="554">
                        <c:v>9.2330000000000005</c:v>
                      </c:pt>
                      <c:pt idx="555">
                        <c:v>9.25</c:v>
                      </c:pt>
                      <c:pt idx="556">
                        <c:v>9.2669999999999995</c:v>
                      </c:pt>
                      <c:pt idx="557">
                        <c:v>9.2829999999999995</c:v>
                      </c:pt>
                      <c:pt idx="558">
                        <c:v>9.3000000000000007</c:v>
                      </c:pt>
                      <c:pt idx="559">
                        <c:v>9.3170000000000002</c:v>
                      </c:pt>
                      <c:pt idx="560">
                        <c:v>9.3330000000000002</c:v>
                      </c:pt>
                      <c:pt idx="561">
                        <c:v>9.35</c:v>
                      </c:pt>
                      <c:pt idx="562">
                        <c:v>9.3670000000000009</c:v>
                      </c:pt>
                      <c:pt idx="563">
                        <c:v>9.3829999999999991</c:v>
                      </c:pt>
                      <c:pt idx="564">
                        <c:v>9.4</c:v>
                      </c:pt>
                      <c:pt idx="565">
                        <c:v>9.4169999999999998</c:v>
                      </c:pt>
                      <c:pt idx="566">
                        <c:v>9.4329999999999998</c:v>
                      </c:pt>
                      <c:pt idx="567">
                        <c:v>9.4499999999999993</c:v>
                      </c:pt>
                      <c:pt idx="568">
                        <c:v>9.4670000000000005</c:v>
                      </c:pt>
                      <c:pt idx="569">
                        <c:v>9.4830000000000005</c:v>
                      </c:pt>
                      <c:pt idx="570">
                        <c:v>9.5</c:v>
                      </c:pt>
                      <c:pt idx="571">
                        <c:v>9.5169999999999995</c:v>
                      </c:pt>
                      <c:pt idx="572">
                        <c:v>9.5329999999999995</c:v>
                      </c:pt>
                      <c:pt idx="573">
                        <c:v>9.5500000000000007</c:v>
                      </c:pt>
                      <c:pt idx="574">
                        <c:v>9.5670000000000002</c:v>
                      </c:pt>
                      <c:pt idx="575">
                        <c:v>9.5830000000000002</c:v>
                      </c:pt>
                      <c:pt idx="576">
                        <c:v>9.6</c:v>
                      </c:pt>
                      <c:pt idx="577">
                        <c:v>9.6170000000000009</c:v>
                      </c:pt>
                      <c:pt idx="578">
                        <c:v>9.6329999999999991</c:v>
                      </c:pt>
                      <c:pt idx="579">
                        <c:v>9.65</c:v>
                      </c:pt>
                      <c:pt idx="580">
                        <c:v>9.6669999999999998</c:v>
                      </c:pt>
                      <c:pt idx="581">
                        <c:v>9.6829999999999998</c:v>
                      </c:pt>
                      <c:pt idx="582">
                        <c:v>9.6999999999999993</c:v>
                      </c:pt>
                      <c:pt idx="583">
                        <c:v>9.7170000000000005</c:v>
                      </c:pt>
                      <c:pt idx="584">
                        <c:v>9.7330000000000005</c:v>
                      </c:pt>
                      <c:pt idx="585">
                        <c:v>9.75</c:v>
                      </c:pt>
                      <c:pt idx="586">
                        <c:v>9.7669999999999995</c:v>
                      </c:pt>
                      <c:pt idx="587">
                        <c:v>9.7829999999999995</c:v>
                      </c:pt>
                      <c:pt idx="588">
                        <c:v>9.8000000000000007</c:v>
                      </c:pt>
                      <c:pt idx="589">
                        <c:v>9.8170000000000002</c:v>
                      </c:pt>
                      <c:pt idx="590">
                        <c:v>9.8330000000000002</c:v>
                      </c:pt>
                      <c:pt idx="591">
                        <c:v>9.85</c:v>
                      </c:pt>
                      <c:pt idx="592">
                        <c:v>9.8670000000000009</c:v>
                      </c:pt>
                      <c:pt idx="593">
                        <c:v>9.8829999999999991</c:v>
                      </c:pt>
                      <c:pt idx="594">
                        <c:v>9.9</c:v>
                      </c:pt>
                      <c:pt idx="595">
                        <c:v>9.9169999999999998</c:v>
                      </c:pt>
                      <c:pt idx="596">
                        <c:v>9.9329999999999998</c:v>
                      </c:pt>
                      <c:pt idx="597">
                        <c:v>9.9499999999999993</c:v>
                      </c:pt>
                      <c:pt idx="598">
                        <c:v>9.9670000000000005</c:v>
                      </c:pt>
                      <c:pt idx="599">
                        <c:v>9.9830000000000005</c:v>
                      </c:pt>
                      <c:pt idx="600">
                        <c:v>10</c:v>
                      </c:pt>
                      <c:pt idx="601">
                        <c:v>10.016999999999999</c:v>
                      </c:pt>
                      <c:pt idx="602">
                        <c:v>10.032999999999999</c:v>
                      </c:pt>
                      <c:pt idx="603">
                        <c:v>10.050000000000001</c:v>
                      </c:pt>
                      <c:pt idx="604">
                        <c:v>10.067</c:v>
                      </c:pt>
                      <c:pt idx="605">
                        <c:v>10.083</c:v>
                      </c:pt>
                      <c:pt idx="606">
                        <c:v>10.1</c:v>
                      </c:pt>
                      <c:pt idx="607">
                        <c:v>10.117000000000001</c:v>
                      </c:pt>
                      <c:pt idx="608">
                        <c:v>10.132999999999999</c:v>
                      </c:pt>
                      <c:pt idx="609">
                        <c:v>10.15</c:v>
                      </c:pt>
                      <c:pt idx="610">
                        <c:v>10.167</c:v>
                      </c:pt>
                      <c:pt idx="611">
                        <c:v>10.183</c:v>
                      </c:pt>
                      <c:pt idx="612">
                        <c:v>10.199999999999999</c:v>
                      </c:pt>
                      <c:pt idx="613">
                        <c:v>10.217000000000001</c:v>
                      </c:pt>
                      <c:pt idx="614">
                        <c:v>10.233000000000001</c:v>
                      </c:pt>
                      <c:pt idx="615">
                        <c:v>10.25</c:v>
                      </c:pt>
                      <c:pt idx="616">
                        <c:v>10.266999999999999</c:v>
                      </c:pt>
                      <c:pt idx="617">
                        <c:v>10.282999999999999</c:v>
                      </c:pt>
                      <c:pt idx="618">
                        <c:v>10.3</c:v>
                      </c:pt>
                      <c:pt idx="619">
                        <c:v>10.317</c:v>
                      </c:pt>
                      <c:pt idx="620">
                        <c:v>10.333</c:v>
                      </c:pt>
                      <c:pt idx="621">
                        <c:v>10.35</c:v>
                      </c:pt>
                      <c:pt idx="622">
                        <c:v>10.367000000000001</c:v>
                      </c:pt>
                      <c:pt idx="623">
                        <c:v>10.382999999999999</c:v>
                      </c:pt>
                      <c:pt idx="624">
                        <c:v>10.4</c:v>
                      </c:pt>
                      <c:pt idx="625">
                        <c:v>10.417</c:v>
                      </c:pt>
                      <c:pt idx="626">
                        <c:v>10.433</c:v>
                      </c:pt>
                      <c:pt idx="627">
                        <c:v>10.45</c:v>
                      </c:pt>
                      <c:pt idx="628">
                        <c:v>10.467000000000001</c:v>
                      </c:pt>
                      <c:pt idx="629">
                        <c:v>10.483000000000001</c:v>
                      </c:pt>
                      <c:pt idx="630">
                        <c:v>10.5</c:v>
                      </c:pt>
                      <c:pt idx="631">
                        <c:v>10.516999999999999</c:v>
                      </c:pt>
                      <c:pt idx="632">
                        <c:v>10.532999999999999</c:v>
                      </c:pt>
                      <c:pt idx="633">
                        <c:v>10.55</c:v>
                      </c:pt>
                      <c:pt idx="634">
                        <c:v>10.567</c:v>
                      </c:pt>
                      <c:pt idx="635">
                        <c:v>10.583</c:v>
                      </c:pt>
                      <c:pt idx="636">
                        <c:v>10.6</c:v>
                      </c:pt>
                      <c:pt idx="637">
                        <c:v>10.617000000000001</c:v>
                      </c:pt>
                      <c:pt idx="638">
                        <c:v>10.632999999999999</c:v>
                      </c:pt>
                      <c:pt idx="639">
                        <c:v>10.65</c:v>
                      </c:pt>
                      <c:pt idx="640">
                        <c:v>10.667</c:v>
                      </c:pt>
                      <c:pt idx="641">
                        <c:v>10.683</c:v>
                      </c:pt>
                      <c:pt idx="642">
                        <c:v>10.7</c:v>
                      </c:pt>
                      <c:pt idx="643">
                        <c:v>10.717000000000001</c:v>
                      </c:pt>
                      <c:pt idx="644">
                        <c:v>10.733000000000001</c:v>
                      </c:pt>
                      <c:pt idx="645">
                        <c:v>10.75</c:v>
                      </c:pt>
                      <c:pt idx="646">
                        <c:v>10.766999999999999</c:v>
                      </c:pt>
                      <c:pt idx="647">
                        <c:v>10.782999999999999</c:v>
                      </c:pt>
                      <c:pt idx="648">
                        <c:v>10.8</c:v>
                      </c:pt>
                      <c:pt idx="649">
                        <c:v>10.817</c:v>
                      </c:pt>
                      <c:pt idx="650">
                        <c:v>10.833</c:v>
                      </c:pt>
                      <c:pt idx="651">
                        <c:v>10.85</c:v>
                      </c:pt>
                      <c:pt idx="652">
                        <c:v>10.867000000000001</c:v>
                      </c:pt>
                      <c:pt idx="653">
                        <c:v>10.882999999999999</c:v>
                      </c:pt>
                      <c:pt idx="654">
                        <c:v>10.9</c:v>
                      </c:pt>
                      <c:pt idx="655">
                        <c:v>10.917</c:v>
                      </c:pt>
                      <c:pt idx="656">
                        <c:v>10.933</c:v>
                      </c:pt>
                      <c:pt idx="657">
                        <c:v>10.95</c:v>
                      </c:pt>
                      <c:pt idx="658">
                        <c:v>10.967000000000001</c:v>
                      </c:pt>
                      <c:pt idx="659">
                        <c:v>10.983000000000001</c:v>
                      </c:pt>
                      <c:pt idx="660">
                        <c:v>11</c:v>
                      </c:pt>
                      <c:pt idx="661">
                        <c:v>11.016999999999999</c:v>
                      </c:pt>
                      <c:pt idx="662">
                        <c:v>11.032999999999999</c:v>
                      </c:pt>
                      <c:pt idx="663">
                        <c:v>11.05</c:v>
                      </c:pt>
                      <c:pt idx="664">
                        <c:v>11.067</c:v>
                      </c:pt>
                      <c:pt idx="665">
                        <c:v>11.083</c:v>
                      </c:pt>
                      <c:pt idx="666">
                        <c:v>11.1</c:v>
                      </c:pt>
                      <c:pt idx="667">
                        <c:v>11.117000000000001</c:v>
                      </c:pt>
                      <c:pt idx="668">
                        <c:v>11.132999999999999</c:v>
                      </c:pt>
                      <c:pt idx="669">
                        <c:v>11.15</c:v>
                      </c:pt>
                      <c:pt idx="670">
                        <c:v>11.167</c:v>
                      </c:pt>
                      <c:pt idx="671">
                        <c:v>11.183</c:v>
                      </c:pt>
                      <c:pt idx="672">
                        <c:v>11.2</c:v>
                      </c:pt>
                      <c:pt idx="673">
                        <c:v>11.217000000000001</c:v>
                      </c:pt>
                      <c:pt idx="674">
                        <c:v>11.233000000000001</c:v>
                      </c:pt>
                      <c:pt idx="675">
                        <c:v>11.25</c:v>
                      </c:pt>
                      <c:pt idx="676">
                        <c:v>11.266999999999999</c:v>
                      </c:pt>
                      <c:pt idx="677">
                        <c:v>11.282999999999999</c:v>
                      </c:pt>
                      <c:pt idx="678">
                        <c:v>11.3</c:v>
                      </c:pt>
                      <c:pt idx="679">
                        <c:v>11.317</c:v>
                      </c:pt>
                      <c:pt idx="680">
                        <c:v>11.333</c:v>
                      </c:pt>
                      <c:pt idx="681">
                        <c:v>11.35</c:v>
                      </c:pt>
                      <c:pt idx="682">
                        <c:v>11.367000000000001</c:v>
                      </c:pt>
                      <c:pt idx="683">
                        <c:v>11.382999999999999</c:v>
                      </c:pt>
                      <c:pt idx="684">
                        <c:v>11.4</c:v>
                      </c:pt>
                      <c:pt idx="685">
                        <c:v>11.417</c:v>
                      </c:pt>
                      <c:pt idx="686">
                        <c:v>11.433</c:v>
                      </c:pt>
                      <c:pt idx="687">
                        <c:v>11.45</c:v>
                      </c:pt>
                      <c:pt idx="688">
                        <c:v>11.467000000000001</c:v>
                      </c:pt>
                      <c:pt idx="689">
                        <c:v>11.483000000000001</c:v>
                      </c:pt>
                      <c:pt idx="690">
                        <c:v>11.5</c:v>
                      </c:pt>
                      <c:pt idx="691">
                        <c:v>11.516999999999999</c:v>
                      </c:pt>
                      <c:pt idx="692">
                        <c:v>11.532999999999999</c:v>
                      </c:pt>
                      <c:pt idx="693">
                        <c:v>11.55</c:v>
                      </c:pt>
                      <c:pt idx="694">
                        <c:v>11.567</c:v>
                      </c:pt>
                      <c:pt idx="695">
                        <c:v>11.583</c:v>
                      </c:pt>
                      <c:pt idx="696">
                        <c:v>11.6</c:v>
                      </c:pt>
                      <c:pt idx="697">
                        <c:v>11.617000000000001</c:v>
                      </c:pt>
                      <c:pt idx="698">
                        <c:v>11.632999999999999</c:v>
                      </c:pt>
                      <c:pt idx="699">
                        <c:v>11.65</c:v>
                      </c:pt>
                      <c:pt idx="700">
                        <c:v>11.667</c:v>
                      </c:pt>
                      <c:pt idx="701">
                        <c:v>11.683</c:v>
                      </c:pt>
                      <c:pt idx="702">
                        <c:v>11.7</c:v>
                      </c:pt>
                      <c:pt idx="703">
                        <c:v>11.717000000000001</c:v>
                      </c:pt>
                      <c:pt idx="704">
                        <c:v>11.733000000000001</c:v>
                      </c:pt>
                      <c:pt idx="705">
                        <c:v>11.75</c:v>
                      </c:pt>
                      <c:pt idx="706">
                        <c:v>11.766999999999999</c:v>
                      </c:pt>
                      <c:pt idx="707">
                        <c:v>11.782999999999999</c:v>
                      </c:pt>
                      <c:pt idx="708">
                        <c:v>11.8</c:v>
                      </c:pt>
                      <c:pt idx="709">
                        <c:v>11.817</c:v>
                      </c:pt>
                      <c:pt idx="710">
                        <c:v>11.833</c:v>
                      </c:pt>
                      <c:pt idx="711">
                        <c:v>11.85</c:v>
                      </c:pt>
                      <c:pt idx="712">
                        <c:v>11.867000000000001</c:v>
                      </c:pt>
                      <c:pt idx="713">
                        <c:v>11.882999999999999</c:v>
                      </c:pt>
                      <c:pt idx="714">
                        <c:v>11.9</c:v>
                      </c:pt>
                      <c:pt idx="715">
                        <c:v>11.917</c:v>
                      </c:pt>
                      <c:pt idx="716">
                        <c:v>11.933</c:v>
                      </c:pt>
                      <c:pt idx="717">
                        <c:v>11.95</c:v>
                      </c:pt>
                      <c:pt idx="718">
                        <c:v>11.967000000000001</c:v>
                      </c:pt>
                      <c:pt idx="719">
                        <c:v>11.983000000000001</c:v>
                      </c:pt>
                      <c:pt idx="720">
                        <c:v>12</c:v>
                      </c:pt>
                      <c:pt idx="721">
                        <c:v>12.016999999999999</c:v>
                      </c:pt>
                      <c:pt idx="722">
                        <c:v>12.032999999999999</c:v>
                      </c:pt>
                      <c:pt idx="723">
                        <c:v>12.05</c:v>
                      </c:pt>
                      <c:pt idx="724">
                        <c:v>12.067</c:v>
                      </c:pt>
                      <c:pt idx="725">
                        <c:v>12.083</c:v>
                      </c:pt>
                      <c:pt idx="726">
                        <c:v>12.1</c:v>
                      </c:pt>
                      <c:pt idx="727">
                        <c:v>12.117000000000001</c:v>
                      </c:pt>
                      <c:pt idx="728">
                        <c:v>12.132999999999999</c:v>
                      </c:pt>
                      <c:pt idx="729">
                        <c:v>12.15</c:v>
                      </c:pt>
                      <c:pt idx="730">
                        <c:v>12.167</c:v>
                      </c:pt>
                      <c:pt idx="731">
                        <c:v>12.183</c:v>
                      </c:pt>
                      <c:pt idx="732">
                        <c:v>12.2</c:v>
                      </c:pt>
                      <c:pt idx="733">
                        <c:v>12.217000000000001</c:v>
                      </c:pt>
                      <c:pt idx="734">
                        <c:v>12.233000000000001</c:v>
                      </c:pt>
                      <c:pt idx="735">
                        <c:v>12.25</c:v>
                      </c:pt>
                      <c:pt idx="736">
                        <c:v>12.266999999999999</c:v>
                      </c:pt>
                      <c:pt idx="737">
                        <c:v>12.282999999999999</c:v>
                      </c:pt>
                      <c:pt idx="738">
                        <c:v>12.3</c:v>
                      </c:pt>
                      <c:pt idx="739">
                        <c:v>12.317</c:v>
                      </c:pt>
                      <c:pt idx="740">
                        <c:v>12.333</c:v>
                      </c:pt>
                      <c:pt idx="741">
                        <c:v>12.35</c:v>
                      </c:pt>
                      <c:pt idx="742">
                        <c:v>12.367000000000001</c:v>
                      </c:pt>
                      <c:pt idx="743">
                        <c:v>12.382999999999999</c:v>
                      </c:pt>
                      <c:pt idx="744">
                        <c:v>12.4</c:v>
                      </c:pt>
                      <c:pt idx="745">
                        <c:v>12.417</c:v>
                      </c:pt>
                      <c:pt idx="746">
                        <c:v>12.433</c:v>
                      </c:pt>
                      <c:pt idx="747">
                        <c:v>12.45</c:v>
                      </c:pt>
                      <c:pt idx="748">
                        <c:v>12.467000000000001</c:v>
                      </c:pt>
                      <c:pt idx="749">
                        <c:v>12.483000000000001</c:v>
                      </c:pt>
                      <c:pt idx="750">
                        <c:v>12.5</c:v>
                      </c:pt>
                      <c:pt idx="751">
                        <c:v>12.516999999999999</c:v>
                      </c:pt>
                      <c:pt idx="752">
                        <c:v>12.532999999999999</c:v>
                      </c:pt>
                      <c:pt idx="753">
                        <c:v>12.55</c:v>
                      </c:pt>
                      <c:pt idx="754">
                        <c:v>12.567</c:v>
                      </c:pt>
                      <c:pt idx="755">
                        <c:v>12.583</c:v>
                      </c:pt>
                      <c:pt idx="756">
                        <c:v>12.6</c:v>
                      </c:pt>
                      <c:pt idx="757">
                        <c:v>12.617000000000001</c:v>
                      </c:pt>
                      <c:pt idx="758">
                        <c:v>12.632999999999999</c:v>
                      </c:pt>
                      <c:pt idx="759">
                        <c:v>12.65</c:v>
                      </c:pt>
                      <c:pt idx="760">
                        <c:v>12.667</c:v>
                      </c:pt>
                      <c:pt idx="761">
                        <c:v>12.683</c:v>
                      </c:pt>
                      <c:pt idx="762">
                        <c:v>12.7</c:v>
                      </c:pt>
                      <c:pt idx="763">
                        <c:v>12.717000000000001</c:v>
                      </c:pt>
                      <c:pt idx="764">
                        <c:v>12.733000000000001</c:v>
                      </c:pt>
                      <c:pt idx="765">
                        <c:v>12.75</c:v>
                      </c:pt>
                      <c:pt idx="766">
                        <c:v>12.766999999999999</c:v>
                      </c:pt>
                      <c:pt idx="767">
                        <c:v>12.782999999999999</c:v>
                      </c:pt>
                      <c:pt idx="768">
                        <c:v>12.8</c:v>
                      </c:pt>
                      <c:pt idx="769">
                        <c:v>12.817</c:v>
                      </c:pt>
                      <c:pt idx="770">
                        <c:v>12.833</c:v>
                      </c:pt>
                      <c:pt idx="771">
                        <c:v>12.85</c:v>
                      </c:pt>
                      <c:pt idx="772">
                        <c:v>12.867000000000001</c:v>
                      </c:pt>
                      <c:pt idx="773">
                        <c:v>12.882999999999999</c:v>
                      </c:pt>
                      <c:pt idx="774">
                        <c:v>12.9</c:v>
                      </c:pt>
                      <c:pt idx="775">
                        <c:v>12.917</c:v>
                      </c:pt>
                      <c:pt idx="776">
                        <c:v>12.933</c:v>
                      </c:pt>
                      <c:pt idx="777">
                        <c:v>12.95</c:v>
                      </c:pt>
                      <c:pt idx="778">
                        <c:v>12.967000000000001</c:v>
                      </c:pt>
                      <c:pt idx="779">
                        <c:v>12.983000000000001</c:v>
                      </c:pt>
                      <c:pt idx="780">
                        <c:v>13</c:v>
                      </c:pt>
                      <c:pt idx="781">
                        <c:v>13.016999999999999</c:v>
                      </c:pt>
                      <c:pt idx="782">
                        <c:v>13.032999999999999</c:v>
                      </c:pt>
                      <c:pt idx="783">
                        <c:v>13.05</c:v>
                      </c:pt>
                      <c:pt idx="784">
                        <c:v>13.067</c:v>
                      </c:pt>
                      <c:pt idx="785">
                        <c:v>13.083</c:v>
                      </c:pt>
                      <c:pt idx="786">
                        <c:v>13.1</c:v>
                      </c:pt>
                      <c:pt idx="787">
                        <c:v>13.117000000000001</c:v>
                      </c:pt>
                      <c:pt idx="788">
                        <c:v>13.132999999999999</c:v>
                      </c:pt>
                      <c:pt idx="789">
                        <c:v>13.15</c:v>
                      </c:pt>
                      <c:pt idx="790">
                        <c:v>13.167</c:v>
                      </c:pt>
                      <c:pt idx="791">
                        <c:v>13.183</c:v>
                      </c:pt>
                      <c:pt idx="792">
                        <c:v>13.2</c:v>
                      </c:pt>
                      <c:pt idx="793">
                        <c:v>13.217000000000001</c:v>
                      </c:pt>
                      <c:pt idx="794">
                        <c:v>13.233000000000001</c:v>
                      </c:pt>
                      <c:pt idx="795">
                        <c:v>13.25</c:v>
                      </c:pt>
                      <c:pt idx="796">
                        <c:v>13.266999999999999</c:v>
                      </c:pt>
                      <c:pt idx="797">
                        <c:v>13.282999999999999</c:v>
                      </c:pt>
                      <c:pt idx="798">
                        <c:v>13.3</c:v>
                      </c:pt>
                      <c:pt idx="799">
                        <c:v>13.317</c:v>
                      </c:pt>
                      <c:pt idx="800">
                        <c:v>13.333</c:v>
                      </c:pt>
                      <c:pt idx="801">
                        <c:v>13.35</c:v>
                      </c:pt>
                      <c:pt idx="802">
                        <c:v>13.367000000000001</c:v>
                      </c:pt>
                      <c:pt idx="803">
                        <c:v>13.382999999999999</c:v>
                      </c:pt>
                      <c:pt idx="804">
                        <c:v>13.4</c:v>
                      </c:pt>
                      <c:pt idx="805">
                        <c:v>13.417</c:v>
                      </c:pt>
                      <c:pt idx="806">
                        <c:v>13.433</c:v>
                      </c:pt>
                      <c:pt idx="807">
                        <c:v>13.45</c:v>
                      </c:pt>
                      <c:pt idx="808">
                        <c:v>13.467000000000001</c:v>
                      </c:pt>
                      <c:pt idx="809">
                        <c:v>13.483000000000001</c:v>
                      </c:pt>
                      <c:pt idx="810">
                        <c:v>13.5</c:v>
                      </c:pt>
                      <c:pt idx="811">
                        <c:v>13.516999999999999</c:v>
                      </c:pt>
                      <c:pt idx="812">
                        <c:v>13.532999999999999</c:v>
                      </c:pt>
                      <c:pt idx="813">
                        <c:v>13.55</c:v>
                      </c:pt>
                      <c:pt idx="814">
                        <c:v>13.567</c:v>
                      </c:pt>
                      <c:pt idx="815">
                        <c:v>13.583</c:v>
                      </c:pt>
                      <c:pt idx="816">
                        <c:v>13.6</c:v>
                      </c:pt>
                      <c:pt idx="817">
                        <c:v>13.617000000000001</c:v>
                      </c:pt>
                      <c:pt idx="818">
                        <c:v>13.632999999999999</c:v>
                      </c:pt>
                      <c:pt idx="819">
                        <c:v>13.65</c:v>
                      </c:pt>
                      <c:pt idx="820">
                        <c:v>13.667</c:v>
                      </c:pt>
                      <c:pt idx="821">
                        <c:v>13.683</c:v>
                      </c:pt>
                      <c:pt idx="822">
                        <c:v>13.7</c:v>
                      </c:pt>
                      <c:pt idx="823">
                        <c:v>13.717000000000001</c:v>
                      </c:pt>
                      <c:pt idx="824">
                        <c:v>13.733000000000001</c:v>
                      </c:pt>
                      <c:pt idx="825">
                        <c:v>13.75</c:v>
                      </c:pt>
                      <c:pt idx="826">
                        <c:v>13.766999999999999</c:v>
                      </c:pt>
                      <c:pt idx="827">
                        <c:v>13.782999999999999</c:v>
                      </c:pt>
                      <c:pt idx="828">
                        <c:v>13.8</c:v>
                      </c:pt>
                      <c:pt idx="829">
                        <c:v>13.817</c:v>
                      </c:pt>
                      <c:pt idx="830">
                        <c:v>13.833</c:v>
                      </c:pt>
                      <c:pt idx="831">
                        <c:v>13.85</c:v>
                      </c:pt>
                      <c:pt idx="832">
                        <c:v>13.867000000000001</c:v>
                      </c:pt>
                      <c:pt idx="833">
                        <c:v>13.882999999999999</c:v>
                      </c:pt>
                      <c:pt idx="834">
                        <c:v>13.9</c:v>
                      </c:pt>
                      <c:pt idx="835">
                        <c:v>13.917</c:v>
                      </c:pt>
                      <c:pt idx="836">
                        <c:v>13.933</c:v>
                      </c:pt>
                      <c:pt idx="837">
                        <c:v>13.95</c:v>
                      </c:pt>
                      <c:pt idx="838">
                        <c:v>13.967000000000001</c:v>
                      </c:pt>
                      <c:pt idx="839">
                        <c:v>13.983000000000001</c:v>
                      </c:pt>
                      <c:pt idx="840">
                        <c:v>14</c:v>
                      </c:pt>
                      <c:pt idx="841">
                        <c:v>14.016999999999999</c:v>
                      </c:pt>
                      <c:pt idx="842">
                        <c:v>14.032999999999999</c:v>
                      </c:pt>
                      <c:pt idx="843">
                        <c:v>14.05</c:v>
                      </c:pt>
                      <c:pt idx="844">
                        <c:v>14.067</c:v>
                      </c:pt>
                      <c:pt idx="845">
                        <c:v>14.083</c:v>
                      </c:pt>
                      <c:pt idx="846">
                        <c:v>14.1</c:v>
                      </c:pt>
                      <c:pt idx="847">
                        <c:v>14.117000000000001</c:v>
                      </c:pt>
                      <c:pt idx="848">
                        <c:v>14.132999999999999</c:v>
                      </c:pt>
                      <c:pt idx="849">
                        <c:v>14.15</c:v>
                      </c:pt>
                      <c:pt idx="850">
                        <c:v>14.167</c:v>
                      </c:pt>
                      <c:pt idx="851">
                        <c:v>14.183</c:v>
                      </c:pt>
                      <c:pt idx="852">
                        <c:v>14.2</c:v>
                      </c:pt>
                      <c:pt idx="853">
                        <c:v>14.217000000000001</c:v>
                      </c:pt>
                      <c:pt idx="854">
                        <c:v>14.233000000000001</c:v>
                      </c:pt>
                      <c:pt idx="855">
                        <c:v>14.25</c:v>
                      </c:pt>
                      <c:pt idx="856">
                        <c:v>14.266999999999999</c:v>
                      </c:pt>
                      <c:pt idx="857">
                        <c:v>14.282999999999999</c:v>
                      </c:pt>
                      <c:pt idx="858">
                        <c:v>14.3</c:v>
                      </c:pt>
                      <c:pt idx="859">
                        <c:v>14.317</c:v>
                      </c:pt>
                      <c:pt idx="860">
                        <c:v>14.333</c:v>
                      </c:pt>
                      <c:pt idx="861">
                        <c:v>14.35</c:v>
                      </c:pt>
                      <c:pt idx="862">
                        <c:v>14.367000000000001</c:v>
                      </c:pt>
                      <c:pt idx="863">
                        <c:v>14.382999999999999</c:v>
                      </c:pt>
                      <c:pt idx="864">
                        <c:v>14.4</c:v>
                      </c:pt>
                      <c:pt idx="865">
                        <c:v>14.417</c:v>
                      </c:pt>
                      <c:pt idx="866">
                        <c:v>14.433</c:v>
                      </c:pt>
                      <c:pt idx="867">
                        <c:v>14.45</c:v>
                      </c:pt>
                      <c:pt idx="868">
                        <c:v>14.467000000000001</c:v>
                      </c:pt>
                      <c:pt idx="869">
                        <c:v>14.483000000000001</c:v>
                      </c:pt>
                      <c:pt idx="870">
                        <c:v>14.5</c:v>
                      </c:pt>
                      <c:pt idx="871">
                        <c:v>14.516999999999999</c:v>
                      </c:pt>
                      <c:pt idx="872">
                        <c:v>14.532999999999999</c:v>
                      </c:pt>
                      <c:pt idx="873">
                        <c:v>14.55</c:v>
                      </c:pt>
                      <c:pt idx="874">
                        <c:v>14.567</c:v>
                      </c:pt>
                      <c:pt idx="875">
                        <c:v>14.583</c:v>
                      </c:pt>
                      <c:pt idx="876">
                        <c:v>14.6</c:v>
                      </c:pt>
                      <c:pt idx="877">
                        <c:v>14.617000000000001</c:v>
                      </c:pt>
                      <c:pt idx="878">
                        <c:v>14.632999999999999</c:v>
                      </c:pt>
                      <c:pt idx="879">
                        <c:v>14.65</c:v>
                      </c:pt>
                      <c:pt idx="880">
                        <c:v>14.667</c:v>
                      </c:pt>
                      <c:pt idx="881">
                        <c:v>14.683</c:v>
                      </c:pt>
                      <c:pt idx="882">
                        <c:v>14.7</c:v>
                      </c:pt>
                      <c:pt idx="883">
                        <c:v>14.717000000000001</c:v>
                      </c:pt>
                      <c:pt idx="884">
                        <c:v>14.733000000000001</c:v>
                      </c:pt>
                      <c:pt idx="885">
                        <c:v>14.75</c:v>
                      </c:pt>
                      <c:pt idx="886">
                        <c:v>14.766999999999999</c:v>
                      </c:pt>
                      <c:pt idx="887">
                        <c:v>14.782999999999999</c:v>
                      </c:pt>
                      <c:pt idx="888">
                        <c:v>14.8</c:v>
                      </c:pt>
                      <c:pt idx="889">
                        <c:v>14.817</c:v>
                      </c:pt>
                      <c:pt idx="890">
                        <c:v>14.833</c:v>
                      </c:pt>
                      <c:pt idx="891">
                        <c:v>14.85</c:v>
                      </c:pt>
                      <c:pt idx="892">
                        <c:v>14.867000000000001</c:v>
                      </c:pt>
                      <c:pt idx="893">
                        <c:v>14.882999999999999</c:v>
                      </c:pt>
                      <c:pt idx="894">
                        <c:v>14.9</c:v>
                      </c:pt>
                      <c:pt idx="895">
                        <c:v>14.917</c:v>
                      </c:pt>
                      <c:pt idx="896">
                        <c:v>14.933</c:v>
                      </c:pt>
                      <c:pt idx="897">
                        <c:v>14.95</c:v>
                      </c:pt>
                      <c:pt idx="898">
                        <c:v>14.967000000000001</c:v>
                      </c:pt>
                      <c:pt idx="899">
                        <c:v>14.983000000000001</c:v>
                      </c:pt>
                      <c:pt idx="900">
                        <c:v>15</c:v>
                      </c:pt>
                      <c:pt idx="901">
                        <c:v>15.016999999999999</c:v>
                      </c:pt>
                      <c:pt idx="902">
                        <c:v>15.032999999999999</c:v>
                      </c:pt>
                      <c:pt idx="903">
                        <c:v>15.05</c:v>
                      </c:pt>
                      <c:pt idx="904">
                        <c:v>15.067</c:v>
                      </c:pt>
                      <c:pt idx="905">
                        <c:v>15.083</c:v>
                      </c:pt>
                      <c:pt idx="906">
                        <c:v>15.1</c:v>
                      </c:pt>
                      <c:pt idx="907">
                        <c:v>15.117000000000001</c:v>
                      </c:pt>
                      <c:pt idx="908">
                        <c:v>15.132999999999999</c:v>
                      </c:pt>
                      <c:pt idx="909">
                        <c:v>15.15</c:v>
                      </c:pt>
                      <c:pt idx="910">
                        <c:v>15.167</c:v>
                      </c:pt>
                      <c:pt idx="911">
                        <c:v>15.183</c:v>
                      </c:pt>
                      <c:pt idx="912">
                        <c:v>15.2</c:v>
                      </c:pt>
                      <c:pt idx="913">
                        <c:v>15.217000000000001</c:v>
                      </c:pt>
                      <c:pt idx="914">
                        <c:v>15.233000000000001</c:v>
                      </c:pt>
                      <c:pt idx="915">
                        <c:v>15.25</c:v>
                      </c:pt>
                      <c:pt idx="916">
                        <c:v>15.266999999999999</c:v>
                      </c:pt>
                      <c:pt idx="917">
                        <c:v>15.282999999999999</c:v>
                      </c:pt>
                      <c:pt idx="918">
                        <c:v>15.3</c:v>
                      </c:pt>
                      <c:pt idx="919">
                        <c:v>15.317</c:v>
                      </c:pt>
                      <c:pt idx="920">
                        <c:v>15.333</c:v>
                      </c:pt>
                      <c:pt idx="921">
                        <c:v>15.35</c:v>
                      </c:pt>
                      <c:pt idx="922">
                        <c:v>15.367000000000001</c:v>
                      </c:pt>
                      <c:pt idx="923">
                        <c:v>15.382999999999999</c:v>
                      </c:pt>
                      <c:pt idx="924">
                        <c:v>15.4</c:v>
                      </c:pt>
                      <c:pt idx="925">
                        <c:v>15.417</c:v>
                      </c:pt>
                      <c:pt idx="926">
                        <c:v>15.433</c:v>
                      </c:pt>
                      <c:pt idx="927">
                        <c:v>15.45</c:v>
                      </c:pt>
                      <c:pt idx="928">
                        <c:v>15.467000000000001</c:v>
                      </c:pt>
                      <c:pt idx="929">
                        <c:v>15.483000000000001</c:v>
                      </c:pt>
                      <c:pt idx="930">
                        <c:v>15.5</c:v>
                      </c:pt>
                      <c:pt idx="931">
                        <c:v>15.516999999999999</c:v>
                      </c:pt>
                      <c:pt idx="932">
                        <c:v>15.532999999999999</c:v>
                      </c:pt>
                      <c:pt idx="933">
                        <c:v>15.55</c:v>
                      </c:pt>
                      <c:pt idx="934">
                        <c:v>15.567</c:v>
                      </c:pt>
                      <c:pt idx="935">
                        <c:v>15.583</c:v>
                      </c:pt>
                      <c:pt idx="936">
                        <c:v>15.6</c:v>
                      </c:pt>
                      <c:pt idx="937">
                        <c:v>15.617000000000001</c:v>
                      </c:pt>
                      <c:pt idx="938">
                        <c:v>15.632999999999999</c:v>
                      </c:pt>
                      <c:pt idx="939">
                        <c:v>15.65</c:v>
                      </c:pt>
                      <c:pt idx="940">
                        <c:v>15.667</c:v>
                      </c:pt>
                      <c:pt idx="941">
                        <c:v>15.683</c:v>
                      </c:pt>
                      <c:pt idx="942">
                        <c:v>15.7</c:v>
                      </c:pt>
                      <c:pt idx="943">
                        <c:v>15.717000000000001</c:v>
                      </c:pt>
                      <c:pt idx="944">
                        <c:v>15.733000000000001</c:v>
                      </c:pt>
                      <c:pt idx="945">
                        <c:v>15.75</c:v>
                      </c:pt>
                      <c:pt idx="946">
                        <c:v>15.766999999999999</c:v>
                      </c:pt>
                      <c:pt idx="947">
                        <c:v>15.782999999999999</c:v>
                      </c:pt>
                      <c:pt idx="948">
                        <c:v>15.8</c:v>
                      </c:pt>
                      <c:pt idx="949">
                        <c:v>15.817</c:v>
                      </c:pt>
                      <c:pt idx="950">
                        <c:v>15.833</c:v>
                      </c:pt>
                      <c:pt idx="951">
                        <c:v>15.85</c:v>
                      </c:pt>
                      <c:pt idx="952">
                        <c:v>15.867000000000001</c:v>
                      </c:pt>
                      <c:pt idx="953">
                        <c:v>15.882999999999999</c:v>
                      </c:pt>
                      <c:pt idx="954">
                        <c:v>15.9</c:v>
                      </c:pt>
                      <c:pt idx="955">
                        <c:v>15.917</c:v>
                      </c:pt>
                      <c:pt idx="956">
                        <c:v>15.933</c:v>
                      </c:pt>
                      <c:pt idx="957">
                        <c:v>15.95</c:v>
                      </c:pt>
                      <c:pt idx="958">
                        <c:v>15.967000000000001</c:v>
                      </c:pt>
                      <c:pt idx="959">
                        <c:v>15.983000000000001</c:v>
                      </c:pt>
                      <c:pt idx="960">
                        <c:v>16</c:v>
                      </c:pt>
                      <c:pt idx="961">
                        <c:v>16.016999999999999</c:v>
                      </c:pt>
                      <c:pt idx="962">
                        <c:v>16.033000000000001</c:v>
                      </c:pt>
                      <c:pt idx="963">
                        <c:v>16.05</c:v>
                      </c:pt>
                      <c:pt idx="964">
                        <c:v>16.067</c:v>
                      </c:pt>
                      <c:pt idx="965">
                        <c:v>16.082999999999998</c:v>
                      </c:pt>
                      <c:pt idx="966">
                        <c:v>16.100000000000001</c:v>
                      </c:pt>
                      <c:pt idx="967">
                        <c:v>16.117000000000001</c:v>
                      </c:pt>
                      <c:pt idx="968">
                        <c:v>16.132999999999999</c:v>
                      </c:pt>
                      <c:pt idx="969">
                        <c:v>16.149999999999999</c:v>
                      </c:pt>
                      <c:pt idx="970">
                        <c:v>16.167000000000002</c:v>
                      </c:pt>
                      <c:pt idx="971">
                        <c:v>16.183</c:v>
                      </c:pt>
                      <c:pt idx="972">
                        <c:v>16.2</c:v>
                      </c:pt>
                      <c:pt idx="973">
                        <c:v>16.216999999999999</c:v>
                      </c:pt>
                      <c:pt idx="974">
                        <c:v>16.233000000000001</c:v>
                      </c:pt>
                      <c:pt idx="975">
                        <c:v>16.25</c:v>
                      </c:pt>
                      <c:pt idx="976">
                        <c:v>16.266999999999999</c:v>
                      </c:pt>
                      <c:pt idx="977">
                        <c:v>16.283000000000001</c:v>
                      </c:pt>
                      <c:pt idx="978">
                        <c:v>16.3</c:v>
                      </c:pt>
                      <c:pt idx="979">
                        <c:v>16.317</c:v>
                      </c:pt>
                      <c:pt idx="980">
                        <c:v>16.332999999999998</c:v>
                      </c:pt>
                      <c:pt idx="981">
                        <c:v>16.350000000000001</c:v>
                      </c:pt>
                      <c:pt idx="982">
                        <c:v>16.367000000000001</c:v>
                      </c:pt>
                      <c:pt idx="983">
                        <c:v>16.382999999999999</c:v>
                      </c:pt>
                      <c:pt idx="984">
                        <c:v>16.399999999999999</c:v>
                      </c:pt>
                      <c:pt idx="985">
                        <c:v>16.417000000000002</c:v>
                      </c:pt>
                      <c:pt idx="986">
                        <c:v>16.433</c:v>
                      </c:pt>
                      <c:pt idx="987">
                        <c:v>16.45</c:v>
                      </c:pt>
                      <c:pt idx="988">
                        <c:v>16.466999999999999</c:v>
                      </c:pt>
                      <c:pt idx="989">
                        <c:v>16.483000000000001</c:v>
                      </c:pt>
                      <c:pt idx="990">
                        <c:v>16.5</c:v>
                      </c:pt>
                      <c:pt idx="991">
                        <c:v>16.516999999999999</c:v>
                      </c:pt>
                      <c:pt idx="992">
                        <c:v>16.533000000000001</c:v>
                      </c:pt>
                      <c:pt idx="993">
                        <c:v>16.55</c:v>
                      </c:pt>
                      <c:pt idx="994">
                        <c:v>16.567</c:v>
                      </c:pt>
                      <c:pt idx="995">
                        <c:v>16.582999999999998</c:v>
                      </c:pt>
                      <c:pt idx="996">
                        <c:v>16.600000000000001</c:v>
                      </c:pt>
                      <c:pt idx="997">
                        <c:v>16.617000000000001</c:v>
                      </c:pt>
                      <c:pt idx="998">
                        <c:v>16.632999999999999</c:v>
                      </c:pt>
                      <c:pt idx="999">
                        <c:v>16.649999999999999</c:v>
                      </c:pt>
                      <c:pt idx="1000">
                        <c:v>16.667000000000002</c:v>
                      </c:pt>
                      <c:pt idx="1001">
                        <c:v>16.683</c:v>
                      </c:pt>
                      <c:pt idx="1002">
                        <c:v>16.7</c:v>
                      </c:pt>
                      <c:pt idx="1003">
                        <c:v>16.716999999999999</c:v>
                      </c:pt>
                      <c:pt idx="1004">
                        <c:v>16.733000000000001</c:v>
                      </c:pt>
                      <c:pt idx="1005">
                        <c:v>16.75</c:v>
                      </c:pt>
                      <c:pt idx="1006">
                        <c:v>16.766999999999999</c:v>
                      </c:pt>
                      <c:pt idx="1007">
                        <c:v>16.783000000000001</c:v>
                      </c:pt>
                      <c:pt idx="1008">
                        <c:v>16.8</c:v>
                      </c:pt>
                      <c:pt idx="1009">
                        <c:v>16.817</c:v>
                      </c:pt>
                      <c:pt idx="1010">
                        <c:v>16.832999999999998</c:v>
                      </c:pt>
                      <c:pt idx="1011">
                        <c:v>16.850000000000001</c:v>
                      </c:pt>
                      <c:pt idx="1012">
                        <c:v>16.867000000000001</c:v>
                      </c:pt>
                      <c:pt idx="1013">
                        <c:v>16.882999999999999</c:v>
                      </c:pt>
                      <c:pt idx="1014">
                        <c:v>16.899999999999999</c:v>
                      </c:pt>
                      <c:pt idx="1015">
                        <c:v>16.917000000000002</c:v>
                      </c:pt>
                      <c:pt idx="1016">
                        <c:v>16.933</c:v>
                      </c:pt>
                      <c:pt idx="1017">
                        <c:v>16.95</c:v>
                      </c:pt>
                      <c:pt idx="1018">
                        <c:v>16.966999999999999</c:v>
                      </c:pt>
                      <c:pt idx="1019">
                        <c:v>16.983000000000001</c:v>
                      </c:pt>
                      <c:pt idx="1020">
                        <c:v>17</c:v>
                      </c:pt>
                      <c:pt idx="1021">
                        <c:v>17.016999999999999</c:v>
                      </c:pt>
                      <c:pt idx="1022">
                        <c:v>17.033000000000001</c:v>
                      </c:pt>
                      <c:pt idx="1023">
                        <c:v>17.05</c:v>
                      </c:pt>
                      <c:pt idx="1024">
                        <c:v>17.067</c:v>
                      </c:pt>
                      <c:pt idx="1025">
                        <c:v>17.082999999999998</c:v>
                      </c:pt>
                      <c:pt idx="1026">
                        <c:v>17.100000000000001</c:v>
                      </c:pt>
                      <c:pt idx="1027">
                        <c:v>17.117000000000001</c:v>
                      </c:pt>
                      <c:pt idx="1028">
                        <c:v>17.132999999999999</c:v>
                      </c:pt>
                      <c:pt idx="1029">
                        <c:v>17.149999999999999</c:v>
                      </c:pt>
                      <c:pt idx="1030">
                        <c:v>17.167000000000002</c:v>
                      </c:pt>
                      <c:pt idx="1031">
                        <c:v>17.183</c:v>
                      </c:pt>
                      <c:pt idx="1032">
                        <c:v>17.2</c:v>
                      </c:pt>
                      <c:pt idx="1033">
                        <c:v>17.216999999999999</c:v>
                      </c:pt>
                      <c:pt idx="1034">
                        <c:v>17.233000000000001</c:v>
                      </c:pt>
                      <c:pt idx="1035">
                        <c:v>17.25</c:v>
                      </c:pt>
                      <c:pt idx="1036">
                        <c:v>17.266999999999999</c:v>
                      </c:pt>
                      <c:pt idx="1037">
                        <c:v>17.283000000000001</c:v>
                      </c:pt>
                      <c:pt idx="1038">
                        <c:v>17.3</c:v>
                      </c:pt>
                      <c:pt idx="1039">
                        <c:v>17.317</c:v>
                      </c:pt>
                      <c:pt idx="1040">
                        <c:v>17.332999999999998</c:v>
                      </c:pt>
                      <c:pt idx="1041">
                        <c:v>17.350000000000001</c:v>
                      </c:pt>
                      <c:pt idx="1042">
                        <c:v>17.367000000000001</c:v>
                      </c:pt>
                      <c:pt idx="1043">
                        <c:v>17.382999999999999</c:v>
                      </c:pt>
                      <c:pt idx="1044">
                        <c:v>17.399999999999999</c:v>
                      </c:pt>
                      <c:pt idx="1045">
                        <c:v>17.417000000000002</c:v>
                      </c:pt>
                      <c:pt idx="1046">
                        <c:v>17.433</c:v>
                      </c:pt>
                      <c:pt idx="1047">
                        <c:v>17.45</c:v>
                      </c:pt>
                      <c:pt idx="1048">
                        <c:v>17.466999999999999</c:v>
                      </c:pt>
                      <c:pt idx="1049">
                        <c:v>17.483000000000001</c:v>
                      </c:pt>
                      <c:pt idx="1050">
                        <c:v>17.5</c:v>
                      </c:pt>
                      <c:pt idx="1051">
                        <c:v>17.516999999999999</c:v>
                      </c:pt>
                      <c:pt idx="1052">
                        <c:v>17.533000000000001</c:v>
                      </c:pt>
                      <c:pt idx="1053">
                        <c:v>17.55</c:v>
                      </c:pt>
                      <c:pt idx="1054">
                        <c:v>17.567</c:v>
                      </c:pt>
                      <c:pt idx="1055">
                        <c:v>17.582999999999998</c:v>
                      </c:pt>
                      <c:pt idx="1056">
                        <c:v>17.600000000000001</c:v>
                      </c:pt>
                      <c:pt idx="1057">
                        <c:v>17.617000000000001</c:v>
                      </c:pt>
                      <c:pt idx="1058">
                        <c:v>17.632999999999999</c:v>
                      </c:pt>
                      <c:pt idx="1059">
                        <c:v>17.649999999999999</c:v>
                      </c:pt>
                      <c:pt idx="1060">
                        <c:v>17.667000000000002</c:v>
                      </c:pt>
                      <c:pt idx="1061">
                        <c:v>17.683</c:v>
                      </c:pt>
                      <c:pt idx="1062">
                        <c:v>17.7</c:v>
                      </c:pt>
                      <c:pt idx="1063">
                        <c:v>17.716999999999999</c:v>
                      </c:pt>
                      <c:pt idx="1064">
                        <c:v>17.733000000000001</c:v>
                      </c:pt>
                      <c:pt idx="1065">
                        <c:v>17.75</c:v>
                      </c:pt>
                      <c:pt idx="1066">
                        <c:v>17.766999999999999</c:v>
                      </c:pt>
                      <c:pt idx="1067">
                        <c:v>17.783000000000001</c:v>
                      </c:pt>
                      <c:pt idx="1068">
                        <c:v>17.8</c:v>
                      </c:pt>
                      <c:pt idx="1069">
                        <c:v>17.817</c:v>
                      </c:pt>
                      <c:pt idx="1070">
                        <c:v>17.832999999999998</c:v>
                      </c:pt>
                      <c:pt idx="1071">
                        <c:v>17.850000000000001</c:v>
                      </c:pt>
                      <c:pt idx="1072">
                        <c:v>17.867000000000001</c:v>
                      </c:pt>
                      <c:pt idx="1073">
                        <c:v>17.882999999999999</c:v>
                      </c:pt>
                      <c:pt idx="1074">
                        <c:v>17.899999999999999</c:v>
                      </c:pt>
                      <c:pt idx="1075">
                        <c:v>17.917000000000002</c:v>
                      </c:pt>
                      <c:pt idx="1076">
                        <c:v>17.933</c:v>
                      </c:pt>
                      <c:pt idx="1077">
                        <c:v>17.95</c:v>
                      </c:pt>
                      <c:pt idx="1078">
                        <c:v>17.966999999999999</c:v>
                      </c:pt>
                      <c:pt idx="1079">
                        <c:v>17.983000000000001</c:v>
                      </c:pt>
                      <c:pt idx="1080">
                        <c:v>18</c:v>
                      </c:pt>
                      <c:pt idx="1081">
                        <c:v>18.016999999999999</c:v>
                      </c:pt>
                      <c:pt idx="1082">
                        <c:v>18.033000000000001</c:v>
                      </c:pt>
                      <c:pt idx="1083">
                        <c:v>18.05</c:v>
                      </c:pt>
                      <c:pt idx="1084">
                        <c:v>18.067</c:v>
                      </c:pt>
                      <c:pt idx="1085">
                        <c:v>18.082999999999998</c:v>
                      </c:pt>
                      <c:pt idx="1086">
                        <c:v>18.100000000000001</c:v>
                      </c:pt>
                      <c:pt idx="1087">
                        <c:v>18.117000000000001</c:v>
                      </c:pt>
                      <c:pt idx="1088">
                        <c:v>18.132999999999999</c:v>
                      </c:pt>
                      <c:pt idx="1089">
                        <c:v>18.149999999999999</c:v>
                      </c:pt>
                      <c:pt idx="1090">
                        <c:v>18.167000000000002</c:v>
                      </c:pt>
                      <c:pt idx="1091">
                        <c:v>18.183</c:v>
                      </c:pt>
                      <c:pt idx="1092">
                        <c:v>18.2</c:v>
                      </c:pt>
                      <c:pt idx="1093">
                        <c:v>18.216999999999999</c:v>
                      </c:pt>
                      <c:pt idx="1094">
                        <c:v>18.233000000000001</c:v>
                      </c:pt>
                      <c:pt idx="1095">
                        <c:v>18.25</c:v>
                      </c:pt>
                      <c:pt idx="1096">
                        <c:v>18.266999999999999</c:v>
                      </c:pt>
                      <c:pt idx="1097">
                        <c:v>18.283000000000001</c:v>
                      </c:pt>
                      <c:pt idx="1098">
                        <c:v>18.3</c:v>
                      </c:pt>
                      <c:pt idx="1099">
                        <c:v>18.317</c:v>
                      </c:pt>
                      <c:pt idx="1100">
                        <c:v>18.332999999999998</c:v>
                      </c:pt>
                      <c:pt idx="1101">
                        <c:v>18.350000000000001</c:v>
                      </c:pt>
                      <c:pt idx="1102">
                        <c:v>18.367000000000001</c:v>
                      </c:pt>
                      <c:pt idx="1103">
                        <c:v>18.382999999999999</c:v>
                      </c:pt>
                      <c:pt idx="1104">
                        <c:v>18.399999999999999</c:v>
                      </c:pt>
                      <c:pt idx="1105">
                        <c:v>18.417000000000002</c:v>
                      </c:pt>
                      <c:pt idx="1106">
                        <c:v>18.433</c:v>
                      </c:pt>
                      <c:pt idx="1107">
                        <c:v>18.45</c:v>
                      </c:pt>
                      <c:pt idx="1108">
                        <c:v>18.466999999999999</c:v>
                      </c:pt>
                      <c:pt idx="1109">
                        <c:v>18.483000000000001</c:v>
                      </c:pt>
                      <c:pt idx="1110">
                        <c:v>18.5</c:v>
                      </c:pt>
                      <c:pt idx="1111">
                        <c:v>18.516999999999999</c:v>
                      </c:pt>
                      <c:pt idx="1112">
                        <c:v>18.533000000000001</c:v>
                      </c:pt>
                      <c:pt idx="1113">
                        <c:v>18.55</c:v>
                      </c:pt>
                      <c:pt idx="1114">
                        <c:v>18.567</c:v>
                      </c:pt>
                      <c:pt idx="1115">
                        <c:v>18.582999999999998</c:v>
                      </c:pt>
                      <c:pt idx="1116">
                        <c:v>18.600000000000001</c:v>
                      </c:pt>
                      <c:pt idx="1117">
                        <c:v>18.617000000000001</c:v>
                      </c:pt>
                      <c:pt idx="1118">
                        <c:v>18.632999999999999</c:v>
                      </c:pt>
                      <c:pt idx="1119">
                        <c:v>18.649999999999999</c:v>
                      </c:pt>
                      <c:pt idx="1120">
                        <c:v>18.667000000000002</c:v>
                      </c:pt>
                      <c:pt idx="1121">
                        <c:v>18.683</c:v>
                      </c:pt>
                      <c:pt idx="1122">
                        <c:v>18.7</c:v>
                      </c:pt>
                      <c:pt idx="1123">
                        <c:v>18.716999999999999</c:v>
                      </c:pt>
                      <c:pt idx="1124">
                        <c:v>18.733000000000001</c:v>
                      </c:pt>
                      <c:pt idx="1125">
                        <c:v>18.75</c:v>
                      </c:pt>
                      <c:pt idx="1126">
                        <c:v>18.766999999999999</c:v>
                      </c:pt>
                      <c:pt idx="1127">
                        <c:v>18.783000000000001</c:v>
                      </c:pt>
                      <c:pt idx="1128">
                        <c:v>18.8</c:v>
                      </c:pt>
                      <c:pt idx="1129">
                        <c:v>18.817</c:v>
                      </c:pt>
                      <c:pt idx="1130">
                        <c:v>18.832999999999998</c:v>
                      </c:pt>
                      <c:pt idx="1131">
                        <c:v>18.850000000000001</c:v>
                      </c:pt>
                      <c:pt idx="1132">
                        <c:v>18.867000000000001</c:v>
                      </c:pt>
                      <c:pt idx="1133">
                        <c:v>18.882999999999999</c:v>
                      </c:pt>
                      <c:pt idx="1134">
                        <c:v>18.899999999999999</c:v>
                      </c:pt>
                      <c:pt idx="1135">
                        <c:v>18.917000000000002</c:v>
                      </c:pt>
                      <c:pt idx="1136">
                        <c:v>18.933</c:v>
                      </c:pt>
                      <c:pt idx="1137">
                        <c:v>18.95</c:v>
                      </c:pt>
                      <c:pt idx="1138">
                        <c:v>18.966999999999999</c:v>
                      </c:pt>
                      <c:pt idx="1139">
                        <c:v>18.983000000000001</c:v>
                      </c:pt>
                      <c:pt idx="1140">
                        <c:v>19</c:v>
                      </c:pt>
                      <c:pt idx="1141">
                        <c:v>19.016999999999999</c:v>
                      </c:pt>
                      <c:pt idx="1142">
                        <c:v>19.033000000000001</c:v>
                      </c:pt>
                      <c:pt idx="1143">
                        <c:v>19.05</c:v>
                      </c:pt>
                      <c:pt idx="1144">
                        <c:v>19.067</c:v>
                      </c:pt>
                      <c:pt idx="1145">
                        <c:v>19.082999999999998</c:v>
                      </c:pt>
                      <c:pt idx="1146">
                        <c:v>19.100000000000001</c:v>
                      </c:pt>
                      <c:pt idx="1147">
                        <c:v>19.117000000000001</c:v>
                      </c:pt>
                      <c:pt idx="1148">
                        <c:v>19.132999999999999</c:v>
                      </c:pt>
                      <c:pt idx="1149">
                        <c:v>19.149999999999999</c:v>
                      </c:pt>
                      <c:pt idx="1150">
                        <c:v>19.167000000000002</c:v>
                      </c:pt>
                      <c:pt idx="1151">
                        <c:v>19.183</c:v>
                      </c:pt>
                      <c:pt idx="1152">
                        <c:v>19.2</c:v>
                      </c:pt>
                      <c:pt idx="1153">
                        <c:v>19.216999999999999</c:v>
                      </c:pt>
                      <c:pt idx="1154">
                        <c:v>19.233000000000001</c:v>
                      </c:pt>
                      <c:pt idx="1155">
                        <c:v>19.25</c:v>
                      </c:pt>
                      <c:pt idx="1156">
                        <c:v>19.266999999999999</c:v>
                      </c:pt>
                      <c:pt idx="1157">
                        <c:v>19.283000000000001</c:v>
                      </c:pt>
                      <c:pt idx="1158">
                        <c:v>19.3</c:v>
                      </c:pt>
                      <c:pt idx="1159">
                        <c:v>19.317</c:v>
                      </c:pt>
                      <c:pt idx="1160">
                        <c:v>19.332999999999998</c:v>
                      </c:pt>
                      <c:pt idx="1161">
                        <c:v>19.350000000000001</c:v>
                      </c:pt>
                      <c:pt idx="1162">
                        <c:v>19.367000000000001</c:v>
                      </c:pt>
                      <c:pt idx="1163">
                        <c:v>19.382999999999999</c:v>
                      </c:pt>
                      <c:pt idx="1164">
                        <c:v>19.399999999999999</c:v>
                      </c:pt>
                      <c:pt idx="1165">
                        <c:v>19.417000000000002</c:v>
                      </c:pt>
                      <c:pt idx="1166">
                        <c:v>19.433</c:v>
                      </c:pt>
                      <c:pt idx="1167">
                        <c:v>19.45</c:v>
                      </c:pt>
                      <c:pt idx="1168">
                        <c:v>19.466999999999999</c:v>
                      </c:pt>
                      <c:pt idx="1169">
                        <c:v>19.483000000000001</c:v>
                      </c:pt>
                      <c:pt idx="1170">
                        <c:v>19.5</c:v>
                      </c:pt>
                      <c:pt idx="1171">
                        <c:v>19.516999999999999</c:v>
                      </c:pt>
                      <c:pt idx="1172">
                        <c:v>19.533000000000001</c:v>
                      </c:pt>
                      <c:pt idx="1173">
                        <c:v>19.55</c:v>
                      </c:pt>
                      <c:pt idx="1174">
                        <c:v>19.567</c:v>
                      </c:pt>
                      <c:pt idx="1175">
                        <c:v>19.582999999999998</c:v>
                      </c:pt>
                      <c:pt idx="1176">
                        <c:v>19.600000000000001</c:v>
                      </c:pt>
                      <c:pt idx="1177">
                        <c:v>19.617000000000001</c:v>
                      </c:pt>
                      <c:pt idx="1178">
                        <c:v>19.632999999999999</c:v>
                      </c:pt>
                      <c:pt idx="1179">
                        <c:v>19.649999999999999</c:v>
                      </c:pt>
                      <c:pt idx="1180">
                        <c:v>19.667000000000002</c:v>
                      </c:pt>
                      <c:pt idx="1181">
                        <c:v>19.683</c:v>
                      </c:pt>
                      <c:pt idx="1182">
                        <c:v>19.7</c:v>
                      </c:pt>
                      <c:pt idx="1183">
                        <c:v>19.716999999999999</c:v>
                      </c:pt>
                      <c:pt idx="1184">
                        <c:v>19.733000000000001</c:v>
                      </c:pt>
                      <c:pt idx="1185">
                        <c:v>19.75</c:v>
                      </c:pt>
                      <c:pt idx="1186">
                        <c:v>19.766999999999999</c:v>
                      </c:pt>
                      <c:pt idx="1187">
                        <c:v>19.783000000000001</c:v>
                      </c:pt>
                      <c:pt idx="1188">
                        <c:v>19.8</c:v>
                      </c:pt>
                      <c:pt idx="1189">
                        <c:v>19.817</c:v>
                      </c:pt>
                      <c:pt idx="1190">
                        <c:v>19.832999999999998</c:v>
                      </c:pt>
                      <c:pt idx="1191">
                        <c:v>19.850000000000001</c:v>
                      </c:pt>
                      <c:pt idx="1192">
                        <c:v>19.867000000000001</c:v>
                      </c:pt>
                      <c:pt idx="1193">
                        <c:v>19.882999999999999</c:v>
                      </c:pt>
                      <c:pt idx="1194">
                        <c:v>19.899999999999999</c:v>
                      </c:pt>
                      <c:pt idx="1195">
                        <c:v>19.917000000000002</c:v>
                      </c:pt>
                      <c:pt idx="1196">
                        <c:v>19.933</c:v>
                      </c:pt>
                      <c:pt idx="1197">
                        <c:v>19.95</c:v>
                      </c:pt>
                      <c:pt idx="1198">
                        <c:v>19.966999999999999</c:v>
                      </c:pt>
                      <c:pt idx="1199">
                        <c:v>19.983000000000001</c:v>
                      </c:pt>
                      <c:pt idx="1200">
                        <c:v>20</c:v>
                      </c:pt>
                      <c:pt idx="1201">
                        <c:v>20.016999999999999</c:v>
                      </c:pt>
                      <c:pt idx="1202">
                        <c:v>20.033000000000001</c:v>
                      </c:pt>
                      <c:pt idx="1203">
                        <c:v>20.05</c:v>
                      </c:pt>
                      <c:pt idx="1204">
                        <c:v>20.067</c:v>
                      </c:pt>
                      <c:pt idx="1205">
                        <c:v>20.082999999999998</c:v>
                      </c:pt>
                      <c:pt idx="1206">
                        <c:v>20.100000000000001</c:v>
                      </c:pt>
                      <c:pt idx="1207">
                        <c:v>20.117000000000001</c:v>
                      </c:pt>
                      <c:pt idx="1208">
                        <c:v>20.132999999999999</c:v>
                      </c:pt>
                      <c:pt idx="1209">
                        <c:v>20.149999999999999</c:v>
                      </c:pt>
                      <c:pt idx="1210">
                        <c:v>20.167000000000002</c:v>
                      </c:pt>
                      <c:pt idx="1211">
                        <c:v>20.183</c:v>
                      </c:pt>
                      <c:pt idx="1212">
                        <c:v>20.2</c:v>
                      </c:pt>
                      <c:pt idx="1213">
                        <c:v>20.216999999999999</c:v>
                      </c:pt>
                      <c:pt idx="1214">
                        <c:v>20.233000000000001</c:v>
                      </c:pt>
                      <c:pt idx="1215">
                        <c:v>20.25</c:v>
                      </c:pt>
                      <c:pt idx="1216">
                        <c:v>20.266999999999999</c:v>
                      </c:pt>
                      <c:pt idx="1217">
                        <c:v>20.283000000000001</c:v>
                      </c:pt>
                      <c:pt idx="1218">
                        <c:v>20.3</c:v>
                      </c:pt>
                      <c:pt idx="1219">
                        <c:v>20.317</c:v>
                      </c:pt>
                      <c:pt idx="1220">
                        <c:v>20.332999999999998</c:v>
                      </c:pt>
                      <c:pt idx="1221">
                        <c:v>20.350000000000001</c:v>
                      </c:pt>
                      <c:pt idx="1222">
                        <c:v>20.367000000000001</c:v>
                      </c:pt>
                      <c:pt idx="1223">
                        <c:v>20.382999999999999</c:v>
                      </c:pt>
                      <c:pt idx="1224">
                        <c:v>20.399999999999999</c:v>
                      </c:pt>
                      <c:pt idx="1225">
                        <c:v>20.417000000000002</c:v>
                      </c:pt>
                      <c:pt idx="1226">
                        <c:v>20.433</c:v>
                      </c:pt>
                      <c:pt idx="1227">
                        <c:v>20.45</c:v>
                      </c:pt>
                      <c:pt idx="1228">
                        <c:v>20.466999999999999</c:v>
                      </c:pt>
                      <c:pt idx="1229">
                        <c:v>20.483000000000001</c:v>
                      </c:pt>
                      <c:pt idx="1230">
                        <c:v>20.5</c:v>
                      </c:pt>
                      <c:pt idx="1231">
                        <c:v>20.516999999999999</c:v>
                      </c:pt>
                      <c:pt idx="1232">
                        <c:v>20.533000000000001</c:v>
                      </c:pt>
                      <c:pt idx="1233">
                        <c:v>20.55</c:v>
                      </c:pt>
                      <c:pt idx="1234">
                        <c:v>20.567</c:v>
                      </c:pt>
                      <c:pt idx="1235">
                        <c:v>20.582999999999998</c:v>
                      </c:pt>
                      <c:pt idx="1236">
                        <c:v>20.6</c:v>
                      </c:pt>
                      <c:pt idx="1237">
                        <c:v>20.617000000000001</c:v>
                      </c:pt>
                      <c:pt idx="1238">
                        <c:v>20.632999999999999</c:v>
                      </c:pt>
                      <c:pt idx="1239">
                        <c:v>20.65</c:v>
                      </c:pt>
                      <c:pt idx="1240">
                        <c:v>20.667000000000002</c:v>
                      </c:pt>
                      <c:pt idx="1241">
                        <c:v>20.683</c:v>
                      </c:pt>
                      <c:pt idx="1242">
                        <c:v>20.7</c:v>
                      </c:pt>
                      <c:pt idx="1243">
                        <c:v>20.716999999999999</c:v>
                      </c:pt>
                      <c:pt idx="1244">
                        <c:v>20.733000000000001</c:v>
                      </c:pt>
                      <c:pt idx="1245">
                        <c:v>20.75</c:v>
                      </c:pt>
                      <c:pt idx="1246">
                        <c:v>20.766999999999999</c:v>
                      </c:pt>
                      <c:pt idx="1247">
                        <c:v>20.783000000000001</c:v>
                      </c:pt>
                      <c:pt idx="1248">
                        <c:v>20.8</c:v>
                      </c:pt>
                      <c:pt idx="1249">
                        <c:v>20.817</c:v>
                      </c:pt>
                      <c:pt idx="1250">
                        <c:v>20.832999999999998</c:v>
                      </c:pt>
                      <c:pt idx="1251">
                        <c:v>20.85</c:v>
                      </c:pt>
                      <c:pt idx="1252">
                        <c:v>20.867000000000001</c:v>
                      </c:pt>
                      <c:pt idx="1253">
                        <c:v>20.882999999999999</c:v>
                      </c:pt>
                      <c:pt idx="1254">
                        <c:v>20.9</c:v>
                      </c:pt>
                      <c:pt idx="1255">
                        <c:v>20.917000000000002</c:v>
                      </c:pt>
                      <c:pt idx="1256">
                        <c:v>20.933</c:v>
                      </c:pt>
                      <c:pt idx="1257">
                        <c:v>20.95</c:v>
                      </c:pt>
                      <c:pt idx="1258">
                        <c:v>20.966999999999999</c:v>
                      </c:pt>
                      <c:pt idx="1259">
                        <c:v>20.983000000000001</c:v>
                      </c:pt>
                      <c:pt idx="1260">
                        <c:v>21</c:v>
                      </c:pt>
                      <c:pt idx="1261">
                        <c:v>21.016999999999999</c:v>
                      </c:pt>
                      <c:pt idx="1262">
                        <c:v>21.033000000000001</c:v>
                      </c:pt>
                      <c:pt idx="1263">
                        <c:v>21.05</c:v>
                      </c:pt>
                      <c:pt idx="1264">
                        <c:v>21.067</c:v>
                      </c:pt>
                      <c:pt idx="1265">
                        <c:v>21.082999999999998</c:v>
                      </c:pt>
                      <c:pt idx="1266">
                        <c:v>21.1</c:v>
                      </c:pt>
                      <c:pt idx="1267">
                        <c:v>21.117000000000001</c:v>
                      </c:pt>
                      <c:pt idx="1268">
                        <c:v>21.132999999999999</c:v>
                      </c:pt>
                      <c:pt idx="1269">
                        <c:v>21.15</c:v>
                      </c:pt>
                      <c:pt idx="1270">
                        <c:v>21.167000000000002</c:v>
                      </c:pt>
                      <c:pt idx="1271">
                        <c:v>21.183</c:v>
                      </c:pt>
                      <c:pt idx="1272">
                        <c:v>21.2</c:v>
                      </c:pt>
                      <c:pt idx="1273">
                        <c:v>21.216999999999999</c:v>
                      </c:pt>
                      <c:pt idx="1274">
                        <c:v>21.233000000000001</c:v>
                      </c:pt>
                      <c:pt idx="1275">
                        <c:v>21.25</c:v>
                      </c:pt>
                      <c:pt idx="1276">
                        <c:v>21.266999999999999</c:v>
                      </c:pt>
                      <c:pt idx="1277">
                        <c:v>21.283000000000001</c:v>
                      </c:pt>
                      <c:pt idx="1278">
                        <c:v>21.3</c:v>
                      </c:pt>
                      <c:pt idx="1279">
                        <c:v>21.317</c:v>
                      </c:pt>
                      <c:pt idx="1280">
                        <c:v>21.332999999999998</c:v>
                      </c:pt>
                      <c:pt idx="1281">
                        <c:v>21.35</c:v>
                      </c:pt>
                      <c:pt idx="1282">
                        <c:v>21.367000000000001</c:v>
                      </c:pt>
                      <c:pt idx="1283">
                        <c:v>21.382999999999999</c:v>
                      </c:pt>
                      <c:pt idx="1284">
                        <c:v>21.4</c:v>
                      </c:pt>
                      <c:pt idx="1285">
                        <c:v>21.417000000000002</c:v>
                      </c:pt>
                      <c:pt idx="1286">
                        <c:v>21.433</c:v>
                      </c:pt>
                      <c:pt idx="1287">
                        <c:v>21.45</c:v>
                      </c:pt>
                      <c:pt idx="1288">
                        <c:v>21.466999999999999</c:v>
                      </c:pt>
                      <c:pt idx="1289">
                        <c:v>21.483000000000001</c:v>
                      </c:pt>
                      <c:pt idx="1290">
                        <c:v>21.5</c:v>
                      </c:pt>
                      <c:pt idx="1291">
                        <c:v>21.516999999999999</c:v>
                      </c:pt>
                      <c:pt idx="1292">
                        <c:v>21.533000000000001</c:v>
                      </c:pt>
                      <c:pt idx="1293">
                        <c:v>21.55</c:v>
                      </c:pt>
                      <c:pt idx="1294">
                        <c:v>21.567</c:v>
                      </c:pt>
                      <c:pt idx="1295">
                        <c:v>21.582999999999998</c:v>
                      </c:pt>
                      <c:pt idx="1296">
                        <c:v>21.6</c:v>
                      </c:pt>
                      <c:pt idx="1297">
                        <c:v>21.617000000000001</c:v>
                      </c:pt>
                      <c:pt idx="1298">
                        <c:v>21.632999999999999</c:v>
                      </c:pt>
                      <c:pt idx="1299">
                        <c:v>21.65</c:v>
                      </c:pt>
                      <c:pt idx="1300">
                        <c:v>21.667000000000002</c:v>
                      </c:pt>
                      <c:pt idx="1301">
                        <c:v>21.683</c:v>
                      </c:pt>
                      <c:pt idx="1302">
                        <c:v>21.7</c:v>
                      </c:pt>
                      <c:pt idx="1303">
                        <c:v>21.716999999999999</c:v>
                      </c:pt>
                      <c:pt idx="1304">
                        <c:v>21.733000000000001</c:v>
                      </c:pt>
                      <c:pt idx="1305">
                        <c:v>21.75</c:v>
                      </c:pt>
                      <c:pt idx="1306">
                        <c:v>21.766999999999999</c:v>
                      </c:pt>
                      <c:pt idx="1307">
                        <c:v>21.783000000000001</c:v>
                      </c:pt>
                      <c:pt idx="1308">
                        <c:v>21.8</c:v>
                      </c:pt>
                      <c:pt idx="1309">
                        <c:v>21.817</c:v>
                      </c:pt>
                      <c:pt idx="1310">
                        <c:v>21.832999999999998</c:v>
                      </c:pt>
                      <c:pt idx="1311">
                        <c:v>21.85</c:v>
                      </c:pt>
                      <c:pt idx="1312">
                        <c:v>21.867000000000001</c:v>
                      </c:pt>
                      <c:pt idx="1313">
                        <c:v>21.882999999999999</c:v>
                      </c:pt>
                      <c:pt idx="1314">
                        <c:v>21.9</c:v>
                      </c:pt>
                      <c:pt idx="1315">
                        <c:v>21.917000000000002</c:v>
                      </c:pt>
                      <c:pt idx="1316">
                        <c:v>21.933</c:v>
                      </c:pt>
                      <c:pt idx="1317">
                        <c:v>21.95</c:v>
                      </c:pt>
                      <c:pt idx="1318">
                        <c:v>21.966999999999999</c:v>
                      </c:pt>
                      <c:pt idx="1319">
                        <c:v>21.983000000000001</c:v>
                      </c:pt>
                      <c:pt idx="1320">
                        <c:v>22</c:v>
                      </c:pt>
                      <c:pt idx="1321">
                        <c:v>22.016999999999999</c:v>
                      </c:pt>
                      <c:pt idx="1322">
                        <c:v>22.033000000000001</c:v>
                      </c:pt>
                      <c:pt idx="1323">
                        <c:v>22.05</c:v>
                      </c:pt>
                      <c:pt idx="1324">
                        <c:v>22.067</c:v>
                      </c:pt>
                      <c:pt idx="1325">
                        <c:v>22.082999999999998</c:v>
                      </c:pt>
                      <c:pt idx="1326">
                        <c:v>22.1</c:v>
                      </c:pt>
                      <c:pt idx="1327">
                        <c:v>22.117000000000001</c:v>
                      </c:pt>
                      <c:pt idx="1328">
                        <c:v>22.132999999999999</c:v>
                      </c:pt>
                      <c:pt idx="1329">
                        <c:v>22.15</c:v>
                      </c:pt>
                      <c:pt idx="1330">
                        <c:v>22.167000000000002</c:v>
                      </c:pt>
                      <c:pt idx="1331">
                        <c:v>22.183</c:v>
                      </c:pt>
                      <c:pt idx="1332">
                        <c:v>22.2</c:v>
                      </c:pt>
                      <c:pt idx="1333">
                        <c:v>22.216999999999999</c:v>
                      </c:pt>
                      <c:pt idx="1334">
                        <c:v>22.233000000000001</c:v>
                      </c:pt>
                      <c:pt idx="1335">
                        <c:v>22.25</c:v>
                      </c:pt>
                      <c:pt idx="1336">
                        <c:v>22.266999999999999</c:v>
                      </c:pt>
                      <c:pt idx="1337">
                        <c:v>22.283000000000001</c:v>
                      </c:pt>
                      <c:pt idx="1338">
                        <c:v>22.3</c:v>
                      </c:pt>
                      <c:pt idx="1339">
                        <c:v>22.317</c:v>
                      </c:pt>
                      <c:pt idx="1340">
                        <c:v>22.332999999999998</c:v>
                      </c:pt>
                      <c:pt idx="1341">
                        <c:v>22.35</c:v>
                      </c:pt>
                      <c:pt idx="1342">
                        <c:v>22.367000000000001</c:v>
                      </c:pt>
                      <c:pt idx="1343">
                        <c:v>22.382999999999999</c:v>
                      </c:pt>
                      <c:pt idx="1344">
                        <c:v>22.4</c:v>
                      </c:pt>
                      <c:pt idx="1345">
                        <c:v>22.417000000000002</c:v>
                      </c:pt>
                      <c:pt idx="1346">
                        <c:v>22.433</c:v>
                      </c:pt>
                      <c:pt idx="1347">
                        <c:v>22.45</c:v>
                      </c:pt>
                      <c:pt idx="1348">
                        <c:v>22.466999999999999</c:v>
                      </c:pt>
                      <c:pt idx="1349">
                        <c:v>22.483000000000001</c:v>
                      </c:pt>
                      <c:pt idx="1350">
                        <c:v>22.5</c:v>
                      </c:pt>
                      <c:pt idx="1351">
                        <c:v>22.516999999999999</c:v>
                      </c:pt>
                      <c:pt idx="1352">
                        <c:v>22.533000000000001</c:v>
                      </c:pt>
                      <c:pt idx="1353">
                        <c:v>22.55</c:v>
                      </c:pt>
                      <c:pt idx="1354">
                        <c:v>22.567</c:v>
                      </c:pt>
                      <c:pt idx="1355">
                        <c:v>22.582999999999998</c:v>
                      </c:pt>
                      <c:pt idx="1356">
                        <c:v>22.6</c:v>
                      </c:pt>
                      <c:pt idx="1357">
                        <c:v>22.617000000000001</c:v>
                      </c:pt>
                      <c:pt idx="1358">
                        <c:v>22.632999999999999</c:v>
                      </c:pt>
                      <c:pt idx="1359">
                        <c:v>22.65</c:v>
                      </c:pt>
                      <c:pt idx="1360">
                        <c:v>22.667000000000002</c:v>
                      </c:pt>
                      <c:pt idx="1361">
                        <c:v>22.683</c:v>
                      </c:pt>
                      <c:pt idx="1362">
                        <c:v>22.7</c:v>
                      </c:pt>
                      <c:pt idx="1363">
                        <c:v>22.716999999999999</c:v>
                      </c:pt>
                      <c:pt idx="1364">
                        <c:v>22.733000000000001</c:v>
                      </c:pt>
                      <c:pt idx="1365">
                        <c:v>22.75</c:v>
                      </c:pt>
                      <c:pt idx="1366">
                        <c:v>22.766999999999999</c:v>
                      </c:pt>
                      <c:pt idx="1367">
                        <c:v>22.783000000000001</c:v>
                      </c:pt>
                      <c:pt idx="1368">
                        <c:v>22.8</c:v>
                      </c:pt>
                      <c:pt idx="1369">
                        <c:v>22.817</c:v>
                      </c:pt>
                      <c:pt idx="1370">
                        <c:v>22.832999999999998</c:v>
                      </c:pt>
                      <c:pt idx="1371">
                        <c:v>22.85</c:v>
                      </c:pt>
                      <c:pt idx="1372">
                        <c:v>22.867000000000001</c:v>
                      </c:pt>
                      <c:pt idx="1373">
                        <c:v>22.882999999999999</c:v>
                      </c:pt>
                      <c:pt idx="1374">
                        <c:v>22.9</c:v>
                      </c:pt>
                      <c:pt idx="1375">
                        <c:v>22.917000000000002</c:v>
                      </c:pt>
                      <c:pt idx="1376">
                        <c:v>22.933</c:v>
                      </c:pt>
                      <c:pt idx="1377">
                        <c:v>22.95</c:v>
                      </c:pt>
                      <c:pt idx="1378">
                        <c:v>22.966999999999999</c:v>
                      </c:pt>
                      <c:pt idx="1379">
                        <c:v>22.983000000000001</c:v>
                      </c:pt>
                      <c:pt idx="1380">
                        <c:v>23</c:v>
                      </c:pt>
                      <c:pt idx="1381">
                        <c:v>23.016999999999999</c:v>
                      </c:pt>
                      <c:pt idx="1382">
                        <c:v>23.033000000000001</c:v>
                      </c:pt>
                      <c:pt idx="1383">
                        <c:v>23.05</c:v>
                      </c:pt>
                      <c:pt idx="1384">
                        <c:v>23.067</c:v>
                      </c:pt>
                      <c:pt idx="1385">
                        <c:v>23.082999999999998</c:v>
                      </c:pt>
                      <c:pt idx="1386">
                        <c:v>23.1</c:v>
                      </c:pt>
                      <c:pt idx="1387">
                        <c:v>23.117000000000001</c:v>
                      </c:pt>
                      <c:pt idx="1388">
                        <c:v>23.132999999999999</c:v>
                      </c:pt>
                      <c:pt idx="1389">
                        <c:v>23.15</c:v>
                      </c:pt>
                      <c:pt idx="1390">
                        <c:v>23.167000000000002</c:v>
                      </c:pt>
                      <c:pt idx="1391">
                        <c:v>23.183</c:v>
                      </c:pt>
                      <c:pt idx="1392">
                        <c:v>23.2</c:v>
                      </c:pt>
                      <c:pt idx="1393">
                        <c:v>23.216999999999999</c:v>
                      </c:pt>
                      <c:pt idx="1394">
                        <c:v>23.233000000000001</c:v>
                      </c:pt>
                      <c:pt idx="1395">
                        <c:v>23.25</c:v>
                      </c:pt>
                      <c:pt idx="1396">
                        <c:v>23.266999999999999</c:v>
                      </c:pt>
                      <c:pt idx="1397">
                        <c:v>23.283000000000001</c:v>
                      </c:pt>
                      <c:pt idx="1398">
                        <c:v>23.3</c:v>
                      </c:pt>
                      <c:pt idx="1399">
                        <c:v>23.317</c:v>
                      </c:pt>
                      <c:pt idx="1400">
                        <c:v>23.332999999999998</c:v>
                      </c:pt>
                      <c:pt idx="1401">
                        <c:v>23.35</c:v>
                      </c:pt>
                      <c:pt idx="1402">
                        <c:v>23.367000000000001</c:v>
                      </c:pt>
                      <c:pt idx="1403">
                        <c:v>23.382999999999999</c:v>
                      </c:pt>
                      <c:pt idx="1404">
                        <c:v>23.4</c:v>
                      </c:pt>
                      <c:pt idx="1405">
                        <c:v>23.417000000000002</c:v>
                      </c:pt>
                      <c:pt idx="1406">
                        <c:v>23.433</c:v>
                      </c:pt>
                      <c:pt idx="1407">
                        <c:v>23.45</c:v>
                      </c:pt>
                      <c:pt idx="1408">
                        <c:v>23.466999999999999</c:v>
                      </c:pt>
                      <c:pt idx="1409">
                        <c:v>23.483000000000001</c:v>
                      </c:pt>
                      <c:pt idx="1410">
                        <c:v>23.5</c:v>
                      </c:pt>
                      <c:pt idx="1411">
                        <c:v>23.516999999999999</c:v>
                      </c:pt>
                      <c:pt idx="1412">
                        <c:v>23.533000000000001</c:v>
                      </c:pt>
                      <c:pt idx="1413">
                        <c:v>23.55</c:v>
                      </c:pt>
                      <c:pt idx="1414">
                        <c:v>23.567</c:v>
                      </c:pt>
                      <c:pt idx="1415">
                        <c:v>23.582999999999998</c:v>
                      </c:pt>
                      <c:pt idx="1416">
                        <c:v>23.6</c:v>
                      </c:pt>
                      <c:pt idx="1417">
                        <c:v>23.617000000000001</c:v>
                      </c:pt>
                      <c:pt idx="1418">
                        <c:v>23.632999999999999</c:v>
                      </c:pt>
                      <c:pt idx="1419">
                        <c:v>23.65</c:v>
                      </c:pt>
                      <c:pt idx="1420">
                        <c:v>23.667000000000002</c:v>
                      </c:pt>
                      <c:pt idx="1421">
                        <c:v>23.683</c:v>
                      </c:pt>
                      <c:pt idx="1422">
                        <c:v>23.7</c:v>
                      </c:pt>
                      <c:pt idx="1423">
                        <c:v>23.716999999999999</c:v>
                      </c:pt>
                      <c:pt idx="1424">
                        <c:v>23.733000000000001</c:v>
                      </c:pt>
                      <c:pt idx="1425">
                        <c:v>23.75</c:v>
                      </c:pt>
                      <c:pt idx="1426">
                        <c:v>23.766999999999999</c:v>
                      </c:pt>
                      <c:pt idx="1427">
                        <c:v>23.783000000000001</c:v>
                      </c:pt>
                      <c:pt idx="1428">
                        <c:v>23.8</c:v>
                      </c:pt>
                      <c:pt idx="1429">
                        <c:v>23.817</c:v>
                      </c:pt>
                      <c:pt idx="1430">
                        <c:v>23.832999999999998</c:v>
                      </c:pt>
                      <c:pt idx="1431">
                        <c:v>23.85</c:v>
                      </c:pt>
                      <c:pt idx="1432">
                        <c:v>23.867000000000001</c:v>
                      </c:pt>
                      <c:pt idx="1433">
                        <c:v>23.882999999999999</c:v>
                      </c:pt>
                      <c:pt idx="1434">
                        <c:v>23.9</c:v>
                      </c:pt>
                      <c:pt idx="1435">
                        <c:v>23.917000000000002</c:v>
                      </c:pt>
                      <c:pt idx="1436">
                        <c:v>23.933</c:v>
                      </c:pt>
                      <c:pt idx="1437">
                        <c:v>23.95</c:v>
                      </c:pt>
                      <c:pt idx="1438">
                        <c:v>23.966999999999999</c:v>
                      </c:pt>
                      <c:pt idx="1439">
                        <c:v>23.983000000000001</c:v>
                      </c:pt>
                      <c:pt idx="1440">
                        <c:v>24</c:v>
                      </c:pt>
                      <c:pt idx="1441">
                        <c:v>24.016999999999999</c:v>
                      </c:pt>
                      <c:pt idx="1442">
                        <c:v>24.033000000000001</c:v>
                      </c:pt>
                      <c:pt idx="1443">
                        <c:v>24.05</c:v>
                      </c:pt>
                      <c:pt idx="1444">
                        <c:v>24.067</c:v>
                      </c:pt>
                      <c:pt idx="1445">
                        <c:v>24.082999999999998</c:v>
                      </c:pt>
                      <c:pt idx="1446">
                        <c:v>24.1</c:v>
                      </c:pt>
                      <c:pt idx="1447">
                        <c:v>24.117000000000001</c:v>
                      </c:pt>
                      <c:pt idx="1448">
                        <c:v>24.132999999999999</c:v>
                      </c:pt>
                      <c:pt idx="1449">
                        <c:v>24.15</c:v>
                      </c:pt>
                      <c:pt idx="1450">
                        <c:v>24.167000000000002</c:v>
                      </c:pt>
                      <c:pt idx="1451">
                        <c:v>24.183</c:v>
                      </c:pt>
                      <c:pt idx="1452">
                        <c:v>24.2</c:v>
                      </c:pt>
                      <c:pt idx="1453">
                        <c:v>24.216999999999999</c:v>
                      </c:pt>
                      <c:pt idx="1454">
                        <c:v>24.233000000000001</c:v>
                      </c:pt>
                      <c:pt idx="1455">
                        <c:v>24.25</c:v>
                      </c:pt>
                      <c:pt idx="1456">
                        <c:v>24.266999999999999</c:v>
                      </c:pt>
                      <c:pt idx="1457">
                        <c:v>24.283000000000001</c:v>
                      </c:pt>
                      <c:pt idx="1458">
                        <c:v>24.3</c:v>
                      </c:pt>
                      <c:pt idx="1459">
                        <c:v>24.317</c:v>
                      </c:pt>
                      <c:pt idx="1460">
                        <c:v>24.332999999999998</c:v>
                      </c:pt>
                      <c:pt idx="1461">
                        <c:v>24.35</c:v>
                      </c:pt>
                      <c:pt idx="1462">
                        <c:v>24.367000000000001</c:v>
                      </c:pt>
                      <c:pt idx="1463">
                        <c:v>24.382999999999999</c:v>
                      </c:pt>
                      <c:pt idx="1464">
                        <c:v>24.4</c:v>
                      </c:pt>
                      <c:pt idx="1465">
                        <c:v>24.417000000000002</c:v>
                      </c:pt>
                      <c:pt idx="1466">
                        <c:v>24.433</c:v>
                      </c:pt>
                      <c:pt idx="1467">
                        <c:v>24.45</c:v>
                      </c:pt>
                      <c:pt idx="1468">
                        <c:v>24.466999999999999</c:v>
                      </c:pt>
                      <c:pt idx="1469">
                        <c:v>24.483000000000001</c:v>
                      </c:pt>
                      <c:pt idx="1470">
                        <c:v>24.5</c:v>
                      </c:pt>
                      <c:pt idx="1471">
                        <c:v>24.516999999999999</c:v>
                      </c:pt>
                      <c:pt idx="1472">
                        <c:v>24.533000000000001</c:v>
                      </c:pt>
                      <c:pt idx="1473">
                        <c:v>24.55</c:v>
                      </c:pt>
                      <c:pt idx="1474">
                        <c:v>24.567</c:v>
                      </c:pt>
                      <c:pt idx="1475">
                        <c:v>24.582999999999998</c:v>
                      </c:pt>
                      <c:pt idx="1476">
                        <c:v>24.6</c:v>
                      </c:pt>
                      <c:pt idx="1477">
                        <c:v>24.617000000000001</c:v>
                      </c:pt>
                      <c:pt idx="1478">
                        <c:v>24.632999999999999</c:v>
                      </c:pt>
                      <c:pt idx="1479">
                        <c:v>24.65</c:v>
                      </c:pt>
                      <c:pt idx="1480">
                        <c:v>24.667000000000002</c:v>
                      </c:pt>
                      <c:pt idx="1481">
                        <c:v>24.683</c:v>
                      </c:pt>
                      <c:pt idx="1482">
                        <c:v>24.7</c:v>
                      </c:pt>
                      <c:pt idx="1483">
                        <c:v>24.716999999999999</c:v>
                      </c:pt>
                      <c:pt idx="1484">
                        <c:v>24.733000000000001</c:v>
                      </c:pt>
                      <c:pt idx="1485">
                        <c:v>24.75</c:v>
                      </c:pt>
                      <c:pt idx="1486">
                        <c:v>24.766999999999999</c:v>
                      </c:pt>
                      <c:pt idx="1487">
                        <c:v>24.783000000000001</c:v>
                      </c:pt>
                      <c:pt idx="1488">
                        <c:v>24.8</c:v>
                      </c:pt>
                      <c:pt idx="1489">
                        <c:v>24.817</c:v>
                      </c:pt>
                      <c:pt idx="1490">
                        <c:v>24.832999999999998</c:v>
                      </c:pt>
                      <c:pt idx="1491">
                        <c:v>24.85</c:v>
                      </c:pt>
                      <c:pt idx="1492">
                        <c:v>24.867000000000001</c:v>
                      </c:pt>
                      <c:pt idx="1493">
                        <c:v>24.882999999999999</c:v>
                      </c:pt>
                      <c:pt idx="1494">
                        <c:v>24.9</c:v>
                      </c:pt>
                      <c:pt idx="1495">
                        <c:v>24.917000000000002</c:v>
                      </c:pt>
                      <c:pt idx="1496">
                        <c:v>24.933</c:v>
                      </c:pt>
                      <c:pt idx="1497">
                        <c:v>24.95</c:v>
                      </c:pt>
                      <c:pt idx="1498">
                        <c:v>24.966999999999999</c:v>
                      </c:pt>
                      <c:pt idx="1499">
                        <c:v>24.983000000000001</c:v>
                      </c:pt>
                      <c:pt idx="1500">
                        <c:v>25</c:v>
                      </c:pt>
                      <c:pt idx="1501">
                        <c:v>25.016999999999999</c:v>
                      </c:pt>
                      <c:pt idx="1502">
                        <c:v>25.033000000000001</c:v>
                      </c:pt>
                      <c:pt idx="1503">
                        <c:v>25.05</c:v>
                      </c:pt>
                      <c:pt idx="1504">
                        <c:v>25.067</c:v>
                      </c:pt>
                      <c:pt idx="1505">
                        <c:v>25.082999999999998</c:v>
                      </c:pt>
                      <c:pt idx="1506">
                        <c:v>25.1</c:v>
                      </c:pt>
                      <c:pt idx="1507">
                        <c:v>25.117000000000001</c:v>
                      </c:pt>
                      <c:pt idx="1508">
                        <c:v>25.132999999999999</c:v>
                      </c:pt>
                      <c:pt idx="1509">
                        <c:v>25.15</c:v>
                      </c:pt>
                      <c:pt idx="1510">
                        <c:v>25.167000000000002</c:v>
                      </c:pt>
                      <c:pt idx="1511">
                        <c:v>25.183</c:v>
                      </c:pt>
                      <c:pt idx="1512">
                        <c:v>25.2</c:v>
                      </c:pt>
                      <c:pt idx="1513">
                        <c:v>25.216999999999999</c:v>
                      </c:pt>
                      <c:pt idx="1514">
                        <c:v>25.233000000000001</c:v>
                      </c:pt>
                      <c:pt idx="1515">
                        <c:v>25.25</c:v>
                      </c:pt>
                      <c:pt idx="1516">
                        <c:v>25.266999999999999</c:v>
                      </c:pt>
                      <c:pt idx="1517">
                        <c:v>25.283000000000001</c:v>
                      </c:pt>
                      <c:pt idx="1518">
                        <c:v>25.3</c:v>
                      </c:pt>
                      <c:pt idx="1519">
                        <c:v>25.317</c:v>
                      </c:pt>
                      <c:pt idx="1520">
                        <c:v>25.332999999999998</c:v>
                      </c:pt>
                      <c:pt idx="1521">
                        <c:v>25.35</c:v>
                      </c:pt>
                      <c:pt idx="1522">
                        <c:v>25.367000000000001</c:v>
                      </c:pt>
                      <c:pt idx="1523">
                        <c:v>25.382999999999999</c:v>
                      </c:pt>
                      <c:pt idx="1524">
                        <c:v>25.4</c:v>
                      </c:pt>
                      <c:pt idx="1525">
                        <c:v>25.417000000000002</c:v>
                      </c:pt>
                      <c:pt idx="1526">
                        <c:v>25.433</c:v>
                      </c:pt>
                      <c:pt idx="1527">
                        <c:v>25.45</c:v>
                      </c:pt>
                      <c:pt idx="1528">
                        <c:v>25.466999999999999</c:v>
                      </c:pt>
                      <c:pt idx="1529">
                        <c:v>25.483000000000001</c:v>
                      </c:pt>
                      <c:pt idx="1530">
                        <c:v>25.5</c:v>
                      </c:pt>
                      <c:pt idx="1531">
                        <c:v>25.516999999999999</c:v>
                      </c:pt>
                      <c:pt idx="1532">
                        <c:v>25.533000000000001</c:v>
                      </c:pt>
                      <c:pt idx="1533">
                        <c:v>25.55</c:v>
                      </c:pt>
                      <c:pt idx="1534">
                        <c:v>25.567</c:v>
                      </c:pt>
                      <c:pt idx="1535">
                        <c:v>25.582999999999998</c:v>
                      </c:pt>
                      <c:pt idx="1536">
                        <c:v>25.6</c:v>
                      </c:pt>
                      <c:pt idx="1537">
                        <c:v>25.617000000000001</c:v>
                      </c:pt>
                      <c:pt idx="1538">
                        <c:v>25.632999999999999</c:v>
                      </c:pt>
                      <c:pt idx="1539">
                        <c:v>25.65</c:v>
                      </c:pt>
                      <c:pt idx="1540">
                        <c:v>25.667000000000002</c:v>
                      </c:pt>
                      <c:pt idx="1541">
                        <c:v>25.683</c:v>
                      </c:pt>
                      <c:pt idx="1542">
                        <c:v>25.7</c:v>
                      </c:pt>
                      <c:pt idx="1543">
                        <c:v>25.716999999999999</c:v>
                      </c:pt>
                      <c:pt idx="1544">
                        <c:v>25.733000000000001</c:v>
                      </c:pt>
                      <c:pt idx="1545">
                        <c:v>25.75</c:v>
                      </c:pt>
                      <c:pt idx="1546">
                        <c:v>25.766999999999999</c:v>
                      </c:pt>
                      <c:pt idx="1547">
                        <c:v>25.783000000000001</c:v>
                      </c:pt>
                      <c:pt idx="1548">
                        <c:v>25.8</c:v>
                      </c:pt>
                      <c:pt idx="1549">
                        <c:v>25.817</c:v>
                      </c:pt>
                      <c:pt idx="1550">
                        <c:v>25.832999999999998</c:v>
                      </c:pt>
                      <c:pt idx="1551">
                        <c:v>25.85</c:v>
                      </c:pt>
                      <c:pt idx="1552">
                        <c:v>25.867000000000001</c:v>
                      </c:pt>
                      <c:pt idx="1553">
                        <c:v>25.882999999999999</c:v>
                      </c:pt>
                      <c:pt idx="1554">
                        <c:v>25.9</c:v>
                      </c:pt>
                      <c:pt idx="1555">
                        <c:v>25.917000000000002</c:v>
                      </c:pt>
                      <c:pt idx="1556">
                        <c:v>25.933</c:v>
                      </c:pt>
                      <c:pt idx="1557">
                        <c:v>25.95</c:v>
                      </c:pt>
                      <c:pt idx="1558">
                        <c:v>25.966999999999999</c:v>
                      </c:pt>
                      <c:pt idx="1559">
                        <c:v>25.983000000000001</c:v>
                      </c:pt>
                      <c:pt idx="1560">
                        <c:v>26</c:v>
                      </c:pt>
                      <c:pt idx="1561">
                        <c:v>26.016999999999999</c:v>
                      </c:pt>
                      <c:pt idx="1562">
                        <c:v>26.033000000000001</c:v>
                      </c:pt>
                      <c:pt idx="1563">
                        <c:v>26.05</c:v>
                      </c:pt>
                      <c:pt idx="1564">
                        <c:v>26.067</c:v>
                      </c:pt>
                      <c:pt idx="1565">
                        <c:v>26.082999999999998</c:v>
                      </c:pt>
                      <c:pt idx="1566">
                        <c:v>26.1</c:v>
                      </c:pt>
                      <c:pt idx="1567">
                        <c:v>26.117000000000001</c:v>
                      </c:pt>
                      <c:pt idx="1568">
                        <c:v>26.132999999999999</c:v>
                      </c:pt>
                      <c:pt idx="1569">
                        <c:v>26.15</c:v>
                      </c:pt>
                      <c:pt idx="1570">
                        <c:v>26.167000000000002</c:v>
                      </c:pt>
                      <c:pt idx="1571">
                        <c:v>26.183</c:v>
                      </c:pt>
                      <c:pt idx="1572">
                        <c:v>26.2</c:v>
                      </c:pt>
                      <c:pt idx="1573">
                        <c:v>26.216999999999999</c:v>
                      </c:pt>
                      <c:pt idx="1574">
                        <c:v>26.233000000000001</c:v>
                      </c:pt>
                      <c:pt idx="1575">
                        <c:v>26.25</c:v>
                      </c:pt>
                      <c:pt idx="1576">
                        <c:v>26.266999999999999</c:v>
                      </c:pt>
                      <c:pt idx="1577">
                        <c:v>26.283000000000001</c:v>
                      </c:pt>
                      <c:pt idx="1578">
                        <c:v>26.3</c:v>
                      </c:pt>
                      <c:pt idx="1579">
                        <c:v>26.317</c:v>
                      </c:pt>
                      <c:pt idx="1580">
                        <c:v>26.332999999999998</c:v>
                      </c:pt>
                      <c:pt idx="1581">
                        <c:v>26.35</c:v>
                      </c:pt>
                      <c:pt idx="1582">
                        <c:v>26.367000000000001</c:v>
                      </c:pt>
                      <c:pt idx="1583">
                        <c:v>26.382999999999999</c:v>
                      </c:pt>
                      <c:pt idx="1584">
                        <c:v>26.4</c:v>
                      </c:pt>
                      <c:pt idx="1585">
                        <c:v>26.417000000000002</c:v>
                      </c:pt>
                      <c:pt idx="1586">
                        <c:v>26.433</c:v>
                      </c:pt>
                      <c:pt idx="1587">
                        <c:v>26.45</c:v>
                      </c:pt>
                      <c:pt idx="1588">
                        <c:v>26.466999999999999</c:v>
                      </c:pt>
                      <c:pt idx="1589">
                        <c:v>26.483000000000001</c:v>
                      </c:pt>
                      <c:pt idx="1590">
                        <c:v>26.5</c:v>
                      </c:pt>
                      <c:pt idx="1591">
                        <c:v>26.516999999999999</c:v>
                      </c:pt>
                      <c:pt idx="1592">
                        <c:v>26.533000000000001</c:v>
                      </c:pt>
                      <c:pt idx="1593">
                        <c:v>26.55</c:v>
                      </c:pt>
                      <c:pt idx="1594">
                        <c:v>26.567</c:v>
                      </c:pt>
                      <c:pt idx="1595">
                        <c:v>26.582999999999998</c:v>
                      </c:pt>
                      <c:pt idx="1596">
                        <c:v>26.6</c:v>
                      </c:pt>
                      <c:pt idx="1597">
                        <c:v>26.617000000000001</c:v>
                      </c:pt>
                      <c:pt idx="1598">
                        <c:v>26.632999999999999</c:v>
                      </c:pt>
                      <c:pt idx="1599">
                        <c:v>26.65</c:v>
                      </c:pt>
                      <c:pt idx="1600">
                        <c:v>26.667000000000002</c:v>
                      </c:pt>
                      <c:pt idx="1601">
                        <c:v>26.683</c:v>
                      </c:pt>
                      <c:pt idx="1602">
                        <c:v>26.7</c:v>
                      </c:pt>
                      <c:pt idx="1603">
                        <c:v>26.716999999999999</c:v>
                      </c:pt>
                      <c:pt idx="1604">
                        <c:v>26.733000000000001</c:v>
                      </c:pt>
                      <c:pt idx="1605">
                        <c:v>26.75</c:v>
                      </c:pt>
                      <c:pt idx="1606">
                        <c:v>26.766999999999999</c:v>
                      </c:pt>
                      <c:pt idx="1607">
                        <c:v>26.783000000000001</c:v>
                      </c:pt>
                      <c:pt idx="1608">
                        <c:v>26.8</c:v>
                      </c:pt>
                      <c:pt idx="1609">
                        <c:v>26.817</c:v>
                      </c:pt>
                      <c:pt idx="1610">
                        <c:v>26.832999999999998</c:v>
                      </c:pt>
                      <c:pt idx="1611">
                        <c:v>26.85</c:v>
                      </c:pt>
                      <c:pt idx="1612">
                        <c:v>26.867000000000001</c:v>
                      </c:pt>
                      <c:pt idx="1613">
                        <c:v>26.882999999999999</c:v>
                      </c:pt>
                      <c:pt idx="1614">
                        <c:v>26.9</c:v>
                      </c:pt>
                      <c:pt idx="1615">
                        <c:v>26.917000000000002</c:v>
                      </c:pt>
                      <c:pt idx="1616">
                        <c:v>26.933</c:v>
                      </c:pt>
                      <c:pt idx="1617">
                        <c:v>26.95</c:v>
                      </c:pt>
                      <c:pt idx="1618">
                        <c:v>26.966999999999999</c:v>
                      </c:pt>
                      <c:pt idx="1619">
                        <c:v>26.983000000000001</c:v>
                      </c:pt>
                      <c:pt idx="1620">
                        <c:v>27</c:v>
                      </c:pt>
                      <c:pt idx="1621">
                        <c:v>27.016999999999999</c:v>
                      </c:pt>
                      <c:pt idx="1622">
                        <c:v>27.033000000000001</c:v>
                      </c:pt>
                      <c:pt idx="1623">
                        <c:v>27.05</c:v>
                      </c:pt>
                      <c:pt idx="1624">
                        <c:v>27.067</c:v>
                      </c:pt>
                      <c:pt idx="1625">
                        <c:v>27.082999999999998</c:v>
                      </c:pt>
                      <c:pt idx="1626">
                        <c:v>27.1</c:v>
                      </c:pt>
                      <c:pt idx="1627">
                        <c:v>27.117000000000001</c:v>
                      </c:pt>
                      <c:pt idx="1628">
                        <c:v>27.132999999999999</c:v>
                      </c:pt>
                      <c:pt idx="1629">
                        <c:v>27.15</c:v>
                      </c:pt>
                      <c:pt idx="1630">
                        <c:v>27.167000000000002</c:v>
                      </c:pt>
                      <c:pt idx="1631">
                        <c:v>27.183</c:v>
                      </c:pt>
                      <c:pt idx="1632">
                        <c:v>27.2</c:v>
                      </c:pt>
                      <c:pt idx="1633">
                        <c:v>27.216999999999999</c:v>
                      </c:pt>
                      <c:pt idx="1634">
                        <c:v>27.233000000000001</c:v>
                      </c:pt>
                      <c:pt idx="1635">
                        <c:v>27.25</c:v>
                      </c:pt>
                      <c:pt idx="1636">
                        <c:v>27.266999999999999</c:v>
                      </c:pt>
                      <c:pt idx="1637">
                        <c:v>27.283000000000001</c:v>
                      </c:pt>
                      <c:pt idx="1638">
                        <c:v>27.3</c:v>
                      </c:pt>
                      <c:pt idx="1639">
                        <c:v>27.317</c:v>
                      </c:pt>
                      <c:pt idx="1640">
                        <c:v>27.332999999999998</c:v>
                      </c:pt>
                      <c:pt idx="1641">
                        <c:v>27.35</c:v>
                      </c:pt>
                      <c:pt idx="1642">
                        <c:v>27.367000000000001</c:v>
                      </c:pt>
                      <c:pt idx="1643">
                        <c:v>27.382999999999999</c:v>
                      </c:pt>
                      <c:pt idx="1644">
                        <c:v>27.4</c:v>
                      </c:pt>
                      <c:pt idx="1645">
                        <c:v>27.417000000000002</c:v>
                      </c:pt>
                      <c:pt idx="1646">
                        <c:v>27.433</c:v>
                      </c:pt>
                      <c:pt idx="1647">
                        <c:v>27.45</c:v>
                      </c:pt>
                      <c:pt idx="1648">
                        <c:v>27.466999999999999</c:v>
                      </c:pt>
                      <c:pt idx="1649">
                        <c:v>27.483000000000001</c:v>
                      </c:pt>
                      <c:pt idx="1650">
                        <c:v>27.5</c:v>
                      </c:pt>
                      <c:pt idx="1651">
                        <c:v>27.516999999999999</c:v>
                      </c:pt>
                      <c:pt idx="1652">
                        <c:v>27.533000000000001</c:v>
                      </c:pt>
                      <c:pt idx="1653">
                        <c:v>27.55</c:v>
                      </c:pt>
                      <c:pt idx="1654">
                        <c:v>27.567</c:v>
                      </c:pt>
                      <c:pt idx="1655">
                        <c:v>27.582999999999998</c:v>
                      </c:pt>
                      <c:pt idx="1656">
                        <c:v>27.6</c:v>
                      </c:pt>
                      <c:pt idx="1657">
                        <c:v>27.617000000000001</c:v>
                      </c:pt>
                      <c:pt idx="1658">
                        <c:v>27.632999999999999</c:v>
                      </c:pt>
                      <c:pt idx="1659">
                        <c:v>27.65</c:v>
                      </c:pt>
                      <c:pt idx="1660">
                        <c:v>27.667000000000002</c:v>
                      </c:pt>
                      <c:pt idx="1661">
                        <c:v>27.683</c:v>
                      </c:pt>
                      <c:pt idx="1662">
                        <c:v>27.7</c:v>
                      </c:pt>
                      <c:pt idx="1663">
                        <c:v>27.716999999999999</c:v>
                      </c:pt>
                      <c:pt idx="1664">
                        <c:v>27.733000000000001</c:v>
                      </c:pt>
                      <c:pt idx="1665">
                        <c:v>27.75</c:v>
                      </c:pt>
                      <c:pt idx="1666">
                        <c:v>27.766999999999999</c:v>
                      </c:pt>
                      <c:pt idx="1667">
                        <c:v>27.783000000000001</c:v>
                      </c:pt>
                      <c:pt idx="1668">
                        <c:v>27.8</c:v>
                      </c:pt>
                      <c:pt idx="1669">
                        <c:v>27.817</c:v>
                      </c:pt>
                      <c:pt idx="1670">
                        <c:v>27.832999999999998</c:v>
                      </c:pt>
                      <c:pt idx="1671">
                        <c:v>27.85</c:v>
                      </c:pt>
                      <c:pt idx="1672">
                        <c:v>27.867000000000001</c:v>
                      </c:pt>
                      <c:pt idx="1673">
                        <c:v>27.882999999999999</c:v>
                      </c:pt>
                      <c:pt idx="1674">
                        <c:v>27.9</c:v>
                      </c:pt>
                      <c:pt idx="1675">
                        <c:v>27.917000000000002</c:v>
                      </c:pt>
                      <c:pt idx="1676">
                        <c:v>27.933</c:v>
                      </c:pt>
                      <c:pt idx="1677">
                        <c:v>27.95</c:v>
                      </c:pt>
                      <c:pt idx="1678">
                        <c:v>27.966999999999999</c:v>
                      </c:pt>
                      <c:pt idx="1679">
                        <c:v>27.983000000000001</c:v>
                      </c:pt>
                      <c:pt idx="1680">
                        <c:v>28</c:v>
                      </c:pt>
                      <c:pt idx="1681">
                        <c:v>28.016999999999999</c:v>
                      </c:pt>
                      <c:pt idx="1682">
                        <c:v>28.033000000000001</c:v>
                      </c:pt>
                      <c:pt idx="1683">
                        <c:v>28.05</c:v>
                      </c:pt>
                      <c:pt idx="1684">
                        <c:v>28.067</c:v>
                      </c:pt>
                      <c:pt idx="1685">
                        <c:v>28.082999999999998</c:v>
                      </c:pt>
                      <c:pt idx="1686">
                        <c:v>28.1</c:v>
                      </c:pt>
                      <c:pt idx="1687">
                        <c:v>28.117000000000001</c:v>
                      </c:pt>
                      <c:pt idx="1688">
                        <c:v>28.132999999999999</c:v>
                      </c:pt>
                      <c:pt idx="1689">
                        <c:v>28.15</c:v>
                      </c:pt>
                      <c:pt idx="1690">
                        <c:v>28.167000000000002</c:v>
                      </c:pt>
                      <c:pt idx="1691">
                        <c:v>28.183</c:v>
                      </c:pt>
                      <c:pt idx="1692">
                        <c:v>28.2</c:v>
                      </c:pt>
                      <c:pt idx="1693">
                        <c:v>28.216999999999999</c:v>
                      </c:pt>
                      <c:pt idx="1694">
                        <c:v>28.233000000000001</c:v>
                      </c:pt>
                      <c:pt idx="1695">
                        <c:v>28.25</c:v>
                      </c:pt>
                      <c:pt idx="1696">
                        <c:v>28.266999999999999</c:v>
                      </c:pt>
                      <c:pt idx="1697">
                        <c:v>28.283000000000001</c:v>
                      </c:pt>
                      <c:pt idx="1698">
                        <c:v>28.3</c:v>
                      </c:pt>
                      <c:pt idx="1699">
                        <c:v>28.317</c:v>
                      </c:pt>
                      <c:pt idx="1700">
                        <c:v>28.332999999999998</c:v>
                      </c:pt>
                      <c:pt idx="1701">
                        <c:v>28.35</c:v>
                      </c:pt>
                      <c:pt idx="1702">
                        <c:v>28.367000000000001</c:v>
                      </c:pt>
                      <c:pt idx="1703">
                        <c:v>28.382999999999999</c:v>
                      </c:pt>
                      <c:pt idx="1704">
                        <c:v>28.4</c:v>
                      </c:pt>
                      <c:pt idx="1705">
                        <c:v>28.417000000000002</c:v>
                      </c:pt>
                      <c:pt idx="1706">
                        <c:v>28.433</c:v>
                      </c:pt>
                      <c:pt idx="1707">
                        <c:v>28.45</c:v>
                      </c:pt>
                      <c:pt idx="1708">
                        <c:v>28.466999999999999</c:v>
                      </c:pt>
                      <c:pt idx="1709">
                        <c:v>28.483000000000001</c:v>
                      </c:pt>
                      <c:pt idx="1710">
                        <c:v>28.5</c:v>
                      </c:pt>
                      <c:pt idx="1711">
                        <c:v>28.516999999999999</c:v>
                      </c:pt>
                      <c:pt idx="1712">
                        <c:v>28.533000000000001</c:v>
                      </c:pt>
                      <c:pt idx="1713">
                        <c:v>28.55</c:v>
                      </c:pt>
                      <c:pt idx="1714">
                        <c:v>28.567</c:v>
                      </c:pt>
                      <c:pt idx="1715">
                        <c:v>28.582999999999998</c:v>
                      </c:pt>
                      <c:pt idx="1716">
                        <c:v>28.6</c:v>
                      </c:pt>
                      <c:pt idx="1717">
                        <c:v>28.617000000000001</c:v>
                      </c:pt>
                      <c:pt idx="1718">
                        <c:v>28.632999999999999</c:v>
                      </c:pt>
                      <c:pt idx="1719">
                        <c:v>28.65</c:v>
                      </c:pt>
                      <c:pt idx="1720">
                        <c:v>28.667000000000002</c:v>
                      </c:pt>
                      <c:pt idx="1721">
                        <c:v>28.683</c:v>
                      </c:pt>
                      <c:pt idx="1722">
                        <c:v>28.7</c:v>
                      </c:pt>
                      <c:pt idx="1723">
                        <c:v>28.716999999999999</c:v>
                      </c:pt>
                      <c:pt idx="1724">
                        <c:v>28.733000000000001</c:v>
                      </c:pt>
                      <c:pt idx="1725">
                        <c:v>28.75</c:v>
                      </c:pt>
                      <c:pt idx="1726">
                        <c:v>28.766999999999999</c:v>
                      </c:pt>
                      <c:pt idx="1727">
                        <c:v>28.783000000000001</c:v>
                      </c:pt>
                      <c:pt idx="1728">
                        <c:v>28.8</c:v>
                      </c:pt>
                      <c:pt idx="1729">
                        <c:v>28.817</c:v>
                      </c:pt>
                      <c:pt idx="1730">
                        <c:v>28.832999999999998</c:v>
                      </c:pt>
                      <c:pt idx="1731">
                        <c:v>28.85</c:v>
                      </c:pt>
                      <c:pt idx="1732">
                        <c:v>28.867000000000001</c:v>
                      </c:pt>
                      <c:pt idx="1733">
                        <c:v>28.882999999999999</c:v>
                      </c:pt>
                      <c:pt idx="1734">
                        <c:v>28.9</c:v>
                      </c:pt>
                      <c:pt idx="1735">
                        <c:v>28.917000000000002</c:v>
                      </c:pt>
                      <c:pt idx="1736">
                        <c:v>28.933</c:v>
                      </c:pt>
                      <c:pt idx="1737">
                        <c:v>28.95</c:v>
                      </c:pt>
                      <c:pt idx="1738">
                        <c:v>28.966999999999999</c:v>
                      </c:pt>
                      <c:pt idx="1739">
                        <c:v>28.983000000000001</c:v>
                      </c:pt>
                      <c:pt idx="1740">
                        <c:v>29</c:v>
                      </c:pt>
                      <c:pt idx="1741">
                        <c:v>29.016999999999999</c:v>
                      </c:pt>
                      <c:pt idx="1742">
                        <c:v>29.033000000000001</c:v>
                      </c:pt>
                      <c:pt idx="1743">
                        <c:v>29.05</c:v>
                      </c:pt>
                      <c:pt idx="1744">
                        <c:v>29.067</c:v>
                      </c:pt>
                      <c:pt idx="1745">
                        <c:v>29.082999999999998</c:v>
                      </c:pt>
                      <c:pt idx="1746">
                        <c:v>29.1</c:v>
                      </c:pt>
                      <c:pt idx="1747">
                        <c:v>29.117000000000001</c:v>
                      </c:pt>
                      <c:pt idx="1748">
                        <c:v>29.132999999999999</c:v>
                      </c:pt>
                      <c:pt idx="1749">
                        <c:v>29.15</c:v>
                      </c:pt>
                      <c:pt idx="1750">
                        <c:v>29.167000000000002</c:v>
                      </c:pt>
                      <c:pt idx="1751">
                        <c:v>29.183</c:v>
                      </c:pt>
                      <c:pt idx="1752">
                        <c:v>29.2</c:v>
                      </c:pt>
                      <c:pt idx="1753">
                        <c:v>29.216999999999999</c:v>
                      </c:pt>
                      <c:pt idx="1754">
                        <c:v>29.233000000000001</c:v>
                      </c:pt>
                      <c:pt idx="1755">
                        <c:v>29.25</c:v>
                      </c:pt>
                      <c:pt idx="1756">
                        <c:v>29.266999999999999</c:v>
                      </c:pt>
                      <c:pt idx="1757">
                        <c:v>29.283000000000001</c:v>
                      </c:pt>
                      <c:pt idx="1758">
                        <c:v>29.3</c:v>
                      </c:pt>
                      <c:pt idx="1759">
                        <c:v>29.317</c:v>
                      </c:pt>
                      <c:pt idx="1760">
                        <c:v>29.332999999999998</c:v>
                      </c:pt>
                      <c:pt idx="1761">
                        <c:v>29.35</c:v>
                      </c:pt>
                      <c:pt idx="1762">
                        <c:v>29.367000000000001</c:v>
                      </c:pt>
                      <c:pt idx="1763">
                        <c:v>29.382999999999999</c:v>
                      </c:pt>
                      <c:pt idx="1764">
                        <c:v>29.4</c:v>
                      </c:pt>
                      <c:pt idx="1765">
                        <c:v>29.417000000000002</c:v>
                      </c:pt>
                      <c:pt idx="1766">
                        <c:v>29.433</c:v>
                      </c:pt>
                      <c:pt idx="1767">
                        <c:v>29.45</c:v>
                      </c:pt>
                      <c:pt idx="1768">
                        <c:v>29.466999999999999</c:v>
                      </c:pt>
                      <c:pt idx="1769">
                        <c:v>29.483000000000001</c:v>
                      </c:pt>
                      <c:pt idx="1770">
                        <c:v>29.5</c:v>
                      </c:pt>
                      <c:pt idx="1771">
                        <c:v>29.516999999999999</c:v>
                      </c:pt>
                      <c:pt idx="1772">
                        <c:v>29.533000000000001</c:v>
                      </c:pt>
                      <c:pt idx="1773">
                        <c:v>29.55</c:v>
                      </c:pt>
                      <c:pt idx="1774">
                        <c:v>29.567</c:v>
                      </c:pt>
                      <c:pt idx="1775">
                        <c:v>29.582999999999998</c:v>
                      </c:pt>
                      <c:pt idx="1776">
                        <c:v>29.6</c:v>
                      </c:pt>
                      <c:pt idx="1777">
                        <c:v>29.617000000000001</c:v>
                      </c:pt>
                      <c:pt idx="1778">
                        <c:v>29.632999999999999</c:v>
                      </c:pt>
                      <c:pt idx="1779">
                        <c:v>29.65</c:v>
                      </c:pt>
                      <c:pt idx="1780">
                        <c:v>29.667000000000002</c:v>
                      </c:pt>
                      <c:pt idx="1781">
                        <c:v>29.683</c:v>
                      </c:pt>
                      <c:pt idx="1782">
                        <c:v>29.7</c:v>
                      </c:pt>
                      <c:pt idx="1783">
                        <c:v>29.716999999999999</c:v>
                      </c:pt>
                      <c:pt idx="1784">
                        <c:v>29.733000000000001</c:v>
                      </c:pt>
                      <c:pt idx="1785">
                        <c:v>29.75</c:v>
                      </c:pt>
                      <c:pt idx="1786">
                        <c:v>29.766999999999999</c:v>
                      </c:pt>
                      <c:pt idx="1787">
                        <c:v>29.783000000000001</c:v>
                      </c:pt>
                      <c:pt idx="1788">
                        <c:v>29.8</c:v>
                      </c:pt>
                      <c:pt idx="1789">
                        <c:v>29.817</c:v>
                      </c:pt>
                      <c:pt idx="1790">
                        <c:v>29.832999999999998</c:v>
                      </c:pt>
                      <c:pt idx="1791">
                        <c:v>29.85</c:v>
                      </c:pt>
                      <c:pt idx="1792">
                        <c:v>29.867000000000001</c:v>
                      </c:pt>
                      <c:pt idx="1793">
                        <c:v>29.882999999999999</c:v>
                      </c:pt>
                      <c:pt idx="1794">
                        <c:v>29.9</c:v>
                      </c:pt>
                      <c:pt idx="1795">
                        <c:v>29.917000000000002</c:v>
                      </c:pt>
                      <c:pt idx="1796">
                        <c:v>29.933</c:v>
                      </c:pt>
                      <c:pt idx="1797">
                        <c:v>29.95</c:v>
                      </c:pt>
                      <c:pt idx="1798">
                        <c:v>29.966999999999999</c:v>
                      </c:pt>
                      <c:pt idx="1799">
                        <c:v>29.983000000000001</c:v>
                      </c:pt>
                      <c:pt idx="1800">
                        <c:v>30</c:v>
                      </c:pt>
                      <c:pt idx="1801">
                        <c:v>30.016999999999999</c:v>
                      </c:pt>
                      <c:pt idx="1802">
                        <c:v>30.033000000000001</c:v>
                      </c:pt>
                      <c:pt idx="1803">
                        <c:v>30.05</c:v>
                      </c:pt>
                      <c:pt idx="1804">
                        <c:v>30.067</c:v>
                      </c:pt>
                      <c:pt idx="1805">
                        <c:v>30.082999999999998</c:v>
                      </c:pt>
                      <c:pt idx="1806">
                        <c:v>30.1</c:v>
                      </c:pt>
                      <c:pt idx="1807">
                        <c:v>30.117000000000001</c:v>
                      </c:pt>
                      <c:pt idx="1808">
                        <c:v>30.132999999999999</c:v>
                      </c:pt>
                      <c:pt idx="1809">
                        <c:v>30.15</c:v>
                      </c:pt>
                      <c:pt idx="1810">
                        <c:v>30.167000000000002</c:v>
                      </c:pt>
                      <c:pt idx="1811">
                        <c:v>30.183</c:v>
                      </c:pt>
                      <c:pt idx="1812">
                        <c:v>30.2</c:v>
                      </c:pt>
                      <c:pt idx="1813">
                        <c:v>30.216999999999999</c:v>
                      </c:pt>
                      <c:pt idx="1814">
                        <c:v>30.233000000000001</c:v>
                      </c:pt>
                      <c:pt idx="1815">
                        <c:v>30.25</c:v>
                      </c:pt>
                      <c:pt idx="1816">
                        <c:v>30.266999999999999</c:v>
                      </c:pt>
                      <c:pt idx="1817">
                        <c:v>30.283000000000001</c:v>
                      </c:pt>
                      <c:pt idx="1818">
                        <c:v>30.3</c:v>
                      </c:pt>
                      <c:pt idx="1819">
                        <c:v>30.317</c:v>
                      </c:pt>
                      <c:pt idx="1820">
                        <c:v>30.332999999999998</c:v>
                      </c:pt>
                      <c:pt idx="1821">
                        <c:v>30.35</c:v>
                      </c:pt>
                      <c:pt idx="1822">
                        <c:v>30.367000000000001</c:v>
                      </c:pt>
                      <c:pt idx="1823">
                        <c:v>30.382999999999999</c:v>
                      </c:pt>
                      <c:pt idx="1824">
                        <c:v>30.4</c:v>
                      </c:pt>
                      <c:pt idx="1825">
                        <c:v>30.417000000000002</c:v>
                      </c:pt>
                      <c:pt idx="1826">
                        <c:v>30.433</c:v>
                      </c:pt>
                      <c:pt idx="1827">
                        <c:v>30.45</c:v>
                      </c:pt>
                      <c:pt idx="1828">
                        <c:v>30.466999999999999</c:v>
                      </c:pt>
                      <c:pt idx="1829">
                        <c:v>30.483000000000001</c:v>
                      </c:pt>
                      <c:pt idx="1830">
                        <c:v>30.5</c:v>
                      </c:pt>
                      <c:pt idx="1831">
                        <c:v>30.516999999999999</c:v>
                      </c:pt>
                      <c:pt idx="1832">
                        <c:v>30.533000000000001</c:v>
                      </c:pt>
                      <c:pt idx="1833">
                        <c:v>30.55</c:v>
                      </c:pt>
                      <c:pt idx="1834">
                        <c:v>30.567</c:v>
                      </c:pt>
                      <c:pt idx="1835">
                        <c:v>30.582999999999998</c:v>
                      </c:pt>
                      <c:pt idx="1836">
                        <c:v>30.6</c:v>
                      </c:pt>
                      <c:pt idx="1837">
                        <c:v>30.617000000000001</c:v>
                      </c:pt>
                      <c:pt idx="1838">
                        <c:v>30.632999999999999</c:v>
                      </c:pt>
                      <c:pt idx="1839">
                        <c:v>30.65</c:v>
                      </c:pt>
                      <c:pt idx="1840">
                        <c:v>30.667000000000002</c:v>
                      </c:pt>
                      <c:pt idx="1841">
                        <c:v>30.683</c:v>
                      </c:pt>
                      <c:pt idx="1842">
                        <c:v>30.7</c:v>
                      </c:pt>
                      <c:pt idx="1843">
                        <c:v>30.716999999999999</c:v>
                      </c:pt>
                      <c:pt idx="1844">
                        <c:v>30.733000000000001</c:v>
                      </c:pt>
                      <c:pt idx="1845">
                        <c:v>30.75</c:v>
                      </c:pt>
                      <c:pt idx="1846">
                        <c:v>30.766999999999999</c:v>
                      </c:pt>
                      <c:pt idx="1847">
                        <c:v>30.783000000000001</c:v>
                      </c:pt>
                      <c:pt idx="1848">
                        <c:v>30.8</c:v>
                      </c:pt>
                      <c:pt idx="1849">
                        <c:v>30.817</c:v>
                      </c:pt>
                      <c:pt idx="1850">
                        <c:v>30.832999999999998</c:v>
                      </c:pt>
                      <c:pt idx="1851">
                        <c:v>30.85</c:v>
                      </c:pt>
                      <c:pt idx="1852">
                        <c:v>30.867000000000001</c:v>
                      </c:pt>
                      <c:pt idx="1853">
                        <c:v>30.882999999999999</c:v>
                      </c:pt>
                      <c:pt idx="1854">
                        <c:v>30.9</c:v>
                      </c:pt>
                      <c:pt idx="1855">
                        <c:v>30.917000000000002</c:v>
                      </c:pt>
                      <c:pt idx="1856">
                        <c:v>30.933</c:v>
                      </c:pt>
                      <c:pt idx="1857">
                        <c:v>30.95</c:v>
                      </c:pt>
                      <c:pt idx="1858">
                        <c:v>30.966999999999999</c:v>
                      </c:pt>
                      <c:pt idx="1859">
                        <c:v>30.983000000000001</c:v>
                      </c:pt>
                      <c:pt idx="1860">
                        <c:v>31</c:v>
                      </c:pt>
                      <c:pt idx="1861">
                        <c:v>31.016999999999999</c:v>
                      </c:pt>
                      <c:pt idx="1862">
                        <c:v>31.033000000000001</c:v>
                      </c:pt>
                      <c:pt idx="1863">
                        <c:v>31.05</c:v>
                      </c:pt>
                      <c:pt idx="1864">
                        <c:v>31.067</c:v>
                      </c:pt>
                      <c:pt idx="1865">
                        <c:v>31.082999999999998</c:v>
                      </c:pt>
                      <c:pt idx="1866">
                        <c:v>31.1</c:v>
                      </c:pt>
                      <c:pt idx="1867">
                        <c:v>31.117000000000001</c:v>
                      </c:pt>
                      <c:pt idx="1868">
                        <c:v>31.132999999999999</c:v>
                      </c:pt>
                      <c:pt idx="1869">
                        <c:v>31.15</c:v>
                      </c:pt>
                      <c:pt idx="1870">
                        <c:v>31.167000000000002</c:v>
                      </c:pt>
                      <c:pt idx="1871">
                        <c:v>31.183</c:v>
                      </c:pt>
                      <c:pt idx="1872">
                        <c:v>31.2</c:v>
                      </c:pt>
                      <c:pt idx="1873">
                        <c:v>31.216999999999999</c:v>
                      </c:pt>
                      <c:pt idx="1874">
                        <c:v>31.233000000000001</c:v>
                      </c:pt>
                      <c:pt idx="1875">
                        <c:v>31.25</c:v>
                      </c:pt>
                      <c:pt idx="1876">
                        <c:v>31.266999999999999</c:v>
                      </c:pt>
                      <c:pt idx="1877">
                        <c:v>31.283000000000001</c:v>
                      </c:pt>
                      <c:pt idx="1878">
                        <c:v>31.3</c:v>
                      </c:pt>
                      <c:pt idx="1879">
                        <c:v>31.317</c:v>
                      </c:pt>
                      <c:pt idx="1880">
                        <c:v>31.332999999999998</c:v>
                      </c:pt>
                      <c:pt idx="1881">
                        <c:v>31.35</c:v>
                      </c:pt>
                      <c:pt idx="1882">
                        <c:v>31.367000000000001</c:v>
                      </c:pt>
                      <c:pt idx="1883">
                        <c:v>31.382999999999999</c:v>
                      </c:pt>
                      <c:pt idx="1884">
                        <c:v>31.4</c:v>
                      </c:pt>
                      <c:pt idx="1885">
                        <c:v>31.417000000000002</c:v>
                      </c:pt>
                      <c:pt idx="1886">
                        <c:v>31.433</c:v>
                      </c:pt>
                      <c:pt idx="1887">
                        <c:v>31.45</c:v>
                      </c:pt>
                      <c:pt idx="1888">
                        <c:v>31.466999999999999</c:v>
                      </c:pt>
                      <c:pt idx="1889">
                        <c:v>31.483000000000001</c:v>
                      </c:pt>
                      <c:pt idx="1890">
                        <c:v>31.5</c:v>
                      </c:pt>
                      <c:pt idx="1891">
                        <c:v>31.516999999999999</c:v>
                      </c:pt>
                      <c:pt idx="1892">
                        <c:v>31.533000000000001</c:v>
                      </c:pt>
                      <c:pt idx="1893">
                        <c:v>31.55</c:v>
                      </c:pt>
                      <c:pt idx="1894">
                        <c:v>31.567</c:v>
                      </c:pt>
                      <c:pt idx="1895">
                        <c:v>31.582999999999998</c:v>
                      </c:pt>
                      <c:pt idx="1896">
                        <c:v>31.6</c:v>
                      </c:pt>
                      <c:pt idx="1897">
                        <c:v>31.617000000000001</c:v>
                      </c:pt>
                      <c:pt idx="1898">
                        <c:v>31.632999999999999</c:v>
                      </c:pt>
                      <c:pt idx="1899">
                        <c:v>31.65</c:v>
                      </c:pt>
                      <c:pt idx="1900">
                        <c:v>31.667000000000002</c:v>
                      </c:pt>
                      <c:pt idx="1901">
                        <c:v>31.683</c:v>
                      </c:pt>
                      <c:pt idx="1902">
                        <c:v>31.7</c:v>
                      </c:pt>
                      <c:pt idx="1903">
                        <c:v>31.716999999999999</c:v>
                      </c:pt>
                      <c:pt idx="1904">
                        <c:v>31.733000000000001</c:v>
                      </c:pt>
                      <c:pt idx="1905">
                        <c:v>31.75</c:v>
                      </c:pt>
                      <c:pt idx="1906">
                        <c:v>31.766999999999999</c:v>
                      </c:pt>
                      <c:pt idx="1907">
                        <c:v>31.783000000000001</c:v>
                      </c:pt>
                      <c:pt idx="1908">
                        <c:v>31.8</c:v>
                      </c:pt>
                      <c:pt idx="1909">
                        <c:v>31.817</c:v>
                      </c:pt>
                      <c:pt idx="1910">
                        <c:v>31.832999999999998</c:v>
                      </c:pt>
                      <c:pt idx="1911">
                        <c:v>31.85</c:v>
                      </c:pt>
                      <c:pt idx="1912">
                        <c:v>31.867000000000001</c:v>
                      </c:pt>
                      <c:pt idx="1913">
                        <c:v>31.882999999999999</c:v>
                      </c:pt>
                      <c:pt idx="1914">
                        <c:v>31.9</c:v>
                      </c:pt>
                      <c:pt idx="1915">
                        <c:v>31.917000000000002</c:v>
                      </c:pt>
                      <c:pt idx="1916">
                        <c:v>31.933</c:v>
                      </c:pt>
                      <c:pt idx="1917">
                        <c:v>31.95</c:v>
                      </c:pt>
                      <c:pt idx="1918">
                        <c:v>31.966999999999999</c:v>
                      </c:pt>
                      <c:pt idx="1919">
                        <c:v>31.983000000000001</c:v>
                      </c:pt>
                      <c:pt idx="1920">
                        <c:v>32</c:v>
                      </c:pt>
                      <c:pt idx="1921">
                        <c:v>32.017000000000003</c:v>
                      </c:pt>
                      <c:pt idx="1922">
                        <c:v>32.033000000000001</c:v>
                      </c:pt>
                      <c:pt idx="1923">
                        <c:v>32.049999999999997</c:v>
                      </c:pt>
                      <c:pt idx="1924">
                        <c:v>32.067</c:v>
                      </c:pt>
                      <c:pt idx="1925">
                        <c:v>32.082999999999998</c:v>
                      </c:pt>
                      <c:pt idx="1926">
                        <c:v>32.1</c:v>
                      </c:pt>
                      <c:pt idx="1927">
                        <c:v>32.116999999999997</c:v>
                      </c:pt>
                      <c:pt idx="1928">
                        <c:v>32.133000000000003</c:v>
                      </c:pt>
                      <c:pt idx="1929">
                        <c:v>32.15</c:v>
                      </c:pt>
                      <c:pt idx="1930">
                        <c:v>32.167000000000002</c:v>
                      </c:pt>
                      <c:pt idx="1931">
                        <c:v>32.183</c:v>
                      </c:pt>
                      <c:pt idx="1932">
                        <c:v>32.200000000000003</c:v>
                      </c:pt>
                      <c:pt idx="1933">
                        <c:v>32.216999999999999</c:v>
                      </c:pt>
                      <c:pt idx="1934">
                        <c:v>32.232999999999997</c:v>
                      </c:pt>
                      <c:pt idx="1935">
                        <c:v>32.25</c:v>
                      </c:pt>
                      <c:pt idx="1936">
                        <c:v>32.267000000000003</c:v>
                      </c:pt>
                      <c:pt idx="1937">
                        <c:v>32.283000000000001</c:v>
                      </c:pt>
                      <c:pt idx="1938">
                        <c:v>32.299999999999997</c:v>
                      </c:pt>
                      <c:pt idx="1939">
                        <c:v>32.317</c:v>
                      </c:pt>
                      <c:pt idx="1940">
                        <c:v>32.332999999999998</c:v>
                      </c:pt>
                      <c:pt idx="1941">
                        <c:v>32.35</c:v>
                      </c:pt>
                      <c:pt idx="1942">
                        <c:v>32.366999999999997</c:v>
                      </c:pt>
                      <c:pt idx="1943">
                        <c:v>32.383000000000003</c:v>
                      </c:pt>
                      <c:pt idx="1944">
                        <c:v>32.4</c:v>
                      </c:pt>
                      <c:pt idx="1945">
                        <c:v>32.417000000000002</c:v>
                      </c:pt>
                      <c:pt idx="1946">
                        <c:v>32.433</c:v>
                      </c:pt>
                      <c:pt idx="1947">
                        <c:v>32.450000000000003</c:v>
                      </c:pt>
                      <c:pt idx="1948">
                        <c:v>32.466999999999999</c:v>
                      </c:pt>
                      <c:pt idx="1949">
                        <c:v>32.482999999999997</c:v>
                      </c:pt>
                      <c:pt idx="1950">
                        <c:v>32.5</c:v>
                      </c:pt>
                      <c:pt idx="1951">
                        <c:v>32.517000000000003</c:v>
                      </c:pt>
                      <c:pt idx="1952">
                        <c:v>32.533000000000001</c:v>
                      </c:pt>
                      <c:pt idx="1953">
                        <c:v>32.549999999999997</c:v>
                      </c:pt>
                      <c:pt idx="1954">
                        <c:v>32.567</c:v>
                      </c:pt>
                      <c:pt idx="1955">
                        <c:v>32.582999999999998</c:v>
                      </c:pt>
                      <c:pt idx="1956">
                        <c:v>32.6</c:v>
                      </c:pt>
                      <c:pt idx="1957">
                        <c:v>32.616999999999997</c:v>
                      </c:pt>
                      <c:pt idx="1958">
                        <c:v>32.633000000000003</c:v>
                      </c:pt>
                      <c:pt idx="1959">
                        <c:v>32.65</c:v>
                      </c:pt>
                      <c:pt idx="1960">
                        <c:v>32.667000000000002</c:v>
                      </c:pt>
                      <c:pt idx="1961">
                        <c:v>32.683</c:v>
                      </c:pt>
                      <c:pt idx="1962">
                        <c:v>32.700000000000003</c:v>
                      </c:pt>
                      <c:pt idx="1963">
                        <c:v>32.716999999999999</c:v>
                      </c:pt>
                      <c:pt idx="1964">
                        <c:v>32.732999999999997</c:v>
                      </c:pt>
                      <c:pt idx="1965">
                        <c:v>32.75</c:v>
                      </c:pt>
                      <c:pt idx="1966">
                        <c:v>32.767000000000003</c:v>
                      </c:pt>
                      <c:pt idx="1967">
                        <c:v>32.783000000000001</c:v>
                      </c:pt>
                      <c:pt idx="1968">
                        <c:v>32.799999999999997</c:v>
                      </c:pt>
                      <c:pt idx="1969">
                        <c:v>32.817</c:v>
                      </c:pt>
                      <c:pt idx="1970">
                        <c:v>32.832999999999998</c:v>
                      </c:pt>
                      <c:pt idx="1971">
                        <c:v>32.85</c:v>
                      </c:pt>
                      <c:pt idx="1972">
                        <c:v>32.866999999999997</c:v>
                      </c:pt>
                      <c:pt idx="1973">
                        <c:v>32.883000000000003</c:v>
                      </c:pt>
                      <c:pt idx="1974">
                        <c:v>32.9</c:v>
                      </c:pt>
                      <c:pt idx="1975">
                        <c:v>32.917000000000002</c:v>
                      </c:pt>
                      <c:pt idx="1976">
                        <c:v>32.933</c:v>
                      </c:pt>
                      <c:pt idx="1977">
                        <c:v>32.950000000000003</c:v>
                      </c:pt>
                      <c:pt idx="1978">
                        <c:v>32.966999999999999</c:v>
                      </c:pt>
                      <c:pt idx="1979">
                        <c:v>32.982999999999997</c:v>
                      </c:pt>
                      <c:pt idx="1980">
                        <c:v>33</c:v>
                      </c:pt>
                      <c:pt idx="1981">
                        <c:v>33.017000000000003</c:v>
                      </c:pt>
                      <c:pt idx="1982">
                        <c:v>33.033000000000001</c:v>
                      </c:pt>
                      <c:pt idx="1983">
                        <c:v>33.049999999999997</c:v>
                      </c:pt>
                      <c:pt idx="1984">
                        <c:v>33.067</c:v>
                      </c:pt>
                      <c:pt idx="1985">
                        <c:v>33.082999999999998</c:v>
                      </c:pt>
                      <c:pt idx="1986">
                        <c:v>33.1</c:v>
                      </c:pt>
                      <c:pt idx="1987">
                        <c:v>33.116999999999997</c:v>
                      </c:pt>
                      <c:pt idx="1988">
                        <c:v>33.133000000000003</c:v>
                      </c:pt>
                      <c:pt idx="1989">
                        <c:v>33.15</c:v>
                      </c:pt>
                      <c:pt idx="1990">
                        <c:v>33.167000000000002</c:v>
                      </c:pt>
                      <c:pt idx="1991">
                        <c:v>33.183</c:v>
                      </c:pt>
                      <c:pt idx="1992">
                        <c:v>33.200000000000003</c:v>
                      </c:pt>
                      <c:pt idx="1993">
                        <c:v>33.216999999999999</c:v>
                      </c:pt>
                      <c:pt idx="1994">
                        <c:v>33.232999999999997</c:v>
                      </c:pt>
                      <c:pt idx="1995">
                        <c:v>33.25</c:v>
                      </c:pt>
                      <c:pt idx="1996">
                        <c:v>33.267000000000003</c:v>
                      </c:pt>
                      <c:pt idx="1997">
                        <c:v>33.283000000000001</c:v>
                      </c:pt>
                      <c:pt idx="1998">
                        <c:v>33.299999999999997</c:v>
                      </c:pt>
                      <c:pt idx="1999">
                        <c:v>33.317</c:v>
                      </c:pt>
                      <c:pt idx="2000">
                        <c:v>33.332999999999998</c:v>
                      </c:pt>
                      <c:pt idx="2001">
                        <c:v>33.35</c:v>
                      </c:pt>
                      <c:pt idx="2002">
                        <c:v>33.366999999999997</c:v>
                      </c:pt>
                      <c:pt idx="2003">
                        <c:v>33.383000000000003</c:v>
                      </c:pt>
                      <c:pt idx="2004">
                        <c:v>33.4</c:v>
                      </c:pt>
                      <c:pt idx="2005">
                        <c:v>33.417000000000002</c:v>
                      </c:pt>
                      <c:pt idx="2006">
                        <c:v>33.433</c:v>
                      </c:pt>
                      <c:pt idx="2007">
                        <c:v>33.450000000000003</c:v>
                      </c:pt>
                      <c:pt idx="2008">
                        <c:v>33.466999999999999</c:v>
                      </c:pt>
                      <c:pt idx="2009">
                        <c:v>33.482999999999997</c:v>
                      </c:pt>
                      <c:pt idx="2010">
                        <c:v>33.5</c:v>
                      </c:pt>
                      <c:pt idx="2011">
                        <c:v>33.517000000000003</c:v>
                      </c:pt>
                      <c:pt idx="2012">
                        <c:v>33.533000000000001</c:v>
                      </c:pt>
                      <c:pt idx="2013">
                        <c:v>33.549999999999997</c:v>
                      </c:pt>
                      <c:pt idx="2014">
                        <c:v>33.567</c:v>
                      </c:pt>
                      <c:pt idx="2015">
                        <c:v>33.582999999999998</c:v>
                      </c:pt>
                      <c:pt idx="2016">
                        <c:v>33.6</c:v>
                      </c:pt>
                      <c:pt idx="2017">
                        <c:v>33.616999999999997</c:v>
                      </c:pt>
                      <c:pt idx="2018">
                        <c:v>33.633000000000003</c:v>
                      </c:pt>
                      <c:pt idx="2019">
                        <c:v>33.65</c:v>
                      </c:pt>
                      <c:pt idx="2020">
                        <c:v>33.667000000000002</c:v>
                      </c:pt>
                      <c:pt idx="2021">
                        <c:v>33.683</c:v>
                      </c:pt>
                      <c:pt idx="2022">
                        <c:v>33.700000000000003</c:v>
                      </c:pt>
                      <c:pt idx="2023">
                        <c:v>33.716999999999999</c:v>
                      </c:pt>
                      <c:pt idx="2024">
                        <c:v>33.732999999999997</c:v>
                      </c:pt>
                      <c:pt idx="2025">
                        <c:v>33.75</c:v>
                      </c:pt>
                      <c:pt idx="2026">
                        <c:v>33.767000000000003</c:v>
                      </c:pt>
                      <c:pt idx="2027">
                        <c:v>33.783000000000001</c:v>
                      </c:pt>
                      <c:pt idx="2028">
                        <c:v>33.799999999999997</c:v>
                      </c:pt>
                      <c:pt idx="2029">
                        <c:v>33.817</c:v>
                      </c:pt>
                      <c:pt idx="2030">
                        <c:v>33.832999999999998</c:v>
                      </c:pt>
                      <c:pt idx="2031">
                        <c:v>33.85</c:v>
                      </c:pt>
                      <c:pt idx="2032">
                        <c:v>33.866999999999997</c:v>
                      </c:pt>
                      <c:pt idx="2033">
                        <c:v>33.883000000000003</c:v>
                      </c:pt>
                      <c:pt idx="2034">
                        <c:v>33.9</c:v>
                      </c:pt>
                      <c:pt idx="2035">
                        <c:v>33.917000000000002</c:v>
                      </c:pt>
                      <c:pt idx="2036">
                        <c:v>33.933</c:v>
                      </c:pt>
                      <c:pt idx="2037">
                        <c:v>33.950000000000003</c:v>
                      </c:pt>
                      <c:pt idx="2038">
                        <c:v>33.966999999999999</c:v>
                      </c:pt>
                      <c:pt idx="2039">
                        <c:v>33.982999999999997</c:v>
                      </c:pt>
                      <c:pt idx="2040">
                        <c:v>34</c:v>
                      </c:pt>
                      <c:pt idx="2041">
                        <c:v>34.017000000000003</c:v>
                      </c:pt>
                      <c:pt idx="2042">
                        <c:v>34.033000000000001</c:v>
                      </c:pt>
                      <c:pt idx="2043">
                        <c:v>34.049999999999997</c:v>
                      </c:pt>
                      <c:pt idx="2044">
                        <c:v>34.067</c:v>
                      </c:pt>
                      <c:pt idx="2045">
                        <c:v>34.082999999999998</c:v>
                      </c:pt>
                      <c:pt idx="2046">
                        <c:v>34.1</c:v>
                      </c:pt>
                      <c:pt idx="2047">
                        <c:v>34.116999999999997</c:v>
                      </c:pt>
                      <c:pt idx="2048">
                        <c:v>34.133000000000003</c:v>
                      </c:pt>
                      <c:pt idx="2049">
                        <c:v>34.15</c:v>
                      </c:pt>
                      <c:pt idx="2050">
                        <c:v>34.167000000000002</c:v>
                      </c:pt>
                      <c:pt idx="2051">
                        <c:v>34.183</c:v>
                      </c:pt>
                      <c:pt idx="2052">
                        <c:v>34.200000000000003</c:v>
                      </c:pt>
                      <c:pt idx="2053">
                        <c:v>34.216999999999999</c:v>
                      </c:pt>
                      <c:pt idx="2054">
                        <c:v>34.232999999999997</c:v>
                      </c:pt>
                      <c:pt idx="2055">
                        <c:v>34.25</c:v>
                      </c:pt>
                      <c:pt idx="2056">
                        <c:v>34.267000000000003</c:v>
                      </c:pt>
                      <c:pt idx="2057">
                        <c:v>34.283000000000001</c:v>
                      </c:pt>
                      <c:pt idx="2058">
                        <c:v>34.299999999999997</c:v>
                      </c:pt>
                      <c:pt idx="2059">
                        <c:v>34.317</c:v>
                      </c:pt>
                      <c:pt idx="2060">
                        <c:v>34.332999999999998</c:v>
                      </c:pt>
                      <c:pt idx="2061">
                        <c:v>34.35</c:v>
                      </c:pt>
                      <c:pt idx="2062">
                        <c:v>34.366999999999997</c:v>
                      </c:pt>
                      <c:pt idx="2063">
                        <c:v>34.383000000000003</c:v>
                      </c:pt>
                      <c:pt idx="2064">
                        <c:v>34.4</c:v>
                      </c:pt>
                      <c:pt idx="2065">
                        <c:v>34.417000000000002</c:v>
                      </c:pt>
                      <c:pt idx="2066">
                        <c:v>34.433</c:v>
                      </c:pt>
                      <c:pt idx="2067">
                        <c:v>34.450000000000003</c:v>
                      </c:pt>
                      <c:pt idx="2068">
                        <c:v>34.466999999999999</c:v>
                      </c:pt>
                      <c:pt idx="2069">
                        <c:v>34.482999999999997</c:v>
                      </c:pt>
                      <c:pt idx="2070">
                        <c:v>34.5</c:v>
                      </c:pt>
                      <c:pt idx="2071">
                        <c:v>34.517000000000003</c:v>
                      </c:pt>
                      <c:pt idx="2072">
                        <c:v>34.533000000000001</c:v>
                      </c:pt>
                      <c:pt idx="2073">
                        <c:v>34.549999999999997</c:v>
                      </c:pt>
                      <c:pt idx="2074">
                        <c:v>34.567</c:v>
                      </c:pt>
                      <c:pt idx="2075">
                        <c:v>34.582999999999998</c:v>
                      </c:pt>
                      <c:pt idx="2076">
                        <c:v>34.6</c:v>
                      </c:pt>
                      <c:pt idx="2077">
                        <c:v>34.616999999999997</c:v>
                      </c:pt>
                      <c:pt idx="2078">
                        <c:v>34.633000000000003</c:v>
                      </c:pt>
                      <c:pt idx="2079">
                        <c:v>34.65</c:v>
                      </c:pt>
                      <c:pt idx="2080">
                        <c:v>34.667000000000002</c:v>
                      </c:pt>
                      <c:pt idx="2081">
                        <c:v>34.683</c:v>
                      </c:pt>
                      <c:pt idx="2082">
                        <c:v>34.700000000000003</c:v>
                      </c:pt>
                      <c:pt idx="2083">
                        <c:v>34.716999999999999</c:v>
                      </c:pt>
                      <c:pt idx="2084">
                        <c:v>34.732999999999997</c:v>
                      </c:pt>
                      <c:pt idx="2085">
                        <c:v>34.75</c:v>
                      </c:pt>
                      <c:pt idx="2086">
                        <c:v>34.767000000000003</c:v>
                      </c:pt>
                      <c:pt idx="2087">
                        <c:v>34.783000000000001</c:v>
                      </c:pt>
                      <c:pt idx="2088">
                        <c:v>34.799999999999997</c:v>
                      </c:pt>
                      <c:pt idx="2089">
                        <c:v>34.817</c:v>
                      </c:pt>
                      <c:pt idx="2090">
                        <c:v>34.832999999999998</c:v>
                      </c:pt>
                      <c:pt idx="2091">
                        <c:v>34.85</c:v>
                      </c:pt>
                      <c:pt idx="2092">
                        <c:v>34.866999999999997</c:v>
                      </c:pt>
                      <c:pt idx="2093">
                        <c:v>34.883000000000003</c:v>
                      </c:pt>
                      <c:pt idx="2094">
                        <c:v>34.9</c:v>
                      </c:pt>
                      <c:pt idx="2095">
                        <c:v>34.917000000000002</c:v>
                      </c:pt>
                      <c:pt idx="2096">
                        <c:v>34.933</c:v>
                      </c:pt>
                      <c:pt idx="2097">
                        <c:v>34.950000000000003</c:v>
                      </c:pt>
                      <c:pt idx="2098">
                        <c:v>34.966999999999999</c:v>
                      </c:pt>
                      <c:pt idx="2099">
                        <c:v>34.982999999999997</c:v>
                      </c:pt>
                      <c:pt idx="2100">
                        <c:v>35</c:v>
                      </c:pt>
                      <c:pt idx="2101">
                        <c:v>35.017000000000003</c:v>
                      </c:pt>
                      <c:pt idx="2102">
                        <c:v>35.033000000000001</c:v>
                      </c:pt>
                      <c:pt idx="2103">
                        <c:v>35.049999999999997</c:v>
                      </c:pt>
                      <c:pt idx="2104">
                        <c:v>35.067</c:v>
                      </c:pt>
                      <c:pt idx="2105">
                        <c:v>35.082999999999998</c:v>
                      </c:pt>
                      <c:pt idx="2106">
                        <c:v>35.1</c:v>
                      </c:pt>
                      <c:pt idx="2107">
                        <c:v>35.116999999999997</c:v>
                      </c:pt>
                      <c:pt idx="2108">
                        <c:v>35.133000000000003</c:v>
                      </c:pt>
                      <c:pt idx="2109">
                        <c:v>35.15</c:v>
                      </c:pt>
                      <c:pt idx="2110">
                        <c:v>35.167000000000002</c:v>
                      </c:pt>
                      <c:pt idx="2111">
                        <c:v>35.183</c:v>
                      </c:pt>
                      <c:pt idx="2112">
                        <c:v>35.200000000000003</c:v>
                      </c:pt>
                      <c:pt idx="2113">
                        <c:v>35.216999999999999</c:v>
                      </c:pt>
                      <c:pt idx="2114">
                        <c:v>35.232999999999997</c:v>
                      </c:pt>
                      <c:pt idx="2115">
                        <c:v>35.25</c:v>
                      </c:pt>
                      <c:pt idx="2116">
                        <c:v>35.267000000000003</c:v>
                      </c:pt>
                      <c:pt idx="2117">
                        <c:v>35.283000000000001</c:v>
                      </c:pt>
                      <c:pt idx="2118">
                        <c:v>35.299999999999997</c:v>
                      </c:pt>
                      <c:pt idx="2119">
                        <c:v>35.317</c:v>
                      </c:pt>
                      <c:pt idx="2120">
                        <c:v>35.332999999999998</c:v>
                      </c:pt>
                      <c:pt idx="2121">
                        <c:v>35.35</c:v>
                      </c:pt>
                      <c:pt idx="2122">
                        <c:v>35.366999999999997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cult. #10'!$C$2:$C$7288</c15:sqref>
                        </c15:formulaRef>
                      </c:ext>
                    </c:extLst>
                    <c:numCache>
                      <c:formatCode>0.00</c:formatCode>
                      <c:ptCount val="7287"/>
                      <c:pt idx="0">
                        <c:v>3.707175620325616E-3</c:v>
                      </c:pt>
                      <c:pt idx="1">
                        <c:v>3.3311097015909989E-3</c:v>
                      </c:pt>
                      <c:pt idx="2">
                        <c:v>3.2008558100511662E-3</c:v>
                      </c:pt>
                      <c:pt idx="3">
                        <c:v>0.50004347364163138</c:v>
                      </c:pt>
                      <c:pt idx="4">
                        <c:v>0.2517197638928757</c:v>
                      </c:pt>
                      <c:pt idx="5">
                        <c:v>0.25159990450777558</c:v>
                      </c:pt>
                      <c:pt idx="6">
                        <c:v>3.0791814922592128E-3</c:v>
                      </c:pt>
                      <c:pt idx="7">
                        <c:v>3.0800559536671092E-3</c:v>
                      </c:pt>
                      <c:pt idx="8">
                        <c:v>3.07729965130941E-3</c:v>
                      </c:pt>
                      <c:pt idx="9">
                        <c:v>3.0795312768223679E-3</c:v>
                      </c:pt>
                      <c:pt idx="10">
                        <c:v>2.9787113105994066E-3</c:v>
                      </c:pt>
                      <c:pt idx="11">
                        <c:v>2.825820590345661E-3</c:v>
                      </c:pt>
                      <c:pt idx="12">
                        <c:v>2.9523968749705126E-3</c:v>
                      </c:pt>
                      <c:pt idx="13">
                        <c:v>3.0791082040649838E-3</c:v>
                      </c:pt>
                      <c:pt idx="14">
                        <c:v>4.3644426333655922E-3</c:v>
                      </c:pt>
                      <c:pt idx="15">
                        <c:v>6.4742873020263141E-3</c:v>
                      </c:pt>
                      <c:pt idx="16">
                        <c:v>7.8621716281952938E-3</c:v>
                      </c:pt>
                      <c:pt idx="17">
                        <c:v>8.4944177373001417E-3</c:v>
                      </c:pt>
                      <c:pt idx="18">
                        <c:v>8.8832834721664991E-3</c:v>
                      </c:pt>
                      <c:pt idx="19">
                        <c:v>9.1256929916407915E-3</c:v>
                      </c:pt>
                      <c:pt idx="20">
                        <c:v>9.1177312717886597E-3</c:v>
                      </c:pt>
                      <c:pt idx="21">
                        <c:v>9.1222748994068091E-3</c:v>
                      </c:pt>
                      <c:pt idx="22">
                        <c:v>9.1279806526171469E-3</c:v>
                      </c:pt>
                      <c:pt idx="23">
                        <c:v>9.281767607727023E-3</c:v>
                      </c:pt>
                      <c:pt idx="24">
                        <c:v>9.2207487760675756E-3</c:v>
                      </c:pt>
                      <c:pt idx="25">
                        <c:v>9.2214725138854703E-3</c:v>
                      </c:pt>
                      <c:pt idx="26">
                        <c:v>9.1381865245972645E-3</c:v>
                      </c:pt>
                      <c:pt idx="27">
                        <c:v>8.87497402462048E-3</c:v>
                      </c:pt>
                      <c:pt idx="28">
                        <c:v>8.8815086387097324E-3</c:v>
                      </c:pt>
                      <c:pt idx="29">
                        <c:v>9.1341022200331287E-3</c:v>
                      </c:pt>
                      <c:pt idx="30">
                        <c:v>9.1362926850506523E-3</c:v>
                      </c:pt>
                      <c:pt idx="31">
                        <c:v>9.1102186838451556E-3</c:v>
                      </c:pt>
                      <c:pt idx="32">
                        <c:v>9.1238468610859574E-3</c:v>
                      </c:pt>
                      <c:pt idx="33">
                        <c:v>9.1172090883049287E-3</c:v>
                      </c:pt>
                      <c:pt idx="34">
                        <c:v>8.8742277878263096E-3</c:v>
                      </c:pt>
                      <c:pt idx="35">
                        <c:v>8.8794514453857717E-3</c:v>
                      </c:pt>
                      <c:pt idx="36">
                        <c:v>8.8680904067187944E-3</c:v>
                      </c:pt>
                      <c:pt idx="37">
                        <c:v>8.8800622646919777E-3</c:v>
                      </c:pt>
                      <c:pt idx="38">
                        <c:v>8.8847528959696692E-3</c:v>
                      </c:pt>
                      <c:pt idx="39">
                        <c:v>8.870032726929088E-3</c:v>
                      </c:pt>
                      <c:pt idx="40">
                        <c:v>8.8709134208035077E-3</c:v>
                      </c:pt>
                      <c:pt idx="41">
                        <c:v>9.0467634364965292E-3</c:v>
                      </c:pt>
                      <c:pt idx="42">
                        <c:v>8.885302249181954E-3</c:v>
                      </c:pt>
                      <c:pt idx="43">
                        <c:v>8.9894937405483426E-3</c:v>
                      </c:pt>
                      <c:pt idx="44">
                        <c:v>0.25810172262565545</c:v>
                      </c:pt>
                      <c:pt idx="45">
                        <c:v>0.50818788764960265</c:v>
                      </c:pt>
                      <c:pt idx="46">
                        <c:v>8.8743084620743207E-3</c:v>
                      </c:pt>
                      <c:pt idx="47">
                        <c:v>8.7418538789165584E-3</c:v>
                      </c:pt>
                      <c:pt idx="48">
                        <c:v>8.8819216140272952E-3</c:v>
                      </c:pt>
                      <c:pt idx="49">
                        <c:v>8.6235977540278889E-3</c:v>
                      </c:pt>
                      <c:pt idx="50">
                        <c:v>8.3776462079310585E-3</c:v>
                      </c:pt>
                      <c:pt idx="51">
                        <c:v>8.3718478118434136E-3</c:v>
                      </c:pt>
                      <c:pt idx="52">
                        <c:v>8.1175508198550982E-3</c:v>
                      </c:pt>
                      <c:pt idx="53">
                        <c:v>8.1198161646540146E-3</c:v>
                      </c:pt>
                      <c:pt idx="54">
                        <c:v>8.1180383213537051E-3</c:v>
                      </c:pt>
                      <c:pt idx="55">
                        <c:v>8.1223090101506835E-3</c:v>
                      </c:pt>
                      <c:pt idx="56">
                        <c:v>8.1095355925257465E-3</c:v>
                      </c:pt>
                      <c:pt idx="57">
                        <c:v>7.9955510335120144E-3</c:v>
                      </c:pt>
                      <c:pt idx="58">
                        <c:v>7.993154040649578E-3</c:v>
                      </c:pt>
                      <c:pt idx="59">
                        <c:v>7.7377581370081799E-3</c:v>
                      </c:pt>
                      <c:pt idx="60">
                        <c:v>7.6208096656522782E-3</c:v>
                      </c:pt>
                      <c:pt idx="61">
                        <c:v>7.6023341957547463E-3</c:v>
                      </c:pt>
                      <c:pt idx="62">
                        <c:v>7.6037699594550291E-3</c:v>
                      </c:pt>
                      <c:pt idx="63">
                        <c:v>7.6028185497740751E-3</c:v>
                      </c:pt>
                      <c:pt idx="64">
                        <c:v>0.33977573207351247</c:v>
                      </c:pt>
                      <c:pt idx="65">
                        <c:v>0.2564358854448599</c:v>
                      </c:pt>
                      <c:pt idx="66">
                        <c:v>0.50505229445242572</c:v>
                      </c:pt>
                      <c:pt idx="67">
                        <c:v>0.50503601631071815</c:v>
                      </c:pt>
                      <c:pt idx="68">
                        <c:v>0.25589865819809826</c:v>
                      </c:pt>
                      <c:pt idx="69">
                        <c:v>0.25596402782257671</c:v>
                      </c:pt>
                      <c:pt idx="70">
                        <c:v>7.1039210029829837E-3</c:v>
                      </c:pt>
                      <c:pt idx="71">
                        <c:v>6.851619201719345E-3</c:v>
                      </c:pt>
                      <c:pt idx="72">
                        <c:v>6.8618027509270603E-3</c:v>
                      </c:pt>
                      <c:pt idx="73">
                        <c:v>6.9831862894742802E-3</c:v>
                      </c:pt>
                      <c:pt idx="74">
                        <c:v>6.5983518565107631E-3</c:v>
                      </c:pt>
                      <c:pt idx="75">
                        <c:v>0.50416373733832154</c:v>
                      </c:pt>
                      <c:pt idx="76">
                        <c:v>0.50374824638634064</c:v>
                      </c:pt>
                      <c:pt idx="77">
                        <c:v>0.5050030196646158</c:v>
                      </c:pt>
                      <c:pt idx="78">
                        <c:v>0.50451564392297887</c:v>
                      </c:pt>
                      <c:pt idx="79">
                        <c:v>6.5994772175446822E-3</c:v>
                      </c:pt>
                      <c:pt idx="80">
                        <c:v>6.596386225905449E-3</c:v>
                      </c:pt>
                      <c:pt idx="81">
                        <c:v>6.4740728355978956E-3</c:v>
                      </c:pt>
                      <c:pt idx="82">
                        <c:v>6.1960478730622316E-3</c:v>
                      </c:pt>
                      <c:pt idx="83">
                        <c:v>6.1755863948588759E-3</c:v>
                      </c:pt>
                      <c:pt idx="84">
                        <c:v>6.0988366887170607E-3</c:v>
                      </c:pt>
                      <c:pt idx="85">
                        <c:v>6.0976171043169757E-3</c:v>
                      </c:pt>
                      <c:pt idx="86">
                        <c:v>5.8426381030501308E-3</c:v>
                      </c:pt>
                      <c:pt idx="87">
                        <c:v>6.0101144674462965E-3</c:v>
                      </c:pt>
                      <c:pt idx="88">
                        <c:v>5.8391836959008209E-3</c:v>
                      </c:pt>
                      <c:pt idx="89">
                        <c:v>5.8438991349573643E-3</c:v>
                      </c:pt>
                      <c:pt idx="90">
                        <c:v>5.8439711499110531E-3</c:v>
                      </c:pt>
                      <c:pt idx="91">
                        <c:v>5.8461323687427121E-3</c:v>
                      </c:pt>
                      <c:pt idx="92">
                        <c:v>5.5879739783411299E-3</c:v>
                      </c:pt>
                      <c:pt idx="93">
                        <c:v>5.592684641357838E-3</c:v>
                      </c:pt>
                      <c:pt idx="94">
                        <c:v>5.6000458123732734E-3</c:v>
                      </c:pt>
                      <c:pt idx="95">
                        <c:v>5.8461057963800321E-3</c:v>
                      </c:pt>
                      <c:pt idx="96">
                        <c:v>6.221295113892431E-3</c:v>
                      </c:pt>
                      <c:pt idx="97">
                        <c:v>6.599312164593074E-3</c:v>
                      </c:pt>
                      <c:pt idx="98">
                        <c:v>6.483948804353561E-3</c:v>
                      </c:pt>
                      <c:pt idx="99">
                        <c:v>6.1028696325847436E-3</c:v>
                      </c:pt>
                      <c:pt idx="100">
                        <c:v>0.25492782971249323</c:v>
                      </c:pt>
                      <c:pt idx="101">
                        <c:v>0.33772543431187863</c:v>
                      </c:pt>
                      <c:pt idx="102">
                        <c:v>0.33820972216096379</c:v>
                      </c:pt>
                      <c:pt idx="103">
                        <c:v>0.50374483770329137</c:v>
                      </c:pt>
                      <c:pt idx="104">
                        <c:v>0.50529180991687794</c:v>
                      </c:pt>
                      <c:pt idx="105">
                        <c:v>0.50437064736182802</c:v>
                      </c:pt>
                      <c:pt idx="106">
                        <c:v>0.50528667809205818</c:v>
                      </c:pt>
                      <c:pt idx="107">
                        <c:v>0.50455483753778985</c:v>
                      </c:pt>
                      <c:pt idx="108">
                        <c:v>0.50408268273441659</c:v>
                      </c:pt>
                      <c:pt idx="109">
                        <c:v>0.50436740733366947</c:v>
                      </c:pt>
                      <c:pt idx="110">
                        <c:v>0.50557934747887456</c:v>
                      </c:pt>
                      <c:pt idx="111">
                        <c:v>0.5062903102226407</c:v>
                      </c:pt>
                      <c:pt idx="112">
                        <c:v>7.6165690967890699E-3</c:v>
                      </c:pt>
                      <c:pt idx="113">
                        <c:v>7.6078869686190759E-3</c:v>
                      </c:pt>
                      <c:pt idx="114">
                        <c:v>7.3458909252437513E-3</c:v>
                      </c:pt>
                      <c:pt idx="115">
                        <c:v>7.3525139277141691E-3</c:v>
                      </c:pt>
                      <c:pt idx="116">
                        <c:v>7.4725301254289118E-3</c:v>
                      </c:pt>
                      <c:pt idx="117">
                        <c:v>7.1072804723496773E-3</c:v>
                      </c:pt>
                      <c:pt idx="118">
                        <c:v>7.2610764211964258E-3</c:v>
                      </c:pt>
                      <c:pt idx="119">
                        <c:v>7.2698927583895439E-3</c:v>
                      </c:pt>
                      <c:pt idx="120">
                        <c:v>7.3566337920454887E-3</c:v>
                      </c:pt>
                      <c:pt idx="121">
                        <c:v>7.3570686356420611E-3</c:v>
                      </c:pt>
                      <c:pt idx="122">
                        <c:v>7.1880733483503474E-3</c:v>
                      </c:pt>
                      <c:pt idx="123">
                        <c:v>7.3516330906852516E-3</c:v>
                      </c:pt>
                      <c:pt idx="124">
                        <c:v>7.3539243819436377E-3</c:v>
                      </c:pt>
                      <c:pt idx="125">
                        <c:v>7.3654270304142839E-3</c:v>
                      </c:pt>
                      <c:pt idx="126">
                        <c:v>7.6134397414836198E-3</c:v>
                      </c:pt>
                      <c:pt idx="127">
                        <c:v>7.3521635043030924E-3</c:v>
                      </c:pt>
                      <c:pt idx="128">
                        <c:v>7.1044055418343658E-3</c:v>
                      </c:pt>
                      <c:pt idx="129">
                        <c:v>7.1157437509488872E-3</c:v>
                      </c:pt>
                      <c:pt idx="130">
                        <c:v>7.3563661959861037E-3</c:v>
                      </c:pt>
                      <c:pt idx="131">
                        <c:v>0.25647304349620176</c:v>
                      </c:pt>
                      <c:pt idx="132">
                        <c:v>0.50556033800585787</c:v>
                      </c:pt>
                      <c:pt idx="133">
                        <c:v>0.17307296609958023</c:v>
                      </c:pt>
                      <c:pt idx="134">
                        <c:v>0.50473643791093759</c:v>
                      </c:pt>
                      <c:pt idx="135">
                        <c:v>6.9748817903373811E-3</c:v>
                      </c:pt>
                      <c:pt idx="136">
                        <c:v>0.50453537700249373</c:v>
                      </c:pt>
                      <c:pt idx="137">
                        <c:v>0.50462315371292243</c:v>
                      </c:pt>
                      <c:pt idx="138">
                        <c:v>0.50514201088121913</c:v>
                      </c:pt>
                      <c:pt idx="139">
                        <c:v>0.50533169664119415</c:v>
                      </c:pt>
                      <c:pt idx="140">
                        <c:v>0.50531186720647436</c:v>
                      </c:pt>
                      <c:pt idx="141">
                        <c:v>0.50486202198649521</c:v>
                      </c:pt>
                      <c:pt idx="142">
                        <c:v>0.50460152777868938</c:v>
                      </c:pt>
                      <c:pt idx="143">
                        <c:v>0.50507653952710307</c:v>
                      </c:pt>
                      <c:pt idx="144">
                        <c:v>0.50472554923485802</c:v>
                      </c:pt>
                      <c:pt idx="145">
                        <c:v>0.50549430770861381</c:v>
                      </c:pt>
                      <c:pt idx="146">
                        <c:v>0.50415381424714178</c:v>
                      </c:pt>
                      <c:pt idx="147">
                        <c:v>0.50439780520983091</c:v>
                      </c:pt>
                      <c:pt idx="148">
                        <c:v>0.50424207877194149</c:v>
                      </c:pt>
                      <c:pt idx="149">
                        <c:v>0.50422275253804927</c:v>
                      </c:pt>
                      <c:pt idx="150">
                        <c:v>0.50439867291785401</c:v>
                      </c:pt>
                      <c:pt idx="151">
                        <c:v>0.50485761712765009</c:v>
                      </c:pt>
                      <c:pt idx="152">
                        <c:v>0.50514081729364824</c:v>
                      </c:pt>
                      <c:pt idx="153">
                        <c:v>0.50604143084811215</c:v>
                      </c:pt>
                      <c:pt idx="154">
                        <c:v>0.25629951468711482</c:v>
                      </c:pt>
                      <c:pt idx="155">
                        <c:v>0.25618123805419918</c:v>
                      </c:pt>
                      <c:pt idx="156">
                        <c:v>6.9849701778810407E-3</c:v>
                      </c:pt>
                      <c:pt idx="157">
                        <c:v>6.9829425283249808E-3</c:v>
                      </c:pt>
                      <c:pt idx="158">
                        <c:v>0.50552403463184903</c:v>
                      </c:pt>
                      <c:pt idx="159">
                        <c:v>6.9779580157441059E-3</c:v>
                      </c:pt>
                      <c:pt idx="160">
                        <c:v>6.9843244878381155E-3</c:v>
                      </c:pt>
                      <c:pt idx="161">
                        <c:v>0.2559993004425315</c:v>
                      </c:pt>
                      <c:pt idx="162">
                        <c:v>0.2550827116759436</c:v>
                      </c:pt>
                      <c:pt idx="163">
                        <c:v>0.25557401457019702</c:v>
                      </c:pt>
                      <c:pt idx="164">
                        <c:v>0.25546785719219489</c:v>
                      </c:pt>
                      <c:pt idx="165">
                        <c:v>0.25575328470393899</c:v>
                      </c:pt>
                      <c:pt idx="166">
                        <c:v>0.50357711474260514</c:v>
                      </c:pt>
                      <c:pt idx="167">
                        <c:v>0.25485126967501975</c:v>
                      </c:pt>
                      <c:pt idx="168">
                        <c:v>0.25555233409321543</c:v>
                      </c:pt>
                      <c:pt idx="169">
                        <c:v>0.50425324877955957</c:v>
                      </c:pt>
                      <c:pt idx="170">
                        <c:v>0.50400549312490572</c:v>
                      </c:pt>
                      <c:pt idx="171">
                        <c:v>0.50405589058164757</c:v>
                      </c:pt>
                      <c:pt idx="172">
                        <c:v>0.5042241548176295</c:v>
                      </c:pt>
                      <c:pt idx="173">
                        <c:v>0.50356909696539609</c:v>
                      </c:pt>
                      <c:pt idx="174">
                        <c:v>0.50364178528588288</c:v>
                      </c:pt>
                      <c:pt idx="175">
                        <c:v>0.50369857919956118</c:v>
                      </c:pt>
                      <c:pt idx="176">
                        <c:v>0.50314825803258822</c:v>
                      </c:pt>
                      <c:pt idx="177">
                        <c:v>0.50377857011676996</c:v>
                      </c:pt>
                      <c:pt idx="178">
                        <c:v>0.50271274505173247</c:v>
                      </c:pt>
                      <c:pt idx="179">
                        <c:v>0.50378564560641703</c:v>
                      </c:pt>
                      <c:pt idx="180">
                        <c:v>0.50335320072431866</c:v>
                      </c:pt>
                      <c:pt idx="181">
                        <c:v>0.50283402583331827</c:v>
                      </c:pt>
                      <c:pt idx="182">
                        <c:v>0.50285325930730307</c:v>
                      </c:pt>
                      <c:pt idx="183">
                        <c:v>0.50382010256086363</c:v>
                      </c:pt>
                      <c:pt idx="184">
                        <c:v>0.50338829958357167</c:v>
                      </c:pt>
                      <c:pt idx="185">
                        <c:v>0.5034489534299269</c:v>
                      </c:pt>
                      <c:pt idx="186">
                        <c:v>0.50260102788336591</c:v>
                      </c:pt>
                      <c:pt idx="187">
                        <c:v>0.8342846819288996</c:v>
                      </c:pt>
                      <c:pt idx="188">
                        <c:v>0.83386771403970195</c:v>
                      </c:pt>
                      <c:pt idx="189">
                        <c:v>1.0007747436383831</c:v>
                      </c:pt>
                      <c:pt idx="190">
                        <c:v>1.0015640245490984</c:v>
                      </c:pt>
                      <c:pt idx="191">
                        <c:v>0.50307315189075164</c:v>
                      </c:pt>
                      <c:pt idx="192">
                        <c:v>0.5025211611717999</c:v>
                      </c:pt>
                      <c:pt idx="193">
                        <c:v>0.50331032046247337</c:v>
                      </c:pt>
                      <c:pt idx="194">
                        <c:v>0.50293144366593823</c:v>
                      </c:pt>
                      <c:pt idx="195">
                        <c:v>0.50300497755672313</c:v>
                      </c:pt>
                      <c:pt idx="196">
                        <c:v>0.50187253033638302</c:v>
                      </c:pt>
                      <c:pt idx="197">
                        <c:v>0.50257116775706523</c:v>
                      </c:pt>
                      <c:pt idx="198">
                        <c:v>0.50180009943236425</c:v>
                      </c:pt>
                      <c:pt idx="199">
                        <c:v>0.50274666586374073</c:v>
                      </c:pt>
                      <c:pt idx="200">
                        <c:v>0.5018241863373597</c:v>
                      </c:pt>
                      <c:pt idx="201">
                        <c:v>0.50234831749696973</c:v>
                      </c:pt>
                      <c:pt idx="202">
                        <c:v>0.50280261836147722</c:v>
                      </c:pt>
                      <c:pt idx="203">
                        <c:v>0.50247387803741173</c:v>
                      </c:pt>
                      <c:pt idx="204">
                        <c:v>0.50231146443327257</c:v>
                      </c:pt>
                      <c:pt idx="205">
                        <c:v>0.50236187347848782</c:v>
                      </c:pt>
                      <c:pt idx="206">
                        <c:v>0.50279894403805103</c:v>
                      </c:pt>
                      <c:pt idx="207">
                        <c:v>0.50263476778138083</c:v>
                      </c:pt>
                      <c:pt idx="208">
                        <c:v>0.999322991604363</c:v>
                      </c:pt>
                      <c:pt idx="209">
                        <c:v>1.0007037158682874</c:v>
                      </c:pt>
                      <c:pt idx="210">
                        <c:v>1.0006237678598628</c:v>
                      </c:pt>
                      <c:pt idx="211">
                        <c:v>1.000619624068382</c:v>
                      </c:pt>
                      <c:pt idx="212">
                        <c:v>1.0007944095132588</c:v>
                      </c:pt>
                      <c:pt idx="213">
                        <c:v>0.50232022282854716</c:v>
                      </c:pt>
                      <c:pt idx="214">
                        <c:v>0.50254807290221737</c:v>
                      </c:pt>
                      <c:pt idx="215">
                        <c:v>0.50220449360519015</c:v>
                      </c:pt>
                      <c:pt idx="216">
                        <c:v>0.50209811371292956</c:v>
                      </c:pt>
                      <c:pt idx="217">
                        <c:v>0.50248458432120557</c:v>
                      </c:pt>
                      <c:pt idx="218">
                        <c:v>0.50222599723562433</c:v>
                      </c:pt>
                      <c:pt idx="219">
                        <c:v>0.5030830538409895</c:v>
                      </c:pt>
                      <c:pt idx="220">
                        <c:v>0.50271355316589983</c:v>
                      </c:pt>
                      <c:pt idx="221">
                        <c:v>0.50301602525477251</c:v>
                      </c:pt>
                      <c:pt idx="222">
                        <c:v>0.75113361956025348</c:v>
                      </c:pt>
                      <c:pt idx="223">
                        <c:v>0.75047551164107396</c:v>
                      </c:pt>
                      <c:pt idx="224">
                        <c:v>0.99931743885831814</c:v>
                      </c:pt>
                      <c:pt idx="225">
                        <c:v>0.99954993282920312</c:v>
                      </c:pt>
                      <c:pt idx="226">
                        <c:v>1.0006596666773002</c:v>
                      </c:pt>
                      <c:pt idx="227">
                        <c:v>1.0014996029729348</c:v>
                      </c:pt>
                      <c:pt idx="228">
                        <c:v>1.0018246879957127</c:v>
                      </c:pt>
                      <c:pt idx="229">
                        <c:v>1.0001840580102843</c:v>
                      </c:pt>
                      <c:pt idx="230">
                        <c:v>0.9999176565962552</c:v>
                      </c:pt>
                      <c:pt idx="231">
                        <c:v>0.99979523925690728</c:v>
                      </c:pt>
                      <c:pt idx="232">
                        <c:v>0.99964874470009568</c:v>
                      </c:pt>
                      <c:pt idx="233">
                        <c:v>1.0001915710453135</c:v>
                      </c:pt>
                      <c:pt idx="234">
                        <c:v>0.99998108558664611</c:v>
                      </c:pt>
                      <c:pt idx="235">
                        <c:v>1.0012073708264404</c:v>
                      </c:pt>
                      <c:pt idx="236">
                        <c:v>1.0001618980689009</c:v>
                      </c:pt>
                      <c:pt idx="237">
                        <c:v>1.0007541388421972</c:v>
                      </c:pt>
                      <c:pt idx="238">
                        <c:v>0.75213304969103745</c:v>
                      </c:pt>
                      <c:pt idx="239">
                        <c:v>0.7508278564273948</c:v>
                      </c:pt>
                      <c:pt idx="240">
                        <c:v>0.99963461392966224</c:v>
                      </c:pt>
                      <c:pt idx="241">
                        <c:v>0.99993896898511081</c:v>
                      </c:pt>
                      <c:pt idx="242">
                        <c:v>0.99994729322197273</c:v>
                      </c:pt>
                      <c:pt idx="243">
                        <c:v>1.0001395233673358</c:v>
                      </c:pt>
                      <c:pt idx="244">
                        <c:v>1.0002052051563823</c:v>
                      </c:pt>
                      <c:pt idx="245">
                        <c:v>1.4989097912916727</c:v>
                      </c:pt>
                      <c:pt idx="246">
                        <c:v>1.4948550368252829</c:v>
                      </c:pt>
                      <c:pt idx="247">
                        <c:v>1.4978405271715673</c:v>
                      </c:pt>
                      <c:pt idx="248">
                        <c:v>1.4991740764867181</c:v>
                      </c:pt>
                      <c:pt idx="249">
                        <c:v>1.4976194849769671</c:v>
                      </c:pt>
                      <c:pt idx="250">
                        <c:v>1.1656775300778837</c:v>
                      </c:pt>
                      <c:pt idx="251">
                        <c:v>1.1661972935926985</c:v>
                      </c:pt>
                      <c:pt idx="252">
                        <c:v>1.0006475944438311</c:v>
                      </c:pt>
                      <c:pt idx="253">
                        <c:v>1.0012216295697205</c:v>
                      </c:pt>
                      <c:pt idx="254">
                        <c:v>1.0011629214318449</c:v>
                      </c:pt>
                      <c:pt idx="255">
                        <c:v>0.99952166328782144</c:v>
                      </c:pt>
                      <c:pt idx="256">
                        <c:v>0.99970864217463151</c:v>
                      </c:pt>
                      <c:pt idx="257">
                        <c:v>0.99969233534496138</c:v>
                      </c:pt>
                      <c:pt idx="258">
                        <c:v>1.0008091182506975</c:v>
                      </c:pt>
                      <c:pt idx="259">
                        <c:v>0.99994803756904072</c:v>
                      </c:pt>
                      <c:pt idx="260">
                        <c:v>0.99919577828356598</c:v>
                      </c:pt>
                      <c:pt idx="261">
                        <c:v>0.99953010024395328</c:v>
                      </c:pt>
                      <c:pt idx="262">
                        <c:v>1.0003759358861444</c:v>
                      </c:pt>
                      <c:pt idx="263">
                        <c:v>1.0005281134138639</c:v>
                      </c:pt>
                      <c:pt idx="264">
                        <c:v>1.4972998553325991</c:v>
                      </c:pt>
                      <c:pt idx="265">
                        <c:v>1.2495665040419466</c:v>
                      </c:pt>
                      <c:pt idx="266">
                        <c:v>1.000406742337894</c:v>
                      </c:pt>
                      <c:pt idx="267">
                        <c:v>1.334054056682936</c:v>
                      </c:pt>
                      <c:pt idx="268">
                        <c:v>1.4974113776615656</c:v>
                      </c:pt>
                      <c:pt idx="269">
                        <c:v>1.5002147793944032</c:v>
                      </c:pt>
                      <c:pt idx="270">
                        <c:v>1.4987765601838017</c:v>
                      </c:pt>
                      <c:pt idx="271">
                        <c:v>1.4971369383506987</c:v>
                      </c:pt>
                      <c:pt idx="272">
                        <c:v>1.5004734541739411</c:v>
                      </c:pt>
                      <c:pt idx="273">
                        <c:v>1.2503773670591625</c:v>
                      </c:pt>
                      <c:pt idx="274">
                        <c:v>1.3326684282305694</c:v>
                      </c:pt>
                      <c:pt idx="275">
                        <c:v>0.99991616547711148</c:v>
                      </c:pt>
                      <c:pt idx="276">
                        <c:v>1.0015150026032793</c:v>
                      </c:pt>
                      <c:pt idx="277">
                        <c:v>1.0009155517284913</c:v>
                      </c:pt>
                      <c:pt idx="278">
                        <c:v>1.001528070569258</c:v>
                      </c:pt>
                      <c:pt idx="279">
                        <c:v>1.2505718766362557</c:v>
                      </c:pt>
                      <c:pt idx="280">
                        <c:v>1.2509513888122439</c:v>
                      </c:pt>
                      <c:pt idx="281">
                        <c:v>1.2504575634541539</c:v>
                      </c:pt>
                      <c:pt idx="282">
                        <c:v>1.4994410494298573</c:v>
                      </c:pt>
                      <c:pt idx="283">
                        <c:v>1.5014806511883159</c:v>
                      </c:pt>
                      <c:pt idx="284">
                        <c:v>1.5004699686671552</c:v>
                      </c:pt>
                      <c:pt idx="285">
                        <c:v>1.4998851361890462</c:v>
                      </c:pt>
                      <c:pt idx="286">
                        <c:v>1.4984502894843723</c:v>
                      </c:pt>
                      <c:pt idx="287">
                        <c:v>1.5012125438575916</c:v>
                      </c:pt>
                      <c:pt idx="288">
                        <c:v>1.4996923260872401</c:v>
                      </c:pt>
                      <c:pt idx="289">
                        <c:v>1.4981931652818015</c:v>
                      </c:pt>
                      <c:pt idx="290">
                        <c:v>1.5012257391155388</c:v>
                      </c:pt>
                      <c:pt idx="291">
                        <c:v>1.496298440160404</c:v>
                      </c:pt>
                      <c:pt idx="292">
                        <c:v>1.4990333720792963</c:v>
                      </c:pt>
                      <c:pt idx="293">
                        <c:v>1.5005168645302316</c:v>
                      </c:pt>
                      <c:pt idx="294">
                        <c:v>1.7467085930901247</c:v>
                      </c:pt>
                      <c:pt idx="295">
                        <c:v>1.499397814689607</c:v>
                      </c:pt>
                      <c:pt idx="296">
                        <c:v>1.5002933777124767</c:v>
                      </c:pt>
                      <c:pt idx="297">
                        <c:v>1.7480268439582709</c:v>
                      </c:pt>
                      <c:pt idx="298">
                        <c:v>1.7462972247583628</c:v>
                      </c:pt>
                      <c:pt idx="299">
                        <c:v>1.9994069248418953</c:v>
                      </c:pt>
                      <c:pt idx="300">
                        <c:v>1.993987946594677</c:v>
                      </c:pt>
                      <c:pt idx="301">
                        <c:v>1.9978957364685435</c:v>
                      </c:pt>
                      <c:pt idx="302">
                        <c:v>1.9974102420611572</c:v>
                      </c:pt>
                      <c:pt idx="303">
                        <c:v>1.9965425385019342</c:v>
                      </c:pt>
                      <c:pt idx="304">
                        <c:v>1.9987686402563705</c:v>
                      </c:pt>
                      <c:pt idx="305">
                        <c:v>1.9974203550891756</c:v>
                      </c:pt>
                      <c:pt idx="306">
                        <c:v>1.9976912661567943</c:v>
                      </c:pt>
                      <c:pt idx="307">
                        <c:v>1.995285449174329</c:v>
                      </c:pt>
                      <c:pt idx="308">
                        <c:v>1.9984349031240325</c:v>
                      </c:pt>
                      <c:pt idx="309">
                        <c:v>1.99651608975144</c:v>
                      </c:pt>
                      <c:pt idx="310">
                        <c:v>1.9963944656502217</c:v>
                      </c:pt>
                      <c:pt idx="311">
                        <c:v>1.5001560735925337</c:v>
                      </c:pt>
                      <c:pt idx="312">
                        <c:v>1.5018495727501258</c:v>
                      </c:pt>
                      <c:pt idx="313">
                        <c:v>1.5009421645258587</c:v>
                      </c:pt>
                      <c:pt idx="314">
                        <c:v>1.5005749254453755</c:v>
                      </c:pt>
                      <c:pt idx="315">
                        <c:v>1.5005135509826877</c:v>
                      </c:pt>
                      <c:pt idx="316">
                        <c:v>1.5014381787690612</c:v>
                      </c:pt>
                      <c:pt idx="317">
                        <c:v>1.4972682294191291</c:v>
                      </c:pt>
                      <c:pt idx="318">
                        <c:v>1.4999877887213227</c:v>
                      </c:pt>
                      <c:pt idx="319">
                        <c:v>1.4995007860487366</c:v>
                      </c:pt>
                      <c:pt idx="320">
                        <c:v>1.4994285399219804</c:v>
                      </c:pt>
                      <c:pt idx="321">
                        <c:v>1.4980504943372848</c:v>
                      </c:pt>
                      <c:pt idx="322">
                        <c:v>1.7476864040780811</c:v>
                      </c:pt>
                      <c:pt idx="323">
                        <c:v>1.7479182506950572</c:v>
                      </c:pt>
                      <c:pt idx="324">
                        <c:v>1.9958591974321358</c:v>
                      </c:pt>
                      <c:pt idx="325">
                        <c:v>1.997660899414897</c:v>
                      </c:pt>
                      <c:pt idx="326">
                        <c:v>1.9959000420614688</c:v>
                      </c:pt>
                      <c:pt idx="327">
                        <c:v>1.9982745985731964</c:v>
                      </c:pt>
                      <c:pt idx="328">
                        <c:v>1.996209866342858</c:v>
                      </c:pt>
                      <c:pt idx="329">
                        <c:v>1.9935173377670112</c:v>
                      </c:pt>
                      <c:pt idx="330">
                        <c:v>1.9956038769681157</c:v>
                      </c:pt>
                      <c:pt idx="331">
                        <c:v>1.9938777989380578</c:v>
                      </c:pt>
                      <c:pt idx="332">
                        <c:v>1.9932575881905834</c:v>
                      </c:pt>
                      <c:pt idx="333">
                        <c:v>1.9943036270418457</c:v>
                      </c:pt>
                      <c:pt idx="334">
                        <c:v>1.994738551858372</c:v>
                      </c:pt>
                      <c:pt idx="335">
                        <c:v>2.1600577383988937</c:v>
                      </c:pt>
                      <c:pt idx="336">
                        <c:v>2.4918396107798366</c:v>
                      </c:pt>
                      <c:pt idx="337">
                        <c:v>2.245262372988635</c:v>
                      </c:pt>
                      <c:pt idx="338">
                        <c:v>2.4943454600332431</c:v>
                      </c:pt>
                      <c:pt idx="339">
                        <c:v>2.4920378050184935</c:v>
                      </c:pt>
                      <c:pt idx="340">
                        <c:v>2.4915510705590496</c:v>
                      </c:pt>
                      <c:pt idx="341">
                        <c:v>2.4924570526423144</c:v>
                      </c:pt>
                      <c:pt idx="342">
                        <c:v>2.4901595234169807</c:v>
                      </c:pt>
                      <c:pt idx="343">
                        <c:v>2.4907492242262919</c:v>
                      </c:pt>
                      <c:pt idx="344">
                        <c:v>2.4936361905803404</c:v>
                      </c:pt>
                      <c:pt idx="345">
                        <c:v>2.4924085118062376</c:v>
                      </c:pt>
                      <c:pt idx="346">
                        <c:v>2.7415694797794257</c:v>
                      </c:pt>
                      <c:pt idx="347">
                        <c:v>2.8233485598305115</c:v>
                      </c:pt>
                      <c:pt idx="348">
                        <c:v>2.488845668048473</c:v>
                      </c:pt>
                      <c:pt idx="349">
                        <c:v>2.49044908005654</c:v>
                      </c:pt>
                      <c:pt idx="350">
                        <c:v>2.4914721490412588</c:v>
                      </c:pt>
                      <c:pt idx="351">
                        <c:v>2.492902026665397</c:v>
                      </c:pt>
                      <c:pt idx="352">
                        <c:v>2.491564710272411</c:v>
                      </c:pt>
                      <c:pt idx="353">
                        <c:v>2.4902786946870017</c:v>
                      </c:pt>
                      <c:pt idx="354">
                        <c:v>2.4891437863344277</c:v>
                      </c:pt>
                      <c:pt idx="355">
                        <c:v>2.4892128962558551</c:v>
                      </c:pt>
                      <c:pt idx="356">
                        <c:v>2.4902491951962347</c:v>
                      </c:pt>
                      <c:pt idx="357">
                        <c:v>2.4880603987524768</c:v>
                      </c:pt>
                      <c:pt idx="358">
                        <c:v>2.4880022385656253</c:v>
                      </c:pt>
                      <c:pt idx="359">
                        <c:v>2.4914161521134042</c:v>
                      </c:pt>
                      <c:pt idx="360">
                        <c:v>2.4898881794420493</c:v>
                      </c:pt>
                      <c:pt idx="361">
                        <c:v>2.4931833524088396</c:v>
                      </c:pt>
                      <c:pt idx="362">
                        <c:v>2.4927997452303421</c:v>
                      </c:pt>
                      <c:pt idx="363">
                        <c:v>2.9878734299539742</c:v>
                      </c:pt>
                      <c:pt idx="364">
                        <c:v>2.989218597539546</c:v>
                      </c:pt>
                      <c:pt idx="365">
                        <c:v>2.9903718185310884</c:v>
                      </c:pt>
                      <c:pt idx="366">
                        <c:v>2.9892058764911291</c:v>
                      </c:pt>
                      <c:pt idx="367">
                        <c:v>2.9891259373105994</c:v>
                      </c:pt>
                      <c:pt idx="368">
                        <c:v>2.9908828454307157</c:v>
                      </c:pt>
                      <c:pt idx="369">
                        <c:v>2.9901966610793784</c:v>
                      </c:pt>
                      <c:pt idx="370">
                        <c:v>2.9920563134427329</c:v>
                      </c:pt>
                      <c:pt idx="371">
                        <c:v>2.9926678176908195</c:v>
                      </c:pt>
                      <c:pt idx="372">
                        <c:v>2.9896902126140161</c:v>
                      </c:pt>
                      <c:pt idx="373">
                        <c:v>2.9869513267689594</c:v>
                      </c:pt>
                      <c:pt idx="374">
                        <c:v>3.4902583617436269</c:v>
                      </c:pt>
                      <c:pt idx="375">
                        <c:v>3.4884353420654532</c:v>
                      </c:pt>
                      <c:pt idx="376">
                        <c:v>3.4861841679031382</c:v>
                      </c:pt>
                      <c:pt idx="377">
                        <c:v>3.4898843036067699</c:v>
                      </c:pt>
                      <c:pt idx="378">
                        <c:v>3.4868263290451726</c:v>
                      </c:pt>
                      <c:pt idx="379">
                        <c:v>3.4883005971327226</c:v>
                      </c:pt>
                      <c:pt idx="380">
                        <c:v>3.4880073287497164</c:v>
                      </c:pt>
                      <c:pt idx="381">
                        <c:v>3.4879692831216493</c:v>
                      </c:pt>
                      <c:pt idx="382">
                        <c:v>3.4851697589897968</c:v>
                      </c:pt>
                      <c:pt idx="383">
                        <c:v>3.9882991549260693</c:v>
                      </c:pt>
                      <c:pt idx="384">
                        <c:v>3.991360806332751</c:v>
                      </c:pt>
                      <c:pt idx="385">
                        <c:v>3.989118066550025</c:v>
                      </c:pt>
                      <c:pt idx="386">
                        <c:v>3.9885565684363398</c:v>
                      </c:pt>
                      <c:pt idx="387">
                        <c:v>3.9840260474250462</c:v>
                      </c:pt>
                      <c:pt idx="388">
                        <c:v>3.9846357959095737</c:v>
                      </c:pt>
                      <c:pt idx="389">
                        <c:v>3.6542772031088617</c:v>
                      </c:pt>
                      <c:pt idx="390">
                        <c:v>3.7353978587047805</c:v>
                      </c:pt>
                      <c:pt idx="391">
                        <c:v>3.7341554977161642</c:v>
                      </c:pt>
                      <c:pt idx="392">
                        <c:v>3.4861491335705499</c:v>
                      </c:pt>
                      <c:pt idx="393">
                        <c:v>3.4867617049264288</c:v>
                      </c:pt>
                      <c:pt idx="394">
                        <c:v>3.4861887565560412</c:v>
                      </c:pt>
                      <c:pt idx="395">
                        <c:v>3.7367147958523965</c:v>
                      </c:pt>
                      <c:pt idx="396">
                        <c:v>3.7376370040277185</c:v>
                      </c:pt>
                      <c:pt idx="397">
                        <c:v>3.736212257008567</c:v>
                      </c:pt>
                      <c:pt idx="398">
                        <c:v>3.9863705258964481</c:v>
                      </c:pt>
                      <c:pt idx="399">
                        <c:v>3.9881923965323187</c:v>
                      </c:pt>
                      <c:pt idx="400">
                        <c:v>3.9919330534481903</c:v>
                      </c:pt>
                      <c:pt idx="401">
                        <c:v>3.9851776818111042</c:v>
                      </c:pt>
                      <c:pt idx="402">
                        <c:v>4.4766424081888969</c:v>
                      </c:pt>
                      <c:pt idx="403">
                        <c:v>3.9855283316856349</c:v>
                      </c:pt>
                      <c:pt idx="404">
                        <c:v>4.4868050059295372</c:v>
                      </c:pt>
                      <c:pt idx="405">
                        <c:v>4.4837956826242813</c:v>
                      </c:pt>
                      <c:pt idx="406">
                        <c:v>4.4842355667755145</c:v>
                      </c:pt>
                      <c:pt idx="407">
                        <c:v>4.4801217164806912</c:v>
                      </c:pt>
                      <c:pt idx="408">
                        <c:v>4.4792964791420946</c:v>
                      </c:pt>
                      <c:pt idx="409">
                        <c:v>4.4842409839233817</c:v>
                      </c:pt>
                      <c:pt idx="410">
                        <c:v>4.478834704049441</c:v>
                      </c:pt>
                      <c:pt idx="411">
                        <c:v>4.7285337595545629</c:v>
                      </c:pt>
                      <c:pt idx="412">
                        <c:v>4.7293359318380297</c:v>
                      </c:pt>
                      <c:pt idx="413">
                        <c:v>4.9789916971004926</c:v>
                      </c:pt>
                      <c:pt idx="414">
                        <c:v>4.9856380757272563</c:v>
                      </c:pt>
                      <c:pt idx="415">
                        <c:v>4.9815598854358809</c:v>
                      </c:pt>
                      <c:pt idx="416">
                        <c:v>4.9786899684448418</c:v>
                      </c:pt>
                      <c:pt idx="417">
                        <c:v>4.9790940311959</c:v>
                      </c:pt>
                      <c:pt idx="418">
                        <c:v>5.2775282982247269</c:v>
                      </c:pt>
                      <c:pt idx="419">
                        <c:v>4.9786415148397518</c:v>
                      </c:pt>
                      <c:pt idx="420">
                        <c:v>5.4745742819391321</c:v>
                      </c:pt>
                      <c:pt idx="421">
                        <c:v>5.4761784700189393</c:v>
                      </c:pt>
                      <c:pt idx="422">
                        <c:v>5.4742332667468272</c:v>
                      </c:pt>
                      <c:pt idx="423">
                        <c:v>5.4770476820166998</c:v>
                      </c:pt>
                      <c:pt idx="424">
                        <c:v>5.4793003787702919</c:v>
                      </c:pt>
                      <c:pt idx="425">
                        <c:v>5.4812041575811428</c:v>
                      </c:pt>
                      <c:pt idx="426">
                        <c:v>5.4806455761783228</c:v>
                      </c:pt>
                      <c:pt idx="427">
                        <c:v>5.4800535824011911</c:v>
                      </c:pt>
                      <c:pt idx="428">
                        <c:v>5.4812968427371986</c:v>
                      </c:pt>
                      <c:pt idx="429">
                        <c:v>5.481756497970677</c:v>
                      </c:pt>
                      <c:pt idx="430">
                        <c:v>5.4805997206717594</c:v>
                      </c:pt>
                      <c:pt idx="431">
                        <c:v>5.4745140436840369</c:v>
                      </c:pt>
                      <c:pt idx="432">
                        <c:v>5.4813512000156166</c:v>
                      </c:pt>
                      <c:pt idx="433">
                        <c:v>5.4767115687192467</c:v>
                      </c:pt>
                      <c:pt idx="434">
                        <c:v>5.4747678343148944</c:v>
                      </c:pt>
                      <c:pt idx="435">
                        <c:v>5.9653755921832863</c:v>
                      </c:pt>
                      <c:pt idx="436">
                        <c:v>5.7271607841727992</c:v>
                      </c:pt>
                      <c:pt idx="437">
                        <c:v>5.965118501859922</c:v>
                      </c:pt>
                      <c:pt idx="438">
                        <c:v>5.9695926983475793</c:v>
                      </c:pt>
                      <c:pt idx="439">
                        <c:v>5.9641269095398739</c:v>
                      </c:pt>
                      <c:pt idx="440">
                        <c:v>6.2153885588922826</c:v>
                      </c:pt>
                      <c:pt idx="441">
                        <c:v>6.2125333887227683</c:v>
                      </c:pt>
                      <c:pt idx="442">
                        <c:v>6.4628738800896537</c:v>
                      </c:pt>
                      <c:pt idx="443">
                        <c:v>6.4629000022352567</c:v>
                      </c:pt>
                      <c:pt idx="444">
                        <c:v>6.4703265892461284</c:v>
                      </c:pt>
                      <c:pt idx="445">
                        <c:v>6.4655749933192173</c:v>
                      </c:pt>
                      <c:pt idx="446">
                        <c:v>6.7212926914158837</c:v>
                      </c:pt>
                      <c:pt idx="447">
                        <c:v>6.7224380764297083</c:v>
                      </c:pt>
                      <c:pt idx="448">
                        <c:v>6.9674526392119507</c:v>
                      </c:pt>
                      <c:pt idx="449">
                        <c:v>6.9601790290824708</c:v>
                      </c:pt>
                      <c:pt idx="450">
                        <c:v>6.9654216074141804</c:v>
                      </c:pt>
                      <c:pt idx="451">
                        <c:v>7.2858545890304338</c:v>
                      </c:pt>
                      <c:pt idx="452">
                        <c:v>7.299433849380029</c:v>
                      </c:pt>
                      <c:pt idx="453">
                        <c:v>7.4651767388726595</c:v>
                      </c:pt>
                      <c:pt idx="454">
                        <c:v>7.4532236438074904</c:v>
                      </c:pt>
                      <c:pt idx="455">
                        <c:v>7.4662909896203749</c:v>
                      </c:pt>
                      <c:pt idx="456">
                        <c:v>7.627654673036699</c:v>
                      </c:pt>
                      <c:pt idx="457">
                        <c:v>7.9679088331783845</c:v>
                      </c:pt>
                      <c:pt idx="458">
                        <c:v>7.9535535161446278</c:v>
                      </c:pt>
                      <c:pt idx="459">
                        <c:v>7.7109990257633676</c:v>
                      </c:pt>
                      <c:pt idx="460">
                        <c:v>7.9585190896656295</c:v>
                      </c:pt>
                      <c:pt idx="461">
                        <c:v>7.7062669813680342</c:v>
                      </c:pt>
                      <c:pt idx="462">
                        <c:v>7.7180711602111698</c:v>
                      </c:pt>
                      <c:pt idx="463">
                        <c:v>7.9717900838807338</c:v>
                      </c:pt>
                      <c:pt idx="464">
                        <c:v>7.9659861308806912</c:v>
                      </c:pt>
                      <c:pt idx="465">
                        <c:v>7.7168013991478084</c:v>
                      </c:pt>
                      <c:pt idx="466">
                        <c:v>7.7149998633621566</c:v>
                      </c:pt>
                      <c:pt idx="467">
                        <c:v>7.9653846528829666</c:v>
                      </c:pt>
                      <c:pt idx="468">
                        <c:v>8.2232270970920816</c:v>
                      </c:pt>
                      <c:pt idx="469">
                        <c:v>8.2250530988154971</c:v>
                      </c:pt>
                      <c:pt idx="470">
                        <c:v>8.4513612575378456</c:v>
                      </c:pt>
                      <c:pt idx="471">
                        <c:v>8.459910941212458</c:v>
                      </c:pt>
                      <c:pt idx="472">
                        <c:v>8.4639388673717608</c:v>
                      </c:pt>
                      <c:pt idx="473">
                        <c:v>8.9608333607965527</c:v>
                      </c:pt>
                      <c:pt idx="474">
                        <c:v>8.9596523613420658</c:v>
                      </c:pt>
                      <c:pt idx="475">
                        <c:v>8.9615078812719151</c:v>
                      </c:pt>
                      <c:pt idx="476">
                        <c:v>8.9514753748859928</c:v>
                      </c:pt>
                      <c:pt idx="477">
                        <c:v>8.9720567707979182</c:v>
                      </c:pt>
                      <c:pt idx="478">
                        <c:v>8.9469931919500567</c:v>
                      </c:pt>
                      <c:pt idx="479">
                        <c:v>9.2043236473573202</c:v>
                      </c:pt>
                      <c:pt idx="480">
                        <c:v>9.2129237988986219</c:v>
                      </c:pt>
                      <c:pt idx="481">
                        <c:v>9.4668614655971481</c:v>
                      </c:pt>
                      <c:pt idx="482">
                        <c:v>9.4543689564091551</c:v>
                      </c:pt>
                      <c:pt idx="483">
                        <c:v>9.7541467322294704</c:v>
                      </c:pt>
                      <c:pt idx="484">
                        <c:v>9.9505261678874497</c:v>
                      </c:pt>
                      <c:pt idx="485">
                        <c:v>9.9412303939170243</c:v>
                      </c:pt>
                      <c:pt idx="486">
                        <c:v>9.9463860200686689</c:v>
                      </c:pt>
                      <c:pt idx="487">
                        <c:v>10.274824205753479</c:v>
                      </c:pt>
                      <c:pt idx="488">
                        <c:v>10.43517121597522</c:v>
                      </c:pt>
                      <c:pt idx="489">
                        <c:v>10.459778410458657</c:v>
                      </c:pt>
                      <c:pt idx="490">
                        <c:v>10.771617198781922</c:v>
                      </c:pt>
                      <c:pt idx="491">
                        <c:v>10.930645363020975</c:v>
                      </c:pt>
                      <c:pt idx="492">
                        <c:v>10.935997144681316</c:v>
                      </c:pt>
                      <c:pt idx="493">
                        <c:v>10.934263563381155</c:v>
                      </c:pt>
                      <c:pt idx="494">
                        <c:v>10.938544992685868</c:v>
                      </c:pt>
                      <c:pt idx="495">
                        <c:v>10.932535813360719</c:v>
                      </c:pt>
                      <c:pt idx="496">
                        <c:v>10.931437343940962</c:v>
                      </c:pt>
                      <c:pt idx="497">
                        <c:v>10.93829400835903</c:v>
                      </c:pt>
                      <c:pt idx="498">
                        <c:v>10.934571810583524</c:v>
                      </c:pt>
                      <c:pt idx="499">
                        <c:v>11.44094733522382</c:v>
                      </c:pt>
                      <c:pt idx="500">
                        <c:v>11.434789373449131</c:v>
                      </c:pt>
                      <c:pt idx="501">
                        <c:v>11.443708539353228</c:v>
                      </c:pt>
                      <c:pt idx="502">
                        <c:v>11.430014525377729</c:v>
                      </c:pt>
                      <c:pt idx="503">
                        <c:v>11.93423805841574</c:v>
                      </c:pt>
                      <c:pt idx="504">
                        <c:v>11.927151417587133</c:v>
                      </c:pt>
                      <c:pt idx="505">
                        <c:v>11.927666701649676</c:v>
                      </c:pt>
                      <c:pt idx="506">
                        <c:v>12.422269265422676</c:v>
                      </c:pt>
                      <c:pt idx="507">
                        <c:v>12.404768323840901</c:v>
                      </c:pt>
                      <c:pt idx="508">
                        <c:v>12.41628736190799</c:v>
                      </c:pt>
                      <c:pt idx="509">
                        <c:v>12.413448695274305</c:v>
                      </c:pt>
                      <c:pt idx="510">
                        <c:v>12.677335361944507</c:v>
                      </c:pt>
                      <c:pt idx="511">
                        <c:v>12.663184396623794</c:v>
                      </c:pt>
                      <c:pt idx="512">
                        <c:v>12.913471958224864</c:v>
                      </c:pt>
                      <c:pt idx="513">
                        <c:v>13.138465949295394</c:v>
                      </c:pt>
                      <c:pt idx="514">
                        <c:v>13.167046198247533</c:v>
                      </c:pt>
                      <c:pt idx="515">
                        <c:v>13.40270075132082</c:v>
                      </c:pt>
                      <c:pt idx="516">
                        <c:v>13.40323668204368</c:v>
                      </c:pt>
                      <c:pt idx="517">
                        <c:v>13.907067638925554</c:v>
                      </c:pt>
                      <c:pt idx="518">
                        <c:v>13.918581708045343</c:v>
                      </c:pt>
                      <c:pt idx="519">
                        <c:v>14.158739571631799</c:v>
                      </c:pt>
                      <c:pt idx="520">
                        <c:v>14.412066159596936</c:v>
                      </c:pt>
                      <c:pt idx="521">
                        <c:v>14.410057312826815</c:v>
                      </c:pt>
                      <c:pt idx="522">
                        <c:v>14.411243760055347</c:v>
                      </c:pt>
                      <c:pt idx="523">
                        <c:v>14.902022330486394</c:v>
                      </c:pt>
                      <c:pt idx="524">
                        <c:v>14.900046045534811</c:v>
                      </c:pt>
                      <c:pt idx="525">
                        <c:v>15.400900061110978</c:v>
                      </c:pt>
                      <c:pt idx="526">
                        <c:v>14.893363003863218</c:v>
                      </c:pt>
                      <c:pt idx="527">
                        <c:v>15.412995557836705</c:v>
                      </c:pt>
                      <c:pt idx="528">
                        <c:v>15.413031724203339</c:v>
                      </c:pt>
                      <c:pt idx="529">
                        <c:v>15.402460266226857</c:v>
                      </c:pt>
                      <c:pt idx="530">
                        <c:v>15.392071527188309</c:v>
                      </c:pt>
                      <c:pt idx="531">
                        <c:v>15.379709334100921</c:v>
                      </c:pt>
                      <c:pt idx="532">
                        <c:v>15.724750664875485</c:v>
                      </c:pt>
                      <c:pt idx="533">
                        <c:v>15.725924480617721</c:v>
                      </c:pt>
                      <c:pt idx="534">
                        <c:v>16.054690543682707</c:v>
                      </c:pt>
                      <c:pt idx="535">
                        <c:v>16.394734540680584</c:v>
                      </c:pt>
                      <c:pt idx="536">
                        <c:v>16.372568723727166</c:v>
                      </c:pt>
                      <c:pt idx="537">
                        <c:v>16.368387919231871</c:v>
                      </c:pt>
                      <c:pt idx="538">
                        <c:v>16.887374071364697</c:v>
                      </c:pt>
                      <c:pt idx="539">
                        <c:v>16.840937585728902</c:v>
                      </c:pt>
                      <c:pt idx="540">
                        <c:v>17.377085542113143</c:v>
                      </c:pt>
                      <c:pt idx="541">
                        <c:v>17.356208042960425</c:v>
                      </c:pt>
                      <c:pt idx="542">
                        <c:v>17.361824874076873</c:v>
                      </c:pt>
                      <c:pt idx="543">
                        <c:v>17.354563712877781</c:v>
                      </c:pt>
                      <c:pt idx="544">
                        <c:v>17.838379402944629</c:v>
                      </c:pt>
                      <c:pt idx="545">
                        <c:v>17.844922880937748</c:v>
                      </c:pt>
                      <c:pt idx="546">
                        <c:v>18.321379490918019</c:v>
                      </c:pt>
                      <c:pt idx="547">
                        <c:v>18.309362017128642</c:v>
                      </c:pt>
                      <c:pt idx="548">
                        <c:v>18.829063682483465</c:v>
                      </c:pt>
                      <c:pt idx="549">
                        <c:v>18.825149444200864</c:v>
                      </c:pt>
                      <c:pt idx="550">
                        <c:v>18.822161312534263</c:v>
                      </c:pt>
                      <c:pt idx="551">
                        <c:v>19.057722719446776</c:v>
                      </c:pt>
                      <c:pt idx="552">
                        <c:v>19.087948787866704</c:v>
                      </c:pt>
                      <c:pt idx="553">
                        <c:v>19.316150863567131</c:v>
                      </c:pt>
                      <c:pt idx="554">
                        <c:v>19.824563286936456</c:v>
                      </c:pt>
                      <c:pt idx="555">
                        <c:v>20.317731948733883</c:v>
                      </c:pt>
                      <c:pt idx="556">
                        <c:v>20.318787347841774</c:v>
                      </c:pt>
                      <c:pt idx="557">
                        <c:v>20.306132368128988</c:v>
                      </c:pt>
                      <c:pt idx="558">
                        <c:v>20.303555457860696</c:v>
                      </c:pt>
                      <c:pt idx="559">
                        <c:v>20.804462458341611</c:v>
                      </c:pt>
                      <c:pt idx="560">
                        <c:v>20.822470499416706</c:v>
                      </c:pt>
                      <c:pt idx="561">
                        <c:v>20.78868361065182</c:v>
                      </c:pt>
                      <c:pt idx="562">
                        <c:v>20.776056846066911</c:v>
                      </c:pt>
                      <c:pt idx="563">
                        <c:v>21.045878465984668</c:v>
                      </c:pt>
                      <c:pt idx="564">
                        <c:v>21.042788722238143</c:v>
                      </c:pt>
                      <c:pt idx="565">
                        <c:v>21.287125688610242</c:v>
                      </c:pt>
                      <c:pt idx="566">
                        <c:v>21.795632545560718</c:v>
                      </c:pt>
                      <c:pt idx="567">
                        <c:v>21.797700246916687</c:v>
                      </c:pt>
                      <c:pt idx="568">
                        <c:v>22.038454217848379</c:v>
                      </c:pt>
                      <c:pt idx="569">
                        <c:v>22.286349854489551</c:v>
                      </c:pt>
                      <c:pt idx="570">
                        <c:v>22.755271489037366</c:v>
                      </c:pt>
                      <c:pt idx="571">
                        <c:v>22.808372362458105</c:v>
                      </c:pt>
                      <c:pt idx="572">
                        <c:v>22.784614362440003</c:v>
                      </c:pt>
                      <c:pt idx="573">
                        <c:v>23.276351841589118</c:v>
                      </c:pt>
                      <c:pt idx="574">
                        <c:v>23.252236653024237</c:v>
                      </c:pt>
                      <c:pt idx="575">
                        <c:v>23.750937919971999</c:v>
                      </c:pt>
                      <c:pt idx="576">
                        <c:v>23.780975513391727</c:v>
                      </c:pt>
                      <c:pt idx="577">
                        <c:v>24.242564173359209</c:v>
                      </c:pt>
                      <c:pt idx="578">
                        <c:v>24.216909681370023</c:v>
                      </c:pt>
                      <c:pt idx="579">
                        <c:v>24.564263900719428</c:v>
                      </c:pt>
                      <c:pt idx="580">
                        <c:v>24.586575076636279</c:v>
                      </c:pt>
                      <c:pt idx="581">
                        <c:v>25.033049754331433</c:v>
                      </c:pt>
                      <c:pt idx="582">
                        <c:v>25.50482836636181</c:v>
                      </c:pt>
                      <c:pt idx="583">
                        <c:v>25.457185410618759</c:v>
                      </c:pt>
                      <c:pt idx="584">
                        <c:v>25.981488898503851</c:v>
                      </c:pt>
                      <c:pt idx="585">
                        <c:v>25.963608304729</c:v>
                      </c:pt>
                      <c:pt idx="586">
                        <c:v>26.223194000264098</c:v>
                      </c:pt>
                      <c:pt idx="587">
                        <c:v>26.70778596623629</c:v>
                      </c:pt>
                      <c:pt idx="588">
                        <c:v>27.16040657956033</c:v>
                      </c:pt>
                      <c:pt idx="589">
                        <c:v>27.46944378691672</c:v>
                      </c:pt>
                      <c:pt idx="590">
                        <c:v>27.444736737904506</c:v>
                      </c:pt>
                      <c:pt idx="591">
                        <c:v>27.695099798588355</c:v>
                      </c:pt>
                      <c:pt idx="592">
                        <c:v>27.926398751558256</c:v>
                      </c:pt>
                      <c:pt idx="593">
                        <c:v>27.946524587539457</c:v>
                      </c:pt>
                      <c:pt idx="594">
                        <c:v>28.201458871917801</c:v>
                      </c:pt>
                      <c:pt idx="595">
                        <c:v>28.668838475013136</c:v>
                      </c:pt>
                      <c:pt idx="596">
                        <c:v>28.64629609821765</c:v>
                      </c:pt>
                      <c:pt idx="597">
                        <c:v>28.879560809713919</c:v>
                      </c:pt>
                      <c:pt idx="598">
                        <c:v>29.378695300417444</c:v>
                      </c:pt>
                      <c:pt idx="599">
                        <c:v>29.644884174383371</c:v>
                      </c:pt>
                      <c:pt idx="600">
                        <c:v>29.647062198489966</c:v>
                      </c:pt>
                      <c:pt idx="601">
                        <c:v>30.119722450809785</c:v>
                      </c:pt>
                      <c:pt idx="602">
                        <c:v>30.617833719062585</c:v>
                      </c:pt>
                      <c:pt idx="603">
                        <c:v>30.85418173543157</c:v>
                      </c:pt>
                      <c:pt idx="604">
                        <c:v>30.863955052295697</c:v>
                      </c:pt>
                      <c:pt idx="605">
                        <c:v>31.337975322946861</c:v>
                      </c:pt>
                      <c:pt idx="606">
                        <c:v>31.35415060978384</c:v>
                      </c:pt>
                      <c:pt idx="607">
                        <c:v>31.855432879818515</c:v>
                      </c:pt>
                      <c:pt idx="608">
                        <c:v>32.588157006506854</c:v>
                      </c:pt>
                      <c:pt idx="609">
                        <c:v>33.074974158992241</c:v>
                      </c:pt>
                      <c:pt idx="610">
                        <c:v>33.550246886661981</c:v>
                      </c:pt>
                      <c:pt idx="611">
                        <c:v>33.307927169067874</c:v>
                      </c:pt>
                      <c:pt idx="612">
                        <c:v>34.020384977262069</c:v>
                      </c:pt>
                      <c:pt idx="613">
                        <c:v>34.051312162108225</c:v>
                      </c:pt>
                      <c:pt idx="614">
                        <c:v>34.529754685384383</c:v>
                      </c:pt>
                      <c:pt idx="615">
                        <c:v>35.010993258903831</c:v>
                      </c:pt>
                      <c:pt idx="616">
                        <c:v>35.482022664809591</c:v>
                      </c:pt>
                      <c:pt idx="617">
                        <c:v>35.818942672345635</c:v>
                      </c:pt>
                      <c:pt idx="618">
                        <c:v>35.781714872156662</c:v>
                      </c:pt>
                      <c:pt idx="619">
                        <c:v>36.237954883876242</c:v>
                      </c:pt>
                      <c:pt idx="620">
                        <c:v>37.004179766616346</c:v>
                      </c:pt>
                      <c:pt idx="621">
                        <c:v>37.249218784846043</c:v>
                      </c:pt>
                      <c:pt idx="622">
                        <c:v>37.95274364868439</c:v>
                      </c:pt>
                      <c:pt idx="623">
                        <c:v>38.487375465697554</c:v>
                      </c:pt>
                      <c:pt idx="624">
                        <c:v>37.913108884771198</c:v>
                      </c:pt>
                      <c:pt idx="625">
                        <c:v>38.49216885008456</c:v>
                      </c:pt>
                      <c:pt idx="626">
                        <c:v>38.952192522917009</c:v>
                      </c:pt>
                      <c:pt idx="627">
                        <c:v>39.447762430553126</c:v>
                      </c:pt>
                      <c:pt idx="628">
                        <c:v>39.438042757345031</c:v>
                      </c:pt>
                      <c:pt idx="629">
                        <c:v>39.654131585836112</c:v>
                      </c:pt>
                      <c:pt idx="630">
                        <c:v>40.368160368599959</c:v>
                      </c:pt>
                      <c:pt idx="631">
                        <c:v>40.909198439368311</c:v>
                      </c:pt>
                      <c:pt idx="632">
                        <c:v>41.43000595012645</c:v>
                      </c:pt>
                      <c:pt idx="633">
                        <c:v>41.883310462271929</c:v>
                      </c:pt>
                      <c:pt idx="634">
                        <c:v>41.849436684229396</c:v>
                      </c:pt>
                      <c:pt idx="635">
                        <c:v>42.577350516942097</c:v>
                      </c:pt>
                      <c:pt idx="636">
                        <c:v>42.848289243304713</c:v>
                      </c:pt>
                      <c:pt idx="637">
                        <c:v>43.583817587404624</c:v>
                      </c:pt>
                      <c:pt idx="638">
                        <c:v>44.431947391022099</c:v>
                      </c:pt>
                      <c:pt idx="639">
                        <c:v>44.824452370842181</c:v>
                      </c:pt>
                      <c:pt idx="640">
                        <c:v>44.81863752899423</c:v>
                      </c:pt>
                      <c:pt idx="641">
                        <c:v>45.319278183152406</c:v>
                      </c:pt>
                      <c:pt idx="642">
                        <c:v>46.285324836192373</c:v>
                      </c:pt>
                      <c:pt idx="643">
                        <c:v>46.784981092901127</c:v>
                      </c:pt>
                      <c:pt idx="644">
                        <c:v>47.291482598418725</c:v>
                      </c:pt>
                      <c:pt idx="645">
                        <c:v>47.773822036965399</c:v>
                      </c:pt>
                      <c:pt idx="646">
                        <c:v>48.253667347954035</c:v>
                      </c:pt>
                      <c:pt idx="647">
                        <c:v>48.950335523105224</c:v>
                      </c:pt>
                      <c:pt idx="648">
                        <c:v>48.897038761709787</c:v>
                      </c:pt>
                      <c:pt idx="649">
                        <c:v>49.742888323691389</c:v>
                      </c:pt>
                      <c:pt idx="650">
                        <c:v>50.651229981007766</c:v>
                      </c:pt>
                      <c:pt idx="651">
                        <c:v>50.910992068775982</c:v>
                      </c:pt>
                      <c:pt idx="652">
                        <c:v>51.631301594591434</c:v>
                      </c:pt>
                      <c:pt idx="653">
                        <c:v>52.193429969040473</c:v>
                      </c:pt>
                      <c:pt idx="654">
                        <c:v>52.683289125174269</c:v>
                      </c:pt>
                      <c:pt idx="655">
                        <c:v>52.966744825727766</c:v>
                      </c:pt>
                      <c:pt idx="656">
                        <c:v>53.35495432608252</c:v>
                      </c:pt>
                      <c:pt idx="657">
                        <c:v>53.943696560980278</c:v>
                      </c:pt>
                      <c:pt idx="658">
                        <c:v>54.799173809111117</c:v>
                      </c:pt>
                      <c:pt idx="659">
                        <c:v>54.822495748299588</c:v>
                      </c:pt>
                      <c:pt idx="660">
                        <c:v>55.471989330455649</c:v>
                      </c:pt>
                      <c:pt idx="661">
                        <c:v>56.470663584589225</c:v>
                      </c:pt>
                      <c:pt idx="662">
                        <c:v>56.942381141137375</c:v>
                      </c:pt>
                      <c:pt idx="663">
                        <c:v>57.320230868965673</c:v>
                      </c:pt>
                      <c:pt idx="664">
                        <c:v>57.980076832242673</c:v>
                      </c:pt>
                      <c:pt idx="665">
                        <c:v>58.704042565914854</c:v>
                      </c:pt>
                      <c:pt idx="666">
                        <c:v>59.43577638253354</c:v>
                      </c:pt>
                      <c:pt idx="667">
                        <c:v>59.875431944347113</c:v>
                      </c:pt>
                      <c:pt idx="668">
                        <c:v>60.591320766065174</c:v>
                      </c:pt>
                      <c:pt idx="669">
                        <c:v>61.11529315768729</c:v>
                      </c:pt>
                      <c:pt idx="670">
                        <c:v>61.825059774922387</c:v>
                      </c:pt>
                      <c:pt idx="671">
                        <c:v>62.469175800467113</c:v>
                      </c:pt>
                      <c:pt idx="672">
                        <c:v>63.021421101527089</c:v>
                      </c:pt>
                      <c:pt idx="673">
                        <c:v>63.610589555935938</c:v>
                      </c:pt>
                      <c:pt idx="674">
                        <c:v>63.816751409174159</c:v>
                      </c:pt>
                      <c:pt idx="675">
                        <c:v>64.602345627093754</c:v>
                      </c:pt>
                      <c:pt idx="676">
                        <c:v>65.471548949114805</c:v>
                      </c:pt>
                      <c:pt idx="677">
                        <c:v>65.94930413166766</c:v>
                      </c:pt>
                      <c:pt idx="678">
                        <c:v>66.104517701590211</c:v>
                      </c:pt>
                      <c:pt idx="679">
                        <c:v>66.972514394430362</c:v>
                      </c:pt>
                      <c:pt idx="680">
                        <c:v>67.755062315267892</c:v>
                      </c:pt>
                      <c:pt idx="681">
                        <c:v>68.424387670824913</c:v>
                      </c:pt>
                      <c:pt idx="682">
                        <c:v>69.13750229527075</c:v>
                      </c:pt>
                      <c:pt idx="683">
                        <c:v>70.234681658331994</c:v>
                      </c:pt>
                      <c:pt idx="684">
                        <c:v>71.217508844855431</c:v>
                      </c:pt>
                      <c:pt idx="685">
                        <c:v>71.781500765240949</c:v>
                      </c:pt>
                      <c:pt idx="686">
                        <c:v>72.254338476778614</c:v>
                      </c:pt>
                      <c:pt idx="687">
                        <c:v>72.791541061508596</c:v>
                      </c:pt>
                      <c:pt idx="688">
                        <c:v>73.384241133748205</c:v>
                      </c:pt>
                      <c:pt idx="689">
                        <c:v>74.224466031003956</c:v>
                      </c:pt>
                      <c:pt idx="690">
                        <c:v>74.623008453408815</c:v>
                      </c:pt>
                      <c:pt idx="691">
                        <c:v>75.056610141386898</c:v>
                      </c:pt>
                      <c:pt idx="692">
                        <c:v>75.642376847037724</c:v>
                      </c:pt>
                      <c:pt idx="693">
                        <c:v>75.989202119585471</c:v>
                      </c:pt>
                      <c:pt idx="694">
                        <c:v>76.960573146627269</c:v>
                      </c:pt>
                      <c:pt idx="695">
                        <c:v>78.21262376160017</c:v>
                      </c:pt>
                      <c:pt idx="696">
                        <c:v>78.86491067472268</c:v>
                      </c:pt>
                      <c:pt idx="697">
                        <c:v>79.370901600331905</c:v>
                      </c:pt>
                      <c:pt idx="698">
                        <c:v>79.856160443600032</c:v>
                      </c:pt>
                      <c:pt idx="699">
                        <c:v>80.903008529768059</c:v>
                      </c:pt>
                      <c:pt idx="700">
                        <c:v>81.41527954313635</c:v>
                      </c:pt>
                      <c:pt idx="701">
                        <c:v>82.32880633711126</c:v>
                      </c:pt>
                      <c:pt idx="702">
                        <c:v>83.111289108223204</c:v>
                      </c:pt>
                      <c:pt idx="703">
                        <c:v>83.957999428889181</c:v>
                      </c:pt>
                      <c:pt idx="704">
                        <c:v>84.732768094501253</c:v>
                      </c:pt>
                      <c:pt idx="705">
                        <c:v>85.471140189095891</c:v>
                      </c:pt>
                      <c:pt idx="706">
                        <c:v>86.336594994733048</c:v>
                      </c:pt>
                      <c:pt idx="707">
                        <c:v>87.130276122759682</c:v>
                      </c:pt>
                      <c:pt idx="708">
                        <c:v>88.371735592801585</c:v>
                      </c:pt>
                      <c:pt idx="709">
                        <c:v>89.138698469950015</c:v>
                      </c:pt>
                      <c:pt idx="710">
                        <c:v>89.489331498321803</c:v>
                      </c:pt>
                      <c:pt idx="711">
                        <c:v>90.461907693604488</c:v>
                      </c:pt>
                      <c:pt idx="712">
                        <c:v>91.523216226166824</c:v>
                      </c:pt>
                      <c:pt idx="713">
                        <c:v>92.137930195201378</c:v>
                      </c:pt>
                      <c:pt idx="714">
                        <c:v>92.845094380575688</c:v>
                      </c:pt>
                      <c:pt idx="715">
                        <c:v>93.770460932620537</c:v>
                      </c:pt>
                      <c:pt idx="716">
                        <c:v>94.545990559713701</c:v>
                      </c:pt>
                      <c:pt idx="717">
                        <c:v>95.409504799072451</c:v>
                      </c:pt>
                      <c:pt idx="718">
                        <c:v>96.210435673834951</c:v>
                      </c:pt>
                      <c:pt idx="719">
                        <c:v>96.744397973590395</c:v>
                      </c:pt>
                      <c:pt idx="720">
                        <c:v>97.941166951392177</c:v>
                      </c:pt>
                      <c:pt idx="721">
                        <c:v>98.329296974345624</c:v>
                      </c:pt>
                      <c:pt idx="722">
                        <c:v>98.749990571240332</c:v>
                      </c:pt>
                      <c:pt idx="723">
                        <c:v>99.905877277739876</c:v>
                      </c:pt>
                      <c:pt idx="724">
                        <c:v>101.15228147078687</c:v>
                      </c:pt>
                      <c:pt idx="725">
                        <c:v>101.79290430617939</c:v>
                      </c:pt>
                      <c:pt idx="726">
                        <c:v>102.34877707614118</c:v>
                      </c:pt>
                      <c:pt idx="727">
                        <c:v>103.06948554264551</c:v>
                      </c:pt>
                      <c:pt idx="728">
                        <c:v>104.00889715106175</c:v>
                      </c:pt>
                      <c:pt idx="729">
                        <c:v>104.97666156543023</c:v>
                      </c:pt>
                      <c:pt idx="730">
                        <c:v>105.67657257994087</c:v>
                      </c:pt>
                      <c:pt idx="731">
                        <c:v>106.87426798573995</c:v>
                      </c:pt>
                      <c:pt idx="732">
                        <c:v>107.96719838419685</c:v>
                      </c:pt>
                      <c:pt idx="733">
                        <c:v>108.69446295060851</c:v>
                      </c:pt>
                      <c:pt idx="734">
                        <c:v>109.5364657989917</c:v>
                      </c:pt>
                      <c:pt idx="735">
                        <c:v>110.70457805291906</c:v>
                      </c:pt>
                      <c:pt idx="736">
                        <c:v>112.15820743141755</c:v>
                      </c:pt>
                      <c:pt idx="737">
                        <c:v>112.8895620102346</c:v>
                      </c:pt>
                      <c:pt idx="738">
                        <c:v>113.84961492190106</c:v>
                      </c:pt>
                      <c:pt idx="739">
                        <c:v>115.49998466910986</c:v>
                      </c:pt>
                      <c:pt idx="740">
                        <c:v>115.55031152952738</c:v>
                      </c:pt>
                      <c:pt idx="741">
                        <c:v>116.3041049947597</c:v>
                      </c:pt>
                      <c:pt idx="742">
                        <c:v>117.09578312547907</c:v>
                      </c:pt>
                      <c:pt idx="743">
                        <c:v>119.16713699032945</c:v>
                      </c:pt>
                      <c:pt idx="744">
                        <c:v>119.74252916375886</c:v>
                      </c:pt>
                      <c:pt idx="745">
                        <c:v>120.17884352309189</c:v>
                      </c:pt>
                      <c:pt idx="746">
                        <c:v>121.27288660365348</c:v>
                      </c:pt>
                      <c:pt idx="747">
                        <c:v>122.52304387423496</c:v>
                      </c:pt>
                      <c:pt idx="748">
                        <c:v>123.32073447175404</c:v>
                      </c:pt>
                      <c:pt idx="749">
                        <c:v>124.11657546897624</c:v>
                      </c:pt>
                      <c:pt idx="750">
                        <c:v>125.70627399364477</c:v>
                      </c:pt>
                      <c:pt idx="751">
                        <c:v>126.89941451960246</c:v>
                      </c:pt>
                      <c:pt idx="752">
                        <c:v>127.6518023266803</c:v>
                      </c:pt>
                      <c:pt idx="753">
                        <c:v>128.75896153684374</c:v>
                      </c:pt>
                      <c:pt idx="754">
                        <c:v>129.69612668548405</c:v>
                      </c:pt>
                      <c:pt idx="755">
                        <c:v>130.90693361993669</c:v>
                      </c:pt>
                      <c:pt idx="756">
                        <c:v>132.67581628418336</c:v>
                      </c:pt>
                      <c:pt idx="757">
                        <c:v>133.48400183831228</c:v>
                      </c:pt>
                      <c:pt idx="758">
                        <c:v>134.16111749571706</c:v>
                      </c:pt>
                      <c:pt idx="759">
                        <c:v>135.05834317774861</c:v>
                      </c:pt>
                      <c:pt idx="760">
                        <c:v>136.35659415684802</c:v>
                      </c:pt>
                      <c:pt idx="761">
                        <c:v>137.34501343819031</c:v>
                      </c:pt>
                      <c:pt idx="762">
                        <c:v>139.09040334664067</c:v>
                      </c:pt>
                      <c:pt idx="763">
                        <c:v>139.99978469821107</c:v>
                      </c:pt>
                      <c:pt idx="764">
                        <c:v>141.19842408457973</c:v>
                      </c:pt>
                      <c:pt idx="765">
                        <c:v>141.12753506277539</c:v>
                      </c:pt>
                      <c:pt idx="766">
                        <c:v>142.98584164394802</c:v>
                      </c:pt>
                      <c:pt idx="767">
                        <c:v>144.19384397680298</c:v>
                      </c:pt>
                      <c:pt idx="768">
                        <c:v>144.41052292927608</c:v>
                      </c:pt>
                      <c:pt idx="769">
                        <c:v>145.70765137747307</c:v>
                      </c:pt>
                      <c:pt idx="770">
                        <c:v>146.89839988828498</c:v>
                      </c:pt>
                      <c:pt idx="771">
                        <c:v>148.16531571988935</c:v>
                      </c:pt>
                      <c:pt idx="772">
                        <c:v>149.63971958468204</c:v>
                      </c:pt>
                      <c:pt idx="773">
                        <c:v>151.40258992129682</c:v>
                      </c:pt>
                      <c:pt idx="774">
                        <c:v>152.89301107430546</c:v>
                      </c:pt>
                      <c:pt idx="775">
                        <c:v>153.44037692629402</c:v>
                      </c:pt>
                      <c:pt idx="776">
                        <c:v>154.12197397637314</c:v>
                      </c:pt>
                      <c:pt idx="777">
                        <c:v>155.20109848295607</c:v>
                      </c:pt>
                      <c:pt idx="778">
                        <c:v>156.9970646940763</c:v>
                      </c:pt>
                      <c:pt idx="779">
                        <c:v>157.70781312065461</c:v>
                      </c:pt>
                      <c:pt idx="780">
                        <c:v>159.20008314481672</c:v>
                      </c:pt>
                      <c:pt idx="781">
                        <c:v>161.03294646350466</c:v>
                      </c:pt>
                      <c:pt idx="782">
                        <c:v>162.4853481903605</c:v>
                      </c:pt>
                      <c:pt idx="783">
                        <c:v>164.20970780579543</c:v>
                      </c:pt>
                      <c:pt idx="784">
                        <c:v>164.66739565596873</c:v>
                      </c:pt>
                      <c:pt idx="785">
                        <c:v>166.40648145728647</c:v>
                      </c:pt>
                      <c:pt idx="786">
                        <c:v>166.70483532792483</c:v>
                      </c:pt>
                      <c:pt idx="787">
                        <c:v>168.17077171543741</c:v>
                      </c:pt>
                      <c:pt idx="788">
                        <c:v>169.80542376018451</c:v>
                      </c:pt>
                      <c:pt idx="789">
                        <c:v>171.35951096835925</c:v>
                      </c:pt>
                      <c:pt idx="790">
                        <c:v>171.93060772918014</c:v>
                      </c:pt>
                      <c:pt idx="791">
                        <c:v>173.92025772649504</c:v>
                      </c:pt>
                      <c:pt idx="792">
                        <c:v>175.02645356916827</c:v>
                      </c:pt>
                      <c:pt idx="793">
                        <c:v>176.40568963060741</c:v>
                      </c:pt>
                      <c:pt idx="794">
                        <c:v>177.98395293503586</c:v>
                      </c:pt>
                      <c:pt idx="795">
                        <c:v>179.86217926335163</c:v>
                      </c:pt>
                      <c:pt idx="796">
                        <c:v>180.69763497185514</c:v>
                      </c:pt>
                      <c:pt idx="797">
                        <c:v>183.05562579046179</c:v>
                      </c:pt>
                      <c:pt idx="798">
                        <c:v>183.76413694322613</c:v>
                      </c:pt>
                      <c:pt idx="799">
                        <c:v>204.91572054994424</c:v>
                      </c:pt>
                      <c:pt idx="800">
                        <c:v>310.29237485833403</c:v>
                      </c:pt>
                      <c:pt idx="801">
                        <c:v>259.17703657362659</c:v>
                      </c:pt>
                      <c:pt idx="802">
                        <c:v>175.37558123526395</c:v>
                      </c:pt>
                      <c:pt idx="803">
                        <c:v>125.49340483691468</c:v>
                      </c:pt>
                      <c:pt idx="804">
                        <c:v>130.74684503839677</c:v>
                      </c:pt>
                      <c:pt idx="805">
                        <c:v>105.41873014607467</c:v>
                      </c:pt>
                      <c:pt idx="806">
                        <c:v>74.193799214038208</c:v>
                      </c:pt>
                      <c:pt idx="807">
                        <c:v>55.545339765948668</c:v>
                      </c:pt>
                      <c:pt idx="808">
                        <c:v>44.289711903898031</c:v>
                      </c:pt>
                      <c:pt idx="809">
                        <c:v>38.623855067434398</c:v>
                      </c:pt>
                      <c:pt idx="810">
                        <c:v>36.004923266907745</c:v>
                      </c:pt>
                      <c:pt idx="811">
                        <c:v>35.569144972965589</c:v>
                      </c:pt>
                      <c:pt idx="812">
                        <c:v>37.391987430843358</c:v>
                      </c:pt>
                      <c:pt idx="813">
                        <c:v>39.538936262461938</c:v>
                      </c:pt>
                      <c:pt idx="814">
                        <c:v>42.0957470749739</c:v>
                      </c:pt>
                      <c:pt idx="815">
                        <c:v>43.869002509799266</c:v>
                      </c:pt>
                      <c:pt idx="816">
                        <c:v>44.938148697990421</c:v>
                      </c:pt>
                      <c:pt idx="817">
                        <c:v>45.667854422838012</c:v>
                      </c:pt>
                      <c:pt idx="818">
                        <c:v>46.370175783447991</c:v>
                      </c:pt>
                      <c:pt idx="819">
                        <c:v>46.419448749228515</c:v>
                      </c:pt>
                      <c:pt idx="820">
                        <c:v>46.394029876638051</c:v>
                      </c:pt>
                      <c:pt idx="821">
                        <c:v>46.401901524728949</c:v>
                      </c:pt>
                      <c:pt idx="822">
                        <c:v>46.341427585152495</c:v>
                      </c:pt>
                      <c:pt idx="823">
                        <c:v>46.363768831200446</c:v>
                      </c:pt>
                      <c:pt idx="824">
                        <c:v>46.338272793519863</c:v>
                      </c:pt>
                      <c:pt idx="825">
                        <c:v>45.984379905998786</c:v>
                      </c:pt>
                      <c:pt idx="826">
                        <c:v>45.973440413105997</c:v>
                      </c:pt>
                      <c:pt idx="827">
                        <c:v>44.873124212707104</c:v>
                      </c:pt>
                      <c:pt idx="828">
                        <c:v>44.487783292542431</c:v>
                      </c:pt>
                      <c:pt idx="829">
                        <c:v>44.472392836681337</c:v>
                      </c:pt>
                      <c:pt idx="830">
                        <c:v>44.436278165264234</c:v>
                      </c:pt>
                      <c:pt idx="831">
                        <c:v>43.792916680530837</c:v>
                      </c:pt>
                      <c:pt idx="832">
                        <c:v>43.7695591646483</c:v>
                      </c:pt>
                      <c:pt idx="833">
                        <c:v>43.371534049338365</c:v>
                      </c:pt>
                      <c:pt idx="834">
                        <c:v>44.062616885912313</c:v>
                      </c:pt>
                      <c:pt idx="835">
                        <c:v>43.683376776209592</c:v>
                      </c:pt>
                      <c:pt idx="836">
                        <c:v>43.759503018930559</c:v>
                      </c:pt>
                      <c:pt idx="837">
                        <c:v>43.674932479951543</c:v>
                      </c:pt>
                      <c:pt idx="838">
                        <c:v>43.73956038191627</c:v>
                      </c:pt>
                      <c:pt idx="839">
                        <c:v>43.648765372728114</c:v>
                      </c:pt>
                      <c:pt idx="840">
                        <c:v>44.018127995082082</c:v>
                      </c:pt>
                      <c:pt idx="841">
                        <c:v>44.029784783719506</c:v>
                      </c:pt>
                      <c:pt idx="842">
                        <c:v>44.021333335329494</c:v>
                      </c:pt>
                      <c:pt idx="843">
                        <c:v>43.636719272072938</c:v>
                      </c:pt>
                      <c:pt idx="844">
                        <c:v>43.307873475670775</c:v>
                      </c:pt>
                      <c:pt idx="845">
                        <c:v>43.27126358143488</c:v>
                      </c:pt>
                      <c:pt idx="846">
                        <c:v>43.61139286283899</c:v>
                      </c:pt>
                      <c:pt idx="847">
                        <c:v>43.990942261303353</c:v>
                      </c:pt>
                      <c:pt idx="848">
                        <c:v>43.989592300616643</c:v>
                      </c:pt>
                      <c:pt idx="849">
                        <c:v>43.936355402834138</c:v>
                      </c:pt>
                      <c:pt idx="850">
                        <c:v>44.676609097580837</c:v>
                      </c:pt>
                      <c:pt idx="851">
                        <c:v>44.673804812190355</c:v>
                      </c:pt>
                      <c:pt idx="852">
                        <c:v>44.6544407073008</c:v>
                      </c:pt>
                      <c:pt idx="853">
                        <c:v>45.008619656998484</c:v>
                      </c:pt>
                      <c:pt idx="854">
                        <c:v>44.91817048252198</c:v>
                      </c:pt>
                      <c:pt idx="855">
                        <c:v>44.643028838406067</c:v>
                      </c:pt>
                      <c:pt idx="856">
                        <c:v>45.368287685647417</c:v>
                      </c:pt>
                      <c:pt idx="857">
                        <c:v>45.00259959335979</c:v>
                      </c:pt>
                      <c:pt idx="858">
                        <c:v>44.987416996048566</c:v>
                      </c:pt>
                      <c:pt idx="859">
                        <c:v>45.321955330947588</c:v>
                      </c:pt>
                      <c:pt idx="860">
                        <c:v>45.311081837734122</c:v>
                      </c:pt>
                      <c:pt idx="861">
                        <c:v>46.041531045544467</c:v>
                      </c:pt>
                      <c:pt idx="862">
                        <c:v>45.656686363907681</c:v>
                      </c:pt>
                      <c:pt idx="863">
                        <c:v>46.070609292503754</c:v>
                      </c:pt>
                      <c:pt idx="864">
                        <c:v>45.63544668886032</c:v>
                      </c:pt>
                      <c:pt idx="865">
                        <c:v>45.627016582268162</c:v>
                      </c:pt>
                      <c:pt idx="866">
                        <c:v>45.992026138362512</c:v>
                      </c:pt>
                      <c:pt idx="867">
                        <c:v>46.461045363188148</c:v>
                      </c:pt>
                      <c:pt idx="868">
                        <c:v>46.462172121500473</c:v>
                      </c:pt>
                      <c:pt idx="869">
                        <c:v>46.673666825855854</c:v>
                      </c:pt>
                      <c:pt idx="870">
                        <c:v>46.312283336217192</c:v>
                      </c:pt>
                      <c:pt idx="871">
                        <c:v>46.655931556135677</c:v>
                      </c:pt>
                      <c:pt idx="872">
                        <c:v>46.670044922295041</c:v>
                      </c:pt>
                      <c:pt idx="873">
                        <c:v>46.637237574133266</c:v>
                      </c:pt>
                      <c:pt idx="874">
                        <c:v>46.636499769918537</c:v>
                      </c:pt>
                      <c:pt idx="875">
                        <c:v>46.605663279049999</c:v>
                      </c:pt>
                      <c:pt idx="876">
                        <c:v>46.613943350484888</c:v>
                      </c:pt>
                      <c:pt idx="877">
                        <c:v>47.061745450943988</c:v>
                      </c:pt>
                      <c:pt idx="878">
                        <c:v>47.102149794995626</c:v>
                      </c:pt>
                      <c:pt idx="879">
                        <c:v>47.287830024544306</c:v>
                      </c:pt>
                      <c:pt idx="880">
                        <c:v>47.289370472882986</c:v>
                      </c:pt>
                      <c:pt idx="881">
                        <c:v>47.270425846998975</c:v>
                      </c:pt>
                      <c:pt idx="882">
                        <c:v>47.625053637209064</c:v>
                      </c:pt>
                      <c:pt idx="883">
                        <c:v>48.010268316836395</c:v>
                      </c:pt>
                      <c:pt idx="884">
                        <c:v>47.993343012931938</c:v>
                      </c:pt>
                      <c:pt idx="885">
                        <c:v>47.94278811664914</c:v>
                      </c:pt>
                      <c:pt idx="886">
                        <c:v>48.328332109295502</c:v>
                      </c:pt>
                      <c:pt idx="887">
                        <c:v>48.177025891712681</c:v>
                      </c:pt>
                      <c:pt idx="888">
                        <c:v>48.288372474536146</c:v>
                      </c:pt>
                      <c:pt idx="889">
                        <c:v>48.635624371627635</c:v>
                      </c:pt>
                      <c:pt idx="890">
                        <c:v>49.108667814673609</c:v>
                      </c:pt>
                      <c:pt idx="891">
                        <c:v>48.892744376990272</c:v>
                      </c:pt>
                      <c:pt idx="892">
                        <c:v>49.320530535980993</c:v>
                      </c:pt>
                      <c:pt idx="893">
                        <c:v>49.308164476284276</c:v>
                      </c:pt>
                      <c:pt idx="894">
                        <c:v>49.669425647071904</c:v>
                      </c:pt>
                      <c:pt idx="895">
                        <c:v>49.996450879407938</c:v>
                      </c:pt>
                      <c:pt idx="896">
                        <c:v>49.656205057166318</c:v>
                      </c:pt>
                      <c:pt idx="897">
                        <c:v>49.687733319696783</c:v>
                      </c:pt>
                      <c:pt idx="898">
                        <c:v>49.620106377546016</c:v>
                      </c:pt>
                      <c:pt idx="899">
                        <c:v>49.734559335854421</c:v>
                      </c:pt>
                      <c:pt idx="900">
                        <c:v>49.700143983021007</c:v>
                      </c:pt>
                      <c:pt idx="901">
                        <c:v>49.693469228127206</c:v>
                      </c:pt>
                      <c:pt idx="902">
                        <c:v>49.701602901809011</c:v>
                      </c:pt>
                      <c:pt idx="903">
                        <c:v>49.936947313874995</c:v>
                      </c:pt>
                      <c:pt idx="904">
                        <c:v>50.661724072511284</c:v>
                      </c:pt>
                      <c:pt idx="905">
                        <c:v>50.302194194511664</c:v>
                      </c:pt>
                      <c:pt idx="906">
                        <c:v>50.281325245915561</c:v>
                      </c:pt>
                      <c:pt idx="907">
                        <c:v>50.937576289899596</c:v>
                      </c:pt>
                      <c:pt idx="908">
                        <c:v>50.931303476160494</c:v>
                      </c:pt>
                      <c:pt idx="909">
                        <c:v>50.578566669699576</c:v>
                      </c:pt>
                      <c:pt idx="910">
                        <c:v>51.276635372027272</c:v>
                      </c:pt>
                      <c:pt idx="911">
                        <c:v>51.285976874781987</c:v>
                      </c:pt>
                      <c:pt idx="912">
                        <c:v>51.229869133619012</c:v>
                      </c:pt>
                      <c:pt idx="913">
                        <c:v>51.990727916763277</c:v>
                      </c:pt>
                      <c:pt idx="914">
                        <c:v>51.914535233953593</c:v>
                      </c:pt>
                      <c:pt idx="915">
                        <c:v>52.197526447610457</c:v>
                      </c:pt>
                      <c:pt idx="916">
                        <c:v>52.147901164812509</c:v>
                      </c:pt>
                      <c:pt idx="917">
                        <c:v>52.379931371699342</c:v>
                      </c:pt>
                      <c:pt idx="918">
                        <c:v>52.652733011747152</c:v>
                      </c:pt>
                      <c:pt idx="919">
                        <c:v>52.601248283469396</c:v>
                      </c:pt>
                      <c:pt idx="920">
                        <c:v>52.634760682336619</c:v>
                      </c:pt>
                      <c:pt idx="921">
                        <c:v>52.947531462219217</c:v>
                      </c:pt>
                      <c:pt idx="922">
                        <c:v>52.963747163414475</c:v>
                      </c:pt>
                      <c:pt idx="923">
                        <c:v>53.301700714848458</c:v>
                      </c:pt>
                      <c:pt idx="924">
                        <c:v>52.808562887388092</c:v>
                      </c:pt>
                      <c:pt idx="925">
                        <c:v>53.286672664016386</c:v>
                      </c:pt>
                      <c:pt idx="926">
                        <c:v>53.279699536433696</c:v>
                      </c:pt>
                      <c:pt idx="927">
                        <c:v>52.532128100428523</c:v>
                      </c:pt>
                      <c:pt idx="928">
                        <c:v>53.251627543372884</c:v>
                      </c:pt>
                      <c:pt idx="929">
                        <c:v>53.219846888694683</c:v>
                      </c:pt>
                      <c:pt idx="930">
                        <c:v>53.937822416336907</c:v>
                      </c:pt>
                      <c:pt idx="931">
                        <c:v>53.921709484949396</c:v>
                      </c:pt>
                      <c:pt idx="932">
                        <c:v>53.899775178471465</c:v>
                      </c:pt>
                      <c:pt idx="933">
                        <c:v>53.892078676386419</c:v>
                      </c:pt>
                      <c:pt idx="934">
                        <c:v>54.122587918972101</c:v>
                      </c:pt>
                      <c:pt idx="935">
                        <c:v>54.57076715799618</c:v>
                      </c:pt>
                      <c:pt idx="936">
                        <c:v>54.554742690867911</c:v>
                      </c:pt>
                      <c:pt idx="937">
                        <c:v>54.535086432857852</c:v>
                      </c:pt>
                      <c:pt idx="938">
                        <c:v>54.895386079093377</c:v>
                      </c:pt>
                      <c:pt idx="939">
                        <c:v>54.513612167258046</c:v>
                      </c:pt>
                      <c:pt idx="940">
                        <c:v>55.210353497192301</c:v>
                      </c:pt>
                      <c:pt idx="941">
                        <c:v>55.211606392189701</c:v>
                      </c:pt>
                      <c:pt idx="942">
                        <c:v>55.523452715630867</c:v>
                      </c:pt>
                      <c:pt idx="943">
                        <c:v>55.923076055552876</c:v>
                      </c:pt>
                      <c:pt idx="944">
                        <c:v>55.854813290152855</c:v>
                      </c:pt>
                      <c:pt idx="945">
                        <c:v>55.847334307453615</c:v>
                      </c:pt>
                      <c:pt idx="946">
                        <c:v>56.573732142791208</c:v>
                      </c:pt>
                      <c:pt idx="947">
                        <c:v>56.923707395880825</c:v>
                      </c:pt>
                      <c:pt idx="948">
                        <c:v>56.530210497044884</c:v>
                      </c:pt>
                      <c:pt idx="949">
                        <c:v>57.234862009377288</c:v>
                      </c:pt>
                      <c:pt idx="950">
                        <c:v>57.25724644856119</c:v>
                      </c:pt>
                      <c:pt idx="951">
                        <c:v>56.512823959315156</c:v>
                      </c:pt>
                      <c:pt idx="952">
                        <c:v>56.503800906212994</c:v>
                      </c:pt>
                      <c:pt idx="953">
                        <c:v>57.182258960658757</c:v>
                      </c:pt>
                      <c:pt idx="954">
                        <c:v>56.475951141659586</c:v>
                      </c:pt>
                      <c:pt idx="955">
                        <c:v>57.17347432737926</c:v>
                      </c:pt>
                      <c:pt idx="956">
                        <c:v>57.843932738585885</c:v>
                      </c:pt>
                      <c:pt idx="957">
                        <c:v>57.095086058403282</c:v>
                      </c:pt>
                      <c:pt idx="958">
                        <c:v>57.791899231624811</c:v>
                      </c:pt>
                      <c:pt idx="959">
                        <c:v>57.803240780079989</c:v>
                      </c:pt>
                      <c:pt idx="960">
                        <c:v>58.165857766521015</c:v>
                      </c:pt>
                      <c:pt idx="961">
                        <c:v>58.140529903275862</c:v>
                      </c:pt>
                      <c:pt idx="962">
                        <c:v>58.431597298093067</c:v>
                      </c:pt>
                      <c:pt idx="963">
                        <c:v>58.788829518232745</c:v>
                      </c:pt>
                      <c:pt idx="964">
                        <c:v>58.800782164007444</c:v>
                      </c:pt>
                      <c:pt idx="965">
                        <c:v>59.107086137372676</c:v>
                      </c:pt>
                      <c:pt idx="966">
                        <c:v>59.136722013658741</c:v>
                      </c:pt>
                      <c:pt idx="967">
                        <c:v>59.456610947596239</c:v>
                      </c:pt>
                      <c:pt idx="968">
                        <c:v>59.818746939929611</c:v>
                      </c:pt>
                      <c:pt idx="969">
                        <c:v>59.781718669169742</c:v>
                      </c:pt>
                      <c:pt idx="970">
                        <c:v>60.454465984147767</c:v>
                      </c:pt>
                      <c:pt idx="971">
                        <c:v>59.637160500134286</c:v>
                      </c:pt>
                      <c:pt idx="972">
                        <c:v>60.323058699512323</c:v>
                      </c:pt>
                      <c:pt idx="973">
                        <c:v>60.402936075925119</c:v>
                      </c:pt>
                      <c:pt idx="974">
                        <c:v>60.378343855340603</c:v>
                      </c:pt>
                      <c:pt idx="975">
                        <c:v>60.698680691120771</c:v>
                      </c:pt>
                      <c:pt idx="976">
                        <c:v>60.652043447194224</c:v>
                      </c:pt>
                      <c:pt idx="977">
                        <c:v>60.724820961938967</c:v>
                      </c:pt>
                      <c:pt idx="978">
                        <c:v>60.734179224860867</c:v>
                      </c:pt>
                      <c:pt idx="979">
                        <c:v>60.85023176926741</c:v>
                      </c:pt>
                      <c:pt idx="980">
                        <c:v>60.967577220462744</c:v>
                      </c:pt>
                      <c:pt idx="981">
                        <c:v>60.9866036167275</c:v>
                      </c:pt>
                      <c:pt idx="982">
                        <c:v>60.96454030338095</c:v>
                      </c:pt>
                      <c:pt idx="983">
                        <c:v>61.408929787890195</c:v>
                      </c:pt>
                      <c:pt idx="984">
                        <c:v>61.623572836054436</c:v>
                      </c:pt>
                      <c:pt idx="985">
                        <c:v>61.61074653311519</c:v>
                      </c:pt>
                      <c:pt idx="986">
                        <c:v>61.984799339719146</c:v>
                      </c:pt>
                      <c:pt idx="987">
                        <c:v>61.99013596468356</c:v>
                      </c:pt>
                      <c:pt idx="988">
                        <c:v>62.346381826801803</c:v>
                      </c:pt>
                      <c:pt idx="989">
                        <c:v>62.28241631799068</c:v>
                      </c:pt>
                      <c:pt idx="990">
                        <c:v>62.194341013582331</c:v>
                      </c:pt>
                      <c:pt idx="991">
                        <c:v>62.573299005638042</c:v>
                      </c:pt>
                      <c:pt idx="992">
                        <c:v>63.00342710949981</c:v>
                      </c:pt>
                      <c:pt idx="993">
                        <c:v>63.330384332073024</c:v>
                      </c:pt>
                      <c:pt idx="994">
                        <c:v>63.250715858689098</c:v>
                      </c:pt>
                      <c:pt idx="995">
                        <c:v>63.52926724135073</c:v>
                      </c:pt>
                      <c:pt idx="996">
                        <c:v>63.559295417054905</c:v>
                      </c:pt>
                      <c:pt idx="997">
                        <c:v>63.569087660522683</c:v>
                      </c:pt>
                      <c:pt idx="998">
                        <c:v>64.292937172902597</c:v>
                      </c:pt>
                      <c:pt idx="999">
                        <c:v>64.2741995075463</c:v>
                      </c:pt>
                      <c:pt idx="1000">
                        <c:v>64.163946298204223</c:v>
                      </c:pt>
                      <c:pt idx="1001">
                        <c:v>64.890418267962815</c:v>
                      </c:pt>
                      <c:pt idx="1002">
                        <c:v>64.95094493719418</c:v>
                      </c:pt>
                      <c:pt idx="1003">
                        <c:v>64.623935682382566</c:v>
                      </c:pt>
                      <c:pt idx="1004">
                        <c:v>64.510067434672763</c:v>
                      </c:pt>
                      <c:pt idx="1005">
                        <c:v>64.81512280478475</c:v>
                      </c:pt>
                      <c:pt idx="1006">
                        <c:v>64.454476777296762</c:v>
                      </c:pt>
                      <c:pt idx="1007">
                        <c:v>64.83180129511986</c:v>
                      </c:pt>
                      <c:pt idx="1008">
                        <c:v>65.113261021904194</c:v>
                      </c:pt>
                      <c:pt idx="1009">
                        <c:v>65.150435255473184</c:v>
                      </c:pt>
                      <c:pt idx="1010">
                        <c:v>65.132720934116378</c:v>
                      </c:pt>
                      <c:pt idx="1011">
                        <c:v>65.454766381464566</c:v>
                      </c:pt>
                      <c:pt idx="1012">
                        <c:v>65.695116201574351</c:v>
                      </c:pt>
                      <c:pt idx="1013">
                        <c:v>66.010286687248154</c:v>
                      </c:pt>
                      <c:pt idx="1014">
                        <c:v>66.426159112224767</c:v>
                      </c:pt>
                      <c:pt idx="1015">
                        <c:v>66.123490968346317</c:v>
                      </c:pt>
                      <c:pt idx="1016">
                        <c:v>66.380321637503741</c:v>
                      </c:pt>
                      <c:pt idx="1017">
                        <c:v>66.694061648005416</c:v>
                      </c:pt>
                      <c:pt idx="1018">
                        <c:v>66.624747730532278</c:v>
                      </c:pt>
                      <c:pt idx="1019">
                        <c:v>67.403636705120448</c:v>
                      </c:pt>
                      <c:pt idx="1020">
                        <c:v>67.40419451870909</c:v>
                      </c:pt>
                      <c:pt idx="1021">
                        <c:v>67.282545551192328</c:v>
                      </c:pt>
                      <c:pt idx="1022">
                        <c:v>67.262227014203546</c:v>
                      </c:pt>
                      <c:pt idx="1023">
                        <c:v>67.986198489908375</c:v>
                      </c:pt>
                      <c:pt idx="1024">
                        <c:v>68.035108624239996</c:v>
                      </c:pt>
                      <c:pt idx="1025">
                        <c:v>68.631250064275036</c:v>
                      </c:pt>
                      <c:pt idx="1026">
                        <c:v>68.562474296836555</c:v>
                      </c:pt>
                      <c:pt idx="1027">
                        <c:v>67.914559340751154</c:v>
                      </c:pt>
                      <c:pt idx="1028">
                        <c:v>69.013765034131922</c:v>
                      </c:pt>
                      <c:pt idx="1029">
                        <c:v>69.068267164641298</c:v>
                      </c:pt>
                      <c:pt idx="1030">
                        <c:v>68.956222868076438</c:v>
                      </c:pt>
                      <c:pt idx="1031">
                        <c:v>68.814115913197782</c:v>
                      </c:pt>
                      <c:pt idx="1032">
                        <c:v>69.000947087634913</c:v>
                      </c:pt>
                      <c:pt idx="1033">
                        <c:v>69.240593034768636</c:v>
                      </c:pt>
                      <c:pt idx="1034">
                        <c:v>69.616685420950787</c:v>
                      </c:pt>
                      <c:pt idx="1035">
                        <c:v>69.552260069583966</c:v>
                      </c:pt>
                      <c:pt idx="1036">
                        <c:v>69.077932172482548</c:v>
                      </c:pt>
                      <c:pt idx="1037">
                        <c:v>69.854140716918508</c:v>
                      </c:pt>
                      <c:pt idx="1038">
                        <c:v>69.877085124971416</c:v>
                      </c:pt>
                      <c:pt idx="1039">
                        <c:v>69.824252633816769</c:v>
                      </c:pt>
                      <c:pt idx="1040">
                        <c:v>70.118555555317513</c:v>
                      </c:pt>
                      <c:pt idx="1041">
                        <c:v>70.477956392242078</c:v>
                      </c:pt>
                      <c:pt idx="1042">
                        <c:v>70.900043832312491</c:v>
                      </c:pt>
                      <c:pt idx="1043">
                        <c:v>70.782713008205789</c:v>
                      </c:pt>
                      <c:pt idx="1044">
                        <c:v>70.646232660320649</c:v>
                      </c:pt>
                      <c:pt idx="1045">
                        <c:v>71.046080966956609</c:v>
                      </c:pt>
                      <c:pt idx="1046">
                        <c:v>71.658694442340519</c:v>
                      </c:pt>
                      <c:pt idx="1047">
                        <c:v>71.112879926484922</c:v>
                      </c:pt>
                      <c:pt idx="1048">
                        <c:v>71.713592317989367</c:v>
                      </c:pt>
                      <c:pt idx="1049">
                        <c:v>72.379048172665193</c:v>
                      </c:pt>
                      <c:pt idx="1050">
                        <c:v>71.915140686174752</c:v>
                      </c:pt>
                      <c:pt idx="1051">
                        <c:v>72.147371488984987</c:v>
                      </c:pt>
                      <c:pt idx="1052">
                        <c:v>72.186947409911127</c:v>
                      </c:pt>
                      <c:pt idx="1053">
                        <c:v>72.136402350570251</c:v>
                      </c:pt>
                      <c:pt idx="1054">
                        <c:v>72.991323405345</c:v>
                      </c:pt>
                      <c:pt idx="1055">
                        <c:v>73.404121268183545</c:v>
                      </c:pt>
                      <c:pt idx="1056">
                        <c:v>73.043615911393729</c:v>
                      </c:pt>
                      <c:pt idx="1057">
                        <c:v>73.00436204939183</c:v>
                      </c:pt>
                      <c:pt idx="1058">
                        <c:v>73.279260992739722</c:v>
                      </c:pt>
                      <c:pt idx="1059">
                        <c:v>73.236709459086825</c:v>
                      </c:pt>
                      <c:pt idx="1060">
                        <c:v>72.907429536980615</c:v>
                      </c:pt>
                      <c:pt idx="1061">
                        <c:v>72.778476298652421</c:v>
                      </c:pt>
                      <c:pt idx="1062">
                        <c:v>73.448388046602986</c:v>
                      </c:pt>
                      <c:pt idx="1063">
                        <c:v>73.531032945717811</c:v>
                      </c:pt>
                      <c:pt idx="1064">
                        <c:v>73.64674077879998</c:v>
                      </c:pt>
                      <c:pt idx="1065">
                        <c:v>74.277530305417045</c:v>
                      </c:pt>
                      <c:pt idx="1066">
                        <c:v>73.752376878450889</c:v>
                      </c:pt>
                      <c:pt idx="1067">
                        <c:v>74.794658489611692</c:v>
                      </c:pt>
                      <c:pt idx="1068">
                        <c:v>74.501689765384654</c:v>
                      </c:pt>
                      <c:pt idx="1069">
                        <c:v>74.190727168013225</c:v>
                      </c:pt>
                      <c:pt idx="1070">
                        <c:v>74.592834584123281</c:v>
                      </c:pt>
                      <c:pt idx="1071">
                        <c:v>74.639651439798087</c:v>
                      </c:pt>
                      <c:pt idx="1072">
                        <c:v>75.172897675940632</c:v>
                      </c:pt>
                      <c:pt idx="1073">
                        <c:v>75.064719649718583</c:v>
                      </c:pt>
                      <c:pt idx="1074">
                        <c:v>75.732144300699161</c:v>
                      </c:pt>
                      <c:pt idx="1075">
                        <c:v>75.665351487016423</c:v>
                      </c:pt>
                      <c:pt idx="1076">
                        <c:v>76.68279932652645</c:v>
                      </c:pt>
                      <c:pt idx="1077">
                        <c:v>76.004346727187979</c:v>
                      </c:pt>
                      <c:pt idx="1078">
                        <c:v>76.428163492693088</c:v>
                      </c:pt>
                      <c:pt idx="1079">
                        <c:v>76.332486760266917</c:v>
                      </c:pt>
                      <c:pt idx="1080">
                        <c:v>76.602570888292746</c:v>
                      </c:pt>
                      <c:pt idx="1081">
                        <c:v>77.197498033452746</c:v>
                      </c:pt>
                      <c:pt idx="1082">
                        <c:v>77.03049560920158</c:v>
                      </c:pt>
                      <c:pt idx="1083">
                        <c:v>77.136139762506133</c:v>
                      </c:pt>
                      <c:pt idx="1084">
                        <c:v>77.318823030555563</c:v>
                      </c:pt>
                      <c:pt idx="1085">
                        <c:v>77.129935068500913</c:v>
                      </c:pt>
                      <c:pt idx="1086">
                        <c:v>77.121550715331082</c:v>
                      </c:pt>
                      <c:pt idx="1087">
                        <c:v>77.166185856368088</c:v>
                      </c:pt>
                      <c:pt idx="1088">
                        <c:v>77.365416210177258</c:v>
                      </c:pt>
                      <c:pt idx="1089">
                        <c:v>77.813650725545656</c:v>
                      </c:pt>
                      <c:pt idx="1090">
                        <c:v>78.675939356544831</c:v>
                      </c:pt>
                      <c:pt idx="1091">
                        <c:v>77.84265846810608</c:v>
                      </c:pt>
                      <c:pt idx="1092">
                        <c:v>77.997706559349098</c:v>
                      </c:pt>
                      <c:pt idx="1093">
                        <c:v>77.649455477985242</c:v>
                      </c:pt>
                      <c:pt idx="1094">
                        <c:v>78.36420111666672</c:v>
                      </c:pt>
                      <c:pt idx="1095">
                        <c:v>78.975400669474581</c:v>
                      </c:pt>
                      <c:pt idx="1096">
                        <c:v>79.457350337851281</c:v>
                      </c:pt>
                      <c:pt idx="1097">
                        <c:v>79.313518107961912</c:v>
                      </c:pt>
                      <c:pt idx="1098">
                        <c:v>79.234978059930739</c:v>
                      </c:pt>
                      <c:pt idx="1099">
                        <c:v>79.555832950308314</c:v>
                      </c:pt>
                      <c:pt idx="1100">
                        <c:v>80.25621538891032</c:v>
                      </c:pt>
                      <c:pt idx="1101">
                        <c:v>80.229027604442777</c:v>
                      </c:pt>
                      <c:pt idx="1102">
                        <c:v>80.149546416703998</c:v>
                      </c:pt>
                      <c:pt idx="1103">
                        <c:v>80.434173715575312</c:v>
                      </c:pt>
                      <c:pt idx="1104">
                        <c:v>80.436120170848397</c:v>
                      </c:pt>
                      <c:pt idx="1105">
                        <c:v>80.849607548773534</c:v>
                      </c:pt>
                      <c:pt idx="1106">
                        <c:v>81.644564196233262</c:v>
                      </c:pt>
                      <c:pt idx="1107">
                        <c:v>81.102712945901317</c:v>
                      </c:pt>
                      <c:pt idx="1108">
                        <c:v>81.056083671684007</c:v>
                      </c:pt>
                      <c:pt idx="1109">
                        <c:v>81.723835223736728</c:v>
                      </c:pt>
                      <c:pt idx="1110">
                        <c:v>82.543161659468964</c:v>
                      </c:pt>
                      <c:pt idx="1111">
                        <c:v>81.640376225261562</c:v>
                      </c:pt>
                      <c:pt idx="1112">
                        <c:v>81.364532211340745</c:v>
                      </c:pt>
                      <c:pt idx="1113">
                        <c:v>81.149180241683055</c:v>
                      </c:pt>
                      <c:pt idx="1114">
                        <c:v>81.797662731559839</c:v>
                      </c:pt>
                      <c:pt idx="1115">
                        <c:v>81.906285678322945</c:v>
                      </c:pt>
                      <c:pt idx="1116">
                        <c:v>82.441010665773362</c:v>
                      </c:pt>
                      <c:pt idx="1117">
                        <c:v>82.412912446663441</c:v>
                      </c:pt>
                      <c:pt idx="1118">
                        <c:v>82.810226481814809</c:v>
                      </c:pt>
                      <c:pt idx="1119">
                        <c:v>83.070591317414937</c:v>
                      </c:pt>
                      <c:pt idx="1120">
                        <c:v>83.10523458980893</c:v>
                      </c:pt>
                      <c:pt idx="1121">
                        <c:v>83.548988387386018</c:v>
                      </c:pt>
                      <c:pt idx="1122">
                        <c:v>83.126936637267065</c:v>
                      </c:pt>
                      <c:pt idx="1123">
                        <c:v>84.117503633762709</c:v>
                      </c:pt>
                      <c:pt idx="1124">
                        <c:v>84.300677156576668</c:v>
                      </c:pt>
                      <c:pt idx="1125">
                        <c:v>84.473115199231515</c:v>
                      </c:pt>
                      <c:pt idx="1126">
                        <c:v>84.262020033250451</c:v>
                      </c:pt>
                      <c:pt idx="1127">
                        <c:v>84.061973094914251</c:v>
                      </c:pt>
                      <c:pt idx="1128">
                        <c:v>84.619067784834073</c:v>
                      </c:pt>
                      <c:pt idx="1129">
                        <c:v>85.08534360415014</c:v>
                      </c:pt>
                      <c:pt idx="1130">
                        <c:v>85.339945259790099</c:v>
                      </c:pt>
                      <c:pt idx="1131">
                        <c:v>85.618744398852499</c:v>
                      </c:pt>
                      <c:pt idx="1132">
                        <c:v>85.590509875725857</c:v>
                      </c:pt>
                      <c:pt idx="1133">
                        <c:v>86.273503633068216</c:v>
                      </c:pt>
                      <c:pt idx="1134">
                        <c:v>86.176945945238757</c:v>
                      </c:pt>
                      <c:pt idx="1135">
                        <c:v>86.19086882415867</c:v>
                      </c:pt>
                      <c:pt idx="1136">
                        <c:v>86.337531639894848</c:v>
                      </c:pt>
                      <c:pt idx="1137">
                        <c:v>86.591029909464979</c:v>
                      </c:pt>
                      <c:pt idx="1138">
                        <c:v>86.132040312750306</c:v>
                      </c:pt>
                      <c:pt idx="1139">
                        <c:v>86.891305770232179</c:v>
                      </c:pt>
                      <c:pt idx="1140">
                        <c:v>86.806323775640095</c:v>
                      </c:pt>
                      <c:pt idx="1141">
                        <c:v>86.661944649086806</c:v>
                      </c:pt>
                      <c:pt idx="1142">
                        <c:v>86.570685314226907</c:v>
                      </c:pt>
                      <c:pt idx="1143">
                        <c:v>87.240150637879083</c:v>
                      </c:pt>
                      <c:pt idx="1144">
                        <c:v>87.312977847532281</c:v>
                      </c:pt>
                      <c:pt idx="1145">
                        <c:v>87.985878040524966</c:v>
                      </c:pt>
                      <c:pt idx="1146">
                        <c:v>87.865015819252378</c:v>
                      </c:pt>
                      <c:pt idx="1147">
                        <c:v>88.202360752459256</c:v>
                      </c:pt>
                      <c:pt idx="1148">
                        <c:v>88.523420629066464</c:v>
                      </c:pt>
                      <c:pt idx="1149">
                        <c:v>88.314056613745507</c:v>
                      </c:pt>
                      <c:pt idx="1150">
                        <c:v>88.3874161956725</c:v>
                      </c:pt>
                      <c:pt idx="1151">
                        <c:v>89.296141733568007</c:v>
                      </c:pt>
                      <c:pt idx="1152">
                        <c:v>89.235464696535828</c:v>
                      </c:pt>
                      <c:pt idx="1153">
                        <c:v>89.269236333412152</c:v>
                      </c:pt>
                      <c:pt idx="1154">
                        <c:v>89.453415363521472</c:v>
                      </c:pt>
                      <c:pt idx="1155">
                        <c:v>90.616103728614121</c:v>
                      </c:pt>
                      <c:pt idx="1156">
                        <c:v>90.065118063735994</c:v>
                      </c:pt>
                      <c:pt idx="1157">
                        <c:v>90.339254884099432</c:v>
                      </c:pt>
                      <c:pt idx="1158">
                        <c:v>90.638918891092061</c:v>
                      </c:pt>
                      <c:pt idx="1159">
                        <c:v>91.131527474848369</c:v>
                      </c:pt>
                      <c:pt idx="1160">
                        <c:v>90.834318953918412</c:v>
                      </c:pt>
                      <c:pt idx="1161">
                        <c:v>91.07986669091693</c:v>
                      </c:pt>
                      <c:pt idx="1162">
                        <c:v>91.055244825730156</c:v>
                      </c:pt>
                      <c:pt idx="1163">
                        <c:v>91.779309034916267</c:v>
                      </c:pt>
                      <c:pt idx="1164">
                        <c:v>91.772851589264818</c:v>
                      </c:pt>
                      <c:pt idx="1165">
                        <c:v>91.608891014646701</c:v>
                      </c:pt>
                      <c:pt idx="1166">
                        <c:v>91.924103282840974</c:v>
                      </c:pt>
                      <c:pt idx="1167">
                        <c:v>91.932777131264018</c:v>
                      </c:pt>
                      <c:pt idx="1168">
                        <c:v>92.675039302102022</c:v>
                      </c:pt>
                      <c:pt idx="1169">
                        <c:v>92.040581950963031</c:v>
                      </c:pt>
                      <c:pt idx="1170">
                        <c:v>91.69076747948597</c:v>
                      </c:pt>
                      <c:pt idx="1171">
                        <c:v>92.414272577607861</c:v>
                      </c:pt>
                      <c:pt idx="1172">
                        <c:v>92.643581739395799</c:v>
                      </c:pt>
                      <c:pt idx="1173">
                        <c:v>93.349974870375235</c:v>
                      </c:pt>
                      <c:pt idx="1174">
                        <c:v>93.097927041636893</c:v>
                      </c:pt>
                      <c:pt idx="1175">
                        <c:v>93.443589767614014</c:v>
                      </c:pt>
                      <c:pt idx="1176">
                        <c:v>93.533750227452032</c:v>
                      </c:pt>
                      <c:pt idx="1177">
                        <c:v>94.161509093506822</c:v>
                      </c:pt>
                      <c:pt idx="1178">
                        <c:v>94.736891319824522</c:v>
                      </c:pt>
                      <c:pt idx="1179">
                        <c:v>93.775487949202727</c:v>
                      </c:pt>
                      <c:pt idx="1180">
                        <c:v>93.989242993762204</c:v>
                      </c:pt>
                      <c:pt idx="1181">
                        <c:v>95.291327624098471</c:v>
                      </c:pt>
                      <c:pt idx="1182">
                        <c:v>94.883225823702205</c:v>
                      </c:pt>
                      <c:pt idx="1183">
                        <c:v>95.303012552851044</c:v>
                      </c:pt>
                      <c:pt idx="1184">
                        <c:v>95.669139986488574</c:v>
                      </c:pt>
                      <c:pt idx="1185">
                        <c:v>96.284333338825107</c:v>
                      </c:pt>
                      <c:pt idx="1186">
                        <c:v>95.557304246838996</c:v>
                      </c:pt>
                      <c:pt idx="1187">
                        <c:v>96.286179780757138</c:v>
                      </c:pt>
                      <c:pt idx="1188">
                        <c:v>96.106984225742849</c:v>
                      </c:pt>
                      <c:pt idx="1189">
                        <c:v>96.571205254708914</c:v>
                      </c:pt>
                      <c:pt idx="1190">
                        <c:v>96.686191532756126</c:v>
                      </c:pt>
                      <c:pt idx="1191">
                        <c:v>97.057138987722894</c:v>
                      </c:pt>
                      <c:pt idx="1192">
                        <c:v>97.492024207910305</c:v>
                      </c:pt>
                      <c:pt idx="1193">
                        <c:v>96.920611250013806</c:v>
                      </c:pt>
                      <c:pt idx="1194">
                        <c:v>96.431093503859614</c:v>
                      </c:pt>
                      <c:pt idx="1195">
                        <c:v>96.911731372977641</c:v>
                      </c:pt>
                      <c:pt idx="1196">
                        <c:v>97.111344703575995</c:v>
                      </c:pt>
                      <c:pt idx="1197">
                        <c:v>97.614726383613728</c:v>
                      </c:pt>
                      <c:pt idx="1198">
                        <c:v>97.653451815101391</c:v>
                      </c:pt>
                      <c:pt idx="1199">
                        <c:v>98.366770419933474</c:v>
                      </c:pt>
                      <c:pt idx="1200">
                        <c:v>98.926720392717797</c:v>
                      </c:pt>
                      <c:pt idx="1201">
                        <c:v>98.758777780103003</c:v>
                      </c:pt>
                      <c:pt idx="1202">
                        <c:v>98.623381987625805</c:v>
                      </c:pt>
                      <c:pt idx="1203">
                        <c:v>98.240766242956752</c:v>
                      </c:pt>
                      <c:pt idx="1204">
                        <c:v>99.344724411576138</c:v>
                      </c:pt>
                      <c:pt idx="1205">
                        <c:v>99.273183510213357</c:v>
                      </c:pt>
                      <c:pt idx="1206">
                        <c:v>99.245949211435629</c:v>
                      </c:pt>
                      <c:pt idx="1207">
                        <c:v>99.817844517249128</c:v>
                      </c:pt>
                      <c:pt idx="1208">
                        <c:v>99.82385455623141</c:v>
                      </c:pt>
                      <c:pt idx="1209">
                        <c:v>99.912706344108685</c:v>
                      </c:pt>
                      <c:pt idx="1210">
                        <c:v>100.32905371551095</c:v>
                      </c:pt>
                      <c:pt idx="1211">
                        <c:v>100.13313481669505</c:v>
                      </c:pt>
                      <c:pt idx="1212">
                        <c:v>100.67550166344078</c:v>
                      </c:pt>
                      <c:pt idx="1213">
                        <c:v>101.17516643940134</c:v>
                      </c:pt>
                      <c:pt idx="1214">
                        <c:v>101.19468126319499</c:v>
                      </c:pt>
                      <c:pt idx="1215">
                        <c:v>101.39414909315718</c:v>
                      </c:pt>
                      <c:pt idx="1216">
                        <c:v>101.13252060849214</c:v>
                      </c:pt>
                      <c:pt idx="1217">
                        <c:v>102.01676613490504</c:v>
                      </c:pt>
                      <c:pt idx="1218">
                        <c:v>102.18275277252913</c:v>
                      </c:pt>
                      <c:pt idx="1219">
                        <c:v>102.29355907475325</c:v>
                      </c:pt>
                      <c:pt idx="1220">
                        <c:v>102.15452809417398</c:v>
                      </c:pt>
                      <c:pt idx="1221">
                        <c:v>102.27645945422512</c:v>
                      </c:pt>
                      <c:pt idx="1222">
                        <c:v>102.31290198912825</c:v>
                      </c:pt>
                      <c:pt idx="1223">
                        <c:v>102.7088876664215</c:v>
                      </c:pt>
                      <c:pt idx="1224">
                        <c:v>102.26870511144173</c:v>
                      </c:pt>
                      <c:pt idx="1225">
                        <c:v>102.915409918611</c:v>
                      </c:pt>
                      <c:pt idx="1226">
                        <c:v>103.78574806151373</c:v>
                      </c:pt>
                      <c:pt idx="1227">
                        <c:v>103.89182250929032</c:v>
                      </c:pt>
                      <c:pt idx="1228">
                        <c:v>103.63908248785043</c:v>
                      </c:pt>
                      <c:pt idx="1229">
                        <c:v>103.6984812429062</c:v>
                      </c:pt>
                      <c:pt idx="1230">
                        <c:v>103.9059650397332</c:v>
                      </c:pt>
                      <c:pt idx="1231">
                        <c:v>104.57760807397571</c:v>
                      </c:pt>
                      <c:pt idx="1232">
                        <c:v>104.84896247493806</c:v>
                      </c:pt>
                      <c:pt idx="1233">
                        <c:v>104.90749933159918</c:v>
                      </c:pt>
                      <c:pt idx="1234">
                        <c:v>105.40283107462052</c:v>
                      </c:pt>
                      <c:pt idx="1235">
                        <c:v>105.46776108628494</c:v>
                      </c:pt>
                      <c:pt idx="1236">
                        <c:v>105.49961239237741</c:v>
                      </c:pt>
                      <c:pt idx="1237">
                        <c:v>106.060924737005</c:v>
                      </c:pt>
                      <c:pt idx="1238">
                        <c:v>105.2482843975442</c:v>
                      </c:pt>
                      <c:pt idx="1239">
                        <c:v>105.46565273799263</c:v>
                      </c:pt>
                      <c:pt idx="1240">
                        <c:v>106.30913782035628</c:v>
                      </c:pt>
                      <c:pt idx="1241">
                        <c:v>106.241159204006</c:v>
                      </c:pt>
                      <c:pt idx="1242">
                        <c:v>106.801689011797</c:v>
                      </c:pt>
                      <c:pt idx="1243">
                        <c:v>107.28182738926012</c:v>
                      </c:pt>
                      <c:pt idx="1244">
                        <c:v>107.83071829078098</c:v>
                      </c:pt>
                      <c:pt idx="1245">
                        <c:v>107.88717310406967</c:v>
                      </c:pt>
                      <c:pt idx="1246">
                        <c:v>107.65548096841965</c:v>
                      </c:pt>
                      <c:pt idx="1247">
                        <c:v>107.57527977134097</c:v>
                      </c:pt>
                      <c:pt idx="1248">
                        <c:v>107.77002786304962</c:v>
                      </c:pt>
                      <c:pt idx="1249">
                        <c:v>108.04998590498772</c:v>
                      </c:pt>
                      <c:pt idx="1250">
                        <c:v>108.01185441609502</c:v>
                      </c:pt>
                      <c:pt idx="1251">
                        <c:v>108.25528838941246</c:v>
                      </c:pt>
                      <c:pt idx="1252">
                        <c:v>108.39747546123748</c:v>
                      </c:pt>
                      <c:pt idx="1253">
                        <c:v>108.35193063397824</c:v>
                      </c:pt>
                      <c:pt idx="1254">
                        <c:v>108.40937144540354</c:v>
                      </c:pt>
                      <c:pt idx="1255">
                        <c:v>109.54354009401044</c:v>
                      </c:pt>
                      <c:pt idx="1256">
                        <c:v>109.02437424697892</c:v>
                      </c:pt>
                      <c:pt idx="1257">
                        <c:v>109.79921345559339</c:v>
                      </c:pt>
                      <c:pt idx="1258">
                        <c:v>109.87000566534685</c:v>
                      </c:pt>
                      <c:pt idx="1259">
                        <c:v>110.39661756226693</c:v>
                      </c:pt>
                      <c:pt idx="1260">
                        <c:v>110.47688596750675</c:v>
                      </c:pt>
                      <c:pt idx="1261">
                        <c:v>110.72236016691471</c:v>
                      </c:pt>
                      <c:pt idx="1262">
                        <c:v>111.48915748709727</c:v>
                      </c:pt>
                      <c:pt idx="1263">
                        <c:v>111.28131910850482</c:v>
                      </c:pt>
                      <c:pt idx="1264">
                        <c:v>111.19738539097652</c:v>
                      </c:pt>
                      <c:pt idx="1265">
                        <c:v>111.03545129317234</c:v>
                      </c:pt>
                      <c:pt idx="1266">
                        <c:v>111.05684280864264</c:v>
                      </c:pt>
                      <c:pt idx="1267">
                        <c:v>112.07715972587674</c:v>
                      </c:pt>
                      <c:pt idx="1268">
                        <c:v>112.41578345513537</c:v>
                      </c:pt>
                      <c:pt idx="1269">
                        <c:v>112.47623087026459</c:v>
                      </c:pt>
                      <c:pt idx="1270">
                        <c:v>112.34341771274053</c:v>
                      </c:pt>
                      <c:pt idx="1271">
                        <c:v>113.1214217244585</c:v>
                      </c:pt>
                      <c:pt idx="1272">
                        <c:v>114.0223758822345</c:v>
                      </c:pt>
                      <c:pt idx="1273">
                        <c:v>113.53348772883741</c:v>
                      </c:pt>
                      <c:pt idx="1274">
                        <c:v>112.89098685345462</c:v>
                      </c:pt>
                      <c:pt idx="1275">
                        <c:v>112.99564021840403</c:v>
                      </c:pt>
                      <c:pt idx="1276">
                        <c:v>113.77795087914532</c:v>
                      </c:pt>
                      <c:pt idx="1277">
                        <c:v>113.51926526263031</c:v>
                      </c:pt>
                      <c:pt idx="1278">
                        <c:v>114.07102465102771</c:v>
                      </c:pt>
                      <c:pt idx="1279">
                        <c:v>113.68780004492625</c:v>
                      </c:pt>
                      <c:pt idx="1280">
                        <c:v>113.80973035060018</c:v>
                      </c:pt>
                      <c:pt idx="1281">
                        <c:v>114.41771850886693</c:v>
                      </c:pt>
                      <c:pt idx="1282">
                        <c:v>114.98307279515664</c:v>
                      </c:pt>
                      <c:pt idx="1283">
                        <c:v>114.77624548978346</c:v>
                      </c:pt>
                      <c:pt idx="1284">
                        <c:v>115.2844720530622</c:v>
                      </c:pt>
                      <c:pt idx="1285">
                        <c:v>115.2400194610122</c:v>
                      </c:pt>
                      <c:pt idx="1286">
                        <c:v>115.0521544220373</c:v>
                      </c:pt>
                      <c:pt idx="1287">
                        <c:v>115.95699051198827</c:v>
                      </c:pt>
                      <c:pt idx="1288">
                        <c:v>116.23134434822018</c:v>
                      </c:pt>
                      <c:pt idx="1289">
                        <c:v>116.56697047603238</c:v>
                      </c:pt>
                      <c:pt idx="1290">
                        <c:v>116.8366900368796</c:v>
                      </c:pt>
                      <c:pt idx="1291">
                        <c:v>116.71618859522206</c:v>
                      </c:pt>
                      <c:pt idx="1292">
                        <c:v>117.48165475132491</c:v>
                      </c:pt>
                      <c:pt idx="1293">
                        <c:v>117.13721774704953</c:v>
                      </c:pt>
                      <c:pt idx="1294">
                        <c:v>117.24269982232993</c:v>
                      </c:pt>
                      <c:pt idx="1295">
                        <c:v>117.56889930773205</c:v>
                      </c:pt>
                      <c:pt idx="1296">
                        <c:v>117.92259966054597</c:v>
                      </c:pt>
                      <c:pt idx="1297">
                        <c:v>118.43274648098334</c:v>
                      </c:pt>
                      <c:pt idx="1298">
                        <c:v>117.91331863646678</c:v>
                      </c:pt>
                      <c:pt idx="1299">
                        <c:v>118.92639303394976</c:v>
                      </c:pt>
                      <c:pt idx="1300">
                        <c:v>118.8504671285049</c:v>
                      </c:pt>
                      <c:pt idx="1301">
                        <c:v>119.13008924151418</c:v>
                      </c:pt>
                      <c:pt idx="1302">
                        <c:v>119.15360078764255</c:v>
                      </c:pt>
                      <c:pt idx="1303">
                        <c:v>119.23330461821449</c:v>
                      </c:pt>
                      <c:pt idx="1304">
                        <c:v>119.74483111155551</c:v>
                      </c:pt>
                      <c:pt idx="1305">
                        <c:v>119.64698175450441</c:v>
                      </c:pt>
                      <c:pt idx="1306">
                        <c:v>119.67298760253479</c:v>
                      </c:pt>
                      <c:pt idx="1307">
                        <c:v>119.5700981276936</c:v>
                      </c:pt>
                      <c:pt idx="1308">
                        <c:v>120.22209916027116</c:v>
                      </c:pt>
                      <c:pt idx="1309">
                        <c:v>120.81248690394278</c:v>
                      </c:pt>
                      <c:pt idx="1310">
                        <c:v>120.93779256455511</c:v>
                      </c:pt>
                      <c:pt idx="1311">
                        <c:v>120.7832921629159</c:v>
                      </c:pt>
                      <c:pt idx="1312">
                        <c:v>121.02851916219316</c:v>
                      </c:pt>
                      <c:pt idx="1313">
                        <c:v>120.84207398685783</c:v>
                      </c:pt>
                      <c:pt idx="1314">
                        <c:v>121.41491526471188</c:v>
                      </c:pt>
                      <c:pt idx="1315">
                        <c:v>121.17042276089481</c:v>
                      </c:pt>
                      <c:pt idx="1316">
                        <c:v>122.16877045221116</c:v>
                      </c:pt>
                      <c:pt idx="1317">
                        <c:v>122.65544449169352</c:v>
                      </c:pt>
                      <c:pt idx="1318">
                        <c:v>122.4658987325228</c:v>
                      </c:pt>
                      <c:pt idx="1319">
                        <c:v>123.06372996951859</c:v>
                      </c:pt>
                      <c:pt idx="1320">
                        <c:v>122.57887517375673</c:v>
                      </c:pt>
                      <c:pt idx="1321">
                        <c:v>122.87657299703356</c:v>
                      </c:pt>
                      <c:pt idx="1322">
                        <c:v>123.74765724477142</c:v>
                      </c:pt>
                      <c:pt idx="1323">
                        <c:v>123.63018031334572</c:v>
                      </c:pt>
                      <c:pt idx="1324">
                        <c:v>124.49974144656987</c:v>
                      </c:pt>
                      <c:pt idx="1325">
                        <c:v>125.0186560817787</c:v>
                      </c:pt>
                      <c:pt idx="1326">
                        <c:v>124.0880317268327</c:v>
                      </c:pt>
                      <c:pt idx="1327">
                        <c:v>124.79536450404323</c:v>
                      </c:pt>
                      <c:pt idx="1328">
                        <c:v>125.29357598832685</c:v>
                      </c:pt>
                      <c:pt idx="1329">
                        <c:v>125.26750271791548</c:v>
                      </c:pt>
                      <c:pt idx="1330">
                        <c:v>125.02163918373088</c:v>
                      </c:pt>
                      <c:pt idx="1331">
                        <c:v>125.14973603522165</c:v>
                      </c:pt>
                      <c:pt idx="1332">
                        <c:v>125.1536604089726</c:v>
                      </c:pt>
                      <c:pt idx="1333">
                        <c:v>124.58373363398111</c:v>
                      </c:pt>
                      <c:pt idx="1334">
                        <c:v>124.8483008350297</c:v>
                      </c:pt>
                      <c:pt idx="1335">
                        <c:v>125.76018339003772</c:v>
                      </c:pt>
                      <c:pt idx="1336">
                        <c:v>126.31081347169867</c:v>
                      </c:pt>
                      <c:pt idx="1337">
                        <c:v>127.27488777070397</c:v>
                      </c:pt>
                      <c:pt idx="1338">
                        <c:v>125.8729953173541</c:v>
                      </c:pt>
                      <c:pt idx="1339">
                        <c:v>126.20523827235326</c:v>
                      </c:pt>
                      <c:pt idx="1340">
                        <c:v>126.93978531489691</c:v>
                      </c:pt>
                      <c:pt idx="1341">
                        <c:v>127.57551585252851</c:v>
                      </c:pt>
                      <c:pt idx="1342">
                        <c:v>127.14592934718432</c:v>
                      </c:pt>
                      <c:pt idx="1343">
                        <c:v>126.93850493508222</c:v>
                      </c:pt>
                      <c:pt idx="1344">
                        <c:v>127.0463545638449</c:v>
                      </c:pt>
                      <c:pt idx="1345">
                        <c:v>128.17557187906854</c:v>
                      </c:pt>
                      <c:pt idx="1346">
                        <c:v>128.07898431498185</c:v>
                      </c:pt>
                      <c:pt idx="1347">
                        <c:v>129.05889326078909</c:v>
                      </c:pt>
                      <c:pt idx="1348">
                        <c:v>128.78261919015742</c:v>
                      </c:pt>
                      <c:pt idx="1349">
                        <c:v>128.76138219812771</c:v>
                      </c:pt>
                      <c:pt idx="1350">
                        <c:v>129.25337579360607</c:v>
                      </c:pt>
                      <c:pt idx="1351">
                        <c:v>129.07416546969893</c:v>
                      </c:pt>
                      <c:pt idx="1352">
                        <c:v>129.69957770964893</c:v>
                      </c:pt>
                      <c:pt idx="1353">
                        <c:v>130.19207276481416</c:v>
                      </c:pt>
                      <c:pt idx="1354">
                        <c:v>129.78540366403377</c:v>
                      </c:pt>
                      <c:pt idx="1355">
                        <c:v>130.87805335545724</c:v>
                      </c:pt>
                      <c:pt idx="1356">
                        <c:v>130.913481282324</c:v>
                      </c:pt>
                      <c:pt idx="1357">
                        <c:v>130.53523891431175</c:v>
                      </c:pt>
                      <c:pt idx="1358">
                        <c:v>129.74703917132712</c:v>
                      </c:pt>
                      <c:pt idx="1359">
                        <c:v>131.13677183099429</c:v>
                      </c:pt>
                      <c:pt idx="1360">
                        <c:v>130.99031641189634</c:v>
                      </c:pt>
                      <c:pt idx="1361">
                        <c:v>131.03422190319907</c:v>
                      </c:pt>
                      <c:pt idx="1362">
                        <c:v>131.78488878134297</c:v>
                      </c:pt>
                      <c:pt idx="1363">
                        <c:v>132.03856830192123</c:v>
                      </c:pt>
                      <c:pt idx="1364">
                        <c:v>132.37795124364436</c:v>
                      </c:pt>
                      <c:pt idx="1365">
                        <c:v>132.54465618849082</c:v>
                      </c:pt>
                      <c:pt idx="1366">
                        <c:v>132.44482366421374</c:v>
                      </c:pt>
                      <c:pt idx="1367">
                        <c:v>133.03713537515944</c:v>
                      </c:pt>
                      <c:pt idx="1368">
                        <c:v>131.5068062132635</c:v>
                      </c:pt>
                      <c:pt idx="1369">
                        <c:v>134.52203855591591</c:v>
                      </c:pt>
                      <c:pt idx="1370">
                        <c:v>134.94590079562735</c:v>
                      </c:pt>
                      <c:pt idx="1371">
                        <c:v>133.19815188456613</c:v>
                      </c:pt>
                      <c:pt idx="1372">
                        <c:v>133.82837342674949</c:v>
                      </c:pt>
                      <c:pt idx="1373">
                        <c:v>134.03355930880278</c:v>
                      </c:pt>
                      <c:pt idx="1374">
                        <c:v>134.12790577728683</c:v>
                      </c:pt>
                      <c:pt idx="1375">
                        <c:v>134.87961450534678</c:v>
                      </c:pt>
                      <c:pt idx="1376">
                        <c:v>135.4274179450118</c:v>
                      </c:pt>
                      <c:pt idx="1377">
                        <c:v>136.05124336283228</c:v>
                      </c:pt>
                      <c:pt idx="1378">
                        <c:v>135.5396401682232</c:v>
                      </c:pt>
                      <c:pt idx="1379">
                        <c:v>136.28738951424506</c:v>
                      </c:pt>
                      <c:pt idx="1380">
                        <c:v>136.23475650905249</c:v>
                      </c:pt>
                      <c:pt idx="1381">
                        <c:v>137.15910072893521</c:v>
                      </c:pt>
                      <c:pt idx="1382">
                        <c:v>137.53371243942973</c:v>
                      </c:pt>
                      <c:pt idx="1383">
                        <c:v>138.02057480430855</c:v>
                      </c:pt>
                      <c:pt idx="1384">
                        <c:v>137.90166076179517</c:v>
                      </c:pt>
                      <c:pt idx="1385">
                        <c:v>138.20579530675548</c:v>
                      </c:pt>
                      <c:pt idx="1386">
                        <c:v>138.39299275611845</c:v>
                      </c:pt>
                      <c:pt idx="1387">
                        <c:v>138.16385616972434</c:v>
                      </c:pt>
                      <c:pt idx="1388">
                        <c:v>138.22790130961312</c:v>
                      </c:pt>
                      <c:pt idx="1389">
                        <c:v>138.64268453797334</c:v>
                      </c:pt>
                      <c:pt idx="1390">
                        <c:v>138.10713609781899</c:v>
                      </c:pt>
                      <c:pt idx="1391">
                        <c:v>139.39412021751539</c:v>
                      </c:pt>
                      <c:pt idx="1392">
                        <c:v>139.4900930916825</c:v>
                      </c:pt>
                      <c:pt idx="1393">
                        <c:v>139.92901799483485</c:v>
                      </c:pt>
                      <c:pt idx="1394">
                        <c:v>140.26842910258802</c:v>
                      </c:pt>
                      <c:pt idx="1395">
                        <c:v>140.35193923726422</c:v>
                      </c:pt>
                      <c:pt idx="1396">
                        <c:v>140.38958440196143</c:v>
                      </c:pt>
                      <c:pt idx="1397">
                        <c:v>140.8155640209321</c:v>
                      </c:pt>
                      <c:pt idx="1398">
                        <c:v>141.4401236112825</c:v>
                      </c:pt>
                      <c:pt idx="1399">
                        <c:v>140.80079471549763</c:v>
                      </c:pt>
                      <c:pt idx="1400">
                        <c:v>140.67202636474349</c:v>
                      </c:pt>
                      <c:pt idx="1401">
                        <c:v>141.03080433702476</c:v>
                      </c:pt>
                      <c:pt idx="1402">
                        <c:v>142.4734369474115</c:v>
                      </c:pt>
                      <c:pt idx="1403">
                        <c:v>141.83806873660217</c:v>
                      </c:pt>
                      <c:pt idx="1404">
                        <c:v>142.66911484743639</c:v>
                      </c:pt>
                      <c:pt idx="1405">
                        <c:v>143.61581526203096</c:v>
                      </c:pt>
                      <c:pt idx="1406">
                        <c:v>144.84503351869506</c:v>
                      </c:pt>
                      <c:pt idx="1407">
                        <c:v>144.83777317002298</c:v>
                      </c:pt>
                      <c:pt idx="1408">
                        <c:v>144.89970810777305</c:v>
                      </c:pt>
                      <c:pt idx="1409">
                        <c:v>144.78754594122174</c:v>
                      </c:pt>
                      <c:pt idx="1410">
                        <c:v>145.43512011971086</c:v>
                      </c:pt>
                      <c:pt idx="1411">
                        <c:v>146.0152743776753</c:v>
                      </c:pt>
                      <c:pt idx="1412">
                        <c:v>145.81450517410326</c:v>
                      </c:pt>
                      <c:pt idx="1413">
                        <c:v>145.85839235719214</c:v>
                      </c:pt>
                      <c:pt idx="1414">
                        <c:v>145.93638747904103</c:v>
                      </c:pt>
                      <c:pt idx="1415">
                        <c:v>146.36504193517206</c:v>
                      </c:pt>
                      <c:pt idx="1416">
                        <c:v>147.59935570221228</c:v>
                      </c:pt>
                      <c:pt idx="1417">
                        <c:v>146.82124434121016</c:v>
                      </c:pt>
                      <c:pt idx="1418">
                        <c:v>146.69458418110304</c:v>
                      </c:pt>
                      <c:pt idx="1419">
                        <c:v>147.14588319629846</c:v>
                      </c:pt>
                      <c:pt idx="1420">
                        <c:v>147.63653727478319</c:v>
                      </c:pt>
                      <c:pt idx="1421">
                        <c:v>147.31760985509183</c:v>
                      </c:pt>
                      <c:pt idx="1422">
                        <c:v>147.59525208945692</c:v>
                      </c:pt>
                      <c:pt idx="1423">
                        <c:v>148.86434461076053</c:v>
                      </c:pt>
                      <c:pt idx="1424">
                        <c:v>149.23131020526588</c:v>
                      </c:pt>
                      <c:pt idx="1425">
                        <c:v>148.08952083453113</c:v>
                      </c:pt>
                      <c:pt idx="1426">
                        <c:v>148.3483647055881</c:v>
                      </c:pt>
                      <c:pt idx="1427">
                        <c:v>149.30721859574177</c:v>
                      </c:pt>
                      <c:pt idx="1428">
                        <c:v>149.82784056415741</c:v>
                      </c:pt>
                      <c:pt idx="1429">
                        <c:v>149.76360614432377</c:v>
                      </c:pt>
                      <c:pt idx="1430">
                        <c:v>150.75289163032895</c:v>
                      </c:pt>
                      <c:pt idx="1431">
                        <c:v>150.34053962261325</c:v>
                      </c:pt>
                      <c:pt idx="1432">
                        <c:v>151.33604786444485</c:v>
                      </c:pt>
                      <c:pt idx="1433">
                        <c:v>151.02753911595573</c:v>
                      </c:pt>
                      <c:pt idx="1434">
                        <c:v>144.97435515877225</c:v>
                      </c:pt>
                      <c:pt idx="1435">
                        <c:v>150.35332310312381</c:v>
                      </c:pt>
                      <c:pt idx="1436">
                        <c:v>180.00309254698104</c:v>
                      </c:pt>
                      <c:pt idx="1437">
                        <c:v>161.10889083292025</c:v>
                      </c:pt>
                      <c:pt idx="1438">
                        <c:v>142.36894298224684</c:v>
                      </c:pt>
                      <c:pt idx="1439">
                        <c:v>136.99684763000673</c:v>
                      </c:pt>
                      <c:pt idx="1440">
                        <c:v>134.85371149350669</c:v>
                      </c:pt>
                      <c:pt idx="1441">
                        <c:v>131.72963075463912</c:v>
                      </c:pt>
                      <c:pt idx="1442">
                        <c:v>128.73820223742624</c:v>
                      </c:pt>
                      <c:pt idx="1443">
                        <c:v>127.97529013877731</c:v>
                      </c:pt>
                      <c:pt idx="1444">
                        <c:v>128.92959789384898</c:v>
                      </c:pt>
                      <c:pt idx="1445">
                        <c:v>128.83995167300478</c:v>
                      </c:pt>
                      <c:pt idx="1446">
                        <c:v>127.44966022582727</c:v>
                      </c:pt>
                      <c:pt idx="1447">
                        <c:v>128.34267794567955</c:v>
                      </c:pt>
                      <c:pt idx="1448">
                        <c:v>129.62291968588244</c:v>
                      </c:pt>
                      <c:pt idx="1449">
                        <c:v>129.45141956700002</c:v>
                      </c:pt>
                      <c:pt idx="1450">
                        <c:v>130.02997626950184</c:v>
                      </c:pt>
                      <c:pt idx="1451">
                        <c:v>130.71901271502057</c:v>
                      </c:pt>
                      <c:pt idx="1452">
                        <c:v>129.59795941552403</c:v>
                      </c:pt>
                      <c:pt idx="1453">
                        <c:v>131.76731221537446</c:v>
                      </c:pt>
                      <c:pt idx="1454">
                        <c:v>131.9731727526337</c:v>
                      </c:pt>
                      <c:pt idx="1455">
                        <c:v>132.484982786264</c:v>
                      </c:pt>
                      <c:pt idx="1456">
                        <c:v>131.94660334155444</c:v>
                      </c:pt>
                      <c:pt idx="1457">
                        <c:v>132.65663524509947</c:v>
                      </c:pt>
                      <c:pt idx="1458">
                        <c:v>134.01358030551094</c:v>
                      </c:pt>
                      <c:pt idx="1459">
                        <c:v>134.31823731827598</c:v>
                      </c:pt>
                      <c:pt idx="1460">
                        <c:v>134.94158145171073</c:v>
                      </c:pt>
                      <c:pt idx="1461">
                        <c:v>133.98467153979601</c:v>
                      </c:pt>
                      <c:pt idx="1462">
                        <c:v>133.93316181309868</c:v>
                      </c:pt>
                      <c:pt idx="1463">
                        <c:v>134.87088039838582</c:v>
                      </c:pt>
                      <c:pt idx="1464">
                        <c:v>135.31796229545645</c:v>
                      </c:pt>
                      <c:pt idx="1465">
                        <c:v>135.6703387770155</c:v>
                      </c:pt>
                      <c:pt idx="1466">
                        <c:v>135.71627344795323</c:v>
                      </c:pt>
                      <c:pt idx="1467">
                        <c:v>135.48110166386635</c:v>
                      </c:pt>
                      <c:pt idx="1468">
                        <c:v>134.1078118345645</c:v>
                      </c:pt>
                      <c:pt idx="1469">
                        <c:v>134.08271875564373</c:v>
                      </c:pt>
                      <c:pt idx="1470">
                        <c:v>135.28839589992219</c:v>
                      </c:pt>
                      <c:pt idx="1471">
                        <c:v>134.66540308891044</c:v>
                      </c:pt>
                      <c:pt idx="1472">
                        <c:v>135.273515923963</c:v>
                      </c:pt>
                      <c:pt idx="1473">
                        <c:v>135.74748193400308</c:v>
                      </c:pt>
                      <c:pt idx="1474">
                        <c:v>135.34941086851194</c:v>
                      </c:pt>
                      <c:pt idx="1475">
                        <c:v>135.40534888352684</c:v>
                      </c:pt>
                      <c:pt idx="1476">
                        <c:v>135.91210916789345</c:v>
                      </c:pt>
                      <c:pt idx="1477">
                        <c:v>136.31017105337875</c:v>
                      </c:pt>
                      <c:pt idx="1478">
                        <c:v>135.81330306972254</c:v>
                      </c:pt>
                      <c:pt idx="1479">
                        <c:v>135.87601192987717</c:v>
                      </c:pt>
                      <c:pt idx="1480">
                        <c:v>136.69192229956641</c:v>
                      </c:pt>
                      <c:pt idx="1481">
                        <c:v>137.09252653484765</c:v>
                      </c:pt>
                      <c:pt idx="1482">
                        <c:v>135.89497650081697</c:v>
                      </c:pt>
                      <c:pt idx="1483">
                        <c:v>137.66070431305047</c:v>
                      </c:pt>
                      <c:pt idx="1484">
                        <c:v>138.19391545340082</c:v>
                      </c:pt>
                      <c:pt idx="1485">
                        <c:v>138.83996226775645</c:v>
                      </c:pt>
                      <c:pt idx="1486">
                        <c:v>137.3380340580066</c:v>
                      </c:pt>
                      <c:pt idx="1487">
                        <c:v>136.7522003159863</c:v>
                      </c:pt>
                      <c:pt idx="1488">
                        <c:v>137.99515331229037</c:v>
                      </c:pt>
                      <c:pt idx="1489">
                        <c:v>139.85887501517911</c:v>
                      </c:pt>
                      <c:pt idx="1490">
                        <c:v>138.01992957916266</c:v>
                      </c:pt>
                      <c:pt idx="1491">
                        <c:v>138.73655449664139</c:v>
                      </c:pt>
                      <c:pt idx="1492">
                        <c:v>139.36881703617934</c:v>
                      </c:pt>
                      <c:pt idx="1493">
                        <c:v>137.4687721260087</c:v>
                      </c:pt>
                      <c:pt idx="1494">
                        <c:v>139.12329864123478</c:v>
                      </c:pt>
                      <c:pt idx="1495">
                        <c:v>140.11097379311988</c:v>
                      </c:pt>
                      <c:pt idx="1496">
                        <c:v>139.71132996806224</c:v>
                      </c:pt>
                      <c:pt idx="1497">
                        <c:v>140.19511980406784</c:v>
                      </c:pt>
                      <c:pt idx="1498">
                        <c:v>139.09781139306853</c:v>
                      </c:pt>
                      <c:pt idx="1499">
                        <c:v>139.11733109411489</c:v>
                      </c:pt>
                      <c:pt idx="1500">
                        <c:v>140.38571777746958</c:v>
                      </c:pt>
                      <c:pt idx="1501">
                        <c:v>140.43966177496415</c:v>
                      </c:pt>
                      <c:pt idx="1502">
                        <c:v>141.06392127720736</c:v>
                      </c:pt>
                      <c:pt idx="1503">
                        <c:v>141.04883240048616</c:v>
                      </c:pt>
                      <c:pt idx="1504">
                        <c:v>140.49867278638493</c:v>
                      </c:pt>
                      <c:pt idx="1505">
                        <c:v>143.16686292917606</c:v>
                      </c:pt>
                      <c:pt idx="1506">
                        <c:v>143.31587594123613</c:v>
                      </c:pt>
                      <c:pt idx="1507">
                        <c:v>142.34152187646836</c:v>
                      </c:pt>
                      <c:pt idx="1508">
                        <c:v>143.21698769547947</c:v>
                      </c:pt>
                      <c:pt idx="1509">
                        <c:v>143.58822177267919</c:v>
                      </c:pt>
                      <c:pt idx="1510">
                        <c:v>143.6885409382873</c:v>
                      </c:pt>
                      <c:pt idx="1511">
                        <c:v>144.66273150967803</c:v>
                      </c:pt>
                      <c:pt idx="1512">
                        <c:v>144.524902003177</c:v>
                      </c:pt>
                      <c:pt idx="1513">
                        <c:v>143.98116484307332</c:v>
                      </c:pt>
                      <c:pt idx="1514">
                        <c:v>144.60580095544495</c:v>
                      </c:pt>
                      <c:pt idx="1515">
                        <c:v>145.98925877127269</c:v>
                      </c:pt>
                      <c:pt idx="1516">
                        <c:v>145.81500143551673</c:v>
                      </c:pt>
                      <c:pt idx="1517">
                        <c:v>145.77530829802694</c:v>
                      </c:pt>
                      <c:pt idx="1518">
                        <c:v>146.44913583237556</c:v>
                      </c:pt>
                      <c:pt idx="1519">
                        <c:v>148.21243862695232</c:v>
                      </c:pt>
                      <c:pt idx="1520">
                        <c:v>146.6134867579546</c:v>
                      </c:pt>
                      <c:pt idx="1521">
                        <c:v>146.292428637754</c:v>
                      </c:pt>
                      <c:pt idx="1522">
                        <c:v>148.19528545191199</c:v>
                      </c:pt>
                      <c:pt idx="1523">
                        <c:v>148.19907345150901</c:v>
                      </c:pt>
                      <c:pt idx="1524">
                        <c:v>148.90524607351108</c:v>
                      </c:pt>
                      <c:pt idx="1525">
                        <c:v>149.54738138603173</c:v>
                      </c:pt>
                      <c:pt idx="1526">
                        <c:v>150.50795378980334</c:v>
                      </c:pt>
                      <c:pt idx="1527">
                        <c:v>149.76733146466745</c:v>
                      </c:pt>
                      <c:pt idx="1528">
                        <c:v>150.08778292447136</c:v>
                      </c:pt>
                      <c:pt idx="1529">
                        <c:v>151.06058411729566</c:v>
                      </c:pt>
                      <c:pt idx="1530">
                        <c:v>151.86273266034681</c:v>
                      </c:pt>
                      <c:pt idx="1531">
                        <c:v>150.92843294304745</c:v>
                      </c:pt>
                      <c:pt idx="1532">
                        <c:v>151.82967536677262</c:v>
                      </c:pt>
                      <c:pt idx="1533">
                        <c:v>152.67879065020088</c:v>
                      </c:pt>
                      <c:pt idx="1534">
                        <c:v>153.10011888138325</c:v>
                      </c:pt>
                      <c:pt idx="1535">
                        <c:v>153.67071149217958</c:v>
                      </c:pt>
                      <c:pt idx="1536">
                        <c:v>154.02193315026236</c:v>
                      </c:pt>
                      <c:pt idx="1537">
                        <c:v>154.45603002017938</c:v>
                      </c:pt>
                      <c:pt idx="1538">
                        <c:v>155.32120040690839</c:v>
                      </c:pt>
                      <c:pt idx="1539">
                        <c:v>156.19044412369303</c:v>
                      </c:pt>
                      <c:pt idx="1540">
                        <c:v>155.91524939849342</c:v>
                      </c:pt>
                      <c:pt idx="1541">
                        <c:v>155.81001256672064</c:v>
                      </c:pt>
                      <c:pt idx="1542">
                        <c:v>156.65521301915851</c:v>
                      </c:pt>
                      <c:pt idx="1543">
                        <c:v>157.96640215198309</c:v>
                      </c:pt>
                      <c:pt idx="1544">
                        <c:v>158.62215017216269</c:v>
                      </c:pt>
                      <c:pt idx="1545">
                        <c:v>159.51377185953518</c:v>
                      </c:pt>
                      <c:pt idx="1546">
                        <c:v>160.45652007939208</c:v>
                      </c:pt>
                      <c:pt idx="1547">
                        <c:v>160.69141431190511</c:v>
                      </c:pt>
                      <c:pt idx="1548">
                        <c:v>160.62773122286703</c:v>
                      </c:pt>
                      <c:pt idx="1549">
                        <c:v>162.29325963592285</c:v>
                      </c:pt>
                      <c:pt idx="1550">
                        <c:v>163.47684168867951</c:v>
                      </c:pt>
                      <c:pt idx="1551">
                        <c:v>161.87495793312075</c:v>
                      </c:pt>
                      <c:pt idx="1552">
                        <c:v>165.77094255970476</c:v>
                      </c:pt>
                      <c:pt idx="1553">
                        <c:v>167.44600935965818</c:v>
                      </c:pt>
                      <c:pt idx="1554">
                        <c:v>166.15477822304555</c:v>
                      </c:pt>
                      <c:pt idx="1555">
                        <c:v>158.93497505235564</c:v>
                      </c:pt>
                      <c:pt idx="1556">
                        <c:v>155.25006382725371</c:v>
                      </c:pt>
                      <c:pt idx="1557">
                        <c:v>156.43877708663484</c:v>
                      </c:pt>
                      <c:pt idx="1558">
                        <c:v>158.46711803038778</c:v>
                      </c:pt>
                      <c:pt idx="1559">
                        <c:v>162.71489326098038</c:v>
                      </c:pt>
                      <c:pt idx="1560">
                        <c:v>164.31493083024336</c:v>
                      </c:pt>
                      <c:pt idx="1561">
                        <c:v>164.19706051854681</c:v>
                      </c:pt>
                      <c:pt idx="1562">
                        <c:v>167.35113143192478</c:v>
                      </c:pt>
                      <c:pt idx="1563">
                        <c:v>170.55081751946577</c:v>
                      </c:pt>
                      <c:pt idx="1564">
                        <c:v>168.11066627594451</c:v>
                      </c:pt>
                      <c:pt idx="1565">
                        <c:v>170.24181686973435</c:v>
                      </c:pt>
                      <c:pt idx="1566">
                        <c:v>172.68912434527752</c:v>
                      </c:pt>
                      <c:pt idx="1567">
                        <c:v>172.25858837962048</c:v>
                      </c:pt>
                      <c:pt idx="1568">
                        <c:v>171.66410577799985</c:v>
                      </c:pt>
                      <c:pt idx="1569">
                        <c:v>173.58997366403372</c:v>
                      </c:pt>
                      <c:pt idx="1570">
                        <c:v>172.46865712391806</c:v>
                      </c:pt>
                      <c:pt idx="1571">
                        <c:v>171.96811293427007</c:v>
                      </c:pt>
                      <c:pt idx="1572">
                        <c:v>175.28549426625364</c:v>
                      </c:pt>
                      <c:pt idx="1573">
                        <c:v>176.44505268071745</c:v>
                      </c:pt>
                      <c:pt idx="1574">
                        <c:v>177.69780798620971</c:v>
                      </c:pt>
                      <c:pt idx="1575">
                        <c:v>179.91284781504459</c:v>
                      </c:pt>
                      <c:pt idx="1576">
                        <c:v>177.59777244246666</c:v>
                      </c:pt>
                      <c:pt idx="1577">
                        <c:v>176.62440238233</c:v>
                      </c:pt>
                      <c:pt idx="1578">
                        <c:v>176.93835598864197</c:v>
                      </c:pt>
                      <c:pt idx="1579">
                        <c:v>179.20599658448677</c:v>
                      </c:pt>
                      <c:pt idx="1580">
                        <c:v>178.33637212995831</c:v>
                      </c:pt>
                      <c:pt idx="1581">
                        <c:v>178.05086620629834</c:v>
                      </c:pt>
                      <c:pt idx="1582">
                        <c:v>180.38764985219831</c:v>
                      </c:pt>
                      <c:pt idx="1583">
                        <c:v>176.91553910007318</c:v>
                      </c:pt>
                      <c:pt idx="1584">
                        <c:v>180.76881331305347</c:v>
                      </c:pt>
                      <c:pt idx="1585">
                        <c:v>181.72091152107902</c:v>
                      </c:pt>
                      <c:pt idx="1586">
                        <c:v>182.15540566504518</c:v>
                      </c:pt>
                      <c:pt idx="1587">
                        <c:v>180.83146296036557</c:v>
                      </c:pt>
                      <c:pt idx="1588">
                        <c:v>182.50025883501365</c:v>
                      </c:pt>
                      <c:pt idx="1589">
                        <c:v>180.98971687220322</c:v>
                      </c:pt>
                      <c:pt idx="1590">
                        <c:v>182.89580513552536</c:v>
                      </c:pt>
                      <c:pt idx="1591">
                        <c:v>185.04350655088879</c:v>
                      </c:pt>
                      <c:pt idx="1592">
                        <c:v>185.75135781048223</c:v>
                      </c:pt>
                      <c:pt idx="1593">
                        <c:v>185.26103939590345</c:v>
                      </c:pt>
                      <c:pt idx="1594">
                        <c:v>183.88820786430975</c:v>
                      </c:pt>
                      <c:pt idx="1595">
                        <c:v>183.75818547552242</c:v>
                      </c:pt>
                      <c:pt idx="1596">
                        <c:v>185.74006066229387</c:v>
                      </c:pt>
                      <c:pt idx="1597">
                        <c:v>186.56490309455413</c:v>
                      </c:pt>
                      <c:pt idx="1598">
                        <c:v>186.49485482610928</c:v>
                      </c:pt>
                      <c:pt idx="1599">
                        <c:v>186.23499335126635</c:v>
                      </c:pt>
                      <c:pt idx="1600">
                        <c:v>185.54744708954163</c:v>
                      </c:pt>
                      <c:pt idx="1601">
                        <c:v>187.45071971272236</c:v>
                      </c:pt>
                      <c:pt idx="1602">
                        <c:v>188.16404476827253</c:v>
                      </c:pt>
                      <c:pt idx="1603">
                        <c:v>187.5472849682541</c:v>
                      </c:pt>
                      <c:pt idx="1604">
                        <c:v>187.14359245642567</c:v>
                      </c:pt>
                      <c:pt idx="1605">
                        <c:v>189.47864957215091</c:v>
                      </c:pt>
                      <c:pt idx="1606">
                        <c:v>189.51003858814943</c:v>
                      </c:pt>
                      <c:pt idx="1607">
                        <c:v>188.93760210090824</c:v>
                      </c:pt>
                      <c:pt idx="1608">
                        <c:v>190.19047948660011</c:v>
                      </c:pt>
                      <c:pt idx="1609">
                        <c:v>190.43591849502167</c:v>
                      </c:pt>
                      <c:pt idx="1610">
                        <c:v>190.02975790782077</c:v>
                      </c:pt>
                      <c:pt idx="1611">
                        <c:v>189.84690887069561</c:v>
                      </c:pt>
                      <c:pt idx="1612">
                        <c:v>190.67699886894954</c:v>
                      </c:pt>
                      <c:pt idx="1613">
                        <c:v>191.37307820855074</c:v>
                      </c:pt>
                      <c:pt idx="1614">
                        <c:v>192.04767130655532</c:v>
                      </c:pt>
                      <c:pt idx="1615">
                        <c:v>193.057199016548</c:v>
                      </c:pt>
                      <c:pt idx="1616">
                        <c:v>193.18056365731127</c:v>
                      </c:pt>
                      <c:pt idx="1617">
                        <c:v>191.80266837197701</c:v>
                      </c:pt>
                      <c:pt idx="1618">
                        <c:v>192.47174562435558</c:v>
                      </c:pt>
                      <c:pt idx="1619">
                        <c:v>192.46090623601458</c:v>
                      </c:pt>
                      <c:pt idx="1620">
                        <c:v>193.91615010169443</c:v>
                      </c:pt>
                      <c:pt idx="1621">
                        <c:v>194.57575635716765</c:v>
                      </c:pt>
                      <c:pt idx="1622">
                        <c:v>194.21116132892934</c:v>
                      </c:pt>
                      <c:pt idx="1623">
                        <c:v>195.65821998422163</c:v>
                      </c:pt>
                      <c:pt idx="1624">
                        <c:v>195.69660823157926</c:v>
                      </c:pt>
                      <c:pt idx="1625">
                        <c:v>196.274930459823</c:v>
                      </c:pt>
                      <c:pt idx="1626">
                        <c:v>196.64527179738502</c:v>
                      </c:pt>
                      <c:pt idx="1627">
                        <c:v>194.72127093313077</c:v>
                      </c:pt>
                      <c:pt idx="1628">
                        <c:v>198.26090344207745</c:v>
                      </c:pt>
                      <c:pt idx="1629">
                        <c:v>199.61461949549374</c:v>
                      </c:pt>
                      <c:pt idx="1630">
                        <c:v>197.79339120688743</c:v>
                      </c:pt>
                      <c:pt idx="1631">
                        <c:v>198.8683826335363</c:v>
                      </c:pt>
                      <c:pt idx="1632">
                        <c:v>198.49348627064097</c:v>
                      </c:pt>
                      <c:pt idx="1633">
                        <c:v>198.09012903711724</c:v>
                      </c:pt>
                      <c:pt idx="1634">
                        <c:v>197.23574702478814</c:v>
                      </c:pt>
                      <c:pt idx="1635">
                        <c:v>203.07808140585465</c:v>
                      </c:pt>
                      <c:pt idx="1636">
                        <c:v>204.18049053265605</c:v>
                      </c:pt>
                      <c:pt idx="1637">
                        <c:v>200.29005501948762</c:v>
                      </c:pt>
                      <c:pt idx="1638">
                        <c:v>199.66852068746547</c:v>
                      </c:pt>
                      <c:pt idx="1639">
                        <c:v>200.40394428267911</c:v>
                      </c:pt>
                      <c:pt idx="1640">
                        <c:v>202.5559823933651</c:v>
                      </c:pt>
                      <c:pt idx="1641">
                        <c:v>204.45472558610834</c:v>
                      </c:pt>
                      <c:pt idx="1642">
                        <c:v>201.78743639989773</c:v>
                      </c:pt>
                      <c:pt idx="1643">
                        <c:v>201.01638254161591</c:v>
                      </c:pt>
                      <c:pt idx="1644">
                        <c:v>202.9054235189891</c:v>
                      </c:pt>
                      <c:pt idx="1645">
                        <c:v>210.31561621560832</c:v>
                      </c:pt>
                      <c:pt idx="1646">
                        <c:v>207.9776114820973</c:v>
                      </c:pt>
                      <c:pt idx="1647">
                        <c:v>202.11396374315913</c:v>
                      </c:pt>
                      <c:pt idx="1648">
                        <c:v>206.22647440818821</c:v>
                      </c:pt>
                      <c:pt idx="1649">
                        <c:v>210.3159005664314</c:v>
                      </c:pt>
                      <c:pt idx="1650">
                        <c:v>206.89659523847664</c:v>
                      </c:pt>
                      <c:pt idx="1651">
                        <c:v>207.03600883266807</c:v>
                      </c:pt>
                      <c:pt idx="1652">
                        <c:v>208.16313543247907</c:v>
                      </c:pt>
                      <c:pt idx="1653">
                        <c:v>207.78959724240528</c:v>
                      </c:pt>
                      <c:pt idx="1654">
                        <c:v>207.76672205233683</c:v>
                      </c:pt>
                      <c:pt idx="1655">
                        <c:v>209.39982007751124</c:v>
                      </c:pt>
                      <c:pt idx="1656">
                        <c:v>210.1379477144454</c:v>
                      </c:pt>
                      <c:pt idx="1657">
                        <c:v>211.55023828500958</c:v>
                      </c:pt>
                      <c:pt idx="1658">
                        <c:v>211.20466446389264</c:v>
                      </c:pt>
                      <c:pt idx="1659">
                        <c:v>214.31666578114564</c:v>
                      </c:pt>
                      <c:pt idx="1660">
                        <c:v>212.1693003237007</c:v>
                      </c:pt>
                      <c:pt idx="1661">
                        <c:v>212.15236279591934</c:v>
                      </c:pt>
                      <c:pt idx="1662">
                        <c:v>217.76004912828071</c:v>
                      </c:pt>
                      <c:pt idx="1663">
                        <c:v>229.96491529122324</c:v>
                      </c:pt>
                      <c:pt idx="1664">
                        <c:v>227.723626058229</c:v>
                      </c:pt>
                      <c:pt idx="1665">
                        <c:v>220.98059313793843</c:v>
                      </c:pt>
                      <c:pt idx="1666">
                        <c:v>218.5249960912588</c:v>
                      </c:pt>
                      <c:pt idx="1667">
                        <c:v>220.30482672870161</c:v>
                      </c:pt>
                      <c:pt idx="1668">
                        <c:v>220.81394745558299</c:v>
                      </c:pt>
                      <c:pt idx="1669">
                        <c:v>219.2915363052409</c:v>
                      </c:pt>
                      <c:pt idx="1670">
                        <c:v>217.14163308404034</c:v>
                      </c:pt>
                      <c:pt idx="1671">
                        <c:v>219.00029549014619</c:v>
                      </c:pt>
                      <c:pt idx="1672">
                        <c:v>226.05991456731479</c:v>
                      </c:pt>
                      <c:pt idx="1673">
                        <c:v>225.99002015940573</c:v>
                      </c:pt>
                      <c:pt idx="1674">
                        <c:v>225.19615026540396</c:v>
                      </c:pt>
                      <c:pt idx="1675">
                        <c:v>223.85809049858977</c:v>
                      </c:pt>
                      <c:pt idx="1676">
                        <c:v>225.76820923633446</c:v>
                      </c:pt>
                      <c:pt idx="1677">
                        <c:v>227.32770231250521</c:v>
                      </c:pt>
                      <c:pt idx="1678">
                        <c:v>228.6033559207807</c:v>
                      </c:pt>
                      <c:pt idx="1679">
                        <c:v>228.36021557302496</c:v>
                      </c:pt>
                      <c:pt idx="1680">
                        <c:v>228.17453105492697</c:v>
                      </c:pt>
                      <c:pt idx="1681">
                        <c:v>226.76869129923458</c:v>
                      </c:pt>
                      <c:pt idx="1682">
                        <c:v>197.47990865553174</c:v>
                      </c:pt>
                      <c:pt idx="1683">
                        <c:v>179.37907145555775</c:v>
                      </c:pt>
                      <c:pt idx="1684">
                        <c:v>238.51774884998713</c:v>
                      </c:pt>
                      <c:pt idx="1685">
                        <c:v>259.36157625914018</c:v>
                      </c:pt>
                      <c:pt idx="1686">
                        <c:v>224.90184061249951</c:v>
                      </c:pt>
                      <c:pt idx="1687">
                        <c:v>219.642031004046</c:v>
                      </c:pt>
                      <c:pt idx="1688">
                        <c:v>225.15304904909343</c:v>
                      </c:pt>
                      <c:pt idx="1689">
                        <c:v>225.13519637340812</c:v>
                      </c:pt>
                      <c:pt idx="1690">
                        <c:v>224.67388720244054</c:v>
                      </c:pt>
                      <c:pt idx="1691">
                        <c:v>225.98313552743602</c:v>
                      </c:pt>
                      <c:pt idx="1692">
                        <c:v>228.07956598288786</c:v>
                      </c:pt>
                      <c:pt idx="1693">
                        <c:v>230.60013908704127</c:v>
                      </c:pt>
                      <c:pt idx="1694">
                        <c:v>232.34116366042508</c:v>
                      </c:pt>
                      <c:pt idx="1695">
                        <c:v>243.45931113122566</c:v>
                      </c:pt>
                      <c:pt idx="1696">
                        <c:v>251.30354953409713</c:v>
                      </c:pt>
                      <c:pt idx="1697">
                        <c:v>241.64414554256291</c:v>
                      </c:pt>
                      <c:pt idx="1698">
                        <c:v>237.63836738569873</c:v>
                      </c:pt>
                      <c:pt idx="1699">
                        <c:v>239.25729193302811</c:v>
                      </c:pt>
                      <c:pt idx="1700">
                        <c:v>239.59172117634205</c:v>
                      </c:pt>
                      <c:pt idx="1701">
                        <c:v>240.57472757378883</c:v>
                      </c:pt>
                      <c:pt idx="1702">
                        <c:v>240.13971817831396</c:v>
                      </c:pt>
                      <c:pt idx="1703">
                        <c:v>238.71028737126139</c:v>
                      </c:pt>
                      <c:pt idx="1704">
                        <c:v>240.55666108569247</c:v>
                      </c:pt>
                      <c:pt idx="1705">
                        <c:v>240.3435949208347</c:v>
                      </c:pt>
                      <c:pt idx="1706">
                        <c:v>240.72940987782428</c:v>
                      </c:pt>
                      <c:pt idx="1707">
                        <c:v>240.48392762463891</c:v>
                      </c:pt>
                      <c:pt idx="1708">
                        <c:v>240.0316766697095</c:v>
                      </c:pt>
                      <c:pt idx="1709">
                        <c:v>241.05946862237721</c:v>
                      </c:pt>
                      <c:pt idx="1710">
                        <c:v>241.58632376750509</c:v>
                      </c:pt>
                      <c:pt idx="1711">
                        <c:v>241.42683778875517</c:v>
                      </c:pt>
                      <c:pt idx="1712">
                        <c:v>241.97300549506758</c:v>
                      </c:pt>
                      <c:pt idx="1713">
                        <c:v>242.18792855600259</c:v>
                      </c:pt>
                      <c:pt idx="1714">
                        <c:v>244.8528813719964</c:v>
                      </c:pt>
                      <c:pt idx="1715">
                        <c:v>245.04957704869625</c:v>
                      </c:pt>
                      <c:pt idx="1716">
                        <c:v>244.43733932859186</c:v>
                      </c:pt>
                      <c:pt idx="1717">
                        <c:v>245.59313941886941</c:v>
                      </c:pt>
                      <c:pt idx="1718">
                        <c:v>246.8187520502384</c:v>
                      </c:pt>
                      <c:pt idx="1719">
                        <c:v>245.94415940899637</c:v>
                      </c:pt>
                      <c:pt idx="1720">
                        <c:v>246.52231793419097</c:v>
                      </c:pt>
                      <c:pt idx="1721">
                        <c:v>246.97630246758763</c:v>
                      </c:pt>
                      <c:pt idx="1722">
                        <c:v>246.56942166444617</c:v>
                      </c:pt>
                      <c:pt idx="1723">
                        <c:v>246.29301561277603</c:v>
                      </c:pt>
                      <c:pt idx="1724">
                        <c:v>246.72805171119634</c:v>
                      </c:pt>
                      <c:pt idx="1725">
                        <c:v>247.55273525281041</c:v>
                      </c:pt>
                      <c:pt idx="1726">
                        <c:v>249.06196540811686</c:v>
                      </c:pt>
                      <c:pt idx="1727">
                        <c:v>249.57697521776785</c:v>
                      </c:pt>
                      <c:pt idx="1728">
                        <c:v>250.4686636397908</c:v>
                      </c:pt>
                      <c:pt idx="1729">
                        <c:v>250.43771886969003</c:v>
                      </c:pt>
                      <c:pt idx="1730">
                        <c:v>250.60527063238149</c:v>
                      </c:pt>
                      <c:pt idx="1731">
                        <c:v>251.33251235602228</c:v>
                      </c:pt>
                      <c:pt idx="1732">
                        <c:v>252.02698928763832</c:v>
                      </c:pt>
                      <c:pt idx="1733">
                        <c:v>252.51270642548963</c:v>
                      </c:pt>
                      <c:pt idx="1734">
                        <c:v>251.76960171742959</c:v>
                      </c:pt>
                      <c:pt idx="1735">
                        <c:v>251.51440534026057</c:v>
                      </c:pt>
                      <c:pt idx="1736">
                        <c:v>252.13145520455151</c:v>
                      </c:pt>
                      <c:pt idx="1737">
                        <c:v>253.522454156512</c:v>
                      </c:pt>
                      <c:pt idx="1738">
                        <c:v>255.08465073421428</c:v>
                      </c:pt>
                      <c:pt idx="1739">
                        <c:v>254.16704541657529</c:v>
                      </c:pt>
                      <c:pt idx="1740">
                        <c:v>254.6139994790903</c:v>
                      </c:pt>
                      <c:pt idx="1741">
                        <c:v>253.90916805074798</c:v>
                      </c:pt>
                      <c:pt idx="1742">
                        <c:v>254.21662843766782</c:v>
                      </c:pt>
                      <c:pt idx="1743">
                        <c:v>254.84829798049211</c:v>
                      </c:pt>
                      <c:pt idx="1744">
                        <c:v>256.15483970291712</c:v>
                      </c:pt>
                      <c:pt idx="1745">
                        <c:v>256.57180978241593</c:v>
                      </c:pt>
                      <c:pt idx="1746">
                        <c:v>257.70675274965606</c:v>
                      </c:pt>
                      <c:pt idx="1747">
                        <c:v>256.70300122031904</c:v>
                      </c:pt>
                      <c:pt idx="1748">
                        <c:v>256.0488828568092</c:v>
                      </c:pt>
                      <c:pt idx="1749">
                        <c:v>255.71338155958617</c:v>
                      </c:pt>
                      <c:pt idx="1750">
                        <c:v>258.09827605784858</c:v>
                      </c:pt>
                      <c:pt idx="1751">
                        <c:v>259.72833447424892</c:v>
                      </c:pt>
                      <c:pt idx="1752">
                        <c:v>258.49337501947372</c:v>
                      </c:pt>
                      <c:pt idx="1753">
                        <c:v>259.5327853465858</c:v>
                      </c:pt>
                      <c:pt idx="1754">
                        <c:v>257.29188797480896</c:v>
                      </c:pt>
                      <c:pt idx="1755">
                        <c:v>259.30395477147727</c:v>
                      </c:pt>
                      <c:pt idx="1756">
                        <c:v>259.79771291279076</c:v>
                      </c:pt>
                      <c:pt idx="1757">
                        <c:v>260.37003570521023</c:v>
                      </c:pt>
                      <c:pt idx="1758">
                        <c:v>260.64992015605435</c:v>
                      </c:pt>
                      <c:pt idx="1759">
                        <c:v>261.01995895986067</c:v>
                      </c:pt>
                      <c:pt idx="1760">
                        <c:v>261.7065439514426</c:v>
                      </c:pt>
                      <c:pt idx="1761">
                        <c:v>261.65608422693651</c:v>
                      </c:pt>
                      <c:pt idx="1762">
                        <c:v>261.15816144309645</c:v>
                      </c:pt>
                      <c:pt idx="1763">
                        <c:v>261.63896974675964</c:v>
                      </c:pt>
                      <c:pt idx="1764">
                        <c:v>260.67165241044944</c:v>
                      </c:pt>
                      <c:pt idx="1765">
                        <c:v>262.49414725510519</c:v>
                      </c:pt>
                      <c:pt idx="1766">
                        <c:v>263.20624627340948</c:v>
                      </c:pt>
                      <c:pt idx="1767">
                        <c:v>263.26771669216436</c:v>
                      </c:pt>
                      <c:pt idx="1768">
                        <c:v>263.2925580442693</c:v>
                      </c:pt>
                      <c:pt idx="1769">
                        <c:v>262.5248709106591</c:v>
                      </c:pt>
                      <c:pt idx="1770">
                        <c:v>263.31071718112435</c:v>
                      </c:pt>
                      <c:pt idx="1771">
                        <c:v>265.41298609916424</c:v>
                      </c:pt>
                      <c:pt idx="1772">
                        <c:v>264.98375037003802</c:v>
                      </c:pt>
                      <c:pt idx="1773">
                        <c:v>263.67538910999127</c:v>
                      </c:pt>
                      <c:pt idx="1774">
                        <c:v>265.89949319243368</c:v>
                      </c:pt>
                      <c:pt idx="1775">
                        <c:v>264.94377595039026</c:v>
                      </c:pt>
                      <c:pt idx="1776">
                        <c:v>264.70154266490306</c:v>
                      </c:pt>
                      <c:pt idx="1777">
                        <c:v>265.94693170759183</c:v>
                      </c:pt>
                      <c:pt idx="1778">
                        <c:v>265.42475511406701</c:v>
                      </c:pt>
                      <c:pt idx="1779">
                        <c:v>265.37941599413296</c:v>
                      </c:pt>
                      <c:pt idx="1780">
                        <c:v>266.78855554652847</c:v>
                      </c:pt>
                      <c:pt idx="1781">
                        <c:v>266.48399071586493</c:v>
                      </c:pt>
                      <c:pt idx="1782">
                        <c:v>265.83982356862481</c:v>
                      </c:pt>
                      <c:pt idx="1783">
                        <c:v>266.27109258131583</c:v>
                      </c:pt>
                      <c:pt idx="1784">
                        <c:v>266.17329646880006</c:v>
                      </c:pt>
                      <c:pt idx="1785">
                        <c:v>268.94350952670675</c:v>
                      </c:pt>
                      <c:pt idx="1786">
                        <c:v>267.84877616847507</c:v>
                      </c:pt>
                      <c:pt idx="1787">
                        <c:v>265.91409936692628</c:v>
                      </c:pt>
                      <c:pt idx="1788">
                        <c:v>269.24437770628725</c:v>
                      </c:pt>
                      <c:pt idx="1789">
                        <c:v>269.60953284963972</c:v>
                      </c:pt>
                      <c:pt idx="1790">
                        <c:v>266.9103331793882</c:v>
                      </c:pt>
                      <c:pt idx="1791">
                        <c:v>267.54495918858629</c:v>
                      </c:pt>
                      <c:pt idx="1792">
                        <c:v>275.80654684012518</c:v>
                      </c:pt>
                      <c:pt idx="1793">
                        <c:v>275.52082409411611</c:v>
                      </c:pt>
                      <c:pt idx="1794">
                        <c:v>275.30845989032292</c:v>
                      </c:pt>
                      <c:pt idx="1795">
                        <c:v>275.61404441859253</c:v>
                      </c:pt>
                      <c:pt idx="1796">
                        <c:v>277.71217120279692</c:v>
                      </c:pt>
                      <c:pt idx="1797">
                        <c:v>278.58802786201198</c:v>
                      </c:pt>
                      <c:pt idx="1798">
                        <c:v>277.65460704222164</c:v>
                      </c:pt>
                      <c:pt idx="1799">
                        <c:v>275.62718772600141</c:v>
                      </c:pt>
                      <c:pt idx="1800">
                        <c:v>272.03292796840799</c:v>
                      </c:pt>
                      <c:pt idx="1801">
                        <c:v>272.49150910216548</c:v>
                      </c:pt>
                      <c:pt idx="1802">
                        <c:v>275.73377448869343</c:v>
                      </c:pt>
                      <c:pt idx="1803">
                        <c:v>277.16053482740762</c:v>
                      </c:pt>
                      <c:pt idx="1804">
                        <c:v>274.75823140199839</c:v>
                      </c:pt>
                      <c:pt idx="1805">
                        <c:v>276.50248422505592</c:v>
                      </c:pt>
                      <c:pt idx="1806">
                        <c:v>275.29814610982851</c:v>
                      </c:pt>
                      <c:pt idx="1807">
                        <c:v>275.5195857353558</c:v>
                      </c:pt>
                      <c:pt idx="1808">
                        <c:v>275.59332252340664</c:v>
                      </c:pt>
                      <c:pt idx="1809">
                        <c:v>276.08306254503623</c:v>
                      </c:pt>
                      <c:pt idx="1810">
                        <c:v>277.30116457373418</c:v>
                      </c:pt>
                      <c:pt idx="1811">
                        <c:v>277.49227288378012</c:v>
                      </c:pt>
                      <c:pt idx="1812">
                        <c:v>278.72953064324713</c:v>
                      </c:pt>
                      <c:pt idx="1813">
                        <c:v>434.56075938028289</c:v>
                      </c:pt>
                      <c:pt idx="1814">
                        <c:v>376.23575091610547</c:v>
                      </c:pt>
                      <c:pt idx="1815">
                        <c:v>274.77050729568475</c:v>
                      </c:pt>
                      <c:pt idx="1816">
                        <c:v>221.85130248931108</c:v>
                      </c:pt>
                      <c:pt idx="1817">
                        <c:v>190.66041257370151</c:v>
                      </c:pt>
                      <c:pt idx="1818">
                        <c:v>174.6390655561614</c:v>
                      </c:pt>
                      <c:pt idx="1819">
                        <c:v>165.48514667301512</c:v>
                      </c:pt>
                      <c:pt idx="1820">
                        <c:v>159.99884349713824</c:v>
                      </c:pt>
                      <c:pt idx="1821">
                        <c:v>51.295186723656791</c:v>
                      </c:pt>
                      <c:pt idx="1822">
                        <c:v>52.456247353012962</c:v>
                      </c:pt>
                      <c:pt idx="1823">
                        <c:v>279.8571573589536</c:v>
                      </c:pt>
                      <c:pt idx="1824">
                        <c:v>277.85899494231467</c:v>
                      </c:pt>
                      <c:pt idx="1825">
                        <c:v>314.38806165099118</c:v>
                      </c:pt>
                      <c:pt idx="1826">
                        <c:v>390.90164901716696</c:v>
                      </c:pt>
                      <c:pt idx="1827">
                        <c:v>371.47998764421283</c:v>
                      </c:pt>
                      <c:pt idx="1828">
                        <c:v>355.93577346967652</c:v>
                      </c:pt>
                      <c:pt idx="1829">
                        <c:v>374.56679849277316</c:v>
                      </c:pt>
                      <c:pt idx="1830">
                        <c:v>381.86235864061115</c:v>
                      </c:pt>
                      <c:pt idx="1831">
                        <c:v>389.19015431486667</c:v>
                      </c:pt>
                      <c:pt idx="1832">
                        <c:v>435.26915282877815</c:v>
                      </c:pt>
                      <c:pt idx="1833">
                        <c:v>861.03551425247849</c:v>
                      </c:pt>
                      <c:pt idx="1834">
                        <c:v>563.42442923836506</c:v>
                      </c:pt>
                      <c:pt idx="1835">
                        <c:v>280.4026769967802</c:v>
                      </c:pt>
                      <c:pt idx="1836">
                        <c:v>222.85457311108482</c:v>
                      </c:pt>
                      <c:pt idx="1837">
                        <c:v>213.96511391740489</c:v>
                      </c:pt>
                      <c:pt idx="1838">
                        <c:v>218.20450265620582</c:v>
                      </c:pt>
                      <c:pt idx="1839">
                        <c:v>280.74263576291975</c:v>
                      </c:pt>
                      <c:pt idx="1840">
                        <c:v>450.55096503728265</c:v>
                      </c:pt>
                      <c:pt idx="1841">
                        <c:v>446.14736603768574</c:v>
                      </c:pt>
                      <c:pt idx="1842">
                        <c:v>352.25362267501623</c:v>
                      </c:pt>
                      <c:pt idx="1843">
                        <c:v>333.66802579647913</c:v>
                      </c:pt>
                      <c:pt idx="1844">
                        <c:v>333.83186904663404</c:v>
                      </c:pt>
                      <c:pt idx="1845">
                        <c:v>325.46007865609494</c:v>
                      </c:pt>
                      <c:pt idx="1846">
                        <c:v>321.17195090812413</c:v>
                      </c:pt>
                      <c:pt idx="1847">
                        <c:v>319.40474214043672</c:v>
                      </c:pt>
                      <c:pt idx="1848">
                        <c:v>317.65374988390681</c:v>
                      </c:pt>
                      <c:pt idx="1849">
                        <c:v>320.05835845654985</c:v>
                      </c:pt>
                      <c:pt idx="1850">
                        <c:v>317.3977730821361</c:v>
                      </c:pt>
                      <c:pt idx="1851">
                        <c:v>313.31553462963842</c:v>
                      </c:pt>
                      <c:pt idx="1852">
                        <c:v>311.65859118320083</c:v>
                      </c:pt>
                      <c:pt idx="1853">
                        <c:v>311.05771253307421</c:v>
                      </c:pt>
                      <c:pt idx="1854">
                        <c:v>311.06131956146481</c:v>
                      </c:pt>
                      <c:pt idx="1855">
                        <c:v>308.50037377268688</c:v>
                      </c:pt>
                      <c:pt idx="1856">
                        <c:v>309.77492215042668</c:v>
                      </c:pt>
                      <c:pt idx="1857">
                        <c:v>309.03634084120233</c:v>
                      </c:pt>
                      <c:pt idx="1858">
                        <c:v>307.93063221386143</c:v>
                      </c:pt>
                      <c:pt idx="1859">
                        <c:v>305.88114490982571</c:v>
                      </c:pt>
                      <c:pt idx="1860">
                        <c:v>306.60214940140293</c:v>
                      </c:pt>
                      <c:pt idx="1861">
                        <c:v>305.45779168149198</c:v>
                      </c:pt>
                      <c:pt idx="1862">
                        <c:v>305.66415212483685</c:v>
                      </c:pt>
                      <c:pt idx="1863">
                        <c:v>303.38499084256523</c:v>
                      </c:pt>
                      <c:pt idx="1864">
                        <c:v>304.2142885390931</c:v>
                      </c:pt>
                      <c:pt idx="1865">
                        <c:v>303.98130418834347</c:v>
                      </c:pt>
                      <c:pt idx="1866">
                        <c:v>306.37964971566174</c:v>
                      </c:pt>
                      <c:pt idx="1867">
                        <c:v>303.89265110685568</c:v>
                      </c:pt>
                      <c:pt idx="1868">
                        <c:v>305.84024530748718</c:v>
                      </c:pt>
                      <c:pt idx="1869">
                        <c:v>304.65900336022617</c:v>
                      </c:pt>
                      <c:pt idx="1870">
                        <c:v>306.46362944807521</c:v>
                      </c:pt>
                      <c:pt idx="1871">
                        <c:v>307.54693724895776</c:v>
                      </c:pt>
                      <c:pt idx="1872">
                        <c:v>307.63110310270412</c:v>
                      </c:pt>
                      <c:pt idx="1873">
                        <c:v>307.42780354850504</c:v>
                      </c:pt>
                      <c:pt idx="1874">
                        <c:v>308.15872815622288</c:v>
                      </c:pt>
                      <c:pt idx="1875">
                        <c:v>307.58006468593584</c:v>
                      </c:pt>
                      <c:pt idx="1876">
                        <c:v>307.62518309907131</c:v>
                      </c:pt>
                      <c:pt idx="1877">
                        <c:v>308.36175171380188</c:v>
                      </c:pt>
                      <c:pt idx="1878">
                        <c:v>312.27466866227797</c:v>
                      </c:pt>
                      <c:pt idx="1879">
                        <c:v>309.21455802295964</c:v>
                      </c:pt>
                      <c:pt idx="1880">
                        <c:v>309.55365149670274</c:v>
                      </c:pt>
                      <c:pt idx="1881">
                        <c:v>310.78628415004351</c:v>
                      </c:pt>
                      <c:pt idx="1882">
                        <c:v>312.79462716523079</c:v>
                      </c:pt>
                      <c:pt idx="1883">
                        <c:v>312.03074637171807</c:v>
                      </c:pt>
                      <c:pt idx="1884">
                        <c:v>314.0258774977313</c:v>
                      </c:pt>
                      <c:pt idx="1885">
                        <c:v>310.73676914218623</c:v>
                      </c:pt>
                      <c:pt idx="1886">
                        <c:v>312.64934394407641</c:v>
                      </c:pt>
                      <c:pt idx="1887">
                        <c:v>311.92347315074704</c:v>
                      </c:pt>
                      <c:pt idx="1888">
                        <c:v>312.37707608027966</c:v>
                      </c:pt>
                      <c:pt idx="1889">
                        <c:v>311.16274379680738</c:v>
                      </c:pt>
                      <c:pt idx="1890">
                        <c:v>313.37792982072699</c:v>
                      </c:pt>
                      <c:pt idx="1891">
                        <c:v>312.51186088039941</c:v>
                      </c:pt>
                      <c:pt idx="1892">
                        <c:v>312.16561338524087</c:v>
                      </c:pt>
                      <c:pt idx="1893">
                        <c:v>311.57630908494048</c:v>
                      </c:pt>
                      <c:pt idx="1894">
                        <c:v>311.08526705503016</c:v>
                      </c:pt>
                      <c:pt idx="1895">
                        <c:v>312.17078542891846</c:v>
                      </c:pt>
                      <c:pt idx="1896">
                        <c:v>311.61381238327255</c:v>
                      </c:pt>
                      <c:pt idx="1897">
                        <c:v>313.62503348503378</c:v>
                      </c:pt>
                      <c:pt idx="1898">
                        <c:v>312.73717051844375</c:v>
                      </c:pt>
                      <c:pt idx="1899">
                        <c:v>312.85012721916894</c:v>
                      </c:pt>
                      <c:pt idx="1900">
                        <c:v>312.40178905050527</c:v>
                      </c:pt>
                      <c:pt idx="1901">
                        <c:v>314.22948120314936</c:v>
                      </c:pt>
                      <c:pt idx="1902">
                        <c:v>312.70927108514945</c:v>
                      </c:pt>
                      <c:pt idx="1903">
                        <c:v>311.98423238143857</c:v>
                      </c:pt>
                      <c:pt idx="1904">
                        <c:v>312.85438409576091</c:v>
                      </c:pt>
                      <c:pt idx="1905">
                        <c:v>311.67723512900858</c:v>
                      </c:pt>
                      <c:pt idx="1906">
                        <c:v>311.19892934091564</c:v>
                      </c:pt>
                      <c:pt idx="1907">
                        <c:v>311.06076656321335</c:v>
                      </c:pt>
                      <c:pt idx="1908">
                        <c:v>312.69794171311065</c:v>
                      </c:pt>
                      <c:pt idx="1909">
                        <c:v>311.57354082966049</c:v>
                      </c:pt>
                      <c:pt idx="1910">
                        <c:v>311.21981460571362</c:v>
                      </c:pt>
                      <c:pt idx="1911">
                        <c:v>311.41562907417403</c:v>
                      </c:pt>
                      <c:pt idx="1912">
                        <c:v>309.65074883079268</c:v>
                      </c:pt>
                      <c:pt idx="1913">
                        <c:v>310.00883995871141</c:v>
                      </c:pt>
                      <c:pt idx="1914">
                        <c:v>310.01993427119936</c:v>
                      </c:pt>
                      <c:pt idx="1915">
                        <c:v>310.32189995296176</c:v>
                      </c:pt>
                      <c:pt idx="1916">
                        <c:v>310.17667530871915</c:v>
                      </c:pt>
                      <c:pt idx="1917">
                        <c:v>317.03099652581096</c:v>
                      </c:pt>
                      <c:pt idx="1918">
                        <c:v>317.22247836659255</c:v>
                      </c:pt>
                      <c:pt idx="1919">
                        <c:v>316.67083169288941</c:v>
                      </c:pt>
                      <c:pt idx="1920">
                        <c:v>315.70300267941684</c:v>
                      </c:pt>
                      <c:pt idx="1921">
                        <c:v>313.08348749213519</c:v>
                      </c:pt>
                      <c:pt idx="1922">
                        <c:v>314.39228001134092</c:v>
                      </c:pt>
                      <c:pt idx="1923">
                        <c:v>316.94297230099329</c:v>
                      </c:pt>
                      <c:pt idx="1924">
                        <c:v>312.30126268059888</c:v>
                      </c:pt>
                      <c:pt idx="1925">
                        <c:v>315.69749434459129</c:v>
                      </c:pt>
                      <c:pt idx="1926">
                        <c:v>316.18584950393574</c:v>
                      </c:pt>
                      <c:pt idx="1927">
                        <c:v>315.3512786908816</c:v>
                      </c:pt>
                      <c:pt idx="1928">
                        <c:v>313.55396145074485</c:v>
                      </c:pt>
                      <c:pt idx="1929">
                        <c:v>313.89845068016172</c:v>
                      </c:pt>
                      <c:pt idx="1930">
                        <c:v>317.04440131909132</c:v>
                      </c:pt>
                      <c:pt idx="1931">
                        <c:v>314.49076068785087</c:v>
                      </c:pt>
                      <c:pt idx="1932">
                        <c:v>312.37136578820719</c:v>
                      </c:pt>
                      <c:pt idx="1933">
                        <c:v>315.52287587657906</c:v>
                      </c:pt>
                      <c:pt idx="1934">
                        <c:v>314.40202593220727</c:v>
                      </c:pt>
                      <c:pt idx="1935">
                        <c:v>312.96667517451948</c:v>
                      </c:pt>
                      <c:pt idx="1936">
                        <c:v>315.62086464388688</c:v>
                      </c:pt>
                      <c:pt idx="1937">
                        <c:v>313.93724293006562</c:v>
                      </c:pt>
                      <c:pt idx="1938">
                        <c:v>316.74249604371943</c:v>
                      </c:pt>
                      <c:pt idx="1939">
                        <c:v>316.2831418425327</c:v>
                      </c:pt>
                      <c:pt idx="1940">
                        <c:v>312.1457225158739</c:v>
                      </c:pt>
                      <c:pt idx="1941">
                        <c:v>310.87486277550011</c:v>
                      </c:pt>
                      <c:pt idx="1942">
                        <c:v>313.99400755153061</c:v>
                      </c:pt>
                      <c:pt idx="1943">
                        <c:v>315.79334673023038</c:v>
                      </c:pt>
                      <c:pt idx="1944">
                        <c:v>319.39431994889992</c:v>
                      </c:pt>
                      <c:pt idx="1945">
                        <c:v>312.62313597279234</c:v>
                      </c:pt>
                      <c:pt idx="1946">
                        <c:v>324.99280514545904</c:v>
                      </c:pt>
                      <c:pt idx="1947">
                        <c:v>288.53322924334924</c:v>
                      </c:pt>
                      <c:pt idx="1948">
                        <c:v>313.22890180926208</c:v>
                      </c:pt>
                      <c:pt idx="1949">
                        <c:v>308.78736061069401</c:v>
                      </c:pt>
                      <c:pt idx="1950">
                        <c:v>310.33747945009662</c:v>
                      </c:pt>
                      <c:pt idx="1951">
                        <c:v>333.84511612179853</c:v>
                      </c:pt>
                      <c:pt idx="1952">
                        <c:v>279.80466508934705</c:v>
                      </c:pt>
                      <c:pt idx="1953">
                        <c:v>355.9218754125111</c:v>
                      </c:pt>
                      <c:pt idx="1954">
                        <c:v>299.6763141005805</c:v>
                      </c:pt>
                      <c:pt idx="1955">
                        <c:v>260.30377160955817</c:v>
                      </c:pt>
                      <c:pt idx="1956">
                        <c:v>368.23990044370589</c:v>
                      </c:pt>
                      <c:pt idx="1957">
                        <c:v>391.66626223792247</c:v>
                      </c:pt>
                      <c:pt idx="1958">
                        <c:v>275.13219796261558</c:v>
                      </c:pt>
                      <c:pt idx="1959">
                        <c:v>316.3754614818792</c:v>
                      </c:pt>
                      <c:pt idx="1960">
                        <c:v>357.1601317438213</c:v>
                      </c:pt>
                      <c:pt idx="1961">
                        <c:v>271.1504093040511</c:v>
                      </c:pt>
                      <c:pt idx="1962">
                        <c:v>276.97794381607508</c:v>
                      </c:pt>
                      <c:pt idx="1963">
                        <c:v>392.6291819549142</c:v>
                      </c:pt>
                      <c:pt idx="1964">
                        <c:v>323.8588324040204</c:v>
                      </c:pt>
                      <c:pt idx="1965">
                        <c:v>261.58195478030621</c:v>
                      </c:pt>
                      <c:pt idx="1966">
                        <c:v>326.0214049698742</c:v>
                      </c:pt>
                      <c:pt idx="1967">
                        <c:v>418.39367917748751</c:v>
                      </c:pt>
                      <c:pt idx="1968">
                        <c:v>338.9183298470025</c:v>
                      </c:pt>
                      <c:pt idx="1969">
                        <c:v>248.25815128595153</c:v>
                      </c:pt>
                      <c:pt idx="1970">
                        <c:v>235.20360970363384</c:v>
                      </c:pt>
                      <c:pt idx="1971">
                        <c:v>321.28367385944324</c:v>
                      </c:pt>
                      <c:pt idx="1972">
                        <c:v>429.28407363773175</c:v>
                      </c:pt>
                      <c:pt idx="1973">
                        <c:v>296.17334798595198</c:v>
                      </c:pt>
                      <c:pt idx="1974">
                        <c:v>242.00224529899529</c:v>
                      </c:pt>
                      <c:pt idx="1975">
                        <c:v>239.0330931792339</c:v>
                      </c:pt>
                      <c:pt idx="1976">
                        <c:v>394.68881239070959</c:v>
                      </c:pt>
                      <c:pt idx="1977">
                        <c:v>506.53191217548988</c:v>
                      </c:pt>
                      <c:pt idx="1978">
                        <c:v>318.68526067248376</c:v>
                      </c:pt>
                      <c:pt idx="1979">
                        <c:v>238.52893741986253</c:v>
                      </c:pt>
                      <c:pt idx="1980">
                        <c:v>204.14211105365573</c:v>
                      </c:pt>
                      <c:pt idx="1981">
                        <c:v>190.69186873345524</c:v>
                      </c:pt>
                      <c:pt idx="1982">
                        <c:v>250.8009686915251</c:v>
                      </c:pt>
                      <c:pt idx="1983">
                        <c:v>490.71934806316403</c:v>
                      </c:pt>
                      <c:pt idx="1984">
                        <c:v>358.04233337981879</c:v>
                      </c:pt>
                      <c:pt idx="1985">
                        <c:v>209.93940372909793</c:v>
                      </c:pt>
                      <c:pt idx="1986">
                        <c:v>210.82000766753973</c:v>
                      </c:pt>
                      <c:pt idx="1987">
                        <c:v>304.73125284685375</c:v>
                      </c:pt>
                      <c:pt idx="1988">
                        <c:v>284.17829584358526</c:v>
                      </c:pt>
                      <c:pt idx="1989">
                        <c:v>235.45535415757323</c:v>
                      </c:pt>
                      <c:pt idx="1990">
                        <c:v>512.68819559327414</c:v>
                      </c:pt>
                      <c:pt idx="1991">
                        <c:v>939.38668688921814</c:v>
                      </c:pt>
                      <c:pt idx="1992">
                        <c:v>328.88059520388776</c:v>
                      </c:pt>
                      <c:pt idx="1993">
                        <c:v>188.25407956186365</c:v>
                      </c:pt>
                      <c:pt idx="1994">
                        <c:v>161.03726236735986</c:v>
                      </c:pt>
                      <c:pt idx="1995">
                        <c:v>150.50379484003793</c:v>
                      </c:pt>
                      <c:pt idx="1996">
                        <c:v>149.01407859415124</c:v>
                      </c:pt>
                      <c:pt idx="1997">
                        <c:v>137.08000141494878</c:v>
                      </c:pt>
                      <c:pt idx="1998">
                        <c:v>99.391672624577865</c:v>
                      </c:pt>
                      <c:pt idx="1999">
                        <c:v>22.860744141555823</c:v>
                      </c:pt>
                      <c:pt idx="2000">
                        <c:v>0.98184365479391367</c:v>
                      </c:pt>
                      <c:pt idx="2001">
                        <c:v>0.73045266695824407</c:v>
                      </c:pt>
                      <c:pt idx="2002">
                        <c:v>1.7849941101286244</c:v>
                      </c:pt>
                      <c:pt idx="2003">
                        <c:v>-3.8577234257355579</c:v>
                      </c:pt>
                      <c:pt idx="2004">
                        <c:v>0.17381986361808427</c:v>
                      </c:pt>
                      <c:pt idx="2005">
                        <c:v>-3.5754415221163689</c:v>
                      </c:pt>
                      <c:pt idx="2006">
                        <c:v>9.3722387055256551</c:v>
                      </c:pt>
                      <c:pt idx="2007">
                        <c:v>385.69641016498485</c:v>
                      </c:pt>
                      <c:pt idx="2008">
                        <c:v>697.65280026457071</c:v>
                      </c:pt>
                      <c:pt idx="2009">
                        <c:v>363.84646053391026</c:v>
                      </c:pt>
                      <c:pt idx="2010">
                        <c:v>280.59689509633262</c:v>
                      </c:pt>
                      <c:pt idx="2011">
                        <c:v>328.37497439554841</c:v>
                      </c:pt>
                      <c:pt idx="2012">
                        <c:v>327.16410528268898</c:v>
                      </c:pt>
                      <c:pt idx="2013">
                        <c:v>292.45041197732002</c:v>
                      </c:pt>
                      <c:pt idx="2014">
                        <c:v>300.38489763277238</c:v>
                      </c:pt>
                      <c:pt idx="2015">
                        <c:v>298.94602932805361</c:v>
                      </c:pt>
                      <c:pt idx="2016">
                        <c:v>295.88543896406156</c:v>
                      </c:pt>
                      <c:pt idx="2017">
                        <c:v>294.97669476857112</c:v>
                      </c:pt>
                      <c:pt idx="2018">
                        <c:v>295.26540897642946</c:v>
                      </c:pt>
                      <c:pt idx="2019">
                        <c:v>302.66622774751067</c:v>
                      </c:pt>
                      <c:pt idx="2020">
                        <c:v>334.82305057699841</c:v>
                      </c:pt>
                      <c:pt idx="2021">
                        <c:v>271.79581239174706</c:v>
                      </c:pt>
                      <c:pt idx="2022">
                        <c:v>322.94163594230497</c:v>
                      </c:pt>
                      <c:pt idx="2023">
                        <c:v>295.98354690394837</c:v>
                      </c:pt>
                      <c:pt idx="2024">
                        <c:v>314.44501868263092</c:v>
                      </c:pt>
                      <c:pt idx="2025">
                        <c:v>280.58404030461998</c:v>
                      </c:pt>
                      <c:pt idx="2026">
                        <c:v>190.71406983445658</c:v>
                      </c:pt>
                      <c:pt idx="2027">
                        <c:v>409.69563171743283</c:v>
                      </c:pt>
                      <c:pt idx="2028">
                        <c:v>393.26762571318625</c:v>
                      </c:pt>
                      <c:pt idx="2029">
                        <c:v>247.56996394660212</c:v>
                      </c:pt>
                      <c:pt idx="2030">
                        <c:v>180.21242981576006</c:v>
                      </c:pt>
                      <c:pt idx="2031">
                        <c:v>282.84341414400001</c:v>
                      </c:pt>
                      <c:pt idx="2032">
                        <c:v>460.90875705532329</c:v>
                      </c:pt>
                      <c:pt idx="2033">
                        <c:v>238.53183243006083</c:v>
                      </c:pt>
                      <c:pt idx="2034">
                        <c:v>158.17788228065317</c:v>
                      </c:pt>
                      <c:pt idx="2035">
                        <c:v>93.665472047379126</c:v>
                      </c:pt>
                      <c:pt idx="2036">
                        <c:v>5.8712991847654186</c:v>
                      </c:pt>
                      <c:pt idx="2037">
                        <c:v>25.627503656409136</c:v>
                      </c:pt>
                      <c:pt idx="2038">
                        <c:v>557.66756153128938</c:v>
                      </c:pt>
                      <c:pt idx="2039">
                        <c:v>501.40378406950612</c:v>
                      </c:pt>
                      <c:pt idx="2040">
                        <c:v>277.24720843117501</c:v>
                      </c:pt>
                      <c:pt idx="2041">
                        <c:v>295.62733070896837</c:v>
                      </c:pt>
                      <c:pt idx="2042">
                        <c:v>313.96598225661637</c:v>
                      </c:pt>
                      <c:pt idx="2043">
                        <c:v>288.65574541987684</c:v>
                      </c:pt>
                      <c:pt idx="2044">
                        <c:v>300.14806897342692</c:v>
                      </c:pt>
                      <c:pt idx="2045">
                        <c:v>295.69544270154739</c:v>
                      </c:pt>
                      <c:pt idx="2046">
                        <c:v>270.66935896181423</c:v>
                      </c:pt>
                      <c:pt idx="2047">
                        <c:v>275.27548563844465</c:v>
                      </c:pt>
                      <c:pt idx="2048">
                        <c:v>361.45079850208276</c:v>
                      </c:pt>
                      <c:pt idx="2049">
                        <c:v>372.97537347010092</c:v>
                      </c:pt>
                      <c:pt idx="2050">
                        <c:v>232.87239709594863</c:v>
                      </c:pt>
                      <c:pt idx="2051">
                        <c:v>347.35840677936886</c:v>
                      </c:pt>
                      <c:pt idx="2052">
                        <c:v>357.82206575927847</c:v>
                      </c:pt>
                      <c:pt idx="2053">
                        <c:v>195.13517603337849</c:v>
                      </c:pt>
                      <c:pt idx="2054">
                        <c:v>165.03264353304158</c:v>
                      </c:pt>
                      <c:pt idx="2055">
                        <c:v>296.21377988007845</c:v>
                      </c:pt>
                      <c:pt idx="2056">
                        <c:v>285.00224720544435</c:v>
                      </c:pt>
                      <c:pt idx="2057">
                        <c:v>109.18923277391181</c:v>
                      </c:pt>
                      <c:pt idx="2058">
                        <c:v>7.7688307895636965</c:v>
                      </c:pt>
                      <c:pt idx="2059">
                        <c:v>17.718843259789001</c:v>
                      </c:pt>
                      <c:pt idx="2060">
                        <c:v>250.03405091266194</c:v>
                      </c:pt>
                      <c:pt idx="2061">
                        <c:v>195.74117895188004</c:v>
                      </c:pt>
                      <c:pt idx="2062">
                        <c:v>71.942096514921332</c:v>
                      </c:pt>
                      <c:pt idx="2063">
                        <c:v>108.90365964352095</c:v>
                      </c:pt>
                      <c:pt idx="2064">
                        <c:v>170.30502101738969</c:v>
                      </c:pt>
                      <c:pt idx="2065">
                        <c:v>164.54587025980484</c:v>
                      </c:pt>
                      <c:pt idx="2066">
                        <c:v>163.87334229400531</c:v>
                      </c:pt>
                      <c:pt idx="2067">
                        <c:v>203.16190582550155</c:v>
                      </c:pt>
                      <c:pt idx="2068">
                        <c:v>185.55220348130334</c:v>
                      </c:pt>
                      <c:pt idx="2069">
                        <c:v>195.13513022981257</c:v>
                      </c:pt>
                      <c:pt idx="2070">
                        <c:v>208.80961764390125</c:v>
                      </c:pt>
                      <c:pt idx="2071">
                        <c:v>219.34005374458542</c:v>
                      </c:pt>
                      <c:pt idx="2072">
                        <c:v>215.7981563409196</c:v>
                      </c:pt>
                      <c:pt idx="2073">
                        <c:v>216.18605017599609</c:v>
                      </c:pt>
                      <c:pt idx="2074">
                        <c:v>220.74151945490158</c:v>
                      </c:pt>
                      <c:pt idx="2075">
                        <c:v>228.2364990316606</c:v>
                      </c:pt>
                      <c:pt idx="2076">
                        <c:v>235.8766515101332</c:v>
                      </c:pt>
                      <c:pt idx="2077">
                        <c:v>241.80679836425603</c:v>
                      </c:pt>
                      <c:pt idx="2078">
                        <c:v>272.23866460691079</c:v>
                      </c:pt>
                      <c:pt idx="2079">
                        <c:v>191.27696492188991</c:v>
                      </c:pt>
                      <c:pt idx="2080">
                        <c:v>520.95004772207517</c:v>
                      </c:pt>
                      <c:pt idx="2081">
                        <c:v>407.36283357767053</c:v>
                      </c:pt>
                      <c:pt idx="2082">
                        <c:v>151.84739193743428</c:v>
                      </c:pt>
                      <c:pt idx="2083">
                        <c:v>117.64229022972386</c:v>
                      </c:pt>
                      <c:pt idx="2084">
                        <c:v>277.74199544491711</c:v>
                      </c:pt>
                      <c:pt idx="2085">
                        <c:v>74.976902293914634</c:v>
                      </c:pt>
                      <c:pt idx="2086">
                        <c:v>113.47275648535901</c:v>
                      </c:pt>
                      <c:pt idx="2087">
                        <c:v>431.83476483035059</c:v>
                      </c:pt>
                      <c:pt idx="2088">
                        <c:v>466.26475902424369</c:v>
                      </c:pt>
                      <c:pt idx="2089">
                        <c:v>391.44852347815652</c:v>
                      </c:pt>
                      <c:pt idx="2090">
                        <c:v>144.02329440837298</c:v>
                      </c:pt>
                      <c:pt idx="2091">
                        <c:v>28.739687275966638</c:v>
                      </c:pt>
                      <c:pt idx="2092">
                        <c:v>1.5872522018771107</c:v>
                      </c:pt>
                      <c:pt idx="2093">
                        <c:v>217.64935954143465</c:v>
                      </c:pt>
                      <c:pt idx="2094">
                        <c:v>368.14253103096524</c:v>
                      </c:pt>
                      <c:pt idx="2095">
                        <c:v>578.32580886349137</c:v>
                      </c:pt>
                      <c:pt idx="2096">
                        <c:v>423.76938684704169</c:v>
                      </c:pt>
                      <c:pt idx="2097">
                        <c:v>149.01958738278441</c:v>
                      </c:pt>
                      <c:pt idx="2098">
                        <c:v>30.513298951513242</c:v>
                      </c:pt>
                      <c:pt idx="2099">
                        <c:v>0.84840360804381487</c:v>
                      </c:pt>
                      <c:pt idx="2100">
                        <c:v>141.6142631268124</c:v>
                      </c:pt>
                      <c:pt idx="2101">
                        <c:v>586.32835668921427</c:v>
                      </c:pt>
                      <c:pt idx="2102">
                        <c:v>314.01198290764341</c:v>
                      </c:pt>
                      <c:pt idx="2103">
                        <c:v>67.155602957951331</c:v>
                      </c:pt>
                      <c:pt idx="2104">
                        <c:v>5.7990747956245317</c:v>
                      </c:pt>
                      <c:pt idx="2105">
                        <c:v>87.068965080538845</c:v>
                      </c:pt>
                      <c:pt idx="2106">
                        <c:v>1318.2418202791973</c:v>
                      </c:pt>
                      <c:pt idx="2107">
                        <c:v>641.33581841937405</c:v>
                      </c:pt>
                      <c:pt idx="2108">
                        <c:v>221.18902776727418</c:v>
                      </c:pt>
                      <c:pt idx="2109">
                        <c:v>140.08519885968971</c:v>
                      </c:pt>
                      <c:pt idx="2110">
                        <c:v>47.306225142158866</c:v>
                      </c:pt>
                      <c:pt idx="2111">
                        <c:v>0.41461568689878303</c:v>
                      </c:pt>
                      <c:pt idx="2112">
                        <c:v>1.2770959784880143</c:v>
                      </c:pt>
                      <c:pt idx="2113">
                        <c:v>1.7216684468978034</c:v>
                      </c:pt>
                      <c:pt idx="2114">
                        <c:v>1.1444185216815794</c:v>
                      </c:pt>
                      <c:pt idx="2115">
                        <c:v>-4.3308086558730356E-2</c:v>
                      </c:pt>
                      <c:pt idx="2116">
                        <c:v>0.42050594295616589</c:v>
                      </c:pt>
                      <c:pt idx="2117">
                        <c:v>2.8478374119978667</c:v>
                      </c:pt>
                      <c:pt idx="2118">
                        <c:v>0.77707860317375765</c:v>
                      </c:pt>
                      <c:pt idx="2119">
                        <c:v>0.2786028038195692</c:v>
                      </c:pt>
                      <c:pt idx="2120">
                        <c:v>1588.8199076911312</c:v>
                      </c:pt>
                      <c:pt idx="2121">
                        <c:v>1377.1320266846506</c:v>
                      </c:pt>
                      <c:pt idx="2122">
                        <c:v>358.06031317747988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DEE-4B43-864C-5DBB2D673959}"/>
                  </c:ext>
                </c:extLst>
              </c15:ser>
            </c15:filteredScatterSeries>
          </c:ext>
        </c:extLst>
      </c:scatterChart>
      <c:valAx>
        <c:axId val="423636304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Process 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7968"/>
        <c:crosses val="autoZero"/>
        <c:crossBetween val="midCat"/>
      </c:valAx>
      <c:valAx>
        <c:axId val="42363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DCW [g/l]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6304"/>
        <c:crosses val="autoZero"/>
        <c:crossBetween val="midCat"/>
      </c:valAx>
      <c:valAx>
        <c:axId val="49127374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Product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(g/L)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04608"/>
        <c:crosses val="max"/>
        <c:crossBetween val="midCat"/>
      </c:valAx>
      <c:valAx>
        <c:axId val="490504608"/>
        <c:scaling>
          <c:orientation val="minMax"/>
        </c:scaling>
        <c:delete val="1"/>
        <c:axPos val="b"/>
        <c:numFmt formatCode="0.000" sourceLinked="1"/>
        <c:majorTickMark val="out"/>
        <c:minorTickMark val="none"/>
        <c:tickLblPos val="nextTo"/>
        <c:crossAx val="4912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525549530139358"/>
          <c:y val="0.1168702052934523"/>
          <c:w val="0.15867143102057427"/>
          <c:h val="0.154718990776713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OD600 (triplicates)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'OD600'!$E$4:$J$4</c:f>
              <c:strCache>
                <c:ptCount val="1"/>
                <c:pt idx="0">
                  <c:v>OD600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'OD600'!$J$6:$J$13</c:f>
                <c:numCache>
                  <c:formatCode>General</c:formatCode>
                  <c:ptCount val="8"/>
                  <c:pt idx="0">
                    <c:v>1.0692676621563637E-2</c:v>
                  </c:pt>
                  <c:pt idx="1">
                    <c:v>1.8027756377319962E-2</c:v>
                  </c:pt>
                  <c:pt idx="2">
                    <c:v>0.30550504633038961</c:v>
                  </c:pt>
                  <c:pt idx="3">
                    <c:v>0.83266639978645385</c:v>
                  </c:pt>
                  <c:pt idx="4">
                    <c:v>2.5716402029314445</c:v>
                  </c:pt>
                  <c:pt idx="5">
                    <c:v>0.40000000000000036</c:v>
                  </c:pt>
                  <c:pt idx="6">
                    <c:v>1.2220201853215584</c:v>
                  </c:pt>
                  <c:pt idx="7">
                    <c:v>9.4063808130438744</c:v>
                  </c:pt>
                </c:numCache>
              </c:numRef>
            </c:plus>
            <c:minus>
              <c:numRef>
                <c:f>'OD600'!$J$6:$J$13</c:f>
                <c:numCache>
                  <c:formatCode>General</c:formatCode>
                  <c:ptCount val="8"/>
                  <c:pt idx="0">
                    <c:v>1.0692676621563637E-2</c:v>
                  </c:pt>
                  <c:pt idx="1">
                    <c:v>1.8027756377319962E-2</c:v>
                  </c:pt>
                  <c:pt idx="2">
                    <c:v>0.30550504633038961</c:v>
                  </c:pt>
                  <c:pt idx="3">
                    <c:v>0.83266639978645385</c:v>
                  </c:pt>
                  <c:pt idx="4">
                    <c:v>2.5716402029314445</c:v>
                  </c:pt>
                  <c:pt idx="5">
                    <c:v>0.40000000000000036</c:v>
                  </c:pt>
                  <c:pt idx="6">
                    <c:v>1.2220201853215584</c:v>
                  </c:pt>
                  <c:pt idx="7">
                    <c:v>9.4063808130438744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'OD600'!$D$7:$D$14</c:f>
              <c:numCache>
                <c:formatCode>0.00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'OD600'!$I$7:$I$14</c:f>
              <c:numCache>
                <c:formatCode>General</c:formatCode>
                <c:ptCount val="8"/>
                <c:pt idx="0">
                  <c:v>0.3805</c:v>
                </c:pt>
                <c:pt idx="1">
                  <c:v>86.3</c:v>
                </c:pt>
                <c:pt idx="2">
                  <c:v>105.60000000000001</c:v>
                </c:pt>
                <c:pt idx="3">
                  <c:v>114.19999999999999</c:v>
                </c:pt>
                <c:pt idx="4">
                  <c:v>122.2</c:v>
                </c:pt>
                <c:pt idx="5">
                  <c:v>134.80000000000001</c:v>
                </c:pt>
                <c:pt idx="6">
                  <c:v>138.60000000000002</c:v>
                </c:pt>
                <c:pt idx="7">
                  <c:v>129.4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20-432B-92E7-BBE017964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OD600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cX_OD600 vs. cX_DCW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'OD600'!$K$5</c:f>
              <c:strCache>
                <c:ptCount val="1"/>
                <c:pt idx="0">
                  <c:v>cX_OD600 (g/L)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'OD600'!$J$6:$J$13</c:f>
                <c:numCache>
                  <c:formatCode>General</c:formatCode>
                  <c:ptCount val="8"/>
                  <c:pt idx="0">
                    <c:v>1.0692676621563637E-2</c:v>
                  </c:pt>
                  <c:pt idx="1">
                    <c:v>1.8027756377319962E-2</c:v>
                  </c:pt>
                  <c:pt idx="2">
                    <c:v>0.30550504633038961</c:v>
                  </c:pt>
                  <c:pt idx="3">
                    <c:v>0.83266639978645385</c:v>
                  </c:pt>
                  <c:pt idx="4">
                    <c:v>2.5716402029314445</c:v>
                  </c:pt>
                  <c:pt idx="5">
                    <c:v>0.40000000000000036</c:v>
                  </c:pt>
                  <c:pt idx="6">
                    <c:v>1.2220201853215584</c:v>
                  </c:pt>
                  <c:pt idx="7">
                    <c:v>9.4063808130438744</c:v>
                  </c:pt>
                </c:numCache>
              </c:numRef>
            </c:plus>
            <c:minus>
              <c:numRef>
                <c:f>'OD600'!$J$6:$J$13</c:f>
                <c:numCache>
                  <c:formatCode>General</c:formatCode>
                  <c:ptCount val="8"/>
                  <c:pt idx="0">
                    <c:v>1.0692676621563637E-2</c:v>
                  </c:pt>
                  <c:pt idx="1">
                    <c:v>1.8027756377319962E-2</c:v>
                  </c:pt>
                  <c:pt idx="2">
                    <c:v>0.30550504633038961</c:v>
                  </c:pt>
                  <c:pt idx="3">
                    <c:v>0.83266639978645385</c:v>
                  </c:pt>
                  <c:pt idx="4">
                    <c:v>2.5716402029314445</c:v>
                  </c:pt>
                  <c:pt idx="5">
                    <c:v>0.40000000000000036</c:v>
                  </c:pt>
                  <c:pt idx="6">
                    <c:v>1.2220201853215584</c:v>
                  </c:pt>
                  <c:pt idx="7">
                    <c:v>9.4063808130438744</c:v>
                  </c:pt>
                </c:numCache>
              </c:numRef>
            </c:minus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'OD600'!$D$7:$D$14</c:f>
              <c:numCache>
                <c:formatCode>0.00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'OD600'!$K$7:$K$14</c:f>
              <c:numCache>
                <c:formatCode>General</c:formatCode>
                <c:ptCount val="8"/>
                <c:pt idx="0">
                  <c:v>0.1522</c:v>
                </c:pt>
                <c:pt idx="1">
                  <c:v>34.520000000000003</c:v>
                </c:pt>
                <c:pt idx="2">
                  <c:v>42.240000000000009</c:v>
                </c:pt>
                <c:pt idx="3">
                  <c:v>45.68</c:v>
                </c:pt>
                <c:pt idx="4">
                  <c:v>48.88</c:v>
                </c:pt>
                <c:pt idx="5">
                  <c:v>53.920000000000009</c:v>
                </c:pt>
                <c:pt idx="6">
                  <c:v>55.440000000000012</c:v>
                </c:pt>
                <c:pt idx="7">
                  <c:v>51.760000000000005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32-40B0-965A-8F444DFD7DC4}"/>
            </c:ext>
          </c:extLst>
        </c:ser>
        <c:ser>
          <c:idx val="1"/>
          <c:order val="1"/>
          <c:tx>
            <c:strRef>
              <c:f>Biomass!$R$6</c:f>
              <c:strCache>
                <c:ptCount val="1"/>
                <c:pt idx="0">
                  <c:v>cX_DCW (g/L)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Biomass!$C$7:$C$14</c:f>
              <c:numCache>
                <c:formatCode>0.00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Biomass!$R$7:$R$14</c:f>
              <c:numCache>
                <c:formatCode>0.00</c:formatCode>
                <c:ptCount val="8"/>
                <c:pt idx="0">
                  <c:v>0.14599999999999999</c:v>
                </c:pt>
                <c:pt idx="1">
                  <c:v>30.666666666666693</c:v>
                </c:pt>
                <c:pt idx="2">
                  <c:v>39.76666666666658</c:v>
                </c:pt>
                <c:pt idx="3">
                  <c:v>43.299999999999976</c:v>
                </c:pt>
                <c:pt idx="4">
                  <c:v>45.79999999999999</c:v>
                </c:pt>
                <c:pt idx="5">
                  <c:v>48.266666666666609</c:v>
                </c:pt>
                <c:pt idx="6">
                  <c:v>50.300000000000161</c:v>
                </c:pt>
                <c:pt idx="7">
                  <c:v>49.833333333333321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32-40B0-965A-8F444DFD7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cX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Dry</a:t>
            </a:r>
            <a:r>
              <a:rPr lang="en-US" baseline="0"/>
              <a:t> Cell Weight</a:t>
            </a:r>
            <a:r>
              <a:rPr lang="en-US"/>
              <a:t> (triplicates)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Biomass!$S$7:$S$13</c:f>
                <c:numCache>
                  <c:formatCode>General</c:formatCode>
                  <c:ptCount val="7"/>
                  <c:pt idx="0">
                    <c:v>4.6188021535171382E-2</c:v>
                  </c:pt>
                  <c:pt idx="1">
                    <c:v>5.773502691902032E-3</c:v>
                  </c:pt>
                  <c:pt idx="2">
                    <c:v>3.0550504633047679E-2</c:v>
                  </c:pt>
                  <c:pt idx="3">
                    <c:v>2.6457513110638799E-2</c:v>
                  </c:pt>
                  <c:pt idx="4">
                    <c:v>1.7320508075699684E-2</c:v>
                  </c:pt>
                  <c:pt idx="5">
                    <c:v>0.1882374387132654</c:v>
                  </c:pt>
                  <c:pt idx="6">
                    <c:v>0.19974984355438538</c:v>
                  </c:pt>
                </c:numCache>
              </c:numRef>
            </c:plus>
            <c:minus>
              <c:numRef>
                <c:f>Biomass!$S$7:$S$13</c:f>
                <c:numCache>
                  <c:formatCode>General</c:formatCode>
                  <c:ptCount val="7"/>
                  <c:pt idx="0">
                    <c:v>4.6188021535171382E-2</c:v>
                  </c:pt>
                  <c:pt idx="1">
                    <c:v>5.773502691902032E-3</c:v>
                  </c:pt>
                  <c:pt idx="2">
                    <c:v>3.0550504633047679E-2</c:v>
                  </c:pt>
                  <c:pt idx="3">
                    <c:v>2.6457513110638799E-2</c:v>
                  </c:pt>
                  <c:pt idx="4">
                    <c:v>1.7320508075699684E-2</c:v>
                  </c:pt>
                  <c:pt idx="5">
                    <c:v>0.1882374387132654</c:v>
                  </c:pt>
                  <c:pt idx="6">
                    <c:v>0.19974984355438538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Biomass!$C$7:$C$14</c:f>
              <c:numCache>
                <c:formatCode>0.00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Biomass!$R$7:$R$14</c:f>
              <c:numCache>
                <c:formatCode>0.00</c:formatCode>
                <c:ptCount val="8"/>
                <c:pt idx="0">
                  <c:v>0.14599999999999999</c:v>
                </c:pt>
                <c:pt idx="1">
                  <c:v>30.666666666666693</c:v>
                </c:pt>
                <c:pt idx="2">
                  <c:v>39.76666666666658</c:v>
                </c:pt>
                <c:pt idx="3">
                  <c:v>43.299999999999976</c:v>
                </c:pt>
                <c:pt idx="4">
                  <c:v>45.79999999999999</c:v>
                </c:pt>
                <c:pt idx="5">
                  <c:v>48.266666666666609</c:v>
                </c:pt>
                <c:pt idx="6">
                  <c:v>50.300000000000161</c:v>
                </c:pt>
                <c:pt idx="7">
                  <c:v>49.833333333333321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C-4CCC-AAEE-12A164CCD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DCW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Glycerol!$A$24</c:f>
              <c:strCache>
                <c:ptCount val="1"/>
                <c:pt idx="0">
                  <c:v>Gly std (g/L)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992245474810156"/>
                  <c:y val="-4.3617446978791519E-3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Glycerol!$A$25:$A$30</c:f>
              <c:numCache>
                <c:formatCode>0.000</c:formatCode>
                <c:ptCount val="6"/>
                <c:pt idx="0">
                  <c:v>0.78125</c:v>
                </c:pt>
                <c:pt idx="1">
                  <c:v>1.5625</c:v>
                </c:pt>
                <c:pt idx="2">
                  <c:v>3.125</c:v>
                </c:pt>
                <c:pt idx="3">
                  <c:v>6.25</c:v>
                </c:pt>
                <c:pt idx="4">
                  <c:v>12.5</c:v>
                </c:pt>
                <c:pt idx="5">
                  <c:v>25</c:v>
                </c:pt>
              </c:numCache>
            </c:numRef>
          </c:xVal>
          <c:yVal>
            <c:numRef>
              <c:f>Glycerol!$B$25:$B$30</c:f>
              <c:numCache>
                <c:formatCode>General</c:formatCode>
                <c:ptCount val="6"/>
                <c:pt idx="0" formatCode="0.000">
                  <c:v>0.1628</c:v>
                </c:pt>
                <c:pt idx="1">
                  <c:v>0.33350000000000002</c:v>
                </c:pt>
                <c:pt idx="2" formatCode="0.000">
                  <c:v>0.68479999999999996</c:v>
                </c:pt>
                <c:pt idx="3" formatCode="0.000">
                  <c:v>1.3792</c:v>
                </c:pt>
                <c:pt idx="4" formatCode="0.000">
                  <c:v>2.7814999999999999</c:v>
                </c:pt>
                <c:pt idx="5" formatCode="0.000">
                  <c:v>5.6125999999999996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A2-4C23-AA62-5E89FB6E1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479423"/>
        <c:axId val="218480255"/>
      </c:scatterChart>
      <c:valAx>
        <c:axId val="21847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</a:t>
                </a:r>
                <a:r>
                  <a:rPr lang="en-US" baseline="0"/>
                  <a:t> (g/L)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80255"/>
        <c:crosses val="autoZero"/>
        <c:crossBetween val="midCat"/>
      </c:valAx>
      <c:valAx>
        <c:axId val="2184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 (µRIU*min)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79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Glycerol</a:t>
            </a:r>
            <a:r>
              <a:rPr lang="en-US" baseline="0"/>
              <a:t> (Gly) HPLC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Glycerol!$E$4</c:f>
              <c:strCache>
                <c:ptCount val="1"/>
                <c:pt idx="0">
                  <c:v>Gly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Glycerol!$D$7:$D$14</c:f>
              <c:numCache>
                <c:formatCode>0.000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Glycerol!$E$7:$E$14</c:f>
              <c:numCache>
                <c:formatCode>0.000</c:formatCode>
                <c:ptCount val="8"/>
                <c:pt idx="0">
                  <c:v>33.457777777777778</c:v>
                </c:pt>
                <c:pt idx="1">
                  <c:v>9.0666666666666673E-2</c:v>
                </c:pt>
                <c:pt idx="2">
                  <c:v>9.0666666666666673E-2</c:v>
                </c:pt>
                <c:pt idx="3">
                  <c:v>9.0666666666666673E-2</c:v>
                </c:pt>
                <c:pt idx="4">
                  <c:v>9.0666666666666673E-2</c:v>
                </c:pt>
                <c:pt idx="5">
                  <c:v>9.0666666666666673E-2</c:v>
                </c:pt>
                <c:pt idx="6">
                  <c:v>9.0666666666666673E-2</c:v>
                </c:pt>
                <c:pt idx="7">
                  <c:v>9.0666666666666673E-2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6C-4887-A80F-75C0BC03D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Glycerol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Acetate!$A$24</c:f>
              <c:strCache>
                <c:ptCount val="1"/>
                <c:pt idx="0">
                  <c:v>Ac std (g/L)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992245474810156"/>
                  <c:y val="-4.3617446978791519E-3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Acetate!$A$25:$A$30</c:f>
              <c:numCache>
                <c:formatCode>0.000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Acetate!$B$25:$B$30</c:f>
              <c:numCache>
                <c:formatCode>0.000</c:formatCode>
                <c:ptCount val="6"/>
                <c:pt idx="0">
                  <c:v>9.1200000000000003E-2</c:v>
                </c:pt>
                <c:pt idx="1">
                  <c:v>0.29270000000000002</c:v>
                </c:pt>
                <c:pt idx="2">
                  <c:v>0.71830000000000005</c:v>
                </c:pt>
                <c:pt idx="3">
                  <c:v>1.33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16-42D6-8CB7-B8E57456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479423"/>
        <c:axId val="218480255"/>
      </c:scatterChart>
      <c:valAx>
        <c:axId val="21847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</a:t>
                </a:r>
                <a:r>
                  <a:rPr lang="en-US" baseline="0"/>
                  <a:t> (g/L)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80255"/>
        <c:crosses val="autoZero"/>
        <c:crossBetween val="midCat"/>
      </c:valAx>
      <c:valAx>
        <c:axId val="2184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 (µRIU*min)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79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Acetate</a:t>
            </a:r>
            <a:r>
              <a:rPr lang="en-US" baseline="0"/>
              <a:t> (Ac) HPLC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Acetate!$E$4</c:f>
              <c:strCache>
                <c:ptCount val="1"/>
                <c:pt idx="0">
                  <c:v>Ac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Acetate!$D$7:$D$14</c:f>
              <c:numCache>
                <c:formatCode>0.000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Acetate!$E$7:$E$14</c:f>
              <c:numCache>
                <c:formatCode>0.000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9F-455A-A682-31197FE67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Acetate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Protein!$A$20</c:f>
              <c:strCache>
                <c:ptCount val="1"/>
                <c:pt idx="0">
                  <c:v>BSA std (g/L)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992245474810156"/>
                  <c:y val="-4.3617446978791519E-3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Protein!$A$21:$A$26</c:f>
              <c:numCache>
                <c:formatCode>0.000</c:formatCode>
                <c:ptCount val="6"/>
                <c:pt idx="0">
                  <c:v>6.25E-2</c:v>
                </c:pt>
                <c:pt idx="1">
                  <c:v>0.125</c:v>
                </c:pt>
                <c:pt idx="2">
                  <c:v>0.25</c:v>
                </c:pt>
                <c:pt idx="3">
                  <c:v>0.5</c:v>
                </c:pt>
                <c:pt idx="4">
                  <c:v>1</c:v>
                </c:pt>
              </c:numCache>
            </c:numRef>
          </c:xVal>
          <c:yVal>
            <c:numRef>
              <c:f>Protein!$B$21:$B$26</c:f>
              <c:numCache>
                <c:formatCode>General</c:formatCode>
                <c:ptCount val="6"/>
                <c:pt idx="0" formatCode="0.000">
                  <c:v>5.6000000000000001E-2</c:v>
                </c:pt>
                <c:pt idx="1">
                  <c:v>0.13800000000000001</c:v>
                </c:pt>
                <c:pt idx="2" formatCode="0.000">
                  <c:v>0.38700000000000001</c:v>
                </c:pt>
                <c:pt idx="3" formatCode="0.000">
                  <c:v>0.871</c:v>
                </c:pt>
                <c:pt idx="4" formatCode="0.000">
                  <c:v>1.7350000000000001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D7-4742-8C39-2BBC2F331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479423"/>
        <c:axId val="218480255"/>
      </c:scatterChart>
      <c:scatterChart>
        <c:scatterStyle val="lineMarker"/>
        <c:varyColors val="0"/>
        <c:ser>
          <c:idx val="1"/>
          <c:order val="1"/>
          <c:tx>
            <c:strRef>
              <c:f>Protein!$A$27</c:f>
              <c:strCache>
                <c:ptCount val="1"/>
                <c:pt idx="0">
                  <c:v>PpL std (g/L)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992245474810156"/>
                  <c:y val="0.12769107643057226"/>
                </c:manualLayout>
              </c:layout>
              <c:numFmt formatCode="General" sourceLinked="0"/>
              <c:spPr>
                <a:solidFill>
                  <a:schemeClr val="accent2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Protein!$A$28:$A$32</c:f>
              <c:numCache>
                <c:formatCode>0.000</c:formatCode>
                <c:ptCount val="5"/>
                <c:pt idx="0">
                  <c:v>6.25E-2</c:v>
                </c:pt>
                <c:pt idx="1">
                  <c:v>0.125</c:v>
                </c:pt>
                <c:pt idx="2">
                  <c:v>0.25</c:v>
                </c:pt>
                <c:pt idx="3">
                  <c:v>0.5</c:v>
                </c:pt>
                <c:pt idx="4">
                  <c:v>1</c:v>
                </c:pt>
              </c:numCache>
            </c:numRef>
          </c:xVal>
          <c:yVal>
            <c:numRef>
              <c:f>Protein!$B$28:$B$32</c:f>
              <c:numCache>
                <c:formatCode>General</c:formatCode>
                <c:ptCount val="5"/>
                <c:pt idx="0" formatCode="0.000">
                  <c:v>6.9000000000000006E-2</c:v>
                </c:pt>
                <c:pt idx="1">
                  <c:v>0.153</c:v>
                </c:pt>
                <c:pt idx="2" formatCode="0.000">
                  <c:v>0.32500000000000001</c:v>
                </c:pt>
                <c:pt idx="3" formatCode="0.000">
                  <c:v>0.69299999999999995</c:v>
                </c:pt>
                <c:pt idx="4" formatCode="0.000">
                  <c:v>1.4179999999999999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7-4742-8C39-2BBC2F331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751488"/>
        <c:axId val="1807287840"/>
      </c:scatterChart>
      <c:valAx>
        <c:axId val="21847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</a:t>
                </a:r>
                <a:r>
                  <a:rPr lang="en-US" baseline="0"/>
                  <a:t> (g/L)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80255"/>
        <c:crosses val="autoZero"/>
        <c:crossBetween val="midCat"/>
      </c:valAx>
      <c:valAx>
        <c:axId val="2184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 (µRIU*min)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79423"/>
        <c:crosses val="autoZero"/>
        <c:crossBetween val="midCat"/>
      </c:valAx>
      <c:valAx>
        <c:axId val="18072878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Area (µRIU*min)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51488"/>
        <c:crosses val="max"/>
        <c:crossBetween val="midCat"/>
      </c:valAx>
      <c:valAx>
        <c:axId val="1525751488"/>
        <c:scaling>
          <c:orientation val="minMax"/>
        </c:scaling>
        <c:delete val="1"/>
        <c:axPos val="b"/>
        <c:numFmt formatCode="0.000" sourceLinked="1"/>
        <c:majorTickMark val="out"/>
        <c:minorTickMark val="none"/>
        <c:tickLblPos val="nextTo"/>
        <c:crossAx val="180728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HPLC Samples</a:t>
            </a:r>
            <a:r>
              <a:rPr lang="en-US" baseline="0"/>
              <a:t> Dilution Effect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R1 samples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39251358115119334"/>
                  <c:y val="-4.3202536662703128E-3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Protein!$D$44:$D$49</c:f>
              <c:numCache>
                <c:formatCode>0.000</c:formatCode>
                <c:ptCount val="6"/>
                <c:pt idx="0">
                  <c:v>1.7451170522232997</c:v>
                </c:pt>
                <c:pt idx="1">
                  <c:v>4.1498822551599943</c:v>
                </c:pt>
                <c:pt idx="2">
                  <c:v>5.8315556171214844</c:v>
                </c:pt>
                <c:pt idx="3">
                  <c:v>6.0808976312508651</c:v>
                </c:pt>
                <c:pt idx="4">
                  <c:v>4.9643995013159721</c:v>
                </c:pt>
                <c:pt idx="5">
                  <c:v>4.4961906081174678</c:v>
                </c:pt>
              </c:numCache>
            </c:numRef>
          </c:xVal>
          <c:yVal>
            <c:numRef>
              <c:f>Protein!$D$38:$D$43</c:f>
              <c:numCache>
                <c:formatCode>0.000</c:formatCode>
                <c:ptCount val="6"/>
                <c:pt idx="0">
                  <c:v>3.044743039202106</c:v>
                </c:pt>
                <c:pt idx="1">
                  <c:v>5.8983238675716869</c:v>
                </c:pt>
                <c:pt idx="2">
                  <c:v>7.6991273029505471</c:v>
                </c:pt>
                <c:pt idx="3">
                  <c:v>7.5883086300041551</c:v>
                </c:pt>
                <c:pt idx="4">
                  <c:v>6.9788059287990034</c:v>
                </c:pt>
                <c:pt idx="5">
                  <c:v>6.4524172323036435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90-46D0-ABC0-603FDB13B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751072"/>
        <c:axId val="1525752736"/>
      </c:scatterChart>
      <c:valAx>
        <c:axId val="152575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Pure Sample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52736"/>
        <c:crosses val="autoZero"/>
        <c:crossBetween val="midCat"/>
      </c:valAx>
      <c:valAx>
        <c:axId val="15257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Diluted</a:t>
                </a:r>
                <a:r>
                  <a:rPr lang="en-US" baseline="0"/>
                  <a:t> Sample (g/L)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5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Protein</a:t>
            </a:r>
            <a:r>
              <a:rPr lang="en-US" baseline="0"/>
              <a:t> L (PpL) HPLC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Protein!$E$4</c:f>
              <c:strCache>
                <c:ptCount val="1"/>
                <c:pt idx="0">
                  <c:v>PpL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Protein!$D$7:$D$14</c:f>
              <c:numCache>
                <c:formatCode>0.000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Protein!$E$7:$E$14</c:f>
              <c:numCache>
                <c:formatCode>0.000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3.044743039202106</c:v>
                </c:pt>
                <c:pt idx="3">
                  <c:v>5.8983238675716869</c:v>
                </c:pt>
                <c:pt idx="4">
                  <c:v>7.6991273029505471</c:v>
                </c:pt>
                <c:pt idx="5">
                  <c:v>7.5883086300041551</c:v>
                </c:pt>
                <c:pt idx="6">
                  <c:v>6.9788059287990034</c:v>
                </c:pt>
                <c:pt idx="7">
                  <c:v>6.4524172323036435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1-4675-B507-B0AE06CD3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PpL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Volume - Samples and Harvest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Rate_Calc!$C$3</c:f>
              <c:strCache>
                <c:ptCount val="1"/>
                <c:pt idx="0">
                  <c:v>Sampling Time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Rate_Calc!$C$7:$C$27</c:f>
              <c:numCache>
                <c:formatCode>0.0</c:formatCode>
                <c:ptCount val="21"/>
                <c:pt idx="0">
                  <c:v>0</c:v>
                </c:pt>
                <c:pt idx="1">
                  <c:v>23.367000000000001</c:v>
                </c:pt>
                <c:pt idx="3">
                  <c:v>23.367000000000001</c:v>
                </c:pt>
                <c:pt idx="4">
                  <c:v>25.867000000000001</c:v>
                </c:pt>
                <c:pt idx="6">
                  <c:v>25.867000000000001</c:v>
                </c:pt>
                <c:pt idx="7">
                  <c:v>27.867000000000001</c:v>
                </c:pt>
                <c:pt idx="9">
                  <c:v>27.867000000000001</c:v>
                </c:pt>
                <c:pt idx="10">
                  <c:v>29.867000000000001</c:v>
                </c:pt>
                <c:pt idx="12">
                  <c:v>29.867000000000001</c:v>
                </c:pt>
                <c:pt idx="13">
                  <c:v>31.95</c:v>
                </c:pt>
                <c:pt idx="15">
                  <c:v>31.95</c:v>
                </c:pt>
                <c:pt idx="16">
                  <c:v>33.866999999999997</c:v>
                </c:pt>
                <c:pt idx="18">
                  <c:v>33.866999999999997</c:v>
                </c:pt>
                <c:pt idx="19">
                  <c:v>35.366999999999997</c:v>
                </c:pt>
              </c:numCache>
            </c:numRef>
          </c:xVal>
          <c:yVal>
            <c:numRef>
              <c:f>Rate_Calc!$F$7:$F$27</c:f>
              <c:numCache>
                <c:formatCode>0.00</c:formatCode>
                <c:ptCount val="21"/>
                <c:pt idx="0">
                  <c:v>1.08</c:v>
                </c:pt>
                <c:pt idx="1">
                  <c:v>1.2959629727593482</c:v>
                </c:pt>
                <c:pt idx="3">
                  <c:v>1.2959629727593482</c:v>
                </c:pt>
                <c:pt idx="4">
                  <c:v>1.3583230516185414</c:v>
                </c:pt>
                <c:pt idx="6">
                  <c:v>1.3583230516185414</c:v>
                </c:pt>
                <c:pt idx="7">
                  <c:v>1.4271467208037703</c:v>
                </c:pt>
                <c:pt idx="9">
                  <c:v>1.4271467208037703</c:v>
                </c:pt>
                <c:pt idx="10">
                  <c:v>1.5222896751184574</c:v>
                </c:pt>
                <c:pt idx="12">
                  <c:v>1.5222896751184574</c:v>
                </c:pt>
                <c:pt idx="13">
                  <c:v>1.6520797839254495</c:v>
                </c:pt>
                <c:pt idx="15">
                  <c:v>1.6520797839254495</c:v>
                </c:pt>
                <c:pt idx="16">
                  <c:v>1.8023198402503759</c:v>
                </c:pt>
                <c:pt idx="18">
                  <c:v>1.8023198402503759</c:v>
                </c:pt>
                <c:pt idx="19">
                  <c:v>1.9268006250529264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7B-439D-B8C0-0E05B2D67824}"/>
            </c:ext>
          </c:extLst>
        </c:ser>
        <c:ser>
          <c:idx val="1"/>
          <c:order val="1"/>
          <c:tx>
            <c:strRef>
              <c:f>Rate_Calc!$F$3</c:f>
              <c:strCache>
                <c:ptCount val="1"/>
                <c:pt idx="0">
                  <c:v>Volume Reactor</c:v>
                </c:pt>
              </c:strCache>
            </c:strRef>
          </c:tx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Online_ANA!$A$2:$A$14836</c:f>
              <c:numCache>
                <c:formatCode>0.00</c:formatCode>
                <c:ptCount val="14835"/>
                <c:pt idx="0">
                  <c:v>0</c:v>
                </c:pt>
                <c:pt idx="1">
                  <c:v>1.7000000000000001E-2</c:v>
                </c:pt>
                <c:pt idx="2">
                  <c:v>3.3000000000000002E-2</c:v>
                </c:pt>
                <c:pt idx="3">
                  <c:v>0.05</c:v>
                </c:pt>
                <c:pt idx="4">
                  <c:v>6.7000000000000004E-2</c:v>
                </c:pt>
                <c:pt idx="5">
                  <c:v>8.3000000000000004E-2</c:v>
                </c:pt>
                <c:pt idx="6">
                  <c:v>0.1</c:v>
                </c:pt>
                <c:pt idx="7">
                  <c:v>0.11700000000000001</c:v>
                </c:pt>
                <c:pt idx="8">
                  <c:v>0.13300000000000001</c:v>
                </c:pt>
                <c:pt idx="9">
                  <c:v>0.15</c:v>
                </c:pt>
                <c:pt idx="10">
                  <c:v>0.16700000000000001</c:v>
                </c:pt>
                <c:pt idx="11">
                  <c:v>0.183</c:v>
                </c:pt>
                <c:pt idx="12">
                  <c:v>0.2</c:v>
                </c:pt>
                <c:pt idx="13">
                  <c:v>0.217</c:v>
                </c:pt>
                <c:pt idx="14">
                  <c:v>0.23300000000000001</c:v>
                </c:pt>
                <c:pt idx="15">
                  <c:v>0.25</c:v>
                </c:pt>
                <c:pt idx="16">
                  <c:v>0.26700000000000002</c:v>
                </c:pt>
                <c:pt idx="17">
                  <c:v>0.28299999999999997</c:v>
                </c:pt>
                <c:pt idx="18">
                  <c:v>0.3</c:v>
                </c:pt>
                <c:pt idx="19">
                  <c:v>0.317</c:v>
                </c:pt>
                <c:pt idx="20">
                  <c:v>0.33300000000000002</c:v>
                </c:pt>
                <c:pt idx="21">
                  <c:v>0.35</c:v>
                </c:pt>
                <c:pt idx="22">
                  <c:v>0.36699999999999999</c:v>
                </c:pt>
                <c:pt idx="23">
                  <c:v>0.38300000000000001</c:v>
                </c:pt>
                <c:pt idx="24">
                  <c:v>0.4</c:v>
                </c:pt>
                <c:pt idx="25">
                  <c:v>0.41699999999999998</c:v>
                </c:pt>
                <c:pt idx="26">
                  <c:v>0.433</c:v>
                </c:pt>
                <c:pt idx="27">
                  <c:v>0.45</c:v>
                </c:pt>
                <c:pt idx="28">
                  <c:v>0.46700000000000003</c:v>
                </c:pt>
                <c:pt idx="29">
                  <c:v>0.48299999999999998</c:v>
                </c:pt>
                <c:pt idx="30">
                  <c:v>0.5</c:v>
                </c:pt>
                <c:pt idx="31">
                  <c:v>0.51700000000000002</c:v>
                </c:pt>
                <c:pt idx="32">
                  <c:v>0.53300000000000003</c:v>
                </c:pt>
                <c:pt idx="33">
                  <c:v>0.55000000000000004</c:v>
                </c:pt>
                <c:pt idx="34">
                  <c:v>0.56699999999999995</c:v>
                </c:pt>
                <c:pt idx="35">
                  <c:v>0.58299999999999996</c:v>
                </c:pt>
                <c:pt idx="36">
                  <c:v>0.6</c:v>
                </c:pt>
                <c:pt idx="37">
                  <c:v>0.61699999999999999</c:v>
                </c:pt>
                <c:pt idx="38">
                  <c:v>0.63300000000000001</c:v>
                </c:pt>
                <c:pt idx="39">
                  <c:v>0.65</c:v>
                </c:pt>
                <c:pt idx="40">
                  <c:v>0.66700000000000004</c:v>
                </c:pt>
                <c:pt idx="41">
                  <c:v>0.68300000000000005</c:v>
                </c:pt>
                <c:pt idx="42">
                  <c:v>0.7</c:v>
                </c:pt>
                <c:pt idx="43">
                  <c:v>0.71699999999999997</c:v>
                </c:pt>
                <c:pt idx="44">
                  <c:v>0.73299999999999998</c:v>
                </c:pt>
                <c:pt idx="45">
                  <c:v>0.75</c:v>
                </c:pt>
                <c:pt idx="46">
                  <c:v>0.76700000000000002</c:v>
                </c:pt>
                <c:pt idx="47">
                  <c:v>0.78300000000000003</c:v>
                </c:pt>
                <c:pt idx="48">
                  <c:v>0.8</c:v>
                </c:pt>
                <c:pt idx="49">
                  <c:v>0.81699999999999995</c:v>
                </c:pt>
                <c:pt idx="50">
                  <c:v>0.83299999999999996</c:v>
                </c:pt>
                <c:pt idx="51">
                  <c:v>0.85</c:v>
                </c:pt>
                <c:pt idx="52">
                  <c:v>0.86699999999999999</c:v>
                </c:pt>
                <c:pt idx="53">
                  <c:v>0.88300000000000001</c:v>
                </c:pt>
                <c:pt idx="54">
                  <c:v>0.9</c:v>
                </c:pt>
                <c:pt idx="55">
                  <c:v>0.91700000000000004</c:v>
                </c:pt>
                <c:pt idx="56">
                  <c:v>0.93300000000000005</c:v>
                </c:pt>
                <c:pt idx="57">
                  <c:v>0.95</c:v>
                </c:pt>
                <c:pt idx="58">
                  <c:v>0.96699999999999997</c:v>
                </c:pt>
                <c:pt idx="59">
                  <c:v>0.98299999999999998</c:v>
                </c:pt>
                <c:pt idx="60">
                  <c:v>1</c:v>
                </c:pt>
                <c:pt idx="61">
                  <c:v>1.0169999999999999</c:v>
                </c:pt>
                <c:pt idx="62">
                  <c:v>1.0329999999999999</c:v>
                </c:pt>
                <c:pt idx="63">
                  <c:v>1.05</c:v>
                </c:pt>
                <c:pt idx="64">
                  <c:v>1.0669999999999999</c:v>
                </c:pt>
                <c:pt idx="65">
                  <c:v>1.083</c:v>
                </c:pt>
                <c:pt idx="66">
                  <c:v>1.1000000000000001</c:v>
                </c:pt>
                <c:pt idx="67">
                  <c:v>1.117</c:v>
                </c:pt>
                <c:pt idx="68">
                  <c:v>1.133</c:v>
                </c:pt>
                <c:pt idx="69">
                  <c:v>1.1499999999999999</c:v>
                </c:pt>
                <c:pt idx="70">
                  <c:v>1.167</c:v>
                </c:pt>
                <c:pt idx="71">
                  <c:v>1.1830000000000001</c:v>
                </c:pt>
                <c:pt idx="72">
                  <c:v>1.2</c:v>
                </c:pt>
                <c:pt idx="73">
                  <c:v>1.2170000000000001</c:v>
                </c:pt>
                <c:pt idx="74">
                  <c:v>1.2330000000000001</c:v>
                </c:pt>
                <c:pt idx="75">
                  <c:v>1.25</c:v>
                </c:pt>
                <c:pt idx="76">
                  <c:v>1.2669999999999999</c:v>
                </c:pt>
                <c:pt idx="77">
                  <c:v>1.2829999999999999</c:v>
                </c:pt>
                <c:pt idx="78">
                  <c:v>1.3</c:v>
                </c:pt>
                <c:pt idx="79">
                  <c:v>1.3169999999999999</c:v>
                </c:pt>
                <c:pt idx="80">
                  <c:v>1.333</c:v>
                </c:pt>
                <c:pt idx="81">
                  <c:v>1.35</c:v>
                </c:pt>
                <c:pt idx="82">
                  <c:v>1.367</c:v>
                </c:pt>
                <c:pt idx="83">
                  <c:v>1.383</c:v>
                </c:pt>
                <c:pt idx="84">
                  <c:v>1.4</c:v>
                </c:pt>
                <c:pt idx="85">
                  <c:v>1.417</c:v>
                </c:pt>
                <c:pt idx="86">
                  <c:v>1.4330000000000001</c:v>
                </c:pt>
                <c:pt idx="87">
                  <c:v>1.45</c:v>
                </c:pt>
                <c:pt idx="88">
                  <c:v>1.4670000000000001</c:v>
                </c:pt>
                <c:pt idx="89">
                  <c:v>1.4830000000000001</c:v>
                </c:pt>
                <c:pt idx="90">
                  <c:v>1.5</c:v>
                </c:pt>
                <c:pt idx="91">
                  <c:v>1.5169999999999999</c:v>
                </c:pt>
                <c:pt idx="92">
                  <c:v>1.5329999999999999</c:v>
                </c:pt>
                <c:pt idx="93">
                  <c:v>1.55</c:v>
                </c:pt>
                <c:pt idx="94">
                  <c:v>1.5669999999999999</c:v>
                </c:pt>
                <c:pt idx="95">
                  <c:v>1.583</c:v>
                </c:pt>
                <c:pt idx="96">
                  <c:v>1.6</c:v>
                </c:pt>
                <c:pt idx="97">
                  <c:v>1.617</c:v>
                </c:pt>
                <c:pt idx="98">
                  <c:v>1.633</c:v>
                </c:pt>
                <c:pt idx="99">
                  <c:v>1.65</c:v>
                </c:pt>
                <c:pt idx="100">
                  <c:v>1.667</c:v>
                </c:pt>
                <c:pt idx="101">
                  <c:v>1.6830000000000001</c:v>
                </c:pt>
                <c:pt idx="102">
                  <c:v>1.7</c:v>
                </c:pt>
                <c:pt idx="103">
                  <c:v>1.7170000000000001</c:v>
                </c:pt>
                <c:pt idx="104">
                  <c:v>1.7330000000000001</c:v>
                </c:pt>
                <c:pt idx="105">
                  <c:v>1.75</c:v>
                </c:pt>
                <c:pt idx="106">
                  <c:v>1.7669999999999999</c:v>
                </c:pt>
                <c:pt idx="107">
                  <c:v>1.7829999999999999</c:v>
                </c:pt>
                <c:pt idx="108">
                  <c:v>1.8</c:v>
                </c:pt>
                <c:pt idx="109">
                  <c:v>1.8169999999999999</c:v>
                </c:pt>
                <c:pt idx="110">
                  <c:v>1.833</c:v>
                </c:pt>
                <c:pt idx="111">
                  <c:v>1.85</c:v>
                </c:pt>
                <c:pt idx="112">
                  <c:v>1.867</c:v>
                </c:pt>
                <c:pt idx="113">
                  <c:v>1.883</c:v>
                </c:pt>
                <c:pt idx="114">
                  <c:v>1.9</c:v>
                </c:pt>
                <c:pt idx="115">
                  <c:v>1.917</c:v>
                </c:pt>
                <c:pt idx="116">
                  <c:v>1.9330000000000001</c:v>
                </c:pt>
                <c:pt idx="117">
                  <c:v>1.95</c:v>
                </c:pt>
                <c:pt idx="118">
                  <c:v>1.9670000000000001</c:v>
                </c:pt>
                <c:pt idx="119">
                  <c:v>1.9830000000000001</c:v>
                </c:pt>
                <c:pt idx="120">
                  <c:v>2</c:v>
                </c:pt>
                <c:pt idx="121">
                  <c:v>2.0169999999999999</c:v>
                </c:pt>
                <c:pt idx="122">
                  <c:v>2.0329999999999999</c:v>
                </c:pt>
                <c:pt idx="123">
                  <c:v>2.0499999999999998</c:v>
                </c:pt>
                <c:pt idx="124">
                  <c:v>2.0670000000000002</c:v>
                </c:pt>
                <c:pt idx="125">
                  <c:v>2.0830000000000002</c:v>
                </c:pt>
                <c:pt idx="126">
                  <c:v>2.1</c:v>
                </c:pt>
                <c:pt idx="127">
                  <c:v>2.117</c:v>
                </c:pt>
                <c:pt idx="128">
                  <c:v>2.133</c:v>
                </c:pt>
                <c:pt idx="129">
                  <c:v>2.15</c:v>
                </c:pt>
                <c:pt idx="130">
                  <c:v>2.1669999999999998</c:v>
                </c:pt>
                <c:pt idx="131">
                  <c:v>2.1829999999999998</c:v>
                </c:pt>
                <c:pt idx="132">
                  <c:v>2.2000000000000002</c:v>
                </c:pt>
                <c:pt idx="133">
                  <c:v>2.2170000000000001</c:v>
                </c:pt>
                <c:pt idx="134">
                  <c:v>2.2330000000000001</c:v>
                </c:pt>
                <c:pt idx="135">
                  <c:v>2.25</c:v>
                </c:pt>
                <c:pt idx="136">
                  <c:v>2.2669999999999999</c:v>
                </c:pt>
                <c:pt idx="137">
                  <c:v>2.2829999999999999</c:v>
                </c:pt>
                <c:pt idx="138">
                  <c:v>2.2999999999999998</c:v>
                </c:pt>
                <c:pt idx="139">
                  <c:v>2.3170000000000002</c:v>
                </c:pt>
                <c:pt idx="140">
                  <c:v>2.3330000000000002</c:v>
                </c:pt>
                <c:pt idx="141">
                  <c:v>2.35</c:v>
                </c:pt>
                <c:pt idx="142">
                  <c:v>2.367</c:v>
                </c:pt>
                <c:pt idx="143">
                  <c:v>2.383</c:v>
                </c:pt>
                <c:pt idx="144">
                  <c:v>2.4</c:v>
                </c:pt>
                <c:pt idx="145">
                  <c:v>2.4169999999999998</c:v>
                </c:pt>
                <c:pt idx="146">
                  <c:v>2.4329999999999998</c:v>
                </c:pt>
                <c:pt idx="147">
                  <c:v>2.4500000000000002</c:v>
                </c:pt>
                <c:pt idx="148">
                  <c:v>2.4670000000000001</c:v>
                </c:pt>
                <c:pt idx="149">
                  <c:v>2.4830000000000001</c:v>
                </c:pt>
                <c:pt idx="150">
                  <c:v>2.5</c:v>
                </c:pt>
                <c:pt idx="151">
                  <c:v>2.5169999999999999</c:v>
                </c:pt>
                <c:pt idx="152">
                  <c:v>2.5329999999999999</c:v>
                </c:pt>
                <c:pt idx="153">
                  <c:v>2.5499999999999998</c:v>
                </c:pt>
                <c:pt idx="154">
                  <c:v>2.5670000000000002</c:v>
                </c:pt>
                <c:pt idx="155">
                  <c:v>2.5830000000000002</c:v>
                </c:pt>
                <c:pt idx="156">
                  <c:v>2.6</c:v>
                </c:pt>
                <c:pt idx="157">
                  <c:v>2.617</c:v>
                </c:pt>
                <c:pt idx="158">
                  <c:v>2.633</c:v>
                </c:pt>
                <c:pt idx="159">
                  <c:v>2.65</c:v>
                </c:pt>
                <c:pt idx="160">
                  <c:v>2.6669999999999998</c:v>
                </c:pt>
                <c:pt idx="161">
                  <c:v>2.6829999999999998</c:v>
                </c:pt>
                <c:pt idx="162">
                  <c:v>2.7</c:v>
                </c:pt>
                <c:pt idx="163">
                  <c:v>2.7170000000000001</c:v>
                </c:pt>
                <c:pt idx="164">
                  <c:v>2.7330000000000001</c:v>
                </c:pt>
                <c:pt idx="165">
                  <c:v>2.75</c:v>
                </c:pt>
                <c:pt idx="166">
                  <c:v>2.7669999999999999</c:v>
                </c:pt>
                <c:pt idx="167">
                  <c:v>2.7829999999999999</c:v>
                </c:pt>
                <c:pt idx="168">
                  <c:v>2.8</c:v>
                </c:pt>
                <c:pt idx="169">
                  <c:v>2.8170000000000002</c:v>
                </c:pt>
                <c:pt idx="170">
                  <c:v>2.8330000000000002</c:v>
                </c:pt>
                <c:pt idx="171">
                  <c:v>2.85</c:v>
                </c:pt>
                <c:pt idx="172">
                  <c:v>2.867</c:v>
                </c:pt>
                <c:pt idx="173">
                  <c:v>2.883</c:v>
                </c:pt>
                <c:pt idx="174">
                  <c:v>2.9</c:v>
                </c:pt>
                <c:pt idx="175">
                  <c:v>2.9169999999999998</c:v>
                </c:pt>
                <c:pt idx="176">
                  <c:v>2.9329999999999998</c:v>
                </c:pt>
                <c:pt idx="177">
                  <c:v>2.95</c:v>
                </c:pt>
                <c:pt idx="178">
                  <c:v>2.9670000000000001</c:v>
                </c:pt>
                <c:pt idx="179">
                  <c:v>2.9830000000000001</c:v>
                </c:pt>
                <c:pt idx="180">
                  <c:v>3</c:v>
                </c:pt>
                <c:pt idx="181">
                  <c:v>3.0169999999999999</c:v>
                </c:pt>
                <c:pt idx="182">
                  <c:v>3.0329999999999999</c:v>
                </c:pt>
                <c:pt idx="183">
                  <c:v>3.05</c:v>
                </c:pt>
                <c:pt idx="184">
                  <c:v>3.0670000000000002</c:v>
                </c:pt>
                <c:pt idx="185">
                  <c:v>3.0830000000000002</c:v>
                </c:pt>
                <c:pt idx="186">
                  <c:v>3.1</c:v>
                </c:pt>
                <c:pt idx="187">
                  <c:v>3.117</c:v>
                </c:pt>
                <c:pt idx="188">
                  <c:v>3.133</c:v>
                </c:pt>
                <c:pt idx="189">
                  <c:v>3.15</c:v>
                </c:pt>
                <c:pt idx="190">
                  <c:v>3.1669999999999998</c:v>
                </c:pt>
                <c:pt idx="191">
                  <c:v>3.1829999999999998</c:v>
                </c:pt>
                <c:pt idx="192">
                  <c:v>3.2</c:v>
                </c:pt>
                <c:pt idx="193">
                  <c:v>3.2170000000000001</c:v>
                </c:pt>
                <c:pt idx="194">
                  <c:v>3.2330000000000001</c:v>
                </c:pt>
                <c:pt idx="195">
                  <c:v>3.25</c:v>
                </c:pt>
                <c:pt idx="196">
                  <c:v>3.2669999999999999</c:v>
                </c:pt>
                <c:pt idx="197">
                  <c:v>3.2829999999999999</c:v>
                </c:pt>
                <c:pt idx="198">
                  <c:v>3.3</c:v>
                </c:pt>
                <c:pt idx="199">
                  <c:v>3.3170000000000002</c:v>
                </c:pt>
                <c:pt idx="200">
                  <c:v>3.3330000000000002</c:v>
                </c:pt>
                <c:pt idx="201">
                  <c:v>3.35</c:v>
                </c:pt>
                <c:pt idx="202">
                  <c:v>3.367</c:v>
                </c:pt>
                <c:pt idx="203">
                  <c:v>3.383</c:v>
                </c:pt>
                <c:pt idx="204">
                  <c:v>3.4</c:v>
                </c:pt>
                <c:pt idx="205">
                  <c:v>3.4169999999999998</c:v>
                </c:pt>
                <c:pt idx="206">
                  <c:v>3.4329999999999998</c:v>
                </c:pt>
                <c:pt idx="207">
                  <c:v>3.45</c:v>
                </c:pt>
                <c:pt idx="208">
                  <c:v>3.4670000000000001</c:v>
                </c:pt>
                <c:pt idx="209">
                  <c:v>3.4830000000000001</c:v>
                </c:pt>
                <c:pt idx="210">
                  <c:v>3.5</c:v>
                </c:pt>
                <c:pt idx="211">
                  <c:v>3.5169999999999999</c:v>
                </c:pt>
                <c:pt idx="212">
                  <c:v>3.5329999999999999</c:v>
                </c:pt>
                <c:pt idx="213">
                  <c:v>3.55</c:v>
                </c:pt>
                <c:pt idx="214">
                  <c:v>3.5670000000000002</c:v>
                </c:pt>
                <c:pt idx="215">
                  <c:v>3.5830000000000002</c:v>
                </c:pt>
                <c:pt idx="216">
                  <c:v>3.6</c:v>
                </c:pt>
                <c:pt idx="217">
                  <c:v>3.617</c:v>
                </c:pt>
                <c:pt idx="218">
                  <c:v>3.633</c:v>
                </c:pt>
                <c:pt idx="219">
                  <c:v>3.65</c:v>
                </c:pt>
                <c:pt idx="220">
                  <c:v>3.6669999999999998</c:v>
                </c:pt>
                <c:pt idx="221">
                  <c:v>3.6829999999999998</c:v>
                </c:pt>
                <c:pt idx="222">
                  <c:v>3.7</c:v>
                </c:pt>
                <c:pt idx="223">
                  <c:v>3.7170000000000001</c:v>
                </c:pt>
                <c:pt idx="224">
                  <c:v>3.7330000000000001</c:v>
                </c:pt>
                <c:pt idx="225">
                  <c:v>3.75</c:v>
                </c:pt>
                <c:pt idx="226">
                  <c:v>3.7669999999999999</c:v>
                </c:pt>
                <c:pt idx="227">
                  <c:v>3.7829999999999999</c:v>
                </c:pt>
                <c:pt idx="228">
                  <c:v>3.8</c:v>
                </c:pt>
                <c:pt idx="229">
                  <c:v>3.8170000000000002</c:v>
                </c:pt>
                <c:pt idx="230">
                  <c:v>3.8330000000000002</c:v>
                </c:pt>
                <c:pt idx="231">
                  <c:v>3.85</c:v>
                </c:pt>
                <c:pt idx="232">
                  <c:v>3.867</c:v>
                </c:pt>
                <c:pt idx="233">
                  <c:v>3.883</c:v>
                </c:pt>
                <c:pt idx="234">
                  <c:v>3.9</c:v>
                </c:pt>
                <c:pt idx="235">
                  <c:v>3.9169999999999998</c:v>
                </c:pt>
                <c:pt idx="236">
                  <c:v>3.9329999999999998</c:v>
                </c:pt>
                <c:pt idx="237">
                  <c:v>3.95</c:v>
                </c:pt>
                <c:pt idx="238">
                  <c:v>3.9670000000000001</c:v>
                </c:pt>
                <c:pt idx="239">
                  <c:v>3.9830000000000001</c:v>
                </c:pt>
                <c:pt idx="240">
                  <c:v>4</c:v>
                </c:pt>
                <c:pt idx="241">
                  <c:v>4.0170000000000003</c:v>
                </c:pt>
                <c:pt idx="242">
                  <c:v>4.0330000000000004</c:v>
                </c:pt>
                <c:pt idx="243">
                  <c:v>4.05</c:v>
                </c:pt>
                <c:pt idx="244">
                  <c:v>4.0670000000000002</c:v>
                </c:pt>
                <c:pt idx="245">
                  <c:v>4.0830000000000002</c:v>
                </c:pt>
                <c:pt idx="246">
                  <c:v>4.0999999999999996</c:v>
                </c:pt>
                <c:pt idx="247">
                  <c:v>4.117</c:v>
                </c:pt>
                <c:pt idx="248">
                  <c:v>4.133</c:v>
                </c:pt>
                <c:pt idx="249">
                  <c:v>4.1500000000000004</c:v>
                </c:pt>
                <c:pt idx="250">
                  <c:v>4.1669999999999998</c:v>
                </c:pt>
                <c:pt idx="251">
                  <c:v>4.1829999999999998</c:v>
                </c:pt>
                <c:pt idx="252">
                  <c:v>4.2</c:v>
                </c:pt>
                <c:pt idx="253">
                  <c:v>4.2169999999999996</c:v>
                </c:pt>
                <c:pt idx="254">
                  <c:v>4.2329999999999997</c:v>
                </c:pt>
                <c:pt idx="255">
                  <c:v>4.25</c:v>
                </c:pt>
                <c:pt idx="256">
                  <c:v>4.2670000000000003</c:v>
                </c:pt>
                <c:pt idx="257">
                  <c:v>4.2830000000000004</c:v>
                </c:pt>
                <c:pt idx="258">
                  <c:v>4.3</c:v>
                </c:pt>
                <c:pt idx="259">
                  <c:v>4.3170000000000002</c:v>
                </c:pt>
                <c:pt idx="260">
                  <c:v>4.3330000000000002</c:v>
                </c:pt>
                <c:pt idx="261">
                  <c:v>4.3499999999999996</c:v>
                </c:pt>
                <c:pt idx="262">
                  <c:v>4.367</c:v>
                </c:pt>
                <c:pt idx="263">
                  <c:v>4.383</c:v>
                </c:pt>
                <c:pt idx="264">
                  <c:v>4.4000000000000004</c:v>
                </c:pt>
                <c:pt idx="265">
                  <c:v>4.4169999999999998</c:v>
                </c:pt>
                <c:pt idx="266">
                  <c:v>4.4329999999999998</c:v>
                </c:pt>
                <c:pt idx="267">
                  <c:v>4.45</c:v>
                </c:pt>
                <c:pt idx="268">
                  <c:v>4.4669999999999996</c:v>
                </c:pt>
                <c:pt idx="269">
                  <c:v>4.4829999999999997</c:v>
                </c:pt>
                <c:pt idx="270">
                  <c:v>4.5</c:v>
                </c:pt>
                <c:pt idx="271">
                  <c:v>4.5170000000000003</c:v>
                </c:pt>
                <c:pt idx="272">
                  <c:v>4.5330000000000004</c:v>
                </c:pt>
                <c:pt idx="273">
                  <c:v>4.55</c:v>
                </c:pt>
                <c:pt idx="274">
                  <c:v>4.5670000000000002</c:v>
                </c:pt>
                <c:pt idx="275">
                  <c:v>4.5830000000000002</c:v>
                </c:pt>
                <c:pt idx="276">
                  <c:v>4.5999999999999996</c:v>
                </c:pt>
                <c:pt idx="277">
                  <c:v>4.617</c:v>
                </c:pt>
                <c:pt idx="278">
                  <c:v>4.633</c:v>
                </c:pt>
                <c:pt idx="279">
                  <c:v>4.6500000000000004</c:v>
                </c:pt>
                <c:pt idx="280">
                  <c:v>4.6669999999999998</c:v>
                </c:pt>
                <c:pt idx="281">
                  <c:v>4.6829999999999998</c:v>
                </c:pt>
                <c:pt idx="282">
                  <c:v>4.7</c:v>
                </c:pt>
                <c:pt idx="283">
                  <c:v>4.7169999999999996</c:v>
                </c:pt>
                <c:pt idx="284">
                  <c:v>4.7329999999999997</c:v>
                </c:pt>
                <c:pt idx="285">
                  <c:v>4.75</c:v>
                </c:pt>
                <c:pt idx="286">
                  <c:v>4.7670000000000003</c:v>
                </c:pt>
                <c:pt idx="287">
                  <c:v>4.7830000000000004</c:v>
                </c:pt>
                <c:pt idx="288">
                  <c:v>4.8</c:v>
                </c:pt>
                <c:pt idx="289">
                  <c:v>4.8170000000000002</c:v>
                </c:pt>
                <c:pt idx="290">
                  <c:v>4.8330000000000002</c:v>
                </c:pt>
                <c:pt idx="291">
                  <c:v>4.8499999999999996</c:v>
                </c:pt>
                <c:pt idx="292">
                  <c:v>4.867</c:v>
                </c:pt>
                <c:pt idx="293">
                  <c:v>4.883</c:v>
                </c:pt>
                <c:pt idx="294">
                  <c:v>4.9000000000000004</c:v>
                </c:pt>
                <c:pt idx="295">
                  <c:v>4.9169999999999998</c:v>
                </c:pt>
                <c:pt idx="296">
                  <c:v>4.9329999999999998</c:v>
                </c:pt>
                <c:pt idx="297">
                  <c:v>4.95</c:v>
                </c:pt>
                <c:pt idx="298">
                  <c:v>4.9669999999999996</c:v>
                </c:pt>
                <c:pt idx="299">
                  <c:v>4.9829999999999997</c:v>
                </c:pt>
                <c:pt idx="300">
                  <c:v>5</c:v>
                </c:pt>
                <c:pt idx="301">
                  <c:v>5.0170000000000003</c:v>
                </c:pt>
                <c:pt idx="302">
                  <c:v>5.0330000000000004</c:v>
                </c:pt>
                <c:pt idx="303">
                  <c:v>5.05</c:v>
                </c:pt>
                <c:pt idx="304">
                  <c:v>5.0670000000000002</c:v>
                </c:pt>
                <c:pt idx="305">
                  <c:v>5.0830000000000002</c:v>
                </c:pt>
                <c:pt idx="306">
                  <c:v>5.0999999999999996</c:v>
                </c:pt>
                <c:pt idx="307">
                  <c:v>5.117</c:v>
                </c:pt>
                <c:pt idx="308">
                  <c:v>5.133</c:v>
                </c:pt>
                <c:pt idx="309">
                  <c:v>5.15</c:v>
                </c:pt>
                <c:pt idx="310">
                  <c:v>5.1669999999999998</c:v>
                </c:pt>
                <c:pt idx="311">
                  <c:v>5.1829999999999998</c:v>
                </c:pt>
                <c:pt idx="312">
                  <c:v>5.2</c:v>
                </c:pt>
                <c:pt idx="313">
                  <c:v>5.2169999999999996</c:v>
                </c:pt>
                <c:pt idx="314">
                  <c:v>5.2329999999999997</c:v>
                </c:pt>
                <c:pt idx="315">
                  <c:v>5.25</c:v>
                </c:pt>
                <c:pt idx="316">
                  <c:v>5.2670000000000003</c:v>
                </c:pt>
                <c:pt idx="317">
                  <c:v>5.2830000000000004</c:v>
                </c:pt>
                <c:pt idx="318">
                  <c:v>5.3</c:v>
                </c:pt>
                <c:pt idx="319">
                  <c:v>5.3170000000000002</c:v>
                </c:pt>
                <c:pt idx="320">
                  <c:v>5.3330000000000002</c:v>
                </c:pt>
                <c:pt idx="321">
                  <c:v>5.35</c:v>
                </c:pt>
                <c:pt idx="322">
                  <c:v>5.367</c:v>
                </c:pt>
                <c:pt idx="323">
                  <c:v>5.383</c:v>
                </c:pt>
                <c:pt idx="324">
                  <c:v>5.4</c:v>
                </c:pt>
                <c:pt idx="325">
                  <c:v>5.4169999999999998</c:v>
                </c:pt>
                <c:pt idx="326">
                  <c:v>5.4329999999999998</c:v>
                </c:pt>
                <c:pt idx="327">
                  <c:v>5.45</c:v>
                </c:pt>
                <c:pt idx="328">
                  <c:v>5.4669999999999996</c:v>
                </c:pt>
                <c:pt idx="329">
                  <c:v>5.4829999999999997</c:v>
                </c:pt>
                <c:pt idx="330">
                  <c:v>5.5</c:v>
                </c:pt>
                <c:pt idx="331">
                  <c:v>5.5170000000000003</c:v>
                </c:pt>
                <c:pt idx="332">
                  <c:v>5.5330000000000004</c:v>
                </c:pt>
                <c:pt idx="333">
                  <c:v>5.55</c:v>
                </c:pt>
                <c:pt idx="334">
                  <c:v>5.5670000000000002</c:v>
                </c:pt>
                <c:pt idx="335">
                  <c:v>5.5830000000000002</c:v>
                </c:pt>
                <c:pt idx="336">
                  <c:v>5.6</c:v>
                </c:pt>
                <c:pt idx="337">
                  <c:v>5.617</c:v>
                </c:pt>
                <c:pt idx="338">
                  <c:v>5.633</c:v>
                </c:pt>
                <c:pt idx="339">
                  <c:v>5.65</c:v>
                </c:pt>
                <c:pt idx="340">
                  <c:v>5.6669999999999998</c:v>
                </c:pt>
                <c:pt idx="341">
                  <c:v>5.6829999999999998</c:v>
                </c:pt>
                <c:pt idx="342">
                  <c:v>5.7</c:v>
                </c:pt>
                <c:pt idx="343">
                  <c:v>5.7169999999999996</c:v>
                </c:pt>
                <c:pt idx="344">
                  <c:v>5.7329999999999997</c:v>
                </c:pt>
                <c:pt idx="345">
                  <c:v>5.75</c:v>
                </c:pt>
                <c:pt idx="346">
                  <c:v>5.7670000000000003</c:v>
                </c:pt>
                <c:pt idx="347">
                  <c:v>5.7830000000000004</c:v>
                </c:pt>
                <c:pt idx="348">
                  <c:v>5.8</c:v>
                </c:pt>
                <c:pt idx="349">
                  <c:v>5.8170000000000002</c:v>
                </c:pt>
                <c:pt idx="350">
                  <c:v>5.8330000000000002</c:v>
                </c:pt>
                <c:pt idx="351">
                  <c:v>5.85</c:v>
                </c:pt>
                <c:pt idx="352">
                  <c:v>5.867</c:v>
                </c:pt>
                <c:pt idx="353">
                  <c:v>5.883</c:v>
                </c:pt>
                <c:pt idx="354">
                  <c:v>5.9</c:v>
                </c:pt>
                <c:pt idx="355">
                  <c:v>5.9169999999999998</c:v>
                </c:pt>
                <c:pt idx="356">
                  <c:v>5.9329999999999998</c:v>
                </c:pt>
                <c:pt idx="357">
                  <c:v>5.95</c:v>
                </c:pt>
                <c:pt idx="358">
                  <c:v>5.9669999999999996</c:v>
                </c:pt>
                <c:pt idx="359">
                  <c:v>5.9829999999999997</c:v>
                </c:pt>
                <c:pt idx="360">
                  <c:v>6</c:v>
                </c:pt>
                <c:pt idx="361">
                  <c:v>6.0170000000000003</c:v>
                </c:pt>
                <c:pt idx="362">
                  <c:v>6.0330000000000004</c:v>
                </c:pt>
                <c:pt idx="363">
                  <c:v>6.05</c:v>
                </c:pt>
                <c:pt idx="364">
                  <c:v>6.0670000000000002</c:v>
                </c:pt>
                <c:pt idx="365">
                  <c:v>6.0830000000000002</c:v>
                </c:pt>
                <c:pt idx="366">
                  <c:v>6.1</c:v>
                </c:pt>
                <c:pt idx="367">
                  <c:v>6.117</c:v>
                </c:pt>
                <c:pt idx="368">
                  <c:v>6.133</c:v>
                </c:pt>
                <c:pt idx="369">
                  <c:v>6.15</c:v>
                </c:pt>
                <c:pt idx="370">
                  <c:v>6.1669999999999998</c:v>
                </c:pt>
                <c:pt idx="371">
                  <c:v>6.1829999999999998</c:v>
                </c:pt>
                <c:pt idx="372">
                  <c:v>6.2</c:v>
                </c:pt>
                <c:pt idx="373">
                  <c:v>6.2169999999999996</c:v>
                </c:pt>
                <c:pt idx="374">
                  <c:v>6.2329999999999997</c:v>
                </c:pt>
                <c:pt idx="375">
                  <c:v>6.25</c:v>
                </c:pt>
                <c:pt idx="376">
                  <c:v>6.2670000000000003</c:v>
                </c:pt>
                <c:pt idx="377">
                  <c:v>6.2830000000000004</c:v>
                </c:pt>
                <c:pt idx="378">
                  <c:v>6.3</c:v>
                </c:pt>
                <c:pt idx="379">
                  <c:v>6.3170000000000002</c:v>
                </c:pt>
                <c:pt idx="380">
                  <c:v>6.3330000000000002</c:v>
                </c:pt>
                <c:pt idx="381">
                  <c:v>6.35</c:v>
                </c:pt>
                <c:pt idx="382">
                  <c:v>6.367</c:v>
                </c:pt>
                <c:pt idx="383">
                  <c:v>6.383</c:v>
                </c:pt>
                <c:pt idx="384">
                  <c:v>6.4</c:v>
                </c:pt>
                <c:pt idx="385">
                  <c:v>6.4169999999999998</c:v>
                </c:pt>
                <c:pt idx="386">
                  <c:v>6.4329999999999998</c:v>
                </c:pt>
                <c:pt idx="387">
                  <c:v>6.45</c:v>
                </c:pt>
                <c:pt idx="388">
                  <c:v>6.4669999999999996</c:v>
                </c:pt>
                <c:pt idx="389">
                  <c:v>6.4829999999999997</c:v>
                </c:pt>
                <c:pt idx="390">
                  <c:v>6.5</c:v>
                </c:pt>
                <c:pt idx="391">
                  <c:v>6.5170000000000003</c:v>
                </c:pt>
                <c:pt idx="392">
                  <c:v>6.5330000000000004</c:v>
                </c:pt>
                <c:pt idx="393">
                  <c:v>6.55</c:v>
                </c:pt>
                <c:pt idx="394">
                  <c:v>6.5670000000000002</c:v>
                </c:pt>
                <c:pt idx="395">
                  <c:v>6.5830000000000002</c:v>
                </c:pt>
                <c:pt idx="396">
                  <c:v>6.6</c:v>
                </c:pt>
                <c:pt idx="397">
                  <c:v>6.617</c:v>
                </c:pt>
                <c:pt idx="398">
                  <c:v>6.633</c:v>
                </c:pt>
                <c:pt idx="399">
                  <c:v>6.65</c:v>
                </c:pt>
                <c:pt idx="400">
                  <c:v>6.6669999999999998</c:v>
                </c:pt>
                <c:pt idx="401">
                  <c:v>6.6829999999999998</c:v>
                </c:pt>
                <c:pt idx="402">
                  <c:v>6.7</c:v>
                </c:pt>
                <c:pt idx="403">
                  <c:v>6.7169999999999996</c:v>
                </c:pt>
                <c:pt idx="404">
                  <c:v>6.7329999999999997</c:v>
                </c:pt>
                <c:pt idx="405">
                  <c:v>6.75</c:v>
                </c:pt>
                <c:pt idx="406">
                  <c:v>6.7670000000000003</c:v>
                </c:pt>
                <c:pt idx="407">
                  <c:v>6.7830000000000004</c:v>
                </c:pt>
                <c:pt idx="408">
                  <c:v>6.8</c:v>
                </c:pt>
                <c:pt idx="409">
                  <c:v>6.8170000000000002</c:v>
                </c:pt>
                <c:pt idx="410">
                  <c:v>6.8330000000000002</c:v>
                </c:pt>
                <c:pt idx="411">
                  <c:v>6.85</c:v>
                </c:pt>
                <c:pt idx="412">
                  <c:v>6.867</c:v>
                </c:pt>
                <c:pt idx="413">
                  <c:v>6.883</c:v>
                </c:pt>
                <c:pt idx="414">
                  <c:v>6.9</c:v>
                </c:pt>
                <c:pt idx="415">
                  <c:v>6.9169999999999998</c:v>
                </c:pt>
                <c:pt idx="416">
                  <c:v>6.9329999999999998</c:v>
                </c:pt>
                <c:pt idx="417">
                  <c:v>6.95</c:v>
                </c:pt>
                <c:pt idx="418">
                  <c:v>6.9669999999999996</c:v>
                </c:pt>
                <c:pt idx="419">
                  <c:v>6.9829999999999997</c:v>
                </c:pt>
                <c:pt idx="420">
                  <c:v>7</c:v>
                </c:pt>
                <c:pt idx="421">
                  <c:v>7.0170000000000003</c:v>
                </c:pt>
                <c:pt idx="422">
                  <c:v>7.0330000000000004</c:v>
                </c:pt>
                <c:pt idx="423">
                  <c:v>7.05</c:v>
                </c:pt>
                <c:pt idx="424">
                  <c:v>7.0670000000000002</c:v>
                </c:pt>
                <c:pt idx="425">
                  <c:v>7.0830000000000002</c:v>
                </c:pt>
                <c:pt idx="426">
                  <c:v>7.1</c:v>
                </c:pt>
                <c:pt idx="427">
                  <c:v>7.117</c:v>
                </c:pt>
                <c:pt idx="428">
                  <c:v>7.133</c:v>
                </c:pt>
                <c:pt idx="429">
                  <c:v>7.15</c:v>
                </c:pt>
                <c:pt idx="430">
                  <c:v>7.1669999999999998</c:v>
                </c:pt>
                <c:pt idx="431">
                  <c:v>7.1829999999999998</c:v>
                </c:pt>
                <c:pt idx="432">
                  <c:v>7.2</c:v>
                </c:pt>
                <c:pt idx="433">
                  <c:v>7.2169999999999996</c:v>
                </c:pt>
                <c:pt idx="434">
                  <c:v>7.2329999999999997</c:v>
                </c:pt>
                <c:pt idx="435">
                  <c:v>7.25</c:v>
                </c:pt>
                <c:pt idx="436">
                  <c:v>7.2670000000000003</c:v>
                </c:pt>
                <c:pt idx="437">
                  <c:v>7.2830000000000004</c:v>
                </c:pt>
                <c:pt idx="438">
                  <c:v>7.3</c:v>
                </c:pt>
                <c:pt idx="439">
                  <c:v>7.3170000000000002</c:v>
                </c:pt>
                <c:pt idx="440">
                  <c:v>7.3330000000000002</c:v>
                </c:pt>
                <c:pt idx="441">
                  <c:v>7.35</c:v>
                </c:pt>
                <c:pt idx="442">
                  <c:v>7.367</c:v>
                </c:pt>
                <c:pt idx="443">
                  <c:v>7.383</c:v>
                </c:pt>
                <c:pt idx="444">
                  <c:v>7.4</c:v>
                </c:pt>
                <c:pt idx="445">
                  <c:v>7.4169999999999998</c:v>
                </c:pt>
                <c:pt idx="446">
                  <c:v>7.4329999999999998</c:v>
                </c:pt>
                <c:pt idx="447">
                  <c:v>7.45</c:v>
                </c:pt>
                <c:pt idx="448">
                  <c:v>7.4669999999999996</c:v>
                </c:pt>
                <c:pt idx="449">
                  <c:v>7.4829999999999997</c:v>
                </c:pt>
                <c:pt idx="450">
                  <c:v>7.5</c:v>
                </c:pt>
                <c:pt idx="451">
                  <c:v>7.5170000000000003</c:v>
                </c:pt>
                <c:pt idx="452">
                  <c:v>7.5330000000000004</c:v>
                </c:pt>
                <c:pt idx="453">
                  <c:v>7.55</c:v>
                </c:pt>
                <c:pt idx="454">
                  <c:v>7.5670000000000002</c:v>
                </c:pt>
                <c:pt idx="455">
                  <c:v>7.5830000000000002</c:v>
                </c:pt>
                <c:pt idx="456">
                  <c:v>7.6</c:v>
                </c:pt>
                <c:pt idx="457">
                  <c:v>7.617</c:v>
                </c:pt>
                <c:pt idx="458">
                  <c:v>7.633</c:v>
                </c:pt>
                <c:pt idx="459">
                  <c:v>7.65</c:v>
                </c:pt>
                <c:pt idx="460">
                  <c:v>7.6669999999999998</c:v>
                </c:pt>
                <c:pt idx="461">
                  <c:v>7.6829999999999998</c:v>
                </c:pt>
                <c:pt idx="462">
                  <c:v>7.7</c:v>
                </c:pt>
                <c:pt idx="463">
                  <c:v>7.7169999999999996</c:v>
                </c:pt>
                <c:pt idx="464">
                  <c:v>7.7329999999999997</c:v>
                </c:pt>
                <c:pt idx="465">
                  <c:v>7.75</c:v>
                </c:pt>
                <c:pt idx="466">
                  <c:v>7.7670000000000003</c:v>
                </c:pt>
                <c:pt idx="467">
                  <c:v>7.7830000000000004</c:v>
                </c:pt>
                <c:pt idx="468">
                  <c:v>7.8</c:v>
                </c:pt>
                <c:pt idx="469">
                  <c:v>7.8170000000000002</c:v>
                </c:pt>
                <c:pt idx="470">
                  <c:v>7.8330000000000002</c:v>
                </c:pt>
                <c:pt idx="471">
                  <c:v>7.85</c:v>
                </c:pt>
                <c:pt idx="472">
                  <c:v>7.867</c:v>
                </c:pt>
                <c:pt idx="473">
                  <c:v>7.883</c:v>
                </c:pt>
                <c:pt idx="474">
                  <c:v>7.9</c:v>
                </c:pt>
                <c:pt idx="475">
                  <c:v>7.9169999999999998</c:v>
                </c:pt>
                <c:pt idx="476">
                  <c:v>7.9329999999999998</c:v>
                </c:pt>
                <c:pt idx="477">
                  <c:v>7.95</c:v>
                </c:pt>
                <c:pt idx="478">
                  <c:v>7.9669999999999996</c:v>
                </c:pt>
                <c:pt idx="479">
                  <c:v>7.9829999999999997</c:v>
                </c:pt>
                <c:pt idx="480">
                  <c:v>8</c:v>
                </c:pt>
                <c:pt idx="481">
                  <c:v>8.0169999999999995</c:v>
                </c:pt>
                <c:pt idx="482">
                  <c:v>8.0329999999999995</c:v>
                </c:pt>
                <c:pt idx="483">
                  <c:v>8.0500000000000007</c:v>
                </c:pt>
                <c:pt idx="484">
                  <c:v>8.0670000000000002</c:v>
                </c:pt>
                <c:pt idx="485">
                  <c:v>8.0830000000000002</c:v>
                </c:pt>
                <c:pt idx="486">
                  <c:v>8.1</c:v>
                </c:pt>
                <c:pt idx="487">
                  <c:v>8.1170000000000009</c:v>
                </c:pt>
                <c:pt idx="488">
                  <c:v>8.1329999999999991</c:v>
                </c:pt>
                <c:pt idx="489">
                  <c:v>8.15</c:v>
                </c:pt>
                <c:pt idx="490">
                  <c:v>8.1669999999999998</c:v>
                </c:pt>
                <c:pt idx="491">
                  <c:v>8.1829999999999998</c:v>
                </c:pt>
                <c:pt idx="492">
                  <c:v>8.1999999999999993</c:v>
                </c:pt>
                <c:pt idx="493">
                  <c:v>8.2170000000000005</c:v>
                </c:pt>
                <c:pt idx="494">
                  <c:v>8.2330000000000005</c:v>
                </c:pt>
                <c:pt idx="495">
                  <c:v>8.25</c:v>
                </c:pt>
                <c:pt idx="496">
                  <c:v>8.2669999999999995</c:v>
                </c:pt>
                <c:pt idx="497">
                  <c:v>8.2829999999999995</c:v>
                </c:pt>
                <c:pt idx="498">
                  <c:v>8.3000000000000007</c:v>
                </c:pt>
                <c:pt idx="499">
                  <c:v>8.3170000000000002</c:v>
                </c:pt>
                <c:pt idx="500">
                  <c:v>8.3330000000000002</c:v>
                </c:pt>
                <c:pt idx="501">
                  <c:v>8.35</c:v>
                </c:pt>
                <c:pt idx="502">
                  <c:v>8.3670000000000009</c:v>
                </c:pt>
                <c:pt idx="503">
                  <c:v>8.3829999999999991</c:v>
                </c:pt>
                <c:pt idx="504">
                  <c:v>8.4</c:v>
                </c:pt>
                <c:pt idx="505">
                  <c:v>8.4169999999999998</c:v>
                </c:pt>
                <c:pt idx="506">
                  <c:v>8.4329999999999998</c:v>
                </c:pt>
                <c:pt idx="507">
                  <c:v>8.4499999999999993</c:v>
                </c:pt>
                <c:pt idx="508">
                  <c:v>8.4670000000000005</c:v>
                </c:pt>
                <c:pt idx="509">
                  <c:v>8.4830000000000005</c:v>
                </c:pt>
                <c:pt idx="510">
                  <c:v>8.5</c:v>
                </c:pt>
                <c:pt idx="511">
                  <c:v>8.5169999999999995</c:v>
                </c:pt>
                <c:pt idx="512">
                  <c:v>8.5329999999999995</c:v>
                </c:pt>
                <c:pt idx="513">
                  <c:v>8.5500000000000007</c:v>
                </c:pt>
                <c:pt idx="514">
                  <c:v>8.5670000000000002</c:v>
                </c:pt>
                <c:pt idx="515">
                  <c:v>8.5830000000000002</c:v>
                </c:pt>
                <c:pt idx="516">
                  <c:v>8.6</c:v>
                </c:pt>
                <c:pt idx="517">
                  <c:v>8.6170000000000009</c:v>
                </c:pt>
                <c:pt idx="518">
                  <c:v>8.6329999999999991</c:v>
                </c:pt>
                <c:pt idx="519">
                  <c:v>8.65</c:v>
                </c:pt>
                <c:pt idx="520">
                  <c:v>8.6669999999999998</c:v>
                </c:pt>
                <c:pt idx="521">
                  <c:v>8.6829999999999998</c:v>
                </c:pt>
                <c:pt idx="522">
                  <c:v>8.6999999999999993</c:v>
                </c:pt>
                <c:pt idx="523">
                  <c:v>8.7170000000000005</c:v>
                </c:pt>
                <c:pt idx="524">
                  <c:v>8.7330000000000005</c:v>
                </c:pt>
                <c:pt idx="525">
                  <c:v>8.75</c:v>
                </c:pt>
                <c:pt idx="526">
                  <c:v>8.7669999999999995</c:v>
                </c:pt>
                <c:pt idx="527">
                  <c:v>8.7829999999999995</c:v>
                </c:pt>
                <c:pt idx="528">
                  <c:v>8.8000000000000007</c:v>
                </c:pt>
                <c:pt idx="529">
                  <c:v>8.8170000000000002</c:v>
                </c:pt>
                <c:pt idx="530">
                  <c:v>8.8330000000000002</c:v>
                </c:pt>
                <c:pt idx="531">
                  <c:v>8.85</c:v>
                </c:pt>
                <c:pt idx="532">
                  <c:v>8.8670000000000009</c:v>
                </c:pt>
                <c:pt idx="533">
                  <c:v>8.8829999999999991</c:v>
                </c:pt>
                <c:pt idx="534">
                  <c:v>8.9</c:v>
                </c:pt>
                <c:pt idx="535">
                  <c:v>8.9169999999999998</c:v>
                </c:pt>
                <c:pt idx="536">
                  <c:v>8.9329999999999998</c:v>
                </c:pt>
                <c:pt idx="537">
                  <c:v>8.9499999999999993</c:v>
                </c:pt>
                <c:pt idx="538">
                  <c:v>8.9670000000000005</c:v>
                </c:pt>
                <c:pt idx="539">
                  <c:v>8.9830000000000005</c:v>
                </c:pt>
                <c:pt idx="540">
                  <c:v>9</c:v>
                </c:pt>
                <c:pt idx="541">
                  <c:v>9.0169999999999995</c:v>
                </c:pt>
                <c:pt idx="542">
                  <c:v>9.0329999999999995</c:v>
                </c:pt>
                <c:pt idx="543">
                  <c:v>9.0500000000000007</c:v>
                </c:pt>
                <c:pt idx="544">
                  <c:v>9.0670000000000002</c:v>
                </c:pt>
                <c:pt idx="545">
                  <c:v>9.0830000000000002</c:v>
                </c:pt>
                <c:pt idx="546">
                  <c:v>9.1</c:v>
                </c:pt>
                <c:pt idx="547">
                  <c:v>9.1170000000000009</c:v>
                </c:pt>
                <c:pt idx="548">
                  <c:v>9.1329999999999991</c:v>
                </c:pt>
                <c:pt idx="549">
                  <c:v>9.15</c:v>
                </c:pt>
                <c:pt idx="550">
                  <c:v>9.1669999999999998</c:v>
                </c:pt>
                <c:pt idx="551">
                  <c:v>9.1829999999999998</c:v>
                </c:pt>
                <c:pt idx="552">
                  <c:v>9.1999999999999993</c:v>
                </c:pt>
                <c:pt idx="553">
                  <c:v>9.2170000000000005</c:v>
                </c:pt>
                <c:pt idx="554">
                  <c:v>9.2330000000000005</c:v>
                </c:pt>
                <c:pt idx="555">
                  <c:v>9.25</c:v>
                </c:pt>
                <c:pt idx="556">
                  <c:v>9.2669999999999995</c:v>
                </c:pt>
                <c:pt idx="557">
                  <c:v>9.2829999999999995</c:v>
                </c:pt>
                <c:pt idx="558">
                  <c:v>9.3000000000000007</c:v>
                </c:pt>
                <c:pt idx="559">
                  <c:v>9.3170000000000002</c:v>
                </c:pt>
                <c:pt idx="560">
                  <c:v>9.3330000000000002</c:v>
                </c:pt>
                <c:pt idx="561">
                  <c:v>9.35</c:v>
                </c:pt>
                <c:pt idx="562">
                  <c:v>9.3670000000000009</c:v>
                </c:pt>
                <c:pt idx="563">
                  <c:v>9.3829999999999991</c:v>
                </c:pt>
                <c:pt idx="564">
                  <c:v>9.4</c:v>
                </c:pt>
                <c:pt idx="565">
                  <c:v>9.4169999999999998</c:v>
                </c:pt>
                <c:pt idx="566">
                  <c:v>9.4329999999999998</c:v>
                </c:pt>
                <c:pt idx="567">
                  <c:v>9.4499999999999993</c:v>
                </c:pt>
                <c:pt idx="568">
                  <c:v>9.4670000000000005</c:v>
                </c:pt>
                <c:pt idx="569">
                  <c:v>9.4830000000000005</c:v>
                </c:pt>
                <c:pt idx="570">
                  <c:v>9.5</c:v>
                </c:pt>
                <c:pt idx="571">
                  <c:v>9.5169999999999995</c:v>
                </c:pt>
                <c:pt idx="572">
                  <c:v>9.5329999999999995</c:v>
                </c:pt>
                <c:pt idx="573">
                  <c:v>9.5500000000000007</c:v>
                </c:pt>
                <c:pt idx="574">
                  <c:v>9.5670000000000002</c:v>
                </c:pt>
                <c:pt idx="575">
                  <c:v>9.5830000000000002</c:v>
                </c:pt>
                <c:pt idx="576">
                  <c:v>9.6</c:v>
                </c:pt>
                <c:pt idx="577">
                  <c:v>9.6170000000000009</c:v>
                </c:pt>
                <c:pt idx="578">
                  <c:v>9.6329999999999991</c:v>
                </c:pt>
                <c:pt idx="579">
                  <c:v>9.65</c:v>
                </c:pt>
                <c:pt idx="580">
                  <c:v>9.6669999999999998</c:v>
                </c:pt>
                <c:pt idx="581">
                  <c:v>9.6829999999999998</c:v>
                </c:pt>
                <c:pt idx="582">
                  <c:v>9.6999999999999993</c:v>
                </c:pt>
                <c:pt idx="583">
                  <c:v>9.7170000000000005</c:v>
                </c:pt>
                <c:pt idx="584">
                  <c:v>9.7330000000000005</c:v>
                </c:pt>
                <c:pt idx="585">
                  <c:v>9.75</c:v>
                </c:pt>
                <c:pt idx="586">
                  <c:v>9.7669999999999995</c:v>
                </c:pt>
                <c:pt idx="587">
                  <c:v>9.7829999999999995</c:v>
                </c:pt>
                <c:pt idx="588">
                  <c:v>9.8000000000000007</c:v>
                </c:pt>
                <c:pt idx="589">
                  <c:v>9.8170000000000002</c:v>
                </c:pt>
                <c:pt idx="590">
                  <c:v>9.8330000000000002</c:v>
                </c:pt>
                <c:pt idx="591">
                  <c:v>9.85</c:v>
                </c:pt>
                <c:pt idx="592">
                  <c:v>9.8670000000000009</c:v>
                </c:pt>
                <c:pt idx="593">
                  <c:v>9.8829999999999991</c:v>
                </c:pt>
                <c:pt idx="594">
                  <c:v>9.9</c:v>
                </c:pt>
                <c:pt idx="595">
                  <c:v>9.9169999999999998</c:v>
                </c:pt>
                <c:pt idx="596">
                  <c:v>9.9329999999999998</c:v>
                </c:pt>
                <c:pt idx="597">
                  <c:v>9.9499999999999993</c:v>
                </c:pt>
                <c:pt idx="598">
                  <c:v>9.9670000000000005</c:v>
                </c:pt>
                <c:pt idx="599">
                  <c:v>9.9830000000000005</c:v>
                </c:pt>
                <c:pt idx="600">
                  <c:v>10</c:v>
                </c:pt>
                <c:pt idx="601">
                  <c:v>10.016999999999999</c:v>
                </c:pt>
                <c:pt idx="602">
                  <c:v>10.032999999999999</c:v>
                </c:pt>
                <c:pt idx="603">
                  <c:v>10.050000000000001</c:v>
                </c:pt>
                <c:pt idx="604">
                  <c:v>10.067</c:v>
                </c:pt>
                <c:pt idx="605">
                  <c:v>10.083</c:v>
                </c:pt>
                <c:pt idx="606">
                  <c:v>10.1</c:v>
                </c:pt>
                <c:pt idx="607">
                  <c:v>10.117000000000001</c:v>
                </c:pt>
                <c:pt idx="608">
                  <c:v>10.132999999999999</c:v>
                </c:pt>
                <c:pt idx="609">
                  <c:v>10.15</c:v>
                </c:pt>
                <c:pt idx="610">
                  <c:v>10.167</c:v>
                </c:pt>
                <c:pt idx="611">
                  <c:v>10.183</c:v>
                </c:pt>
                <c:pt idx="612">
                  <c:v>10.199999999999999</c:v>
                </c:pt>
                <c:pt idx="613">
                  <c:v>10.217000000000001</c:v>
                </c:pt>
                <c:pt idx="614">
                  <c:v>10.233000000000001</c:v>
                </c:pt>
                <c:pt idx="615">
                  <c:v>10.25</c:v>
                </c:pt>
                <c:pt idx="616">
                  <c:v>10.266999999999999</c:v>
                </c:pt>
                <c:pt idx="617">
                  <c:v>10.282999999999999</c:v>
                </c:pt>
                <c:pt idx="618">
                  <c:v>10.3</c:v>
                </c:pt>
                <c:pt idx="619">
                  <c:v>10.317</c:v>
                </c:pt>
                <c:pt idx="620">
                  <c:v>10.333</c:v>
                </c:pt>
                <c:pt idx="621">
                  <c:v>10.35</c:v>
                </c:pt>
                <c:pt idx="622">
                  <c:v>10.367000000000001</c:v>
                </c:pt>
                <c:pt idx="623">
                  <c:v>10.382999999999999</c:v>
                </c:pt>
                <c:pt idx="624">
                  <c:v>10.4</c:v>
                </c:pt>
                <c:pt idx="625">
                  <c:v>10.417</c:v>
                </c:pt>
                <c:pt idx="626">
                  <c:v>10.433</c:v>
                </c:pt>
                <c:pt idx="627">
                  <c:v>10.45</c:v>
                </c:pt>
                <c:pt idx="628">
                  <c:v>10.467000000000001</c:v>
                </c:pt>
                <c:pt idx="629">
                  <c:v>10.483000000000001</c:v>
                </c:pt>
                <c:pt idx="630">
                  <c:v>10.5</c:v>
                </c:pt>
                <c:pt idx="631">
                  <c:v>10.516999999999999</c:v>
                </c:pt>
                <c:pt idx="632">
                  <c:v>10.532999999999999</c:v>
                </c:pt>
                <c:pt idx="633">
                  <c:v>10.55</c:v>
                </c:pt>
                <c:pt idx="634">
                  <c:v>10.567</c:v>
                </c:pt>
                <c:pt idx="635">
                  <c:v>10.583</c:v>
                </c:pt>
                <c:pt idx="636">
                  <c:v>10.6</c:v>
                </c:pt>
                <c:pt idx="637">
                  <c:v>10.617000000000001</c:v>
                </c:pt>
                <c:pt idx="638">
                  <c:v>10.632999999999999</c:v>
                </c:pt>
                <c:pt idx="639">
                  <c:v>10.65</c:v>
                </c:pt>
                <c:pt idx="640">
                  <c:v>10.667</c:v>
                </c:pt>
                <c:pt idx="641">
                  <c:v>10.683</c:v>
                </c:pt>
                <c:pt idx="642">
                  <c:v>10.7</c:v>
                </c:pt>
                <c:pt idx="643">
                  <c:v>10.717000000000001</c:v>
                </c:pt>
                <c:pt idx="644">
                  <c:v>10.733000000000001</c:v>
                </c:pt>
                <c:pt idx="645">
                  <c:v>10.75</c:v>
                </c:pt>
                <c:pt idx="646">
                  <c:v>10.766999999999999</c:v>
                </c:pt>
                <c:pt idx="647">
                  <c:v>10.782999999999999</c:v>
                </c:pt>
                <c:pt idx="648">
                  <c:v>10.8</c:v>
                </c:pt>
                <c:pt idx="649">
                  <c:v>10.817</c:v>
                </c:pt>
                <c:pt idx="650">
                  <c:v>10.833</c:v>
                </c:pt>
                <c:pt idx="651">
                  <c:v>10.85</c:v>
                </c:pt>
                <c:pt idx="652">
                  <c:v>10.867000000000001</c:v>
                </c:pt>
                <c:pt idx="653">
                  <c:v>10.882999999999999</c:v>
                </c:pt>
                <c:pt idx="654">
                  <c:v>10.9</c:v>
                </c:pt>
                <c:pt idx="655">
                  <c:v>10.917</c:v>
                </c:pt>
                <c:pt idx="656">
                  <c:v>10.933</c:v>
                </c:pt>
                <c:pt idx="657">
                  <c:v>10.95</c:v>
                </c:pt>
                <c:pt idx="658">
                  <c:v>10.967000000000001</c:v>
                </c:pt>
                <c:pt idx="659">
                  <c:v>10.983000000000001</c:v>
                </c:pt>
                <c:pt idx="660">
                  <c:v>11</c:v>
                </c:pt>
                <c:pt idx="661">
                  <c:v>11.016999999999999</c:v>
                </c:pt>
                <c:pt idx="662">
                  <c:v>11.032999999999999</c:v>
                </c:pt>
                <c:pt idx="663">
                  <c:v>11.05</c:v>
                </c:pt>
                <c:pt idx="664">
                  <c:v>11.067</c:v>
                </c:pt>
                <c:pt idx="665">
                  <c:v>11.083</c:v>
                </c:pt>
                <c:pt idx="666">
                  <c:v>11.1</c:v>
                </c:pt>
                <c:pt idx="667">
                  <c:v>11.117000000000001</c:v>
                </c:pt>
                <c:pt idx="668">
                  <c:v>11.132999999999999</c:v>
                </c:pt>
                <c:pt idx="669">
                  <c:v>11.15</c:v>
                </c:pt>
                <c:pt idx="670">
                  <c:v>11.167</c:v>
                </c:pt>
                <c:pt idx="671">
                  <c:v>11.183</c:v>
                </c:pt>
                <c:pt idx="672">
                  <c:v>11.2</c:v>
                </c:pt>
                <c:pt idx="673">
                  <c:v>11.217000000000001</c:v>
                </c:pt>
                <c:pt idx="674">
                  <c:v>11.233000000000001</c:v>
                </c:pt>
                <c:pt idx="675">
                  <c:v>11.25</c:v>
                </c:pt>
                <c:pt idx="676">
                  <c:v>11.266999999999999</c:v>
                </c:pt>
                <c:pt idx="677">
                  <c:v>11.282999999999999</c:v>
                </c:pt>
                <c:pt idx="678">
                  <c:v>11.3</c:v>
                </c:pt>
                <c:pt idx="679">
                  <c:v>11.317</c:v>
                </c:pt>
                <c:pt idx="680">
                  <c:v>11.333</c:v>
                </c:pt>
                <c:pt idx="681">
                  <c:v>11.35</c:v>
                </c:pt>
                <c:pt idx="682">
                  <c:v>11.367000000000001</c:v>
                </c:pt>
                <c:pt idx="683">
                  <c:v>11.382999999999999</c:v>
                </c:pt>
                <c:pt idx="684">
                  <c:v>11.4</c:v>
                </c:pt>
                <c:pt idx="685">
                  <c:v>11.417</c:v>
                </c:pt>
                <c:pt idx="686">
                  <c:v>11.433</c:v>
                </c:pt>
                <c:pt idx="687">
                  <c:v>11.45</c:v>
                </c:pt>
                <c:pt idx="688">
                  <c:v>11.467000000000001</c:v>
                </c:pt>
                <c:pt idx="689">
                  <c:v>11.483000000000001</c:v>
                </c:pt>
                <c:pt idx="690">
                  <c:v>11.5</c:v>
                </c:pt>
                <c:pt idx="691">
                  <c:v>11.516999999999999</c:v>
                </c:pt>
                <c:pt idx="692">
                  <c:v>11.532999999999999</c:v>
                </c:pt>
                <c:pt idx="693">
                  <c:v>11.55</c:v>
                </c:pt>
                <c:pt idx="694">
                  <c:v>11.567</c:v>
                </c:pt>
                <c:pt idx="695">
                  <c:v>11.583</c:v>
                </c:pt>
                <c:pt idx="696">
                  <c:v>11.6</c:v>
                </c:pt>
                <c:pt idx="697">
                  <c:v>11.617000000000001</c:v>
                </c:pt>
                <c:pt idx="698">
                  <c:v>11.632999999999999</c:v>
                </c:pt>
                <c:pt idx="699">
                  <c:v>11.65</c:v>
                </c:pt>
                <c:pt idx="700">
                  <c:v>11.667</c:v>
                </c:pt>
                <c:pt idx="701">
                  <c:v>11.683</c:v>
                </c:pt>
                <c:pt idx="702">
                  <c:v>11.7</c:v>
                </c:pt>
                <c:pt idx="703">
                  <c:v>11.717000000000001</c:v>
                </c:pt>
                <c:pt idx="704">
                  <c:v>11.733000000000001</c:v>
                </c:pt>
                <c:pt idx="705">
                  <c:v>11.75</c:v>
                </c:pt>
                <c:pt idx="706">
                  <c:v>11.766999999999999</c:v>
                </c:pt>
                <c:pt idx="707">
                  <c:v>11.782999999999999</c:v>
                </c:pt>
                <c:pt idx="708">
                  <c:v>11.8</c:v>
                </c:pt>
                <c:pt idx="709">
                  <c:v>11.817</c:v>
                </c:pt>
                <c:pt idx="710">
                  <c:v>11.833</c:v>
                </c:pt>
                <c:pt idx="711">
                  <c:v>11.85</c:v>
                </c:pt>
                <c:pt idx="712">
                  <c:v>11.867000000000001</c:v>
                </c:pt>
                <c:pt idx="713">
                  <c:v>11.882999999999999</c:v>
                </c:pt>
                <c:pt idx="714">
                  <c:v>11.9</c:v>
                </c:pt>
                <c:pt idx="715">
                  <c:v>11.917</c:v>
                </c:pt>
                <c:pt idx="716">
                  <c:v>11.933</c:v>
                </c:pt>
                <c:pt idx="717">
                  <c:v>11.95</c:v>
                </c:pt>
                <c:pt idx="718">
                  <c:v>11.967000000000001</c:v>
                </c:pt>
                <c:pt idx="719">
                  <c:v>11.983000000000001</c:v>
                </c:pt>
                <c:pt idx="720">
                  <c:v>12</c:v>
                </c:pt>
                <c:pt idx="721">
                  <c:v>12.016999999999999</c:v>
                </c:pt>
                <c:pt idx="722">
                  <c:v>12.032999999999999</c:v>
                </c:pt>
                <c:pt idx="723">
                  <c:v>12.05</c:v>
                </c:pt>
                <c:pt idx="724">
                  <c:v>12.067</c:v>
                </c:pt>
                <c:pt idx="725">
                  <c:v>12.083</c:v>
                </c:pt>
                <c:pt idx="726">
                  <c:v>12.1</c:v>
                </c:pt>
                <c:pt idx="727">
                  <c:v>12.117000000000001</c:v>
                </c:pt>
                <c:pt idx="728">
                  <c:v>12.132999999999999</c:v>
                </c:pt>
                <c:pt idx="729">
                  <c:v>12.15</c:v>
                </c:pt>
                <c:pt idx="730">
                  <c:v>12.167</c:v>
                </c:pt>
                <c:pt idx="731">
                  <c:v>12.183</c:v>
                </c:pt>
                <c:pt idx="732">
                  <c:v>12.2</c:v>
                </c:pt>
                <c:pt idx="733">
                  <c:v>12.217000000000001</c:v>
                </c:pt>
                <c:pt idx="734">
                  <c:v>12.233000000000001</c:v>
                </c:pt>
                <c:pt idx="735">
                  <c:v>12.25</c:v>
                </c:pt>
                <c:pt idx="736">
                  <c:v>12.266999999999999</c:v>
                </c:pt>
                <c:pt idx="737">
                  <c:v>12.282999999999999</c:v>
                </c:pt>
                <c:pt idx="738">
                  <c:v>12.3</c:v>
                </c:pt>
                <c:pt idx="739">
                  <c:v>12.317</c:v>
                </c:pt>
                <c:pt idx="740">
                  <c:v>12.333</c:v>
                </c:pt>
                <c:pt idx="741">
                  <c:v>12.35</c:v>
                </c:pt>
                <c:pt idx="742">
                  <c:v>12.367000000000001</c:v>
                </c:pt>
                <c:pt idx="743">
                  <c:v>12.382999999999999</c:v>
                </c:pt>
                <c:pt idx="744">
                  <c:v>12.4</c:v>
                </c:pt>
                <c:pt idx="745">
                  <c:v>12.417</c:v>
                </c:pt>
                <c:pt idx="746">
                  <c:v>12.433</c:v>
                </c:pt>
                <c:pt idx="747">
                  <c:v>12.45</c:v>
                </c:pt>
                <c:pt idx="748">
                  <c:v>12.467000000000001</c:v>
                </c:pt>
                <c:pt idx="749">
                  <c:v>12.483000000000001</c:v>
                </c:pt>
                <c:pt idx="750">
                  <c:v>12.5</c:v>
                </c:pt>
                <c:pt idx="751">
                  <c:v>12.516999999999999</c:v>
                </c:pt>
                <c:pt idx="752">
                  <c:v>12.532999999999999</c:v>
                </c:pt>
                <c:pt idx="753">
                  <c:v>12.55</c:v>
                </c:pt>
                <c:pt idx="754">
                  <c:v>12.567</c:v>
                </c:pt>
                <c:pt idx="755">
                  <c:v>12.583</c:v>
                </c:pt>
                <c:pt idx="756">
                  <c:v>12.6</c:v>
                </c:pt>
                <c:pt idx="757">
                  <c:v>12.617000000000001</c:v>
                </c:pt>
                <c:pt idx="758">
                  <c:v>12.632999999999999</c:v>
                </c:pt>
                <c:pt idx="759">
                  <c:v>12.65</c:v>
                </c:pt>
                <c:pt idx="760">
                  <c:v>12.667</c:v>
                </c:pt>
                <c:pt idx="761">
                  <c:v>12.683</c:v>
                </c:pt>
                <c:pt idx="762">
                  <c:v>12.7</c:v>
                </c:pt>
                <c:pt idx="763">
                  <c:v>12.717000000000001</c:v>
                </c:pt>
                <c:pt idx="764">
                  <c:v>12.733000000000001</c:v>
                </c:pt>
                <c:pt idx="765">
                  <c:v>12.75</c:v>
                </c:pt>
                <c:pt idx="766">
                  <c:v>12.766999999999999</c:v>
                </c:pt>
                <c:pt idx="767">
                  <c:v>12.782999999999999</c:v>
                </c:pt>
                <c:pt idx="768">
                  <c:v>12.8</c:v>
                </c:pt>
                <c:pt idx="769">
                  <c:v>12.817</c:v>
                </c:pt>
                <c:pt idx="770">
                  <c:v>12.833</c:v>
                </c:pt>
                <c:pt idx="771">
                  <c:v>12.85</c:v>
                </c:pt>
                <c:pt idx="772">
                  <c:v>12.867000000000001</c:v>
                </c:pt>
                <c:pt idx="773">
                  <c:v>12.882999999999999</c:v>
                </c:pt>
                <c:pt idx="774">
                  <c:v>12.9</c:v>
                </c:pt>
                <c:pt idx="775">
                  <c:v>12.917</c:v>
                </c:pt>
                <c:pt idx="776">
                  <c:v>12.933</c:v>
                </c:pt>
                <c:pt idx="777">
                  <c:v>12.95</c:v>
                </c:pt>
                <c:pt idx="778">
                  <c:v>12.967000000000001</c:v>
                </c:pt>
                <c:pt idx="779">
                  <c:v>12.983000000000001</c:v>
                </c:pt>
                <c:pt idx="780">
                  <c:v>13</c:v>
                </c:pt>
                <c:pt idx="781">
                  <c:v>13.016999999999999</c:v>
                </c:pt>
                <c:pt idx="782">
                  <c:v>13.032999999999999</c:v>
                </c:pt>
                <c:pt idx="783">
                  <c:v>13.05</c:v>
                </c:pt>
                <c:pt idx="784">
                  <c:v>13.067</c:v>
                </c:pt>
                <c:pt idx="785">
                  <c:v>13.083</c:v>
                </c:pt>
                <c:pt idx="786">
                  <c:v>13.1</c:v>
                </c:pt>
                <c:pt idx="787">
                  <c:v>13.117000000000001</c:v>
                </c:pt>
                <c:pt idx="788">
                  <c:v>13.132999999999999</c:v>
                </c:pt>
                <c:pt idx="789">
                  <c:v>13.15</c:v>
                </c:pt>
                <c:pt idx="790">
                  <c:v>13.167</c:v>
                </c:pt>
                <c:pt idx="791">
                  <c:v>13.183</c:v>
                </c:pt>
                <c:pt idx="792">
                  <c:v>13.2</c:v>
                </c:pt>
                <c:pt idx="793">
                  <c:v>13.217000000000001</c:v>
                </c:pt>
                <c:pt idx="794">
                  <c:v>13.233000000000001</c:v>
                </c:pt>
                <c:pt idx="795">
                  <c:v>13.25</c:v>
                </c:pt>
                <c:pt idx="796">
                  <c:v>13.266999999999999</c:v>
                </c:pt>
                <c:pt idx="797">
                  <c:v>13.282999999999999</c:v>
                </c:pt>
                <c:pt idx="798">
                  <c:v>13.3</c:v>
                </c:pt>
                <c:pt idx="799">
                  <c:v>13.317</c:v>
                </c:pt>
                <c:pt idx="800">
                  <c:v>13.333</c:v>
                </c:pt>
                <c:pt idx="801">
                  <c:v>13.35</c:v>
                </c:pt>
                <c:pt idx="802">
                  <c:v>13.367000000000001</c:v>
                </c:pt>
                <c:pt idx="803">
                  <c:v>13.382999999999999</c:v>
                </c:pt>
                <c:pt idx="804">
                  <c:v>13.4</c:v>
                </c:pt>
                <c:pt idx="805">
                  <c:v>13.417</c:v>
                </c:pt>
                <c:pt idx="806">
                  <c:v>13.433</c:v>
                </c:pt>
                <c:pt idx="807">
                  <c:v>13.45</c:v>
                </c:pt>
                <c:pt idx="808">
                  <c:v>13.467000000000001</c:v>
                </c:pt>
                <c:pt idx="809">
                  <c:v>13.483000000000001</c:v>
                </c:pt>
                <c:pt idx="810">
                  <c:v>13.5</c:v>
                </c:pt>
                <c:pt idx="811">
                  <c:v>13.516999999999999</c:v>
                </c:pt>
                <c:pt idx="812">
                  <c:v>13.532999999999999</c:v>
                </c:pt>
                <c:pt idx="813">
                  <c:v>13.55</c:v>
                </c:pt>
                <c:pt idx="814">
                  <c:v>13.567</c:v>
                </c:pt>
                <c:pt idx="815">
                  <c:v>13.583</c:v>
                </c:pt>
                <c:pt idx="816">
                  <c:v>13.6</c:v>
                </c:pt>
                <c:pt idx="817">
                  <c:v>13.617000000000001</c:v>
                </c:pt>
                <c:pt idx="818">
                  <c:v>13.632999999999999</c:v>
                </c:pt>
                <c:pt idx="819">
                  <c:v>13.65</c:v>
                </c:pt>
                <c:pt idx="820">
                  <c:v>13.667</c:v>
                </c:pt>
                <c:pt idx="821">
                  <c:v>13.683</c:v>
                </c:pt>
                <c:pt idx="822">
                  <c:v>13.7</c:v>
                </c:pt>
                <c:pt idx="823">
                  <c:v>13.717000000000001</c:v>
                </c:pt>
                <c:pt idx="824">
                  <c:v>13.733000000000001</c:v>
                </c:pt>
                <c:pt idx="825">
                  <c:v>13.75</c:v>
                </c:pt>
                <c:pt idx="826">
                  <c:v>13.766999999999999</c:v>
                </c:pt>
                <c:pt idx="827">
                  <c:v>13.782999999999999</c:v>
                </c:pt>
                <c:pt idx="828">
                  <c:v>13.8</c:v>
                </c:pt>
                <c:pt idx="829">
                  <c:v>13.817</c:v>
                </c:pt>
                <c:pt idx="830">
                  <c:v>13.833</c:v>
                </c:pt>
                <c:pt idx="831">
                  <c:v>13.85</c:v>
                </c:pt>
                <c:pt idx="832">
                  <c:v>13.867000000000001</c:v>
                </c:pt>
                <c:pt idx="833">
                  <c:v>13.882999999999999</c:v>
                </c:pt>
                <c:pt idx="834">
                  <c:v>13.9</c:v>
                </c:pt>
                <c:pt idx="835">
                  <c:v>13.917</c:v>
                </c:pt>
                <c:pt idx="836">
                  <c:v>13.933</c:v>
                </c:pt>
                <c:pt idx="837">
                  <c:v>13.95</c:v>
                </c:pt>
                <c:pt idx="838">
                  <c:v>13.967000000000001</c:v>
                </c:pt>
                <c:pt idx="839">
                  <c:v>13.983000000000001</c:v>
                </c:pt>
                <c:pt idx="840">
                  <c:v>14</c:v>
                </c:pt>
                <c:pt idx="841">
                  <c:v>14.016999999999999</c:v>
                </c:pt>
                <c:pt idx="842">
                  <c:v>14.032999999999999</c:v>
                </c:pt>
                <c:pt idx="843">
                  <c:v>14.05</c:v>
                </c:pt>
                <c:pt idx="844">
                  <c:v>14.067</c:v>
                </c:pt>
                <c:pt idx="845">
                  <c:v>14.083</c:v>
                </c:pt>
                <c:pt idx="846">
                  <c:v>14.1</c:v>
                </c:pt>
                <c:pt idx="847">
                  <c:v>14.117000000000001</c:v>
                </c:pt>
                <c:pt idx="848">
                  <c:v>14.132999999999999</c:v>
                </c:pt>
                <c:pt idx="849">
                  <c:v>14.15</c:v>
                </c:pt>
                <c:pt idx="850">
                  <c:v>14.167</c:v>
                </c:pt>
                <c:pt idx="851">
                  <c:v>14.183</c:v>
                </c:pt>
                <c:pt idx="852">
                  <c:v>14.2</c:v>
                </c:pt>
                <c:pt idx="853">
                  <c:v>14.217000000000001</c:v>
                </c:pt>
                <c:pt idx="854">
                  <c:v>14.233000000000001</c:v>
                </c:pt>
                <c:pt idx="855">
                  <c:v>14.25</c:v>
                </c:pt>
                <c:pt idx="856">
                  <c:v>14.266999999999999</c:v>
                </c:pt>
                <c:pt idx="857">
                  <c:v>14.282999999999999</c:v>
                </c:pt>
                <c:pt idx="858">
                  <c:v>14.3</c:v>
                </c:pt>
                <c:pt idx="859">
                  <c:v>14.317</c:v>
                </c:pt>
                <c:pt idx="860">
                  <c:v>14.333</c:v>
                </c:pt>
                <c:pt idx="861">
                  <c:v>14.35</c:v>
                </c:pt>
                <c:pt idx="862">
                  <c:v>14.367000000000001</c:v>
                </c:pt>
                <c:pt idx="863">
                  <c:v>14.382999999999999</c:v>
                </c:pt>
                <c:pt idx="864">
                  <c:v>14.4</c:v>
                </c:pt>
                <c:pt idx="865">
                  <c:v>14.417</c:v>
                </c:pt>
                <c:pt idx="866">
                  <c:v>14.433</c:v>
                </c:pt>
                <c:pt idx="867">
                  <c:v>14.45</c:v>
                </c:pt>
                <c:pt idx="868">
                  <c:v>14.467000000000001</c:v>
                </c:pt>
                <c:pt idx="869">
                  <c:v>14.483000000000001</c:v>
                </c:pt>
                <c:pt idx="870">
                  <c:v>14.5</c:v>
                </c:pt>
                <c:pt idx="871">
                  <c:v>14.516999999999999</c:v>
                </c:pt>
                <c:pt idx="872">
                  <c:v>14.532999999999999</c:v>
                </c:pt>
                <c:pt idx="873">
                  <c:v>14.55</c:v>
                </c:pt>
                <c:pt idx="874">
                  <c:v>14.567</c:v>
                </c:pt>
                <c:pt idx="875">
                  <c:v>14.583</c:v>
                </c:pt>
                <c:pt idx="876">
                  <c:v>14.6</c:v>
                </c:pt>
                <c:pt idx="877">
                  <c:v>14.617000000000001</c:v>
                </c:pt>
                <c:pt idx="878">
                  <c:v>14.632999999999999</c:v>
                </c:pt>
                <c:pt idx="879">
                  <c:v>14.65</c:v>
                </c:pt>
                <c:pt idx="880">
                  <c:v>14.667</c:v>
                </c:pt>
                <c:pt idx="881">
                  <c:v>14.683</c:v>
                </c:pt>
                <c:pt idx="882">
                  <c:v>14.7</c:v>
                </c:pt>
                <c:pt idx="883">
                  <c:v>14.717000000000001</c:v>
                </c:pt>
                <c:pt idx="884">
                  <c:v>14.733000000000001</c:v>
                </c:pt>
                <c:pt idx="885">
                  <c:v>14.75</c:v>
                </c:pt>
                <c:pt idx="886">
                  <c:v>14.766999999999999</c:v>
                </c:pt>
                <c:pt idx="887">
                  <c:v>14.782999999999999</c:v>
                </c:pt>
                <c:pt idx="888">
                  <c:v>14.8</c:v>
                </c:pt>
                <c:pt idx="889">
                  <c:v>14.817</c:v>
                </c:pt>
                <c:pt idx="890">
                  <c:v>14.833</c:v>
                </c:pt>
                <c:pt idx="891">
                  <c:v>14.85</c:v>
                </c:pt>
                <c:pt idx="892">
                  <c:v>14.867000000000001</c:v>
                </c:pt>
                <c:pt idx="893">
                  <c:v>14.882999999999999</c:v>
                </c:pt>
                <c:pt idx="894">
                  <c:v>14.9</c:v>
                </c:pt>
                <c:pt idx="895">
                  <c:v>14.917</c:v>
                </c:pt>
                <c:pt idx="896">
                  <c:v>14.933</c:v>
                </c:pt>
                <c:pt idx="897">
                  <c:v>14.95</c:v>
                </c:pt>
                <c:pt idx="898">
                  <c:v>14.967000000000001</c:v>
                </c:pt>
                <c:pt idx="899">
                  <c:v>14.983000000000001</c:v>
                </c:pt>
                <c:pt idx="900">
                  <c:v>15</c:v>
                </c:pt>
                <c:pt idx="901">
                  <c:v>15.016999999999999</c:v>
                </c:pt>
                <c:pt idx="902">
                  <c:v>15.032999999999999</c:v>
                </c:pt>
                <c:pt idx="903">
                  <c:v>15.05</c:v>
                </c:pt>
                <c:pt idx="904">
                  <c:v>15.067</c:v>
                </c:pt>
                <c:pt idx="905">
                  <c:v>15.083</c:v>
                </c:pt>
                <c:pt idx="906">
                  <c:v>15.1</c:v>
                </c:pt>
                <c:pt idx="907">
                  <c:v>15.117000000000001</c:v>
                </c:pt>
                <c:pt idx="908">
                  <c:v>15.132999999999999</c:v>
                </c:pt>
                <c:pt idx="909">
                  <c:v>15.15</c:v>
                </c:pt>
                <c:pt idx="910">
                  <c:v>15.167</c:v>
                </c:pt>
                <c:pt idx="911">
                  <c:v>15.183</c:v>
                </c:pt>
                <c:pt idx="912">
                  <c:v>15.2</c:v>
                </c:pt>
                <c:pt idx="913">
                  <c:v>15.217000000000001</c:v>
                </c:pt>
                <c:pt idx="914">
                  <c:v>15.233000000000001</c:v>
                </c:pt>
                <c:pt idx="915">
                  <c:v>15.25</c:v>
                </c:pt>
                <c:pt idx="916">
                  <c:v>15.266999999999999</c:v>
                </c:pt>
                <c:pt idx="917">
                  <c:v>15.282999999999999</c:v>
                </c:pt>
                <c:pt idx="918">
                  <c:v>15.3</c:v>
                </c:pt>
                <c:pt idx="919">
                  <c:v>15.317</c:v>
                </c:pt>
                <c:pt idx="920">
                  <c:v>15.333</c:v>
                </c:pt>
                <c:pt idx="921">
                  <c:v>15.35</c:v>
                </c:pt>
                <c:pt idx="922">
                  <c:v>15.367000000000001</c:v>
                </c:pt>
                <c:pt idx="923">
                  <c:v>15.382999999999999</c:v>
                </c:pt>
                <c:pt idx="924">
                  <c:v>15.4</c:v>
                </c:pt>
                <c:pt idx="925">
                  <c:v>15.417</c:v>
                </c:pt>
                <c:pt idx="926">
                  <c:v>15.433</c:v>
                </c:pt>
                <c:pt idx="927">
                  <c:v>15.45</c:v>
                </c:pt>
                <c:pt idx="928">
                  <c:v>15.467000000000001</c:v>
                </c:pt>
                <c:pt idx="929">
                  <c:v>15.483000000000001</c:v>
                </c:pt>
                <c:pt idx="930">
                  <c:v>15.5</c:v>
                </c:pt>
                <c:pt idx="931">
                  <c:v>15.516999999999999</c:v>
                </c:pt>
                <c:pt idx="932">
                  <c:v>15.532999999999999</c:v>
                </c:pt>
                <c:pt idx="933">
                  <c:v>15.55</c:v>
                </c:pt>
                <c:pt idx="934">
                  <c:v>15.567</c:v>
                </c:pt>
                <c:pt idx="935">
                  <c:v>15.583</c:v>
                </c:pt>
                <c:pt idx="936">
                  <c:v>15.6</c:v>
                </c:pt>
                <c:pt idx="937">
                  <c:v>15.617000000000001</c:v>
                </c:pt>
                <c:pt idx="938">
                  <c:v>15.632999999999999</c:v>
                </c:pt>
                <c:pt idx="939">
                  <c:v>15.65</c:v>
                </c:pt>
                <c:pt idx="940">
                  <c:v>15.667</c:v>
                </c:pt>
                <c:pt idx="941">
                  <c:v>15.683</c:v>
                </c:pt>
                <c:pt idx="942">
                  <c:v>15.7</c:v>
                </c:pt>
                <c:pt idx="943">
                  <c:v>15.717000000000001</c:v>
                </c:pt>
                <c:pt idx="944">
                  <c:v>15.733000000000001</c:v>
                </c:pt>
                <c:pt idx="945">
                  <c:v>15.75</c:v>
                </c:pt>
                <c:pt idx="946">
                  <c:v>15.766999999999999</c:v>
                </c:pt>
                <c:pt idx="947">
                  <c:v>15.782999999999999</c:v>
                </c:pt>
                <c:pt idx="948">
                  <c:v>15.8</c:v>
                </c:pt>
                <c:pt idx="949">
                  <c:v>15.817</c:v>
                </c:pt>
                <c:pt idx="950">
                  <c:v>15.833</c:v>
                </c:pt>
                <c:pt idx="951">
                  <c:v>15.85</c:v>
                </c:pt>
                <c:pt idx="952">
                  <c:v>15.867000000000001</c:v>
                </c:pt>
                <c:pt idx="953">
                  <c:v>15.882999999999999</c:v>
                </c:pt>
                <c:pt idx="954">
                  <c:v>15.9</c:v>
                </c:pt>
                <c:pt idx="955">
                  <c:v>15.917</c:v>
                </c:pt>
                <c:pt idx="956">
                  <c:v>15.933</c:v>
                </c:pt>
                <c:pt idx="957">
                  <c:v>15.95</c:v>
                </c:pt>
                <c:pt idx="958">
                  <c:v>15.967000000000001</c:v>
                </c:pt>
                <c:pt idx="959">
                  <c:v>15.983000000000001</c:v>
                </c:pt>
                <c:pt idx="960">
                  <c:v>16</c:v>
                </c:pt>
                <c:pt idx="961">
                  <c:v>16.016999999999999</c:v>
                </c:pt>
                <c:pt idx="962">
                  <c:v>16.033000000000001</c:v>
                </c:pt>
                <c:pt idx="963">
                  <c:v>16.05</c:v>
                </c:pt>
                <c:pt idx="964">
                  <c:v>16.067</c:v>
                </c:pt>
                <c:pt idx="965">
                  <c:v>16.082999999999998</c:v>
                </c:pt>
                <c:pt idx="966">
                  <c:v>16.100000000000001</c:v>
                </c:pt>
                <c:pt idx="967">
                  <c:v>16.117000000000001</c:v>
                </c:pt>
                <c:pt idx="968">
                  <c:v>16.132999999999999</c:v>
                </c:pt>
                <c:pt idx="969">
                  <c:v>16.149999999999999</c:v>
                </c:pt>
                <c:pt idx="970">
                  <c:v>16.167000000000002</c:v>
                </c:pt>
                <c:pt idx="971">
                  <c:v>16.183</c:v>
                </c:pt>
                <c:pt idx="972">
                  <c:v>16.2</c:v>
                </c:pt>
                <c:pt idx="973">
                  <c:v>16.216999999999999</c:v>
                </c:pt>
                <c:pt idx="974">
                  <c:v>16.233000000000001</c:v>
                </c:pt>
                <c:pt idx="975">
                  <c:v>16.25</c:v>
                </c:pt>
                <c:pt idx="976">
                  <c:v>16.266999999999999</c:v>
                </c:pt>
                <c:pt idx="977">
                  <c:v>16.283000000000001</c:v>
                </c:pt>
                <c:pt idx="978">
                  <c:v>16.3</c:v>
                </c:pt>
                <c:pt idx="979">
                  <c:v>16.317</c:v>
                </c:pt>
                <c:pt idx="980">
                  <c:v>16.332999999999998</c:v>
                </c:pt>
                <c:pt idx="981">
                  <c:v>16.350000000000001</c:v>
                </c:pt>
                <c:pt idx="982">
                  <c:v>16.367000000000001</c:v>
                </c:pt>
                <c:pt idx="983">
                  <c:v>16.382999999999999</c:v>
                </c:pt>
                <c:pt idx="984">
                  <c:v>16.399999999999999</c:v>
                </c:pt>
                <c:pt idx="985">
                  <c:v>16.417000000000002</c:v>
                </c:pt>
                <c:pt idx="986">
                  <c:v>16.433</c:v>
                </c:pt>
                <c:pt idx="987">
                  <c:v>16.45</c:v>
                </c:pt>
                <c:pt idx="988">
                  <c:v>16.466999999999999</c:v>
                </c:pt>
                <c:pt idx="989">
                  <c:v>16.483000000000001</c:v>
                </c:pt>
                <c:pt idx="990">
                  <c:v>16.5</c:v>
                </c:pt>
                <c:pt idx="991">
                  <c:v>16.516999999999999</c:v>
                </c:pt>
                <c:pt idx="992">
                  <c:v>16.533000000000001</c:v>
                </c:pt>
                <c:pt idx="993">
                  <c:v>16.55</c:v>
                </c:pt>
                <c:pt idx="994">
                  <c:v>16.567</c:v>
                </c:pt>
                <c:pt idx="995">
                  <c:v>16.582999999999998</c:v>
                </c:pt>
                <c:pt idx="996">
                  <c:v>16.600000000000001</c:v>
                </c:pt>
                <c:pt idx="997">
                  <c:v>16.617000000000001</c:v>
                </c:pt>
                <c:pt idx="998">
                  <c:v>16.632999999999999</c:v>
                </c:pt>
                <c:pt idx="999">
                  <c:v>16.649999999999999</c:v>
                </c:pt>
                <c:pt idx="1000">
                  <c:v>16.667000000000002</c:v>
                </c:pt>
                <c:pt idx="1001">
                  <c:v>16.683</c:v>
                </c:pt>
                <c:pt idx="1002">
                  <c:v>16.7</c:v>
                </c:pt>
                <c:pt idx="1003">
                  <c:v>16.716999999999999</c:v>
                </c:pt>
                <c:pt idx="1004">
                  <c:v>16.733000000000001</c:v>
                </c:pt>
                <c:pt idx="1005">
                  <c:v>16.75</c:v>
                </c:pt>
                <c:pt idx="1006">
                  <c:v>16.766999999999999</c:v>
                </c:pt>
                <c:pt idx="1007">
                  <c:v>16.783000000000001</c:v>
                </c:pt>
                <c:pt idx="1008">
                  <c:v>16.8</c:v>
                </c:pt>
                <c:pt idx="1009">
                  <c:v>16.817</c:v>
                </c:pt>
                <c:pt idx="1010">
                  <c:v>16.832999999999998</c:v>
                </c:pt>
                <c:pt idx="1011">
                  <c:v>16.850000000000001</c:v>
                </c:pt>
                <c:pt idx="1012">
                  <c:v>16.867000000000001</c:v>
                </c:pt>
                <c:pt idx="1013">
                  <c:v>16.882999999999999</c:v>
                </c:pt>
                <c:pt idx="1014">
                  <c:v>16.899999999999999</c:v>
                </c:pt>
                <c:pt idx="1015">
                  <c:v>16.917000000000002</c:v>
                </c:pt>
                <c:pt idx="1016">
                  <c:v>16.933</c:v>
                </c:pt>
                <c:pt idx="1017">
                  <c:v>16.95</c:v>
                </c:pt>
                <c:pt idx="1018">
                  <c:v>16.966999999999999</c:v>
                </c:pt>
                <c:pt idx="1019">
                  <c:v>16.983000000000001</c:v>
                </c:pt>
                <c:pt idx="1020">
                  <c:v>17</c:v>
                </c:pt>
                <c:pt idx="1021">
                  <c:v>17.016999999999999</c:v>
                </c:pt>
                <c:pt idx="1022">
                  <c:v>17.033000000000001</c:v>
                </c:pt>
                <c:pt idx="1023">
                  <c:v>17.05</c:v>
                </c:pt>
                <c:pt idx="1024">
                  <c:v>17.067</c:v>
                </c:pt>
                <c:pt idx="1025">
                  <c:v>17.082999999999998</c:v>
                </c:pt>
                <c:pt idx="1026">
                  <c:v>17.100000000000001</c:v>
                </c:pt>
                <c:pt idx="1027">
                  <c:v>17.117000000000001</c:v>
                </c:pt>
                <c:pt idx="1028">
                  <c:v>17.132999999999999</c:v>
                </c:pt>
                <c:pt idx="1029">
                  <c:v>17.149999999999999</c:v>
                </c:pt>
                <c:pt idx="1030">
                  <c:v>17.167000000000002</c:v>
                </c:pt>
                <c:pt idx="1031">
                  <c:v>17.183</c:v>
                </c:pt>
                <c:pt idx="1032">
                  <c:v>17.2</c:v>
                </c:pt>
                <c:pt idx="1033">
                  <c:v>17.216999999999999</c:v>
                </c:pt>
                <c:pt idx="1034">
                  <c:v>17.233000000000001</c:v>
                </c:pt>
                <c:pt idx="1035">
                  <c:v>17.25</c:v>
                </c:pt>
                <c:pt idx="1036">
                  <c:v>17.266999999999999</c:v>
                </c:pt>
                <c:pt idx="1037">
                  <c:v>17.283000000000001</c:v>
                </c:pt>
                <c:pt idx="1038">
                  <c:v>17.3</c:v>
                </c:pt>
                <c:pt idx="1039">
                  <c:v>17.317</c:v>
                </c:pt>
                <c:pt idx="1040">
                  <c:v>17.332999999999998</c:v>
                </c:pt>
                <c:pt idx="1041">
                  <c:v>17.350000000000001</c:v>
                </c:pt>
                <c:pt idx="1042">
                  <c:v>17.367000000000001</c:v>
                </c:pt>
                <c:pt idx="1043">
                  <c:v>17.382999999999999</c:v>
                </c:pt>
                <c:pt idx="1044">
                  <c:v>17.399999999999999</c:v>
                </c:pt>
                <c:pt idx="1045">
                  <c:v>17.417000000000002</c:v>
                </c:pt>
                <c:pt idx="1046">
                  <c:v>17.433</c:v>
                </c:pt>
                <c:pt idx="1047">
                  <c:v>17.45</c:v>
                </c:pt>
                <c:pt idx="1048">
                  <c:v>17.466999999999999</c:v>
                </c:pt>
                <c:pt idx="1049">
                  <c:v>17.483000000000001</c:v>
                </c:pt>
                <c:pt idx="1050">
                  <c:v>17.5</c:v>
                </c:pt>
                <c:pt idx="1051">
                  <c:v>17.516999999999999</c:v>
                </c:pt>
                <c:pt idx="1052">
                  <c:v>17.533000000000001</c:v>
                </c:pt>
                <c:pt idx="1053">
                  <c:v>17.55</c:v>
                </c:pt>
                <c:pt idx="1054">
                  <c:v>17.567</c:v>
                </c:pt>
                <c:pt idx="1055">
                  <c:v>17.582999999999998</c:v>
                </c:pt>
                <c:pt idx="1056">
                  <c:v>17.600000000000001</c:v>
                </c:pt>
                <c:pt idx="1057">
                  <c:v>17.617000000000001</c:v>
                </c:pt>
                <c:pt idx="1058">
                  <c:v>17.632999999999999</c:v>
                </c:pt>
                <c:pt idx="1059">
                  <c:v>17.649999999999999</c:v>
                </c:pt>
                <c:pt idx="1060">
                  <c:v>17.667000000000002</c:v>
                </c:pt>
                <c:pt idx="1061">
                  <c:v>17.683</c:v>
                </c:pt>
                <c:pt idx="1062">
                  <c:v>17.7</c:v>
                </c:pt>
                <c:pt idx="1063">
                  <c:v>17.716999999999999</c:v>
                </c:pt>
                <c:pt idx="1064">
                  <c:v>17.733000000000001</c:v>
                </c:pt>
                <c:pt idx="1065">
                  <c:v>17.75</c:v>
                </c:pt>
                <c:pt idx="1066">
                  <c:v>17.766999999999999</c:v>
                </c:pt>
                <c:pt idx="1067">
                  <c:v>17.783000000000001</c:v>
                </c:pt>
                <c:pt idx="1068">
                  <c:v>17.8</c:v>
                </c:pt>
                <c:pt idx="1069">
                  <c:v>17.817</c:v>
                </c:pt>
                <c:pt idx="1070">
                  <c:v>17.832999999999998</c:v>
                </c:pt>
                <c:pt idx="1071">
                  <c:v>17.850000000000001</c:v>
                </c:pt>
                <c:pt idx="1072">
                  <c:v>17.867000000000001</c:v>
                </c:pt>
                <c:pt idx="1073">
                  <c:v>17.882999999999999</c:v>
                </c:pt>
                <c:pt idx="1074">
                  <c:v>17.899999999999999</c:v>
                </c:pt>
                <c:pt idx="1075">
                  <c:v>17.917000000000002</c:v>
                </c:pt>
                <c:pt idx="1076">
                  <c:v>17.933</c:v>
                </c:pt>
                <c:pt idx="1077">
                  <c:v>17.95</c:v>
                </c:pt>
                <c:pt idx="1078">
                  <c:v>17.966999999999999</c:v>
                </c:pt>
                <c:pt idx="1079">
                  <c:v>17.983000000000001</c:v>
                </c:pt>
                <c:pt idx="1080">
                  <c:v>18</c:v>
                </c:pt>
                <c:pt idx="1081">
                  <c:v>18.016999999999999</c:v>
                </c:pt>
                <c:pt idx="1082">
                  <c:v>18.033000000000001</c:v>
                </c:pt>
                <c:pt idx="1083">
                  <c:v>18.05</c:v>
                </c:pt>
                <c:pt idx="1084">
                  <c:v>18.067</c:v>
                </c:pt>
                <c:pt idx="1085">
                  <c:v>18.082999999999998</c:v>
                </c:pt>
                <c:pt idx="1086">
                  <c:v>18.100000000000001</c:v>
                </c:pt>
                <c:pt idx="1087">
                  <c:v>18.117000000000001</c:v>
                </c:pt>
                <c:pt idx="1088">
                  <c:v>18.132999999999999</c:v>
                </c:pt>
                <c:pt idx="1089">
                  <c:v>18.149999999999999</c:v>
                </c:pt>
                <c:pt idx="1090">
                  <c:v>18.167000000000002</c:v>
                </c:pt>
                <c:pt idx="1091">
                  <c:v>18.183</c:v>
                </c:pt>
                <c:pt idx="1092">
                  <c:v>18.2</c:v>
                </c:pt>
                <c:pt idx="1093">
                  <c:v>18.216999999999999</c:v>
                </c:pt>
                <c:pt idx="1094">
                  <c:v>18.233000000000001</c:v>
                </c:pt>
                <c:pt idx="1095">
                  <c:v>18.25</c:v>
                </c:pt>
                <c:pt idx="1096">
                  <c:v>18.266999999999999</c:v>
                </c:pt>
                <c:pt idx="1097">
                  <c:v>18.283000000000001</c:v>
                </c:pt>
                <c:pt idx="1098">
                  <c:v>18.3</c:v>
                </c:pt>
                <c:pt idx="1099">
                  <c:v>18.317</c:v>
                </c:pt>
                <c:pt idx="1100">
                  <c:v>18.332999999999998</c:v>
                </c:pt>
                <c:pt idx="1101">
                  <c:v>18.350000000000001</c:v>
                </c:pt>
                <c:pt idx="1102">
                  <c:v>18.367000000000001</c:v>
                </c:pt>
                <c:pt idx="1103">
                  <c:v>18.382999999999999</c:v>
                </c:pt>
                <c:pt idx="1104">
                  <c:v>18.399999999999999</c:v>
                </c:pt>
                <c:pt idx="1105">
                  <c:v>18.417000000000002</c:v>
                </c:pt>
                <c:pt idx="1106">
                  <c:v>18.433</c:v>
                </c:pt>
                <c:pt idx="1107">
                  <c:v>18.45</c:v>
                </c:pt>
                <c:pt idx="1108">
                  <c:v>18.466999999999999</c:v>
                </c:pt>
                <c:pt idx="1109">
                  <c:v>18.483000000000001</c:v>
                </c:pt>
                <c:pt idx="1110">
                  <c:v>18.5</c:v>
                </c:pt>
                <c:pt idx="1111">
                  <c:v>18.516999999999999</c:v>
                </c:pt>
                <c:pt idx="1112">
                  <c:v>18.533000000000001</c:v>
                </c:pt>
                <c:pt idx="1113">
                  <c:v>18.55</c:v>
                </c:pt>
                <c:pt idx="1114">
                  <c:v>18.567</c:v>
                </c:pt>
                <c:pt idx="1115">
                  <c:v>18.582999999999998</c:v>
                </c:pt>
                <c:pt idx="1116">
                  <c:v>18.600000000000001</c:v>
                </c:pt>
                <c:pt idx="1117">
                  <c:v>18.617000000000001</c:v>
                </c:pt>
                <c:pt idx="1118">
                  <c:v>18.632999999999999</c:v>
                </c:pt>
                <c:pt idx="1119">
                  <c:v>18.649999999999999</c:v>
                </c:pt>
                <c:pt idx="1120">
                  <c:v>18.667000000000002</c:v>
                </c:pt>
                <c:pt idx="1121">
                  <c:v>18.683</c:v>
                </c:pt>
                <c:pt idx="1122">
                  <c:v>18.7</c:v>
                </c:pt>
                <c:pt idx="1123">
                  <c:v>18.716999999999999</c:v>
                </c:pt>
                <c:pt idx="1124">
                  <c:v>18.733000000000001</c:v>
                </c:pt>
                <c:pt idx="1125">
                  <c:v>18.75</c:v>
                </c:pt>
                <c:pt idx="1126">
                  <c:v>18.766999999999999</c:v>
                </c:pt>
                <c:pt idx="1127">
                  <c:v>18.783000000000001</c:v>
                </c:pt>
                <c:pt idx="1128">
                  <c:v>18.8</c:v>
                </c:pt>
                <c:pt idx="1129">
                  <c:v>18.817</c:v>
                </c:pt>
                <c:pt idx="1130">
                  <c:v>18.832999999999998</c:v>
                </c:pt>
                <c:pt idx="1131">
                  <c:v>18.850000000000001</c:v>
                </c:pt>
                <c:pt idx="1132">
                  <c:v>18.867000000000001</c:v>
                </c:pt>
                <c:pt idx="1133">
                  <c:v>18.882999999999999</c:v>
                </c:pt>
                <c:pt idx="1134">
                  <c:v>18.899999999999999</c:v>
                </c:pt>
                <c:pt idx="1135">
                  <c:v>18.917000000000002</c:v>
                </c:pt>
                <c:pt idx="1136">
                  <c:v>18.933</c:v>
                </c:pt>
                <c:pt idx="1137">
                  <c:v>18.95</c:v>
                </c:pt>
                <c:pt idx="1138">
                  <c:v>18.966999999999999</c:v>
                </c:pt>
                <c:pt idx="1139">
                  <c:v>18.983000000000001</c:v>
                </c:pt>
                <c:pt idx="1140">
                  <c:v>19</c:v>
                </c:pt>
                <c:pt idx="1141">
                  <c:v>19.016999999999999</c:v>
                </c:pt>
                <c:pt idx="1142">
                  <c:v>19.033000000000001</c:v>
                </c:pt>
                <c:pt idx="1143">
                  <c:v>19.05</c:v>
                </c:pt>
                <c:pt idx="1144">
                  <c:v>19.067</c:v>
                </c:pt>
                <c:pt idx="1145">
                  <c:v>19.082999999999998</c:v>
                </c:pt>
                <c:pt idx="1146">
                  <c:v>19.100000000000001</c:v>
                </c:pt>
                <c:pt idx="1147">
                  <c:v>19.117000000000001</c:v>
                </c:pt>
                <c:pt idx="1148">
                  <c:v>19.132999999999999</c:v>
                </c:pt>
                <c:pt idx="1149">
                  <c:v>19.149999999999999</c:v>
                </c:pt>
                <c:pt idx="1150">
                  <c:v>19.167000000000002</c:v>
                </c:pt>
                <c:pt idx="1151">
                  <c:v>19.183</c:v>
                </c:pt>
                <c:pt idx="1152">
                  <c:v>19.2</c:v>
                </c:pt>
                <c:pt idx="1153">
                  <c:v>19.216999999999999</c:v>
                </c:pt>
                <c:pt idx="1154">
                  <c:v>19.233000000000001</c:v>
                </c:pt>
                <c:pt idx="1155">
                  <c:v>19.25</c:v>
                </c:pt>
                <c:pt idx="1156">
                  <c:v>19.266999999999999</c:v>
                </c:pt>
                <c:pt idx="1157">
                  <c:v>19.283000000000001</c:v>
                </c:pt>
                <c:pt idx="1158">
                  <c:v>19.3</c:v>
                </c:pt>
                <c:pt idx="1159">
                  <c:v>19.317</c:v>
                </c:pt>
                <c:pt idx="1160">
                  <c:v>19.332999999999998</c:v>
                </c:pt>
                <c:pt idx="1161">
                  <c:v>19.350000000000001</c:v>
                </c:pt>
                <c:pt idx="1162">
                  <c:v>19.367000000000001</c:v>
                </c:pt>
                <c:pt idx="1163">
                  <c:v>19.382999999999999</c:v>
                </c:pt>
                <c:pt idx="1164">
                  <c:v>19.399999999999999</c:v>
                </c:pt>
                <c:pt idx="1165">
                  <c:v>19.417000000000002</c:v>
                </c:pt>
                <c:pt idx="1166">
                  <c:v>19.433</c:v>
                </c:pt>
                <c:pt idx="1167">
                  <c:v>19.45</c:v>
                </c:pt>
                <c:pt idx="1168">
                  <c:v>19.466999999999999</c:v>
                </c:pt>
                <c:pt idx="1169">
                  <c:v>19.483000000000001</c:v>
                </c:pt>
                <c:pt idx="1170">
                  <c:v>19.5</c:v>
                </c:pt>
                <c:pt idx="1171">
                  <c:v>19.516999999999999</c:v>
                </c:pt>
                <c:pt idx="1172">
                  <c:v>19.533000000000001</c:v>
                </c:pt>
                <c:pt idx="1173">
                  <c:v>19.55</c:v>
                </c:pt>
                <c:pt idx="1174">
                  <c:v>19.567</c:v>
                </c:pt>
                <c:pt idx="1175">
                  <c:v>19.582999999999998</c:v>
                </c:pt>
                <c:pt idx="1176">
                  <c:v>19.600000000000001</c:v>
                </c:pt>
                <c:pt idx="1177">
                  <c:v>19.617000000000001</c:v>
                </c:pt>
                <c:pt idx="1178">
                  <c:v>19.632999999999999</c:v>
                </c:pt>
                <c:pt idx="1179">
                  <c:v>19.649999999999999</c:v>
                </c:pt>
                <c:pt idx="1180">
                  <c:v>19.667000000000002</c:v>
                </c:pt>
                <c:pt idx="1181">
                  <c:v>19.683</c:v>
                </c:pt>
                <c:pt idx="1182">
                  <c:v>19.7</c:v>
                </c:pt>
                <c:pt idx="1183">
                  <c:v>19.716999999999999</c:v>
                </c:pt>
                <c:pt idx="1184">
                  <c:v>19.733000000000001</c:v>
                </c:pt>
                <c:pt idx="1185">
                  <c:v>19.75</c:v>
                </c:pt>
                <c:pt idx="1186">
                  <c:v>19.766999999999999</c:v>
                </c:pt>
                <c:pt idx="1187">
                  <c:v>19.783000000000001</c:v>
                </c:pt>
                <c:pt idx="1188">
                  <c:v>19.8</c:v>
                </c:pt>
                <c:pt idx="1189">
                  <c:v>19.817</c:v>
                </c:pt>
                <c:pt idx="1190">
                  <c:v>19.832999999999998</c:v>
                </c:pt>
                <c:pt idx="1191">
                  <c:v>19.850000000000001</c:v>
                </c:pt>
                <c:pt idx="1192">
                  <c:v>19.867000000000001</c:v>
                </c:pt>
                <c:pt idx="1193">
                  <c:v>19.882999999999999</c:v>
                </c:pt>
                <c:pt idx="1194">
                  <c:v>19.899999999999999</c:v>
                </c:pt>
                <c:pt idx="1195">
                  <c:v>19.917000000000002</c:v>
                </c:pt>
                <c:pt idx="1196">
                  <c:v>19.933</c:v>
                </c:pt>
                <c:pt idx="1197">
                  <c:v>19.95</c:v>
                </c:pt>
                <c:pt idx="1198">
                  <c:v>19.966999999999999</c:v>
                </c:pt>
                <c:pt idx="1199">
                  <c:v>19.983000000000001</c:v>
                </c:pt>
                <c:pt idx="1200">
                  <c:v>20</c:v>
                </c:pt>
                <c:pt idx="1201">
                  <c:v>20.016999999999999</c:v>
                </c:pt>
                <c:pt idx="1202">
                  <c:v>20.033000000000001</c:v>
                </c:pt>
                <c:pt idx="1203">
                  <c:v>20.05</c:v>
                </c:pt>
                <c:pt idx="1204">
                  <c:v>20.067</c:v>
                </c:pt>
                <c:pt idx="1205">
                  <c:v>20.082999999999998</c:v>
                </c:pt>
                <c:pt idx="1206">
                  <c:v>20.100000000000001</c:v>
                </c:pt>
                <c:pt idx="1207">
                  <c:v>20.117000000000001</c:v>
                </c:pt>
                <c:pt idx="1208">
                  <c:v>20.132999999999999</c:v>
                </c:pt>
                <c:pt idx="1209">
                  <c:v>20.149999999999999</c:v>
                </c:pt>
                <c:pt idx="1210">
                  <c:v>20.167000000000002</c:v>
                </c:pt>
                <c:pt idx="1211">
                  <c:v>20.183</c:v>
                </c:pt>
                <c:pt idx="1212">
                  <c:v>20.2</c:v>
                </c:pt>
                <c:pt idx="1213">
                  <c:v>20.216999999999999</c:v>
                </c:pt>
                <c:pt idx="1214">
                  <c:v>20.233000000000001</c:v>
                </c:pt>
                <c:pt idx="1215">
                  <c:v>20.25</c:v>
                </c:pt>
                <c:pt idx="1216">
                  <c:v>20.266999999999999</c:v>
                </c:pt>
                <c:pt idx="1217">
                  <c:v>20.283000000000001</c:v>
                </c:pt>
                <c:pt idx="1218">
                  <c:v>20.3</c:v>
                </c:pt>
                <c:pt idx="1219">
                  <c:v>20.317</c:v>
                </c:pt>
                <c:pt idx="1220">
                  <c:v>20.332999999999998</c:v>
                </c:pt>
                <c:pt idx="1221">
                  <c:v>20.350000000000001</c:v>
                </c:pt>
                <c:pt idx="1222">
                  <c:v>20.367000000000001</c:v>
                </c:pt>
                <c:pt idx="1223">
                  <c:v>20.382999999999999</c:v>
                </c:pt>
                <c:pt idx="1224">
                  <c:v>20.399999999999999</c:v>
                </c:pt>
                <c:pt idx="1225">
                  <c:v>20.417000000000002</c:v>
                </c:pt>
                <c:pt idx="1226">
                  <c:v>20.433</c:v>
                </c:pt>
                <c:pt idx="1227">
                  <c:v>20.45</c:v>
                </c:pt>
                <c:pt idx="1228">
                  <c:v>20.466999999999999</c:v>
                </c:pt>
                <c:pt idx="1229">
                  <c:v>20.483000000000001</c:v>
                </c:pt>
                <c:pt idx="1230">
                  <c:v>20.5</c:v>
                </c:pt>
                <c:pt idx="1231">
                  <c:v>20.516999999999999</c:v>
                </c:pt>
                <c:pt idx="1232">
                  <c:v>20.533000000000001</c:v>
                </c:pt>
                <c:pt idx="1233">
                  <c:v>20.55</c:v>
                </c:pt>
                <c:pt idx="1234">
                  <c:v>20.567</c:v>
                </c:pt>
                <c:pt idx="1235">
                  <c:v>20.582999999999998</c:v>
                </c:pt>
                <c:pt idx="1236">
                  <c:v>20.6</c:v>
                </c:pt>
                <c:pt idx="1237">
                  <c:v>20.617000000000001</c:v>
                </c:pt>
                <c:pt idx="1238">
                  <c:v>20.632999999999999</c:v>
                </c:pt>
                <c:pt idx="1239">
                  <c:v>20.65</c:v>
                </c:pt>
                <c:pt idx="1240">
                  <c:v>20.667000000000002</c:v>
                </c:pt>
                <c:pt idx="1241">
                  <c:v>20.683</c:v>
                </c:pt>
                <c:pt idx="1242">
                  <c:v>20.7</c:v>
                </c:pt>
                <c:pt idx="1243">
                  <c:v>20.716999999999999</c:v>
                </c:pt>
                <c:pt idx="1244">
                  <c:v>20.733000000000001</c:v>
                </c:pt>
                <c:pt idx="1245">
                  <c:v>20.75</c:v>
                </c:pt>
                <c:pt idx="1246">
                  <c:v>20.766999999999999</c:v>
                </c:pt>
                <c:pt idx="1247">
                  <c:v>20.783000000000001</c:v>
                </c:pt>
                <c:pt idx="1248">
                  <c:v>20.8</c:v>
                </c:pt>
                <c:pt idx="1249">
                  <c:v>20.817</c:v>
                </c:pt>
                <c:pt idx="1250">
                  <c:v>20.832999999999998</c:v>
                </c:pt>
                <c:pt idx="1251">
                  <c:v>20.85</c:v>
                </c:pt>
                <c:pt idx="1252">
                  <c:v>20.867000000000001</c:v>
                </c:pt>
                <c:pt idx="1253">
                  <c:v>20.882999999999999</c:v>
                </c:pt>
                <c:pt idx="1254">
                  <c:v>20.9</c:v>
                </c:pt>
                <c:pt idx="1255">
                  <c:v>20.917000000000002</c:v>
                </c:pt>
                <c:pt idx="1256">
                  <c:v>20.933</c:v>
                </c:pt>
                <c:pt idx="1257">
                  <c:v>20.95</c:v>
                </c:pt>
                <c:pt idx="1258">
                  <c:v>20.966999999999999</c:v>
                </c:pt>
                <c:pt idx="1259">
                  <c:v>20.983000000000001</c:v>
                </c:pt>
                <c:pt idx="1260">
                  <c:v>21</c:v>
                </c:pt>
                <c:pt idx="1261">
                  <c:v>21.016999999999999</c:v>
                </c:pt>
                <c:pt idx="1262">
                  <c:v>21.033000000000001</c:v>
                </c:pt>
                <c:pt idx="1263">
                  <c:v>21.05</c:v>
                </c:pt>
                <c:pt idx="1264">
                  <c:v>21.067</c:v>
                </c:pt>
                <c:pt idx="1265">
                  <c:v>21.082999999999998</c:v>
                </c:pt>
                <c:pt idx="1266">
                  <c:v>21.1</c:v>
                </c:pt>
                <c:pt idx="1267">
                  <c:v>21.117000000000001</c:v>
                </c:pt>
                <c:pt idx="1268">
                  <c:v>21.132999999999999</c:v>
                </c:pt>
                <c:pt idx="1269">
                  <c:v>21.15</c:v>
                </c:pt>
                <c:pt idx="1270">
                  <c:v>21.167000000000002</c:v>
                </c:pt>
                <c:pt idx="1271">
                  <c:v>21.183</c:v>
                </c:pt>
                <c:pt idx="1272">
                  <c:v>21.2</c:v>
                </c:pt>
                <c:pt idx="1273">
                  <c:v>21.216999999999999</c:v>
                </c:pt>
                <c:pt idx="1274">
                  <c:v>21.233000000000001</c:v>
                </c:pt>
                <c:pt idx="1275">
                  <c:v>21.25</c:v>
                </c:pt>
                <c:pt idx="1276">
                  <c:v>21.266999999999999</c:v>
                </c:pt>
                <c:pt idx="1277">
                  <c:v>21.283000000000001</c:v>
                </c:pt>
                <c:pt idx="1278">
                  <c:v>21.3</c:v>
                </c:pt>
                <c:pt idx="1279">
                  <c:v>21.317</c:v>
                </c:pt>
                <c:pt idx="1280">
                  <c:v>21.332999999999998</c:v>
                </c:pt>
                <c:pt idx="1281">
                  <c:v>21.35</c:v>
                </c:pt>
                <c:pt idx="1282">
                  <c:v>21.367000000000001</c:v>
                </c:pt>
                <c:pt idx="1283">
                  <c:v>21.382999999999999</c:v>
                </c:pt>
                <c:pt idx="1284">
                  <c:v>21.4</c:v>
                </c:pt>
                <c:pt idx="1285">
                  <c:v>21.417000000000002</c:v>
                </c:pt>
                <c:pt idx="1286">
                  <c:v>21.433</c:v>
                </c:pt>
                <c:pt idx="1287">
                  <c:v>21.45</c:v>
                </c:pt>
                <c:pt idx="1288">
                  <c:v>21.466999999999999</c:v>
                </c:pt>
                <c:pt idx="1289">
                  <c:v>21.483000000000001</c:v>
                </c:pt>
                <c:pt idx="1290">
                  <c:v>21.5</c:v>
                </c:pt>
                <c:pt idx="1291">
                  <c:v>21.516999999999999</c:v>
                </c:pt>
                <c:pt idx="1292">
                  <c:v>21.533000000000001</c:v>
                </c:pt>
                <c:pt idx="1293">
                  <c:v>21.55</c:v>
                </c:pt>
                <c:pt idx="1294">
                  <c:v>21.567</c:v>
                </c:pt>
                <c:pt idx="1295">
                  <c:v>21.582999999999998</c:v>
                </c:pt>
                <c:pt idx="1296">
                  <c:v>21.6</c:v>
                </c:pt>
                <c:pt idx="1297">
                  <c:v>21.617000000000001</c:v>
                </c:pt>
                <c:pt idx="1298">
                  <c:v>21.632999999999999</c:v>
                </c:pt>
                <c:pt idx="1299">
                  <c:v>21.65</c:v>
                </c:pt>
                <c:pt idx="1300">
                  <c:v>21.667000000000002</c:v>
                </c:pt>
                <c:pt idx="1301">
                  <c:v>21.683</c:v>
                </c:pt>
                <c:pt idx="1302">
                  <c:v>21.7</c:v>
                </c:pt>
                <c:pt idx="1303">
                  <c:v>21.716999999999999</c:v>
                </c:pt>
                <c:pt idx="1304">
                  <c:v>21.733000000000001</c:v>
                </c:pt>
                <c:pt idx="1305">
                  <c:v>21.75</c:v>
                </c:pt>
                <c:pt idx="1306">
                  <c:v>21.766999999999999</c:v>
                </c:pt>
                <c:pt idx="1307">
                  <c:v>21.783000000000001</c:v>
                </c:pt>
                <c:pt idx="1308">
                  <c:v>21.8</c:v>
                </c:pt>
                <c:pt idx="1309">
                  <c:v>21.817</c:v>
                </c:pt>
                <c:pt idx="1310">
                  <c:v>21.832999999999998</c:v>
                </c:pt>
                <c:pt idx="1311">
                  <c:v>21.85</c:v>
                </c:pt>
                <c:pt idx="1312">
                  <c:v>21.867000000000001</c:v>
                </c:pt>
                <c:pt idx="1313">
                  <c:v>21.882999999999999</c:v>
                </c:pt>
                <c:pt idx="1314">
                  <c:v>21.9</c:v>
                </c:pt>
                <c:pt idx="1315">
                  <c:v>21.917000000000002</c:v>
                </c:pt>
                <c:pt idx="1316">
                  <c:v>21.933</c:v>
                </c:pt>
                <c:pt idx="1317">
                  <c:v>21.95</c:v>
                </c:pt>
                <c:pt idx="1318">
                  <c:v>21.966999999999999</c:v>
                </c:pt>
                <c:pt idx="1319">
                  <c:v>21.983000000000001</c:v>
                </c:pt>
                <c:pt idx="1320">
                  <c:v>22</c:v>
                </c:pt>
                <c:pt idx="1321">
                  <c:v>22.016999999999999</c:v>
                </c:pt>
                <c:pt idx="1322">
                  <c:v>22.033000000000001</c:v>
                </c:pt>
                <c:pt idx="1323">
                  <c:v>22.05</c:v>
                </c:pt>
                <c:pt idx="1324">
                  <c:v>22.067</c:v>
                </c:pt>
                <c:pt idx="1325">
                  <c:v>22.082999999999998</c:v>
                </c:pt>
                <c:pt idx="1326">
                  <c:v>22.1</c:v>
                </c:pt>
                <c:pt idx="1327">
                  <c:v>22.117000000000001</c:v>
                </c:pt>
                <c:pt idx="1328">
                  <c:v>22.132999999999999</c:v>
                </c:pt>
                <c:pt idx="1329">
                  <c:v>22.15</c:v>
                </c:pt>
                <c:pt idx="1330">
                  <c:v>22.167000000000002</c:v>
                </c:pt>
                <c:pt idx="1331">
                  <c:v>22.183</c:v>
                </c:pt>
                <c:pt idx="1332">
                  <c:v>22.2</c:v>
                </c:pt>
                <c:pt idx="1333">
                  <c:v>22.216999999999999</c:v>
                </c:pt>
                <c:pt idx="1334">
                  <c:v>22.233000000000001</c:v>
                </c:pt>
                <c:pt idx="1335">
                  <c:v>22.25</c:v>
                </c:pt>
                <c:pt idx="1336">
                  <c:v>22.266999999999999</c:v>
                </c:pt>
                <c:pt idx="1337">
                  <c:v>22.283000000000001</c:v>
                </c:pt>
                <c:pt idx="1338">
                  <c:v>22.3</c:v>
                </c:pt>
                <c:pt idx="1339">
                  <c:v>22.317</c:v>
                </c:pt>
                <c:pt idx="1340">
                  <c:v>22.332999999999998</c:v>
                </c:pt>
                <c:pt idx="1341">
                  <c:v>22.35</c:v>
                </c:pt>
                <c:pt idx="1342">
                  <c:v>22.367000000000001</c:v>
                </c:pt>
                <c:pt idx="1343">
                  <c:v>22.382999999999999</c:v>
                </c:pt>
                <c:pt idx="1344">
                  <c:v>22.4</c:v>
                </c:pt>
                <c:pt idx="1345">
                  <c:v>22.417000000000002</c:v>
                </c:pt>
                <c:pt idx="1346">
                  <c:v>22.433</c:v>
                </c:pt>
                <c:pt idx="1347">
                  <c:v>22.45</c:v>
                </c:pt>
                <c:pt idx="1348">
                  <c:v>22.466999999999999</c:v>
                </c:pt>
                <c:pt idx="1349">
                  <c:v>22.483000000000001</c:v>
                </c:pt>
                <c:pt idx="1350">
                  <c:v>22.5</c:v>
                </c:pt>
                <c:pt idx="1351">
                  <c:v>22.516999999999999</c:v>
                </c:pt>
                <c:pt idx="1352">
                  <c:v>22.533000000000001</c:v>
                </c:pt>
                <c:pt idx="1353">
                  <c:v>22.55</c:v>
                </c:pt>
                <c:pt idx="1354">
                  <c:v>22.567</c:v>
                </c:pt>
                <c:pt idx="1355">
                  <c:v>22.582999999999998</c:v>
                </c:pt>
                <c:pt idx="1356">
                  <c:v>22.6</c:v>
                </c:pt>
                <c:pt idx="1357">
                  <c:v>22.617000000000001</c:v>
                </c:pt>
                <c:pt idx="1358">
                  <c:v>22.632999999999999</c:v>
                </c:pt>
                <c:pt idx="1359">
                  <c:v>22.65</c:v>
                </c:pt>
                <c:pt idx="1360">
                  <c:v>22.667000000000002</c:v>
                </c:pt>
                <c:pt idx="1361">
                  <c:v>22.683</c:v>
                </c:pt>
                <c:pt idx="1362">
                  <c:v>22.7</c:v>
                </c:pt>
                <c:pt idx="1363">
                  <c:v>22.716999999999999</c:v>
                </c:pt>
                <c:pt idx="1364">
                  <c:v>22.733000000000001</c:v>
                </c:pt>
                <c:pt idx="1365">
                  <c:v>22.75</c:v>
                </c:pt>
                <c:pt idx="1366">
                  <c:v>22.766999999999999</c:v>
                </c:pt>
                <c:pt idx="1367">
                  <c:v>22.783000000000001</c:v>
                </c:pt>
                <c:pt idx="1368">
                  <c:v>22.8</c:v>
                </c:pt>
                <c:pt idx="1369">
                  <c:v>22.817</c:v>
                </c:pt>
                <c:pt idx="1370">
                  <c:v>22.832999999999998</c:v>
                </c:pt>
                <c:pt idx="1371">
                  <c:v>22.85</c:v>
                </c:pt>
                <c:pt idx="1372">
                  <c:v>22.867000000000001</c:v>
                </c:pt>
                <c:pt idx="1373">
                  <c:v>22.882999999999999</c:v>
                </c:pt>
                <c:pt idx="1374">
                  <c:v>22.9</c:v>
                </c:pt>
                <c:pt idx="1375">
                  <c:v>22.917000000000002</c:v>
                </c:pt>
                <c:pt idx="1376">
                  <c:v>22.933</c:v>
                </c:pt>
                <c:pt idx="1377">
                  <c:v>22.95</c:v>
                </c:pt>
                <c:pt idx="1378">
                  <c:v>22.966999999999999</c:v>
                </c:pt>
                <c:pt idx="1379">
                  <c:v>22.983000000000001</c:v>
                </c:pt>
                <c:pt idx="1380">
                  <c:v>23</c:v>
                </c:pt>
                <c:pt idx="1381">
                  <c:v>23.016999999999999</c:v>
                </c:pt>
                <c:pt idx="1382">
                  <c:v>23.033000000000001</c:v>
                </c:pt>
                <c:pt idx="1383">
                  <c:v>23.05</c:v>
                </c:pt>
                <c:pt idx="1384">
                  <c:v>23.067</c:v>
                </c:pt>
                <c:pt idx="1385">
                  <c:v>23.082999999999998</c:v>
                </c:pt>
                <c:pt idx="1386">
                  <c:v>23.1</c:v>
                </c:pt>
                <c:pt idx="1387">
                  <c:v>23.117000000000001</c:v>
                </c:pt>
                <c:pt idx="1388">
                  <c:v>23.132999999999999</c:v>
                </c:pt>
                <c:pt idx="1389">
                  <c:v>23.15</c:v>
                </c:pt>
                <c:pt idx="1390">
                  <c:v>23.167000000000002</c:v>
                </c:pt>
                <c:pt idx="1391">
                  <c:v>23.183</c:v>
                </c:pt>
                <c:pt idx="1392">
                  <c:v>23.2</c:v>
                </c:pt>
                <c:pt idx="1393">
                  <c:v>23.216999999999999</c:v>
                </c:pt>
                <c:pt idx="1394">
                  <c:v>23.233000000000001</c:v>
                </c:pt>
                <c:pt idx="1395">
                  <c:v>23.25</c:v>
                </c:pt>
                <c:pt idx="1396">
                  <c:v>23.266999999999999</c:v>
                </c:pt>
                <c:pt idx="1397">
                  <c:v>23.283000000000001</c:v>
                </c:pt>
                <c:pt idx="1398">
                  <c:v>23.3</c:v>
                </c:pt>
                <c:pt idx="1399">
                  <c:v>23.317</c:v>
                </c:pt>
                <c:pt idx="1400">
                  <c:v>23.332999999999998</c:v>
                </c:pt>
                <c:pt idx="1401">
                  <c:v>23.35</c:v>
                </c:pt>
                <c:pt idx="1402">
                  <c:v>23.367000000000001</c:v>
                </c:pt>
                <c:pt idx="1403">
                  <c:v>23.382999999999999</c:v>
                </c:pt>
                <c:pt idx="1404">
                  <c:v>23.4</c:v>
                </c:pt>
                <c:pt idx="1405">
                  <c:v>23.417000000000002</c:v>
                </c:pt>
                <c:pt idx="1406">
                  <c:v>23.433</c:v>
                </c:pt>
                <c:pt idx="1407">
                  <c:v>23.45</c:v>
                </c:pt>
                <c:pt idx="1408">
                  <c:v>23.466999999999999</c:v>
                </c:pt>
                <c:pt idx="1409">
                  <c:v>23.483000000000001</c:v>
                </c:pt>
                <c:pt idx="1410">
                  <c:v>23.5</c:v>
                </c:pt>
                <c:pt idx="1411">
                  <c:v>23.516999999999999</c:v>
                </c:pt>
                <c:pt idx="1412">
                  <c:v>23.533000000000001</c:v>
                </c:pt>
                <c:pt idx="1413">
                  <c:v>23.55</c:v>
                </c:pt>
                <c:pt idx="1414">
                  <c:v>23.567</c:v>
                </c:pt>
                <c:pt idx="1415">
                  <c:v>23.582999999999998</c:v>
                </c:pt>
                <c:pt idx="1416">
                  <c:v>23.6</c:v>
                </c:pt>
                <c:pt idx="1417">
                  <c:v>23.617000000000001</c:v>
                </c:pt>
                <c:pt idx="1418">
                  <c:v>23.632999999999999</c:v>
                </c:pt>
                <c:pt idx="1419">
                  <c:v>23.65</c:v>
                </c:pt>
                <c:pt idx="1420">
                  <c:v>23.667000000000002</c:v>
                </c:pt>
                <c:pt idx="1421">
                  <c:v>23.683</c:v>
                </c:pt>
                <c:pt idx="1422">
                  <c:v>23.7</c:v>
                </c:pt>
                <c:pt idx="1423">
                  <c:v>23.716999999999999</c:v>
                </c:pt>
                <c:pt idx="1424">
                  <c:v>23.733000000000001</c:v>
                </c:pt>
                <c:pt idx="1425">
                  <c:v>23.75</c:v>
                </c:pt>
                <c:pt idx="1426">
                  <c:v>23.766999999999999</c:v>
                </c:pt>
                <c:pt idx="1427">
                  <c:v>23.783000000000001</c:v>
                </c:pt>
                <c:pt idx="1428">
                  <c:v>23.8</c:v>
                </c:pt>
                <c:pt idx="1429">
                  <c:v>23.817</c:v>
                </c:pt>
                <c:pt idx="1430">
                  <c:v>23.832999999999998</c:v>
                </c:pt>
                <c:pt idx="1431">
                  <c:v>23.85</c:v>
                </c:pt>
                <c:pt idx="1432">
                  <c:v>23.867000000000001</c:v>
                </c:pt>
                <c:pt idx="1433">
                  <c:v>23.882999999999999</c:v>
                </c:pt>
                <c:pt idx="1434">
                  <c:v>23.9</c:v>
                </c:pt>
                <c:pt idx="1435">
                  <c:v>23.917000000000002</c:v>
                </c:pt>
                <c:pt idx="1436">
                  <c:v>23.933</c:v>
                </c:pt>
                <c:pt idx="1437">
                  <c:v>23.95</c:v>
                </c:pt>
                <c:pt idx="1438">
                  <c:v>23.966999999999999</c:v>
                </c:pt>
                <c:pt idx="1439">
                  <c:v>23.983000000000001</c:v>
                </c:pt>
                <c:pt idx="1440">
                  <c:v>24</c:v>
                </c:pt>
                <c:pt idx="1441">
                  <c:v>24.016999999999999</c:v>
                </c:pt>
                <c:pt idx="1442">
                  <c:v>24.033000000000001</c:v>
                </c:pt>
                <c:pt idx="1443">
                  <c:v>24.05</c:v>
                </c:pt>
                <c:pt idx="1444">
                  <c:v>24.067</c:v>
                </c:pt>
                <c:pt idx="1445">
                  <c:v>24.082999999999998</c:v>
                </c:pt>
                <c:pt idx="1446">
                  <c:v>24.1</c:v>
                </c:pt>
                <c:pt idx="1447">
                  <c:v>24.117000000000001</c:v>
                </c:pt>
                <c:pt idx="1448">
                  <c:v>24.132999999999999</c:v>
                </c:pt>
                <c:pt idx="1449">
                  <c:v>24.15</c:v>
                </c:pt>
                <c:pt idx="1450">
                  <c:v>24.167000000000002</c:v>
                </c:pt>
                <c:pt idx="1451">
                  <c:v>24.183</c:v>
                </c:pt>
                <c:pt idx="1452">
                  <c:v>24.2</c:v>
                </c:pt>
                <c:pt idx="1453">
                  <c:v>24.216999999999999</c:v>
                </c:pt>
                <c:pt idx="1454">
                  <c:v>24.233000000000001</c:v>
                </c:pt>
                <c:pt idx="1455">
                  <c:v>24.25</c:v>
                </c:pt>
                <c:pt idx="1456">
                  <c:v>24.266999999999999</c:v>
                </c:pt>
                <c:pt idx="1457">
                  <c:v>24.283000000000001</c:v>
                </c:pt>
                <c:pt idx="1458">
                  <c:v>24.3</c:v>
                </c:pt>
                <c:pt idx="1459">
                  <c:v>24.317</c:v>
                </c:pt>
                <c:pt idx="1460">
                  <c:v>24.332999999999998</c:v>
                </c:pt>
                <c:pt idx="1461">
                  <c:v>24.35</c:v>
                </c:pt>
                <c:pt idx="1462">
                  <c:v>24.367000000000001</c:v>
                </c:pt>
                <c:pt idx="1463">
                  <c:v>24.382999999999999</c:v>
                </c:pt>
                <c:pt idx="1464">
                  <c:v>24.4</c:v>
                </c:pt>
                <c:pt idx="1465">
                  <c:v>24.417000000000002</c:v>
                </c:pt>
                <c:pt idx="1466">
                  <c:v>24.433</c:v>
                </c:pt>
                <c:pt idx="1467">
                  <c:v>24.45</c:v>
                </c:pt>
                <c:pt idx="1468">
                  <c:v>24.466999999999999</c:v>
                </c:pt>
                <c:pt idx="1469">
                  <c:v>24.483000000000001</c:v>
                </c:pt>
                <c:pt idx="1470">
                  <c:v>24.5</c:v>
                </c:pt>
                <c:pt idx="1471">
                  <c:v>24.516999999999999</c:v>
                </c:pt>
                <c:pt idx="1472">
                  <c:v>24.533000000000001</c:v>
                </c:pt>
                <c:pt idx="1473">
                  <c:v>24.55</c:v>
                </c:pt>
                <c:pt idx="1474">
                  <c:v>24.567</c:v>
                </c:pt>
                <c:pt idx="1475">
                  <c:v>24.582999999999998</c:v>
                </c:pt>
                <c:pt idx="1476">
                  <c:v>24.6</c:v>
                </c:pt>
                <c:pt idx="1477">
                  <c:v>24.617000000000001</c:v>
                </c:pt>
                <c:pt idx="1478">
                  <c:v>24.632999999999999</c:v>
                </c:pt>
                <c:pt idx="1479">
                  <c:v>24.65</c:v>
                </c:pt>
                <c:pt idx="1480">
                  <c:v>24.667000000000002</c:v>
                </c:pt>
                <c:pt idx="1481">
                  <c:v>24.683</c:v>
                </c:pt>
                <c:pt idx="1482">
                  <c:v>24.7</c:v>
                </c:pt>
                <c:pt idx="1483">
                  <c:v>24.716999999999999</c:v>
                </c:pt>
                <c:pt idx="1484">
                  <c:v>24.733000000000001</c:v>
                </c:pt>
                <c:pt idx="1485">
                  <c:v>24.75</c:v>
                </c:pt>
                <c:pt idx="1486">
                  <c:v>24.766999999999999</c:v>
                </c:pt>
                <c:pt idx="1487">
                  <c:v>24.783000000000001</c:v>
                </c:pt>
                <c:pt idx="1488">
                  <c:v>24.8</c:v>
                </c:pt>
                <c:pt idx="1489">
                  <c:v>24.817</c:v>
                </c:pt>
                <c:pt idx="1490">
                  <c:v>24.832999999999998</c:v>
                </c:pt>
                <c:pt idx="1491">
                  <c:v>24.85</c:v>
                </c:pt>
                <c:pt idx="1492">
                  <c:v>24.867000000000001</c:v>
                </c:pt>
                <c:pt idx="1493">
                  <c:v>24.882999999999999</c:v>
                </c:pt>
                <c:pt idx="1494">
                  <c:v>24.9</c:v>
                </c:pt>
                <c:pt idx="1495">
                  <c:v>24.917000000000002</c:v>
                </c:pt>
                <c:pt idx="1496">
                  <c:v>24.933</c:v>
                </c:pt>
                <c:pt idx="1497">
                  <c:v>24.95</c:v>
                </c:pt>
                <c:pt idx="1498">
                  <c:v>24.966999999999999</c:v>
                </c:pt>
                <c:pt idx="1499">
                  <c:v>24.983000000000001</c:v>
                </c:pt>
                <c:pt idx="1500">
                  <c:v>25</c:v>
                </c:pt>
                <c:pt idx="1501">
                  <c:v>25.016999999999999</c:v>
                </c:pt>
                <c:pt idx="1502">
                  <c:v>25.033000000000001</c:v>
                </c:pt>
                <c:pt idx="1503">
                  <c:v>25.05</c:v>
                </c:pt>
                <c:pt idx="1504">
                  <c:v>25.067</c:v>
                </c:pt>
                <c:pt idx="1505">
                  <c:v>25.082999999999998</c:v>
                </c:pt>
                <c:pt idx="1506">
                  <c:v>25.1</c:v>
                </c:pt>
                <c:pt idx="1507">
                  <c:v>25.117000000000001</c:v>
                </c:pt>
                <c:pt idx="1508">
                  <c:v>25.132999999999999</c:v>
                </c:pt>
                <c:pt idx="1509">
                  <c:v>25.15</c:v>
                </c:pt>
                <c:pt idx="1510">
                  <c:v>25.167000000000002</c:v>
                </c:pt>
                <c:pt idx="1511">
                  <c:v>25.183</c:v>
                </c:pt>
                <c:pt idx="1512">
                  <c:v>25.2</c:v>
                </c:pt>
                <c:pt idx="1513">
                  <c:v>25.216999999999999</c:v>
                </c:pt>
                <c:pt idx="1514">
                  <c:v>25.233000000000001</c:v>
                </c:pt>
                <c:pt idx="1515">
                  <c:v>25.25</c:v>
                </c:pt>
                <c:pt idx="1516">
                  <c:v>25.266999999999999</c:v>
                </c:pt>
                <c:pt idx="1517">
                  <c:v>25.283000000000001</c:v>
                </c:pt>
                <c:pt idx="1518">
                  <c:v>25.3</c:v>
                </c:pt>
                <c:pt idx="1519">
                  <c:v>25.317</c:v>
                </c:pt>
                <c:pt idx="1520">
                  <c:v>25.332999999999998</c:v>
                </c:pt>
                <c:pt idx="1521">
                  <c:v>25.35</c:v>
                </c:pt>
                <c:pt idx="1522">
                  <c:v>25.367000000000001</c:v>
                </c:pt>
                <c:pt idx="1523">
                  <c:v>25.382999999999999</c:v>
                </c:pt>
                <c:pt idx="1524">
                  <c:v>25.4</c:v>
                </c:pt>
                <c:pt idx="1525">
                  <c:v>25.417000000000002</c:v>
                </c:pt>
                <c:pt idx="1526">
                  <c:v>25.433</c:v>
                </c:pt>
                <c:pt idx="1527">
                  <c:v>25.45</c:v>
                </c:pt>
                <c:pt idx="1528">
                  <c:v>25.466999999999999</c:v>
                </c:pt>
                <c:pt idx="1529">
                  <c:v>25.483000000000001</c:v>
                </c:pt>
                <c:pt idx="1530">
                  <c:v>25.5</c:v>
                </c:pt>
                <c:pt idx="1531">
                  <c:v>25.516999999999999</c:v>
                </c:pt>
                <c:pt idx="1532">
                  <c:v>25.533000000000001</c:v>
                </c:pt>
                <c:pt idx="1533">
                  <c:v>25.55</c:v>
                </c:pt>
                <c:pt idx="1534">
                  <c:v>25.567</c:v>
                </c:pt>
                <c:pt idx="1535">
                  <c:v>25.582999999999998</c:v>
                </c:pt>
                <c:pt idx="1536">
                  <c:v>25.6</c:v>
                </c:pt>
                <c:pt idx="1537">
                  <c:v>25.617000000000001</c:v>
                </c:pt>
                <c:pt idx="1538">
                  <c:v>25.632999999999999</c:v>
                </c:pt>
                <c:pt idx="1539">
                  <c:v>25.65</c:v>
                </c:pt>
                <c:pt idx="1540">
                  <c:v>25.667000000000002</c:v>
                </c:pt>
                <c:pt idx="1541">
                  <c:v>25.683</c:v>
                </c:pt>
                <c:pt idx="1542">
                  <c:v>25.7</c:v>
                </c:pt>
                <c:pt idx="1543">
                  <c:v>25.716999999999999</c:v>
                </c:pt>
                <c:pt idx="1544">
                  <c:v>25.733000000000001</c:v>
                </c:pt>
                <c:pt idx="1545">
                  <c:v>25.75</c:v>
                </c:pt>
                <c:pt idx="1546">
                  <c:v>25.766999999999999</c:v>
                </c:pt>
                <c:pt idx="1547">
                  <c:v>25.783000000000001</c:v>
                </c:pt>
                <c:pt idx="1548">
                  <c:v>25.8</c:v>
                </c:pt>
                <c:pt idx="1549">
                  <c:v>25.817</c:v>
                </c:pt>
                <c:pt idx="1550">
                  <c:v>25.832999999999998</c:v>
                </c:pt>
                <c:pt idx="1551">
                  <c:v>25.85</c:v>
                </c:pt>
                <c:pt idx="1552">
                  <c:v>25.867000000000001</c:v>
                </c:pt>
                <c:pt idx="1553">
                  <c:v>25.882999999999999</c:v>
                </c:pt>
                <c:pt idx="1554">
                  <c:v>25.9</c:v>
                </c:pt>
                <c:pt idx="1555">
                  <c:v>25.917000000000002</c:v>
                </c:pt>
                <c:pt idx="1556">
                  <c:v>25.933</c:v>
                </c:pt>
                <c:pt idx="1557">
                  <c:v>25.95</c:v>
                </c:pt>
                <c:pt idx="1558">
                  <c:v>25.966999999999999</c:v>
                </c:pt>
                <c:pt idx="1559">
                  <c:v>25.983000000000001</c:v>
                </c:pt>
                <c:pt idx="1560">
                  <c:v>26</c:v>
                </c:pt>
                <c:pt idx="1561">
                  <c:v>26.016999999999999</c:v>
                </c:pt>
                <c:pt idx="1562">
                  <c:v>26.033000000000001</c:v>
                </c:pt>
                <c:pt idx="1563">
                  <c:v>26.05</c:v>
                </c:pt>
                <c:pt idx="1564">
                  <c:v>26.067</c:v>
                </c:pt>
                <c:pt idx="1565">
                  <c:v>26.082999999999998</c:v>
                </c:pt>
                <c:pt idx="1566">
                  <c:v>26.1</c:v>
                </c:pt>
                <c:pt idx="1567">
                  <c:v>26.117000000000001</c:v>
                </c:pt>
                <c:pt idx="1568">
                  <c:v>26.132999999999999</c:v>
                </c:pt>
                <c:pt idx="1569">
                  <c:v>26.15</c:v>
                </c:pt>
                <c:pt idx="1570">
                  <c:v>26.167000000000002</c:v>
                </c:pt>
                <c:pt idx="1571">
                  <c:v>26.183</c:v>
                </c:pt>
                <c:pt idx="1572">
                  <c:v>26.2</c:v>
                </c:pt>
                <c:pt idx="1573">
                  <c:v>26.216999999999999</c:v>
                </c:pt>
                <c:pt idx="1574">
                  <c:v>26.233000000000001</c:v>
                </c:pt>
                <c:pt idx="1575">
                  <c:v>26.25</c:v>
                </c:pt>
                <c:pt idx="1576">
                  <c:v>26.266999999999999</c:v>
                </c:pt>
                <c:pt idx="1577">
                  <c:v>26.283000000000001</c:v>
                </c:pt>
                <c:pt idx="1578">
                  <c:v>26.3</c:v>
                </c:pt>
                <c:pt idx="1579">
                  <c:v>26.317</c:v>
                </c:pt>
                <c:pt idx="1580">
                  <c:v>26.332999999999998</c:v>
                </c:pt>
                <c:pt idx="1581">
                  <c:v>26.35</c:v>
                </c:pt>
                <c:pt idx="1582">
                  <c:v>26.367000000000001</c:v>
                </c:pt>
                <c:pt idx="1583">
                  <c:v>26.382999999999999</c:v>
                </c:pt>
                <c:pt idx="1584">
                  <c:v>26.4</c:v>
                </c:pt>
                <c:pt idx="1585">
                  <c:v>26.417000000000002</c:v>
                </c:pt>
                <c:pt idx="1586">
                  <c:v>26.433</c:v>
                </c:pt>
                <c:pt idx="1587">
                  <c:v>26.45</c:v>
                </c:pt>
                <c:pt idx="1588">
                  <c:v>26.466999999999999</c:v>
                </c:pt>
                <c:pt idx="1589">
                  <c:v>26.483000000000001</c:v>
                </c:pt>
                <c:pt idx="1590">
                  <c:v>26.5</c:v>
                </c:pt>
                <c:pt idx="1591">
                  <c:v>26.516999999999999</c:v>
                </c:pt>
                <c:pt idx="1592">
                  <c:v>26.533000000000001</c:v>
                </c:pt>
                <c:pt idx="1593">
                  <c:v>26.55</c:v>
                </c:pt>
                <c:pt idx="1594">
                  <c:v>26.567</c:v>
                </c:pt>
                <c:pt idx="1595">
                  <c:v>26.582999999999998</c:v>
                </c:pt>
                <c:pt idx="1596">
                  <c:v>26.6</c:v>
                </c:pt>
                <c:pt idx="1597">
                  <c:v>26.617000000000001</c:v>
                </c:pt>
                <c:pt idx="1598">
                  <c:v>26.632999999999999</c:v>
                </c:pt>
                <c:pt idx="1599">
                  <c:v>26.65</c:v>
                </c:pt>
                <c:pt idx="1600">
                  <c:v>26.667000000000002</c:v>
                </c:pt>
                <c:pt idx="1601">
                  <c:v>26.683</c:v>
                </c:pt>
                <c:pt idx="1602">
                  <c:v>26.7</c:v>
                </c:pt>
                <c:pt idx="1603">
                  <c:v>26.716999999999999</c:v>
                </c:pt>
                <c:pt idx="1604">
                  <c:v>26.733000000000001</c:v>
                </c:pt>
                <c:pt idx="1605">
                  <c:v>26.75</c:v>
                </c:pt>
                <c:pt idx="1606">
                  <c:v>26.766999999999999</c:v>
                </c:pt>
                <c:pt idx="1607">
                  <c:v>26.783000000000001</c:v>
                </c:pt>
                <c:pt idx="1608">
                  <c:v>26.8</c:v>
                </c:pt>
                <c:pt idx="1609">
                  <c:v>26.817</c:v>
                </c:pt>
                <c:pt idx="1610">
                  <c:v>26.832999999999998</c:v>
                </c:pt>
                <c:pt idx="1611">
                  <c:v>26.85</c:v>
                </c:pt>
                <c:pt idx="1612">
                  <c:v>26.867000000000001</c:v>
                </c:pt>
                <c:pt idx="1613">
                  <c:v>26.882999999999999</c:v>
                </c:pt>
                <c:pt idx="1614">
                  <c:v>26.9</c:v>
                </c:pt>
                <c:pt idx="1615">
                  <c:v>26.917000000000002</c:v>
                </c:pt>
                <c:pt idx="1616">
                  <c:v>26.933</c:v>
                </c:pt>
                <c:pt idx="1617">
                  <c:v>26.95</c:v>
                </c:pt>
                <c:pt idx="1618">
                  <c:v>26.966999999999999</c:v>
                </c:pt>
                <c:pt idx="1619">
                  <c:v>26.983000000000001</c:v>
                </c:pt>
                <c:pt idx="1620">
                  <c:v>27</c:v>
                </c:pt>
                <c:pt idx="1621">
                  <c:v>27.016999999999999</c:v>
                </c:pt>
                <c:pt idx="1622">
                  <c:v>27.033000000000001</c:v>
                </c:pt>
                <c:pt idx="1623">
                  <c:v>27.05</c:v>
                </c:pt>
                <c:pt idx="1624">
                  <c:v>27.067</c:v>
                </c:pt>
                <c:pt idx="1625">
                  <c:v>27.082999999999998</c:v>
                </c:pt>
                <c:pt idx="1626">
                  <c:v>27.1</c:v>
                </c:pt>
                <c:pt idx="1627">
                  <c:v>27.117000000000001</c:v>
                </c:pt>
                <c:pt idx="1628">
                  <c:v>27.132999999999999</c:v>
                </c:pt>
                <c:pt idx="1629">
                  <c:v>27.15</c:v>
                </c:pt>
                <c:pt idx="1630">
                  <c:v>27.167000000000002</c:v>
                </c:pt>
                <c:pt idx="1631">
                  <c:v>27.183</c:v>
                </c:pt>
                <c:pt idx="1632">
                  <c:v>27.2</c:v>
                </c:pt>
                <c:pt idx="1633">
                  <c:v>27.216999999999999</c:v>
                </c:pt>
                <c:pt idx="1634">
                  <c:v>27.233000000000001</c:v>
                </c:pt>
                <c:pt idx="1635">
                  <c:v>27.25</c:v>
                </c:pt>
                <c:pt idx="1636">
                  <c:v>27.266999999999999</c:v>
                </c:pt>
                <c:pt idx="1637">
                  <c:v>27.283000000000001</c:v>
                </c:pt>
                <c:pt idx="1638">
                  <c:v>27.3</c:v>
                </c:pt>
                <c:pt idx="1639">
                  <c:v>27.317</c:v>
                </c:pt>
                <c:pt idx="1640">
                  <c:v>27.332999999999998</c:v>
                </c:pt>
                <c:pt idx="1641">
                  <c:v>27.35</c:v>
                </c:pt>
                <c:pt idx="1642">
                  <c:v>27.367000000000001</c:v>
                </c:pt>
                <c:pt idx="1643">
                  <c:v>27.382999999999999</c:v>
                </c:pt>
                <c:pt idx="1644">
                  <c:v>27.4</c:v>
                </c:pt>
                <c:pt idx="1645">
                  <c:v>27.417000000000002</c:v>
                </c:pt>
                <c:pt idx="1646">
                  <c:v>27.433</c:v>
                </c:pt>
                <c:pt idx="1647">
                  <c:v>27.45</c:v>
                </c:pt>
                <c:pt idx="1648">
                  <c:v>27.466999999999999</c:v>
                </c:pt>
                <c:pt idx="1649">
                  <c:v>27.483000000000001</c:v>
                </c:pt>
                <c:pt idx="1650">
                  <c:v>27.5</c:v>
                </c:pt>
                <c:pt idx="1651">
                  <c:v>27.516999999999999</c:v>
                </c:pt>
                <c:pt idx="1652">
                  <c:v>27.533000000000001</c:v>
                </c:pt>
                <c:pt idx="1653">
                  <c:v>27.55</c:v>
                </c:pt>
                <c:pt idx="1654">
                  <c:v>27.567</c:v>
                </c:pt>
                <c:pt idx="1655">
                  <c:v>27.582999999999998</c:v>
                </c:pt>
                <c:pt idx="1656">
                  <c:v>27.6</c:v>
                </c:pt>
                <c:pt idx="1657">
                  <c:v>27.617000000000001</c:v>
                </c:pt>
                <c:pt idx="1658">
                  <c:v>27.632999999999999</c:v>
                </c:pt>
                <c:pt idx="1659">
                  <c:v>27.65</c:v>
                </c:pt>
                <c:pt idx="1660">
                  <c:v>27.667000000000002</c:v>
                </c:pt>
                <c:pt idx="1661">
                  <c:v>27.683</c:v>
                </c:pt>
                <c:pt idx="1662">
                  <c:v>27.7</c:v>
                </c:pt>
                <c:pt idx="1663">
                  <c:v>27.716999999999999</c:v>
                </c:pt>
                <c:pt idx="1664">
                  <c:v>27.733000000000001</c:v>
                </c:pt>
                <c:pt idx="1665">
                  <c:v>27.75</c:v>
                </c:pt>
                <c:pt idx="1666">
                  <c:v>27.766999999999999</c:v>
                </c:pt>
                <c:pt idx="1667">
                  <c:v>27.783000000000001</c:v>
                </c:pt>
                <c:pt idx="1668">
                  <c:v>27.8</c:v>
                </c:pt>
                <c:pt idx="1669">
                  <c:v>27.817</c:v>
                </c:pt>
                <c:pt idx="1670">
                  <c:v>27.832999999999998</c:v>
                </c:pt>
                <c:pt idx="1671">
                  <c:v>27.85</c:v>
                </c:pt>
                <c:pt idx="1672">
                  <c:v>27.867000000000001</c:v>
                </c:pt>
                <c:pt idx="1673">
                  <c:v>27.882999999999999</c:v>
                </c:pt>
                <c:pt idx="1674">
                  <c:v>27.9</c:v>
                </c:pt>
                <c:pt idx="1675">
                  <c:v>27.917000000000002</c:v>
                </c:pt>
                <c:pt idx="1676">
                  <c:v>27.933</c:v>
                </c:pt>
                <c:pt idx="1677">
                  <c:v>27.95</c:v>
                </c:pt>
                <c:pt idx="1678">
                  <c:v>27.966999999999999</c:v>
                </c:pt>
                <c:pt idx="1679">
                  <c:v>27.983000000000001</c:v>
                </c:pt>
                <c:pt idx="1680">
                  <c:v>28</c:v>
                </c:pt>
                <c:pt idx="1681">
                  <c:v>28.016999999999999</c:v>
                </c:pt>
                <c:pt idx="1682">
                  <c:v>28.033000000000001</c:v>
                </c:pt>
                <c:pt idx="1683">
                  <c:v>28.05</c:v>
                </c:pt>
                <c:pt idx="1684">
                  <c:v>28.067</c:v>
                </c:pt>
                <c:pt idx="1685">
                  <c:v>28.082999999999998</c:v>
                </c:pt>
                <c:pt idx="1686">
                  <c:v>28.1</c:v>
                </c:pt>
                <c:pt idx="1687">
                  <c:v>28.117000000000001</c:v>
                </c:pt>
                <c:pt idx="1688">
                  <c:v>28.132999999999999</c:v>
                </c:pt>
                <c:pt idx="1689">
                  <c:v>28.15</c:v>
                </c:pt>
                <c:pt idx="1690">
                  <c:v>28.167000000000002</c:v>
                </c:pt>
                <c:pt idx="1691">
                  <c:v>28.183</c:v>
                </c:pt>
                <c:pt idx="1692">
                  <c:v>28.2</c:v>
                </c:pt>
                <c:pt idx="1693">
                  <c:v>28.216999999999999</c:v>
                </c:pt>
                <c:pt idx="1694">
                  <c:v>28.233000000000001</c:v>
                </c:pt>
                <c:pt idx="1695">
                  <c:v>28.25</c:v>
                </c:pt>
                <c:pt idx="1696">
                  <c:v>28.266999999999999</c:v>
                </c:pt>
                <c:pt idx="1697">
                  <c:v>28.283000000000001</c:v>
                </c:pt>
                <c:pt idx="1698">
                  <c:v>28.3</c:v>
                </c:pt>
                <c:pt idx="1699">
                  <c:v>28.317</c:v>
                </c:pt>
                <c:pt idx="1700">
                  <c:v>28.332999999999998</c:v>
                </c:pt>
                <c:pt idx="1701">
                  <c:v>28.35</c:v>
                </c:pt>
                <c:pt idx="1702">
                  <c:v>28.367000000000001</c:v>
                </c:pt>
                <c:pt idx="1703">
                  <c:v>28.382999999999999</c:v>
                </c:pt>
                <c:pt idx="1704">
                  <c:v>28.4</c:v>
                </c:pt>
                <c:pt idx="1705">
                  <c:v>28.417000000000002</c:v>
                </c:pt>
                <c:pt idx="1706">
                  <c:v>28.433</c:v>
                </c:pt>
                <c:pt idx="1707">
                  <c:v>28.45</c:v>
                </c:pt>
                <c:pt idx="1708">
                  <c:v>28.466999999999999</c:v>
                </c:pt>
                <c:pt idx="1709">
                  <c:v>28.483000000000001</c:v>
                </c:pt>
                <c:pt idx="1710">
                  <c:v>28.5</c:v>
                </c:pt>
                <c:pt idx="1711">
                  <c:v>28.516999999999999</c:v>
                </c:pt>
                <c:pt idx="1712">
                  <c:v>28.533000000000001</c:v>
                </c:pt>
                <c:pt idx="1713">
                  <c:v>28.55</c:v>
                </c:pt>
                <c:pt idx="1714">
                  <c:v>28.567</c:v>
                </c:pt>
                <c:pt idx="1715">
                  <c:v>28.582999999999998</c:v>
                </c:pt>
                <c:pt idx="1716">
                  <c:v>28.6</c:v>
                </c:pt>
                <c:pt idx="1717">
                  <c:v>28.617000000000001</c:v>
                </c:pt>
                <c:pt idx="1718">
                  <c:v>28.632999999999999</c:v>
                </c:pt>
                <c:pt idx="1719">
                  <c:v>28.65</c:v>
                </c:pt>
                <c:pt idx="1720">
                  <c:v>28.667000000000002</c:v>
                </c:pt>
                <c:pt idx="1721">
                  <c:v>28.683</c:v>
                </c:pt>
                <c:pt idx="1722">
                  <c:v>28.7</c:v>
                </c:pt>
                <c:pt idx="1723">
                  <c:v>28.716999999999999</c:v>
                </c:pt>
                <c:pt idx="1724">
                  <c:v>28.733000000000001</c:v>
                </c:pt>
                <c:pt idx="1725">
                  <c:v>28.75</c:v>
                </c:pt>
                <c:pt idx="1726">
                  <c:v>28.766999999999999</c:v>
                </c:pt>
                <c:pt idx="1727">
                  <c:v>28.783000000000001</c:v>
                </c:pt>
                <c:pt idx="1728">
                  <c:v>28.8</c:v>
                </c:pt>
                <c:pt idx="1729">
                  <c:v>28.817</c:v>
                </c:pt>
                <c:pt idx="1730">
                  <c:v>28.832999999999998</c:v>
                </c:pt>
                <c:pt idx="1731">
                  <c:v>28.85</c:v>
                </c:pt>
                <c:pt idx="1732">
                  <c:v>28.867000000000001</c:v>
                </c:pt>
                <c:pt idx="1733">
                  <c:v>28.882999999999999</c:v>
                </c:pt>
                <c:pt idx="1734">
                  <c:v>28.9</c:v>
                </c:pt>
                <c:pt idx="1735">
                  <c:v>28.917000000000002</c:v>
                </c:pt>
                <c:pt idx="1736">
                  <c:v>28.933</c:v>
                </c:pt>
                <c:pt idx="1737">
                  <c:v>28.95</c:v>
                </c:pt>
                <c:pt idx="1738">
                  <c:v>28.966999999999999</c:v>
                </c:pt>
                <c:pt idx="1739">
                  <c:v>28.983000000000001</c:v>
                </c:pt>
                <c:pt idx="1740">
                  <c:v>29</c:v>
                </c:pt>
                <c:pt idx="1741">
                  <c:v>29.016999999999999</c:v>
                </c:pt>
                <c:pt idx="1742">
                  <c:v>29.033000000000001</c:v>
                </c:pt>
                <c:pt idx="1743">
                  <c:v>29.05</c:v>
                </c:pt>
                <c:pt idx="1744">
                  <c:v>29.067</c:v>
                </c:pt>
                <c:pt idx="1745">
                  <c:v>29.082999999999998</c:v>
                </c:pt>
                <c:pt idx="1746">
                  <c:v>29.1</c:v>
                </c:pt>
                <c:pt idx="1747">
                  <c:v>29.117000000000001</c:v>
                </c:pt>
                <c:pt idx="1748">
                  <c:v>29.132999999999999</c:v>
                </c:pt>
                <c:pt idx="1749">
                  <c:v>29.15</c:v>
                </c:pt>
                <c:pt idx="1750">
                  <c:v>29.167000000000002</c:v>
                </c:pt>
                <c:pt idx="1751">
                  <c:v>29.183</c:v>
                </c:pt>
                <c:pt idx="1752">
                  <c:v>29.2</c:v>
                </c:pt>
                <c:pt idx="1753">
                  <c:v>29.216999999999999</c:v>
                </c:pt>
                <c:pt idx="1754">
                  <c:v>29.233000000000001</c:v>
                </c:pt>
                <c:pt idx="1755">
                  <c:v>29.25</c:v>
                </c:pt>
                <c:pt idx="1756">
                  <c:v>29.266999999999999</c:v>
                </c:pt>
                <c:pt idx="1757">
                  <c:v>29.283000000000001</c:v>
                </c:pt>
                <c:pt idx="1758">
                  <c:v>29.3</c:v>
                </c:pt>
                <c:pt idx="1759">
                  <c:v>29.317</c:v>
                </c:pt>
                <c:pt idx="1760">
                  <c:v>29.332999999999998</c:v>
                </c:pt>
                <c:pt idx="1761">
                  <c:v>29.35</c:v>
                </c:pt>
                <c:pt idx="1762">
                  <c:v>29.367000000000001</c:v>
                </c:pt>
                <c:pt idx="1763">
                  <c:v>29.382999999999999</c:v>
                </c:pt>
                <c:pt idx="1764">
                  <c:v>29.4</c:v>
                </c:pt>
                <c:pt idx="1765">
                  <c:v>29.417000000000002</c:v>
                </c:pt>
                <c:pt idx="1766">
                  <c:v>29.433</c:v>
                </c:pt>
                <c:pt idx="1767">
                  <c:v>29.45</c:v>
                </c:pt>
                <c:pt idx="1768">
                  <c:v>29.466999999999999</c:v>
                </c:pt>
                <c:pt idx="1769">
                  <c:v>29.483000000000001</c:v>
                </c:pt>
                <c:pt idx="1770">
                  <c:v>29.5</c:v>
                </c:pt>
                <c:pt idx="1771">
                  <c:v>29.516999999999999</c:v>
                </c:pt>
                <c:pt idx="1772">
                  <c:v>29.533000000000001</c:v>
                </c:pt>
                <c:pt idx="1773">
                  <c:v>29.55</c:v>
                </c:pt>
                <c:pt idx="1774">
                  <c:v>29.567</c:v>
                </c:pt>
                <c:pt idx="1775">
                  <c:v>29.582999999999998</c:v>
                </c:pt>
                <c:pt idx="1776">
                  <c:v>29.6</c:v>
                </c:pt>
                <c:pt idx="1777">
                  <c:v>29.617000000000001</c:v>
                </c:pt>
                <c:pt idx="1778">
                  <c:v>29.632999999999999</c:v>
                </c:pt>
                <c:pt idx="1779">
                  <c:v>29.65</c:v>
                </c:pt>
                <c:pt idx="1780">
                  <c:v>29.667000000000002</c:v>
                </c:pt>
                <c:pt idx="1781">
                  <c:v>29.683</c:v>
                </c:pt>
                <c:pt idx="1782">
                  <c:v>29.7</c:v>
                </c:pt>
                <c:pt idx="1783">
                  <c:v>29.716999999999999</c:v>
                </c:pt>
                <c:pt idx="1784">
                  <c:v>29.733000000000001</c:v>
                </c:pt>
                <c:pt idx="1785">
                  <c:v>29.75</c:v>
                </c:pt>
                <c:pt idx="1786">
                  <c:v>29.766999999999999</c:v>
                </c:pt>
                <c:pt idx="1787">
                  <c:v>29.783000000000001</c:v>
                </c:pt>
                <c:pt idx="1788">
                  <c:v>29.8</c:v>
                </c:pt>
                <c:pt idx="1789">
                  <c:v>29.817</c:v>
                </c:pt>
                <c:pt idx="1790">
                  <c:v>29.832999999999998</c:v>
                </c:pt>
                <c:pt idx="1791">
                  <c:v>29.85</c:v>
                </c:pt>
                <c:pt idx="1792">
                  <c:v>29.867000000000001</c:v>
                </c:pt>
                <c:pt idx="1793">
                  <c:v>29.882999999999999</c:v>
                </c:pt>
                <c:pt idx="1794">
                  <c:v>29.9</c:v>
                </c:pt>
                <c:pt idx="1795">
                  <c:v>29.917000000000002</c:v>
                </c:pt>
                <c:pt idx="1796">
                  <c:v>29.933</c:v>
                </c:pt>
                <c:pt idx="1797">
                  <c:v>29.95</c:v>
                </c:pt>
                <c:pt idx="1798">
                  <c:v>29.966999999999999</c:v>
                </c:pt>
                <c:pt idx="1799">
                  <c:v>29.983000000000001</c:v>
                </c:pt>
                <c:pt idx="1800">
                  <c:v>30</c:v>
                </c:pt>
                <c:pt idx="1801">
                  <c:v>30.016999999999999</c:v>
                </c:pt>
                <c:pt idx="1802">
                  <c:v>30.033000000000001</c:v>
                </c:pt>
                <c:pt idx="1803">
                  <c:v>30.05</c:v>
                </c:pt>
                <c:pt idx="1804">
                  <c:v>30.067</c:v>
                </c:pt>
                <c:pt idx="1805">
                  <c:v>30.082999999999998</c:v>
                </c:pt>
                <c:pt idx="1806">
                  <c:v>30.1</c:v>
                </c:pt>
                <c:pt idx="1807">
                  <c:v>30.117000000000001</c:v>
                </c:pt>
                <c:pt idx="1808">
                  <c:v>30.132999999999999</c:v>
                </c:pt>
                <c:pt idx="1809">
                  <c:v>30.15</c:v>
                </c:pt>
                <c:pt idx="1810">
                  <c:v>30.167000000000002</c:v>
                </c:pt>
                <c:pt idx="1811">
                  <c:v>30.183</c:v>
                </c:pt>
                <c:pt idx="1812">
                  <c:v>30.2</c:v>
                </c:pt>
                <c:pt idx="1813">
                  <c:v>30.216999999999999</c:v>
                </c:pt>
                <c:pt idx="1814">
                  <c:v>30.233000000000001</c:v>
                </c:pt>
                <c:pt idx="1815">
                  <c:v>30.25</c:v>
                </c:pt>
                <c:pt idx="1816">
                  <c:v>30.266999999999999</c:v>
                </c:pt>
                <c:pt idx="1817">
                  <c:v>30.283000000000001</c:v>
                </c:pt>
                <c:pt idx="1818">
                  <c:v>30.3</c:v>
                </c:pt>
                <c:pt idx="1819">
                  <c:v>30.317</c:v>
                </c:pt>
                <c:pt idx="1820">
                  <c:v>30.332999999999998</c:v>
                </c:pt>
                <c:pt idx="1821">
                  <c:v>30.35</c:v>
                </c:pt>
                <c:pt idx="1822">
                  <c:v>30.367000000000001</c:v>
                </c:pt>
                <c:pt idx="1823">
                  <c:v>30.382999999999999</c:v>
                </c:pt>
                <c:pt idx="1824">
                  <c:v>30.4</c:v>
                </c:pt>
                <c:pt idx="1825">
                  <c:v>30.417000000000002</c:v>
                </c:pt>
                <c:pt idx="1826">
                  <c:v>30.433</c:v>
                </c:pt>
                <c:pt idx="1827">
                  <c:v>30.45</c:v>
                </c:pt>
                <c:pt idx="1828">
                  <c:v>30.466999999999999</c:v>
                </c:pt>
                <c:pt idx="1829">
                  <c:v>30.483000000000001</c:v>
                </c:pt>
                <c:pt idx="1830">
                  <c:v>30.5</c:v>
                </c:pt>
                <c:pt idx="1831">
                  <c:v>30.516999999999999</c:v>
                </c:pt>
                <c:pt idx="1832">
                  <c:v>30.533000000000001</c:v>
                </c:pt>
                <c:pt idx="1833">
                  <c:v>30.55</c:v>
                </c:pt>
                <c:pt idx="1834">
                  <c:v>30.567</c:v>
                </c:pt>
                <c:pt idx="1835">
                  <c:v>30.582999999999998</c:v>
                </c:pt>
                <c:pt idx="1836">
                  <c:v>30.6</c:v>
                </c:pt>
                <c:pt idx="1837">
                  <c:v>30.617000000000001</c:v>
                </c:pt>
                <c:pt idx="1838">
                  <c:v>30.632999999999999</c:v>
                </c:pt>
                <c:pt idx="1839">
                  <c:v>30.65</c:v>
                </c:pt>
                <c:pt idx="1840">
                  <c:v>30.667000000000002</c:v>
                </c:pt>
                <c:pt idx="1841">
                  <c:v>30.683</c:v>
                </c:pt>
                <c:pt idx="1842">
                  <c:v>30.7</c:v>
                </c:pt>
                <c:pt idx="1843">
                  <c:v>30.716999999999999</c:v>
                </c:pt>
                <c:pt idx="1844">
                  <c:v>30.733000000000001</c:v>
                </c:pt>
                <c:pt idx="1845">
                  <c:v>30.75</c:v>
                </c:pt>
                <c:pt idx="1846">
                  <c:v>30.766999999999999</c:v>
                </c:pt>
                <c:pt idx="1847">
                  <c:v>30.783000000000001</c:v>
                </c:pt>
                <c:pt idx="1848">
                  <c:v>30.8</c:v>
                </c:pt>
                <c:pt idx="1849">
                  <c:v>30.817</c:v>
                </c:pt>
                <c:pt idx="1850">
                  <c:v>30.832999999999998</c:v>
                </c:pt>
                <c:pt idx="1851">
                  <c:v>30.85</c:v>
                </c:pt>
                <c:pt idx="1852">
                  <c:v>30.867000000000001</c:v>
                </c:pt>
                <c:pt idx="1853">
                  <c:v>30.882999999999999</c:v>
                </c:pt>
                <c:pt idx="1854">
                  <c:v>30.9</c:v>
                </c:pt>
                <c:pt idx="1855">
                  <c:v>30.917000000000002</c:v>
                </c:pt>
                <c:pt idx="1856">
                  <c:v>30.933</c:v>
                </c:pt>
                <c:pt idx="1857">
                  <c:v>30.95</c:v>
                </c:pt>
                <c:pt idx="1858">
                  <c:v>30.966999999999999</c:v>
                </c:pt>
                <c:pt idx="1859">
                  <c:v>30.983000000000001</c:v>
                </c:pt>
                <c:pt idx="1860">
                  <c:v>31</c:v>
                </c:pt>
                <c:pt idx="1861">
                  <c:v>31.016999999999999</c:v>
                </c:pt>
                <c:pt idx="1862">
                  <c:v>31.033000000000001</c:v>
                </c:pt>
                <c:pt idx="1863">
                  <c:v>31.05</c:v>
                </c:pt>
                <c:pt idx="1864">
                  <c:v>31.067</c:v>
                </c:pt>
                <c:pt idx="1865">
                  <c:v>31.082999999999998</c:v>
                </c:pt>
                <c:pt idx="1866">
                  <c:v>31.1</c:v>
                </c:pt>
                <c:pt idx="1867">
                  <c:v>31.117000000000001</c:v>
                </c:pt>
                <c:pt idx="1868">
                  <c:v>31.132999999999999</c:v>
                </c:pt>
                <c:pt idx="1869">
                  <c:v>31.15</c:v>
                </c:pt>
                <c:pt idx="1870">
                  <c:v>31.167000000000002</c:v>
                </c:pt>
                <c:pt idx="1871">
                  <c:v>31.183</c:v>
                </c:pt>
                <c:pt idx="1872">
                  <c:v>31.2</c:v>
                </c:pt>
                <c:pt idx="1873">
                  <c:v>31.216999999999999</c:v>
                </c:pt>
                <c:pt idx="1874">
                  <c:v>31.233000000000001</c:v>
                </c:pt>
                <c:pt idx="1875">
                  <c:v>31.25</c:v>
                </c:pt>
                <c:pt idx="1876">
                  <c:v>31.266999999999999</c:v>
                </c:pt>
                <c:pt idx="1877">
                  <c:v>31.283000000000001</c:v>
                </c:pt>
                <c:pt idx="1878">
                  <c:v>31.3</c:v>
                </c:pt>
                <c:pt idx="1879">
                  <c:v>31.317</c:v>
                </c:pt>
                <c:pt idx="1880">
                  <c:v>31.332999999999998</c:v>
                </c:pt>
                <c:pt idx="1881">
                  <c:v>31.35</c:v>
                </c:pt>
                <c:pt idx="1882">
                  <c:v>31.367000000000001</c:v>
                </c:pt>
                <c:pt idx="1883">
                  <c:v>31.382999999999999</c:v>
                </c:pt>
                <c:pt idx="1884">
                  <c:v>31.4</c:v>
                </c:pt>
                <c:pt idx="1885">
                  <c:v>31.417000000000002</c:v>
                </c:pt>
                <c:pt idx="1886">
                  <c:v>31.433</c:v>
                </c:pt>
                <c:pt idx="1887">
                  <c:v>31.45</c:v>
                </c:pt>
                <c:pt idx="1888">
                  <c:v>31.466999999999999</c:v>
                </c:pt>
                <c:pt idx="1889">
                  <c:v>31.483000000000001</c:v>
                </c:pt>
                <c:pt idx="1890">
                  <c:v>31.5</c:v>
                </c:pt>
                <c:pt idx="1891">
                  <c:v>31.516999999999999</c:v>
                </c:pt>
                <c:pt idx="1892">
                  <c:v>31.533000000000001</c:v>
                </c:pt>
                <c:pt idx="1893">
                  <c:v>31.55</c:v>
                </c:pt>
                <c:pt idx="1894">
                  <c:v>31.567</c:v>
                </c:pt>
                <c:pt idx="1895">
                  <c:v>31.582999999999998</c:v>
                </c:pt>
                <c:pt idx="1896">
                  <c:v>31.6</c:v>
                </c:pt>
                <c:pt idx="1897">
                  <c:v>31.617000000000001</c:v>
                </c:pt>
                <c:pt idx="1898">
                  <c:v>31.632999999999999</c:v>
                </c:pt>
                <c:pt idx="1899">
                  <c:v>31.65</c:v>
                </c:pt>
                <c:pt idx="1900">
                  <c:v>31.667000000000002</c:v>
                </c:pt>
                <c:pt idx="1901">
                  <c:v>31.683</c:v>
                </c:pt>
                <c:pt idx="1902">
                  <c:v>31.7</c:v>
                </c:pt>
                <c:pt idx="1903">
                  <c:v>31.716999999999999</c:v>
                </c:pt>
                <c:pt idx="1904">
                  <c:v>31.733000000000001</c:v>
                </c:pt>
                <c:pt idx="1905">
                  <c:v>31.75</c:v>
                </c:pt>
                <c:pt idx="1906">
                  <c:v>31.766999999999999</c:v>
                </c:pt>
                <c:pt idx="1907">
                  <c:v>31.783000000000001</c:v>
                </c:pt>
                <c:pt idx="1908">
                  <c:v>31.8</c:v>
                </c:pt>
                <c:pt idx="1909">
                  <c:v>31.817</c:v>
                </c:pt>
                <c:pt idx="1910">
                  <c:v>31.832999999999998</c:v>
                </c:pt>
                <c:pt idx="1911">
                  <c:v>31.85</c:v>
                </c:pt>
                <c:pt idx="1912">
                  <c:v>31.867000000000001</c:v>
                </c:pt>
                <c:pt idx="1913">
                  <c:v>31.882999999999999</c:v>
                </c:pt>
                <c:pt idx="1914">
                  <c:v>31.9</c:v>
                </c:pt>
                <c:pt idx="1915">
                  <c:v>31.917000000000002</c:v>
                </c:pt>
                <c:pt idx="1916">
                  <c:v>31.933</c:v>
                </c:pt>
                <c:pt idx="1917">
                  <c:v>31.95</c:v>
                </c:pt>
                <c:pt idx="1918">
                  <c:v>31.966999999999999</c:v>
                </c:pt>
                <c:pt idx="1919">
                  <c:v>31.983000000000001</c:v>
                </c:pt>
                <c:pt idx="1920">
                  <c:v>32</c:v>
                </c:pt>
                <c:pt idx="1921">
                  <c:v>32.017000000000003</c:v>
                </c:pt>
                <c:pt idx="1922">
                  <c:v>32.033000000000001</c:v>
                </c:pt>
                <c:pt idx="1923">
                  <c:v>32.049999999999997</c:v>
                </c:pt>
                <c:pt idx="1924">
                  <c:v>32.067</c:v>
                </c:pt>
                <c:pt idx="1925">
                  <c:v>32.082999999999998</c:v>
                </c:pt>
                <c:pt idx="1926">
                  <c:v>32.1</c:v>
                </c:pt>
                <c:pt idx="1927">
                  <c:v>32.116999999999997</c:v>
                </c:pt>
                <c:pt idx="1928">
                  <c:v>32.133000000000003</c:v>
                </c:pt>
                <c:pt idx="1929">
                  <c:v>32.15</c:v>
                </c:pt>
                <c:pt idx="1930">
                  <c:v>32.167000000000002</c:v>
                </c:pt>
                <c:pt idx="1931">
                  <c:v>32.183</c:v>
                </c:pt>
                <c:pt idx="1932">
                  <c:v>32.200000000000003</c:v>
                </c:pt>
                <c:pt idx="1933">
                  <c:v>32.216999999999999</c:v>
                </c:pt>
                <c:pt idx="1934">
                  <c:v>32.232999999999997</c:v>
                </c:pt>
                <c:pt idx="1935">
                  <c:v>32.25</c:v>
                </c:pt>
                <c:pt idx="1936">
                  <c:v>32.267000000000003</c:v>
                </c:pt>
                <c:pt idx="1937">
                  <c:v>32.283000000000001</c:v>
                </c:pt>
                <c:pt idx="1938">
                  <c:v>32.299999999999997</c:v>
                </c:pt>
                <c:pt idx="1939">
                  <c:v>32.317</c:v>
                </c:pt>
                <c:pt idx="1940">
                  <c:v>32.332999999999998</c:v>
                </c:pt>
                <c:pt idx="1941">
                  <c:v>32.35</c:v>
                </c:pt>
                <c:pt idx="1942">
                  <c:v>32.366999999999997</c:v>
                </c:pt>
                <c:pt idx="1943">
                  <c:v>32.383000000000003</c:v>
                </c:pt>
                <c:pt idx="1944">
                  <c:v>32.4</c:v>
                </c:pt>
                <c:pt idx="1945">
                  <c:v>32.417000000000002</c:v>
                </c:pt>
                <c:pt idx="1946">
                  <c:v>32.433</c:v>
                </c:pt>
                <c:pt idx="1947">
                  <c:v>32.450000000000003</c:v>
                </c:pt>
                <c:pt idx="1948">
                  <c:v>32.466999999999999</c:v>
                </c:pt>
                <c:pt idx="1949">
                  <c:v>32.482999999999997</c:v>
                </c:pt>
                <c:pt idx="1950">
                  <c:v>32.5</c:v>
                </c:pt>
                <c:pt idx="1951">
                  <c:v>32.517000000000003</c:v>
                </c:pt>
                <c:pt idx="1952">
                  <c:v>32.533000000000001</c:v>
                </c:pt>
                <c:pt idx="1953">
                  <c:v>32.549999999999997</c:v>
                </c:pt>
                <c:pt idx="1954">
                  <c:v>32.567</c:v>
                </c:pt>
                <c:pt idx="1955">
                  <c:v>32.582999999999998</c:v>
                </c:pt>
                <c:pt idx="1956">
                  <c:v>32.6</c:v>
                </c:pt>
                <c:pt idx="1957">
                  <c:v>32.616999999999997</c:v>
                </c:pt>
                <c:pt idx="1958">
                  <c:v>32.633000000000003</c:v>
                </c:pt>
                <c:pt idx="1959">
                  <c:v>32.65</c:v>
                </c:pt>
                <c:pt idx="1960">
                  <c:v>32.667000000000002</c:v>
                </c:pt>
                <c:pt idx="1961">
                  <c:v>32.683</c:v>
                </c:pt>
                <c:pt idx="1962">
                  <c:v>32.700000000000003</c:v>
                </c:pt>
                <c:pt idx="1963">
                  <c:v>32.716999999999999</c:v>
                </c:pt>
                <c:pt idx="1964">
                  <c:v>32.732999999999997</c:v>
                </c:pt>
                <c:pt idx="1965">
                  <c:v>32.75</c:v>
                </c:pt>
                <c:pt idx="1966">
                  <c:v>32.767000000000003</c:v>
                </c:pt>
                <c:pt idx="1967">
                  <c:v>32.783000000000001</c:v>
                </c:pt>
                <c:pt idx="1968">
                  <c:v>32.799999999999997</c:v>
                </c:pt>
                <c:pt idx="1969">
                  <c:v>32.817</c:v>
                </c:pt>
                <c:pt idx="1970">
                  <c:v>32.832999999999998</c:v>
                </c:pt>
                <c:pt idx="1971">
                  <c:v>32.85</c:v>
                </c:pt>
                <c:pt idx="1972">
                  <c:v>32.866999999999997</c:v>
                </c:pt>
                <c:pt idx="1973">
                  <c:v>32.883000000000003</c:v>
                </c:pt>
                <c:pt idx="1974">
                  <c:v>32.9</c:v>
                </c:pt>
                <c:pt idx="1975">
                  <c:v>32.917000000000002</c:v>
                </c:pt>
                <c:pt idx="1976">
                  <c:v>32.933</c:v>
                </c:pt>
                <c:pt idx="1977">
                  <c:v>32.950000000000003</c:v>
                </c:pt>
                <c:pt idx="1978">
                  <c:v>32.966999999999999</c:v>
                </c:pt>
                <c:pt idx="1979">
                  <c:v>32.982999999999997</c:v>
                </c:pt>
                <c:pt idx="1980">
                  <c:v>33</c:v>
                </c:pt>
                <c:pt idx="1981">
                  <c:v>33.017000000000003</c:v>
                </c:pt>
                <c:pt idx="1982">
                  <c:v>33.033000000000001</c:v>
                </c:pt>
                <c:pt idx="1983">
                  <c:v>33.049999999999997</c:v>
                </c:pt>
                <c:pt idx="1984">
                  <c:v>33.067</c:v>
                </c:pt>
                <c:pt idx="1985">
                  <c:v>33.082999999999998</c:v>
                </c:pt>
                <c:pt idx="1986">
                  <c:v>33.1</c:v>
                </c:pt>
                <c:pt idx="1987">
                  <c:v>33.116999999999997</c:v>
                </c:pt>
                <c:pt idx="1988">
                  <c:v>33.133000000000003</c:v>
                </c:pt>
                <c:pt idx="1989">
                  <c:v>33.15</c:v>
                </c:pt>
                <c:pt idx="1990">
                  <c:v>33.167000000000002</c:v>
                </c:pt>
                <c:pt idx="1991">
                  <c:v>33.183</c:v>
                </c:pt>
                <c:pt idx="1992">
                  <c:v>33.200000000000003</c:v>
                </c:pt>
                <c:pt idx="1993">
                  <c:v>33.216999999999999</c:v>
                </c:pt>
                <c:pt idx="1994">
                  <c:v>33.232999999999997</c:v>
                </c:pt>
                <c:pt idx="1995">
                  <c:v>33.25</c:v>
                </c:pt>
                <c:pt idx="1996">
                  <c:v>33.267000000000003</c:v>
                </c:pt>
                <c:pt idx="1997">
                  <c:v>33.283000000000001</c:v>
                </c:pt>
                <c:pt idx="1998">
                  <c:v>33.299999999999997</c:v>
                </c:pt>
                <c:pt idx="1999">
                  <c:v>33.317</c:v>
                </c:pt>
                <c:pt idx="2000">
                  <c:v>33.332999999999998</c:v>
                </c:pt>
                <c:pt idx="2001">
                  <c:v>33.35</c:v>
                </c:pt>
                <c:pt idx="2002">
                  <c:v>33.366999999999997</c:v>
                </c:pt>
                <c:pt idx="2003">
                  <c:v>33.383000000000003</c:v>
                </c:pt>
                <c:pt idx="2004">
                  <c:v>33.4</c:v>
                </c:pt>
                <c:pt idx="2005">
                  <c:v>33.417000000000002</c:v>
                </c:pt>
                <c:pt idx="2006">
                  <c:v>33.433</c:v>
                </c:pt>
                <c:pt idx="2007">
                  <c:v>33.450000000000003</c:v>
                </c:pt>
                <c:pt idx="2008">
                  <c:v>33.466999999999999</c:v>
                </c:pt>
                <c:pt idx="2009">
                  <c:v>33.482999999999997</c:v>
                </c:pt>
                <c:pt idx="2010">
                  <c:v>33.5</c:v>
                </c:pt>
                <c:pt idx="2011">
                  <c:v>33.517000000000003</c:v>
                </c:pt>
                <c:pt idx="2012">
                  <c:v>33.533000000000001</c:v>
                </c:pt>
                <c:pt idx="2013">
                  <c:v>33.549999999999997</c:v>
                </c:pt>
                <c:pt idx="2014">
                  <c:v>33.567</c:v>
                </c:pt>
                <c:pt idx="2015">
                  <c:v>33.582999999999998</c:v>
                </c:pt>
                <c:pt idx="2016">
                  <c:v>33.6</c:v>
                </c:pt>
                <c:pt idx="2017">
                  <c:v>33.616999999999997</c:v>
                </c:pt>
                <c:pt idx="2018">
                  <c:v>33.633000000000003</c:v>
                </c:pt>
                <c:pt idx="2019">
                  <c:v>33.65</c:v>
                </c:pt>
                <c:pt idx="2020">
                  <c:v>33.667000000000002</c:v>
                </c:pt>
                <c:pt idx="2021">
                  <c:v>33.683</c:v>
                </c:pt>
                <c:pt idx="2022">
                  <c:v>33.700000000000003</c:v>
                </c:pt>
                <c:pt idx="2023">
                  <c:v>33.716999999999999</c:v>
                </c:pt>
                <c:pt idx="2024">
                  <c:v>33.732999999999997</c:v>
                </c:pt>
                <c:pt idx="2025">
                  <c:v>33.75</c:v>
                </c:pt>
                <c:pt idx="2026">
                  <c:v>33.767000000000003</c:v>
                </c:pt>
                <c:pt idx="2027">
                  <c:v>33.783000000000001</c:v>
                </c:pt>
                <c:pt idx="2028">
                  <c:v>33.799999999999997</c:v>
                </c:pt>
                <c:pt idx="2029">
                  <c:v>33.817</c:v>
                </c:pt>
                <c:pt idx="2030">
                  <c:v>33.832999999999998</c:v>
                </c:pt>
                <c:pt idx="2031">
                  <c:v>33.85</c:v>
                </c:pt>
                <c:pt idx="2032">
                  <c:v>33.866999999999997</c:v>
                </c:pt>
                <c:pt idx="2033">
                  <c:v>33.883000000000003</c:v>
                </c:pt>
                <c:pt idx="2034">
                  <c:v>33.9</c:v>
                </c:pt>
                <c:pt idx="2035">
                  <c:v>33.917000000000002</c:v>
                </c:pt>
                <c:pt idx="2036">
                  <c:v>33.933</c:v>
                </c:pt>
                <c:pt idx="2037">
                  <c:v>33.950000000000003</c:v>
                </c:pt>
                <c:pt idx="2038">
                  <c:v>33.966999999999999</c:v>
                </c:pt>
                <c:pt idx="2039">
                  <c:v>33.982999999999997</c:v>
                </c:pt>
                <c:pt idx="2040">
                  <c:v>34</c:v>
                </c:pt>
                <c:pt idx="2041">
                  <c:v>34.017000000000003</c:v>
                </c:pt>
                <c:pt idx="2042">
                  <c:v>34.033000000000001</c:v>
                </c:pt>
                <c:pt idx="2043">
                  <c:v>34.049999999999997</c:v>
                </c:pt>
                <c:pt idx="2044">
                  <c:v>34.067</c:v>
                </c:pt>
                <c:pt idx="2045">
                  <c:v>34.082999999999998</c:v>
                </c:pt>
                <c:pt idx="2046">
                  <c:v>34.1</c:v>
                </c:pt>
                <c:pt idx="2047">
                  <c:v>34.116999999999997</c:v>
                </c:pt>
                <c:pt idx="2048">
                  <c:v>34.133000000000003</c:v>
                </c:pt>
                <c:pt idx="2049">
                  <c:v>34.15</c:v>
                </c:pt>
                <c:pt idx="2050">
                  <c:v>34.167000000000002</c:v>
                </c:pt>
                <c:pt idx="2051">
                  <c:v>34.183</c:v>
                </c:pt>
                <c:pt idx="2052">
                  <c:v>34.200000000000003</c:v>
                </c:pt>
                <c:pt idx="2053">
                  <c:v>34.216999999999999</c:v>
                </c:pt>
                <c:pt idx="2054">
                  <c:v>34.232999999999997</c:v>
                </c:pt>
                <c:pt idx="2055">
                  <c:v>34.25</c:v>
                </c:pt>
                <c:pt idx="2056">
                  <c:v>34.267000000000003</c:v>
                </c:pt>
                <c:pt idx="2057">
                  <c:v>34.283000000000001</c:v>
                </c:pt>
                <c:pt idx="2058">
                  <c:v>34.299999999999997</c:v>
                </c:pt>
                <c:pt idx="2059">
                  <c:v>34.317</c:v>
                </c:pt>
                <c:pt idx="2060">
                  <c:v>34.332999999999998</c:v>
                </c:pt>
                <c:pt idx="2061">
                  <c:v>34.35</c:v>
                </c:pt>
                <c:pt idx="2062">
                  <c:v>34.366999999999997</c:v>
                </c:pt>
                <c:pt idx="2063">
                  <c:v>34.383000000000003</c:v>
                </c:pt>
                <c:pt idx="2064">
                  <c:v>34.4</c:v>
                </c:pt>
                <c:pt idx="2065">
                  <c:v>34.417000000000002</c:v>
                </c:pt>
                <c:pt idx="2066">
                  <c:v>34.433</c:v>
                </c:pt>
                <c:pt idx="2067">
                  <c:v>34.450000000000003</c:v>
                </c:pt>
                <c:pt idx="2068">
                  <c:v>34.466999999999999</c:v>
                </c:pt>
                <c:pt idx="2069">
                  <c:v>34.482999999999997</c:v>
                </c:pt>
                <c:pt idx="2070">
                  <c:v>34.5</c:v>
                </c:pt>
                <c:pt idx="2071">
                  <c:v>34.517000000000003</c:v>
                </c:pt>
                <c:pt idx="2072">
                  <c:v>34.533000000000001</c:v>
                </c:pt>
                <c:pt idx="2073">
                  <c:v>34.549999999999997</c:v>
                </c:pt>
                <c:pt idx="2074">
                  <c:v>34.567</c:v>
                </c:pt>
                <c:pt idx="2075">
                  <c:v>34.582999999999998</c:v>
                </c:pt>
                <c:pt idx="2076">
                  <c:v>34.6</c:v>
                </c:pt>
                <c:pt idx="2077">
                  <c:v>34.616999999999997</c:v>
                </c:pt>
                <c:pt idx="2078">
                  <c:v>34.633000000000003</c:v>
                </c:pt>
                <c:pt idx="2079">
                  <c:v>34.65</c:v>
                </c:pt>
                <c:pt idx="2080">
                  <c:v>34.667000000000002</c:v>
                </c:pt>
                <c:pt idx="2081">
                  <c:v>34.683</c:v>
                </c:pt>
                <c:pt idx="2082">
                  <c:v>34.700000000000003</c:v>
                </c:pt>
                <c:pt idx="2083">
                  <c:v>34.716999999999999</c:v>
                </c:pt>
                <c:pt idx="2084">
                  <c:v>34.732999999999997</c:v>
                </c:pt>
                <c:pt idx="2085">
                  <c:v>34.75</c:v>
                </c:pt>
                <c:pt idx="2086">
                  <c:v>34.767000000000003</c:v>
                </c:pt>
                <c:pt idx="2087">
                  <c:v>34.783000000000001</c:v>
                </c:pt>
                <c:pt idx="2088">
                  <c:v>34.799999999999997</c:v>
                </c:pt>
                <c:pt idx="2089">
                  <c:v>34.817</c:v>
                </c:pt>
                <c:pt idx="2090">
                  <c:v>34.832999999999998</c:v>
                </c:pt>
                <c:pt idx="2091">
                  <c:v>34.85</c:v>
                </c:pt>
                <c:pt idx="2092">
                  <c:v>34.866999999999997</c:v>
                </c:pt>
                <c:pt idx="2093">
                  <c:v>34.883000000000003</c:v>
                </c:pt>
                <c:pt idx="2094">
                  <c:v>34.9</c:v>
                </c:pt>
                <c:pt idx="2095">
                  <c:v>34.917000000000002</c:v>
                </c:pt>
                <c:pt idx="2096">
                  <c:v>34.933</c:v>
                </c:pt>
                <c:pt idx="2097">
                  <c:v>34.950000000000003</c:v>
                </c:pt>
                <c:pt idx="2098">
                  <c:v>34.966999999999999</c:v>
                </c:pt>
                <c:pt idx="2099">
                  <c:v>34.982999999999997</c:v>
                </c:pt>
                <c:pt idx="2100">
                  <c:v>35</c:v>
                </c:pt>
                <c:pt idx="2101">
                  <c:v>35.017000000000003</c:v>
                </c:pt>
                <c:pt idx="2102">
                  <c:v>35.033000000000001</c:v>
                </c:pt>
                <c:pt idx="2103">
                  <c:v>35.049999999999997</c:v>
                </c:pt>
                <c:pt idx="2104">
                  <c:v>35.067</c:v>
                </c:pt>
                <c:pt idx="2105">
                  <c:v>35.082999999999998</c:v>
                </c:pt>
                <c:pt idx="2106">
                  <c:v>35.1</c:v>
                </c:pt>
                <c:pt idx="2107">
                  <c:v>35.116999999999997</c:v>
                </c:pt>
                <c:pt idx="2108">
                  <c:v>35.133000000000003</c:v>
                </c:pt>
                <c:pt idx="2109">
                  <c:v>35.15</c:v>
                </c:pt>
                <c:pt idx="2110">
                  <c:v>35.167000000000002</c:v>
                </c:pt>
                <c:pt idx="2111">
                  <c:v>35.183</c:v>
                </c:pt>
                <c:pt idx="2112">
                  <c:v>35.200000000000003</c:v>
                </c:pt>
                <c:pt idx="2113">
                  <c:v>35.216999999999999</c:v>
                </c:pt>
                <c:pt idx="2114">
                  <c:v>35.232999999999997</c:v>
                </c:pt>
                <c:pt idx="2115">
                  <c:v>35.25</c:v>
                </c:pt>
                <c:pt idx="2116">
                  <c:v>35.267000000000003</c:v>
                </c:pt>
                <c:pt idx="2117">
                  <c:v>35.283000000000001</c:v>
                </c:pt>
                <c:pt idx="2118">
                  <c:v>35.299999999999997</c:v>
                </c:pt>
                <c:pt idx="2119">
                  <c:v>35.317</c:v>
                </c:pt>
                <c:pt idx="2120">
                  <c:v>35.332999999999998</c:v>
                </c:pt>
                <c:pt idx="2121">
                  <c:v>35.35</c:v>
                </c:pt>
                <c:pt idx="2122">
                  <c:v>35.366999999999997</c:v>
                </c:pt>
              </c:numCache>
            </c:numRef>
          </c:xVal>
          <c:yVal>
            <c:numRef>
              <c:f>Online_ANA!$B$2:$B$14836</c:f>
              <c:numCache>
                <c:formatCode>0.00</c:formatCode>
                <c:ptCount val="14835"/>
                <c:pt idx="0">
                  <c:v>1.08</c:v>
                </c:pt>
                <c:pt idx="1">
                  <c:v>1.08</c:v>
                </c:pt>
                <c:pt idx="2">
                  <c:v>1.08</c:v>
                </c:pt>
                <c:pt idx="3">
                  <c:v>1.08</c:v>
                </c:pt>
                <c:pt idx="4">
                  <c:v>1.08</c:v>
                </c:pt>
                <c:pt idx="5">
                  <c:v>1.08</c:v>
                </c:pt>
                <c:pt idx="6">
                  <c:v>1.08</c:v>
                </c:pt>
                <c:pt idx="7">
                  <c:v>1.08</c:v>
                </c:pt>
                <c:pt idx="8">
                  <c:v>1.08</c:v>
                </c:pt>
                <c:pt idx="9">
                  <c:v>1.08</c:v>
                </c:pt>
                <c:pt idx="10">
                  <c:v>1.08</c:v>
                </c:pt>
                <c:pt idx="11">
                  <c:v>1.08</c:v>
                </c:pt>
                <c:pt idx="12">
                  <c:v>1.08</c:v>
                </c:pt>
                <c:pt idx="13">
                  <c:v>1.08</c:v>
                </c:pt>
                <c:pt idx="14">
                  <c:v>1.08</c:v>
                </c:pt>
                <c:pt idx="15">
                  <c:v>1.08</c:v>
                </c:pt>
                <c:pt idx="16">
                  <c:v>1.08</c:v>
                </c:pt>
                <c:pt idx="17">
                  <c:v>1.08</c:v>
                </c:pt>
                <c:pt idx="18">
                  <c:v>1.08</c:v>
                </c:pt>
                <c:pt idx="19">
                  <c:v>1.08</c:v>
                </c:pt>
                <c:pt idx="20">
                  <c:v>1.08</c:v>
                </c:pt>
                <c:pt idx="21">
                  <c:v>1.08</c:v>
                </c:pt>
                <c:pt idx="22">
                  <c:v>1.08</c:v>
                </c:pt>
                <c:pt idx="23">
                  <c:v>1.08</c:v>
                </c:pt>
                <c:pt idx="24">
                  <c:v>1.08</c:v>
                </c:pt>
                <c:pt idx="25">
                  <c:v>1.08</c:v>
                </c:pt>
                <c:pt idx="26">
                  <c:v>1.08</c:v>
                </c:pt>
                <c:pt idx="27">
                  <c:v>1.08</c:v>
                </c:pt>
                <c:pt idx="28">
                  <c:v>1.08</c:v>
                </c:pt>
                <c:pt idx="29">
                  <c:v>1.08</c:v>
                </c:pt>
                <c:pt idx="30">
                  <c:v>1.08</c:v>
                </c:pt>
                <c:pt idx="31">
                  <c:v>1.08</c:v>
                </c:pt>
                <c:pt idx="32">
                  <c:v>1.08</c:v>
                </c:pt>
                <c:pt idx="33">
                  <c:v>1.08</c:v>
                </c:pt>
                <c:pt idx="34">
                  <c:v>1.08</c:v>
                </c:pt>
                <c:pt idx="35">
                  <c:v>1.08</c:v>
                </c:pt>
                <c:pt idx="36">
                  <c:v>1.08</c:v>
                </c:pt>
                <c:pt idx="37">
                  <c:v>1.08</c:v>
                </c:pt>
                <c:pt idx="38">
                  <c:v>1.08</c:v>
                </c:pt>
                <c:pt idx="39">
                  <c:v>1.08</c:v>
                </c:pt>
                <c:pt idx="40">
                  <c:v>1.08</c:v>
                </c:pt>
                <c:pt idx="41">
                  <c:v>1.08</c:v>
                </c:pt>
                <c:pt idx="42">
                  <c:v>1.08</c:v>
                </c:pt>
                <c:pt idx="43">
                  <c:v>1.08</c:v>
                </c:pt>
                <c:pt idx="44">
                  <c:v>1.08</c:v>
                </c:pt>
                <c:pt idx="45">
                  <c:v>1.08</c:v>
                </c:pt>
                <c:pt idx="46">
                  <c:v>1.08</c:v>
                </c:pt>
                <c:pt idx="47">
                  <c:v>1.08</c:v>
                </c:pt>
                <c:pt idx="48">
                  <c:v>1.08</c:v>
                </c:pt>
                <c:pt idx="49">
                  <c:v>1.08</c:v>
                </c:pt>
                <c:pt idx="50">
                  <c:v>1.08</c:v>
                </c:pt>
                <c:pt idx="51">
                  <c:v>1.08</c:v>
                </c:pt>
                <c:pt idx="52">
                  <c:v>1.08</c:v>
                </c:pt>
                <c:pt idx="53">
                  <c:v>1.08</c:v>
                </c:pt>
                <c:pt idx="54">
                  <c:v>1.08</c:v>
                </c:pt>
                <c:pt idx="55">
                  <c:v>1.08</c:v>
                </c:pt>
                <c:pt idx="56">
                  <c:v>1.08</c:v>
                </c:pt>
                <c:pt idx="57">
                  <c:v>1.08</c:v>
                </c:pt>
                <c:pt idx="58">
                  <c:v>1.08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1.08</c:v>
                </c:pt>
                <c:pt idx="63">
                  <c:v>1.08</c:v>
                </c:pt>
                <c:pt idx="64">
                  <c:v>1.08</c:v>
                </c:pt>
                <c:pt idx="65">
                  <c:v>1.08</c:v>
                </c:pt>
                <c:pt idx="66">
                  <c:v>1.08</c:v>
                </c:pt>
                <c:pt idx="67">
                  <c:v>1.08</c:v>
                </c:pt>
                <c:pt idx="68">
                  <c:v>1.08</c:v>
                </c:pt>
                <c:pt idx="69">
                  <c:v>1.08</c:v>
                </c:pt>
                <c:pt idx="70">
                  <c:v>1.08</c:v>
                </c:pt>
                <c:pt idx="71">
                  <c:v>1.08</c:v>
                </c:pt>
                <c:pt idx="72">
                  <c:v>1.08</c:v>
                </c:pt>
                <c:pt idx="73">
                  <c:v>1.08</c:v>
                </c:pt>
                <c:pt idx="74">
                  <c:v>1.08</c:v>
                </c:pt>
                <c:pt idx="75">
                  <c:v>1.08</c:v>
                </c:pt>
                <c:pt idx="76">
                  <c:v>1.08</c:v>
                </c:pt>
                <c:pt idx="77">
                  <c:v>1.08</c:v>
                </c:pt>
                <c:pt idx="78">
                  <c:v>1.08</c:v>
                </c:pt>
                <c:pt idx="79">
                  <c:v>1.08</c:v>
                </c:pt>
                <c:pt idx="80">
                  <c:v>1.08</c:v>
                </c:pt>
                <c:pt idx="81">
                  <c:v>1.08</c:v>
                </c:pt>
                <c:pt idx="82">
                  <c:v>1.08</c:v>
                </c:pt>
                <c:pt idx="83">
                  <c:v>1.08</c:v>
                </c:pt>
                <c:pt idx="84">
                  <c:v>1.08</c:v>
                </c:pt>
                <c:pt idx="85">
                  <c:v>1.08</c:v>
                </c:pt>
                <c:pt idx="86">
                  <c:v>1.08</c:v>
                </c:pt>
                <c:pt idx="87">
                  <c:v>1.08</c:v>
                </c:pt>
                <c:pt idx="88">
                  <c:v>1.08</c:v>
                </c:pt>
                <c:pt idx="89">
                  <c:v>1.08</c:v>
                </c:pt>
                <c:pt idx="90">
                  <c:v>1.08</c:v>
                </c:pt>
                <c:pt idx="91">
                  <c:v>1.08</c:v>
                </c:pt>
                <c:pt idx="92">
                  <c:v>1.08</c:v>
                </c:pt>
                <c:pt idx="93">
                  <c:v>1.08</c:v>
                </c:pt>
                <c:pt idx="94">
                  <c:v>1.08</c:v>
                </c:pt>
                <c:pt idx="95">
                  <c:v>1.08</c:v>
                </c:pt>
                <c:pt idx="96">
                  <c:v>1.08</c:v>
                </c:pt>
                <c:pt idx="97">
                  <c:v>1.08</c:v>
                </c:pt>
                <c:pt idx="98">
                  <c:v>1.08</c:v>
                </c:pt>
                <c:pt idx="99">
                  <c:v>1.08</c:v>
                </c:pt>
                <c:pt idx="100">
                  <c:v>1.08</c:v>
                </c:pt>
                <c:pt idx="101">
                  <c:v>1.08</c:v>
                </c:pt>
                <c:pt idx="102">
                  <c:v>1.08</c:v>
                </c:pt>
                <c:pt idx="103">
                  <c:v>1.08</c:v>
                </c:pt>
                <c:pt idx="104">
                  <c:v>1.08</c:v>
                </c:pt>
                <c:pt idx="105">
                  <c:v>1.08</c:v>
                </c:pt>
                <c:pt idx="106">
                  <c:v>1.08</c:v>
                </c:pt>
                <c:pt idx="107">
                  <c:v>1.08</c:v>
                </c:pt>
                <c:pt idx="108">
                  <c:v>1.08</c:v>
                </c:pt>
                <c:pt idx="109">
                  <c:v>1.08</c:v>
                </c:pt>
                <c:pt idx="110">
                  <c:v>1.08</c:v>
                </c:pt>
                <c:pt idx="111">
                  <c:v>1.08</c:v>
                </c:pt>
                <c:pt idx="112">
                  <c:v>1.08</c:v>
                </c:pt>
                <c:pt idx="113">
                  <c:v>1.08</c:v>
                </c:pt>
                <c:pt idx="114">
                  <c:v>1.08</c:v>
                </c:pt>
                <c:pt idx="115">
                  <c:v>1.08</c:v>
                </c:pt>
                <c:pt idx="116">
                  <c:v>1.08</c:v>
                </c:pt>
                <c:pt idx="117">
                  <c:v>1.08</c:v>
                </c:pt>
                <c:pt idx="118">
                  <c:v>1.08</c:v>
                </c:pt>
                <c:pt idx="119">
                  <c:v>1.08</c:v>
                </c:pt>
                <c:pt idx="120">
                  <c:v>1.08</c:v>
                </c:pt>
                <c:pt idx="121">
                  <c:v>1.08</c:v>
                </c:pt>
                <c:pt idx="122">
                  <c:v>1.08</c:v>
                </c:pt>
                <c:pt idx="123">
                  <c:v>1.08</c:v>
                </c:pt>
                <c:pt idx="124">
                  <c:v>1.08</c:v>
                </c:pt>
                <c:pt idx="125">
                  <c:v>1.08</c:v>
                </c:pt>
                <c:pt idx="126">
                  <c:v>1.08</c:v>
                </c:pt>
                <c:pt idx="127">
                  <c:v>1.08</c:v>
                </c:pt>
                <c:pt idx="128">
                  <c:v>1.08</c:v>
                </c:pt>
                <c:pt idx="129">
                  <c:v>1.08</c:v>
                </c:pt>
                <c:pt idx="130">
                  <c:v>1.08</c:v>
                </c:pt>
                <c:pt idx="131">
                  <c:v>1.08</c:v>
                </c:pt>
                <c:pt idx="132">
                  <c:v>1.08</c:v>
                </c:pt>
                <c:pt idx="133">
                  <c:v>1.08</c:v>
                </c:pt>
                <c:pt idx="134">
                  <c:v>1.08</c:v>
                </c:pt>
                <c:pt idx="135">
                  <c:v>1.08</c:v>
                </c:pt>
                <c:pt idx="136">
                  <c:v>1.08</c:v>
                </c:pt>
                <c:pt idx="137">
                  <c:v>1.08</c:v>
                </c:pt>
                <c:pt idx="138">
                  <c:v>1.08</c:v>
                </c:pt>
                <c:pt idx="139">
                  <c:v>1.08</c:v>
                </c:pt>
                <c:pt idx="140">
                  <c:v>1.08</c:v>
                </c:pt>
                <c:pt idx="141">
                  <c:v>1.08</c:v>
                </c:pt>
                <c:pt idx="142">
                  <c:v>1.08</c:v>
                </c:pt>
                <c:pt idx="143">
                  <c:v>1.08</c:v>
                </c:pt>
                <c:pt idx="144">
                  <c:v>1.08</c:v>
                </c:pt>
                <c:pt idx="145">
                  <c:v>1.08</c:v>
                </c:pt>
                <c:pt idx="146">
                  <c:v>1.08</c:v>
                </c:pt>
                <c:pt idx="147">
                  <c:v>1.08</c:v>
                </c:pt>
                <c:pt idx="148">
                  <c:v>1.08</c:v>
                </c:pt>
                <c:pt idx="149">
                  <c:v>1.08</c:v>
                </c:pt>
                <c:pt idx="150">
                  <c:v>1.08</c:v>
                </c:pt>
                <c:pt idx="151">
                  <c:v>1.08</c:v>
                </c:pt>
                <c:pt idx="152">
                  <c:v>1.08</c:v>
                </c:pt>
                <c:pt idx="153">
                  <c:v>1.08</c:v>
                </c:pt>
                <c:pt idx="154">
                  <c:v>1.08</c:v>
                </c:pt>
                <c:pt idx="155">
                  <c:v>1.08</c:v>
                </c:pt>
                <c:pt idx="156">
                  <c:v>1.08</c:v>
                </c:pt>
                <c:pt idx="157">
                  <c:v>1.08</c:v>
                </c:pt>
                <c:pt idx="158">
                  <c:v>1.08</c:v>
                </c:pt>
                <c:pt idx="159">
                  <c:v>1.08</c:v>
                </c:pt>
                <c:pt idx="160">
                  <c:v>1.08</c:v>
                </c:pt>
                <c:pt idx="161">
                  <c:v>1.08</c:v>
                </c:pt>
                <c:pt idx="162">
                  <c:v>1.08</c:v>
                </c:pt>
                <c:pt idx="163">
                  <c:v>1.08</c:v>
                </c:pt>
                <c:pt idx="164">
                  <c:v>1.08</c:v>
                </c:pt>
                <c:pt idx="165">
                  <c:v>1.08</c:v>
                </c:pt>
                <c:pt idx="166">
                  <c:v>1.08</c:v>
                </c:pt>
                <c:pt idx="167">
                  <c:v>1.08</c:v>
                </c:pt>
                <c:pt idx="168">
                  <c:v>1.08</c:v>
                </c:pt>
                <c:pt idx="169">
                  <c:v>1.08</c:v>
                </c:pt>
                <c:pt idx="170">
                  <c:v>1.08</c:v>
                </c:pt>
                <c:pt idx="171">
                  <c:v>1.08</c:v>
                </c:pt>
                <c:pt idx="172">
                  <c:v>1.08</c:v>
                </c:pt>
                <c:pt idx="173">
                  <c:v>1.08</c:v>
                </c:pt>
                <c:pt idx="174">
                  <c:v>1.08</c:v>
                </c:pt>
                <c:pt idx="175">
                  <c:v>1.08</c:v>
                </c:pt>
                <c:pt idx="176">
                  <c:v>1.08</c:v>
                </c:pt>
                <c:pt idx="177">
                  <c:v>1.08</c:v>
                </c:pt>
                <c:pt idx="178">
                  <c:v>1.08</c:v>
                </c:pt>
                <c:pt idx="179">
                  <c:v>1.08</c:v>
                </c:pt>
                <c:pt idx="180">
                  <c:v>1.08</c:v>
                </c:pt>
                <c:pt idx="181">
                  <c:v>1.08</c:v>
                </c:pt>
                <c:pt idx="182">
                  <c:v>1.08</c:v>
                </c:pt>
                <c:pt idx="183">
                  <c:v>1.08</c:v>
                </c:pt>
                <c:pt idx="184">
                  <c:v>1.08</c:v>
                </c:pt>
                <c:pt idx="185">
                  <c:v>1.08</c:v>
                </c:pt>
                <c:pt idx="186">
                  <c:v>1.08</c:v>
                </c:pt>
                <c:pt idx="187">
                  <c:v>1.08</c:v>
                </c:pt>
                <c:pt idx="188">
                  <c:v>1.08</c:v>
                </c:pt>
                <c:pt idx="189">
                  <c:v>1.08</c:v>
                </c:pt>
                <c:pt idx="190">
                  <c:v>1.08</c:v>
                </c:pt>
                <c:pt idx="191">
                  <c:v>1.08</c:v>
                </c:pt>
                <c:pt idx="192">
                  <c:v>1.08</c:v>
                </c:pt>
                <c:pt idx="193">
                  <c:v>1.08</c:v>
                </c:pt>
                <c:pt idx="194">
                  <c:v>1.08</c:v>
                </c:pt>
                <c:pt idx="195">
                  <c:v>1.08</c:v>
                </c:pt>
                <c:pt idx="196">
                  <c:v>1.08</c:v>
                </c:pt>
                <c:pt idx="197">
                  <c:v>1.08</c:v>
                </c:pt>
                <c:pt idx="198">
                  <c:v>1.08</c:v>
                </c:pt>
                <c:pt idx="199">
                  <c:v>1.08</c:v>
                </c:pt>
                <c:pt idx="200">
                  <c:v>1.08</c:v>
                </c:pt>
                <c:pt idx="201">
                  <c:v>1.08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1.08</c:v>
                </c:pt>
                <c:pt idx="207">
                  <c:v>1.08</c:v>
                </c:pt>
                <c:pt idx="208">
                  <c:v>1.08</c:v>
                </c:pt>
                <c:pt idx="209">
                  <c:v>1.08</c:v>
                </c:pt>
                <c:pt idx="210">
                  <c:v>1.08</c:v>
                </c:pt>
                <c:pt idx="211">
                  <c:v>1.08</c:v>
                </c:pt>
                <c:pt idx="212">
                  <c:v>1.08</c:v>
                </c:pt>
                <c:pt idx="213">
                  <c:v>1.08</c:v>
                </c:pt>
                <c:pt idx="214">
                  <c:v>1.08</c:v>
                </c:pt>
                <c:pt idx="215">
                  <c:v>1.08</c:v>
                </c:pt>
                <c:pt idx="216">
                  <c:v>1.08</c:v>
                </c:pt>
                <c:pt idx="217">
                  <c:v>1.08</c:v>
                </c:pt>
                <c:pt idx="218">
                  <c:v>1.08</c:v>
                </c:pt>
                <c:pt idx="219">
                  <c:v>1.08</c:v>
                </c:pt>
                <c:pt idx="220">
                  <c:v>1.08</c:v>
                </c:pt>
                <c:pt idx="221">
                  <c:v>1.08</c:v>
                </c:pt>
                <c:pt idx="222">
                  <c:v>1.08</c:v>
                </c:pt>
                <c:pt idx="223">
                  <c:v>1.08</c:v>
                </c:pt>
                <c:pt idx="224">
                  <c:v>1.08</c:v>
                </c:pt>
                <c:pt idx="225">
                  <c:v>1.08</c:v>
                </c:pt>
                <c:pt idx="226">
                  <c:v>1.08</c:v>
                </c:pt>
                <c:pt idx="227">
                  <c:v>1.08</c:v>
                </c:pt>
                <c:pt idx="228">
                  <c:v>1.08</c:v>
                </c:pt>
                <c:pt idx="229">
                  <c:v>1.08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1.08</c:v>
                </c:pt>
                <c:pt idx="242">
                  <c:v>1.08</c:v>
                </c:pt>
                <c:pt idx="243">
                  <c:v>1.08</c:v>
                </c:pt>
                <c:pt idx="244">
                  <c:v>1.08</c:v>
                </c:pt>
                <c:pt idx="245">
                  <c:v>1.08</c:v>
                </c:pt>
                <c:pt idx="246">
                  <c:v>1.08</c:v>
                </c:pt>
                <c:pt idx="247">
                  <c:v>1.08</c:v>
                </c:pt>
                <c:pt idx="248">
                  <c:v>1.08</c:v>
                </c:pt>
                <c:pt idx="249">
                  <c:v>1.08</c:v>
                </c:pt>
                <c:pt idx="250">
                  <c:v>1.08</c:v>
                </c:pt>
                <c:pt idx="251">
                  <c:v>1.08</c:v>
                </c:pt>
                <c:pt idx="252">
                  <c:v>1.08</c:v>
                </c:pt>
                <c:pt idx="253">
                  <c:v>1.08</c:v>
                </c:pt>
                <c:pt idx="254">
                  <c:v>1.08</c:v>
                </c:pt>
                <c:pt idx="255">
                  <c:v>1.08</c:v>
                </c:pt>
                <c:pt idx="256">
                  <c:v>1.08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1.08</c:v>
                </c:pt>
                <c:pt idx="261">
                  <c:v>1.08</c:v>
                </c:pt>
                <c:pt idx="262">
                  <c:v>1.08</c:v>
                </c:pt>
                <c:pt idx="263">
                  <c:v>1.08</c:v>
                </c:pt>
                <c:pt idx="264">
                  <c:v>1.08</c:v>
                </c:pt>
                <c:pt idx="265">
                  <c:v>1.08</c:v>
                </c:pt>
                <c:pt idx="266">
                  <c:v>1.08</c:v>
                </c:pt>
                <c:pt idx="267">
                  <c:v>1.08</c:v>
                </c:pt>
                <c:pt idx="268">
                  <c:v>1.08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1.08</c:v>
                </c:pt>
                <c:pt idx="273">
                  <c:v>1.08</c:v>
                </c:pt>
                <c:pt idx="274">
                  <c:v>1.08</c:v>
                </c:pt>
                <c:pt idx="275">
                  <c:v>1.08</c:v>
                </c:pt>
                <c:pt idx="276">
                  <c:v>1.08</c:v>
                </c:pt>
                <c:pt idx="277">
                  <c:v>1.08</c:v>
                </c:pt>
                <c:pt idx="278">
                  <c:v>1.08</c:v>
                </c:pt>
                <c:pt idx="279">
                  <c:v>1.08</c:v>
                </c:pt>
                <c:pt idx="280">
                  <c:v>1.08</c:v>
                </c:pt>
                <c:pt idx="281">
                  <c:v>1.08</c:v>
                </c:pt>
                <c:pt idx="282">
                  <c:v>1.08</c:v>
                </c:pt>
                <c:pt idx="283">
                  <c:v>1.08</c:v>
                </c:pt>
                <c:pt idx="284">
                  <c:v>1.08</c:v>
                </c:pt>
                <c:pt idx="285">
                  <c:v>1.08</c:v>
                </c:pt>
                <c:pt idx="286">
                  <c:v>1.08</c:v>
                </c:pt>
                <c:pt idx="287">
                  <c:v>1.08</c:v>
                </c:pt>
                <c:pt idx="288">
                  <c:v>1.08</c:v>
                </c:pt>
                <c:pt idx="289">
                  <c:v>1.08</c:v>
                </c:pt>
                <c:pt idx="290">
                  <c:v>1.08</c:v>
                </c:pt>
                <c:pt idx="291">
                  <c:v>1.08</c:v>
                </c:pt>
                <c:pt idx="292">
                  <c:v>1.08</c:v>
                </c:pt>
                <c:pt idx="293">
                  <c:v>1.08</c:v>
                </c:pt>
                <c:pt idx="294">
                  <c:v>1.08</c:v>
                </c:pt>
                <c:pt idx="295">
                  <c:v>1.08</c:v>
                </c:pt>
                <c:pt idx="296">
                  <c:v>1.08</c:v>
                </c:pt>
                <c:pt idx="297">
                  <c:v>1.08</c:v>
                </c:pt>
                <c:pt idx="298">
                  <c:v>1.08</c:v>
                </c:pt>
                <c:pt idx="299">
                  <c:v>1.08</c:v>
                </c:pt>
                <c:pt idx="300">
                  <c:v>1.08</c:v>
                </c:pt>
                <c:pt idx="301">
                  <c:v>1.08</c:v>
                </c:pt>
                <c:pt idx="302">
                  <c:v>1.08</c:v>
                </c:pt>
                <c:pt idx="303">
                  <c:v>1.08</c:v>
                </c:pt>
                <c:pt idx="304">
                  <c:v>1.08</c:v>
                </c:pt>
                <c:pt idx="305">
                  <c:v>1.08</c:v>
                </c:pt>
                <c:pt idx="306">
                  <c:v>1.08</c:v>
                </c:pt>
                <c:pt idx="307">
                  <c:v>1.08</c:v>
                </c:pt>
                <c:pt idx="308">
                  <c:v>1.08</c:v>
                </c:pt>
                <c:pt idx="309">
                  <c:v>1.08</c:v>
                </c:pt>
                <c:pt idx="310">
                  <c:v>1.08</c:v>
                </c:pt>
                <c:pt idx="311">
                  <c:v>1.08</c:v>
                </c:pt>
                <c:pt idx="312">
                  <c:v>1.08</c:v>
                </c:pt>
                <c:pt idx="313">
                  <c:v>1.08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1.08</c:v>
                </c:pt>
                <c:pt idx="318">
                  <c:v>1.08</c:v>
                </c:pt>
                <c:pt idx="319">
                  <c:v>1.08</c:v>
                </c:pt>
                <c:pt idx="320">
                  <c:v>1.08</c:v>
                </c:pt>
                <c:pt idx="321">
                  <c:v>1.08</c:v>
                </c:pt>
                <c:pt idx="322">
                  <c:v>1.08</c:v>
                </c:pt>
                <c:pt idx="323">
                  <c:v>1.08</c:v>
                </c:pt>
                <c:pt idx="324">
                  <c:v>1.08</c:v>
                </c:pt>
                <c:pt idx="325">
                  <c:v>1.08</c:v>
                </c:pt>
                <c:pt idx="326">
                  <c:v>1.08</c:v>
                </c:pt>
                <c:pt idx="327">
                  <c:v>1.08</c:v>
                </c:pt>
                <c:pt idx="328">
                  <c:v>1.08</c:v>
                </c:pt>
                <c:pt idx="329">
                  <c:v>1.08</c:v>
                </c:pt>
                <c:pt idx="330">
                  <c:v>1.08</c:v>
                </c:pt>
                <c:pt idx="331">
                  <c:v>1.08</c:v>
                </c:pt>
                <c:pt idx="332">
                  <c:v>1.08</c:v>
                </c:pt>
                <c:pt idx="333">
                  <c:v>1.08</c:v>
                </c:pt>
                <c:pt idx="334">
                  <c:v>1.08</c:v>
                </c:pt>
                <c:pt idx="335">
                  <c:v>1.08</c:v>
                </c:pt>
                <c:pt idx="336">
                  <c:v>1.08</c:v>
                </c:pt>
                <c:pt idx="337">
                  <c:v>1.08</c:v>
                </c:pt>
                <c:pt idx="338">
                  <c:v>1.08</c:v>
                </c:pt>
                <c:pt idx="339">
                  <c:v>1.08</c:v>
                </c:pt>
                <c:pt idx="340">
                  <c:v>1.08</c:v>
                </c:pt>
                <c:pt idx="341">
                  <c:v>1.08</c:v>
                </c:pt>
                <c:pt idx="342">
                  <c:v>1.08</c:v>
                </c:pt>
                <c:pt idx="343">
                  <c:v>1.08</c:v>
                </c:pt>
                <c:pt idx="344">
                  <c:v>1.08</c:v>
                </c:pt>
                <c:pt idx="345">
                  <c:v>1.08</c:v>
                </c:pt>
                <c:pt idx="346">
                  <c:v>1.08</c:v>
                </c:pt>
                <c:pt idx="347">
                  <c:v>1.08</c:v>
                </c:pt>
                <c:pt idx="348">
                  <c:v>1.08</c:v>
                </c:pt>
                <c:pt idx="349">
                  <c:v>1.08</c:v>
                </c:pt>
                <c:pt idx="350">
                  <c:v>1.08</c:v>
                </c:pt>
                <c:pt idx="351">
                  <c:v>1.08</c:v>
                </c:pt>
                <c:pt idx="352">
                  <c:v>1.08</c:v>
                </c:pt>
                <c:pt idx="353">
                  <c:v>1.08</c:v>
                </c:pt>
                <c:pt idx="354">
                  <c:v>1.08</c:v>
                </c:pt>
                <c:pt idx="355">
                  <c:v>1.08</c:v>
                </c:pt>
                <c:pt idx="356">
                  <c:v>1.08</c:v>
                </c:pt>
                <c:pt idx="357">
                  <c:v>1.08</c:v>
                </c:pt>
                <c:pt idx="358">
                  <c:v>1.08</c:v>
                </c:pt>
                <c:pt idx="359">
                  <c:v>1.08</c:v>
                </c:pt>
                <c:pt idx="360">
                  <c:v>1.08</c:v>
                </c:pt>
                <c:pt idx="361">
                  <c:v>1.08</c:v>
                </c:pt>
                <c:pt idx="362">
                  <c:v>1.08</c:v>
                </c:pt>
                <c:pt idx="363">
                  <c:v>1.08</c:v>
                </c:pt>
                <c:pt idx="364">
                  <c:v>1.08</c:v>
                </c:pt>
                <c:pt idx="365">
                  <c:v>1.08</c:v>
                </c:pt>
                <c:pt idx="366">
                  <c:v>1.08</c:v>
                </c:pt>
                <c:pt idx="367">
                  <c:v>1.08</c:v>
                </c:pt>
                <c:pt idx="368">
                  <c:v>1.08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1.08</c:v>
                </c:pt>
                <c:pt idx="373">
                  <c:v>1.08</c:v>
                </c:pt>
                <c:pt idx="374">
                  <c:v>1.08</c:v>
                </c:pt>
                <c:pt idx="375">
                  <c:v>1.08</c:v>
                </c:pt>
                <c:pt idx="376">
                  <c:v>1.08</c:v>
                </c:pt>
                <c:pt idx="377">
                  <c:v>1.08</c:v>
                </c:pt>
                <c:pt idx="378">
                  <c:v>1.08</c:v>
                </c:pt>
                <c:pt idx="379">
                  <c:v>1.08</c:v>
                </c:pt>
                <c:pt idx="380">
                  <c:v>1.08</c:v>
                </c:pt>
                <c:pt idx="381">
                  <c:v>1.08</c:v>
                </c:pt>
                <c:pt idx="382">
                  <c:v>1.08</c:v>
                </c:pt>
                <c:pt idx="383">
                  <c:v>1.08</c:v>
                </c:pt>
                <c:pt idx="384">
                  <c:v>1.08</c:v>
                </c:pt>
                <c:pt idx="385">
                  <c:v>1.08</c:v>
                </c:pt>
                <c:pt idx="386">
                  <c:v>1.08</c:v>
                </c:pt>
                <c:pt idx="387">
                  <c:v>1.08</c:v>
                </c:pt>
                <c:pt idx="388">
                  <c:v>1.08</c:v>
                </c:pt>
                <c:pt idx="389">
                  <c:v>1.08</c:v>
                </c:pt>
                <c:pt idx="390">
                  <c:v>1.08</c:v>
                </c:pt>
                <c:pt idx="391">
                  <c:v>1.08</c:v>
                </c:pt>
                <c:pt idx="392">
                  <c:v>1.08</c:v>
                </c:pt>
                <c:pt idx="393">
                  <c:v>1.08</c:v>
                </c:pt>
                <c:pt idx="394">
                  <c:v>1.08</c:v>
                </c:pt>
                <c:pt idx="395">
                  <c:v>1.08</c:v>
                </c:pt>
                <c:pt idx="396">
                  <c:v>1.08</c:v>
                </c:pt>
                <c:pt idx="397">
                  <c:v>1.08</c:v>
                </c:pt>
                <c:pt idx="398">
                  <c:v>1.08</c:v>
                </c:pt>
                <c:pt idx="399">
                  <c:v>1.08</c:v>
                </c:pt>
                <c:pt idx="400">
                  <c:v>1.08</c:v>
                </c:pt>
                <c:pt idx="401">
                  <c:v>1.08</c:v>
                </c:pt>
                <c:pt idx="402">
                  <c:v>1.08</c:v>
                </c:pt>
                <c:pt idx="403">
                  <c:v>1.08</c:v>
                </c:pt>
                <c:pt idx="404">
                  <c:v>1.08</c:v>
                </c:pt>
                <c:pt idx="405">
                  <c:v>1.08</c:v>
                </c:pt>
                <c:pt idx="406">
                  <c:v>1.08</c:v>
                </c:pt>
                <c:pt idx="407">
                  <c:v>1.08</c:v>
                </c:pt>
                <c:pt idx="408">
                  <c:v>1.08</c:v>
                </c:pt>
                <c:pt idx="409">
                  <c:v>1.08</c:v>
                </c:pt>
                <c:pt idx="410">
                  <c:v>1.08</c:v>
                </c:pt>
                <c:pt idx="411">
                  <c:v>1.08</c:v>
                </c:pt>
                <c:pt idx="412">
                  <c:v>1.08</c:v>
                </c:pt>
                <c:pt idx="413">
                  <c:v>1.08</c:v>
                </c:pt>
                <c:pt idx="414">
                  <c:v>1.08</c:v>
                </c:pt>
                <c:pt idx="415">
                  <c:v>1.08</c:v>
                </c:pt>
                <c:pt idx="416">
                  <c:v>1.08</c:v>
                </c:pt>
                <c:pt idx="417">
                  <c:v>1.08</c:v>
                </c:pt>
                <c:pt idx="418">
                  <c:v>1.08</c:v>
                </c:pt>
                <c:pt idx="419">
                  <c:v>1.08</c:v>
                </c:pt>
                <c:pt idx="420">
                  <c:v>1.08</c:v>
                </c:pt>
                <c:pt idx="421">
                  <c:v>1.08</c:v>
                </c:pt>
                <c:pt idx="422">
                  <c:v>1.08</c:v>
                </c:pt>
                <c:pt idx="423">
                  <c:v>1.08</c:v>
                </c:pt>
                <c:pt idx="424">
                  <c:v>1.08</c:v>
                </c:pt>
                <c:pt idx="425">
                  <c:v>1.08</c:v>
                </c:pt>
                <c:pt idx="426">
                  <c:v>1.08</c:v>
                </c:pt>
                <c:pt idx="427">
                  <c:v>1.08</c:v>
                </c:pt>
                <c:pt idx="428">
                  <c:v>1.08</c:v>
                </c:pt>
                <c:pt idx="429">
                  <c:v>1.08</c:v>
                </c:pt>
                <c:pt idx="430">
                  <c:v>1.08</c:v>
                </c:pt>
                <c:pt idx="431">
                  <c:v>1.08</c:v>
                </c:pt>
                <c:pt idx="432">
                  <c:v>1.08</c:v>
                </c:pt>
                <c:pt idx="433">
                  <c:v>1.08</c:v>
                </c:pt>
                <c:pt idx="434">
                  <c:v>1.08</c:v>
                </c:pt>
                <c:pt idx="435">
                  <c:v>1.08</c:v>
                </c:pt>
                <c:pt idx="436">
                  <c:v>1.08</c:v>
                </c:pt>
                <c:pt idx="437">
                  <c:v>1.08</c:v>
                </c:pt>
                <c:pt idx="438">
                  <c:v>1.08</c:v>
                </c:pt>
                <c:pt idx="439">
                  <c:v>1.08</c:v>
                </c:pt>
                <c:pt idx="440">
                  <c:v>1.08</c:v>
                </c:pt>
                <c:pt idx="441">
                  <c:v>1.08</c:v>
                </c:pt>
                <c:pt idx="442">
                  <c:v>1.08</c:v>
                </c:pt>
                <c:pt idx="443">
                  <c:v>1.08</c:v>
                </c:pt>
                <c:pt idx="444">
                  <c:v>1.08</c:v>
                </c:pt>
                <c:pt idx="445">
                  <c:v>1.08</c:v>
                </c:pt>
                <c:pt idx="446">
                  <c:v>1.08</c:v>
                </c:pt>
                <c:pt idx="447">
                  <c:v>1.08</c:v>
                </c:pt>
                <c:pt idx="448">
                  <c:v>1.08</c:v>
                </c:pt>
                <c:pt idx="449">
                  <c:v>1.08</c:v>
                </c:pt>
                <c:pt idx="450">
                  <c:v>1.08</c:v>
                </c:pt>
                <c:pt idx="451">
                  <c:v>1.08</c:v>
                </c:pt>
                <c:pt idx="452">
                  <c:v>1.08</c:v>
                </c:pt>
                <c:pt idx="453">
                  <c:v>1.08</c:v>
                </c:pt>
                <c:pt idx="454">
                  <c:v>1.08</c:v>
                </c:pt>
                <c:pt idx="455">
                  <c:v>1.08</c:v>
                </c:pt>
                <c:pt idx="456">
                  <c:v>1.08</c:v>
                </c:pt>
                <c:pt idx="457">
                  <c:v>1.08</c:v>
                </c:pt>
                <c:pt idx="458">
                  <c:v>1.08</c:v>
                </c:pt>
                <c:pt idx="459">
                  <c:v>1.08</c:v>
                </c:pt>
                <c:pt idx="460">
                  <c:v>1.08</c:v>
                </c:pt>
                <c:pt idx="461">
                  <c:v>1.08</c:v>
                </c:pt>
                <c:pt idx="462">
                  <c:v>1.08</c:v>
                </c:pt>
                <c:pt idx="463">
                  <c:v>1.08</c:v>
                </c:pt>
                <c:pt idx="464">
                  <c:v>1.08</c:v>
                </c:pt>
                <c:pt idx="465">
                  <c:v>1.08</c:v>
                </c:pt>
                <c:pt idx="466">
                  <c:v>1.08</c:v>
                </c:pt>
                <c:pt idx="467">
                  <c:v>1.08</c:v>
                </c:pt>
                <c:pt idx="468">
                  <c:v>1.08</c:v>
                </c:pt>
                <c:pt idx="469">
                  <c:v>1.08</c:v>
                </c:pt>
                <c:pt idx="470">
                  <c:v>1.08</c:v>
                </c:pt>
                <c:pt idx="471">
                  <c:v>1.08</c:v>
                </c:pt>
                <c:pt idx="472">
                  <c:v>1.08</c:v>
                </c:pt>
                <c:pt idx="473">
                  <c:v>1.08</c:v>
                </c:pt>
                <c:pt idx="474">
                  <c:v>1.08</c:v>
                </c:pt>
                <c:pt idx="475">
                  <c:v>1.08</c:v>
                </c:pt>
                <c:pt idx="476">
                  <c:v>1.0800949</c:v>
                </c:pt>
                <c:pt idx="477">
                  <c:v>1.0801599000000002</c:v>
                </c:pt>
                <c:pt idx="478">
                  <c:v>1.0801599000000002</c:v>
                </c:pt>
                <c:pt idx="479">
                  <c:v>1.0801599000000002</c:v>
                </c:pt>
                <c:pt idx="480">
                  <c:v>1.0801599000000002</c:v>
                </c:pt>
                <c:pt idx="481">
                  <c:v>1.0801599000000002</c:v>
                </c:pt>
                <c:pt idx="482">
                  <c:v>1.0801599000000002</c:v>
                </c:pt>
                <c:pt idx="483">
                  <c:v>1.0801599000000002</c:v>
                </c:pt>
                <c:pt idx="484">
                  <c:v>1.0801599000000002</c:v>
                </c:pt>
                <c:pt idx="485">
                  <c:v>1.0802652000000001</c:v>
                </c:pt>
                <c:pt idx="486">
                  <c:v>1.0802652000000001</c:v>
                </c:pt>
                <c:pt idx="487">
                  <c:v>1.0803237000000001</c:v>
                </c:pt>
                <c:pt idx="488">
                  <c:v>1.0803237000000001</c:v>
                </c:pt>
                <c:pt idx="489">
                  <c:v>1.0803237000000001</c:v>
                </c:pt>
                <c:pt idx="490">
                  <c:v>1.0803237000000001</c:v>
                </c:pt>
                <c:pt idx="491">
                  <c:v>1.0803237000000001</c:v>
                </c:pt>
                <c:pt idx="492">
                  <c:v>1.0803237000000001</c:v>
                </c:pt>
                <c:pt idx="493">
                  <c:v>1.0803237000000001</c:v>
                </c:pt>
                <c:pt idx="494">
                  <c:v>1.0803939</c:v>
                </c:pt>
                <c:pt idx="495">
                  <c:v>1.0804875</c:v>
                </c:pt>
                <c:pt idx="496">
                  <c:v>1.0804875</c:v>
                </c:pt>
                <c:pt idx="497">
                  <c:v>1.0804875</c:v>
                </c:pt>
                <c:pt idx="498">
                  <c:v>1.0804875</c:v>
                </c:pt>
                <c:pt idx="499">
                  <c:v>1.0804875</c:v>
                </c:pt>
                <c:pt idx="500">
                  <c:v>1.0804875</c:v>
                </c:pt>
                <c:pt idx="501">
                  <c:v>1.0804875</c:v>
                </c:pt>
                <c:pt idx="502">
                  <c:v>1.0804875</c:v>
                </c:pt>
                <c:pt idx="503">
                  <c:v>1.0804875</c:v>
                </c:pt>
                <c:pt idx="504">
                  <c:v>1.0806019</c:v>
                </c:pt>
                <c:pt idx="505">
                  <c:v>1.0806019</c:v>
                </c:pt>
                <c:pt idx="506">
                  <c:v>1.0806474000000001</c:v>
                </c:pt>
                <c:pt idx="507">
                  <c:v>1.080736125</c:v>
                </c:pt>
                <c:pt idx="508">
                  <c:v>1.080736125</c:v>
                </c:pt>
                <c:pt idx="509">
                  <c:v>1.0808112000000001</c:v>
                </c:pt>
                <c:pt idx="510">
                  <c:v>1.0808112000000001</c:v>
                </c:pt>
                <c:pt idx="511">
                  <c:v>1.0808112000000001</c:v>
                </c:pt>
                <c:pt idx="512">
                  <c:v>1.0808112000000001</c:v>
                </c:pt>
                <c:pt idx="513">
                  <c:v>1.0808775000000002</c:v>
                </c:pt>
                <c:pt idx="514">
                  <c:v>1.0808775000000002</c:v>
                </c:pt>
                <c:pt idx="515">
                  <c:v>1.080975</c:v>
                </c:pt>
                <c:pt idx="516">
                  <c:v>1.080975</c:v>
                </c:pt>
                <c:pt idx="517">
                  <c:v>1.080975</c:v>
                </c:pt>
                <c:pt idx="518">
                  <c:v>1.080975</c:v>
                </c:pt>
                <c:pt idx="519">
                  <c:v>1.0810491</c:v>
                </c:pt>
                <c:pt idx="520">
                  <c:v>1.0810491</c:v>
                </c:pt>
                <c:pt idx="521">
                  <c:v>1.0811349000000001</c:v>
                </c:pt>
                <c:pt idx="522">
                  <c:v>1.0811349000000001</c:v>
                </c:pt>
                <c:pt idx="523">
                  <c:v>1.0811349000000001</c:v>
                </c:pt>
                <c:pt idx="524">
                  <c:v>1.0811349000000001</c:v>
                </c:pt>
                <c:pt idx="525">
                  <c:v>1.0812129000000001</c:v>
                </c:pt>
                <c:pt idx="526">
                  <c:v>1.0812129000000001</c:v>
                </c:pt>
                <c:pt idx="527">
                  <c:v>1.0812987000000001</c:v>
                </c:pt>
                <c:pt idx="528">
                  <c:v>1.0812987000000001</c:v>
                </c:pt>
                <c:pt idx="529">
                  <c:v>1.0812987000000001</c:v>
                </c:pt>
                <c:pt idx="530">
                  <c:v>1.08145275</c:v>
                </c:pt>
                <c:pt idx="531">
                  <c:v>1.0816185</c:v>
                </c:pt>
                <c:pt idx="532">
                  <c:v>1.0816185</c:v>
                </c:pt>
                <c:pt idx="533">
                  <c:v>1.0816185</c:v>
                </c:pt>
                <c:pt idx="534">
                  <c:v>1.0816185</c:v>
                </c:pt>
                <c:pt idx="535">
                  <c:v>1.0816185</c:v>
                </c:pt>
                <c:pt idx="536">
                  <c:v>1.0816185</c:v>
                </c:pt>
                <c:pt idx="537">
                  <c:v>1.0817381000000001</c:v>
                </c:pt>
                <c:pt idx="538">
                  <c:v>1.0817381000000001</c:v>
                </c:pt>
                <c:pt idx="539">
                  <c:v>1.0817823</c:v>
                </c:pt>
                <c:pt idx="540">
                  <c:v>1.0819383</c:v>
                </c:pt>
                <c:pt idx="541">
                  <c:v>1.0819383</c:v>
                </c:pt>
                <c:pt idx="542">
                  <c:v>1.0821021000000002</c:v>
                </c:pt>
                <c:pt idx="543">
                  <c:v>1.0821021000000002</c:v>
                </c:pt>
                <c:pt idx="544">
                  <c:v>1.0821021000000002</c:v>
                </c:pt>
                <c:pt idx="545">
                  <c:v>1.0821021000000002</c:v>
                </c:pt>
                <c:pt idx="546">
                  <c:v>1.0821931</c:v>
                </c:pt>
                <c:pt idx="547">
                  <c:v>1.0821931</c:v>
                </c:pt>
                <c:pt idx="548">
                  <c:v>1.0822620000000001</c:v>
                </c:pt>
                <c:pt idx="549">
                  <c:v>1.0825762285714287</c:v>
                </c:pt>
                <c:pt idx="550">
                  <c:v>1.0827924</c:v>
                </c:pt>
                <c:pt idx="551">
                  <c:v>1.0827924</c:v>
                </c:pt>
                <c:pt idx="552">
                  <c:v>1.0827924</c:v>
                </c:pt>
                <c:pt idx="553">
                  <c:v>1.0827924</c:v>
                </c:pt>
                <c:pt idx="554">
                  <c:v>1.0827924</c:v>
                </c:pt>
                <c:pt idx="555">
                  <c:v>1.0829671200000002</c:v>
                </c:pt>
                <c:pt idx="556">
                  <c:v>1.0831122</c:v>
                </c:pt>
                <c:pt idx="557">
                  <c:v>1.0831122</c:v>
                </c:pt>
                <c:pt idx="558">
                  <c:v>1.0831122</c:v>
                </c:pt>
                <c:pt idx="559">
                  <c:v>1.0831122</c:v>
                </c:pt>
                <c:pt idx="560">
                  <c:v>1.0831950750000001</c:v>
                </c:pt>
                <c:pt idx="561">
                  <c:v>1.0832760000000001</c:v>
                </c:pt>
                <c:pt idx="562">
                  <c:v>1.0832760000000001</c:v>
                </c:pt>
                <c:pt idx="563">
                  <c:v>1.083364725</c:v>
                </c:pt>
                <c:pt idx="564">
                  <c:v>1.0834359</c:v>
                </c:pt>
                <c:pt idx="565">
                  <c:v>1.0834359</c:v>
                </c:pt>
                <c:pt idx="566">
                  <c:v>1.0834359</c:v>
                </c:pt>
                <c:pt idx="567">
                  <c:v>1.0834632000000002</c:v>
                </c:pt>
                <c:pt idx="568">
                  <c:v>1.0835919000000001</c:v>
                </c:pt>
                <c:pt idx="569">
                  <c:v>1.0835997000000002</c:v>
                </c:pt>
                <c:pt idx="570">
                  <c:v>1.0835997000000002</c:v>
                </c:pt>
                <c:pt idx="571">
                  <c:v>1.0835997000000002</c:v>
                </c:pt>
                <c:pt idx="572">
                  <c:v>1.0838332666666668</c:v>
                </c:pt>
                <c:pt idx="573">
                  <c:v>1.0838332666666668</c:v>
                </c:pt>
                <c:pt idx="574">
                  <c:v>1.0841262</c:v>
                </c:pt>
                <c:pt idx="575">
                  <c:v>1.0842133</c:v>
                </c:pt>
                <c:pt idx="576">
                  <c:v>1.08429</c:v>
                </c:pt>
                <c:pt idx="577">
                  <c:v>1.08429</c:v>
                </c:pt>
                <c:pt idx="578">
                  <c:v>1.0843173000000002</c:v>
                </c:pt>
                <c:pt idx="579">
                  <c:v>1.0844538000000001</c:v>
                </c:pt>
                <c:pt idx="580">
                  <c:v>1.0844538000000001</c:v>
                </c:pt>
                <c:pt idx="581">
                  <c:v>1.0844538000000001</c:v>
                </c:pt>
                <c:pt idx="582">
                  <c:v>1.0844538000000001</c:v>
                </c:pt>
                <c:pt idx="583">
                  <c:v>1.0845271200000002</c:v>
                </c:pt>
                <c:pt idx="584">
                  <c:v>1.0845271200000002</c:v>
                </c:pt>
                <c:pt idx="585">
                  <c:v>1.0846137</c:v>
                </c:pt>
                <c:pt idx="586">
                  <c:v>1.0846137</c:v>
                </c:pt>
                <c:pt idx="587">
                  <c:v>1.0846137</c:v>
                </c:pt>
                <c:pt idx="588">
                  <c:v>1.0847177000000001</c:v>
                </c:pt>
                <c:pt idx="589">
                  <c:v>1.0847775000000002</c:v>
                </c:pt>
                <c:pt idx="590">
                  <c:v>1.0847775000000002</c:v>
                </c:pt>
                <c:pt idx="591">
                  <c:v>1.0847775000000002</c:v>
                </c:pt>
                <c:pt idx="592">
                  <c:v>1.0847983000000001</c:v>
                </c:pt>
                <c:pt idx="593">
                  <c:v>1.08492765</c:v>
                </c:pt>
                <c:pt idx="594">
                  <c:v>1.0849413000000001</c:v>
                </c:pt>
                <c:pt idx="595">
                  <c:v>1.0849413000000001</c:v>
                </c:pt>
                <c:pt idx="596">
                  <c:v>1.0849413000000001</c:v>
                </c:pt>
                <c:pt idx="597">
                  <c:v>1.085030025</c:v>
                </c:pt>
                <c:pt idx="598">
                  <c:v>1.0851012</c:v>
                </c:pt>
                <c:pt idx="599">
                  <c:v>1.0851012</c:v>
                </c:pt>
                <c:pt idx="600">
                  <c:v>1.0851012</c:v>
                </c:pt>
                <c:pt idx="601">
                  <c:v>1.0852104</c:v>
                </c:pt>
                <c:pt idx="602">
                  <c:v>1.0852650000000001</c:v>
                </c:pt>
                <c:pt idx="603">
                  <c:v>1.0852650000000001</c:v>
                </c:pt>
                <c:pt idx="604">
                  <c:v>1.0853137500000001</c:v>
                </c:pt>
                <c:pt idx="605">
                  <c:v>1.0854288000000001</c:v>
                </c:pt>
                <c:pt idx="606">
                  <c:v>1.0854288000000001</c:v>
                </c:pt>
                <c:pt idx="607">
                  <c:v>1.0854288000000001</c:v>
                </c:pt>
                <c:pt idx="608">
                  <c:v>1.0854717</c:v>
                </c:pt>
                <c:pt idx="609">
                  <c:v>1.0855419000000002</c:v>
                </c:pt>
                <c:pt idx="610">
                  <c:v>1.0855887</c:v>
                </c:pt>
                <c:pt idx="611">
                  <c:v>1.0855887</c:v>
                </c:pt>
                <c:pt idx="612">
                  <c:v>1.085673525</c:v>
                </c:pt>
                <c:pt idx="613">
                  <c:v>1.085673525</c:v>
                </c:pt>
                <c:pt idx="614">
                  <c:v>1.0857525000000001</c:v>
                </c:pt>
                <c:pt idx="615">
                  <c:v>1.0857525000000001</c:v>
                </c:pt>
                <c:pt idx="616">
                  <c:v>1.0858513000000001</c:v>
                </c:pt>
                <c:pt idx="617">
                  <c:v>1.0859163000000001</c:v>
                </c:pt>
                <c:pt idx="618">
                  <c:v>1.0859163000000001</c:v>
                </c:pt>
                <c:pt idx="619">
                  <c:v>1.0860001500000001</c:v>
                </c:pt>
                <c:pt idx="620">
                  <c:v>1.0860001500000001</c:v>
                </c:pt>
                <c:pt idx="621">
                  <c:v>1.0860762000000002</c:v>
                </c:pt>
                <c:pt idx="622">
                  <c:v>1.0861022</c:v>
                </c:pt>
                <c:pt idx="623">
                  <c:v>1.0861893</c:v>
                </c:pt>
                <c:pt idx="624">
                  <c:v>1.0862400000000001</c:v>
                </c:pt>
                <c:pt idx="625">
                  <c:v>1.0862400000000001</c:v>
                </c:pt>
                <c:pt idx="626">
                  <c:v>1.086279</c:v>
                </c:pt>
                <c:pt idx="627">
                  <c:v>1.0863531</c:v>
                </c:pt>
                <c:pt idx="628">
                  <c:v>1.0864428000000002</c:v>
                </c:pt>
                <c:pt idx="629">
                  <c:v>1.0865130000000001</c:v>
                </c:pt>
                <c:pt idx="630">
                  <c:v>1.0865130000000001</c:v>
                </c:pt>
                <c:pt idx="631">
                  <c:v>1.08657735</c:v>
                </c:pt>
                <c:pt idx="632">
                  <c:v>1.0866768</c:v>
                </c:pt>
                <c:pt idx="633">
                  <c:v>1.0866768</c:v>
                </c:pt>
                <c:pt idx="634">
                  <c:v>1.0867769</c:v>
                </c:pt>
                <c:pt idx="635">
                  <c:v>1.0868406000000002</c:v>
                </c:pt>
                <c:pt idx="636">
                  <c:v>1.0868406000000002</c:v>
                </c:pt>
                <c:pt idx="637">
                  <c:v>1.0868679000000001</c:v>
                </c:pt>
                <c:pt idx="638">
                  <c:v>1.086978075</c:v>
                </c:pt>
                <c:pt idx="639">
                  <c:v>1.087059</c:v>
                </c:pt>
                <c:pt idx="640">
                  <c:v>1.087059</c:v>
                </c:pt>
                <c:pt idx="641">
                  <c:v>1.087149675</c:v>
                </c:pt>
                <c:pt idx="642">
                  <c:v>1.0872189000000001</c:v>
                </c:pt>
                <c:pt idx="643">
                  <c:v>1.0873177000000001</c:v>
                </c:pt>
                <c:pt idx="644">
                  <c:v>1.0873177000000001</c:v>
                </c:pt>
                <c:pt idx="645">
                  <c:v>1.0873827</c:v>
                </c:pt>
                <c:pt idx="646">
                  <c:v>1.0874139</c:v>
                </c:pt>
                <c:pt idx="647">
                  <c:v>1.0875413</c:v>
                </c:pt>
                <c:pt idx="648">
                  <c:v>1.0876011000000001</c:v>
                </c:pt>
                <c:pt idx="649">
                  <c:v>1.0876596000000001</c:v>
                </c:pt>
                <c:pt idx="650">
                  <c:v>1.0877376000000001</c:v>
                </c:pt>
                <c:pt idx="651">
                  <c:v>1.0877649</c:v>
                </c:pt>
                <c:pt idx="652">
                  <c:v>1.0878409500000001</c:v>
                </c:pt>
                <c:pt idx="653">
                  <c:v>1.0879092000000001</c:v>
                </c:pt>
                <c:pt idx="654">
                  <c:v>1.0880301000000001</c:v>
                </c:pt>
                <c:pt idx="655">
                  <c:v>1.0880301000000001</c:v>
                </c:pt>
                <c:pt idx="656">
                  <c:v>1.0880964</c:v>
                </c:pt>
                <c:pt idx="657">
                  <c:v>1.0881887000000001</c:v>
                </c:pt>
                <c:pt idx="658">
                  <c:v>1.0881887000000001</c:v>
                </c:pt>
                <c:pt idx="659">
                  <c:v>1.0882784000000001</c:v>
                </c:pt>
                <c:pt idx="660">
                  <c:v>1.0883996250000001</c:v>
                </c:pt>
                <c:pt idx="661">
                  <c:v>1.0883996250000001</c:v>
                </c:pt>
                <c:pt idx="662">
                  <c:v>1.0885332000000001</c:v>
                </c:pt>
                <c:pt idx="663">
                  <c:v>1.0885332000000001</c:v>
                </c:pt>
                <c:pt idx="664">
                  <c:v>1.0886606000000001</c:v>
                </c:pt>
                <c:pt idx="665">
                  <c:v>1.0887954750000002</c:v>
                </c:pt>
                <c:pt idx="666">
                  <c:v>1.0887954750000002</c:v>
                </c:pt>
                <c:pt idx="667">
                  <c:v>1.0888569000000001</c:v>
                </c:pt>
                <c:pt idx="668">
                  <c:v>1.0889407500000001</c:v>
                </c:pt>
                <c:pt idx="669">
                  <c:v>1.0890207000000001</c:v>
                </c:pt>
                <c:pt idx="670">
                  <c:v>1.0890857</c:v>
                </c:pt>
                <c:pt idx="671">
                  <c:v>1.0891708500000001</c:v>
                </c:pt>
                <c:pt idx="672">
                  <c:v>1.089243</c:v>
                </c:pt>
                <c:pt idx="673">
                  <c:v>1.089386325</c:v>
                </c:pt>
                <c:pt idx="674">
                  <c:v>1.089386325</c:v>
                </c:pt>
                <c:pt idx="675">
                  <c:v>1.0894900000000001</c:v>
                </c:pt>
                <c:pt idx="676">
                  <c:v>1.0896382</c:v>
                </c:pt>
                <c:pt idx="677">
                  <c:v>1.0896382</c:v>
                </c:pt>
                <c:pt idx="678">
                  <c:v>1.0898189</c:v>
                </c:pt>
                <c:pt idx="679">
                  <c:v>1.0898189</c:v>
                </c:pt>
                <c:pt idx="680">
                  <c:v>1.0899996000000001</c:v>
                </c:pt>
                <c:pt idx="681">
                  <c:v>1.0899996000000001</c:v>
                </c:pt>
                <c:pt idx="682">
                  <c:v>1.0900815000000001</c:v>
                </c:pt>
                <c:pt idx="683">
                  <c:v>1.0900815000000001</c:v>
                </c:pt>
                <c:pt idx="684">
                  <c:v>1.090234575</c:v>
                </c:pt>
                <c:pt idx="685">
                  <c:v>1.090234575</c:v>
                </c:pt>
                <c:pt idx="686">
                  <c:v>1.0903827750000001</c:v>
                </c:pt>
                <c:pt idx="687">
                  <c:v>1.0904871</c:v>
                </c:pt>
                <c:pt idx="688">
                  <c:v>1.0905729000000002</c:v>
                </c:pt>
                <c:pt idx="689">
                  <c:v>1.0906509</c:v>
                </c:pt>
                <c:pt idx="690">
                  <c:v>1.0907549000000001</c:v>
                </c:pt>
                <c:pt idx="691">
                  <c:v>1.0908459000000001</c:v>
                </c:pt>
                <c:pt idx="692">
                  <c:v>1.0910067750000001</c:v>
                </c:pt>
                <c:pt idx="693">
                  <c:v>1.0911345000000001</c:v>
                </c:pt>
                <c:pt idx="694">
                  <c:v>1.0912255</c:v>
                </c:pt>
                <c:pt idx="695">
                  <c:v>1.0912255</c:v>
                </c:pt>
                <c:pt idx="696">
                  <c:v>1.0913607000000001</c:v>
                </c:pt>
                <c:pt idx="697">
                  <c:v>1.0913607000000001</c:v>
                </c:pt>
                <c:pt idx="698">
                  <c:v>1.0915362000000002</c:v>
                </c:pt>
                <c:pt idx="699">
                  <c:v>1.0916756250000001</c:v>
                </c:pt>
                <c:pt idx="700">
                  <c:v>1.0917819</c:v>
                </c:pt>
                <c:pt idx="701">
                  <c:v>1.0918482</c:v>
                </c:pt>
                <c:pt idx="702">
                  <c:v>1.0918482</c:v>
                </c:pt>
                <c:pt idx="703">
                  <c:v>1.092030525</c:v>
                </c:pt>
                <c:pt idx="704">
                  <c:v>1.09217502</c:v>
                </c:pt>
                <c:pt idx="705">
                  <c:v>1.09217502</c:v>
                </c:pt>
                <c:pt idx="706">
                  <c:v>1.0923669</c:v>
                </c:pt>
                <c:pt idx="707">
                  <c:v>1.0925268000000001</c:v>
                </c:pt>
                <c:pt idx="708">
                  <c:v>1.0925268000000001</c:v>
                </c:pt>
                <c:pt idx="709">
                  <c:v>1.0926789000000001</c:v>
                </c:pt>
                <c:pt idx="710">
                  <c:v>1.0928115</c:v>
                </c:pt>
                <c:pt idx="711">
                  <c:v>1.0928836500000001</c:v>
                </c:pt>
                <c:pt idx="712">
                  <c:v>1.0930055250000001</c:v>
                </c:pt>
                <c:pt idx="713">
                  <c:v>1.0931196000000001</c:v>
                </c:pt>
                <c:pt idx="714">
                  <c:v>1.0932405000000001</c:v>
                </c:pt>
                <c:pt idx="715">
                  <c:v>1.0933198</c:v>
                </c:pt>
                <c:pt idx="716">
                  <c:v>1.0934988750000001</c:v>
                </c:pt>
                <c:pt idx="717">
                  <c:v>1.0934988750000001</c:v>
                </c:pt>
                <c:pt idx="718">
                  <c:v>1.0936675500000002</c:v>
                </c:pt>
                <c:pt idx="719">
                  <c:v>1.0938398</c:v>
                </c:pt>
                <c:pt idx="720">
                  <c:v>1.0938398</c:v>
                </c:pt>
                <c:pt idx="721">
                  <c:v>1.0939815000000002</c:v>
                </c:pt>
                <c:pt idx="722">
                  <c:v>1.094157</c:v>
                </c:pt>
                <c:pt idx="723">
                  <c:v>1.094274</c:v>
                </c:pt>
                <c:pt idx="724">
                  <c:v>1.0943325000000002</c:v>
                </c:pt>
                <c:pt idx="725">
                  <c:v>1.0944638</c:v>
                </c:pt>
                <c:pt idx="726">
                  <c:v>1.0946432000000001</c:v>
                </c:pt>
                <c:pt idx="727">
                  <c:v>1.0947654</c:v>
                </c:pt>
                <c:pt idx="728">
                  <c:v>1.0948473000000001</c:v>
                </c:pt>
                <c:pt idx="729">
                  <c:v>1.0949747000000001</c:v>
                </c:pt>
                <c:pt idx="730">
                  <c:v>1.0951151000000001</c:v>
                </c:pt>
                <c:pt idx="731">
                  <c:v>1.0952737000000001</c:v>
                </c:pt>
                <c:pt idx="732">
                  <c:v>1.0954011000000001</c:v>
                </c:pt>
                <c:pt idx="733">
                  <c:v>1.0954752000000001</c:v>
                </c:pt>
                <c:pt idx="734">
                  <c:v>1.0956286</c:v>
                </c:pt>
                <c:pt idx="735">
                  <c:v>1.0957833000000001</c:v>
                </c:pt>
                <c:pt idx="736">
                  <c:v>1.0959601000000001</c:v>
                </c:pt>
                <c:pt idx="737">
                  <c:v>1.0959601000000001</c:v>
                </c:pt>
                <c:pt idx="738">
                  <c:v>1.09610622</c:v>
                </c:pt>
                <c:pt idx="739">
                  <c:v>1.0962522750000001</c:v>
                </c:pt>
                <c:pt idx="740">
                  <c:v>1.0964238750000002</c:v>
                </c:pt>
                <c:pt idx="741">
                  <c:v>1.0966010000000002</c:v>
                </c:pt>
                <c:pt idx="742">
                  <c:v>1.09676025</c:v>
                </c:pt>
                <c:pt idx="743">
                  <c:v>1.0968831000000001</c:v>
                </c:pt>
                <c:pt idx="744">
                  <c:v>1.09699035</c:v>
                </c:pt>
                <c:pt idx="745">
                  <c:v>1.097082975</c:v>
                </c:pt>
                <c:pt idx="746">
                  <c:v>1.0972289000000002</c:v>
                </c:pt>
                <c:pt idx="747">
                  <c:v>1.0974096</c:v>
                </c:pt>
                <c:pt idx="748">
                  <c:v>1.0975604000000001</c:v>
                </c:pt>
                <c:pt idx="749">
                  <c:v>1.0977515</c:v>
                </c:pt>
                <c:pt idx="750">
                  <c:v>1.0979049000000001</c:v>
                </c:pt>
                <c:pt idx="751">
                  <c:v>1.0980778</c:v>
                </c:pt>
                <c:pt idx="752">
                  <c:v>1.0982169000000002</c:v>
                </c:pt>
                <c:pt idx="753">
                  <c:v>1.09832025</c:v>
                </c:pt>
                <c:pt idx="754">
                  <c:v>1.0984119000000001</c:v>
                </c:pt>
                <c:pt idx="755">
                  <c:v>1.0985640000000001</c:v>
                </c:pt>
                <c:pt idx="756">
                  <c:v>1.0987239</c:v>
                </c:pt>
                <c:pt idx="757">
                  <c:v>1.0988955</c:v>
                </c:pt>
                <c:pt idx="758">
                  <c:v>1.0990485750000001</c:v>
                </c:pt>
                <c:pt idx="759">
                  <c:v>1.0992114000000002</c:v>
                </c:pt>
                <c:pt idx="760">
                  <c:v>1.09940835</c:v>
                </c:pt>
                <c:pt idx="761">
                  <c:v>1.099563375</c:v>
                </c:pt>
                <c:pt idx="762">
                  <c:v>1.0997613000000002</c:v>
                </c:pt>
                <c:pt idx="763">
                  <c:v>1.0999180800000001</c:v>
                </c:pt>
                <c:pt idx="764">
                  <c:v>1.1000993000000001</c:v>
                </c:pt>
                <c:pt idx="765">
                  <c:v>1.10024685</c:v>
                </c:pt>
                <c:pt idx="766">
                  <c:v>1.10047955</c:v>
                </c:pt>
                <c:pt idx="767">
                  <c:v>1.1006843000000002</c:v>
                </c:pt>
                <c:pt idx="768">
                  <c:v>1.1008507000000001</c:v>
                </c:pt>
                <c:pt idx="769">
                  <c:v>1.1010158000000001</c:v>
                </c:pt>
                <c:pt idx="770">
                  <c:v>1.1011783000000002</c:v>
                </c:pt>
                <c:pt idx="771">
                  <c:v>1.1013252</c:v>
                </c:pt>
                <c:pt idx="772">
                  <c:v>1.1014994</c:v>
                </c:pt>
                <c:pt idx="773">
                  <c:v>1.1016723000000002</c:v>
                </c:pt>
                <c:pt idx="774">
                  <c:v>1.101813675</c:v>
                </c:pt>
                <c:pt idx="775">
                  <c:v>1.1019999</c:v>
                </c:pt>
                <c:pt idx="776">
                  <c:v>1.1022462500000001</c:v>
                </c:pt>
                <c:pt idx="777">
                  <c:v>1.10243085</c:v>
                </c:pt>
                <c:pt idx="778">
                  <c:v>1.1026122</c:v>
                </c:pt>
                <c:pt idx="779">
                  <c:v>1.1028618000000001</c:v>
                </c:pt>
                <c:pt idx="780">
                  <c:v>1.1028618000000001</c:v>
                </c:pt>
                <c:pt idx="781">
                  <c:v>1.10315235</c:v>
                </c:pt>
                <c:pt idx="782">
                  <c:v>1.1034117000000001</c:v>
                </c:pt>
                <c:pt idx="783">
                  <c:v>1.1035924000000001</c:v>
                </c:pt>
                <c:pt idx="784">
                  <c:v>1.1038344600000001</c:v>
                </c:pt>
                <c:pt idx="785">
                  <c:v>1.1040181500000001</c:v>
                </c:pt>
                <c:pt idx="786">
                  <c:v>1.1042216</c:v>
                </c:pt>
                <c:pt idx="787">
                  <c:v>1.1044478</c:v>
                </c:pt>
                <c:pt idx="788">
                  <c:v>1.1044478</c:v>
                </c:pt>
                <c:pt idx="789">
                  <c:v>1.10478996</c:v>
                </c:pt>
                <c:pt idx="790">
                  <c:v>1.1050445</c:v>
                </c:pt>
                <c:pt idx="791">
                  <c:v>1.1052447000000001</c:v>
                </c:pt>
                <c:pt idx="792">
                  <c:v>1.10544906</c:v>
                </c:pt>
                <c:pt idx="793">
                  <c:v>1.1057127</c:v>
                </c:pt>
                <c:pt idx="794">
                  <c:v>1.1059096500000001</c:v>
                </c:pt>
                <c:pt idx="795">
                  <c:v>1.10610816</c:v>
                </c:pt>
                <c:pt idx="796">
                  <c:v>1.10636712</c:v>
                </c:pt>
                <c:pt idx="797">
                  <c:v>1.1065785000000001</c:v>
                </c:pt>
                <c:pt idx="798">
                  <c:v>1.1067247500000001</c:v>
                </c:pt>
                <c:pt idx="799">
                  <c:v>1.1069392500000002</c:v>
                </c:pt>
                <c:pt idx="800">
                  <c:v>1.1069529</c:v>
                </c:pt>
                <c:pt idx="801">
                  <c:v>1.1069529</c:v>
                </c:pt>
                <c:pt idx="802">
                  <c:v>1.1069529</c:v>
                </c:pt>
                <c:pt idx="803">
                  <c:v>1.1069529</c:v>
                </c:pt>
                <c:pt idx="804">
                  <c:v>1.1069529</c:v>
                </c:pt>
                <c:pt idx="805">
                  <c:v>1.1069529</c:v>
                </c:pt>
                <c:pt idx="806">
                  <c:v>1.1069529</c:v>
                </c:pt>
                <c:pt idx="807">
                  <c:v>1.1071926788755593</c:v>
                </c:pt>
                <c:pt idx="808">
                  <c:v>1.1072962874382475</c:v>
                </c:pt>
                <c:pt idx="809">
                  <c:v>1.1073492920254038</c:v>
                </c:pt>
                <c:pt idx="810">
                  <c:v>1.1076063529690459</c:v>
                </c:pt>
                <c:pt idx="811">
                  <c:v>1.1077564021171462</c:v>
                </c:pt>
                <c:pt idx="812">
                  <c:v>1.1078949863540088</c:v>
                </c:pt>
                <c:pt idx="813">
                  <c:v>1.1080534204657706</c:v>
                </c:pt>
                <c:pt idx="814">
                  <c:v>1.1082535351446698</c:v>
                </c:pt>
                <c:pt idx="815">
                  <c:v>1.1084505207278894</c:v>
                </c:pt>
                <c:pt idx="816">
                  <c:v>1.1085671131263206</c:v>
                </c:pt>
                <c:pt idx="817">
                  <c:v>1.1087232599153118</c:v>
                </c:pt>
                <c:pt idx="818">
                  <c:v>1.1089423949087616</c:v>
                </c:pt>
                <c:pt idx="819">
                  <c:v>1.1090918837685226</c:v>
                </c:pt>
                <c:pt idx="820">
                  <c:v>1.1092556976610546</c:v>
                </c:pt>
                <c:pt idx="821">
                  <c:v>1.109401700282284</c:v>
                </c:pt>
                <c:pt idx="822">
                  <c:v>1.1095770213832015</c:v>
                </c:pt>
                <c:pt idx="823">
                  <c:v>1.1097247889673025</c:v>
                </c:pt>
                <c:pt idx="824">
                  <c:v>1.1098353011997155</c:v>
                </c:pt>
                <c:pt idx="825">
                  <c:v>1.1100180611385502</c:v>
                </c:pt>
                <c:pt idx="826">
                  <c:v>1.110144360832743</c:v>
                </c:pt>
                <c:pt idx="827">
                  <c:v>1.1103143477265782</c:v>
                </c:pt>
                <c:pt idx="828">
                  <c:v>1.110485071841917</c:v>
                </c:pt>
                <c:pt idx="829">
                  <c:v>1.1106169398337613</c:v>
                </c:pt>
                <c:pt idx="830">
                  <c:v>1.1108344025758625</c:v>
                </c:pt>
                <c:pt idx="831">
                  <c:v>1.1110327785697429</c:v>
                </c:pt>
                <c:pt idx="832">
                  <c:v>1.1111953167960456</c:v>
                </c:pt>
                <c:pt idx="833">
                  <c:v>1.1113237571630183</c:v>
                </c:pt>
                <c:pt idx="834">
                  <c:v>1.1114855037073574</c:v>
                </c:pt>
                <c:pt idx="835">
                  <c:v>1.1116574456033854</c:v>
                </c:pt>
                <c:pt idx="836">
                  <c:v>1.111894081118165</c:v>
                </c:pt>
                <c:pt idx="837">
                  <c:v>1.1121117380280274</c:v>
                </c:pt>
                <c:pt idx="838">
                  <c:v>1.1123531282222388</c:v>
                </c:pt>
                <c:pt idx="839">
                  <c:v>1.112641418325101</c:v>
                </c:pt>
                <c:pt idx="840">
                  <c:v>1.1127208198104588</c:v>
                </c:pt>
                <c:pt idx="841">
                  <c:v>1.1128628250529264</c:v>
                </c:pt>
                <c:pt idx="842">
                  <c:v>1.1130786507409995</c:v>
                </c:pt>
                <c:pt idx="843">
                  <c:v>1.1132607764290732</c:v>
                </c:pt>
                <c:pt idx="844">
                  <c:v>1.1135145098736143</c:v>
                </c:pt>
                <c:pt idx="845">
                  <c:v>1.1136538259703577</c:v>
                </c:pt>
                <c:pt idx="846">
                  <c:v>1.1137847434015506</c:v>
                </c:pt>
                <c:pt idx="847">
                  <c:v>1.1140293508429355</c:v>
                </c:pt>
                <c:pt idx="848">
                  <c:v>1.1141666133765324</c:v>
                </c:pt>
                <c:pt idx="849">
                  <c:v>1.1144371803609177</c:v>
                </c:pt>
                <c:pt idx="850">
                  <c:v>1.1145617544107245</c:v>
                </c:pt>
                <c:pt idx="851">
                  <c:v>1.1147796949306057</c:v>
                </c:pt>
                <c:pt idx="852">
                  <c:v>1.1148917605408351</c:v>
                </c:pt>
                <c:pt idx="853">
                  <c:v>1.1150901449306059</c:v>
                </c:pt>
                <c:pt idx="854">
                  <c:v>1.1152830810162297</c:v>
                </c:pt>
                <c:pt idx="855">
                  <c:v>1.1154567048694402</c:v>
                </c:pt>
                <c:pt idx="856">
                  <c:v>1.1157038123548442</c:v>
                </c:pt>
                <c:pt idx="857">
                  <c:v>1.1159021010686516</c:v>
                </c:pt>
                <c:pt idx="858">
                  <c:v>1.1160721534932938</c:v>
                </c:pt>
                <c:pt idx="859">
                  <c:v>1.1162098337029904</c:v>
                </c:pt>
                <c:pt idx="860">
                  <c:v>1.1163993401905414</c:v>
                </c:pt>
                <c:pt idx="861">
                  <c:v>1.1166119956951286</c:v>
                </c:pt>
                <c:pt idx="862">
                  <c:v>1.1167153749000178</c:v>
                </c:pt>
                <c:pt idx="863">
                  <c:v>1.1169199606033857</c:v>
                </c:pt>
                <c:pt idx="864">
                  <c:v>1.1171179057868712</c:v>
                </c:pt>
                <c:pt idx="865">
                  <c:v>1.117341101505523</c:v>
                </c:pt>
                <c:pt idx="866">
                  <c:v>1.1175070800987981</c:v>
                </c:pt>
                <c:pt idx="867">
                  <c:v>1.1177180482709907</c:v>
                </c:pt>
                <c:pt idx="868">
                  <c:v>1.1179882741707796</c:v>
                </c:pt>
                <c:pt idx="869">
                  <c:v>1.1181753125146972</c:v>
                </c:pt>
                <c:pt idx="870">
                  <c:v>1.1183734486440184</c:v>
                </c:pt>
                <c:pt idx="871">
                  <c:v>1.118563750085688</c:v>
                </c:pt>
                <c:pt idx="872">
                  <c:v>1.1187173953019449</c:v>
                </c:pt>
                <c:pt idx="873">
                  <c:v>1.1189525525758626</c:v>
                </c:pt>
                <c:pt idx="874">
                  <c:v>1.1192032304046056</c:v>
                </c:pt>
                <c:pt idx="875">
                  <c:v>1.1194136048694403</c:v>
                </c:pt>
                <c:pt idx="876">
                  <c:v>1.1195720758174497</c:v>
                </c:pt>
                <c:pt idx="877">
                  <c:v>1.1197469993648534</c:v>
                </c:pt>
                <c:pt idx="878">
                  <c:v>1.1199328736767797</c:v>
                </c:pt>
                <c:pt idx="879">
                  <c:v>1.1201563745236425</c:v>
                </c:pt>
                <c:pt idx="880">
                  <c:v>1.1203040103740278</c:v>
                </c:pt>
                <c:pt idx="881">
                  <c:v>1.1204992002822847</c:v>
                </c:pt>
                <c:pt idx="882">
                  <c:v>1.1207347750529266</c:v>
                </c:pt>
                <c:pt idx="883">
                  <c:v>1.1208854044762566</c:v>
                </c:pt>
                <c:pt idx="884">
                  <c:v>1.121097714184899</c:v>
                </c:pt>
                <c:pt idx="885">
                  <c:v>1.1213907202618985</c:v>
                </c:pt>
                <c:pt idx="886">
                  <c:v>1.1215349608327427</c:v>
                </c:pt>
                <c:pt idx="887">
                  <c:v>1.1217029397318257</c:v>
                </c:pt>
                <c:pt idx="888">
                  <c:v>1.1219144076217336</c:v>
                </c:pt>
                <c:pt idx="889">
                  <c:v>1.122119674594211</c:v>
                </c:pt>
                <c:pt idx="890">
                  <c:v>1.1222574727593486</c:v>
                </c:pt>
                <c:pt idx="891">
                  <c:v>1.1225175797929907</c:v>
                </c:pt>
                <c:pt idx="892">
                  <c:v>1.1226554085391651</c:v>
                </c:pt>
                <c:pt idx="893">
                  <c:v>1.1228752320355966</c:v>
                </c:pt>
                <c:pt idx="894">
                  <c:v>1.1230424083862571</c:v>
                </c:pt>
                <c:pt idx="895">
                  <c:v>1.1233270329166236</c:v>
                </c:pt>
                <c:pt idx="896">
                  <c:v>1.1234699883556791</c:v>
                </c:pt>
                <c:pt idx="897">
                  <c:v>1.1237054085391653</c:v>
                </c:pt>
                <c:pt idx="898">
                  <c:v>1.1239385274994127</c:v>
                </c:pt>
                <c:pt idx="899">
                  <c:v>1.1241338291396696</c:v>
                </c:pt>
                <c:pt idx="900">
                  <c:v>1.1244181353412657</c:v>
                </c:pt>
                <c:pt idx="901">
                  <c:v>1.1246394616191104</c:v>
                </c:pt>
                <c:pt idx="902">
                  <c:v>1.124897295528321</c:v>
                </c:pt>
                <c:pt idx="903">
                  <c:v>1.1251165158786147</c:v>
                </c:pt>
                <c:pt idx="904">
                  <c:v>1.1254138229122566</c:v>
                </c:pt>
                <c:pt idx="905">
                  <c:v>1.1256508369795319</c:v>
                </c:pt>
                <c:pt idx="906">
                  <c:v>1.1258229470712753</c:v>
                </c:pt>
                <c:pt idx="907">
                  <c:v>1.1261065975299911</c:v>
                </c:pt>
                <c:pt idx="908">
                  <c:v>1.126292147988706</c:v>
                </c:pt>
                <c:pt idx="909">
                  <c:v>1.1264543149611832</c:v>
                </c:pt>
                <c:pt idx="910">
                  <c:v>1.1267727298730799</c:v>
                </c:pt>
                <c:pt idx="911">
                  <c:v>1.1269396004133461</c:v>
                </c:pt>
                <c:pt idx="912">
                  <c:v>1.1273211612105047</c:v>
                </c:pt>
                <c:pt idx="913">
                  <c:v>1.1275023268877886</c:v>
                </c:pt>
                <c:pt idx="914">
                  <c:v>1.1276319904963485</c:v>
                </c:pt>
                <c:pt idx="915">
                  <c:v>1.1278527265819811</c:v>
                </c:pt>
                <c:pt idx="916">
                  <c:v>1.1281258966125594</c:v>
                </c:pt>
                <c:pt idx="917">
                  <c:v>1.1282923710555506</c:v>
                </c:pt>
                <c:pt idx="918">
                  <c:v>1.1285318662586969</c:v>
                </c:pt>
                <c:pt idx="919">
                  <c:v>1.1286972004657709</c:v>
                </c:pt>
                <c:pt idx="920">
                  <c:v>1.128941122801046</c:v>
                </c:pt>
                <c:pt idx="921">
                  <c:v>1.1290995742884036</c:v>
                </c:pt>
                <c:pt idx="922">
                  <c:v>1.1293105268877885</c:v>
                </c:pt>
                <c:pt idx="923">
                  <c:v>1.1295487259703574</c:v>
                </c:pt>
                <c:pt idx="924">
                  <c:v>1.1297589400376331</c:v>
                </c:pt>
                <c:pt idx="925">
                  <c:v>1.1299848791813674</c:v>
                </c:pt>
                <c:pt idx="926">
                  <c:v>1.1301197415666884</c:v>
                </c:pt>
                <c:pt idx="927">
                  <c:v>1.1303703035588257</c:v>
                </c:pt>
                <c:pt idx="928">
                  <c:v>1.1305568369795316</c:v>
                </c:pt>
                <c:pt idx="929">
                  <c:v>1.1308028627440549</c:v>
                </c:pt>
                <c:pt idx="930">
                  <c:v>1.1310238479887058</c:v>
                </c:pt>
                <c:pt idx="931">
                  <c:v>1.131218245105349</c:v>
                </c:pt>
                <c:pt idx="932">
                  <c:v>1.1314899846349817</c:v>
                </c:pt>
                <c:pt idx="933">
                  <c:v>1.1316724078183305</c:v>
                </c:pt>
                <c:pt idx="934">
                  <c:v>1.1319802626676059</c:v>
                </c:pt>
                <c:pt idx="935">
                  <c:v>1.1320905786716791</c:v>
                </c:pt>
                <c:pt idx="936">
                  <c:v>1.1323200071630182</c:v>
                </c:pt>
                <c:pt idx="937">
                  <c:v>1.1326480493231559</c:v>
                </c:pt>
                <c:pt idx="938">
                  <c:v>1.1328703317807522</c:v>
                </c:pt>
                <c:pt idx="939">
                  <c:v>1.1329044296400823</c:v>
                </c:pt>
                <c:pt idx="940">
                  <c:v>1.1333303846859537</c:v>
                </c:pt>
                <c:pt idx="941">
                  <c:v>1.1334891002822847</c:v>
                </c:pt>
                <c:pt idx="942">
                  <c:v>1.1337295629734125</c:v>
                </c:pt>
                <c:pt idx="943">
                  <c:v>1.1340354690896237</c:v>
                </c:pt>
                <c:pt idx="944">
                  <c:v>1.134245888486743</c:v>
                </c:pt>
                <c:pt idx="945">
                  <c:v>1.1344076840306421</c:v>
                </c:pt>
                <c:pt idx="946">
                  <c:v>1.1346735920254041</c:v>
                </c:pt>
                <c:pt idx="947">
                  <c:v>1.1349492690896237</c:v>
                </c:pt>
                <c:pt idx="948">
                  <c:v>1.1351215495614493</c:v>
                </c:pt>
                <c:pt idx="949">
                  <c:v>1.1353980282639358</c:v>
                </c:pt>
                <c:pt idx="950">
                  <c:v>1.1355419120559815</c:v>
                </c:pt>
                <c:pt idx="951">
                  <c:v>1.1357826791813668</c:v>
                </c:pt>
                <c:pt idx="952">
                  <c:v>1.1360298186309081</c:v>
                </c:pt>
                <c:pt idx="953">
                  <c:v>1.1363596580804494</c:v>
                </c:pt>
                <c:pt idx="954">
                  <c:v>1.1366407672547612</c:v>
                </c:pt>
                <c:pt idx="955">
                  <c:v>1.1368312259703581</c:v>
                </c:pt>
                <c:pt idx="956">
                  <c:v>1.1371266571630179</c:v>
                </c:pt>
                <c:pt idx="957">
                  <c:v>1.1373477429781191</c:v>
                </c:pt>
                <c:pt idx="958">
                  <c:v>1.1375982369795319</c:v>
                </c:pt>
                <c:pt idx="959">
                  <c:v>1.1378426463832017</c:v>
                </c:pt>
                <c:pt idx="960">
                  <c:v>1.1379781593106422</c:v>
                </c:pt>
                <c:pt idx="961">
                  <c:v>1.1382990782639359</c:v>
                </c:pt>
                <c:pt idx="962">
                  <c:v>1.1385783666760729</c:v>
                </c:pt>
                <c:pt idx="963">
                  <c:v>1.1387498813998809</c:v>
                </c:pt>
                <c:pt idx="964">
                  <c:v>1.1390382672547612</c:v>
                </c:pt>
                <c:pt idx="965">
                  <c:v>1.1392335577746424</c:v>
                </c:pt>
                <c:pt idx="966">
                  <c:v>1.1395064094565965</c:v>
                </c:pt>
                <c:pt idx="967">
                  <c:v>1.1397503139418161</c:v>
                </c:pt>
                <c:pt idx="968">
                  <c:v>1.1399524036462017</c:v>
                </c:pt>
                <c:pt idx="969">
                  <c:v>1.1402101919234675</c:v>
                </c:pt>
                <c:pt idx="970">
                  <c:v>1.1403851154708713</c:v>
                </c:pt>
                <c:pt idx="971">
                  <c:v>1.1406762342272387</c:v>
                </c:pt>
                <c:pt idx="972">
                  <c:v>1.1409575053936876</c:v>
                </c:pt>
                <c:pt idx="973">
                  <c:v>1.1412291358503852</c:v>
                </c:pt>
                <c:pt idx="974">
                  <c:v>1.1414301871324404</c:v>
                </c:pt>
                <c:pt idx="975">
                  <c:v>1.1416540316060089</c:v>
                </c:pt>
                <c:pt idx="976">
                  <c:v>1.1419209766911926</c:v>
                </c:pt>
                <c:pt idx="977">
                  <c:v>1.1421438409828719</c:v>
                </c:pt>
                <c:pt idx="978">
                  <c:v>1.1424447966125595</c:v>
                </c:pt>
                <c:pt idx="979">
                  <c:v>1.1426514912539267</c:v>
                </c:pt>
                <c:pt idx="980">
                  <c:v>1.1428562571302572</c:v>
                </c:pt>
                <c:pt idx="981">
                  <c:v>1.1431606149611837</c:v>
                </c:pt>
                <c:pt idx="982">
                  <c:v>1.1432350492119447</c:v>
                </c:pt>
                <c:pt idx="983">
                  <c:v>1.1435720211329912</c:v>
                </c:pt>
                <c:pt idx="984">
                  <c:v>1.143874356579202</c:v>
                </c:pt>
                <c:pt idx="985">
                  <c:v>1.1440590938602662</c:v>
                </c:pt>
                <c:pt idx="986">
                  <c:v>1.1443229162099084</c:v>
                </c:pt>
                <c:pt idx="987">
                  <c:v>1.1446176950835047</c:v>
                </c:pt>
                <c:pt idx="988">
                  <c:v>1.1448256461538442</c:v>
                </c:pt>
                <c:pt idx="989">
                  <c:v>1.1450618693517429</c:v>
                </c:pt>
                <c:pt idx="990">
                  <c:v>1.1453787804046054</c:v>
                </c:pt>
                <c:pt idx="991">
                  <c:v>1.1456721434015504</c:v>
                </c:pt>
                <c:pt idx="992">
                  <c:v>1.1458924053936881</c:v>
                </c:pt>
                <c:pt idx="993">
                  <c:v>1.1461887476828989</c:v>
                </c:pt>
                <c:pt idx="994">
                  <c:v>1.1464296589978806</c:v>
                </c:pt>
                <c:pt idx="995">
                  <c:v>1.1467243863897523</c:v>
                </c:pt>
                <c:pt idx="996">
                  <c:v>1.1469949652888349</c:v>
                </c:pt>
                <c:pt idx="997">
                  <c:v>1.1472700635850366</c:v>
                </c:pt>
                <c:pt idx="998">
                  <c:v>1.147514182326844</c:v>
                </c:pt>
                <c:pt idx="999">
                  <c:v>1.1478124098094586</c:v>
                </c:pt>
                <c:pt idx="1000">
                  <c:v>1.148051868172193</c:v>
                </c:pt>
                <c:pt idx="1001">
                  <c:v>1.1482855301905412</c:v>
                </c:pt>
                <c:pt idx="1002">
                  <c:v>1.1485030596794035</c:v>
                </c:pt>
                <c:pt idx="1003">
                  <c:v>1.148810609558532</c:v>
                </c:pt>
                <c:pt idx="1004">
                  <c:v>1.1491496997318251</c:v>
                </c:pt>
                <c:pt idx="1005">
                  <c:v>1.1493853648694399</c:v>
                </c:pt>
                <c:pt idx="1006">
                  <c:v>1.1496667378969634</c:v>
                </c:pt>
                <c:pt idx="1007">
                  <c:v>1.1499455327452384</c:v>
                </c:pt>
                <c:pt idx="1008">
                  <c:v>1.1501657250529262</c:v>
                </c:pt>
                <c:pt idx="1009">
                  <c:v>1.1504748367174129</c:v>
                </c:pt>
                <c:pt idx="1010">
                  <c:v>1.1507800003587341</c:v>
                </c:pt>
                <c:pt idx="1011">
                  <c:v>1.1509222021935961</c:v>
                </c:pt>
                <c:pt idx="1012">
                  <c:v>1.1512267101119082</c:v>
                </c:pt>
                <c:pt idx="1013">
                  <c:v>1.1514844813111191</c:v>
                </c:pt>
                <c:pt idx="1014">
                  <c:v>1.1517251431721929</c:v>
                </c:pt>
                <c:pt idx="1015">
                  <c:v>1.1520603158786147</c:v>
                </c:pt>
                <c:pt idx="1016">
                  <c:v>1.1523585457868717</c:v>
                </c:pt>
                <c:pt idx="1017">
                  <c:v>1.1525323498497797</c:v>
                </c:pt>
                <c:pt idx="1018">
                  <c:v>1.152841114820037</c:v>
                </c:pt>
                <c:pt idx="1019">
                  <c:v>1.1531425390437522</c:v>
                </c:pt>
                <c:pt idx="1020">
                  <c:v>1.1532924735129539</c:v>
                </c:pt>
                <c:pt idx="1021">
                  <c:v>1.153630308844972</c:v>
                </c:pt>
                <c:pt idx="1022">
                  <c:v>1.1539525764290735</c:v>
                </c:pt>
                <c:pt idx="1023">
                  <c:v>1.1541489067043027</c:v>
                </c:pt>
                <c:pt idx="1024">
                  <c:v>1.1544504534932936</c:v>
                </c:pt>
                <c:pt idx="1025">
                  <c:v>1.1547798124127615</c:v>
                </c:pt>
                <c:pt idx="1026">
                  <c:v>1.1550305706623667</c:v>
                </c:pt>
                <c:pt idx="1027">
                  <c:v>1.1552299262761652</c:v>
                </c:pt>
                <c:pt idx="1028">
                  <c:v>1.1555450039520092</c:v>
                </c:pt>
                <c:pt idx="1029">
                  <c:v>1.1557989459036326</c:v>
                </c:pt>
                <c:pt idx="1030">
                  <c:v>1.1560772015928991</c:v>
                </c:pt>
                <c:pt idx="1031">
                  <c:v>1.1563667611385509</c:v>
                </c:pt>
                <c:pt idx="1032">
                  <c:v>1.1566293525758617</c:v>
                </c:pt>
                <c:pt idx="1033">
                  <c:v>1.1568806140437524</c:v>
                </c:pt>
                <c:pt idx="1034">
                  <c:v>1.1571457991202021</c:v>
                </c:pt>
                <c:pt idx="1035">
                  <c:v>1.1574463406492566</c:v>
                </c:pt>
                <c:pt idx="1036">
                  <c:v>1.1577139976711375</c:v>
                </c:pt>
                <c:pt idx="1037">
                  <c:v>1.1579624424841195</c:v>
                </c:pt>
                <c:pt idx="1038">
                  <c:v>1.1582957870212294</c:v>
                </c:pt>
                <c:pt idx="1039">
                  <c:v>1.1585082140437521</c:v>
                </c:pt>
                <c:pt idx="1040">
                  <c:v>1.1588536308077246</c:v>
                </c:pt>
                <c:pt idx="1041">
                  <c:v>1.1591786477769905</c:v>
                </c:pt>
                <c:pt idx="1042">
                  <c:v>1.1594884131263206</c:v>
                </c:pt>
                <c:pt idx="1043">
                  <c:v>1.1597744424841188</c:v>
                </c:pt>
                <c:pt idx="1044">
                  <c:v>1.1601465929428347</c:v>
                </c:pt>
                <c:pt idx="1045">
                  <c:v>1.1604276606659354</c:v>
                </c:pt>
                <c:pt idx="1046">
                  <c:v>1.1607105968164309</c:v>
                </c:pt>
                <c:pt idx="1047">
                  <c:v>1.1609941085391648</c:v>
                </c:pt>
                <c:pt idx="1048">
                  <c:v>1.1612119443189814</c:v>
                </c:pt>
                <c:pt idx="1049">
                  <c:v>1.1615683438602664</c:v>
                </c:pt>
                <c:pt idx="1050">
                  <c:v>1.1618118076217341</c:v>
                </c:pt>
                <c:pt idx="1051">
                  <c:v>1.1621287763271373</c:v>
                </c:pt>
                <c:pt idx="1052">
                  <c:v>1.162439093860266</c:v>
                </c:pt>
                <c:pt idx="1053">
                  <c:v>1.1626688033403856</c:v>
                </c:pt>
                <c:pt idx="1054">
                  <c:v>1.1630166073333941</c:v>
                </c:pt>
                <c:pt idx="1055">
                  <c:v>1.1634048489716693</c:v>
                </c:pt>
                <c:pt idx="1056">
                  <c:v>1.1635979314749445</c:v>
                </c:pt>
                <c:pt idx="1057">
                  <c:v>1.1639469869285597</c:v>
                </c:pt>
                <c:pt idx="1058">
                  <c:v>1.1642732911079721</c:v>
                </c:pt>
                <c:pt idx="1059">
                  <c:v>1.1645312806084771</c:v>
                </c:pt>
                <c:pt idx="1060">
                  <c:v>1.1648004446247886</c:v>
                </c:pt>
                <c:pt idx="1061">
                  <c:v>1.1650896599153113</c:v>
                </c:pt>
                <c:pt idx="1062">
                  <c:v>1.1653890966125591</c:v>
                </c:pt>
                <c:pt idx="1063">
                  <c:v>1.1655287165339265</c:v>
                </c:pt>
                <c:pt idx="1064">
                  <c:v>1.1658934131263214</c:v>
                </c:pt>
                <c:pt idx="1065">
                  <c:v>1.1662422464596511</c:v>
                </c:pt>
                <c:pt idx="1066">
                  <c:v>1.1665724866227518</c:v>
                </c:pt>
                <c:pt idx="1067">
                  <c:v>1.1667855856033855</c:v>
                </c:pt>
                <c:pt idx="1068">
                  <c:v>1.1671193417751928</c:v>
                </c:pt>
                <c:pt idx="1069">
                  <c:v>1.1674834452364129</c:v>
                </c:pt>
                <c:pt idx="1070">
                  <c:v>1.1678493764290738</c:v>
                </c:pt>
                <c:pt idx="1071">
                  <c:v>1.168035263279229</c:v>
                </c:pt>
                <c:pt idx="1072">
                  <c:v>1.1683676571630184</c:v>
                </c:pt>
                <c:pt idx="1073">
                  <c:v>1.1686921937583306</c:v>
                </c:pt>
                <c:pt idx="1074">
                  <c:v>1.1688885240335598</c:v>
                </c:pt>
                <c:pt idx="1075">
                  <c:v>1.1692943011997159</c:v>
                </c:pt>
                <c:pt idx="1076">
                  <c:v>1.1695795208735138</c:v>
                </c:pt>
                <c:pt idx="1077">
                  <c:v>1.169893567338165</c:v>
                </c:pt>
                <c:pt idx="1078">
                  <c:v>1.1702244865208165</c:v>
                </c:pt>
                <c:pt idx="1079">
                  <c:v>1.1704119953422663</c:v>
                </c:pt>
                <c:pt idx="1080">
                  <c:v>1.1707678046073211</c:v>
                </c:pt>
                <c:pt idx="1081">
                  <c:v>1.1710857399611829</c:v>
                </c:pt>
                <c:pt idx="1082">
                  <c:v>1.1713917782639356</c:v>
                </c:pt>
                <c:pt idx="1083">
                  <c:v>1.1717015378969631</c:v>
                </c:pt>
                <c:pt idx="1084">
                  <c:v>1.1720061010468072</c:v>
                </c:pt>
                <c:pt idx="1085">
                  <c:v>1.1723014106798348</c:v>
                </c:pt>
                <c:pt idx="1086">
                  <c:v>1.1726483599153124</c:v>
                </c:pt>
                <c:pt idx="1087">
                  <c:v>1.1729030388143944</c:v>
                </c:pt>
                <c:pt idx="1088">
                  <c:v>1.173275799364853</c:v>
                </c:pt>
                <c:pt idx="1089">
                  <c:v>1.1736162422547611</c:v>
                </c:pt>
                <c:pt idx="1090">
                  <c:v>1.1739450085391647</c:v>
                </c:pt>
                <c:pt idx="1091">
                  <c:v>1.1743790376676053</c:v>
                </c:pt>
                <c:pt idx="1092">
                  <c:v>1.1747610039520093</c:v>
                </c:pt>
                <c:pt idx="1093">
                  <c:v>1.1750789626676053</c:v>
                </c:pt>
                <c:pt idx="1094">
                  <c:v>1.1753540085391647</c:v>
                </c:pt>
                <c:pt idx="1095">
                  <c:v>1.1757577288537155</c:v>
                </c:pt>
                <c:pt idx="1096">
                  <c:v>1.1760200103740275</c:v>
                </c:pt>
                <c:pt idx="1097">
                  <c:v>1.1763546601655233</c:v>
                </c:pt>
                <c:pt idx="1098">
                  <c:v>1.1766352365717889</c:v>
                </c:pt>
                <c:pt idx="1099">
                  <c:v>1.1769788562455874</c:v>
                </c:pt>
                <c:pt idx="1100">
                  <c:v>1.1772725326981834</c:v>
                </c:pt>
                <c:pt idx="1101">
                  <c:v>1.1775963042022199</c:v>
                </c:pt>
                <c:pt idx="1102">
                  <c:v>1.1779353129803671</c:v>
                </c:pt>
                <c:pt idx="1103">
                  <c:v>1.1782200823394493</c:v>
                </c:pt>
                <c:pt idx="1104">
                  <c:v>1.1785532434015502</c:v>
                </c:pt>
                <c:pt idx="1105">
                  <c:v>1.1788561670254034</c:v>
                </c:pt>
                <c:pt idx="1106">
                  <c:v>1.1791489770642196</c:v>
                </c:pt>
                <c:pt idx="1107">
                  <c:v>1.1795317083098074</c:v>
                </c:pt>
                <c:pt idx="1108">
                  <c:v>1.179848313814394</c:v>
                </c:pt>
                <c:pt idx="1109">
                  <c:v>1.1801402929428346</c:v>
                </c:pt>
                <c:pt idx="1110">
                  <c:v>1.1804992104574314</c:v>
                </c:pt>
                <c:pt idx="1111">
                  <c:v>1.1807585577746418</c:v>
                </c:pt>
                <c:pt idx="1112">
                  <c:v>1.1811244259703575</c:v>
                </c:pt>
                <c:pt idx="1113">
                  <c:v>1.1814077399611838</c:v>
                </c:pt>
                <c:pt idx="1114">
                  <c:v>1.1817505925496516</c:v>
                </c:pt>
                <c:pt idx="1115">
                  <c:v>1.1820987815166426</c:v>
                </c:pt>
                <c:pt idx="1116">
                  <c:v>1.1824907106361464</c:v>
                </c:pt>
                <c:pt idx="1117">
                  <c:v>1.1828853041558809</c:v>
                </c:pt>
                <c:pt idx="1118">
                  <c:v>1.1832256397318255</c:v>
                </c:pt>
                <c:pt idx="1119">
                  <c:v>1.1835393923590183</c:v>
                </c:pt>
                <c:pt idx="1120">
                  <c:v>1.18391108994033</c:v>
                </c:pt>
                <c:pt idx="1121">
                  <c:v>1.1842370444718897</c:v>
                </c:pt>
                <c:pt idx="1122">
                  <c:v>1.1845073586046975</c:v>
                </c:pt>
                <c:pt idx="1123">
                  <c:v>1.1848993446247891</c:v>
                </c:pt>
                <c:pt idx="1124">
                  <c:v>1.1852146710555507</c:v>
                </c:pt>
                <c:pt idx="1125">
                  <c:v>1.1855228828510918</c:v>
                </c:pt>
                <c:pt idx="1126">
                  <c:v>1.1859339345942108</c:v>
                </c:pt>
                <c:pt idx="1127">
                  <c:v>1.1863037544107249</c:v>
                </c:pt>
                <c:pt idx="1128">
                  <c:v>1.1867333846859545</c:v>
                </c:pt>
                <c:pt idx="1129">
                  <c:v>1.1869746079275505</c:v>
                </c:pt>
                <c:pt idx="1130">
                  <c:v>1.1873084938602658</c:v>
                </c:pt>
                <c:pt idx="1131">
                  <c:v>1.1876082420671012</c:v>
                </c:pt>
                <c:pt idx="1132">
                  <c:v>1.1880465038500732</c:v>
                </c:pt>
                <c:pt idx="1133">
                  <c:v>1.1883782329785142</c:v>
                </c:pt>
                <c:pt idx="1134">
                  <c:v>1.188705726887789</c:v>
                </c:pt>
                <c:pt idx="1135">
                  <c:v>1.1890426374382479</c:v>
                </c:pt>
                <c:pt idx="1136">
                  <c:v>1.1893170911079727</c:v>
                </c:pt>
                <c:pt idx="1137">
                  <c:v>1.1896708637161011</c:v>
                </c:pt>
                <c:pt idx="1138">
                  <c:v>1.1900265782639354</c:v>
                </c:pt>
                <c:pt idx="1139">
                  <c:v>1.1903850232180644</c:v>
                </c:pt>
                <c:pt idx="1140">
                  <c:v>1.1907657846859536</c:v>
                </c:pt>
                <c:pt idx="1141">
                  <c:v>1.1910936244413024</c:v>
                </c:pt>
                <c:pt idx="1142">
                  <c:v>1.1914813696757616</c:v>
                </c:pt>
                <c:pt idx="1143">
                  <c:v>1.191804305455578</c:v>
                </c:pt>
                <c:pt idx="1144">
                  <c:v>1.1921909413628162</c:v>
                </c:pt>
                <c:pt idx="1145">
                  <c:v>1.192544578416844</c:v>
                </c:pt>
                <c:pt idx="1146">
                  <c:v>1.1928744831847065</c:v>
                </c:pt>
                <c:pt idx="1147">
                  <c:v>1.1933264926166327</c:v>
                </c:pt>
                <c:pt idx="1148">
                  <c:v>1.1936326379493851</c:v>
                </c:pt>
                <c:pt idx="1149">
                  <c:v>1.194006060832743</c:v>
                </c:pt>
                <c:pt idx="1150">
                  <c:v>1.1943700601446694</c:v>
                </c:pt>
                <c:pt idx="1151">
                  <c:v>1.1947302444857888</c:v>
                </c:pt>
                <c:pt idx="1152">
                  <c:v>1.1951993675883756</c:v>
                </c:pt>
                <c:pt idx="1153">
                  <c:v>1.1953903230141925</c:v>
                </c:pt>
                <c:pt idx="1154">
                  <c:v>1.1959264408369084</c:v>
                </c:pt>
                <c:pt idx="1155">
                  <c:v>1.196147500052926</c:v>
                </c:pt>
                <c:pt idx="1156">
                  <c:v>1.1965220919420001</c:v>
                </c:pt>
                <c:pt idx="1157">
                  <c:v>1.1969998072285504</c:v>
                </c:pt>
                <c:pt idx="1158">
                  <c:v>1.1972399645024683</c:v>
                </c:pt>
                <c:pt idx="1159">
                  <c:v>1.1976299751587796</c:v>
                </c:pt>
                <c:pt idx="1160">
                  <c:v>1.1980104562455871</c:v>
                </c:pt>
                <c:pt idx="1161">
                  <c:v>1.1983469127185782</c:v>
                </c:pt>
                <c:pt idx="1162">
                  <c:v>1.1987351094565961</c:v>
                </c:pt>
                <c:pt idx="1163">
                  <c:v>1.1991139874382477</c:v>
                </c:pt>
                <c:pt idx="1164">
                  <c:v>1.1994928644318994</c:v>
                </c:pt>
                <c:pt idx="1165">
                  <c:v>1.19975231220889</c:v>
                </c:pt>
                <c:pt idx="1166">
                  <c:v>1.2001925457368254</c:v>
                </c:pt>
                <c:pt idx="1167">
                  <c:v>1.2006150204657704</c:v>
                </c:pt>
                <c:pt idx="1168">
                  <c:v>1.2011329841762663</c:v>
                </c:pt>
                <c:pt idx="1169">
                  <c:v>1.201392733702991</c:v>
                </c:pt>
                <c:pt idx="1170">
                  <c:v>1.2018690828510916</c:v>
                </c:pt>
                <c:pt idx="1171">
                  <c:v>1.2022288797056147</c:v>
                </c:pt>
                <c:pt idx="1172">
                  <c:v>1.2025976204657709</c:v>
                </c:pt>
                <c:pt idx="1173">
                  <c:v>1.2029663681721925</c:v>
                </c:pt>
                <c:pt idx="1174">
                  <c:v>1.203381380098798</c:v>
                </c:pt>
                <c:pt idx="1175">
                  <c:v>1.2037925534932932</c:v>
                </c:pt>
                <c:pt idx="1176">
                  <c:v>1.2041827581459812</c:v>
                </c:pt>
                <c:pt idx="1177">
                  <c:v>1.2043786952364128</c:v>
                </c:pt>
                <c:pt idx="1178">
                  <c:v>1.2048898521171469</c:v>
                </c:pt>
                <c:pt idx="1179">
                  <c:v>1.2051477321957795</c:v>
                </c:pt>
                <c:pt idx="1180">
                  <c:v>1.2057336766329452</c:v>
                </c:pt>
                <c:pt idx="1181">
                  <c:v>1.2048862250529269</c:v>
                </c:pt>
                <c:pt idx="1182">
                  <c:v>1.2050999485129545</c:v>
                </c:pt>
                <c:pt idx="1183">
                  <c:v>1.20555737780522</c:v>
                </c:pt>
                <c:pt idx="1184">
                  <c:v>1.2059421755116424</c:v>
                </c:pt>
                <c:pt idx="1185">
                  <c:v>1.2063619311691376</c:v>
                </c:pt>
                <c:pt idx="1186">
                  <c:v>1.2066897803105134</c:v>
                </c:pt>
                <c:pt idx="1187">
                  <c:v>1.2071509278816697</c:v>
                </c:pt>
                <c:pt idx="1188">
                  <c:v>1.2076091204657708</c:v>
                </c:pt>
                <c:pt idx="1189">
                  <c:v>1.2080419745108071</c:v>
                </c:pt>
                <c:pt idx="1190">
                  <c:v>1.2084034983454859</c:v>
                </c:pt>
                <c:pt idx="1191">
                  <c:v>1.2088533459499722</c:v>
                </c:pt>
                <c:pt idx="1192">
                  <c:v>1.2092380424841191</c:v>
                </c:pt>
                <c:pt idx="1193">
                  <c:v>1.2096866335391652</c:v>
                </c:pt>
                <c:pt idx="1194">
                  <c:v>1.2100848945738254</c:v>
                </c:pt>
                <c:pt idx="1195">
                  <c:v>1.2105171553281557</c:v>
                </c:pt>
                <c:pt idx="1196">
                  <c:v>1.2108923846859538</c:v>
                </c:pt>
                <c:pt idx="1197">
                  <c:v>1.2113547822672754</c:v>
                </c:pt>
                <c:pt idx="1198">
                  <c:v>1.2117273773465043</c:v>
                </c:pt>
                <c:pt idx="1199">
                  <c:v>1.2121836521171465</c:v>
                </c:pt>
                <c:pt idx="1200">
                  <c:v>1.2126007330040003</c:v>
                </c:pt>
                <c:pt idx="1201">
                  <c:v>1.2130200504788804</c:v>
                </c:pt>
                <c:pt idx="1202">
                  <c:v>1.2133817807104217</c:v>
                </c:pt>
                <c:pt idx="1203">
                  <c:v>1.2137616112914591</c:v>
                </c:pt>
                <c:pt idx="1204">
                  <c:v>1.214235311041248</c:v>
                </c:pt>
                <c:pt idx="1205">
                  <c:v>1.2146627871046329</c:v>
                </c:pt>
                <c:pt idx="1206">
                  <c:v>1.2150105580804498</c:v>
                </c:pt>
                <c:pt idx="1207">
                  <c:v>1.2154445817043029</c:v>
                </c:pt>
                <c:pt idx="1208">
                  <c:v>1.2157619063111191</c:v>
                </c:pt>
                <c:pt idx="1209">
                  <c:v>1.2163181730095594</c:v>
                </c:pt>
                <c:pt idx="1210">
                  <c:v>1.2166424941104774</c:v>
                </c:pt>
                <c:pt idx="1211">
                  <c:v>1.2170840039520092</c:v>
                </c:pt>
                <c:pt idx="1212">
                  <c:v>1.217525076429073</c:v>
                </c:pt>
                <c:pt idx="1213">
                  <c:v>1.2179608619266051</c:v>
                </c:pt>
                <c:pt idx="1214">
                  <c:v>1.2183285247471189</c:v>
                </c:pt>
                <c:pt idx="1215">
                  <c:v>1.2187312700070552</c:v>
                </c:pt>
                <c:pt idx="1216">
                  <c:v>1.2190682203347061</c:v>
                </c:pt>
                <c:pt idx="1217">
                  <c:v>1.2194927785975505</c:v>
                </c:pt>
                <c:pt idx="1218">
                  <c:v>1.2199400314749453</c:v>
                </c:pt>
                <c:pt idx="1219">
                  <c:v>1.2203640563984957</c:v>
                </c:pt>
                <c:pt idx="1220">
                  <c:v>1.2207287367293209</c:v>
                </c:pt>
                <c:pt idx="1221">
                  <c:v>1.2211661771171467</c:v>
                </c:pt>
                <c:pt idx="1222">
                  <c:v>1.221627176178862</c:v>
                </c:pt>
                <c:pt idx="1223">
                  <c:v>1.2220955567877061</c:v>
                </c:pt>
                <c:pt idx="1224">
                  <c:v>1.2224641204657702</c:v>
                </c:pt>
                <c:pt idx="1225">
                  <c:v>1.2229124725925413</c:v>
                </c:pt>
                <c:pt idx="1226">
                  <c:v>1.2233720088310729</c:v>
                </c:pt>
                <c:pt idx="1227">
                  <c:v>1.2237727167960457</c:v>
                </c:pt>
                <c:pt idx="1228">
                  <c:v>1.2242560677134773</c:v>
                </c:pt>
                <c:pt idx="1229">
                  <c:v>1.2245833103230552</c:v>
                </c:pt>
                <c:pt idx="1230">
                  <c:v>1.2251081362863576</c:v>
                </c:pt>
                <c:pt idx="1231">
                  <c:v>1.2254846092731102</c:v>
                </c:pt>
                <c:pt idx="1232">
                  <c:v>1.2259816840131739</c:v>
                </c:pt>
                <c:pt idx="1233">
                  <c:v>1.2263657512914583</c:v>
                </c:pt>
                <c:pt idx="1234">
                  <c:v>1.2268753760621014</c:v>
                </c:pt>
                <c:pt idx="1235">
                  <c:v>1.2273462241354955</c:v>
                </c:pt>
                <c:pt idx="1236">
                  <c:v>1.2277664966959632</c:v>
                </c:pt>
                <c:pt idx="1237">
                  <c:v>1.2282509909668258</c:v>
                </c:pt>
                <c:pt idx="1238">
                  <c:v>1.2286584201381188</c:v>
                </c:pt>
                <c:pt idx="1239">
                  <c:v>1.2291547834974681</c:v>
                </c:pt>
                <c:pt idx="1240">
                  <c:v>1.2296058571630186</c:v>
                </c:pt>
                <c:pt idx="1241">
                  <c:v>1.2300200694565964</c:v>
                </c:pt>
                <c:pt idx="1242">
                  <c:v>1.2303820461037982</c:v>
                </c:pt>
                <c:pt idx="1243">
                  <c:v>1.2309071418288071</c:v>
                </c:pt>
                <c:pt idx="1244">
                  <c:v>1.2313031837685229</c:v>
                </c:pt>
                <c:pt idx="1245">
                  <c:v>1.2318057914749445</c:v>
                </c:pt>
                <c:pt idx="1246">
                  <c:v>1.2322083144107245</c:v>
                </c:pt>
                <c:pt idx="1247">
                  <c:v>1.2327098284932936</c:v>
                </c:pt>
                <c:pt idx="1248">
                  <c:v>1.2331548144369358</c:v>
                </c:pt>
                <c:pt idx="1249">
                  <c:v>1.2335453384615409</c:v>
                </c:pt>
                <c:pt idx="1250">
                  <c:v>1.2340667095816968</c:v>
                </c:pt>
                <c:pt idx="1251">
                  <c:v>1.2344996954792657</c:v>
                </c:pt>
                <c:pt idx="1252">
                  <c:v>1.2349708678016875</c:v>
                </c:pt>
                <c:pt idx="1253">
                  <c:v>1.2353499927134768</c:v>
                </c:pt>
                <c:pt idx="1254">
                  <c:v>1.2358498233431647</c:v>
                </c:pt>
                <c:pt idx="1255">
                  <c:v>1.2362097955422202</c:v>
                </c:pt>
                <c:pt idx="1256">
                  <c:v>1.2367243025970367</c:v>
                </c:pt>
                <c:pt idx="1257">
                  <c:v>1.2370757493154496</c:v>
                </c:pt>
                <c:pt idx="1258">
                  <c:v>1.2376333895024676</c:v>
                </c:pt>
                <c:pt idx="1259">
                  <c:v>1.2382485037685231</c:v>
                </c:pt>
                <c:pt idx="1260">
                  <c:v>1.2385435343495597</c:v>
                </c:pt>
                <c:pt idx="1261">
                  <c:v>1.2392116124090551</c:v>
                </c:pt>
                <c:pt idx="1262">
                  <c:v>1.2396427877890277</c:v>
                </c:pt>
                <c:pt idx="1263">
                  <c:v>1.240113224206064</c:v>
                </c:pt>
                <c:pt idx="1264">
                  <c:v>1.240638960162312</c:v>
                </c:pt>
                <c:pt idx="1265">
                  <c:v>1.2410474130753484</c:v>
                </c:pt>
                <c:pt idx="1266">
                  <c:v>1.2415898186309078</c:v>
                </c:pt>
                <c:pt idx="1267">
                  <c:v>1.2421070204657705</c:v>
                </c:pt>
                <c:pt idx="1268">
                  <c:v>1.2425439988477518</c:v>
                </c:pt>
                <c:pt idx="1269">
                  <c:v>1.2430431504351924</c:v>
                </c:pt>
                <c:pt idx="1270">
                  <c:v>1.2435480701738622</c:v>
                </c:pt>
                <c:pt idx="1271">
                  <c:v>1.2440849136614862</c:v>
                </c:pt>
                <c:pt idx="1272">
                  <c:v>1.2444419320101101</c:v>
                </c:pt>
                <c:pt idx="1273">
                  <c:v>1.2450878303105137</c:v>
                </c:pt>
                <c:pt idx="1274">
                  <c:v>1.2454365511997154</c:v>
                </c:pt>
                <c:pt idx="1275">
                  <c:v>1.2460121253587337</c:v>
                </c:pt>
                <c:pt idx="1276">
                  <c:v>1.2465252070101098</c:v>
                </c:pt>
                <c:pt idx="1277">
                  <c:v>1.2469171333098077</c:v>
                </c:pt>
                <c:pt idx="1278">
                  <c:v>1.2473799399611831</c:v>
                </c:pt>
                <c:pt idx="1279">
                  <c:v>1.2479684223006329</c:v>
                </c:pt>
                <c:pt idx="1280">
                  <c:v>1.2483852964814954</c:v>
                </c:pt>
                <c:pt idx="1281">
                  <c:v>1.2488677848170182</c:v>
                </c:pt>
                <c:pt idx="1282">
                  <c:v>1.2493541745942114</c:v>
                </c:pt>
                <c:pt idx="1283">
                  <c:v>1.2497630614443673</c:v>
                </c:pt>
                <c:pt idx="1284">
                  <c:v>1.2503405127593488</c:v>
                </c:pt>
                <c:pt idx="1285">
                  <c:v>1.2507803190794313</c:v>
                </c:pt>
                <c:pt idx="1286">
                  <c:v>1.2513269073214863</c:v>
                </c:pt>
                <c:pt idx="1287">
                  <c:v>1.2516927121588441</c:v>
                </c:pt>
                <c:pt idx="1288">
                  <c:v>1.2522293840743302</c:v>
                </c:pt>
                <c:pt idx="1289">
                  <c:v>1.2527334348388621</c:v>
                </c:pt>
                <c:pt idx="1290">
                  <c:v>1.2532206956951284</c:v>
                </c:pt>
                <c:pt idx="1291">
                  <c:v>1.2536680208186239</c:v>
                </c:pt>
                <c:pt idx="1292">
                  <c:v>1.2540481067877063</c:v>
                </c:pt>
                <c:pt idx="1293">
                  <c:v>1.2546678791813672</c:v>
                </c:pt>
                <c:pt idx="1294">
                  <c:v>1.255233241566688</c:v>
                </c:pt>
                <c:pt idx="1295">
                  <c:v>1.2556008638908438</c:v>
                </c:pt>
                <c:pt idx="1296">
                  <c:v>1.2562301479887064</c:v>
                </c:pt>
                <c:pt idx="1297">
                  <c:v>1.256698692942835</c:v>
                </c:pt>
                <c:pt idx="1298">
                  <c:v>1.2571861114880549</c:v>
                </c:pt>
                <c:pt idx="1299">
                  <c:v>1.257724984685954</c:v>
                </c:pt>
                <c:pt idx="1300">
                  <c:v>1.2580529663373301</c:v>
                </c:pt>
                <c:pt idx="1301">
                  <c:v>1.2587386972477062</c:v>
                </c:pt>
                <c:pt idx="1302">
                  <c:v>1.2591748415666884</c:v>
                </c:pt>
                <c:pt idx="1303">
                  <c:v>1.259714878263936</c:v>
                </c:pt>
                <c:pt idx="1304">
                  <c:v>1.2601797590961741</c:v>
                </c:pt>
                <c:pt idx="1305">
                  <c:v>1.2605854602757338</c:v>
                </c:pt>
                <c:pt idx="1306">
                  <c:v>1.2612486700835042</c:v>
                </c:pt>
                <c:pt idx="1307">
                  <c:v>1.2617236490472847</c:v>
                </c:pt>
                <c:pt idx="1308">
                  <c:v>1.2622907260213301</c:v>
                </c:pt>
                <c:pt idx="1309">
                  <c:v>1.2627668852975782</c:v>
                </c:pt>
                <c:pt idx="1310">
                  <c:v>1.2632721102906237</c:v>
                </c:pt>
                <c:pt idx="1311">
                  <c:v>1.2637950515878624</c:v>
                </c:pt>
                <c:pt idx="1312">
                  <c:v>1.2643885271935966</c:v>
                </c:pt>
                <c:pt idx="1313">
                  <c:v>1.2647922616090277</c:v>
                </c:pt>
                <c:pt idx="1314">
                  <c:v>1.2653595727593481</c:v>
                </c:pt>
                <c:pt idx="1315">
                  <c:v>1.2659456592978076</c:v>
                </c:pt>
                <c:pt idx="1316">
                  <c:v>1.2663684821630186</c:v>
                </c:pt>
                <c:pt idx="1317">
                  <c:v>1.2669589082442749</c:v>
                </c:pt>
                <c:pt idx="1318">
                  <c:v>1.2675156888143948</c:v>
                </c:pt>
                <c:pt idx="1319">
                  <c:v>1.2680378102211192</c:v>
                </c:pt>
                <c:pt idx="1320">
                  <c:v>1.2685817218066326</c:v>
                </c:pt>
                <c:pt idx="1321">
                  <c:v>1.2691180271935965</c:v>
                </c:pt>
                <c:pt idx="1322">
                  <c:v>1.2696957082115135</c:v>
                </c:pt>
                <c:pt idx="1323">
                  <c:v>1.270240559991761</c:v>
                </c:pt>
                <c:pt idx="1324">
                  <c:v>1.2707429453128618</c:v>
                </c:pt>
                <c:pt idx="1325">
                  <c:v>1.2713080261997154</c:v>
                </c:pt>
                <c:pt idx="1326">
                  <c:v>1.2718146014094127</c:v>
                </c:pt>
                <c:pt idx="1327">
                  <c:v>1.2722250510515136</c:v>
                </c:pt>
                <c:pt idx="1328">
                  <c:v>1.2728634043048714</c:v>
                </c:pt>
                <c:pt idx="1329">
                  <c:v>1.2734850992188986</c:v>
                </c:pt>
                <c:pt idx="1330">
                  <c:v>1.2739148227064221</c:v>
                </c:pt>
                <c:pt idx="1331">
                  <c:v>1.2745199267567249</c:v>
                </c:pt>
                <c:pt idx="1332">
                  <c:v>1.2751581314749452</c:v>
                </c:pt>
                <c:pt idx="1333">
                  <c:v>1.2755226829530275</c:v>
                </c:pt>
                <c:pt idx="1334">
                  <c:v>1.2761175885144678</c:v>
                </c:pt>
                <c:pt idx="1335">
                  <c:v>1.2767450825452837</c:v>
                </c:pt>
                <c:pt idx="1336">
                  <c:v>1.2772785207278901</c:v>
                </c:pt>
                <c:pt idx="1337">
                  <c:v>1.2777451224048897</c:v>
                </c:pt>
                <c:pt idx="1338">
                  <c:v>1.2783280262879269</c:v>
                </c:pt>
                <c:pt idx="1339">
                  <c:v>1.2789051507409994</c:v>
                </c:pt>
                <c:pt idx="1340">
                  <c:v>1.279458665114092</c:v>
                </c:pt>
                <c:pt idx="1341">
                  <c:v>1.2800427634501188</c:v>
                </c:pt>
                <c:pt idx="1342">
                  <c:v>1.2805605201599635</c:v>
                </c:pt>
                <c:pt idx="1343">
                  <c:v>1.2811649461538441</c:v>
                </c:pt>
                <c:pt idx="1344">
                  <c:v>1.2817057869795319</c:v>
                </c:pt>
                <c:pt idx="1345">
                  <c:v>1.282314868066339</c:v>
                </c:pt>
                <c:pt idx="1346">
                  <c:v>1.2830279493954315</c:v>
                </c:pt>
                <c:pt idx="1347">
                  <c:v>1.2833258660621005</c:v>
                </c:pt>
                <c:pt idx="1348">
                  <c:v>1.2840020455700272</c:v>
                </c:pt>
                <c:pt idx="1349">
                  <c:v>1.2846481648553301</c:v>
                </c:pt>
                <c:pt idx="1350">
                  <c:v>1.2849947333098077</c:v>
                </c:pt>
                <c:pt idx="1351">
                  <c:v>1.2856622002822846</c:v>
                </c:pt>
                <c:pt idx="1352">
                  <c:v>1.2863351453069813</c:v>
                </c:pt>
                <c:pt idx="1353">
                  <c:v>1.2868006871046334</c:v>
                </c:pt>
                <c:pt idx="1354">
                  <c:v>1.2873767623617978</c:v>
                </c:pt>
                <c:pt idx="1355">
                  <c:v>1.2880039839214308</c:v>
                </c:pt>
                <c:pt idx="1356">
                  <c:v>1.2885767160315227</c:v>
                </c:pt>
                <c:pt idx="1357">
                  <c:v>1.2891787718419176</c:v>
                </c:pt>
                <c:pt idx="1358">
                  <c:v>1.2897695453069811</c:v>
                </c:pt>
                <c:pt idx="1359">
                  <c:v>1.2904197862208902</c:v>
                </c:pt>
                <c:pt idx="1360">
                  <c:v>1.2908114587685229</c:v>
                </c:pt>
                <c:pt idx="1361">
                  <c:v>1.2914785975299905</c:v>
                </c:pt>
                <c:pt idx="1362">
                  <c:v>1.2921380045636333</c:v>
                </c:pt>
                <c:pt idx="1363">
                  <c:v>1.2925882750882114</c:v>
                </c:pt>
                <c:pt idx="1364">
                  <c:v>1.2931840727593484</c:v>
                </c:pt>
                <c:pt idx="1365">
                  <c:v>1.2938299062455874</c:v>
                </c:pt>
                <c:pt idx="1366">
                  <c:v>1.2943563776523113</c:v>
                </c:pt>
                <c:pt idx="1367">
                  <c:v>1.2950110645789177</c:v>
                </c:pt>
                <c:pt idx="1368">
                  <c:v>1.2956057474644587</c:v>
                </c:pt>
                <c:pt idx="1369">
                  <c:v>1.2962274771347888</c:v>
                </c:pt>
                <c:pt idx="1370">
                  <c:v>1.2967699525758625</c:v>
                </c:pt>
                <c:pt idx="1371">
                  <c:v>1.2973176278052203</c:v>
                </c:pt>
                <c:pt idx="1372">
                  <c:v>1.2980000236767797</c:v>
                </c:pt>
                <c:pt idx="1373">
                  <c:v>1.2984548249000185</c:v>
                </c:pt>
                <c:pt idx="1374">
                  <c:v>1.2991442034277616</c:v>
                </c:pt>
                <c:pt idx="1375">
                  <c:v>1.2997382128205137</c:v>
                </c:pt>
                <c:pt idx="1376">
                  <c:v>1.3004190672547615</c:v>
                </c:pt>
                <c:pt idx="1377">
                  <c:v>1.3010048841213853</c:v>
                </c:pt>
                <c:pt idx="1378">
                  <c:v>1.3015806530345784</c:v>
                </c:pt>
                <c:pt idx="1379">
                  <c:v>1.3022132385085874</c:v>
                </c:pt>
                <c:pt idx="1380">
                  <c:v>1.3029010256645503</c:v>
                </c:pt>
                <c:pt idx="1381">
                  <c:v>1.3033724629734125</c:v>
                </c:pt>
                <c:pt idx="1382">
                  <c:v>1.3040263971368071</c:v>
                </c:pt>
                <c:pt idx="1383">
                  <c:v>1.3047171115972664</c:v>
                </c:pt>
                <c:pt idx="1384">
                  <c:v>1.3053012715243484</c:v>
                </c:pt>
                <c:pt idx="1385">
                  <c:v>1.3059373333098072</c:v>
                </c:pt>
                <c:pt idx="1386">
                  <c:v>1.3065477441982658</c:v>
                </c:pt>
                <c:pt idx="1387">
                  <c:v>1.3071475392731098</c:v>
                </c:pt>
                <c:pt idx="1388">
                  <c:v>1.3076502612105136</c:v>
                </c:pt>
                <c:pt idx="1389">
                  <c:v>1.3083763555440182</c:v>
                </c:pt>
                <c:pt idx="1390">
                  <c:v>1.3090332519132752</c:v>
                </c:pt>
                <c:pt idx="1391">
                  <c:v>1.3096823844700916</c:v>
                </c:pt>
                <c:pt idx="1392">
                  <c:v>1.3102185204657706</c:v>
                </c:pt>
                <c:pt idx="1393">
                  <c:v>1.3108725651140913</c:v>
                </c:pt>
                <c:pt idx="1394">
                  <c:v>1.3116205710264222</c:v>
                </c:pt>
                <c:pt idx="1395">
                  <c:v>1.3121636456951284</c:v>
                </c:pt>
                <c:pt idx="1396">
                  <c:v>1.3120190292055138</c:v>
                </c:pt>
                <c:pt idx="1397">
                  <c:v>1.3123989057868715</c:v>
                </c:pt>
                <c:pt idx="1398">
                  <c:v>1.3132111140437521</c:v>
                </c:pt>
                <c:pt idx="1399">
                  <c:v>1.3138721269751652</c:v>
                </c:pt>
                <c:pt idx="1400">
                  <c:v>1.3145504619916055</c:v>
                </c:pt>
                <c:pt idx="1401">
                  <c:v>1.3151894849917614</c:v>
                </c:pt>
                <c:pt idx="1402">
                  <c:v>1.2959629727593482</c:v>
                </c:pt>
                <c:pt idx="1403">
                  <c:v>1.2966009411735049</c:v>
                </c:pt>
                <c:pt idx="1404">
                  <c:v>1.2971782105335776</c:v>
                </c:pt>
                <c:pt idx="1405">
                  <c:v>1.2978815388143945</c:v>
                </c:pt>
                <c:pt idx="1406">
                  <c:v>1.2985241222351005</c:v>
                </c:pt>
                <c:pt idx="1407">
                  <c:v>1.2992265226064406</c:v>
                </c:pt>
                <c:pt idx="1408">
                  <c:v>1.2998561987532291</c:v>
                </c:pt>
                <c:pt idx="1409">
                  <c:v>1.3004985970712755</c:v>
                </c:pt>
                <c:pt idx="1410">
                  <c:v>1.301104331245587</c:v>
                </c:pt>
                <c:pt idx="1411">
                  <c:v>1.301829144318982</c:v>
                </c:pt>
                <c:pt idx="1412">
                  <c:v>1.3024183789278625</c:v>
                </c:pt>
                <c:pt idx="1413">
                  <c:v>1.3031373587357615</c:v>
                </c:pt>
                <c:pt idx="1414">
                  <c:v>1.3037521718419169</c:v>
                </c:pt>
                <c:pt idx="1415">
                  <c:v>1.3043353904198993</c:v>
                </c:pt>
                <c:pt idx="1416">
                  <c:v>1.3050450024229543</c:v>
                </c:pt>
                <c:pt idx="1417">
                  <c:v>1.3057082621579177</c:v>
                </c:pt>
                <c:pt idx="1418">
                  <c:v>1.3063959825174769</c:v>
                </c:pt>
                <c:pt idx="1419">
                  <c:v>1.3070104562455873</c:v>
                </c:pt>
                <c:pt idx="1420">
                  <c:v>1.3077177428221189</c:v>
                </c:pt>
                <c:pt idx="1421">
                  <c:v>1.3083554184690094</c:v>
                </c:pt>
                <c:pt idx="1422">
                  <c:v>1.3091291447776972</c:v>
                </c:pt>
                <c:pt idx="1423">
                  <c:v>1.3096166245402474</c:v>
                </c:pt>
                <c:pt idx="1424">
                  <c:v>1.3103490139351095</c:v>
                </c:pt>
                <c:pt idx="1425">
                  <c:v>1.3110253686039264</c:v>
                </c:pt>
                <c:pt idx="1426">
                  <c:v>1.3117103690896237</c:v>
                </c:pt>
                <c:pt idx="1427">
                  <c:v>1.3124489046619268</c:v>
                </c:pt>
                <c:pt idx="1428">
                  <c:v>1.3130132030225043</c:v>
                </c:pt>
                <c:pt idx="1429">
                  <c:v>1.3137604555902751</c:v>
                </c:pt>
                <c:pt idx="1430">
                  <c:v>1.3144647707715775</c:v>
                </c:pt>
                <c:pt idx="1431">
                  <c:v>1.3151450722787887</c:v>
                </c:pt>
                <c:pt idx="1432">
                  <c:v>1.3158591052771835</c:v>
                </c:pt>
                <c:pt idx="1433">
                  <c:v>1.3164512011997151</c:v>
                </c:pt>
                <c:pt idx="1434">
                  <c:v>1.3172586248335409</c:v>
                </c:pt>
                <c:pt idx="1435">
                  <c:v>1.3179764980396791</c:v>
                </c:pt>
                <c:pt idx="1436">
                  <c:v>1.3184940450696052</c:v>
                </c:pt>
                <c:pt idx="1437">
                  <c:v>1.3189055296400825</c:v>
                </c:pt>
                <c:pt idx="1438">
                  <c:v>1.3193607557627247</c:v>
                </c:pt>
                <c:pt idx="1439">
                  <c:v>1.3198873797750001</c:v>
                </c:pt>
                <c:pt idx="1440">
                  <c:v>1.32041571883478</c:v>
                </c:pt>
                <c:pt idx="1441">
                  <c:v>1.3208883839651189</c:v>
                </c:pt>
                <c:pt idx="1442">
                  <c:v>1.3212253236767795</c:v>
                </c:pt>
                <c:pt idx="1443">
                  <c:v>1.3218755076024216</c:v>
                </c:pt>
                <c:pt idx="1444">
                  <c:v>1.3223197227473855</c:v>
                </c:pt>
                <c:pt idx="1445">
                  <c:v>1.3228092006826142</c:v>
                </c:pt>
                <c:pt idx="1446">
                  <c:v>1.3232104249117793</c:v>
                </c:pt>
                <c:pt idx="1447">
                  <c:v>1.3236856778322015</c:v>
                </c:pt>
                <c:pt idx="1448">
                  <c:v>1.324206875588092</c:v>
                </c:pt>
                <c:pt idx="1449">
                  <c:v>1.3248547985885684</c:v>
                </c:pt>
                <c:pt idx="1450">
                  <c:v>1.3253845462761649</c:v>
                </c:pt>
                <c:pt idx="1451">
                  <c:v>1.3260505911079721</c:v>
                </c:pt>
                <c:pt idx="1452">
                  <c:v>1.3266753567043026</c:v>
                </c:pt>
                <c:pt idx="1453">
                  <c:v>1.3271046615737434</c:v>
                </c:pt>
                <c:pt idx="1454">
                  <c:v>1.3276609475299905</c:v>
                </c:pt>
                <c:pt idx="1455">
                  <c:v>1.3282074279110732</c:v>
                </c:pt>
                <c:pt idx="1456">
                  <c:v>1.3287989986003299</c:v>
                </c:pt>
                <c:pt idx="1457">
                  <c:v>1.3293030805158159</c:v>
                </c:pt>
                <c:pt idx="1458">
                  <c:v>1.329819506704303</c:v>
                </c:pt>
                <c:pt idx="1459">
                  <c:v>1.3304439602975777</c:v>
                </c:pt>
                <c:pt idx="1460">
                  <c:v>1.3310438287991011</c:v>
                </c:pt>
                <c:pt idx="1461">
                  <c:v>1.331585712820514</c:v>
                </c:pt>
                <c:pt idx="1462">
                  <c:v>1.3321099593910641</c:v>
                </c:pt>
                <c:pt idx="1463">
                  <c:v>1.3328055717148897</c:v>
                </c:pt>
                <c:pt idx="1464">
                  <c:v>1.3332599616854126</c:v>
                </c:pt>
                <c:pt idx="1465">
                  <c:v>1.3339563985283669</c:v>
                </c:pt>
                <c:pt idx="1466">
                  <c:v>1.3345729073394494</c:v>
                </c:pt>
                <c:pt idx="1467">
                  <c:v>1.335176005786872</c:v>
                </c:pt>
                <c:pt idx="1468">
                  <c:v>1.3356434413902574</c:v>
                </c:pt>
                <c:pt idx="1469">
                  <c:v>1.3363093382027702</c:v>
                </c:pt>
                <c:pt idx="1470">
                  <c:v>1.3369495482333578</c:v>
                </c:pt>
                <c:pt idx="1471">
                  <c:v>1.3375485800987978</c:v>
                </c:pt>
                <c:pt idx="1472">
                  <c:v>1.3381423157562933</c:v>
                </c:pt>
                <c:pt idx="1473">
                  <c:v>1.3388165843801467</c:v>
                </c:pt>
                <c:pt idx="1474">
                  <c:v>1.3393242472829912</c:v>
                </c:pt>
                <c:pt idx="1475">
                  <c:v>1.3398366378969633</c:v>
                </c:pt>
                <c:pt idx="1476">
                  <c:v>1.3405425865645006</c:v>
                </c:pt>
                <c:pt idx="1477">
                  <c:v>1.3411112322613166</c:v>
                </c:pt>
                <c:pt idx="1478">
                  <c:v>1.3418658103740277</c:v>
                </c:pt>
                <c:pt idx="1479">
                  <c:v>1.3424119201599629</c:v>
                </c:pt>
                <c:pt idx="1480">
                  <c:v>1.3430976274906694</c:v>
                </c:pt>
                <c:pt idx="1481">
                  <c:v>1.3437275380280276</c:v>
                </c:pt>
                <c:pt idx="1482">
                  <c:v>1.3443799138602663</c:v>
                </c:pt>
                <c:pt idx="1483">
                  <c:v>1.3448445354198986</c:v>
                </c:pt>
                <c:pt idx="1484">
                  <c:v>1.3455452636659908</c:v>
                </c:pt>
                <c:pt idx="1485">
                  <c:v>1.3462124077134767</c:v>
                </c:pt>
                <c:pt idx="1486">
                  <c:v>1.3468327516584313</c:v>
                </c:pt>
                <c:pt idx="1487">
                  <c:v>1.3475724500070552</c:v>
                </c:pt>
                <c:pt idx="1488">
                  <c:v>1.3481189841558805</c:v>
                </c:pt>
                <c:pt idx="1489">
                  <c:v>1.348995750347816</c:v>
                </c:pt>
                <c:pt idx="1490">
                  <c:v>1.3496491883556787</c:v>
                </c:pt>
                <c:pt idx="1491">
                  <c:v>1.3501711684780002</c:v>
                </c:pt>
                <c:pt idx="1492">
                  <c:v>1.3508213440131747</c:v>
                </c:pt>
                <c:pt idx="1493">
                  <c:v>1.3514118659315408</c:v>
                </c:pt>
                <c:pt idx="1494">
                  <c:v>1.3521168237037615</c:v>
                </c:pt>
                <c:pt idx="1495">
                  <c:v>1.3528379889673023</c:v>
                </c:pt>
                <c:pt idx="1496">
                  <c:v>1.353515649364853</c:v>
                </c:pt>
                <c:pt idx="1497">
                  <c:v>1.3541177045636328</c:v>
                </c:pt>
                <c:pt idx="1498">
                  <c:v>1.3547830695993115</c:v>
                </c:pt>
                <c:pt idx="1499">
                  <c:v>1.3554323067043024</c:v>
                </c:pt>
                <c:pt idx="1500">
                  <c:v>1.3561488331263205</c:v>
                </c:pt>
                <c:pt idx="1501">
                  <c:v>1.3567049043621557</c:v>
                </c:pt>
                <c:pt idx="1502">
                  <c:v>1.3574541683687888</c:v>
                </c:pt>
                <c:pt idx="1503">
                  <c:v>1.3581311016584308</c:v>
                </c:pt>
                <c:pt idx="1504">
                  <c:v>1.3588182320865685</c:v>
                </c:pt>
                <c:pt idx="1505">
                  <c:v>1.3594549950398165</c:v>
                </c:pt>
                <c:pt idx="1506">
                  <c:v>1.3601523711943213</c:v>
                </c:pt>
                <c:pt idx="1507">
                  <c:v>1.3608927520929996</c:v>
                </c:pt>
                <c:pt idx="1508">
                  <c:v>1.3615347244413023</c:v>
                </c:pt>
                <c:pt idx="1509">
                  <c:v>1.3622343576217342</c:v>
                </c:pt>
                <c:pt idx="1510">
                  <c:v>1.3629304000394309</c:v>
                </c:pt>
                <c:pt idx="1511">
                  <c:v>1.3636034521171463</c:v>
                </c:pt>
                <c:pt idx="1512">
                  <c:v>1.3643120952364129</c:v>
                </c:pt>
                <c:pt idx="1513">
                  <c:v>1.3649614984474219</c:v>
                </c:pt>
                <c:pt idx="1514">
                  <c:v>1.3656861102975777</c:v>
                </c:pt>
                <c:pt idx="1515">
                  <c:v>1.366397649823569</c:v>
                </c:pt>
                <c:pt idx="1516">
                  <c:v>1.367060006398495</c:v>
                </c:pt>
                <c:pt idx="1517">
                  <c:v>1.367733037896963</c:v>
                </c:pt>
                <c:pt idx="1518">
                  <c:v>1.3684626552741923</c:v>
                </c:pt>
                <c:pt idx="1519">
                  <c:v>1.3691621803609177</c:v>
                </c:pt>
                <c:pt idx="1520">
                  <c:v>1.3698443732835965</c:v>
                </c:pt>
                <c:pt idx="1521">
                  <c:v>1.3705637323041646</c:v>
                </c:pt>
                <c:pt idx="1522">
                  <c:v>1.3712928973770828</c:v>
                </c:pt>
                <c:pt idx="1523">
                  <c:v>1.372051077084385</c:v>
                </c:pt>
                <c:pt idx="1524">
                  <c:v>1.3727232312590827</c:v>
                </c:pt>
                <c:pt idx="1525">
                  <c:v>1.3733630877440548</c:v>
                </c:pt>
                <c:pt idx="1526">
                  <c:v>1.3741587484983941</c:v>
                </c:pt>
                <c:pt idx="1527">
                  <c:v>1.3748599993211652</c:v>
                </c:pt>
                <c:pt idx="1528">
                  <c:v>1.3756346537554127</c:v>
                </c:pt>
                <c:pt idx="1529">
                  <c:v>1.3763722037435047</c:v>
                </c:pt>
                <c:pt idx="1530">
                  <c:v>1.3770697519132751</c:v>
                </c:pt>
                <c:pt idx="1531">
                  <c:v>1.3778245755116423</c:v>
                </c:pt>
                <c:pt idx="1532">
                  <c:v>1.378541204410725</c:v>
                </c:pt>
                <c:pt idx="1533">
                  <c:v>1.3792307056903024</c:v>
                </c:pt>
                <c:pt idx="1534">
                  <c:v>1.3799700975299907</c:v>
                </c:pt>
                <c:pt idx="1535">
                  <c:v>1.3806374369433212</c:v>
                </c:pt>
                <c:pt idx="1536">
                  <c:v>1.3809733754133482</c:v>
                </c:pt>
                <c:pt idx="1537">
                  <c:v>1.3817883481506053</c:v>
                </c:pt>
                <c:pt idx="1538">
                  <c:v>1.3825479603065682</c:v>
                </c:pt>
                <c:pt idx="1539">
                  <c:v>1.3834935326313733</c:v>
                </c:pt>
                <c:pt idx="1540">
                  <c:v>1.3843614700070548</c:v>
                </c:pt>
                <c:pt idx="1541">
                  <c:v>1.3850282731161285</c:v>
                </c:pt>
                <c:pt idx="1542">
                  <c:v>1.3856654452846968</c:v>
                </c:pt>
                <c:pt idx="1543">
                  <c:v>1.3864786763211374</c:v>
                </c:pt>
                <c:pt idx="1544">
                  <c:v>1.3872966203638351</c:v>
                </c:pt>
                <c:pt idx="1545">
                  <c:v>1.3879863765710545</c:v>
                </c:pt>
                <c:pt idx="1546">
                  <c:v>1.3887563121069539</c:v>
                </c:pt>
                <c:pt idx="1547">
                  <c:v>1.3895726080804496</c:v>
                </c:pt>
                <c:pt idx="1548">
                  <c:v>1.3902486250529265</c:v>
                </c:pt>
                <c:pt idx="1549">
                  <c:v>1.3910275645024679</c:v>
                </c:pt>
                <c:pt idx="1550">
                  <c:v>1.3917366537991007</c:v>
                </c:pt>
                <c:pt idx="1551">
                  <c:v>1.392533242877303</c:v>
                </c:pt>
                <c:pt idx="1552">
                  <c:v>1.3583230516185414</c:v>
                </c:pt>
                <c:pt idx="1553">
                  <c:v>1.3557472977892657</c:v>
                </c:pt>
                <c:pt idx="1554">
                  <c:v>1.3597247611385501</c:v>
                </c:pt>
                <c:pt idx="1555">
                  <c:v>1.3604359982479814</c:v>
                </c:pt>
                <c:pt idx="1556">
                  <c:v>1.3612727403434497</c:v>
                </c:pt>
                <c:pt idx="1557">
                  <c:v>1.3620018617018896</c:v>
                </c:pt>
                <c:pt idx="1558">
                  <c:v>1.3628882505371285</c:v>
                </c:pt>
                <c:pt idx="1559">
                  <c:v>1.3637368048211562</c:v>
                </c:pt>
                <c:pt idx="1560">
                  <c:v>1.3645229493648534</c:v>
                </c:pt>
                <c:pt idx="1561">
                  <c:v>1.3653163939568349</c:v>
                </c:pt>
                <c:pt idx="1562">
                  <c:v>1.3661061979404217</c:v>
                </c:pt>
                <c:pt idx="1563">
                  <c:v>1.3668536773683486</c:v>
                </c:pt>
                <c:pt idx="1564">
                  <c:v>1.3677147873872755</c:v>
                </c:pt>
                <c:pt idx="1565">
                  <c:v>1.3685469853412662</c:v>
                </c:pt>
                <c:pt idx="1566">
                  <c:v>1.3693752314749452</c:v>
                </c:pt>
                <c:pt idx="1567">
                  <c:v>1.3700557195483398</c:v>
                </c:pt>
                <c:pt idx="1568">
                  <c:v>1.3707278941660732</c:v>
                </c:pt>
                <c:pt idx="1569">
                  <c:v>1.3714908142368993</c:v>
                </c:pt>
                <c:pt idx="1570">
                  <c:v>1.3722497989061375</c:v>
                </c:pt>
                <c:pt idx="1571">
                  <c:v>1.3729134969988439</c:v>
                </c:pt>
                <c:pt idx="1572">
                  <c:v>1.3738537892403488</c:v>
                </c:pt>
                <c:pt idx="1573">
                  <c:v>1.3746650019481463</c:v>
                </c:pt>
                <c:pt idx="1574">
                  <c:v>1.3754769210594038</c:v>
                </c:pt>
                <c:pt idx="1575">
                  <c:v>1.3762089739825869</c:v>
                </c:pt>
                <c:pt idx="1576">
                  <c:v>1.3771290724020364</c:v>
                </c:pt>
                <c:pt idx="1577">
                  <c:v>1.3779180681721923</c:v>
                </c:pt>
                <c:pt idx="1578">
                  <c:v>1.3787694774484403</c:v>
                </c:pt>
                <c:pt idx="1579">
                  <c:v>1.3795585104759631</c:v>
                </c:pt>
                <c:pt idx="1580">
                  <c:v>1.3802806551832938</c:v>
                </c:pt>
                <c:pt idx="1581">
                  <c:v>1.3811398828510917</c:v>
                </c:pt>
                <c:pt idx="1582">
                  <c:v>1.3819466509568621</c:v>
                </c:pt>
                <c:pt idx="1583">
                  <c:v>1.3828060577134771</c:v>
                </c:pt>
                <c:pt idx="1584">
                  <c:v>1.383460759548339</c:v>
                </c:pt>
                <c:pt idx="1585">
                  <c:v>1.3843513872223852</c:v>
                </c:pt>
                <c:pt idx="1586">
                  <c:v>1.385139569089624</c:v>
                </c:pt>
                <c:pt idx="1587">
                  <c:v>1.3859612540175401</c:v>
                </c:pt>
                <c:pt idx="1588">
                  <c:v>1.3868723393455413</c:v>
                </c:pt>
                <c:pt idx="1589">
                  <c:v>1.3876990021171469</c:v>
                </c:pt>
                <c:pt idx="1590">
                  <c:v>1.3883995627695411</c:v>
                </c:pt>
                <c:pt idx="1591">
                  <c:v>1.3892518030855503</c:v>
                </c:pt>
                <c:pt idx="1592">
                  <c:v>1.3902008574382478</c:v>
                </c:pt>
                <c:pt idx="1593">
                  <c:v>1.3908923319674584</c:v>
                </c:pt>
                <c:pt idx="1594">
                  <c:v>1.3917803306057983</c:v>
                </c:pt>
                <c:pt idx="1595">
                  <c:v>1.3926863323247711</c:v>
                </c:pt>
                <c:pt idx="1596">
                  <c:v>1.3934699511187614</c:v>
                </c:pt>
                <c:pt idx="1597">
                  <c:v>1.3942733278052204</c:v>
                </c:pt>
                <c:pt idx="1598">
                  <c:v>1.3951215778322015</c:v>
                </c:pt>
                <c:pt idx="1599">
                  <c:v>1.3958172545126599</c:v>
                </c:pt>
                <c:pt idx="1600">
                  <c:v>1.3968350729595136</c:v>
                </c:pt>
                <c:pt idx="1601">
                  <c:v>1.3977141904963488</c:v>
                </c:pt>
                <c:pt idx="1602">
                  <c:v>1.3985735048694408</c:v>
                </c:pt>
                <c:pt idx="1603">
                  <c:v>1.3993157767858531</c:v>
                </c:pt>
                <c:pt idx="1604">
                  <c:v>1.4001720657257066</c:v>
                </c:pt>
                <c:pt idx="1605">
                  <c:v>1.4010298517663673</c:v>
                </c:pt>
                <c:pt idx="1606">
                  <c:v>1.4019463886871881</c:v>
                </c:pt>
                <c:pt idx="1607">
                  <c:v>1.4027589996865466</c:v>
                </c:pt>
                <c:pt idx="1608">
                  <c:v>1.4036708616482383</c:v>
                </c:pt>
                <c:pt idx="1609">
                  <c:v>1.4045714763966968</c:v>
                </c:pt>
                <c:pt idx="1610">
                  <c:v>1.4054428769096332</c:v>
                </c:pt>
                <c:pt idx="1611">
                  <c:v>1.406298559734239</c:v>
                </c:pt>
                <c:pt idx="1612">
                  <c:v>1.4071469725299908</c:v>
                </c:pt>
                <c:pt idx="1613">
                  <c:v>1.4081072828510919</c:v>
                </c:pt>
                <c:pt idx="1614">
                  <c:v>1.4089430736767798</c:v>
                </c:pt>
                <c:pt idx="1615">
                  <c:v>1.4097706802007341</c:v>
                </c:pt>
                <c:pt idx="1616">
                  <c:v>1.4106726619169818</c:v>
                </c:pt>
                <c:pt idx="1617">
                  <c:v>1.4115225002822844</c:v>
                </c:pt>
                <c:pt idx="1618">
                  <c:v>1.4124306543670373</c:v>
                </c:pt>
                <c:pt idx="1619">
                  <c:v>1.4132469632953211</c:v>
                </c:pt>
                <c:pt idx="1620">
                  <c:v>1.4141599417573198</c:v>
                </c:pt>
                <c:pt idx="1621">
                  <c:v>1.4149008270188514</c:v>
                </c:pt>
                <c:pt idx="1622">
                  <c:v>1.4159277681721922</c:v>
                </c:pt>
                <c:pt idx="1623">
                  <c:v>1.4166718048694404</c:v>
                </c:pt>
                <c:pt idx="1624">
                  <c:v>1.4176556067043029</c:v>
                </c:pt>
                <c:pt idx="1625">
                  <c:v>1.4185332589495963</c:v>
                </c:pt>
                <c:pt idx="1626">
                  <c:v>1.419409856245587</c:v>
                </c:pt>
                <c:pt idx="1627">
                  <c:v>1.4202852562455872</c:v>
                </c:pt>
                <c:pt idx="1628">
                  <c:v>1.4211265985823396</c:v>
                </c:pt>
                <c:pt idx="1629">
                  <c:v>1.4220101117771557</c:v>
                </c:pt>
                <c:pt idx="1630">
                  <c:v>1.423021781750174</c:v>
                </c:pt>
                <c:pt idx="1631">
                  <c:v>1.4237864147776969</c:v>
                </c:pt>
                <c:pt idx="1632">
                  <c:v>1.4247594995687245</c:v>
                </c:pt>
                <c:pt idx="1633">
                  <c:v>1.4255962791813672</c:v>
                </c:pt>
                <c:pt idx="1634">
                  <c:v>1.4265387716004863</c:v>
                </c:pt>
                <c:pt idx="1635">
                  <c:v>1.4274835976938165</c:v>
                </c:pt>
                <c:pt idx="1636">
                  <c:v>1.4284640806084858</c:v>
                </c:pt>
                <c:pt idx="1637">
                  <c:v>1.4291964589144774</c:v>
                </c:pt>
                <c:pt idx="1638">
                  <c:v>1.4300540920254032</c:v>
                </c:pt>
                <c:pt idx="1639">
                  <c:v>1.4311055451156975</c:v>
                </c:pt>
                <c:pt idx="1640">
                  <c:v>1.4318501129573209</c:v>
                </c:pt>
                <c:pt idx="1641">
                  <c:v>1.4328054110017432</c:v>
                </c:pt>
                <c:pt idx="1642">
                  <c:v>1.4337146842272384</c:v>
                </c:pt>
                <c:pt idx="1643">
                  <c:v>1.4347435846859542</c:v>
                </c:pt>
                <c:pt idx="1644">
                  <c:v>1.4355983712142013</c:v>
                </c:pt>
                <c:pt idx="1645">
                  <c:v>1.4363705322255687</c:v>
                </c:pt>
                <c:pt idx="1646">
                  <c:v>1.4374094305241558</c:v>
                </c:pt>
                <c:pt idx="1647">
                  <c:v>1.4383265230141926</c:v>
                </c:pt>
                <c:pt idx="1648">
                  <c:v>1.4392444285478989</c:v>
                </c:pt>
                <c:pt idx="1649">
                  <c:v>1.440009493350578</c:v>
                </c:pt>
                <c:pt idx="1650">
                  <c:v>1.4412090243648534</c:v>
                </c:pt>
                <c:pt idx="1651">
                  <c:v>1.4419892821193299</c:v>
                </c:pt>
                <c:pt idx="1652">
                  <c:v>1.4431332073923757</c:v>
                </c:pt>
                <c:pt idx="1653">
                  <c:v>1.4441110198104585</c:v>
                </c:pt>
                <c:pt idx="1654">
                  <c:v>1.4450237344019907</c:v>
                </c:pt>
                <c:pt idx="1655">
                  <c:v>1.4459723004351932</c:v>
                </c:pt>
                <c:pt idx="1656">
                  <c:v>1.4469178661844226</c:v>
                </c:pt>
                <c:pt idx="1657">
                  <c:v>1.4478038831568989</c:v>
                </c:pt>
                <c:pt idx="1658">
                  <c:v>1.4487482789924866</c:v>
                </c:pt>
                <c:pt idx="1659">
                  <c:v>1.4498868543401557</c:v>
                </c:pt>
                <c:pt idx="1660">
                  <c:v>1.4508614015055323</c:v>
                </c:pt>
                <c:pt idx="1661">
                  <c:v>1.4516406994522295</c:v>
                </c:pt>
                <c:pt idx="1662">
                  <c:v>1.4524091136068804</c:v>
                </c:pt>
                <c:pt idx="1663">
                  <c:v>1.4534563371463392</c:v>
                </c:pt>
                <c:pt idx="1664">
                  <c:v>1.4543813856033849</c:v>
                </c:pt>
                <c:pt idx="1665">
                  <c:v>1.4553656875693119</c:v>
                </c:pt>
                <c:pt idx="1666">
                  <c:v>1.4562861715361102</c:v>
                </c:pt>
                <c:pt idx="1667">
                  <c:v>1.4571693597534128</c:v>
                </c:pt>
                <c:pt idx="1668">
                  <c:v>1.458288264327716</c:v>
                </c:pt>
                <c:pt idx="1669">
                  <c:v>1.4591937229283485</c:v>
                </c:pt>
                <c:pt idx="1670">
                  <c:v>1.460228957163018</c:v>
                </c:pt>
                <c:pt idx="1671">
                  <c:v>1.4612554124020369</c:v>
                </c:pt>
                <c:pt idx="1672">
                  <c:v>1.4271467208037703</c:v>
                </c:pt>
                <c:pt idx="1673">
                  <c:v>1.4281545626676053</c:v>
                </c:pt>
                <c:pt idx="1674">
                  <c:v>1.4291961453237885</c:v>
                </c:pt>
                <c:pt idx="1675">
                  <c:v>1.4302357217064858</c:v>
                </c:pt>
                <c:pt idx="1676">
                  <c:v>1.4310124364290731</c:v>
                </c:pt>
                <c:pt idx="1677">
                  <c:v>1.4320048645858714</c:v>
                </c:pt>
                <c:pt idx="1678">
                  <c:v>1.4329463217763851</c:v>
                </c:pt>
                <c:pt idx="1679">
                  <c:v>1.4340371108952936</c:v>
                </c:pt>
                <c:pt idx="1680">
                  <c:v>1.4350311622330365</c:v>
                </c:pt>
                <c:pt idx="1681">
                  <c:v>1.435878382183871</c:v>
                </c:pt>
                <c:pt idx="1682">
                  <c:v>1.4371835602211191</c:v>
                </c:pt>
                <c:pt idx="1683">
                  <c:v>1.4382880372088891</c:v>
                </c:pt>
                <c:pt idx="1684">
                  <c:v>1.4391900948759908</c:v>
                </c:pt>
                <c:pt idx="1685">
                  <c:v>1.4402430842689355</c:v>
                </c:pt>
                <c:pt idx="1686">
                  <c:v>1.4412185181721924</c:v>
                </c:pt>
                <c:pt idx="1687">
                  <c:v>1.4421737845191465</c:v>
                </c:pt>
                <c:pt idx="1688">
                  <c:v>1.4431066978010454</c:v>
                </c:pt>
                <c:pt idx="1689">
                  <c:v>1.4441071933205962</c:v>
                </c:pt>
                <c:pt idx="1690">
                  <c:v>1.4450581193189813</c:v>
                </c:pt>
                <c:pt idx="1691">
                  <c:v>1.4460660390558258</c:v>
                </c:pt>
                <c:pt idx="1692">
                  <c:v>1.4469151940534128</c:v>
                </c:pt>
                <c:pt idx="1693">
                  <c:v>1.4479900385608901</c:v>
                </c:pt>
                <c:pt idx="1694">
                  <c:v>1.448954564109284</c:v>
                </c:pt>
                <c:pt idx="1695">
                  <c:v>1.4498130460740644</c:v>
                </c:pt>
                <c:pt idx="1696">
                  <c:v>1.4508157998235685</c:v>
                </c:pt>
                <c:pt idx="1697">
                  <c:v>1.4518687239716694</c:v>
                </c:pt>
                <c:pt idx="1698">
                  <c:v>1.4528766038554404</c:v>
                </c:pt>
                <c:pt idx="1699">
                  <c:v>1.4538229582735962</c:v>
                </c:pt>
                <c:pt idx="1700">
                  <c:v>1.4548468221557791</c:v>
                </c:pt>
                <c:pt idx="1701">
                  <c:v>1.4558877250529267</c:v>
                </c:pt>
                <c:pt idx="1702">
                  <c:v>1.4569660039520091</c:v>
                </c:pt>
                <c:pt idx="1703">
                  <c:v>1.4579639414587524</c:v>
                </c:pt>
                <c:pt idx="1704">
                  <c:v>1.4589679215280544</c:v>
                </c:pt>
                <c:pt idx="1705">
                  <c:v>1.4599277956951284</c:v>
                </c:pt>
                <c:pt idx="1706">
                  <c:v>1.4610033365449626</c:v>
                </c:pt>
                <c:pt idx="1707">
                  <c:v>1.462074169089624</c:v>
                </c:pt>
                <c:pt idx="1708">
                  <c:v>1.4630906850239536</c:v>
                </c:pt>
                <c:pt idx="1709">
                  <c:v>1.46416524340155</c:v>
                </c:pt>
                <c:pt idx="1710">
                  <c:v>1.4652278194649353</c:v>
                </c:pt>
                <c:pt idx="1711">
                  <c:v>1.4662437555575132</c:v>
                </c:pt>
                <c:pt idx="1712">
                  <c:v>1.4673528755116416</c:v>
                </c:pt>
                <c:pt idx="1713">
                  <c:v>1.4682693892731102</c:v>
                </c:pt>
                <c:pt idx="1714">
                  <c:v>1.469394828722651</c:v>
                </c:pt>
                <c:pt idx="1715">
                  <c:v>1.4704519268877887</c:v>
                </c:pt>
                <c:pt idx="1716">
                  <c:v>1.4715293875693114</c:v>
                </c:pt>
                <c:pt idx="1717">
                  <c:v>1.4725572775212563</c:v>
                </c:pt>
                <c:pt idx="1718">
                  <c:v>1.4735510486003305</c:v>
                </c:pt>
                <c:pt idx="1719">
                  <c:v>1.4746111048694406</c:v>
                </c:pt>
                <c:pt idx="1720">
                  <c:v>1.4756795951965225</c:v>
                </c:pt>
                <c:pt idx="1721">
                  <c:v>1.4768454750529263</c:v>
                </c:pt>
                <c:pt idx="1722">
                  <c:v>1.4779160023165872</c:v>
                </c:pt>
                <c:pt idx="1723">
                  <c:v>1.4789219736767798</c:v>
                </c:pt>
                <c:pt idx="1724">
                  <c:v>1.4799230732180642</c:v>
                </c:pt>
                <c:pt idx="1725">
                  <c:v>1.4810630337029906</c:v>
                </c:pt>
                <c:pt idx="1726">
                  <c:v>1.4821918002385956</c:v>
                </c:pt>
                <c:pt idx="1727">
                  <c:v>1.483218061750174</c:v>
                </c:pt>
                <c:pt idx="1728">
                  <c:v>1.4842140802517061</c:v>
                </c:pt>
                <c:pt idx="1729">
                  <c:v>1.4852639544732753</c:v>
                </c:pt>
                <c:pt idx="1730">
                  <c:v>1.4863867211417701</c:v>
                </c:pt>
                <c:pt idx="1731">
                  <c:v>1.4875193304555776</c:v>
                </c:pt>
                <c:pt idx="1732">
                  <c:v>1.4886107002167517</c:v>
                </c:pt>
                <c:pt idx="1733">
                  <c:v>1.4895093551108711</c:v>
                </c:pt>
                <c:pt idx="1734">
                  <c:v>1.4906835397318257</c:v>
                </c:pt>
                <c:pt idx="1735">
                  <c:v>1.491809086520816</c:v>
                </c:pt>
                <c:pt idx="1736">
                  <c:v>1.4929458529094768</c:v>
                </c:pt>
                <c:pt idx="1737">
                  <c:v>1.4939872608327431</c:v>
                </c:pt>
                <c:pt idx="1738">
                  <c:v>1.4950903173754766</c:v>
                </c:pt>
                <c:pt idx="1739">
                  <c:v>1.4961796892731101</c:v>
                </c:pt>
                <c:pt idx="1740">
                  <c:v>1.4973190253805775</c:v>
                </c:pt>
                <c:pt idx="1741">
                  <c:v>1.4983877635850369</c:v>
                </c:pt>
                <c:pt idx="1742">
                  <c:v>1.4995518519205502</c:v>
                </c:pt>
                <c:pt idx="1743">
                  <c:v>1.5006894978291556</c:v>
                </c:pt>
                <c:pt idx="1744">
                  <c:v>1.5017330530345778</c:v>
                </c:pt>
                <c:pt idx="1745">
                  <c:v>1.5030484669771194</c:v>
                </c:pt>
                <c:pt idx="1746">
                  <c:v>1.5040373583907523</c:v>
                </c:pt>
                <c:pt idx="1747">
                  <c:v>1.5052621986003298</c:v>
                </c:pt>
                <c:pt idx="1748">
                  <c:v>1.5063180087576049</c:v>
                </c:pt>
                <c:pt idx="1749">
                  <c:v>1.5074317437274773</c:v>
                </c:pt>
                <c:pt idx="1750">
                  <c:v>1.5085884723006326</c:v>
                </c:pt>
                <c:pt idx="1751">
                  <c:v>1.5097371017001284</c:v>
                </c:pt>
                <c:pt idx="1752">
                  <c:v>1.5109500163373304</c:v>
                </c:pt>
                <c:pt idx="1753">
                  <c:v>1.512002285436578</c:v>
                </c:pt>
                <c:pt idx="1754">
                  <c:v>1.5131711498235687</c:v>
                </c:pt>
                <c:pt idx="1755">
                  <c:v>1.5141882261997153</c:v>
                </c:pt>
                <c:pt idx="1756">
                  <c:v>1.5153509308472288</c:v>
                </c:pt>
                <c:pt idx="1757">
                  <c:v>1.5164791124600914</c:v>
                </c:pt>
                <c:pt idx="1758">
                  <c:v>1.5176457608327432</c:v>
                </c:pt>
                <c:pt idx="1759">
                  <c:v>1.518779358804734</c:v>
                </c:pt>
                <c:pt idx="1760">
                  <c:v>1.5198555355378536</c:v>
                </c:pt>
                <c:pt idx="1761">
                  <c:v>1.5209698820428803</c:v>
                </c:pt>
                <c:pt idx="1762">
                  <c:v>1.5221917856033851</c:v>
                </c:pt>
                <c:pt idx="1763">
                  <c:v>1.5233509893779629</c:v>
                </c:pt>
                <c:pt idx="1764">
                  <c:v>1.5243730836043483</c:v>
                </c:pt>
                <c:pt idx="1765">
                  <c:v>1.5255660921127796</c:v>
                </c:pt>
                <c:pt idx="1766">
                  <c:v>1.5267933001949083</c:v>
                </c:pt>
                <c:pt idx="1767">
                  <c:v>1.5278496744274039</c:v>
                </c:pt>
                <c:pt idx="1768">
                  <c:v>1.5291305914137889</c:v>
                </c:pt>
                <c:pt idx="1769">
                  <c:v>1.5302828188811193</c:v>
                </c:pt>
                <c:pt idx="1770">
                  <c:v>1.531346642025404</c:v>
                </c:pt>
                <c:pt idx="1771">
                  <c:v>1.5323756699852205</c:v>
                </c:pt>
                <c:pt idx="1772">
                  <c:v>1.5336775827637157</c:v>
                </c:pt>
                <c:pt idx="1773">
                  <c:v>1.5349420094565964</c:v>
                </c:pt>
                <c:pt idx="1774">
                  <c:v>1.5360181933291193</c:v>
                </c:pt>
                <c:pt idx="1775">
                  <c:v>1.5371475197985502</c:v>
                </c:pt>
                <c:pt idx="1776">
                  <c:v>1.5384577715186325</c:v>
                </c:pt>
                <c:pt idx="1777">
                  <c:v>1.5394720572329172</c:v>
                </c:pt>
                <c:pt idx="1778">
                  <c:v>1.5406778429865231</c:v>
                </c:pt>
                <c:pt idx="1779">
                  <c:v>1.5419435393648533</c:v>
                </c:pt>
                <c:pt idx="1780">
                  <c:v>1.5432022917632839</c:v>
                </c:pt>
                <c:pt idx="1781">
                  <c:v>1.5442366299022012</c:v>
                </c:pt>
                <c:pt idx="1782">
                  <c:v>1.5453913903216054</c:v>
                </c:pt>
                <c:pt idx="1783">
                  <c:v>1.5465645378969635</c:v>
                </c:pt>
                <c:pt idx="1784">
                  <c:v>1.5478106341982658</c:v>
                </c:pt>
                <c:pt idx="1785">
                  <c:v>1.5488341976941651</c:v>
                </c:pt>
                <c:pt idx="1786">
                  <c:v>1.5500977958371094</c:v>
                </c:pt>
                <c:pt idx="1787">
                  <c:v>1.5513742690896233</c:v>
                </c:pt>
                <c:pt idx="1788">
                  <c:v>1.5526190905096511</c:v>
                </c:pt>
                <c:pt idx="1789">
                  <c:v>1.5537250023465046</c:v>
                </c:pt>
                <c:pt idx="1790">
                  <c:v>1.5549293388143937</c:v>
                </c:pt>
                <c:pt idx="1791">
                  <c:v>1.556024631387569</c:v>
                </c:pt>
                <c:pt idx="1792">
                  <c:v>1.5222896751184574</c:v>
                </c:pt>
                <c:pt idx="1793">
                  <c:v>1.5235321671236972</c:v>
                </c:pt>
                <c:pt idx="1794">
                  <c:v>1.5247194733576701</c:v>
                </c:pt>
                <c:pt idx="1795">
                  <c:v>1.525981647167844</c:v>
                </c:pt>
                <c:pt idx="1796">
                  <c:v>1.5272742844357428</c:v>
                </c:pt>
                <c:pt idx="1797">
                  <c:v>1.528426318027339</c:v>
                </c:pt>
                <c:pt idx="1798">
                  <c:v>1.5296616109161467</c:v>
                </c:pt>
                <c:pt idx="1799">
                  <c:v>1.5308326608327425</c:v>
                </c:pt>
                <c:pt idx="1800">
                  <c:v>1.5320502827843669</c:v>
                </c:pt>
                <c:pt idx="1801">
                  <c:v>1.5332821237250644</c:v>
                </c:pt>
                <c:pt idx="1802">
                  <c:v>1.5344822443189812</c:v>
                </c:pt>
                <c:pt idx="1803">
                  <c:v>1.5356837589978802</c:v>
                </c:pt>
                <c:pt idx="1804">
                  <c:v>1.5368352308633213</c:v>
                </c:pt>
                <c:pt idx="1805">
                  <c:v>1.5381357489785694</c:v>
                </c:pt>
                <c:pt idx="1806">
                  <c:v>1.5393694022918984</c:v>
                </c:pt>
                <c:pt idx="1807">
                  <c:v>1.5407403932220549</c:v>
                </c:pt>
                <c:pt idx="1808">
                  <c:v>1.5419456698323031</c:v>
                </c:pt>
                <c:pt idx="1809">
                  <c:v>1.5432844711852292</c:v>
                </c:pt>
                <c:pt idx="1810">
                  <c:v>1.5443710674716054</c:v>
                </c:pt>
                <c:pt idx="1811">
                  <c:v>1.5458098809193617</c:v>
                </c:pt>
                <c:pt idx="1812">
                  <c:v>1.5469756766911971</c:v>
                </c:pt>
                <c:pt idx="1813">
                  <c:v>1.5484529833098073</c:v>
                </c:pt>
                <c:pt idx="1814">
                  <c:v>1.5497302977384948</c:v>
                </c:pt>
                <c:pt idx="1815">
                  <c:v>1.5514405313602655</c:v>
                </c:pt>
                <c:pt idx="1816">
                  <c:v>1.5529697213349176</c:v>
                </c:pt>
                <c:pt idx="1817">
                  <c:v>1.5542226661538439</c:v>
                </c:pt>
                <c:pt idx="1818">
                  <c:v>1.5556020587576052</c:v>
                </c:pt>
                <c:pt idx="1819">
                  <c:v>1.5566739678882291</c:v>
                </c:pt>
                <c:pt idx="1820">
                  <c:v>1.5580419836025139</c:v>
                </c:pt>
                <c:pt idx="1821">
                  <c:v>1.5593431965726698</c:v>
                </c:pt>
                <c:pt idx="1822">
                  <c:v>1.5603694690896237</c:v>
                </c:pt>
                <c:pt idx="1823">
                  <c:v>1.5613792599153122</c:v>
                </c:pt>
                <c:pt idx="1824">
                  <c:v>1.5625445969416423</c:v>
                </c:pt>
                <c:pt idx="1825">
                  <c:v>1.5638304279928803</c:v>
                </c:pt>
                <c:pt idx="1826">
                  <c:v>1.5651357039520093</c:v>
                </c:pt>
                <c:pt idx="1827">
                  <c:v>1.5663918846510001</c:v>
                </c:pt>
                <c:pt idx="1828">
                  <c:v>1.567739082108413</c:v>
                </c:pt>
                <c:pt idx="1829">
                  <c:v>1.5689868062372476</c:v>
                </c:pt>
                <c:pt idx="1830">
                  <c:v>1.5704861445691922</c:v>
                </c:pt>
                <c:pt idx="1831">
                  <c:v>1.5717151681721924</c:v>
                </c:pt>
                <c:pt idx="1832">
                  <c:v>1.5720290651905415</c:v>
                </c:pt>
                <c:pt idx="1833">
                  <c:v>1.5725131357284861</c:v>
                </c:pt>
                <c:pt idx="1834">
                  <c:v>1.5735909672547612</c:v>
                </c:pt>
                <c:pt idx="1835">
                  <c:v>1.5746588821838712</c:v>
                </c:pt>
                <c:pt idx="1836">
                  <c:v>1.5758006253031378</c:v>
                </c:pt>
                <c:pt idx="1837">
                  <c:v>1.5771010327021573</c:v>
                </c:pt>
                <c:pt idx="1838">
                  <c:v>1.5784859144924954</c:v>
                </c:pt>
                <c:pt idx="1839">
                  <c:v>1.5796723415875409</c:v>
                </c:pt>
                <c:pt idx="1840">
                  <c:v>1.5809697884430549</c:v>
                </c:pt>
                <c:pt idx="1841">
                  <c:v>1.5821858012215599</c:v>
                </c:pt>
                <c:pt idx="1842">
                  <c:v>1.5834126989061375</c:v>
                </c:pt>
                <c:pt idx="1843">
                  <c:v>1.5847040913672479</c:v>
                </c:pt>
                <c:pt idx="1844">
                  <c:v>1.5860018249486694</c:v>
                </c:pt>
                <c:pt idx="1845">
                  <c:v>1.587135603097128</c:v>
                </c:pt>
                <c:pt idx="1846">
                  <c:v>1.5884497979288712</c:v>
                </c:pt>
                <c:pt idx="1847">
                  <c:v>1.5897667944187064</c:v>
                </c:pt>
                <c:pt idx="1848">
                  <c:v>1.5910548197776968</c:v>
                </c:pt>
                <c:pt idx="1849">
                  <c:v>1.5923697320796142</c:v>
                </c:pt>
                <c:pt idx="1850">
                  <c:v>1.5936530252495227</c:v>
                </c:pt>
                <c:pt idx="1851">
                  <c:v>1.5949257635052572</c:v>
                </c:pt>
                <c:pt idx="1852">
                  <c:v>1.5961960760700826</c:v>
                </c:pt>
                <c:pt idx="1853">
                  <c:v>1.5975848190479263</c:v>
                </c:pt>
                <c:pt idx="1854">
                  <c:v>1.5989115772631011</c:v>
                </c:pt>
                <c:pt idx="1855">
                  <c:v>1.6002421574966328</c:v>
                </c:pt>
                <c:pt idx="1856">
                  <c:v>1.6015877331059356</c:v>
                </c:pt>
                <c:pt idx="1857">
                  <c:v>1.6028456599153116</c:v>
                </c:pt>
                <c:pt idx="1858">
                  <c:v>1.6041400877877434</c:v>
                </c:pt>
                <c:pt idx="1859">
                  <c:v>1.6054894950946232</c:v>
                </c:pt>
                <c:pt idx="1860">
                  <c:v>1.6068345671892297</c:v>
                </c:pt>
                <c:pt idx="1861">
                  <c:v>1.6082639929428346</c:v>
                </c:pt>
                <c:pt idx="1862">
                  <c:v>1.6094393555465962</c:v>
                </c:pt>
                <c:pt idx="1863">
                  <c:v>1.6108957888560917</c:v>
                </c:pt>
                <c:pt idx="1864">
                  <c:v>1.6120885328093943</c:v>
                </c:pt>
                <c:pt idx="1865">
                  <c:v>1.6135398138908443</c:v>
                </c:pt>
                <c:pt idx="1866">
                  <c:v>1.6149594227593482</c:v>
                </c:pt>
                <c:pt idx="1867">
                  <c:v>1.6161502837685227</c:v>
                </c:pt>
                <c:pt idx="1868">
                  <c:v>1.6174680176300731</c:v>
                </c:pt>
                <c:pt idx="1869">
                  <c:v>1.6188219340340915</c:v>
                </c:pt>
                <c:pt idx="1870">
                  <c:v>1.6201979163164766</c:v>
                </c:pt>
                <c:pt idx="1871">
                  <c:v>1.6214964479887062</c:v>
                </c:pt>
                <c:pt idx="1872">
                  <c:v>1.6229336236767793</c:v>
                </c:pt>
                <c:pt idx="1873">
                  <c:v>1.6242215250529266</c:v>
                </c:pt>
                <c:pt idx="1874">
                  <c:v>1.6256042622634956</c:v>
                </c:pt>
                <c:pt idx="1875">
                  <c:v>1.6269465706186792</c:v>
                </c:pt>
                <c:pt idx="1876">
                  <c:v>1.6284081204657705</c:v>
                </c:pt>
                <c:pt idx="1877">
                  <c:v>1.6297095728317794</c:v>
                </c:pt>
                <c:pt idx="1878">
                  <c:v>1.6310648321193302</c:v>
                </c:pt>
                <c:pt idx="1879">
                  <c:v>1.6324553511341831</c:v>
                </c:pt>
                <c:pt idx="1880">
                  <c:v>1.6338488959900186</c:v>
                </c:pt>
                <c:pt idx="1881">
                  <c:v>1.6352198774861095</c:v>
                </c:pt>
                <c:pt idx="1882">
                  <c:v>1.6366429621870455</c:v>
                </c:pt>
                <c:pt idx="1883">
                  <c:v>1.6380625790590457</c:v>
                </c:pt>
                <c:pt idx="1884">
                  <c:v>1.6394932182595687</c:v>
                </c:pt>
                <c:pt idx="1885">
                  <c:v>1.6407971325758623</c:v>
                </c:pt>
                <c:pt idx="1886">
                  <c:v>1.6422337150094679</c:v>
                </c:pt>
                <c:pt idx="1887">
                  <c:v>1.6436866554592173</c:v>
                </c:pt>
                <c:pt idx="1888">
                  <c:v>1.6449276936050425</c:v>
                </c:pt>
                <c:pt idx="1889">
                  <c:v>1.6464977420254039</c:v>
                </c:pt>
                <c:pt idx="1890">
                  <c:v>1.6477609530345783</c:v>
                </c:pt>
                <c:pt idx="1891">
                  <c:v>1.6493497063663023</c:v>
                </c:pt>
                <c:pt idx="1892">
                  <c:v>1.6505877970057428</c:v>
                </c:pt>
                <c:pt idx="1893">
                  <c:v>1.6521500631263208</c:v>
                </c:pt>
                <c:pt idx="1894">
                  <c:v>1.6535912630846146</c:v>
                </c:pt>
                <c:pt idx="1895">
                  <c:v>1.6550079138777432</c:v>
                </c:pt>
                <c:pt idx="1896">
                  <c:v>1.6564087206055689</c:v>
                </c:pt>
                <c:pt idx="1897">
                  <c:v>1.6579111354365779</c:v>
                </c:pt>
                <c:pt idx="1898">
                  <c:v>1.6593696911079727</c:v>
                </c:pt>
                <c:pt idx="1899">
                  <c:v>1.660578100893908</c:v>
                </c:pt>
                <c:pt idx="1900">
                  <c:v>1.6621604202492337</c:v>
                </c:pt>
                <c:pt idx="1901">
                  <c:v>1.6634271026294809</c:v>
                </c:pt>
                <c:pt idx="1902">
                  <c:v>1.6650279878969636</c:v>
                </c:pt>
                <c:pt idx="1903">
                  <c:v>1.666523069506642</c:v>
                </c:pt>
                <c:pt idx="1904">
                  <c:v>1.6679427680425598</c:v>
                </c:pt>
                <c:pt idx="1905">
                  <c:v>1.6694171466562477</c:v>
                </c:pt>
                <c:pt idx="1906">
                  <c:v>1.670841851324816</c:v>
                </c:pt>
                <c:pt idx="1907">
                  <c:v>1.6722459896313482</c:v>
                </c:pt>
                <c:pt idx="1908">
                  <c:v>1.6735213325758624</c:v>
                </c:pt>
                <c:pt idx="1909">
                  <c:v>1.6750800101555898</c:v>
                </c:pt>
                <c:pt idx="1910">
                  <c:v>1.6766380541486052</c:v>
                </c:pt>
                <c:pt idx="1911">
                  <c:v>1.6780723897318257</c:v>
                </c:pt>
                <c:pt idx="1912">
                  <c:v>1.6796133443389263</c:v>
                </c:pt>
                <c:pt idx="1913">
                  <c:v>1.6811565740699634</c:v>
                </c:pt>
                <c:pt idx="1914">
                  <c:v>1.6826444370986815</c:v>
                </c:pt>
                <c:pt idx="1915">
                  <c:v>1.6839050084081038</c:v>
                </c:pt>
                <c:pt idx="1916">
                  <c:v>1.6855797113788342</c:v>
                </c:pt>
                <c:pt idx="1917">
                  <c:v>1.6520797839254495</c:v>
                </c:pt>
                <c:pt idx="1918">
                  <c:v>1.6535241281805317</c:v>
                </c:pt>
                <c:pt idx="1919">
                  <c:v>1.6550839772037891</c:v>
                </c:pt>
                <c:pt idx="1920">
                  <c:v>1.6563321059354037</c:v>
                </c:pt>
                <c:pt idx="1921">
                  <c:v>1.6580037589420367</c:v>
                </c:pt>
                <c:pt idx="1922">
                  <c:v>1.6594749938602662</c:v>
                </c:pt>
                <c:pt idx="1923">
                  <c:v>1.6609126892731099</c:v>
                </c:pt>
                <c:pt idx="1924">
                  <c:v>1.662463109665101</c:v>
                </c:pt>
                <c:pt idx="1925">
                  <c:v>1.6637795327713121</c:v>
                </c:pt>
                <c:pt idx="1926">
                  <c:v>1.6653901430302109</c:v>
                </c:pt>
                <c:pt idx="1927">
                  <c:v>1.6669835332699172</c:v>
                </c:pt>
                <c:pt idx="1928">
                  <c:v>1.6686446289301655</c:v>
                </c:pt>
                <c:pt idx="1929">
                  <c:v>1.6701962009812839</c:v>
                </c:pt>
                <c:pt idx="1930">
                  <c:v>1.671653723518312</c:v>
                </c:pt>
                <c:pt idx="1931">
                  <c:v>1.6732638933010737</c:v>
                </c:pt>
                <c:pt idx="1932">
                  <c:v>1.6745422637685232</c:v>
                </c:pt>
                <c:pt idx="1933">
                  <c:v>1.6761988216334132</c:v>
                </c:pt>
                <c:pt idx="1934">
                  <c:v>1.6778308096400829</c:v>
                </c:pt>
                <c:pt idx="1935">
                  <c:v>1.6791446147951741</c:v>
                </c:pt>
                <c:pt idx="1936">
                  <c:v>1.6808058936517616</c:v>
                </c:pt>
                <c:pt idx="1937">
                  <c:v>1.6823289487393305</c:v>
                </c:pt>
                <c:pt idx="1938">
                  <c:v>1.6838236358536058</c:v>
                </c:pt>
                <c:pt idx="1939">
                  <c:v>1.6855062733272825</c:v>
                </c:pt>
                <c:pt idx="1940">
                  <c:v>1.6871062491563484</c:v>
                </c:pt>
                <c:pt idx="1941">
                  <c:v>1.6886151259584452</c:v>
                </c:pt>
                <c:pt idx="1942">
                  <c:v>1.6898482726282891</c:v>
                </c:pt>
                <c:pt idx="1943">
                  <c:v>1.691505212508055</c:v>
                </c:pt>
                <c:pt idx="1944">
                  <c:v>1.6931248067043028</c:v>
                </c:pt>
                <c:pt idx="1945">
                  <c:v>1.6947233680192844</c:v>
                </c:pt>
                <c:pt idx="1946">
                  <c:v>1.6962788576435781</c:v>
                </c:pt>
                <c:pt idx="1947">
                  <c:v>1.6979275464318497</c:v>
                </c:pt>
                <c:pt idx="1948">
                  <c:v>1.6992834263317669</c:v>
                </c:pt>
                <c:pt idx="1949">
                  <c:v>1.7011831759747247</c:v>
                </c:pt>
                <c:pt idx="1950">
                  <c:v>1.7025269482494496</c:v>
                </c:pt>
                <c:pt idx="1951">
                  <c:v>1.7041933196942931</c:v>
                </c:pt>
                <c:pt idx="1952">
                  <c:v>1.705980953326486</c:v>
                </c:pt>
                <c:pt idx="1953">
                  <c:v>1.7076712105487795</c:v>
                </c:pt>
                <c:pt idx="1954">
                  <c:v>1.7089965993648533</c:v>
                </c:pt>
                <c:pt idx="1955">
                  <c:v>1.7105857250052685</c:v>
                </c:pt>
                <c:pt idx="1956">
                  <c:v>1.7119519468568101</c:v>
                </c:pt>
                <c:pt idx="1957">
                  <c:v>1.7135894356450911</c:v>
                </c:pt>
                <c:pt idx="1958">
                  <c:v>1.715360697158651</c:v>
                </c:pt>
                <c:pt idx="1959">
                  <c:v>1.7166934645441654</c:v>
                </c:pt>
                <c:pt idx="1960">
                  <c:v>1.7185279810162288</c:v>
                </c:pt>
                <c:pt idx="1961">
                  <c:v>1.720061696987871</c:v>
                </c:pt>
                <c:pt idx="1962">
                  <c:v>1.7218575457487468</c:v>
                </c:pt>
                <c:pt idx="1963">
                  <c:v>1.7234391374799449</c:v>
                </c:pt>
                <c:pt idx="1964">
                  <c:v>1.7247413893565138</c:v>
                </c:pt>
                <c:pt idx="1965">
                  <c:v>1.7261190274299081</c:v>
                </c:pt>
                <c:pt idx="1966">
                  <c:v>1.72791663780522</c:v>
                </c:pt>
                <c:pt idx="1967">
                  <c:v>1.7293363844194591</c:v>
                </c:pt>
                <c:pt idx="1968">
                  <c:v>1.7310909755116419</c:v>
                </c:pt>
                <c:pt idx="1969">
                  <c:v>1.7328567285637926</c:v>
                </c:pt>
                <c:pt idx="1970">
                  <c:v>1.7351902067042999</c:v>
                </c:pt>
                <c:pt idx="1971">
                  <c:v>1.7368339275867797</c:v>
                </c:pt>
                <c:pt idx="1972">
                  <c:v>1.7382329778650545</c:v>
                </c:pt>
                <c:pt idx="1973">
                  <c:v>1.7395975262205687</c:v>
                </c:pt>
                <c:pt idx="1974">
                  <c:v>1.7410210398628894</c:v>
                </c:pt>
                <c:pt idx="1975">
                  <c:v>1.7425726048694405</c:v>
                </c:pt>
                <c:pt idx="1976">
                  <c:v>1.7440788733177885</c:v>
                </c:pt>
                <c:pt idx="1977">
                  <c:v>1.7454778155867063</c:v>
                </c:pt>
                <c:pt idx="1978">
                  <c:v>1.7475845879624925</c:v>
                </c:pt>
                <c:pt idx="1979">
                  <c:v>1.7490918956395289</c:v>
                </c:pt>
                <c:pt idx="1980">
                  <c:v>1.7513909028598256</c:v>
                </c:pt>
                <c:pt idx="1981">
                  <c:v>1.7528332496567616</c:v>
                </c:pt>
                <c:pt idx="1982">
                  <c:v>1.7543374303281558</c:v>
                </c:pt>
                <c:pt idx="1983">
                  <c:v>1.7559869596460638</c:v>
                </c:pt>
                <c:pt idx="1984">
                  <c:v>1.7577738540612293</c:v>
                </c:pt>
                <c:pt idx="1985">
                  <c:v>1.7594035968309909</c:v>
                </c:pt>
                <c:pt idx="1986">
                  <c:v>1.7607388305575142</c:v>
                </c:pt>
                <c:pt idx="1987">
                  <c:v>1.7624041515124771</c:v>
                </c:pt>
                <c:pt idx="1988">
                  <c:v>1.7640311394765411</c:v>
                </c:pt>
                <c:pt idx="1989">
                  <c:v>1.7655724713176693</c:v>
                </c:pt>
                <c:pt idx="1990">
                  <c:v>1.7660407544107251</c:v>
                </c:pt>
                <c:pt idx="1991">
                  <c:v>1.7668872812783485</c:v>
                </c:pt>
                <c:pt idx="1992">
                  <c:v>1.7682922973631834</c:v>
                </c:pt>
                <c:pt idx="1993">
                  <c:v>1.7698331885653757</c:v>
                </c:pt>
                <c:pt idx="1994">
                  <c:v>1.7717713386714202</c:v>
                </c:pt>
                <c:pt idx="1995">
                  <c:v>1.7734265401705964</c:v>
                </c:pt>
                <c:pt idx="1996">
                  <c:v>1.7751593817741096</c:v>
                </c:pt>
                <c:pt idx="1997">
                  <c:v>1.7770308122438443</c:v>
                </c:pt>
                <c:pt idx="1998">
                  <c:v>1.7787219932021101</c:v>
                </c:pt>
                <c:pt idx="1999">
                  <c:v>1.7804424774403305</c:v>
                </c:pt>
                <c:pt idx="2000">
                  <c:v>1.7818101171400824</c:v>
                </c:pt>
                <c:pt idx="2001">
                  <c:v>1.7838234811582108</c:v>
                </c:pt>
                <c:pt idx="2002">
                  <c:v>1.7855250724801279</c:v>
                </c:pt>
                <c:pt idx="2003">
                  <c:v>1.7872571988227335</c:v>
                </c:pt>
                <c:pt idx="2004">
                  <c:v>1.7890025727912569</c:v>
                </c:pt>
                <c:pt idx="2005">
                  <c:v>1.7907684000737798</c:v>
                </c:pt>
                <c:pt idx="2006">
                  <c:v>1.7923801412330733</c:v>
                </c:pt>
                <c:pt idx="2007">
                  <c:v>1.7938046874819353</c:v>
                </c:pt>
                <c:pt idx="2008">
                  <c:v>1.7952294486269171</c:v>
                </c:pt>
                <c:pt idx="2009">
                  <c:v>1.7967634210640917</c:v>
                </c:pt>
                <c:pt idx="2010">
                  <c:v>1.7983938197032348</c:v>
                </c:pt>
                <c:pt idx="2011">
                  <c:v>1.7998264066416196</c:v>
                </c:pt>
                <c:pt idx="2012">
                  <c:v>1.8015870734454309</c:v>
                </c:pt>
                <c:pt idx="2013">
                  <c:v>1.8030323466803668</c:v>
                </c:pt>
                <c:pt idx="2014">
                  <c:v>1.804844221881807</c:v>
                </c:pt>
                <c:pt idx="2015">
                  <c:v>1.8066276387118216</c:v>
                </c:pt>
                <c:pt idx="2016">
                  <c:v>1.8081072158957112</c:v>
                </c:pt>
                <c:pt idx="2017">
                  <c:v>1.8099190949372479</c:v>
                </c:pt>
                <c:pt idx="2018">
                  <c:v>1.8117199286511603</c:v>
                </c:pt>
                <c:pt idx="2019">
                  <c:v>1.8135141996440731</c:v>
                </c:pt>
                <c:pt idx="2020">
                  <c:v>1.8150575231183395</c:v>
                </c:pt>
                <c:pt idx="2021">
                  <c:v>1.8168594514247964</c:v>
                </c:pt>
                <c:pt idx="2022">
                  <c:v>1.8185928466542567</c:v>
                </c:pt>
                <c:pt idx="2023">
                  <c:v>1.820428719209285</c:v>
                </c:pt>
                <c:pt idx="2024">
                  <c:v>1.8218835257509729</c:v>
                </c:pt>
                <c:pt idx="2025">
                  <c:v>1.8238014722407978</c:v>
                </c:pt>
                <c:pt idx="2026">
                  <c:v>1.8257023440696789</c:v>
                </c:pt>
                <c:pt idx="2027">
                  <c:v>1.8271917736668073</c:v>
                </c:pt>
                <c:pt idx="2028">
                  <c:v>1.8291290682918533</c:v>
                </c:pt>
                <c:pt idx="2029">
                  <c:v>1.8307101748814032</c:v>
                </c:pt>
                <c:pt idx="2030">
                  <c:v>1.8332907953076398</c:v>
                </c:pt>
                <c:pt idx="2031">
                  <c:v>1.8347654662290618</c:v>
                </c:pt>
                <c:pt idx="2032">
                  <c:v>1.8023198402503759</c:v>
                </c:pt>
                <c:pt idx="2033">
                  <c:v>1.8038701267209813</c:v>
                </c:pt>
                <c:pt idx="2034">
                  <c:v>1.8053980213433116</c:v>
                </c:pt>
                <c:pt idx="2035">
                  <c:v>1.807129849185358</c:v>
                </c:pt>
                <c:pt idx="2036">
                  <c:v>1.8089428817251558</c:v>
                </c:pt>
                <c:pt idx="2037">
                  <c:v>1.8104707455422198</c:v>
                </c:pt>
                <c:pt idx="2038">
                  <c:v>1.8119685527426694</c:v>
                </c:pt>
                <c:pt idx="2039">
                  <c:v>1.8138105141634127</c:v>
                </c:pt>
                <c:pt idx="2040">
                  <c:v>1.8153032889394953</c:v>
                </c:pt>
                <c:pt idx="2041">
                  <c:v>1.8172732717322202</c:v>
                </c:pt>
                <c:pt idx="2042">
                  <c:v>1.819083759137486</c:v>
                </c:pt>
                <c:pt idx="2043">
                  <c:v>1.8208427698873944</c:v>
                </c:pt>
                <c:pt idx="2044">
                  <c:v>1.8229072288024308</c:v>
                </c:pt>
                <c:pt idx="2045">
                  <c:v>1.8247904568439079</c:v>
                </c:pt>
                <c:pt idx="2046">
                  <c:v>1.8262899620293942</c:v>
                </c:pt>
                <c:pt idx="2047">
                  <c:v>1.8280856892092843</c:v>
                </c:pt>
                <c:pt idx="2048">
                  <c:v>1.8300462194286788</c:v>
                </c:pt>
                <c:pt idx="2049">
                  <c:v>1.8316547139240915</c:v>
                </c:pt>
                <c:pt idx="2050">
                  <c:v>1.8338026134374494</c:v>
                </c:pt>
                <c:pt idx="2051">
                  <c:v>1.8353318914589909</c:v>
                </c:pt>
                <c:pt idx="2052">
                  <c:v>1.8375038016783758</c:v>
                </c:pt>
                <c:pt idx="2053">
                  <c:v>1.8390049584394401</c:v>
                </c:pt>
                <c:pt idx="2054">
                  <c:v>1.8407081216890171</c:v>
                </c:pt>
                <c:pt idx="2055">
                  <c:v>1.8429903290417611</c:v>
                </c:pt>
                <c:pt idx="2056">
                  <c:v>1.845228977346504</c:v>
                </c:pt>
                <c:pt idx="2057">
                  <c:v>1.8467022884390822</c:v>
                </c:pt>
                <c:pt idx="2058">
                  <c:v>1.8482731987366143</c:v>
                </c:pt>
                <c:pt idx="2059">
                  <c:v>1.8499151602489265</c:v>
                </c:pt>
                <c:pt idx="2060">
                  <c:v>1.8516585047860363</c:v>
                </c:pt>
                <c:pt idx="2061">
                  <c:v>1.8535865110690521</c:v>
                </c:pt>
                <c:pt idx="2062">
                  <c:v>1.8552362155329145</c:v>
                </c:pt>
                <c:pt idx="2063">
                  <c:v>1.8572431047348166</c:v>
                </c:pt>
                <c:pt idx="2064">
                  <c:v>1.8587897740607062</c:v>
                </c:pt>
                <c:pt idx="2065">
                  <c:v>1.8608467817342202</c:v>
                </c:pt>
                <c:pt idx="2066">
                  <c:v>1.8626877460341833</c:v>
                </c:pt>
                <c:pt idx="2067">
                  <c:v>1.864441334705899</c:v>
                </c:pt>
                <c:pt idx="2068">
                  <c:v>1.8663115212475778</c:v>
                </c:pt>
                <c:pt idx="2069">
                  <c:v>1.8680615631063755</c:v>
                </c:pt>
                <c:pt idx="2070">
                  <c:v>1.8697826128344126</c:v>
                </c:pt>
                <c:pt idx="2071">
                  <c:v>1.8716004062541309</c:v>
                </c:pt>
                <c:pt idx="2072">
                  <c:v>1.8734156708247609</c:v>
                </c:pt>
                <c:pt idx="2073">
                  <c:v>1.8752592748534862</c:v>
                </c:pt>
                <c:pt idx="2074">
                  <c:v>1.8770222668319445</c:v>
                </c:pt>
                <c:pt idx="2075">
                  <c:v>1.8788991173886707</c:v>
                </c:pt>
                <c:pt idx="2076">
                  <c:v>1.8807406791414769</c:v>
                </c:pt>
                <c:pt idx="2077">
                  <c:v>1.8826397607130823</c:v>
                </c:pt>
                <c:pt idx="2078">
                  <c:v>1.8844800902739449</c:v>
                </c:pt>
                <c:pt idx="2079">
                  <c:v>1.8865116940862967</c:v>
                </c:pt>
                <c:pt idx="2080">
                  <c:v>1.8884068992850735</c:v>
                </c:pt>
                <c:pt idx="2081">
                  <c:v>1.8901460345543211</c:v>
                </c:pt>
                <c:pt idx="2082">
                  <c:v>1.8924659154797336</c:v>
                </c:pt>
                <c:pt idx="2083">
                  <c:v>1.8946716678385778</c:v>
                </c:pt>
                <c:pt idx="2084">
                  <c:v>1.8962457658187797</c:v>
                </c:pt>
                <c:pt idx="2085">
                  <c:v>1.8979046293342752</c:v>
                </c:pt>
                <c:pt idx="2086">
                  <c:v>1.8995515016584312</c:v>
                </c:pt>
                <c:pt idx="2087">
                  <c:v>1.9019264115661987</c:v>
                </c:pt>
                <c:pt idx="2088">
                  <c:v>1.9046041703859904</c:v>
                </c:pt>
                <c:pt idx="2089">
                  <c:v>1.9062992635052567</c:v>
                </c:pt>
                <c:pt idx="2090">
                  <c:v>1.9078800881054676</c:v>
                </c:pt>
                <c:pt idx="2091">
                  <c:v>1.9094720397318252</c:v>
                </c:pt>
                <c:pt idx="2092">
                  <c:v>1.9111028987810366</c:v>
                </c:pt>
                <c:pt idx="2093">
                  <c:v>1.9126748808196326</c:v>
                </c:pt>
                <c:pt idx="2094">
                  <c:v>1.9150793986837307</c:v>
                </c:pt>
                <c:pt idx="2095">
                  <c:v>1.9178933023355873</c:v>
                </c:pt>
                <c:pt idx="2096">
                  <c:v>1.9196348205491744</c:v>
                </c:pt>
                <c:pt idx="2097">
                  <c:v>1.9212692659203119</c:v>
                </c:pt>
                <c:pt idx="2098">
                  <c:v>1.9229368222172292</c:v>
                </c:pt>
                <c:pt idx="2099">
                  <c:v>1.9245768138769448</c:v>
                </c:pt>
                <c:pt idx="2100">
                  <c:v>1.926171033266119</c:v>
                </c:pt>
                <c:pt idx="2101">
                  <c:v>1.9277714760954587</c:v>
                </c:pt>
                <c:pt idx="2102">
                  <c:v>1.9300339426665596</c:v>
                </c:pt>
                <c:pt idx="2103">
                  <c:v>1.9328683187858033</c:v>
                </c:pt>
                <c:pt idx="2104">
                  <c:v>1.9348416640020549</c:v>
                </c:pt>
                <c:pt idx="2105">
                  <c:v>1.9364585530762752</c:v>
                </c:pt>
                <c:pt idx="2106">
                  <c:v>1.9380856172964587</c:v>
                </c:pt>
                <c:pt idx="2107">
                  <c:v>1.9397011157190638</c:v>
                </c:pt>
                <c:pt idx="2108">
                  <c:v>1.9413849356450823</c:v>
                </c:pt>
                <c:pt idx="2109">
                  <c:v>1.9437973820587613</c:v>
                </c:pt>
                <c:pt idx="2110">
                  <c:v>1.9466870408994674</c:v>
                </c:pt>
                <c:pt idx="2111">
                  <c:v>1.9485260122487793</c:v>
                </c:pt>
                <c:pt idx="2112">
                  <c:v>1.9502056166292381</c:v>
                </c:pt>
                <c:pt idx="2113">
                  <c:v>1.9518538651696875</c:v>
                </c:pt>
                <c:pt idx="2114">
                  <c:v>1.9534340569962108</c:v>
                </c:pt>
                <c:pt idx="2115">
                  <c:v>1.9551914668585961</c:v>
                </c:pt>
                <c:pt idx="2116">
                  <c:v>1.9573391508556786</c:v>
                </c:pt>
                <c:pt idx="2117">
                  <c:v>1.959386574510807</c:v>
                </c:pt>
                <c:pt idx="2118">
                  <c:v>1.9611778995483393</c:v>
                </c:pt>
                <c:pt idx="2119">
                  <c:v>1.9617395776523117</c:v>
                </c:pt>
                <c:pt idx="2120">
                  <c:v>1.9617060149611831</c:v>
                </c:pt>
                <c:pt idx="2121">
                  <c:v>1.9617144094565961</c:v>
                </c:pt>
                <c:pt idx="2122">
                  <c:v>1.9268006250529264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57B-439D-B8C0-0E05B2D67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13184"/>
        <c:axId val="675722144"/>
      </c:scatterChart>
      <c:valAx>
        <c:axId val="67571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22144"/>
        <c:crosses val="autoZero"/>
        <c:crossBetween val="midCat"/>
      </c:valAx>
      <c:valAx>
        <c:axId val="67572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Reactor (L)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13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R3 q</a:t>
            </a:r>
            <a:r>
              <a:rPr lang="en-US" baseline="-25000"/>
              <a:t>S</a:t>
            </a:r>
            <a:r>
              <a:rPr lang="en-US"/>
              <a:t> (g/g/h)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R3 qS (g/g/h)</c:v>
          </c:tx>
          <c:spPr>
            <a:pattFill prst="pct30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28575">
              <a:solidFill>
                <a:schemeClr val="accent1"/>
              </a:solidFill>
            </a:ln>
            <a:effectLst/>
          </c:spPr>
          <c:invertIfNegative val="0"/>
          <c:cat>
            <c:strRef>
              <c:f>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strCache>
            </c:strRef>
          </c:cat>
          <c:val>
            <c:numRef>
              <c:f>Rate_Calc!$U$34:$U$40</c:f>
              <c:numCache>
                <c:formatCode>0.000</c:formatCode>
                <c:ptCount val="7"/>
                <c:pt idx="0">
                  <c:v>0.24665823857825414</c:v>
                </c:pt>
                <c:pt idx="1">
                  <c:v>0.27970120166649826</c:v>
                </c:pt>
                <c:pt idx="2">
                  <c:v>0.31923224129720679</c:v>
                </c:pt>
                <c:pt idx="3">
                  <c:v>0.36337770148628529</c:v>
                </c:pt>
                <c:pt idx="4">
                  <c:v>0.38993111053552004</c:v>
                </c:pt>
                <c:pt idx="5">
                  <c:v>0.40585046721460455</c:v>
                </c:pt>
                <c:pt idx="6">
                  <c:v>0.4066342210098452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2-46CB-B356-B4EFC2581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"/>
        <c:overlap val="-10"/>
        <c:axId val="611768736"/>
        <c:axId val="611772064"/>
      </c:barChart>
      <c:barChart>
        <c:barDir val="col"/>
        <c:grouping val="clustered"/>
        <c:varyColors val="0"/>
        <c:ser>
          <c:idx val="1"/>
          <c:order val="1"/>
          <c:tx>
            <c:v>R3 qS_set (g/g/h)</c:v>
          </c:tx>
          <c:spPr>
            <a:pattFill prst="pct30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1270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strCache>
            </c:strRef>
          </c:cat>
          <c:val>
            <c:numRef>
              <c:f>Rate_Calc!$V$34:$V$40</c:f>
              <c:numCache>
                <c:formatCode>0.000</c:formatCode>
                <c:ptCount val="7"/>
                <c:pt idx="0" formatCode="General">
                  <c:v>0</c:v>
                </c:pt>
                <c:pt idx="1">
                  <c:v>0.27400000000000002</c:v>
                </c:pt>
                <c:pt idx="2" formatCode="General">
                  <c:v>0.32500000000000001</c:v>
                </c:pt>
                <c:pt idx="3" formatCode="General">
                  <c:v>0.35899999999999999</c:v>
                </c:pt>
                <c:pt idx="4">
                  <c:v>0.38100000000000001</c:v>
                </c:pt>
                <c:pt idx="5" formatCode="General">
                  <c:v>0.39700000000000002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A2-4121-8BB4-C6159B5F6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-10"/>
        <c:axId val="1519739407"/>
        <c:axId val="1519741071"/>
      </c:barChart>
      <c:catAx>
        <c:axId val="611768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induction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72064"/>
        <c:crosses val="autoZero"/>
        <c:auto val="1"/>
        <c:lblAlgn val="ctr"/>
        <c:lblOffset val="100"/>
        <c:noMultiLvlLbl val="0"/>
      </c:catAx>
      <c:valAx>
        <c:axId val="611772064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qS (g/g/h)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68736"/>
        <c:crosses val="autoZero"/>
        <c:crossBetween val="between"/>
      </c:valAx>
      <c:valAx>
        <c:axId val="1519741071"/>
        <c:scaling>
          <c:orientation val="minMax"/>
          <c:max val="0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739407"/>
        <c:crosses val="max"/>
        <c:crossBetween val="between"/>
      </c:valAx>
      <c:catAx>
        <c:axId val="15197394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97410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18607555089421254"/>
          <c:y val="0.18899617185717443"/>
          <c:w val="0.22020760647002371"/>
          <c:h val="0.155236443050490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Specific production rate q</a:t>
            </a:r>
            <a:r>
              <a:rPr lang="en-US" baseline="-25000"/>
              <a:t>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Specific production rate qP</c:v>
          </c:tx>
          <c:spPr>
            <a:pattFill prst="pct30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28575">
              <a:solidFill>
                <a:schemeClr val="accent1"/>
              </a:solidFill>
            </a:ln>
            <a:effectLst/>
          </c:spPr>
          <c:invertIfNegative val="0"/>
          <c:cat>
            <c:numRef>
              <c:f>Rate_Calc!$T$35:$T$40</c:f>
              <c:numCache>
                <c:formatCode>0</c:formatCode>
                <c:ptCount val="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8.0829999999999984</c:v>
                </c:pt>
                <c:pt idx="4">
                  <c:v>9.9999999999999964</c:v>
                </c:pt>
                <c:pt idx="5">
                  <c:v>11.499999999999996</c:v>
                </c:pt>
              </c:numCache>
            </c:numRef>
          </c:cat>
          <c:val>
            <c:numRef>
              <c:f>(Rate_Calc!$AN$11,Rate_Calc!$AN$14,Rate_Calc!$AN$17,Rate_Calc!$AN$20,Rate_Calc!$AN$23,Rate_Calc!$AN$26)</c:f>
              <c:numCache>
                <c:formatCode>0.000</c:formatCode>
                <c:ptCount val="6"/>
                <c:pt idx="0">
                  <c:v>35.851493145016988</c:v>
                </c:pt>
                <c:pt idx="1">
                  <c:v>38.365792586656283</c:v>
                </c:pt>
                <c:pt idx="2">
                  <c:v>26.944856298813036</c:v>
                </c:pt>
                <c:pt idx="3">
                  <c:v>6.9693832369787296</c:v>
                </c:pt>
                <c:pt idx="4">
                  <c:v>1.8168591985913174</c:v>
                </c:pt>
                <c:pt idx="5">
                  <c:v>1.2656428910993685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4-4E0B-BDA9-19F66191E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75822272"/>
        <c:axId val="775823104"/>
      </c:barChart>
      <c:catAx>
        <c:axId val="77582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induction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23104"/>
        <c:crosses val="autoZero"/>
        <c:auto val="1"/>
        <c:lblAlgn val="ctr"/>
        <c:lblOffset val="100"/>
        <c:noMultiLvlLbl val="0"/>
      </c:catAx>
      <c:valAx>
        <c:axId val="77582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spec. production rate qP (g/g/h)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2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Correlation: X - qP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20555557084963294"/>
                  <c:y val="-0.219999826754328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(Rate_Calc!$L$11,Rate_Calc!$L$14,Rate_Calc!$L$17,Rate_Calc!$L$20,Rate_Calc!$L$23,Rate_Calc!$L$26)</c:f>
              <c:numCache>
                <c:formatCode>0.000</c:formatCode>
                <c:ptCount val="6"/>
                <c:pt idx="0">
                  <c:v>39.76666666666658</c:v>
                </c:pt>
                <c:pt idx="1">
                  <c:v>43.299999999999976</c:v>
                </c:pt>
                <c:pt idx="2">
                  <c:v>45.79999999999999</c:v>
                </c:pt>
                <c:pt idx="3">
                  <c:v>48.266666666666609</c:v>
                </c:pt>
                <c:pt idx="4">
                  <c:v>50.300000000000161</c:v>
                </c:pt>
                <c:pt idx="5">
                  <c:v>49.833333333333321</c:v>
                </c:pt>
              </c:numCache>
            </c:numRef>
          </c:xVal>
          <c:yVal>
            <c:numRef>
              <c:f>(Rate_Calc!$AN$11,Rate_Calc!$AN$14,Rate_Calc!$AN$17,Rate_Calc!$AN$20,Rate_Calc!$AN$23,Rate_Calc!$AN$26)</c:f>
              <c:numCache>
                <c:formatCode>0.000</c:formatCode>
                <c:ptCount val="6"/>
                <c:pt idx="0">
                  <c:v>35.851493145016988</c:v>
                </c:pt>
                <c:pt idx="1">
                  <c:v>38.365792586656283</c:v>
                </c:pt>
                <c:pt idx="2">
                  <c:v>26.944856298813036</c:v>
                </c:pt>
                <c:pt idx="3">
                  <c:v>6.9693832369787296</c:v>
                </c:pt>
                <c:pt idx="4">
                  <c:v>1.8168591985913174</c:v>
                </c:pt>
                <c:pt idx="5">
                  <c:v>1.2656428910993685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3C-4C8F-AA03-13E46B50B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11472"/>
        <c:axId val="1732313968"/>
      </c:scatterChart>
      <c:valAx>
        <c:axId val="17323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Biomass</a:t>
                </a:r>
                <a:r>
                  <a:rPr lang="en-US" baseline="0"/>
                  <a:t> (g/L)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313968"/>
        <c:crosses val="autoZero"/>
        <c:crossBetween val="midCat"/>
      </c:valAx>
      <c:valAx>
        <c:axId val="17323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qP (g/g/h)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31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C-Balance</a:t>
            </a:r>
            <a:r>
              <a:rPr lang="en-US" baseline="0"/>
              <a:t> (Y</a:t>
            </a:r>
            <a:r>
              <a:rPr lang="en-US" baseline="-25000"/>
              <a:t>X/S</a:t>
            </a:r>
            <a:r>
              <a:rPr lang="en-US" baseline="0"/>
              <a:t>, Y</a:t>
            </a:r>
            <a:r>
              <a:rPr lang="en-US" baseline="-25000"/>
              <a:t>Ac/S</a:t>
            </a:r>
            <a:r>
              <a:rPr lang="en-US" baseline="0"/>
              <a:t>, Y</a:t>
            </a:r>
            <a:r>
              <a:rPr lang="en-US" baseline="-25000"/>
              <a:t>CO2/S</a:t>
            </a:r>
            <a:r>
              <a:rPr lang="en-US" baseline="0"/>
              <a:t>))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Rate_Calc!$W$3</c:f>
              <c:strCache>
                <c:ptCount val="1"/>
                <c:pt idx="0">
                  <c:v>Y X/S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[1]Rate_Calc!$T$34:$T$40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8.083</c:v>
                </c:pt>
                <c:pt idx="5">
                  <c:v>10</c:v>
                </c:pt>
                <c:pt idx="6">
                  <c:v>11.5</c:v>
                </c:pt>
              </c:strCache>
            </c:strRef>
          </c:cat>
          <c:val>
            <c:numRef>
              <c:f>(Rate_Calc!$W$8,Rate_Calc!$W$11,Rate_Calc!$W$14,Rate_Calc!$W$17,Rate_Calc!$W$20,Rate_Calc!$W$23,Rate_Calc!$W$26)</c:f>
              <c:numCache>
                <c:formatCode>0.000</c:formatCode>
                <c:ptCount val="7"/>
                <c:pt idx="0">
                  <c:v>0.44072296487746926</c:v>
                </c:pt>
                <c:pt idx="1">
                  <c:v>0.55292238971531149</c:v>
                </c:pt>
                <c:pt idx="2">
                  <c:v>0.29135371741113653</c:v>
                </c:pt>
                <c:pt idx="3">
                  <c:v>0.23149951312825412</c:v>
                </c:pt>
                <c:pt idx="4">
                  <c:v>0.22421927893753149</c:v>
                </c:pt>
                <c:pt idx="5">
                  <c:v>0.22244944541860293</c:v>
                </c:pt>
                <c:pt idx="6">
                  <c:v>0.14561291110291452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C-427E-9C1B-CA43D8010215}"/>
            </c:ext>
          </c:extLst>
        </c:ser>
        <c:ser>
          <c:idx val="2"/>
          <c:order val="1"/>
          <c:tx>
            <c:strRef>
              <c:f>Rate_Calc!$AI$3</c:f>
              <c:strCache>
                <c:ptCount val="1"/>
                <c:pt idx="0">
                  <c:v>Y CO2/S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8.083</c:v>
                </c:pt>
                <c:pt idx="5">
                  <c:v>10</c:v>
                </c:pt>
                <c:pt idx="6">
                  <c:v>11.5</c:v>
                </c:pt>
              </c:strCache>
            </c:strRef>
          </c:cat>
          <c:val>
            <c:numRef>
              <c:f>(Rate_Calc!$AI$8,Rate_Calc!$AI$11,Rate_Calc!$AI$14,Rate_Calc!$AI$17,Rate_Calc!$AI$20,Rate_Calc!$AI$23,Rate_Calc!$AI$26)</c:f>
              <c:numCache>
                <c:formatCode>0.000</c:formatCode>
                <c:ptCount val="7"/>
                <c:pt idx="0">
                  <c:v>0.41639687853092483</c:v>
                </c:pt>
                <c:pt idx="1">
                  <c:v>0.4469953377167164</c:v>
                </c:pt>
                <c:pt idx="2">
                  <c:v>0.44214023697125637</c:v>
                </c:pt>
                <c:pt idx="3">
                  <c:v>0.4715361632226307</c:v>
                </c:pt>
                <c:pt idx="4">
                  <c:v>0.51378703672667358</c:v>
                </c:pt>
                <c:pt idx="5">
                  <c:v>0.44628582161357067</c:v>
                </c:pt>
                <c:pt idx="6">
                  <c:v>0.37766779568967379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C-427E-9C1B-CA43D8010215}"/>
            </c:ext>
          </c:extLst>
        </c:ser>
        <c:ser>
          <c:idx val="1"/>
          <c:order val="2"/>
          <c:tx>
            <c:strRef>
              <c:f>Rate_Calc!$AE$3</c:f>
              <c:strCache>
                <c:ptCount val="1"/>
                <c:pt idx="0">
                  <c:v>Y Ac/S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[1]Rate_Calc!$T$34:$T$40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8.083</c:v>
                </c:pt>
                <c:pt idx="5">
                  <c:v>10</c:v>
                </c:pt>
                <c:pt idx="6">
                  <c:v>11.5</c:v>
                </c:pt>
              </c:strCache>
            </c:strRef>
          </c:cat>
          <c:val>
            <c:numRef>
              <c:f>(Rate_Calc!$AE$8,Rate_Calc!$AE$11,Rate_Calc!$AE$14,Rate_Calc!$AE$17,Rate_Calc!$AE$20,Rate_Calc!$AE$23,Rate_Calc!$AE$26)</c:f>
              <c:numCache>
                <c:formatCode>0.000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C-427E-9C1B-CA43D8010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3604319"/>
        <c:axId val="1903603487"/>
      </c:barChart>
      <c:catAx>
        <c:axId val="1903604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induction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603487"/>
        <c:crosses val="autoZero"/>
        <c:auto val="1"/>
        <c:lblAlgn val="ctr"/>
        <c:lblOffset val="100"/>
        <c:noMultiLvlLbl val="0"/>
      </c:catAx>
      <c:valAx>
        <c:axId val="190360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 (C-mol/C-mol)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60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8</xdr:col>
      <xdr:colOff>468039</xdr:colOff>
      <xdr:row>8</xdr:row>
      <xdr:rowOff>164223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4778922" y="394138"/>
          <a:ext cx="2758966" cy="98534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AT" sz="1100"/>
            <a:t>All </a:t>
          </a:r>
          <a:r>
            <a:rPr lang="de-AT" sz="1100" b="1">
              <a:solidFill>
                <a:sysClr val="windowText" lastClr="000000"/>
              </a:solidFill>
            </a:rPr>
            <a:t>yellow</a:t>
          </a:r>
          <a:r>
            <a:rPr lang="de-AT" sz="1100" baseline="0"/>
            <a:t> fields need to be filled!</a:t>
          </a:r>
          <a:endParaRPr lang="de-AT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485775</xdr:colOff>
      <xdr:row>1360</xdr:row>
      <xdr:rowOff>61911</xdr:rowOff>
    </xdr:from>
    <xdr:to>
      <xdr:col>46</xdr:col>
      <xdr:colOff>57150</xdr:colOff>
      <xdr:row>1383</xdr:row>
      <xdr:rowOff>76199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485775</xdr:colOff>
      <xdr:row>1359</xdr:row>
      <xdr:rowOff>61911</xdr:rowOff>
    </xdr:from>
    <xdr:to>
      <xdr:col>46</xdr:col>
      <xdr:colOff>57150</xdr:colOff>
      <xdr:row>1382</xdr:row>
      <xdr:rowOff>76199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485775</xdr:colOff>
      <xdr:row>1359</xdr:row>
      <xdr:rowOff>61911</xdr:rowOff>
    </xdr:from>
    <xdr:to>
      <xdr:col>46</xdr:col>
      <xdr:colOff>57150</xdr:colOff>
      <xdr:row>1382</xdr:row>
      <xdr:rowOff>76199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103092</xdr:colOff>
      <xdr:row>9</xdr:row>
      <xdr:rowOff>125507</xdr:rowOff>
    </xdr:from>
    <xdr:to>
      <xdr:col>19</xdr:col>
      <xdr:colOff>8964</xdr:colOff>
      <xdr:row>26</xdr:row>
      <xdr:rowOff>161365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6A40A3-BDEE-4A6C-9D3D-CDA5CC5F9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246529</xdr:colOff>
      <xdr:row>28</xdr:row>
      <xdr:rowOff>71718</xdr:rowOff>
    </xdr:from>
    <xdr:to>
      <xdr:col>18</xdr:col>
      <xdr:colOff>1272988</xdr:colOff>
      <xdr:row>45</xdr:row>
      <xdr:rowOff>53788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4313515-7A57-4D9E-A0D9-38B342E31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489857</xdr:colOff>
      <xdr:row>2</xdr:row>
      <xdr:rowOff>1905</xdr:rowOff>
    </xdr:from>
    <xdr:to>
      <xdr:col>21</xdr:col>
      <xdr:colOff>491067</xdr:colOff>
      <xdr:row>26</xdr:row>
      <xdr:rowOff>143933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465665</xdr:colOff>
      <xdr:row>28</xdr:row>
      <xdr:rowOff>101600</xdr:rowOff>
    </xdr:from>
    <xdr:to>
      <xdr:col>21</xdr:col>
      <xdr:colOff>541866</xdr:colOff>
      <xdr:row>53</xdr:row>
      <xdr:rowOff>127000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6E7CD5FA-2F0D-4F3F-8CE3-D0F4D570B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3810</xdr:rowOff>
    </xdr:from>
    <xdr:to>
      <xdr:col>3</xdr:col>
      <xdr:colOff>396240</xdr:colOff>
      <xdr:row>33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0DB11-BEBA-4CE4-8DF7-42A7303E7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16</xdr:row>
      <xdr:rowOff>152400</xdr:rowOff>
    </xdr:from>
    <xdr:to>
      <xdr:col>10</xdr:col>
      <xdr:colOff>731520</xdr:colOff>
      <xdr:row>33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3E869-DA52-49ED-B5E4-907C96B2B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2118360</xdr:colOff>
      <xdr:row>17</xdr:row>
      <xdr:rowOff>30480</xdr:rowOff>
    </xdr:from>
    <xdr:to>
      <xdr:col>11</xdr:col>
      <xdr:colOff>30480</xdr:colOff>
      <xdr:row>35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EAD80-5544-419D-B75C-B7EBDF73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19</xdr:row>
      <xdr:rowOff>57150</xdr:rowOff>
    </xdr:from>
    <xdr:to>
      <xdr:col>14</xdr:col>
      <xdr:colOff>426720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7A5AC-F3C3-462F-A24B-353AB85D6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381000</xdr:colOff>
      <xdr:row>1</xdr:row>
      <xdr:rowOff>121920</xdr:rowOff>
    </xdr:from>
    <xdr:to>
      <xdr:col>15</xdr:col>
      <xdr:colOff>167640</xdr:colOff>
      <xdr:row>16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224D1F-FA39-48AD-9B01-139F36EB2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19</xdr:row>
      <xdr:rowOff>57150</xdr:rowOff>
    </xdr:from>
    <xdr:to>
      <xdr:col>14</xdr:col>
      <xdr:colOff>426720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F3B5A-A131-4C76-992F-560826446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381000</xdr:colOff>
      <xdr:row>1</xdr:row>
      <xdr:rowOff>121920</xdr:rowOff>
    </xdr:from>
    <xdr:to>
      <xdr:col>15</xdr:col>
      <xdr:colOff>167640</xdr:colOff>
      <xdr:row>16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2C039-0A91-4EB0-B8AC-A3E82929DD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18</xdr:row>
      <xdr:rowOff>3810</xdr:rowOff>
    </xdr:from>
    <xdr:to>
      <xdr:col>16</xdr:col>
      <xdr:colOff>91440</xdr:colOff>
      <xdr:row>35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708D1-41E7-45B4-B06A-D4C2F9A57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548640</xdr:colOff>
      <xdr:row>41</xdr:row>
      <xdr:rowOff>57150</xdr:rowOff>
    </xdr:from>
    <xdr:to>
      <xdr:col>16</xdr:col>
      <xdr:colOff>304800</xdr:colOff>
      <xdr:row>58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3CDB71-54EA-47F4-8631-F60C106F7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381000</xdr:colOff>
      <xdr:row>1</xdr:row>
      <xdr:rowOff>121920</xdr:rowOff>
    </xdr:from>
    <xdr:to>
      <xdr:col>15</xdr:col>
      <xdr:colOff>518160</xdr:colOff>
      <xdr:row>15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746EDD-6591-4F07-8914-1F8F6A16F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257175</xdr:colOff>
      <xdr:row>99</xdr:row>
      <xdr:rowOff>38100</xdr:rowOff>
    </xdr:from>
    <xdr:to>
      <xdr:col>17</xdr:col>
      <xdr:colOff>257175</xdr:colOff>
      <xdr:row>129</xdr:row>
      <xdr:rowOff>85725</xdr:rowOff>
    </xdr:to>
    <xdr:cxnSp macro="">
      <xdr:nvCxnSpPr>
        <xdr:cNvPr id="5" name="Gerade Verbindung 7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flipH="1">
          <a:off x="19964400" y="21183600"/>
          <a:ext cx="0" cy="4905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257175</xdr:colOff>
      <xdr:row>104</xdr:row>
      <xdr:rowOff>38100</xdr:rowOff>
    </xdr:from>
    <xdr:to>
      <xdr:col>17</xdr:col>
      <xdr:colOff>257175</xdr:colOff>
      <xdr:row>134</xdr:row>
      <xdr:rowOff>85725</xdr:rowOff>
    </xdr:to>
    <xdr:cxnSp macro="">
      <xdr:nvCxnSpPr>
        <xdr:cNvPr id="13" name="Gerade Verbindung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 flipH="1">
          <a:off x="19964400" y="21993225"/>
          <a:ext cx="0" cy="4905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8964</xdr:colOff>
      <xdr:row>32</xdr:row>
      <xdr:rowOff>40059</xdr:rowOff>
    </xdr:from>
    <xdr:to>
      <xdr:col>9</xdr:col>
      <xdr:colOff>942975</xdr:colOff>
      <xdr:row>50</xdr:row>
      <xdr:rowOff>85725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488576</xdr:colOff>
      <xdr:row>32</xdr:row>
      <xdr:rowOff>22412</xdr:rowOff>
    </xdr:from>
    <xdr:to>
      <xdr:col>17</xdr:col>
      <xdr:colOff>856129</xdr:colOff>
      <xdr:row>48</xdr:row>
      <xdr:rowOff>40342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365D15-A5F5-4161-B55F-068ED6C53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32</xdr:row>
      <xdr:rowOff>0</xdr:rowOff>
    </xdr:from>
    <xdr:to>
      <xdr:col>28</xdr:col>
      <xdr:colOff>333375</xdr:colOff>
      <xdr:row>48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FC2E3F-CBD7-458D-9819-4F0019B2F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32</xdr:row>
      <xdr:rowOff>0</xdr:rowOff>
    </xdr:from>
    <xdr:to>
      <xdr:col>34</xdr:col>
      <xdr:colOff>90487</xdr:colOff>
      <xdr:row>48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85C4C4-BACB-4DB7-8F03-4316BA4D9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32</xdr:row>
      <xdr:rowOff>0</xdr:rowOff>
    </xdr:from>
    <xdr:to>
      <xdr:col>40</xdr:col>
      <xdr:colOff>634396</xdr:colOff>
      <xdr:row>48</xdr:row>
      <xdr:rowOff>91952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5CA163-16AC-43D7-8825-677FFFC80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LU_20240304_Ecoli_ProteinL_R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Online_RAW"/>
      <sheetName val="Online_ANA"/>
      <sheetName val="Graph cult. #10"/>
      <sheetName val="Sampling"/>
      <sheetName val="Refill"/>
      <sheetName val="OD600"/>
      <sheetName val="Biomass"/>
      <sheetName val="Glycerol"/>
      <sheetName val="Acetate"/>
      <sheetName val="Protein"/>
      <sheetName val="Rate_Calc"/>
      <sheetName val="summary"/>
    </sheetNames>
    <sheetDataSet>
      <sheetData sheetId="0">
        <row r="2">
          <cell r="B2" t="str">
            <v>RLU_20240304_R1</v>
          </cell>
        </row>
        <row r="28">
          <cell r="B28">
            <v>29.5</v>
          </cell>
        </row>
        <row r="37">
          <cell r="B37">
            <v>26.343</v>
          </cell>
        </row>
      </sheetData>
      <sheetData sheetId="1" refreshError="1"/>
      <sheetData sheetId="2" refreshError="1"/>
      <sheetData sheetId="3" refreshError="1"/>
      <sheetData sheetId="4">
        <row r="6">
          <cell r="A6" t="str">
            <v>00</v>
          </cell>
          <cell r="B6" t="str">
            <v>Preculture End</v>
          </cell>
          <cell r="C6">
            <v>45356.395833333336</v>
          </cell>
        </row>
        <row r="7">
          <cell r="A7" t="str">
            <v>01</v>
          </cell>
          <cell r="B7" t="str">
            <v>Batch Start</v>
          </cell>
          <cell r="C7">
            <v>45356.411805555559</v>
          </cell>
          <cell r="D7">
            <v>0</v>
          </cell>
        </row>
        <row r="8">
          <cell r="A8" t="str">
            <v>02</v>
          </cell>
          <cell r="B8" t="str">
            <v>Fed Batch</v>
          </cell>
          <cell r="C8">
            <v>45357.385416666664</v>
          </cell>
          <cell r="D8">
            <v>23.367000000000001</v>
          </cell>
        </row>
        <row r="9">
          <cell r="A9" t="str">
            <v>03</v>
          </cell>
          <cell r="B9" t="str">
            <v>induced Fed Batch</v>
          </cell>
          <cell r="C9">
            <v>45357.489583333336</v>
          </cell>
          <cell r="D9">
            <v>25.867000000000001</v>
          </cell>
        </row>
        <row r="10">
          <cell r="A10" t="str">
            <v>04</v>
          </cell>
          <cell r="B10" t="str">
            <v>induced Fed Batch</v>
          </cell>
          <cell r="C10">
            <v>45357.572916666664</v>
          </cell>
          <cell r="D10">
            <v>27.867000000000001</v>
          </cell>
        </row>
        <row r="11">
          <cell r="A11" t="str">
            <v>05</v>
          </cell>
          <cell r="B11" t="str">
            <v>induced Fed Batch</v>
          </cell>
          <cell r="C11">
            <v>45357.656249884261</v>
          </cell>
          <cell r="D11">
            <v>29.867000000000001</v>
          </cell>
        </row>
        <row r="12">
          <cell r="A12" t="str">
            <v>06</v>
          </cell>
          <cell r="B12" t="str">
            <v>induced Fed Batch</v>
          </cell>
          <cell r="C12">
            <v>45357.743055555555</v>
          </cell>
          <cell r="D12">
            <v>31.95</v>
          </cell>
        </row>
        <row r="13">
          <cell r="A13" t="str">
            <v>07</v>
          </cell>
          <cell r="B13" t="str">
            <v>induced Fed Batch</v>
          </cell>
          <cell r="C13">
            <v>45357.822916435187</v>
          </cell>
          <cell r="D13">
            <v>33.866999999999997</v>
          </cell>
        </row>
        <row r="14">
          <cell r="A14" t="str">
            <v>08</v>
          </cell>
          <cell r="B14" t="str">
            <v>induced Fed Batch</v>
          </cell>
          <cell r="C14">
            <v>45357.885416666664</v>
          </cell>
          <cell r="D14">
            <v>35.366999999999997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4">
          <cell r="T34" t="str">
            <v>Batch / FB</v>
          </cell>
        </row>
        <row r="35">
          <cell r="T35">
            <v>2</v>
          </cell>
        </row>
        <row r="36">
          <cell r="T36">
            <v>4</v>
          </cell>
        </row>
        <row r="37">
          <cell r="T37">
            <v>6</v>
          </cell>
        </row>
        <row r="38">
          <cell r="T38">
            <v>8.0829999999999984</v>
          </cell>
        </row>
        <row r="39">
          <cell r="T39">
            <v>9.9999999999999964</v>
          </cell>
        </row>
        <row r="40">
          <cell r="T40">
            <v>11.499999999999996</v>
          </cell>
        </row>
      </sheetData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"/>
  <sheetViews>
    <sheetView zoomScale="116" workbookViewId="0">
      <selection activeCell="B28" sqref="B28"/>
    </sheetView>
  </sheetViews>
  <sheetFormatPr defaultColWidth="11.44140625" defaultRowHeight="13.2" x14ac:dyDescent="0.25"/>
  <cols>
    <col min="1" max="1" width="22" customWidth="1"/>
    <col min="2" max="2" width="37.88671875" bestFit="1" customWidth="1"/>
  </cols>
  <sheetData>
    <row r="1" spans="1:10" ht="18" customHeight="1" x14ac:dyDescent="0.3">
      <c r="A1" s="3" t="s">
        <v>0</v>
      </c>
    </row>
    <row r="2" spans="1:10" ht="12.75" customHeight="1" x14ac:dyDescent="0.25">
      <c r="A2" s="4" t="s">
        <v>1</v>
      </c>
      <c r="B2" s="135" t="s">
        <v>245</v>
      </c>
      <c r="C2" s="8"/>
      <c r="D2" s="8"/>
      <c r="F2" s="4" t="s">
        <v>2</v>
      </c>
    </row>
    <row r="3" spans="1:10" ht="12.75" customHeight="1" x14ac:dyDescent="0.25">
      <c r="A3" s="4"/>
      <c r="B3" s="4"/>
      <c r="C3" s="8"/>
      <c r="D3" s="8"/>
      <c r="F3" s="4"/>
    </row>
    <row r="4" spans="1:10" ht="12.75" customHeight="1" x14ac:dyDescent="0.25">
      <c r="A4" s="4" t="s">
        <v>3</v>
      </c>
      <c r="B4" s="16"/>
      <c r="C4" s="4"/>
      <c r="D4" s="8"/>
    </row>
    <row r="5" spans="1:10" ht="12.75" customHeight="1" x14ac:dyDescent="0.25">
      <c r="A5" s="9" t="s">
        <v>4</v>
      </c>
      <c r="B5" s="136" t="s">
        <v>181</v>
      </c>
      <c r="C5" s="39"/>
      <c r="D5" s="8"/>
    </row>
    <row r="6" spans="1:10" ht="12.75" customHeight="1" x14ac:dyDescent="0.25">
      <c r="A6" s="9" t="s">
        <v>5</v>
      </c>
      <c r="B6" s="136" t="s">
        <v>243</v>
      </c>
      <c r="C6" s="4"/>
    </row>
    <row r="7" spans="1:10" ht="12.75" customHeight="1" x14ac:dyDescent="0.25">
      <c r="A7" s="9" t="s">
        <v>6</v>
      </c>
      <c r="B7" s="136" t="s">
        <v>162</v>
      </c>
      <c r="C7" s="4"/>
    </row>
    <row r="8" spans="1:10" ht="12.75" customHeight="1" x14ac:dyDescent="0.25">
      <c r="A8" s="9" t="s">
        <v>7</v>
      </c>
      <c r="B8" s="136" t="s">
        <v>182</v>
      </c>
      <c r="C8" s="4"/>
    </row>
    <row r="9" spans="1:10" ht="12.75" customHeight="1" x14ac:dyDescent="0.25">
      <c r="A9" s="9" t="s">
        <v>8</v>
      </c>
      <c r="B9" s="136" t="s">
        <v>244</v>
      </c>
      <c r="C9" s="4"/>
    </row>
    <row r="10" spans="1:10" ht="12.75" customHeight="1" x14ac:dyDescent="0.25">
      <c r="A10" s="9" t="s">
        <v>9</v>
      </c>
      <c r="B10" s="137">
        <v>45356.411805555559</v>
      </c>
      <c r="C10" s="9" t="s">
        <v>10</v>
      </c>
    </row>
    <row r="11" spans="1:10" ht="12.75" customHeight="1" x14ac:dyDescent="0.25">
      <c r="A11" s="9" t="s">
        <v>11</v>
      </c>
      <c r="B11" s="138">
        <f>AVERAGE(0.356, 0.374, 0.375)*1</f>
        <v>0.36833333333333335</v>
      </c>
      <c r="C11" s="9" t="s">
        <v>10</v>
      </c>
    </row>
    <row r="12" spans="1:10" ht="12.75" customHeight="1" x14ac:dyDescent="0.25">
      <c r="A12" s="9" t="s">
        <v>12</v>
      </c>
      <c r="B12" s="138">
        <v>1.1000000000000001</v>
      </c>
      <c r="C12" s="9" t="s">
        <v>13</v>
      </c>
      <c r="D12" s="8" t="s">
        <v>14</v>
      </c>
    </row>
    <row r="13" spans="1:10" ht="12.75" customHeight="1" x14ac:dyDescent="0.3">
      <c r="A13" s="3"/>
    </row>
    <row r="14" spans="1:10" ht="15.6" x14ac:dyDescent="0.35">
      <c r="A14" s="9" t="s">
        <v>15</v>
      </c>
      <c r="B14" s="10">
        <v>20.8</v>
      </c>
      <c r="C14" s="9" t="s">
        <v>16</v>
      </c>
    </row>
    <row r="15" spans="1:10" ht="16.2" x14ac:dyDescent="0.35">
      <c r="A15" s="9" t="s">
        <v>17</v>
      </c>
      <c r="B15" s="10">
        <v>0.04</v>
      </c>
      <c r="C15" s="9" t="s">
        <v>16</v>
      </c>
      <c r="E15" s="2"/>
      <c r="H15" s="9"/>
      <c r="I15" s="9"/>
      <c r="J15" s="9"/>
    </row>
    <row r="16" spans="1:10" ht="15.6" x14ac:dyDescent="0.35">
      <c r="A16" s="9" t="s">
        <v>18</v>
      </c>
      <c r="B16" s="10">
        <v>20.71</v>
      </c>
      <c r="C16" s="9" t="s">
        <v>16</v>
      </c>
      <c r="E16" s="12"/>
      <c r="F16" s="12"/>
    </row>
    <row r="17" spans="1:11" ht="15.6" x14ac:dyDescent="0.35">
      <c r="A17" s="9" t="s">
        <v>19</v>
      </c>
      <c r="B17" s="30">
        <f>(B14-B16)/B14*100</f>
        <v>0.43269230769230704</v>
      </c>
      <c r="C17" s="9" t="s">
        <v>16</v>
      </c>
      <c r="E17" s="1"/>
      <c r="F17" s="12"/>
    </row>
    <row r="18" spans="1:11" x14ac:dyDescent="0.25">
      <c r="B18" s="10"/>
      <c r="E18" s="1"/>
      <c r="G18" s="12"/>
    </row>
    <row r="19" spans="1:11" x14ac:dyDescent="0.25">
      <c r="A19" s="9" t="s">
        <v>20</v>
      </c>
      <c r="B19" s="139">
        <v>3</v>
      </c>
      <c r="C19" s="9" t="s">
        <v>21</v>
      </c>
      <c r="E19" s="1"/>
      <c r="G19" s="1"/>
    </row>
    <row r="20" spans="1:11" ht="16.2" thickBot="1" x14ac:dyDescent="0.4">
      <c r="A20" s="9" t="s">
        <v>22</v>
      </c>
      <c r="B20" s="55">
        <v>22.414000000000001</v>
      </c>
      <c r="C20" s="9" t="s">
        <v>23</v>
      </c>
      <c r="F20" s="1"/>
      <c r="G20" s="1"/>
    </row>
    <row r="21" spans="1:11" x14ac:dyDescent="0.25">
      <c r="A21" s="17" t="s">
        <v>183</v>
      </c>
      <c r="B21" s="142">
        <f>4551.39*B25/1000</f>
        <v>419.13750510000006</v>
      </c>
      <c r="C21" s="17" t="s">
        <v>24</v>
      </c>
      <c r="D21" s="9" t="s">
        <v>189</v>
      </c>
      <c r="F21" s="1"/>
      <c r="G21" s="12"/>
      <c r="K21" s="5"/>
    </row>
    <row r="22" spans="1:11" x14ac:dyDescent="0.25">
      <c r="A22" s="11" t="s">
        <v>184</v>
      </c>
      <c r="B22" s="10">
        <v>1.0900000000000001</v>
      </c>
      <c r="C22" s="11" t="s">
        <v>25</v>
      </c>
      <c r="F22" s="1"/>
      <c r="K22" s="6"/>
    </row>
    <row r="23" spans="1:11" x14ac:dyDescent="0.25">
      <c r="A23" s="11" t="s">
        <v>190</v>
      </c>
      <c r="B23" s="10">
        <f>LOOKUP(E23,Online_ANA!M2:M2124,Online_ANA!A2:A2124)</f>
        <v>13.45</v>
      </c>
      <c r="C23" s="11" t="s">
        <v>26</v>
      </c>
      <c r="D23" s="8" t="s">
        <v>27</v>
      </c>
      <c r="E23" s="8" cm="1">
        <f t="array" ref="E23">INDEX(Online_ANA!M2:M2124,MATCH(TRUE,INDEX(Online_ANA!M2:M2124&gt;0,0),))</f>
        <v>0.26135897435960942</v>
      </c>
      <c r="F23" s="1"/>
      <c r="K23" s="6"/>
    </row>
    <row r="24" spans="1:11" x14ac:dyDescent="0.25">
      <c r="A24" s="11" t="s">
        <v>28</v>
      </c>
      <c r="B24" s="10">
        <v>1</v>
      </c>
      <c r="C24" s="11" t="s">
        <v>25</v>
      </c>
    </row>
    <row r="25" spans="1:11" x14ac:dyDescent="0.25">
      <c r="A25" s="11" t="s">
        <v>185</v>
      </c>
      <c r="B25" s="10">
        <v>92.09</v>
      </c>
      <c r="C25" s="11" t="s">
        <v>29</v>
      </c>
    </row>
    <row r="26" spans="1:11" x14ac:dyDescent="0.25">
      <c r="A26" s="11" t="s">
        <v>30</v>
      </c>
      <c r="B26" s="10">
        <v>59.04</v>
      </c>
      <c r="C26" s="11" t="s">
        <v>29</v>
      </c>
    </row>
    <row r="27" spans="1:11" x14ac:dyDescent="0.25">
      <c r="A27" s="11" t="s">
        <v>186</v>
      </c>
      <c r="B27" s="10">
        <v>30.7</v>
      </c>
      <c r="C27" s="11" t="s">
        <v>31</v>
      </c>
    </row>
    <row r="28" spans="1:11" x14ac:dyDescent="0.25">
      <c r="A28" s="9" t="s">
        <v>32</v>
      </c>
      <c r="B28" s="10">
        <v>29.5</v>
      </c>
      <c r="C28" s="11" t="s">
        <v>31</v>
      </c>
      <c r="H28" s="9"/>
    </row>
    <row r="29" spans="1:11" x14ac:dyDescent="0.25">
      <c r="A29" s="11" t="s">
        <v>33</v>
      </c>
      <c r="B29" s="10">
        <v>94.971400000000003</v>
      </c>
      <c r="C29" s="11" t="s">
        <v>29</v>
      </c>
      <c r="H29" s="9"/>
    </row>
    <row r="30" spans="1:11" x14ac:dyDescent="0.25">
      <c r="A30" s="13"/>
      <c r="B30" s="54"/>
      <c r="C30" s="8"/>
      <c r="D30" s="13"/>
    </row>
    <row r="31" spans="1:11" x14ac:dyDescent="0.25">
      <c r="A31" s="4" t="s">
        <v>34</v>
      </c>
      <c r="B31" s="7"/>
      <c r="C31" s="4"/>
    </row>
    <row r="32" spans="1:11" x14ac:dyDescent="0.25">
      <c r="A32" s="9" t="s">
        <v>35</v>
      </c>
      <c r="B32" s="10">
        <v>1</v>
      </c>
      <c r="C32" s="9" t="s">
        <v>36</v>
      </c>
    </row>
    <row r="33" spans="1:5" x14ac:dyDescent="0.25">
      <c r="A33" s="9" t="s">
        <v>37</v>
      </c>
      <c r="B33" s="10">
        <v>1.7397140679191845</v>
      </c>
      <c r="C33" s="9" t="s">
        <v>36</v>
      </c>
    </row>
    <row r="34" spans="1:5" x14ac:dyDescent="0.25">
      <c r="A34" s="9" t="s">
        <v>38</v>
      </c>
      <c r="B34" s="10">
        <v>0.2411843304146126</v>
      </c>
      <c r="C34" s="9" t="s">
        <v>36</v>
      </c>
    </row>
    <row r="35" spans="1:5" x14ac:dyDescent="0.25">
      <c r="A35" s="9" t="s">
        <v>39</v>
      </c>
      <c r="B35" s="10">
        <v>0.44652226365431008</v>
      </c>
      <c r="C35" s="9" t="s">
        <v>36</v>
      </c>
      <c r="D35" s="5"/>
      <c r="E35" s="6"/>
    </row>
    <row r="36" spans="1:5" x14ac:dyDescent="0.25">
      <c r="A36" s="9" t="s">
        <v>40</v>
      </c>
      <c r="B36" s="10">
        <v>4.4693333333333385</v>
      </c>
      <c r="C36" s="9" t="s">
        <v>41</v>
      </c>
      <c r="D36" s="5"/>
      <c r="E36" s="6"/>
    </row>
    <row r="37" spans="1:5" x14ac:dyDescent="0.25">
      <c r="A37" s="9" t="s">
        <v>42</v>
      </c>
      <c r="B37" s="10">
        <v>26.343</v>
      </c>
      <c r="C37" s="9" t="s">
        <v>31</v>
      </c>
    </row>
    <row r="38" spans="1:5" x14ac:dyDescent="0.25">
      <c r="A38" s="9" t="s">
        <v>43</v>
      </c>
      <c r="B38" s="10">
        <v>4.1231165493667259</v>
      </c>
      <c r="C38" s="9" t="s">
        <v>10</v>
      </c>
    </row>
    <row r="40" spans="1:5" x14ac:dyDescent="0.25">
      <c r="A40" s="15" t="s">
        <v>2</v>
      </c>
      <c r="B40" s="6"/>
      <c r="C40" s="5"/>
      <c r="D40" s="5"/>
      <c r="E40" s="6"/>
    </row>
    <row r="41" spans="1:5" x14ac:dyDescent="0.25">
      <c r="A41" s="140" t="s">
        <v>187</v>
      </c>
      <c r="B41" s="141"/>
      <c r="C41" s="11"/>
      <c r="D41" s="6"/>
      <c r="E41" s="6"/>
    </row>
    <row r="42" spans="1:5" x14ac:dyDescent="0.25">
      <c r="A42" s="115" t="s">
        <v>188</v>
      </c>
      <c r="B42" s="141"/>
      <c r="C42" s="9"/>
    </row>
    <row r="43" spans="1:5" x14ac:dyDescent="0.25">
      <c r="A43" s="11"/>
      <c r="C43" s="5"/>
    </row>
    <row r="44" spans="1:5" x14ac:dyDescent="0.25">
      <c r="A44" s="8"/>
      <c r="B44" s="8"/>
    </row>
  </sheetData>
  <phoneticPr fontId="50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2124"/>
  <sheetViews>
    <sheetView zoomScale="85" zoomScaleNormal="85" workbookViewId="0">
      <pane ySplit="1" topLeftCell="A2" activePane="bottomLeft" state="frozen"/>
      <selection activeCell="E1" sqref="E1"/>
      <selection pane="bottomLeft"/>
    </sheetView>
  </sheetViews>
  <sheetFormatPr defaultColWidth="9.109375" defaultRowHeight="13.2" x14ac:dyDescent="0.25"/>
  <cols>
    <col min="1" max="1" width="18.44140625" style="143" bestFit="1" customWidth="1"/>
    <col min="2" max="2" width="18.44140625" style="46" customWidth="1"/>
    <col min="3" max="3" width="17.6640625" style="145" bestFit="1" customWidth="1"/>
    <col min="4" max="4" width="17.88671875" style="145" bestFit="1" customWidth="1"/>
    <col min="5" max="5" width="20.5546875" style="145" bestFit="1" customWidth="1"/>
    <col min="6" max="6" width="13.33203125" style="145" bestFit="1" customWidth="1"/>
    <col min="7" max="7" width="15.33203125" style="145" bestFit="1" customWidth="1"/>
    <col min="8" max="8" width="25.109375" style="145" bestFit="1" customWidth="1"/>
    <col min="9" max="9" width="8.33203125" style="145" bestFit="1" customWidth="1"/>
    <col min="10" max="10" width="15" style="145" bestFit="1" customWidth="1"/>
    <col min="11" max="11" width="13.6640625" style="145" bestFit="1" customWidth="1"/>
    <col min="12" max="12" width="12.109375" style="145" bestFit="1" customWidth="1"/>
    <col min="13" max="13" width="22.6640625" style="139" bestFit="1" customWidth="1"/>
    <col min="14" max="14" width="12.6640625" style="141" bestFit="1" customWidth="1"/>
    <col min="15" max="15" width="22.6640625" style="139" bestFit="1" customWidth="1"/>
    <col min="16" max="16" width="30.109375" style="9" customWidth="1"/>
    <col min="17" max="19" width="19" style="9" customWidth="1"/>
    <col min="20" max="20" width="18.33203125" style="9" bestFit="1" customWidth="1"/>
    <col min="21" max="21" width="17.88671875" style="9" bestFit="1" customWidth="1"/>
    <col min="22" max="22" width="18.33203125" style="9" bestFit="1" customWidth="1"/>
    <col min="23" max="23" width="17.88671875" style="9" bestFit="1" customWidth="1"/>
    <col min="24" max="35" width="22" style="9" bestFit="1" customWidth="1"/>
    <col min="36" max="36" width="19.88671875" style="9" bestFit="1" customWidth="1"/>
    <col min="37" max="37" width="9.109375" style="9" customWidth="1"/>
    <col min="38" max="38" width="16.44140625" style="9" customWidth="1"/>
    <col min="39" max="39" width="9.109375" style="9" customWidth="1"/>
    <col min="40" max="40" width="18.88671875" style="9" customWidth="1"/>
    <col min="41" max="41" width="15" style="9" customWidth="1"/>
    <col min="42" max="42" width="16" style="9" customWidth="1"/>
    <col min="43" max="255" width="9.109375" style="9"/>
    <col min="256" max="256" width="15.33203125" style="9" bestFit="1" customWidth="1"/>
    <col min="257" max="257" width="15.33203125" style="9" customWidth="1"/>
    <col min="258" max="258" width="9.109375" style="9" customWidth="1"/>
    <col min="259" max="259" width="23.6640625" style="9" customWidth="1"/>
    <col min="260" max="260" width="18.88671875" style="9" customWidth="1"/>
    <col min="261" max="261" width="20.44140625" style="9" customWidth="1"/>
    <col min="262" max="262" width="21.44140625" style="9" customWidth="1"/>
    <col min="263" max="263" width="21.109375" style="9" customWidth="1"/>
    <col min="264" max="264" width="19.88671875" style="9" customWidth="1"/>
    <col min="265" max="267" width="14.44140625" style="9" bestFit="1" customWidth="1"/>
    <col min="268" max="268" width="14.88671875" style="9" bestFit="1" customWidth="1"/>
    <col min="269" max="269" width="14.44140625" style="9" bestFit="1" customWidth="1"/>
    <col min="270" max="270" width="17.88671875" style="9" bestFit="1" customWidth="1"/>
    <col min="271" max="272" width="14.44140625" style="9" bestFit="1" customWidth="1"/>
    <col min="273" max="275" width="16.109375" style="9" bestFit="1" customWidth="1"/>
    <col min="276" max="276" width="18.33203125" style="9" bestFit="1" customWidth="1"/>
    <col min="277" max="277" width="17.88671875" style="9" bestFit="1" customWidth="1"/>
    <col min="278" max="278" width="18.33203125" style="9" bestFit="1" customWidth="1"/>
    <col min="279" max="279" width="17.88671875" style="9" bestFit="1" customWidth="1"/>
    <col min="280" max="291" width="22" style="9" bestFit="1" customWidth="1"/>
    <col min="292" max="292" width="19.88671875" style="9" bestFit="1" customWidth="1"/>
    <col min="293" max="293" width="9.109375" style="9" customWidth="1"/>
    <col min="294" max="294" width="16.44140625" style="9" customWidth="1"/>
    <col min="295" max="295" width="9.109375" style="9" customWidth="1"/>
    <col min="296" max="296" width="18.88671875" style="9" customWidth="1"/>
    <col min="297" max="297" width="15" style="9" customWidth="1"/>
    <col min="298" max="298" width="16" style="9" customWidth="1"/>
    <col min="299" max="511" width="9.109375" style="9"/>
    <col min="512" max="512" width="15.33203125" style="9" bestFit="1" customWidth="1"/>
    <col min="513" max="513" width="15.33203125" style="9" customWidth="1"/>
    <col min="514" max="514" width="9.109375" style="9" customWidth="1"/>
    <col min="515" max="515" width="23.6640625" style="9" customWidth="1"/>
    <col min="516" max="516" width="18.88671875" style="9" customWidth="1"/>
    <col min="517" max="517" width="20.44140625" style="9" customWidth="1"/>
    <col min="518" max="518" width="21.44140625" style="9" customWidth="1"/>
    <col min="519" max="519" width="21.109375" style="9" customWidth="1"/>
    <col min="520" max="520" width="19.88671875" style="9" customWidth="1"/>
    <col min="521" max="523" width="14.44140625" style="9" bestFit="1" customWidth="1"/>
    <col min="524" max="524" width="14.88671875" style="9" bestFit="1" customWidth="1"/>
    <col min="525" max="525" width="14.44140625" style="9" bestFit="1" customWidth="1"/>
    <col min="526" max="526" width="17.88671875" style="9" bestFit="1" customWidth="1"/>
    <col min="527" max="528" width="14.44140625" style="9" bestFit="1" customWidth="1"/>
    <col min="529" max="531" width="16.109375" style="9" bestFit="1" customWidth="1"/>
    <col min="532" max="532" width="18.33203125" style="9" bestFit="1" customWidth="1"/>
    <col min="533" max="533" width="17.88671875" style="9" bestFit="1" customWidth="1"/>
    <col min="534" max="534" width="18.33203125" style="9" bestFit="1" customWidth="1"/>
    <col min="535" max="535" width="17.88671875" style="9" bestFit="1" customWidth="1"/>
    <col min="536" max="547" width="22" style="9" bestFit="1" customWidth="1"/>
    <col min="548" max="548" width="19.88671875" style="9" bestFit="1" customWidth="1"/>
    <col min="549" max="549" width="9.109375" style="9" customWidth="1"/>
    <col min="550" max="550" width="16.44140625" style="9" customWidth="1"/>
    <col min="551" max="551" width="9.109375" style="9" customWidth="1"/>
    <col min="552" max="552" width="18.88671875" style="9" customWidth="1"/>
    <col min="553" max="553" width="15" style="9" customWidth="1"/>
    <col min="554" max="554" width="16" style="9" customWidth="1"/>
    <col min="555" max="767" width="9.109375" style="9"/>
    <col min="768" max="768" width="15.33203125" style="9" bestFit="1" customWidth="1"/>
    <col min="769" max="769" width="15.33203125" style="9" customWidth="1"/>
    <col min="770" max="770" width="9.109375" style="9" customWidth="1"/>
    <col min="771" max="771" width="23.6640625" style="9" customWidth="1"/>
    <col min="772" max="772" width="18.88671875" style="9" customWidth="1"/>
    <col min="773" max="773" width="20.44140625" style="9" customWidth="1"/>
    <col min="774" max="774" width="21.44140625" style="9" customWidth="1"/>
    <col min="775" max="775" width="21.109375" style="9" customWidth="1"/>
    <col min="776" max="776" width="19.88671875" style="9" customWidth="1"/>
    <col min="777" max="779" width="14.44140625" style="9" bestFit="1" customWidth="1"/>
    <col min="780" max="780" width="14.88671875" style="9" bestFit="1" customWidth="1"/>
    <col min="781" max="781" width="14.44140625" style="9" bestFit="1" customWidth="1"/>
    <col min="782" max="782" width="17.88671875" style="9" bestFit="1" customWidth="1"/>
    <col min="783" max="784" width="14.44140625" style="9" bestFit="1" customWidth="1"/>
    <col min="785" max="787" width="16.109375" style="9" bestFit="1" customWidth="1"/>
    <col min="788" max="788" width="18.33203125" style="9" bestFit="1" customWidth="1"/>
    <col min="789" max="789" width="17.88671875" style="9" bestFit="1" customWidth="1"/>
    <col min="790" max="790" width="18.33203125" style="9" bestFit="1" customWidth="1"/>
    <col min="791" max="791" width="17.88671875" style="9" bestFit="1" customWidth="1"/>
    <col min="792" max="803" width="22" style="9" bestFit="1" customWidth="1"/>
    <col min="804" max="804" width="19.88671875" style="9" bestFit="1" customWidth="1"/>
    <col min="805" max="805" width="9.109375" style="9" customWidth="1"/>
    <col min="806" max="806" width="16.44140625" style="9" customWidth="1"/>
    <col min="807" max="807" width="9.109375" style="9" customWidth="1"/>
    <col min="808" max="808" width="18.88671875" style="9" customWidth="1"/>
    <col min="809" max="809" width="15" style="9" customWidth="1"/>
    <col min="810" max="810" width="16" style="9" customWidth="1"/>
    <col min="811" max="1023" width="9.109375" style="9"/>
    <col min="1024" max="1024" width="15.33203125" style="9" bestFit="1" customWidth="1"/>
    <col min="1025" max="1025" width="15.33203125" style="9" customWidth="1"/>
    <col min="1026" max="1026" width="9.109375" style="9" customWidth="1"/>
    <col min="1027" max="1027" width="23.6640625" style="9" customWidth="1"/>
    <col min="1028" max="1028" width="18.88671875" style="9" customWidth="1"/>
    <col min="1029" max="1029" width="20.44140625" style="9" customWidth="1"/>
    <col min="1030" max="1030" width="21.44140625" style="9" customWidth="1"/>
    <col min="1031" max="1031" width="21.109375" style="9" customWidth="1"/>
    <col min="1032" max="1032" width="19.88671875" style="9" customWidth="1"/>
    <col min="1033" max="1035" width="14.44140625" style="9" bestFit="1" customWidth="1"/>
    <col min="1036" max="1036" width="14.88671875" style="9" bestFit="1" customWidth="1"/>
    <col min="1037" max="1037" width="14.44140625" style="9" bestFit="1" customWidth="1"/>
    <col min="1038" max="1038" width="17.88671875" style="9" bestFit="1" customWidth="1"/>
    <col min="1039" max="1040" width="14.44140625" style="9" bestFit="1" customWidth="1"/>
    <col min="1041" max="1043" width="16.109375" style="9" bestFit="1" customWidth="1"/>
    <col min="1044" max="1044" width="18.33203125" style="9" bestFit="1" customWidth="1"/>
    <col min="1045" max="1045" width="17.88671875" style="9" bestFit="1" customWidth="1"/>
    <col min="1046" max="1046" width="18.33203125" style="9" bestFit="1" customWidth="1"/>
    <col min="1047" max="1047" width="17.88671875" style="9" bestFit="1" customWidth="1"/>
    <col min="1048" max="1059" width="22" style="9" bestFit="1" customWidth="1"/>
    <col min="1060" max="1060" width="19.88671875" style="9" bestFit="1" customWidth="1"/>
    <col min="1061" max="1061" width="9.109375" style="9" customWidth="1"/>
    <col min="1062" max="1062" width="16.44140625" style="9" customWidth="1"/>
    <col min="1063" max="1063" width="9.109375" style="9" customWidth="1"/>
    <col min="1064" max="1064" width="18.88671875" style="9" customWidth="1"/>
    <col min="1065" max="1065" width="15" style="9" customWidth="1"/>
    <col min="1066" max="1066" width="16" style="9" customWidth="1"/>
    <col min="1067" max="1279" width="9.109375" style="9"/>
    <col min="1280" max="1280" width="15.33203125" style="9" bestFit="1" customWidth="1"/>
    <col min="1281" max="1281" width="15.33203125" style="9" customWidth="1"/>
    <col min="1282" max="1282" width="9.109375" style="9" customWidth="1"/>
    <col min="1283" max="1283" width="23.6640625" style="9" customWidth="1"/>
    <col min="1284" max="1284" width="18.88671875" style="9" customWidth="1"/>
    <col min="1285" max="1285" width="20.44140625" style="9" customWidth="1"/>
    <col min="1286" max="1286" width="21.44140625" style="9" customWidth="1"/>
    <col min="1287" max="1287" width="21.109375" style="9" customWidth="1"/>
    <col min="1288" max="1288" width="19.88671875" style="9" customWidth="1"/>
    <col min="1289" max="1291" width="14.44140625" style="9" bestFit="1" customWidth="1"/>
    <col min="1292" max="1292" width="14.88671875" style="9" bestFit="1" customWidth="1"/>
    <col min="1293" max="1293" width="14.44140625" style="9" bestFit="1" customWidth="1"/>
    <col min="1294" max="1294" width="17.88671875" style="9" bestFit="1" customWidth="1"/>
    <col min="1295" max="1296" width="14.44140625" style="9" bestFit="1" customWidth="1"/>
    <col min="1297" max="1299" width="16.109375" style="9" bestFit="1" customWidth="1"/>
    <col min="1300" max="1300" width="18.33203125" style="9" bestFit="1" customWidth="1"/>
    <col min="1301" max="1301" width="17.88671875" style="9" bestFit="1" customWidth="1"/>
    <col min="1302" max="1302" width="18.33203125" style="9" bestFit="1" customWidth="1"/>
    <col min="1303" max="1303" width="17.88671875" style="9" bestFit="1" customWidth="1"/>
    <col min="1304" max="1315" width="22" style="9" bestFit="1" customWidth="1"/>
    <col min="1316" max="1316" width="19.88671875" style="9" bestFit="1" customWidth="1"/>
    <col min="1317" max="1317" width="9.109375" style="9" customWidth="1"/>
    <col min="1318" max="1318" width="16.44140625" style="9" customWidth="1"/>
    <col min="1319" max="1319" width="9.109375" style="9" customWidth="1"/>
    <col min="1320" max="1320" width="18.88671875" style="9" customWidth="1"/>
    <col min="1321" max="1321" width="15" style="9" customWidth="1"/>
    <col min="1322" max="1322" width="16" style="9" customWidth="1"/>
    <col min="1323" max="1535" width="9.109375" style="9"/>
    <col min="1536" max="1536" width="15.33203125" style="9" bestFit="1" customWidth="1"/>
    <col min="1537" max="1537" width="15.33203125" style="9" customWidth="1"/>
    <col min="1538" max="1538" width="9.109375" style="9" customWidth="1"/>
    <col min="1539" max="1539" width="23.6640625" style="9" customWidth="1"/>
    <col min="1540" max="1540" width="18.88671875" style="9" customWidth="1"/>
    <col min="1541" max="1541" width="20.44140625" style="9" customWidth="1"/>
    <col min="1542" max="1542" width="21.44140625" style="9" customWidth="1"/>
    <col min="1543" max="1543" width="21.109375" style="9" customWidth="1"/>
    <col min="1544" max="1544" width="19.88671875" style="9" customWidth="1"/>
    <col min="1545" max="1547" width="14.44140625" style="9" bestFit="1" customWidth="1"/>
    <col min="1548" max="1548" width="14.88671875" style="9" bestFit="1" customWidth="1"/>
    <col min="1549" max="1549" width="14.44140625" style="9" bestFit="1" customWidth="1"/>
    <col min="1550" max="1550" width="17.88671875" style="9" bestFit="1" customWidth="1"/>
    <col min="1551" max="1552" width="14.44140625" style="9" bestFit="1" customWidth="1"/>
    <col min="1553" max="1555" width="16.109375" style="9" bestFit="1" customWidth="1"/>
    <col min="1556" max="1556" width="18.33203125" style="9" bestFit="1" customWidth="1"/>
    <col min="1557" max="1557" width="17.88671875" style="9" bestFit="1" customWidth="1"/>
    <col min="1558" max="1558" width="18.33203125" style="9" bestFit="1" customWidth="1"/>
    <col min="1559" max="1559" width="17.88671875" style="9" bestFit="1" customWidth="1"/>
    <col min="1560" max="1571" width="22" style="9" bestFit="1" customWidth="1"/>
    <col min="1572" max="1572" width="19.88671875" style="9" bestFit="1" customWidth="1"/>
    <col min="1573" max="1573" width="9.109375" style="9" customWidth="1"/>
    <col min="1574" max="1574" width="16.44140625" style="9" customWidth="1"/>
    <col min="1575" max="1575" width="9.109375" style="9" customWidth="1"/>
    <col min="1576" max="1576" width="18.88671875" style="9" customWidth="1"/>
    <col min="1577" max="1577" width="15" style="9" customWidth="1"/>
    <col min="1578" max="1578" width="16" style="9" customWidth="1"/>
    <col min="1579" max="1791" width="9.109375" style="9"/>
    <col min="1792" max="1792" width="15.33203125" style="9" bestFit="1" customWidth="1"/>
    <col min="1793" max="1793" width="15.33203125" style="9" customWidth="1"/>
    <col min="1794" max="1794" width="9.109375" style="9" customWidth="1"/>
    <col min="1795" max="1795" width="23.6640625" style="9" customWidth="1"/>
    <col min="1796" max="1796" width="18.88671875" style="9" customWidth="1"/>
    <col min="1797" max="1797" width="20.44140625" style="9" customWidth="1"/>
    <col min="1798" max="1798" width="21.44140625" style="9" customWidth="1"/>
    <col min="1799" max="1799" width="21.109375" style="9" customWidth="1"/>
    <col min="1800" max="1800" width="19.88671875" style="9" customWidth="1"/>
    <col min="1801" max="1803" width="14.44140625" style="9" bestFit="1" customWidth="1"/>
    <col min="1804" max="1804" width="14.88671875" style="9" bestFit="1" customWidth="1"/>
    <col min="1805" max="1805" width="14.44140625" style="9" bestFit="1" customWidth="1"/>
    <col min="1806" max="1806" width="17.88671875" style="9" bestFit="1" customWidth="1"/>
    <col min="1807" max="1808" width="14.44140625" style="9" bestFit="1" customWidth="1"/>
    <col min="1809" max="1811" width="16.109375" style="9" bestFit="1" customWidth="1"/>
    <col min="1812" max="1812" width="18.33203125" style="9" bestFit="1" customWidth="1"/>
    <col min="1813" max="1813" width="17.88671875" style="9" bestFit="1" customWidth="1"/>
    <col min="1814" max="1814" width="18.33203125" style="9" bestFit="1" customWidth="1"/>
    <col min="1815" max="1815" width="17.88671875" style="9" bestFit="1" customWidth="1"/>
    <col min="1816" max="1827" width="22" style="9" bestFit="1" customWidth="1"/>
    <col min="1828" max="1828" width="19.88671875" style="9" bestFit="1" customWidth="1"/>
    <col min="1829" max="1829" width="9.109375" style="9" customWidth="1"/>
    <col min="1830" max="1830" width="16.44140625" style="9" customWidth="1"/>
    <col min="1831" max="1831" width="9.109375" style="9" customWidth="1"/>
    <col min="1832" max="1832" width="18.88671875" style="9" customWidth="1"/>
    <col min="1833" max="1833" width="15" style="9" customWidth="1"/>
    <col min="1834" max="1834" width="16" style="9" customWidth="1"/>
    <col min="1835" max="2047" width="9.109375" style="9"/>
    <col min="2048" max="2048" width="15.33203125" style="9" bestFit="1" customWidth="1"/>
    <col min="2049" max="2049" width="15.33203125" style="9" customWidth="1"/>
    <col min="2050" max="2050" width="9.109375" style="9" customWidth="1"/>
    <col min="2051" max="2051" width="23.6640625" style="9" customWidth="1"/>
    <col min="2052" max="2052" width="18.88671875" style="9" customWidth="1"/>
    <col min="2053" max="2053" width="20.44140625" style="9" customWidth="1"/>
    <col min="2054" max="2054" width="21.44140625" style="9" customWidth="1"/>
    <col min="2055" max="2055" width="21.109375" style="9" customWidth="1"/>
    <col min="2056" max="2056" width="19.88671875" style="9" customWidth="1"/>
    <col min="2057" max="2059" width="14.44140625" style="9" bestFit="1" customWidth="1"/>
    <col min="2060" max="2060" width="14.88671875" style="9" bestFit="1" customWidth="1"/>
    <col min="2061" max="2061" width="14.44140625" style="9" bestFit="1" customWidth="1"/>
    <col min="2062" max="2062" width="17.88671875" style="9" bestFit="1" customWidth="1"/>
    <col min="2063" max="2064" width="14.44140625" style="9" bestFit="1" customWidth="1"/>
    <col min="2065" max="2067" width="16.109375" style="9" bestFit="1" customWidth="1"/>
    <col min="2068" max="2068" width="18.33203125" style="9" bestFit="1" customWidth="1"/>
    <col min="2069" max="2069" width="17.88671875" style="9" bestFit="1" customWidth="1"/>
    <col min="2070" max="2070" width="18.33203125" style="9" bestFit="1" customWidth="1"/>
    <col min="2071" max="2071" width="17.88671875" style="9" bestFit="1" customWidth="1"/>
    <col min="2072" max="2083" width="22" style="9" bestFit="1" customWidth="1"/>
    <col min="2084" max="2084" width="19.88671875" style="9" bestFit="1" customWidth="1"/>
    <col min="2085" max="2085" width="9.109375" style="9" customWidth="1"/>
    <col min="2086" max="2086" width="16.44140625" style="9" customWidth="1"/>
    <col min="2087" max="2087" width="9.109375" style="9" customWidth="1"/>
    <col min="2088" max="2088" width="18.88671875" style="9" customWidth="1"/>
    <col min="2089" max="2089" width="15" style="9" customWidth="1"/>
    <col min="2090" max="2090" width="16" style="9" customWidth="1"/>
    <col min="2091" max="2303" width="9.109375" style="9"/>
    <col min="2304" max="2304" width="15.33203125" style="9" bestFit="1" customWidth="1"/>
    <col min="2305" max="2305" width="15.33203125" style="9" customWidth="1"/>
    <col min="2306" max="2306" width="9.109375" style="9" customWidth="1"/>
    <col min="2307" max="2307" width="23.6640625" style="9" customWidth="1"/>
    <col min="2308" max="2308" width="18.88671875" style="9" customWidth="1"/>
    <col min="2309" max="2309" width="20.44140625" style="9" customWidth="1"/>
    <col min="2310" max="2310" width="21.44140625" style="9" customWidth="1"/>
    <col min="2311" max="2311" width="21.109375" style="9" customWidth="1"/>
    <col min="2312" max="2312" width="19.88671875" style="9" customWidth="1"/>
    <col min="2313" max="2315" width="14.44140625" style="9" bestFit="1" customWidth="1"/>
    <col min="2316" max="2316" width="14.88671875" style="9" bestFit="1" customWidth="1"/>
    <col min="2317" max="2317" width="14.44140625" style="9" bestFit="1" customWidth="1"/>
    <col min="2318" max="2318" width="17.88671875" style="9" bestFit="1" customWidth="1"/>
    <col min="2319" max="2320" width="14.44140625" style="9" bestFit="1" customWidth="1"/>
    <col min="2321" max="2323" width="16.109375" style="9" bestFit="1" customWidth="1"/>
    <col min="2324" max="2324" width="18.33203125" style="9" bestFit="1" customWidth="1"/>
    <col min="2325" max="2325" width="17.88671875" style="9" bestFit="1" customWidth="1"/>
    <col min="2326" max="2326" width="18.33203125" style="9" bestFit="1" customWidth="1"/>
    <col min="2327" max="2327" width="17.88671875" style="9" bestFit="1" customWidth="1"/>
    <col min="2328" max="2339" width="22" style="9" bestFit="1" customWidth="1"/>
    <col min="2340" max="2340" width="19.88671875" style="9" bestFit="1" customWidth="1"/>
    <col min="2341" max="2341" width="9.109375" style="9" customWidth="1"/>
    <col min="2342" max="2342" width="16.44140625" style="9" customWidth="1"/>
    <col min="2343" max="2343" width="9.109375" style="9" customWidth="1"/>
    <col min="2344" max="2344" width="18.88671875" style="9" customWidth="1"/>
    <col min="2345" max="2345" width="15" style="9" customWidth="1"/>
    <col min="2346" max="2346" width="16" style="9" customWidth="1"/>
    <col min="2347" max="2559" width="9.109375" style="9"/>
    <col min="2560" max="2560" width="15.33203125" style="9" bestFit="1" customWidth="1"/>
    <col min="2561" max="2561" width="15.33203125" style="9" customWidth="1"/>
    <col min="2562" max="2562" width="9.109375" style="9" customWidth="1"/>
    <col min="2563" max="2563" width="23.6640625" style="9" customWidth="1"/>
    <col min="2564" max="2564" width="18.88671875" style="9" customWidth="1"/>
    <col min="2565" max="2565" width="20.44140625" style="9" customWidth="1"/>
    <col min="2566" max="2566" width="21.44140625" style="9" customWidth="1"/>
    <col min="2567" max="2567" width="21.109375" style="9" customWidth="1"/>
    <col min="2568" max="2568" width="19.88671875" style="9" customWidth="1"/>
    <col min="2569" max="2571" width="14.44140625" style="9" bestFit="1" customWidth="1"/>
    <col min="2572" max="2572" width="14.88671875" style="9" bestFit="1" customWidth="1"/>
    <col min="2573" max="2573" width="14.44140625" style="9" bestFit="1" customWidth="1"/>
    <col min="2574" max="2574" width="17.88671875" style="9" bestFit="1" customWidth="1"/>
    <col min="2575" max="2576" width="14.44140625" style="9" bestFit="1" customWidth="1"/>
    <col min="2577" max="2579" width="16.109375" style="9" bestFit="1" customWidth="1"/>
    <col min="2580" max="2580" width="18.33203125" style="9" bestFit="1" customWidth="1"/>
    <col min="2581" max="2581" width="17.88671875" style="9" bestFit="1" customWidth="1"/>
    <col min="2582" max="2582" width="18.33203125" style="9" bestFit="1" customWidth="1"/>
    <col min="2583" max="2583" width="17.88671875" style="9" bestFit="1" customWidth="1"/>
    <col min="2584" max="2595" width="22" style="9" bestFit="1" customWidth="1"/>
    <col min="2596" max="2596" width="19.88671875" style="9" bestFit="1" customWidth="1"/>
    <col min="2597" max="2597" width="9.109375" style="9" customWidth="1"/>
    <col min="2598" max="2598" width="16.44140625" style="9" customWidth="1"/>
    <col min="2599" max="2599" width="9.109375" style="9" customWidth="1"/>
    <col min="2600" max="2600" width="18.88671875" style="9" customWidth="1"/>
    <col min="2601" max="2601" width="15" style="9" customWidth="1"/>
    <col min="2602" max="2602" width="16" style="9" customWidth="1"/>
    <col min="2603" max="2815" width="9.109375" style="9"/>
    <col min="2816" max="2816" width="15.33203125" style="9" bestFit="1" customWidth="1"/>
    <col min="2817" max="2817" width="15.33203125" style="9" customWidth="1"/>
    <col min="2818" max="2818" width="9.109375" style="9" customWidth="1"/>
    <col min="2819" max="2819" width="23.6640625" style="9" customWidth="1"/>
    <col min="2820" max="2820" width="18.88671875" style="9" customWidth="1"/>
    <col min="2821" max="2821" width="20.44140625" style="9" customWidth="1"/>
    <col min="2822" max="2822" width="21.44140625" style="9" customWidth="1"/>
    <col min="2823" max="2823" width="21.109375" style="9" customWidth="1"/>
    <col min="2824" max="2824" width="19.88671875" style="9" customWidth="1"/>
    <col min="2825" max="2827" width="14.44140625" style="9" bestFit="1" customWidth="1"/>
    <col min="2828" max="2828" width="14.88671875" style="9" bestFit="1" customWidth="1"/>
    <col min="2829" max="2829" width="14.44140625" style="9" bestFit="1" customWidth="1"/>
    <col min="2830" max="2830" width="17.88671875" style="9" bestFit="1" customWidth="1"/>
    <col min="2831" max="2832" width="14.44140625" style="9" bestFit="1" customWidth="1"/>
    <col min="2833" max="2835" width="16.109375" style="9" bestFit="1" customWidth="1"/>
    <col min="2836" max="2836" width="18.33203125" style="9" bestFit="1" customWidth="1"/>
    <col min="2837" max="2837" width="17.88671875" style="9" bestFit="1" customWidth="1"/>
    <col min="2838" max="2838" width="18.33203125" style="9" bestFit="1" customWidth="1"/>
    <col min="2839" max="2839" width="17.88671875" style="9" bestFit="1" customWidth="1"/>
    <col min="2840" max="2851" width="22" style="9" bestFit="1" customWidth="1"/>
    <col min="2852" max="2852" width="19.88671875" style="9" bestFit="1" customWidth="1"/>
    <col min="2853" max="2853" width="9.109375" style="9" customWidth="1"/>
    <col min="2854" max="2854" width="16.44140625" style="9" customWidth="1"/>
    <col min="2855" max="2855" width="9.109375" style="9" customWidth="1"/>
    <col min="2856" max="2856" width="18.88671875" style="9" customWidth="1"/>
    <col min="2857" max="2857" width="15" style="9" customWidth="1"/>
    <col min="2858" max="2858" width="16" style="9" customWidth="1"/>
    <col min="2859" max="3071" width="9.109375" style="9"/>
    <col min="3072" max="3072" width="15.33203125" style="9" bestFit="1" customWidth="1"/>
    <col min="3073" max="3073" width="15.33203125" style="9" customWidth="1"/>
    <col min="3074" max="3074" width="9.109375" style="9" customWidth="1"/>
    <col min="3075" max="3075" width="23.6640625" style="9" customWidth="1"/>
    <col min="3076" max="3076" width="18.88671875" style="9" customWidth="1"/>
    <col min="3077" max="3077" width="20.44140625" style="9" customWidth="1"/>
    <col min="3078" max="3078" width="21.44140625" style="9" customWidth="1"/>
    <col min="3079" max="3079" width="21.109375" style="9" customWidth="1"/>
    <col min="3080" max="3080" width="19.88671875" style="9" customWidth="1"/>
    <col min="3081" max="3083" width="14.44140625" style="9" bestFit="1" customWidth="1"/>
    <col min="3084" max="3084" width="14.88671875" style="9" bestFit="1" customWidth="1"/>
    <col min="3085" max="3085" width="14.44140625" style="9" bestFit="1" customWidth="1"/>
    <col min="3086" max="3086" width="17.88671875" style="9" bestFit="1" customWidth="1"/>
    <col min="3087" max="3088" width="14.44140625" style="9" bestFit="1" customWidth="1"/>
    <col min="3089" max="3091" width="16.109375" style="9" bestFit="1" customWidth="1"/>
    <col min="3092" max="3092" width="18.33203125" style="9" bestFit="1" customWidth="1"/>
    <col min="3093" max="3093" width="17.88671875" style="9" bestFit="1" customWidth="1"/>
    <col min="3094" max="3094" width="18.33203125" style="9" bestFit="1" customWidth="1"/>
    <col min="3095" max="3095" width="17.88671875" style="9" bestFit="1" customWidth="1"/>
    <col min="3096" max="3107" width="22" style="9" bestFit="1" customWidth="1"/>
    <col min="3108" max="3108" width="19.88671875" style="9" bestFit="1" customWidth="1"/>
    <col min="3109" max="3109" width="9.109375" style="9" customWidth="1"/>
    <col min="3110" max="3110" width="16.44140625" style="9" customWidth="1"/>
    <col min="3111" max="3111" width="9.109375" style="9" customWidth="1"/>
    <col min="3112" max="3112" width="18.88671875" style="9" customWidth="1"/>
    <col min="3113" max="3113" width="15" style="9" customWidth="1"/>
    <col min="3114" max="3114" width="16" style="9" customWidth="1"/>
    <col min="3115" max="3327" width="9.109375" style="9"/>
    <col min="3328" max="3328" width="15.33203125" style="9" bestFit="1" customWidth="1"/>
    <col min="3329" max="3329" width="15.33203125" style="9" customWidth="1"/>
    <col min="3330" max="3330" width="9.109375" style="9" customWidth="1"/>
    <col min="3331" max="3331" width="23.6640625" style="9" customWidth="1"/>
    <col min="3332" max="3332" width="18.88671875" style="9" customWidth="1"/>
    <col min="3333" max="3333" width="20.44140625" style="9" customWidth="1"/>
    <col min="3334" max="3334" width="21.44140625" style="9" customWidth="1"/>
    <col min="3335" max="3335" width="21.109375" style="9" customWidth="1"/>
    <col min="3336" max="3336" width="19.88671875" style="9" customWidth="1"/>
    <col min="3337" max="3339" width="14.44140625" style="9" bestFit="1" customWidth="1"/>
    <col min="3340" max="3340" width="14.88671875" style="9" bestFit="1" customWidth="1"/>
    <col min="3341" max="3341" width="14.44140625" style="9" bestFit="1" customWidth="1"/>
    <col min="3342" max="3342" width="17.88671875" style="9" bestFit="1" customWidth="1"/>
    <col min="3343" max="3344" width="14.44140625" style="9" bestFit="1" customWidth="1"/>
    <col min="3345" max="3347" width="16.109375" style="9" bestFit="1" customWidth="1"/>
    <col min="3348" max="3348" width="18.33203125" style="9" bestFit="1" customWidth="1"/>
    <col min="3349" max="3349" width="17.88671875" style="9" bestFit="1" customWidth="1"/>
    <col min="3350" max="3350" width="18.33203125" style="9" bestFit="1" customWidth="1"/>
    <col min="3351" max="3351" width="17.88671875" style="9" bestFit="1" customWidth="1"/>
    <col min="3352" max="3363" width="22" style="9" bestFit="1" customWidth="1"/>
    <col min="3364" max="3364" width="19.88671875" style="9" bestFit="1" customWidth="1"/>
    <col min="3365" max="3365" width="9.109375" style="9" customWidth="1"/>
    <col min="3366" max="3366" width="16.44140625" style="9" customWidth="1"/>
    <col min="3367" max="3367" width="9.109375" style="9" customWidth="1"/>
    <col min="3368" max="3368" width="18.88671875" style="9" customWidth="1"/>
    <col min="3369" max="3369" width="15" style="9" customWidth="1"/>
    <col min="3370" max="3370" width="16" style="9" customWidth="1"/>
    <col min="3371" max="3583" width="9.109375" style="9"/>
    <col min="3584" max="3584" width="15.33203125" style="9" bestFit="1" customWidth="1"/>
    <col min="3585" max="3585" width="15.33203125" style="9" customWidth="1"/>
    <col min="3586" max="3586" width="9.109375" style="9" customWidth="1"/>
    <col min="3587" max="3587" width="23.6640625" style="9" customWidth="1"/>
    <col min="3588" max="3588" width="18.88671875" style="9" customWidth="1"/>
    <col min="3589" max="3589" width="20.44140625" style="9" customWidth="1"/>
    <col min="3590" max="3590" width="21.44140625" style="9" customWidth="1"/>
    <col min="3591" max="3591" width="21.109375" style="9" customWidth="1"/>
    <col min="3592" max="3592" width="19.88671875" style="9" customWidth="1"/>
    <col min="3593" max="3595" width="14.44140625" style="9" bestFit="1" customWidth="1"/>
    <col min="3596" max="3596" width="14.88671875" style="9" bestFit="1" customWidth="1"/>
    <col min="3597" max="3597" width="14.44140625" style="9" bestFit="1" customWidth="1"/>
    <col min="3598" max="3598" width="17.88671875" style="9" bestFit="1" customWidth="1"/>
    <col min="3599" max="3600" width="14.44140625" style="9" bestFit="1" customWidth="1"/>
    <col min="3601" max="3603" width="16.109375" style="9" bestFit="1" customWidth="1"/>
    <col min="3604" max="3604" width="18.33203125" style="9" bestFit="1" customWidth="1"/>
    <col min="3605" max="3605" width="17.88671875" style="9" bestFit="1" customWidth="1"/>
    <col min="3606" max="3606" width="18.33203125" style="9" bestFit="1" customWidth="1"/>
    <col min="3607" max="3607" width="17.88671875" style="9" bestFit="1" customWidth="1"/>
    <col min="3608" max="3619" width="22" style="9" bestFit="1" customWidth="1"/>
    <col min="3620" max="3620" width="19.88671875" style="9" bestFit="1" customWidth="1"/>
    <col min="3621" max="3621" width="9.109375" style="9" customWidth="1"/>
    <col min="3622" max="3622" width="16.44140625" style="9" customWidth="1"/>
    <col min="3623" max="3623" width="9.109375" style="9" customWidth="1"/>
    <col min="3624" max="3624" width="18.88671875" style="9" customWidth="1"/>
    <col min="3625" max="3625" width="15" style="9" customWidth="1"/>
    <col min="3626" max="3626" width="16" style="9" customWidth="1"/>
    <col min="3627" max="3839" width="9.109375" style="9"/>
    <col min="3840" max="3840" width="15.33203125" style="9" bestFit="1" customWidth="1"/>
    <col min="3841" max="3841" width="15.33203125" style="9" customWidth="1"/>
    <col min="3842" max="3842" width="9.109375" style="9" customWidth="1"/>
    <col min="3843" max="3843" width="23.6640625" style="9" customWidth="1"/>
    <col min="3844" max="3844" width="18.88671875" style="9" customWidth="1"/>
    <col min="3845" max="3845" width="20.44140625" style="9" customWidth="1"/>
    <col min="3846" max="3846" width="21.44140625" style="9" customWidth="1"/>
    <col min="3847" max="3847" width="21.109375" style="9" customWidth="1"/>
    <col min="3848" max="3848" width="19.88671875" style="9" customWidth="1"/>
    <col min="3849" max="3851" width="14.44140625" style="9" bestFit="1" customWidth="1"/>
    <col min="3852" max="3852" width="14.88671875" style="9" bestFit="1" customWidth="1"/>
    <col min="3853" max="3853" width="14.44140625" style="9" bestFit="1" customWidth="1"/>
    <col min="3854" max="3854" width="17.88671875" style="9" bestFit="1" customWidth="1"/>
    <col min="3855" max="3856" width="14.44140625" style="9" bestFit="1" customWidth="1"/>
    <col min="3857" max="3859" width="16.109375" style="9" bestFit="1" customWidth="1"/>
    <col min="3860" max="3860" width="18.33203125" style="9" bestFit="1" customWidth="1"/>
    <col min="3861" max="3861" width="17.88671875" style="9" bestFit="1" customWidth="1"/>
    <col min="3862" max="3862" width="18.33203125" style="9" bestFit="1" customWidth="1"/>
    <col min="3863" max="3863" width="17.88671875" style="9" bestFit="1" customWidth="1"/>
    <col min="3864" max="3875" width="22" style="9" bestFit="1" customWidth="1"/>
    <col min="3876" max="3876" width="19.88671875" style="9" bestFit="1" customWidth="1"/>
    <col min="3877" max="3877" width="9.109375" style="9" customWidth="1"/>
    <col min="3878" max="3878" width="16.44140625" style="9" customWidth="1"/>
    <col min="3879" max="3879" width="9.109375" style="9" customWidth="1"/>
    <col min="3880" max="3880" width="18.88671875" style="9" customWidth="1"/>
    <col min="3881" max="3881" width="15" style="9" customWidth="1"/>
    <col min="3882" max="3882" width="16" style="9" customWidth="1"/>
    <col min="3883" max="4095" width="9.109375" style="9"/>
    <col min="4096" max="4096" width="15.33203125" style="9" bestFit="1" customWidth="1"/>
    <col min="4097" max="4097" width="15.33203125" style="9" customWidth="1"/>
    <col min="4098" max="4098" width="9.109375" style="9" customWidth="1"/>
    <col min="4099" max="4099" width="23.6640625" style="9" customWidth="1"/>
    <col min="4100" max="4100" width="18.88671875" style="9" customWidth="1"/>
    <col min="4101" max="4101" width="20.44140625" style="9" customWidth="1"/>
    <col min="4102" max="4102" width="21.44140625" style="9" customWidth="1"/>
    <col min="4103" max="4103" width="21.109375" style="9" customWidth="1"/>
    <col min="4104" max="4104" width="19.88671875" style="9" customWidth="1"/>
    <col min="4105" max="4107" width="14.44140625" style="9" bestFit="1" customWidth="1"/>
    <col min="4108" max="4108" width="14.88671875" style="9" bestFit="1" customWidth="1"/>
    <col min="4109" max="4109" width="14.44140625" style="9" bestFit="1" customWidth="1"/>
    <col min="4110" max="4110" width="17.88671875" style="9" bestFit="1" customWidth="1"/>
    <col min="4111" max="4112" width="14.44140625" style="9" bestFit="1" customWidth="1"/>
    <col min="4113" max="4115" width="16.109375" style="9" bestFit="1" customWidth="1"/>
    <col min="4116" max="4116" width="18.33203125" style="9" bestFit="1" customWidth="1"/>
    <col min="4117" max="4117" width="17.88671875" style="9" bestFit="1" customWidth="1"/>
    <col min="4118" max="4118" width="18.33203125" style="9" bestFit="1" customWidth="1"/>
    <col min="4119" max="4119" width="17.88671875" style="9" bestFit="1" customWidth="1"/>
    <col min="4120" max="4131" width="22" style="9" bestFit="1" customWidth="1"/>
    <col min="4132" max="4132" width="19.88671875" style="9" bestFit="1" customWidth="1"/>
    <col min="4133" max="4133" width="9.109375" style="9" customWidth="1"/>
    <col min="4134" max="4134" width="16.44140625" style="9" customWidth="1"/>
    <col min="4135" max="4135" width="9.109375" style="9" customWidth="1"/>
    <col min="4136" max="4136" width="18.88671875" style="9" customWidth="1"/>
    <col min="4137" max="4137" width="15" style="9" customWidth="1"/>
    <col min="4138" max="4138" width="16" style="9" customWidth="1"/>
    <col min="4139" max="4351" width="9.109375" style="9"/>
    <col min="4352" max="4352" width="15.33203125" style="9" bestFit="1" customWidth="1"/>
    <col min="4353" max="4353" width="15.33203125" style="9" customWidth="1"/>
    <col min="4354" max="4354" width="9.109375" style="9" customWidth="1"/>
    <col min="4355" max="4355" width="23.6640625" style="9" customWidth="1"/>
    <col min="4356" max="4356" width="18.88671875" style="9" customWidth="1"/>
    <col min="4357" max="4357" width="20.44140625" style="9" customWidth="1"/>
    <col min="4358" max="4358" width="21.44140625" style="9" customWidth="1"/>
    <col min="4359" max="4359" width="21.109375" style="9" customWidth="1"/>
    <col min="4360" max="4360" width="19.88671875" style="9" customWidth="1"/>
    <col min="4361" max="4363" width="14.44140625" style="9" bestFit="1" customWidth="1"/>
    <col min="4364" max="4364" width="14.88671875" style="9" bestFit="1" customWidth="1"/>
    <col min="4365" max="4365" width="14.44140625" style="9" bestFit="1" customWidth="1"/>
    <col min="4366" max="4366" width="17.88671875" style="9" bestFit="1" customWidth="1"/>
    <col min="4367" max="4368" width="14.44140625" style="9" bestFit="1" customWidth="1"/>
    <col min="4369" max="4371" width="16.109375" style="9" bestFit="1" customWidth="1"/>
    <col min="4372" max="4372" width="18.33203125" style="9" bestFit="1" customWidth="1"/>
    <col min="4373" max="4373" width="17.88671875" style="9" bestFit="1" customWidth="1"/>
    <col min="4374" max="4374" width="18.33203125" style="9" bestFit="1" customWidth="1"/>
    <col min="4375" max="4375" width="17.88671875" style="9" bestFit="1" customWidth="1"/>
    <col min="4376" max="4387" width="22" style="9" bestFit="1" customWidth="1"/>
    <col min="4388" max="4388" width="19.88671875" style="9" bestFit="1" customWidth="1"/>
    <col min="4389" max="4389" width="9.109375" style="9" customWidth="1"/>
    <col min="4390" max="4390" width="16.44140625" style="9" customWidth="1"/>
    <col min="4391" max="4391" width="9.109375" style="9" customWidth="1"/>
    <col min="4392" max="4392" width="18.88671875" style="9" customWidth="1"/>
    <col min="4393" max="4393" width="15" style="9" customWidth="1"/>
    <col min="4394" max="4394" width="16" style="9" customWidth="1"/>
    <col min="4395" max="4607" width="9.109375" style="9"/>
    <col min="4608" max="4608" width="15.33203125" style="9" bestFit="1" customWidth="1"/>
    <col min="4609" max="4609" width="15.33203125" style="9" customWidth="1"/>
    <col min="4610" max="4610" width="9.109375" style="9" customWidth="1"/>
    <col min="4611" max="4611" width="23.6640625" style="9" customWidth="1"/>
    <col min="4612" max="4612" width="18.88671875" style="9" customWidth="1"/>
    <col min="4613" max="4613" width="20.44140625" style="9" customWidth="1"/>
    <col min="4614" max="4614" width="21.44140625" style="9" customWidth="1"/>
    <col min="4615" max="4615" width="21.109375" style="9" customWidth="1"/>
    <col min="4616" max="4616" width="19.88671875" style="9" customWidth="1"/>
    <col min="4617" max="4619" width="14.44140625" style="9" bestFit="1" customWidth="1"/>
    <col min="4620" max="4620" width="14.88671875" style="9" bestFit="1" customWidth="1"/>
    <col min="4621" max="4621" width="14.44140625" style="9" bestFit="1" customWidth="1"/>
    <col min="4622" max="4622" width="17.88671875" style="9" bestFit="1" customWidth="1"/>
    <col min="4623" max="4624" width="14.44140625" style="9" bestFit="1" customWidth="1"/>
    <col min="4625" max="4627" width="16.109375" style="9" bestFit="1" customWidth="1"/>
    <col min="4628" max="4628" width="18.33203125" style="9" bestFit="1" customWidth="1"/>
    <col min="4629" max="4629" width="17.88671875" style="9" bestFit="1" customWidth="1"/>
    <col min="4630" max="4630" width="18.33203125" style="9" bestFit="1" customWidth="1"/>
    <col min="4631" max="4631" width="17.88671875" style="9" bestFit="1" customWidth="1"/>
    <col min="4632" max="4643" width="22" style="9" bestFit="1" customWidth="1"/>
    <col min="4644" max="4644" width="19.88671875" style="9" bestFit="1" customWidth="1"/>
    <col min="4645" max="4645" width="9.109375" style="9" customWidth="1"/>
    <col min="4646" max="4646" width="16.44140625" style="9" customWidth="1"/>
    <col min="4647" max="4647" width="9.109375" style="9" customWidth="1"/>
    <col min="4648" max="4648" width="18.88671875" style="9" customWidth="1"/>
    <col min="4649" max="4649" width="15" style="9" customWidth="1"/>
    <col min="4650" max="4650" width="16" style="9" customWidth="1"/>
    <col min="4651" max="4863" width="9.109375" style="9"/>
    <col min="4864" max="4864" width="15.33203125" style="9" bestFit="1" customWidth="1"/>
    <col min="4865" max="4865" width="15.33203125" style="9" customWidth="1"/>
    <col min="4866" max="4866" width="9.109375" style="9" customWidth="1"/>
    <col min="4867" max="4867" width="23.6640625" style="9" customWidth="1"/>
    <col min="4868" max="4868" width="18.88671875" style="9" customWidth="1"/>
    <col min="4869" max="4869" width="20.44140625" style="9" customWidth="1"/>
    <col min="4870" max="4870" width="21.44140625" style="9" customWidth="1"/>
    <col min="4871" max="4871" width="21.109375" style="9" customWidth="1"/>
    <col min="4872" max="4872" width="19.88671875" style="9" customWidth="1"/>
    <col min="4873" max="4875" width="14.44140625" style="9" bestFit="1" customWidth="1"/>
    <col min="4876" max="4876" width="14.88671875" style="9" bestFit="1" customWidth="1"/>
    <col min="4877" max="4877" width="14.44140625" style="9" bestFit="1" customWidth="1"/>
    <col min="4878" max="4878" width="17.88671875" style="9" bestFit="1" customWidth="1"/>
    <col min="4879" max="4880" width="14.44140625" style="9" bestFit="1" customWidth="1"/>
    <col min="4881" max="4883" width="16.109375" style="9" bestFit="1" customWidth="1"/>
    <col min="4884" max="4884" width="18.33203125" style="9" bestFit="1" customWidth="1"/>
    <col min="4885" max="4885" width="17.88671875" style="9" bestFit="1" customWidth="1"/>
    <col min="4886" max="4886" width="18.33203125" style="9" bestFit="1" customWidth="1"/>
    <col min="4887" max="4887" width="17.88671875" style="9" bestFit="1" customWidth="1"/>
    <col min="4888" max="4899" width="22" style="9" bestFit="1" customWidth="1"/>
    <col min="4900" max="4900" width="19.88671875" style="9" bestFit="1" customWidth="1"/>
    <col min="4901" max="4901" width="9.109375" style="9" customWidth="1"/>
    <col min="4902" max="4902" width="16.44140625" style="9" customWidth="1"/>
    <col min="4903" max="4903" width="9.109375" style="9" customWidth="1"/>
    <col min="4904" max="4904" width="18.88671875" style="9" customWidth="1"/>
    <col min="4905" max="4905" width="15" style="9" customWidth="1"/>
    <col min="4906" max="4906" width="16" style="9" customWidth="1"/>
    <col min="4907" max="5119" width="9.109375" style="9"/>
    <col min="5120" max="5120" width="15.33203125" style="9" bestFit="1" customWidth="1"/>
    <col min="5121" max="5121" width="15.33203125" style="9" customWidth="1"/>
    <col min="5122" max="5122" width="9.109375" style="9" customWidth="1"/>
    <col min="5123" max="5123" width="23.6640625" style="9" customWidth="1"/>
    <col min="5124" max="5124" width="18.88671875" style="9" customWidth="1"/>
    <col min="5125" max="5125" width="20.44140625" style="9" customWidth="1"/>
    <col min="5126" max="5126" width="21.44140625" style="9" customWidth="1"/>
    <col min="5127" max="5127" width="21.109375" style="9" customWidth="1"/>
    <col min="5128" max="5128" width="19.88671875" style="9" customWidth="1"/>
    <col min="5129" max="5131" width="14.44140625" style="9" bestFit="1" customWidth="1"/>
    <col min="5132" max="5132" width="14.88671875" style="9" bestFit="1" customWidth="1"/>
    <col min="5133" max="5133" width="14.44140625" style="9" bestFit="1" customWidth="1"/>
    <col min="5134" max="5134" width="17.88671875" style="9" bestFit="1" customWidth="1"/>
    <col min="5135" max="5136" width="14.44140625" style="9" bestFit="1" customWidth="1"/>
    <col min="5137" max="5139" width="16.109375" style="9" bestFit="1" customWidth="1"/>
    <col min="5140" max="5140" width="18.33203125" style="9" bestFit="1" customWidth="1"/>
    <col min="5141" max="5141" width="17.88671875" style="9" bestFit="1" customWidth="1"/>
    <col min="5142" max="5142" width="18.33203125" style="9" bestFit="1" customWidth="1"/>
    <col min="5143" max="5143" width="17.88671875" style="9" bestFit="1" customWidth="1"/>
    <col min="5144" max="5155" width="22" style="9" bestFit="1" customWidth="1"/>
    <col min="5156" max="5156" width="19.88671875" style="9" bestFit="1" customWidth="1"/>
    <col min="5157" max="5157" width="9.109375" style="9" customWidth="1"/>
    <col min="5158" max="5158" width="16.44140625" style="9" customWidth="1"/>
    <col min="5159" max="5159" width="9.109375" style="9" customWidth="1"/>
    <col min="5160" max="5160" width="18.88671875" style="9" customWidth="1"/>
    <col min="5161" max="5161" width="15" style="9" customWidth="1"/>
    <col min="5162" max="5162" width="16" style="9" customWidth="1"/>
    <col min="5163" max="5375" width="9.109375" style="9"/>
    <col min="5376" max="5376" width="15.33203125" style="9" bestFit="1" customWidth="1"/>
    <col min="5377" max="5377" width="15.33203125" style="9" customWidth="1"/>
    <col min="5378" max="5378" width="9.109375" style="9" customWidth="1"/>
    <col min="5379" max="5379" width="23.6640625" style="9" customWidth="1"/>
    <col min="5380" max="5380" width="18.88671875" style="9" customWidth="1"/>
    <col min="5381" max="5381" width="20.44140625" style="9" customWidth="1"/>
    <col min="5382" max="5382" width="21.44140625" style="9" customWidth="1"/>
    <col min="5383" max="5383" width="21.109375" style="9" customWidth="1"/>
    <col min="5384" max="5384" width="19.88671875" style="9" customWidth="1"/>
    <col min="5385" max="5387" width="14.44140625" style="9" bestFit="1" customWidth="1"/>
    <col min="5388" max="5388" width="14.88671875" style="9" bestFit="1" customWidth="1"/>
    <col min="5389" max="5389" width="14.44140625" style="9" bestFit="1" customWidth="1"/>
    <col min="5390" max="5390" width="17.88671875" style="9" bestFit="1" customWidth="1"/>
    <col min="5391" max="5392" width="14.44140625" style="9" bestFit="1" customWidth="1"/>
    <col min="5393" max="5395" width="16.109375" style="9" bestFit="1" customWidth="1"/>
    <col min="5396" max="5396" width="18.33203125" style="9" bestFit="1" customWidth="1"/>
    <col min="5397" max="5397" width="17.88671875" style="9" bestFit="1" customWidth="1"/>
    <col min="5398" max="5398" width="18.33203125" style="9" bestFit="1" customWidth="1"/>
    <col min="5399" max="5399" width="17.88671875" style="9" bestFit="1" customWidth="1"/>
    <col min="5400" max="5411" width="22" style="9" bestFit="1" customWidth="1"/>
    <col min="5412" max="5412" width="19.88671875" style="9" bestFit="1" customWidth="1"/>
    <col min="5413" max="5413" width="9.109375" style="9" customWidth="1"/>
    <col min="5414" max="5414" width="16.44140625" style="9" customWidth="1"/>
    <col min="5415" max="5415" width="9.109375" style="9" customWidth="1"/>
    <col min="5416" max="5416" width="18.88671875" style="9" customWidth="1"/>
    <col min="5417" max="5417" width="15" style="9" customWidth="1"/>
    <col min="5418" max="5418" width="16" style="9" customWidth="1"/>
    <col min="5419" max="5631" width="9.109375" style="9"/>
    <col min="5632" max="5632" width="15.33203125" style="9" bestFit="1" customWidth="1"/>
    <col min="5633" max="5633" width="15.33203125" style="9" customWidth="1"/>
    <col min="5634" max="5634" width="9.109375" style="9" customWidth="1"/>
    <col min="5635" max="5635" width="23.6640625" style="9" customWidth="1"/>
    <col min="5636" max="5636" width="18.88671875" style="9" customWidth="1"/>
    <col min="5637" max="5637" width="20.44140625" style="9" customWidth="1"/>
    <col min="5638" max="5638" width="21.44140625" style="9" customWidth="1"/>
    <col min="5639" max="5639" width="21.109375" style="9" customWidth="1"/>
    <col min="5640" max="5640" width="19.88671875" style="9" customWidth="1"/>
    <col min="5641" max="5643" width="14.44140625" style="9" bestFit="1" customWidth="1"/>
    <col min="5644" max="5644" width="14.88671875" style="9" bestFit="1" customWidth="1"/>
    <col min="5645" max="5645" width="14.44140625" style="9" bestFit="1" customWidth="1"/>
    <col min="5646" max="5646" width="17.88671875" style="9" bestFit="1" customWidth="1"/>
    <col min="5647" max="5648" width="14.44140625" style="9" bestFit="1" customWidth="1"/>
    <col min="5649" max="5651" width="16.109375" style="9" bestFit="1" customWidth="1"/>
    <col min="5652" max="5652" width="18.33203125" style="9" bestFit="1" customWidth="1"/>
    <col min="5653" max="5653" width="17.88671875" style="9" bestFit="1" customWidth="1"/>
    <col min="5654" max="5654" width="18.33203125" style="9" bestFit="1" customWidth="1"/>
    <col min="5655" max="5655" width="17.88671875" style="9" bestFit="1" customWidth="1"/>
    <col min="5656" max="5667" width="22" style="9" bestFit="1" customWidth="1"/>
    <col min="5668" max="5668" width="19.88671875" style="9" bestFit="1" customWidth="1"/>
    <col min="5669" max="5669" width="9.109375" style="9" customWidth="1"/>
    <col min="5670" max="5670" width="16.44140625" style="9" customWidth="1"/>
    <col min="5671" max="5671" width="9.109375" style="9" customWidth="1"/>
    <col min="5672" max="5672" width="18.88671875" style="9" customWidth="1"/>
    <col min="5673" max="5673" width="15" style="9" customWidth="1"/>
    <col min="5674" max="5674" width="16" style="9" customWidth="1"/>
    <col min="5675" max="5887" width="9.109375" style="9"/>
    <col min="5888" max="5888" width="15.33203125" style="9" bestFit="1" customWidth="1"/>
    <col min="5889" max="5889" width="15.33203125" style="9" customWidth="1"/>
    <col min="5890" max="5890" width="9.109375" style="9" customWidth="1"/>
    <col min="5891" max="5891" width="23.6640625" style="9" customWidth="1"/>
    <col min="5892" max="5892" width="18.88671875" style="9" customWidth="1"/>
    <col min="5893" max="5893" width="20.44140625" style="9" customWidth="1"/>
    <col min="5894" max="5894" width="21.44140625" style="9" customWidth="1"/>
    <col min="5895" max="5895" width="21.109375" style="9" customWidth="1"/>
    <col min="5896" max="5896" width="19.88671875" style="9" customWidth="1"/>
    <col min="5897" max="5899" width="14.44140625" style="9" bestFit="1" customWidth="1"/>
    <col min="5900" max="5900" width="14.88671875" style="9" bestFit="1" customWidth="1"/>
    <col min="5901" max="5901" width="14.44140625" style="9" bestFit="1" customWidth="1"/>
    <col min="5902" max="5902" width="17.88671875" style="9" bestFit="1" customWidth="1"/>
    <col min="5903" max="5904" width="14.44140625" style="9" bestFit="1" customWidth="1"/>
    <col min="5905" max="5907" width="16.109375" style="9" bestFit="1" customWidth="1"/>
    <col min="5908" max="5908" width="18.33203125" style="9" bestFit="1" customWidth="1"/>
    <col min="5909" max="5909" width="17.88671875" style="9" bestFit="1" customWidth="1"/>
    <col min="5910" max="5910" width="18.33203125" style="9" bestFit="1" customWidth="1"/>
    <col min="5911" max="5911" width="17.88671875" style="9" bestFit="1" customWidth="1"/>
    <col min="5912" max="5923" width="22" style="9" bestFit="1" customWidth="1"/>
    <col min="5924" max="5924" width="19.88671875" style="9" bestFit="1" customWidth="1"/>
    <col min="5925" max="5925" width="9.109375" style="9" customWidth="1"/>
    <col min="5926" max="5926" width="16.44140625" style="9" customWidth="1"/>
    <col min="5927" max="5927" width="9.109375" style="9" customWidth="1"/>
    <col min="5928" max="5928" width="18.88671875" style="9" customWidth="1"/>
    <col min="5929" max="5929" width="15" style="9" customWidth="1"/>
    <col min="5930" max="5930" width="16" style="9" customWidth="1"/>
    <col min="5931" max="6143" width="9.109375" style="9"/>
    <col min="6144" max="6144" width="15.33203125" style="9" bestFit="1" customWidth="1"/>
    <col min="6145" max="6145" width="15.33203125" style="9" customWidth="1"/>
    <col min="6146" max="6146" width="9.109375" style="9" customWidth="1"/>
    <col min="6147" max="6147" width="23.6640625" style="9" customWidth="1"/>
    <col min="6148" max="6148" width="18.88671875" style="9" customWidth="1"/>
    <col min="6149" max="6149" width="20.44140625" style="9" customWidth="1"/>
    <col min="6150" max="6150" width="21.44140625" style="9" customWidth="1"/>
    <col min="6151" max="6151" width="21.109375" style="9" customWidth="1"/>
    <col min="6152" max="6152" width="19.88671875" style="9" customWidth="1"/>
    <col min="6153" max="6155" width="14.44140625" style="9" bestFit="1" customWidth="1"/>
    <col min="6156" max="6156" width="14.88671875" style="9" bestFit="1" customWidth="1"/>
    <col min="6157" max="6157" width="14.44140625" style="9" bestFit="1" customWidth="1"/>
    <col min="6158" max="6158" width="17.88671875" style="9" bestFit="1" customWidth="1"/>
    <col min="6159" max="6160" width="14.44140625" style="9" bestFit="1" customWidth="1"/>
    <col min="6161" max="6163" width="16.109375" style="9" bestFit="1" customWidth="1"/>
    <col min="6164" max="6164" width="18.33203125" style="9" bestFit="1" customWidth="1"/>
    <col min="6165" max="6165" width="17.88671875" style="9" bestFit="1" customWidth="1"/>
    <col min="6166" max="6166" width="18.33203125" style="9" bestFit="1" customWidth="1"/>
    <col min="6167" max="6167" width="17.88671875" style="9" bestFit="1" customWidth="1"/>
    <col min="6168" max="6179" width="22" style="9" bestFit="1" customWidth="1"/>
    <col min="6180" max="6180" width="19.88671875" style="9" bestFit="1" customWidth="1"/>
    <col min="6181" max="6181" width="9.109375" style="9" customWidth="1"/>
    <col min="6182" max="6182" width="16.44140625" style="9" customWidth="1"/>
    <col min="6183" max="6183" width="9.109375" style="9" customWidth="1"/>
    <col min="6184" max="6184" width="18.88671875" style="9" customWidth="1"/>
    <col min="6185" max="6185" width="15" style="9" customWidth="1"/>
    <col min="6186" max="6186" width="16" style="9" customWidth="1"/>
    <col min="6187" max="6399" width="9.109375" style="9"/>
    <col min="6400" max="6400" width="15.33203125" style="9" bestFit="1" customWidth="1"/>
    <col min="6401" max="6401" width="15.33203125" style="9" customWidth="1"/>
    <col min="6402" max="6402" width="9.109375" style="9" customWidth="1"/>
    <col min="6403" max="6403" width="23.6640625" style="9" customWidth="1"/>
    <col min="6404" max="6404" width="18.88671875" style="9" customWidth="1"/>
    <col min="6405" max="6405" width="20.44140625" style="9" customWidth="1"/>
    <col min="6406" max="6406" width="21.44140625" style="9" customWidth="1"/>
    <col min="6407" max="6407" width="21.109375" style="9" customWidth="1"/>
    <col min="6408" max="6408" width="19.88671875" style="9" customWidth="1"/>
    <col min="6409" max="6411" width="14.44140625" style="9" bestFit="1" customWidth="1"/>
    <col min="6412" max="6412" width="14.88671875" style="9" bestFit="1" customWidth="1"/>
    <col min="6413" max="6413" width="14.44140625" style="9" bestFit="1" customWidth="1"/>
    <col min="6414" max="6414" width="17.88671875" style="9" bestFit="1" customWidth="1"/>
    <col min="6415" max="6416" width="14.44140625" style="9" bestFit="1" customWidth="1"/>
    <col min="6417" max="6419" width="16.109375" style="9" bestFit="1" customWidth="1"/>
    <col min="6420" max="6420" width="18.33203125" style="9" bestFit="1" customWidth="1"/>
    <col min="6421" max="6421" width="17.88671875" style="9" bestFit="1" customWidth="1"/>
    <col min="6422" max="6422" width="18.33203125" style="9" bestFit="1" customWidth="1"/>
    <col min="6423" max="6423" width="17.88671875" style="9" bestFit="1" customWidth="1"/>
    <col min="6424" max="6435" width="22" style="9" bestFit="1" customWidth="1"/>
    <col min="6436" max="6436" width="19.88671875" style="9" bestFit="1" customWidth="1"/>
    <col min="6437" max="6437" width="9.109375" style="9" customWidth="1"/>
    <col min="6438" max="6438" width="16.44140625" style="9" customWidth="1"/>
    <col min="6439" max="6439" width="9.109375" style="9" customWidth="1"/>
    <col min="6440" max="6440" width="18.88671875" style="9" customWidth="1"/>
    <col min="6441" max="6441" width="15" style="9" customWidth="1"/>
    <col min="6442" max="6442" width="16" style="9" customWidth="1"/>
    <col min="6443" max="6655" width="9.109375" style="9"/>
    <col min="6656" max="6656" width="15.33203125" style="9" bestFit="1" customWidth="1"/>
    <col min="6657" max="6657" width="15.33203125" style="9" customWidth="1"/>
    <col min="6658" max="6658" width="9.109375" style="9" customWidth="1"/>
    <col min="6659" max="6659" width="23.6640625" style="9" customWidth="1"/>
    <col min="6660" max="6660" width="18.88671875" style="9" customWidth="1"/>
    <col min="6661" max="6661" width="20.44140625" style="9" customWidth="1"/>
    <col min="6662" max="6662" width="21.44140625" style="9" customWidth="1"/>
    <col min="6663" max="6663" width="21.109375" style="9" customWidth="1"/>
    <col min="6664" max="6664" width="19.88671875" style="9" customWidth="1"/>
    <col min="6665" max="6667" width="14.44140625" style="9" bestFit="1" customWidth="1"/>
    <col min="6668" max="6668" width="14.88671875" style="9" bestFit="1" customWidth="1"/>
    <col min="6669" max="6669" width="14.44140625" style="9" bestFit="1" customWidth="1"/>
    <col min="6670" max="6670" width="17.88671875" style="9" bestFit="1" customWidth="1"/>
    <col min="6671" max="6672" width="14.44140625" style="9" bestFit="1" customWidth="1"/>
    <col min="6673" max="6675" width="16.109375" style="9" bestFit="1" customWidth="1"/>
    <col min="6676" max="6676" width="18.33203125" style="9" bestFit="1" customWidth="1"/>
    <col min="6677" max="6677" width="17.88671875" style="9" bestFit="1" customWidth="1"/>
    <col min="6678" max="6678" width="18.33203125" style="9" bestFit="1" customWidth="1"/>
    <col min="6679" max="6679" width="17.88671875" style="9" bestFit="1" customWidth="1"/>
    <col min="6680" max="6691" width="22" style="9" bestFit="1" customWidth="1"/>
    <col min="6692" max="6692" width="19.88671875" style="9" bestFit="1" customWidth="1"/>
    <col min="6693" max="6693" width="9.109375" style="9" customWidth="1"/>
    <col min="6694" max="6694" width="16.44140625" style="9" customWidth="1"/>
    <col min="6695" max="6695" width="9.109375" style="9" customWidth="1"/>
    <col min="6696" max="6696" width="18.88671875" style="9" customWidth="1"/>
    <col min="6697" max="6697" width="15" style="9" customWidth="1"/>
    <col min="6698" max="6698" width="16" style="9" customWidth="1"/>
    <col min="6699" max="6911" width="9.109375" style="9"/>
    <col min="6912" max="6912" width="15.33203125" style="9" bestFit="1" customWidth="1"/>
    <col min="6913" max="6913" width="15.33203125" style="9" customWidth="1"/>
    <col min="6914" max="6914" width="9.109375" style="9" customWidth="1"/>
    <col min="6915" max="6915" width="23.6640625" style="9" customWidth="1"/>
    <col min="6916" max="6916" width="18.88671875" style="9" customWidth="1"/>
    <col min="6917" max="6917" width="20.44140625" style="9" customWidth="1"/>
    <col min="6918" max="6918" width="21.44140625" style="9" customWidth="1"/>
    <col min="6919" max="6919" width="21.109375" style="9" customWidth="1"/>
    <col min="6920" max="6920" width="19.88671875" style="9" customWidth="1"/>
    <col min="6921" max="6923" width="14.44140625" style="9" bestFit="1" customWidth="1"/>
    <col min="6924" max="6924" width="14.88671875" style="9" bestFit="1" customWidth="1"/>
    <col min="6925" max="6925" width="14.44140625" style="9" bestFit="1" customWidth="1"/>
    <col min="6926" max="6926" width="17.88671875" style="9" bestFit="1" customWidth="1"/>
    <col min="6927" max="6928" width="14.44140625" style="9" bestFit="1" customWidth="1"/>
    <col min="6929" max="6931" width="16.109375" style="9" bestFit="1" customWidth="1"/>
    <col min="6932" max="6932" width="18.33203125" style="9" bestFit="1" customWidth="1"/>
    <col min="6933" max="6933" width="17.88671875" style="9" bestFit="1" customWidth="1"/>
    <col min="6934" max="6934" width="18.33203125" style="9" bestFit="1" customWidth="1"/>
    <col min="6935" max="6935" width="17.88671875" style="9" bestFit="1" customWidth="1"/>
    <col min="6936" max="6947" width="22" style="9" bestFit="1" customWidth="1"/>
    <col min="6948" max="6948" width="19.88671875" style="9" bestFit="1" customWidth="1"/>
    <col min="6949" max="6949" width="9.109375" style="9" customWidth="1"/>
    <col min="6950" max="6950" width="16.44140625" style="9" customWidth="1"/>
    <col min="6951" max="6951" width="9.109375" style="9" customWidth="1"/>
    <col min="6952" max="6952" width="18.88671875" style="9" customWidth="1"/>
    <col min="6953" max="6953" width="15" style="9" customWidth="1"/>
    <col min="6954" max="6954" width="16" style="9" customWidth="1"/>
    <col min="6955" max="7167" width="9.109375" style="9"/>
    <col min="7168" max="7168" width="15.33203125" style="9" bestFit="1" customWidth="1"/>
    <col min="7169" max="7169" width="15.33203125" style="9" customWidth="1"/>
    <col min="7170" max="7170" width="9.109375" style="9" customWidth="1"/>
    <col min="7171" max="7171" width="23.6640625" style="9" customWidth="1"/>
    <col min="7172" max="7172" width="18.88671875" style="9" customWidth="1"/>
    <col min="7173" max="7173" width="20.44140625" style="9" customWidth="1"/>
    <col min="7174" max="7174" width="21.44140625" style="9" customWidth="1"/>
    <col min="7175" max="7175" width="21.109375" style="9" customWidth="1"/>
    <col min="7176" max="7176" width="19.88671875" style="9" customWidth="1"/>
    <col min="7177" max="7179" width="14.44140625" style="9" bestFit="1" customWidth="1"/>
    <col min="7180" max="7180" width="14.88671875" style="9" bestFit="1" customWidth="1"/>
    <col min="7181" max="7181" width="14.44140625" style="9" bestFit="1" customWidth="1"/>
    <col min="7182" max="7182" width="17.88671875" style="9" bestFit="1" customWidth="1"/>
    <col min="7183" max="7184" width="14.44140625" style="9" bestFit="1" customWidth="1"/>
    <col min="7185" max="7187" width="16.109375" style="9" bestFit="1" customWidth="1"/>
    <col min="7188" max="7188" width="18.33203125" style="9" bestFit="1" customWidth="1"/>
    <col min="7189" max="7189" width="17.88671875" style="9" bestFit="1" customWidth="1"/>
    <col min="7190" max="7190" width="18.33203125" style="9" bestFit="1" customWidth="1"/>
    <col min="7191" max="7191" width="17.88671875" style="9" bestFit="1" customWidth="1"/>
    <col min="7192" max="7203" width="22" style="9" bestFit="1" customWidth="1"/>
    <col min="7204" max="7204" width="19.88671875" style="9" bestFit="1" customWidth="1"/>
    <col min="7205" max="7205" width="9.109375" style="9" customWidth="1"/>
    <col min="7206" max="7206" width="16.44140625" style="9" customWidth="1"/>
    <col min="7207" max="7207" width="9.109375" style="9" customWidth="1"/>
    <col min="7208" max="7208" width="18.88671875" style="9" customWidth="1"/>
    <col min="7209" max="7209" width="15" style="9" customWidth="1"/>
    <col min="7210" max="7210" width="16" style="9" customWidth="1"/>
    <col min="7211" max="7423" width="9.109375" style="9"/>
    <col min="7424" max="7424" width="15.33203125" style="9" bestFit="1" customWidth="1"/>
    <col min="7425" max="7425" width="15.33203125" style="9" customWidth="1"/>
    <col min="7426" max="7426" width="9.109375" style="9" customWidth="1"/>
    <col min="7427" max="7427" width="23.6640625" style="9" customWidth="1"/>
    <col min="7428" max="7428" width="18.88671875" style="9" customWidth="1"/>
    <col min="7429" max="7429" width="20.44140625" style="9" customWidth="1"/>
    <col min="7430" max="7430" width="21.44140625" style="9" customWidth="1"/>
    <col min="7431" max="7431" width="21.109375" style="9" customWidth="1"/>
    <col min="7432" max="7432" width="19.88671875" style="9" customWidth="1"/>
    <col min="7433" max="7435" width="14.44140625" style="9" bestFit="1" customWidth="1"/>
    <col min="7436" max="7436" width="14.88671875" style="9" bestFit="1" customWidth="1"/>
    <col min="7437" max="7437" width="14.44140625" style="9" bestFit="1" customWidth="1"/>
    <col min="7438" max="7438" width="17.88671875" style="9" bestFit="1" customWidth="1"/>
    <col min="7439" max="7440" width="14.44140625" style="9" bestFit="1" customWidth="1"/>
    <col min="7441" max="7443" width="16.109375" style="9" bestFit="1" customWidth="1"/>
    <col min="7444" max="7444" width="18.33203125" style="9" bestFit="1" customWidth="1"/>
    <col min="7445" max="7445" width="17.88671875" style="9" bestFit="1" customWidth="1"/>
    <col min="7446" max="7446" width="18.33203125" style="9" bestFit="1" customWidth="1"/>
    <col min="7447" max="7447" width="17.88671875" style="9" bestFit="1" customWidth="1"/>
    <col min="7448" max="7459" width="22" style="9" bestFit="1" customWidth="1"/>
    <col min="7460" max="7460" width="19.88671875" style="9" bestFit="1" customWidth="1"/>
    <col min="7461" max="7461" width="9.109375" style="9" customWidth="1"/>
    <col min="7462" max="7462" width="16.44140625" style="9" customWidth="1"/>
    <col min="7463" max="7463" width="9.109375" style="9" customWidth="1"/>
    <col min="7464" max="7464" width="18.88671875" style="9" customWidth="1"/>
    <col min="7465" max="7465" width="15" style="9" customWidth="1"/>
    <col min="7466" max="7466" width="16" style="9" customWidth="1"/>
    <col min="7467" max="7679" width="9.109375" style="9"/>
    <col min="7680" max="7680" width="15.33203125" style="9" bestFit="1" customWidth="1"/>
    <col min="7681" max="7681" width="15.33203125" style="9" customWidth="1"/>
    <col min="7682" max="7682" width="9.109375" style="9" customWidth="1"/>
    <col min="7683" max="7683" width="23.6640625" style="9" customWidth="1"/>
    <col min="7684" max="7684" width="18.88671875" style="9" customWidth="1"/>
    <col min="7685" max="7685" width="20.44140625" style="9" customWidth="1"/>
    <col min="7686" max="7686" width="21.44140625" style="9" customWidth="1"/>
    <col min="7687" max="7687" width="21.109375" style="9" customWidth="1"/>
    <col min="7688" max="7688" width="19.88671875" style="9" customWidth="1"/>
    <col min="7689" max="7691" width="14.44140625" style="9" bestFit="1" customWidth="1"/>
    <col min="7692" max="7692" width="14.88671875" style="9" bestFit="1" customWidth="1"/>
    <col min="7693" max="7693" width="14.44140625" style="9" bestFit="1" customWidth="1"/>
    <col min="7694" max="7694" width="17.88671875" style="9" bestFit="1" customWidth="1"/>
    <col min="7695" max="7696" width="14.44140625" style="9" bestFit="1" customWidth="1"/>
    <col min="7697" max="7699" width="16.109375" style="9" bestFit="1" customWidth="1"/>
    <col min="7700" max="7700" width="18.33203125" style="9" bestFit="1" customWidth="1"/>
    <col min="7701" max="7701" width="17.88671875" style="9" bestFit="1" customWidth="1"/>
    <col min="7702" max="7702" width="18.33203125" style="9" bestFit="1" customWidth="1"/>
    <col min="7703" max="7703" width="17.88671875" style="9" bestFit="1" customWidth="1"/>
    <col min="7704" max="7715" width="22" style="9" bestFit="1" customWidth="1"/>
    <col min="7716" max="7716" width="19.88671875" style="9" bestFit="1" customWidth="1"/>
    <col min="7717" max="7717" width="9.109375" style="9" customWidth="1"/>
    <col min="7718" max="7718" width="16.44140625" style="9" customWidth="1"/>
    <col min="7719" max="7719" width="9.109375" style="9" customWidth="1"/>
    <col min="7720" max="7720" width="18.88671875" style="9" customWidth="1"/>
    <col min="7721" max="7721" width="15" style="9" customWidth="1"/>
    <col min="7722" max="7722" width="16" style="9" customWidth="1"/>
    <col min="7723" max="7935" width="9.109375" style="9"/>
    <col min="7936" max="7936" width="15.33203125" style="9" bestFit="1" customWidth="1"/>
    <col min="7937" max="7937" width="15.33203125" style="9" customWidth="1"/>
    <col min="7938" max="7938" width="9.109375" style="9" customWidth="1"/>
    <col min="7939" max="7939" width="23.6640625" style="9" customWidth="1"/>
    <col min="7940" max="7940" width="18.88671875" style="9" customWidth="1"/>
    <col min="7941" max="7941" width="20.44140625" style="9" customWidth="1"/>
    <col min="7942" max="7942" width="21.44140625" style="9" customWidth="1"/>
    <col min="7943" max="7943" width="21.109375" style="9" customWidth="1"/>
    <col min="7944" max="7944" width="19.88671875" style="9" customWidth="1"/>
    <col min="7945" max="7947" width="14.44140625" style="9" bestFit="1" customWidth="1"/>
    <col min="7948" max="7948" width="14.88671875" style="9" bestFit="1" customWidth="1"/>
    <col min="7949" max="7949" width="14.44140625" style="9" bestFit="1" customWidth="1"/>
    <col min="7950" max="7950" width="17.88671875" style="9" bestFit="1" customWidth="1"/>
    <col min="7951" max="7952" width="14.44140625" style="9" bestFit="1" customWidth="1"/>
    <col min="7953" max="7955" width="16.109375" style="9" bestFit="1" customWidth="1"/>
    <col min="7956" max="7956" width="18.33203125" style="9" bestFit="1" customWidth="1"/>
    <col min="7957" max="7957" width="17.88671875" style="9" bestFit="1" customWidth="1"/>
    <col min="7958" max="7958" width="18.33203125" style="9" bestFit="1" customWidth="1"/>
    <col min="7959" max="7959" width="17.88671875" style="9" bestFit="1" customWidth="1"/>
    <col min="7960" max="7971" width="22" style="9" bestFit="1" customWidth="1"/>
    <col min="7972" max="7972" width="19.88671875" style="9" bestFit="1" customWidth="1"/>
    <col min="7973" max="7973" width="9.109375" style="9" customWidth="1"/>
    <col min="7974" max="7974" width="16.44140625" style="9" customWidth="1"/>
    <col min="7975" max="7975" width="9.109375" style="9" customWidth="1"/>
    <col min="7976" max="7976" width="18.88671875" style="9" customWidth="1"/>
    <col min="7977" max="7977" width="15" style="9" customWidth="1"/>
    <col min="7978" max="7978" width="16" style="9" customWidth="1"/>
    <col min="7979" max="8191" width="9.109375" style="9"/>
    <col min="8192" max="8192" width="15.33203125" style="9" bestFit="1" customWidth="1"/>
    <col min="8193" max="8193" width="15.33203125" style="9" customWidth="1"/>
    <col min="8194" max="8194" width="9.109375" style="9" customWidth="1"/>
    <col min="8195" max="8195" width="23.6640625" style="9" customWidth="1"/>
    <col min="8196" max="8196" width="18.88671875" style="9" customWidth="1"/>
    <col min="8197" max="8197" width="20.44140625" style="9" customWidth="1"/>
    <col min="8198" max="8198" width="21.44140625" style="9" customWidth="1"/>
    <col min="8199" max="8199" width="21.109375" style="9" customWidth="1"/>
    <col min="8200" max="8200" width="19.88671875" style="9" customWidth="1"/>
    <col min="8201" max="8203" width="14.44140625" style="9" bestFit="1" customWidth="1"/>
    <col min="8204" max="8204" width="14.88671875" style="9" bestFit="1" customWidth="1"/>
    <col min="8205" max="8205" width="14.44140625" style="9" bestFit="1" customWidth="1"/>
    <col min="8206" max="8206" width="17.88671875" style="9" bestFit="1" customWidth="1"/>
    <col min="8207" max="8208" width="14.44140625" style="9" bestFit="1" customWidth="1"/>
    <col min="8209" max="8211" width="16.109375" style="9" bestFit="1" customWidth="1"/>
    <col min="8212" max="8212" width="18.33203125" style="9" bestFit="1" customWidth="1"/>
    <col min="8213" max="8213" width="17.88671875" style="9" bestFit="1" customWidth="1"/>
    <col min="8214" max="8214" width="18.33203125" style="9" bestFit="1" customWidth="1"/>
    <col min="8215" max="8215" width="17.88671875" style="9" bestFit="1" customWidth="1"/>
    <col min="8216" max="8227" width="22" style="9" bestFit="1" customWidth="1"/>
    <col min="8228" max="8228" width="19.88671875" style="9" bestFit="1" customWidth="1"/>
    <col min="8229" max="8229" width="9.109375" style="9" customWidth="1"/>
    <col min="8230" max="8230" width="16.44140625" style="9" customWidth="1"/>
    <col min="8231" max="8231" width="9.109375" style="9" customWidth="1"/>
    <col min="8232" max="8232" width="18.88671875" style="9" customWidth="1"/>
    <col min="8233" max="8233" width="15" style="9" customWidth="1"/>
    <col min="8234" max="8234" width="16" style="9" customWidth="1"/>
    <col min="8235" max="8447" width="9.109375" style="9"/>
    <col min="8448" max="8448" width="15.33203125" style="9" bestFit="1" customWidth="1"/>
    <col min="8449" max="8449" width="15.33203125" style="9" customWidth="1"/>
    <col min="8450" max="8450" width="9.109375" style="9" customWidth="1"/>
    <col min="8451" max="8451" width="23.6640625" style="9" customWidth="1"/>
    <col min="8452" max="8452" width="18.88671875" style="9" customWidth="1"/>
    <col min="8453" max="8453" width="20.44140625" style="9" customWidth="1"/>
    <col min="8454" max="8454" width="21.44140625" style="9" customWidth="1"/>
    <col min="8455" max="8455" width="21.109375" style="9" customWidth="1"/>
    <col min="8456" max="8456" width="19.88671875" style="9" customWidth="1"/>
    <col min="8457" max="8459" width="14.44140625" style="9" bestFit="1" customWidth="1"/>
    <col min="8460" max="8460" width="14.88671875" style="9" bestFit="1" customWidth="1"/>
    <col min="8461" max="8461" width="14.44140625" style="9" bestFit="1" customWidth="1"/>
    <col min="8462" max="8462" width="17.88671875" style="9" bestFit="1" customWidth="1"/>
    <col min="8463" max="8464" width="14.44140625" style="9" bestFit="1" customWidth="1"/>
    <col min="8465" max="8467" width="16.109375" style="9" bestFit="1" customWidth="1"/>
    <col min="8468" max="8468" width="18.33203125" style="9" bestFit="1" customWidth="1"/>
    <col min="8469" max="8469" width="17.88671875" style="9" bestFit="1" customWidth="1"/>
    <col min="8470" max="8470" width="18.33203125" style="9" bestFit="1" customWidth="1"/>
    <col min="8471" max="8471" width="17.88671875" style="9" bestFit="1" customWidth="1"/>
    <col min="8472" max="8483" width="22" style="9" bestFit="1" customWidth="1"/>
    <col min="8484" max="8484" width="19.88671875" style="9" bestFit="1" customWidth="1"/>
    <col min="8485" max="8485" width="9.109375" style="9" customWidth="1"/>
    <col min="8486" max="8486" width="16.44140625" style="9" customWidth="1"/>
    <col min="8487" max="8487" width="9.109375" style="9" customWidth="1"/>
    <col min="8488" max="8488" width="18.88671875" style="9" customWidth="1"/>
    <col min="8489" max="8489" width="15" style="9" customWidth="1"/>
    <col min="8490" max="8490" width="16" style="9" customWidth="1"/>
    <col min="8491" max="8703" width="9.109375" style="9"/>
    <col min="8704" max="8704" width="15.33203125" style="9" bestFit="1" customWidth="1"/>
    <col min="8705" max="8705" width="15.33203125" style="9" customWidth="1"/>
    <col min="8706" max="8706" width="9.109375" style="9" customWidth="1"/>
    <col min="8707" max="8707" width="23.6640625" style="9" customWidth="1"/>
    <col min="8708" max="8708" width="18.88671875" style="9" customWidth="1"/>
    <col min="8709" max="8709" width="20.44140625" style="9" customWidth="1"/>
    <col min="8710" max="8710" width="21.44140625" style="9" customWidth="1"/>
    <col min="8711" max="8711" width="21.109375" style="9" customWidth="1"/>
    <col min="8712" max="8712" width="19.88671875" style="9" customWidth="1"/>
    <col min="8713" max="8715" width="14.44140625" style="9" bestFit="1" customWidth="1"/>
    <col min="8716" max="8716" width="14.88671875" style="9" bestFit="1" customWidth="1"/>
    <col min="8717" max="8717" width="14.44140625" style="9" bestFit="1" customWidth="1"/>
    <col min="8718" max="8718" width="17.88671875" style="9" bestFit="1" customWidth="1"/>
    <col min="8719" max="8720" width="14.44140625" style="9" bestFit="1" customWidth="1"/>
    <col min="8721" max="8723" width="16.109375" style="9" bestFit="1" customWidth="1"/>
    <col min="8724" max="8724" width="18.33203125" style="9" bestFit="1" customWidth="1"/>
    <col min="8725" max="8725" width="17.88671875" style="9" bestFit="1" customWidth="1"/>
    <col min="8726" max="8726" width="18.33203125" style="9" bestFit="1" customWidth="1"/>
    <col min="8727" max="8727" width="17.88671875" style="9" bestFit="1" customWidth="1"/>
    <col min="8728" max="8739" width="22" style="9" bestFit="1" customWidth="1"/>
    <col min="8740" max="8740" width="19.88671875" style="9" bestFit="1" customWidth="1"/>
    <col min="8741" max="8741" width="9.109375" style="9" customWidth="1"/>
    <col min="8742" max="8742" width="16.44140625" style="9" customWidth="1"/>
    <col min="8743" max="8743" width="9.109375" style="9" customWidth="1"/>
    <col min="8744" max="8744" width="18.88671875" style="9" customWidth="1"/>
    <col min="8745" max="8745" width="15" style="9" customWidth="1"/>
    <col min="8746" max="8746" width="16" style="9" customWidth="1"/>
    <col min="8747" max="8959" width="9.109375" style="9"/>
    <col min="8960" max="8960" width="15.33203125" style="9" bestFit="1" customWidth="1"/>
    <col min="8961" max="8961" width="15.33203125" style="9" customWidth="1"/>
    <col min="8962" max="8962" width="9.109375" style="9" customWidth="1"/>
    <col min="8963" max="8963" width="23.6640625" style="9" customWidth="1"/>
    <col min="8964" max="8964" width="18.88671875" style="9" customWidth="1"/>
    <col min="8965" max="8965" width="20.44140625" style="9" customWidth="1"/>
    <col min="8966" max="8966" width="21.44140625" style="9" customWidth="1"/>
    <col min="8967" max="8967" width="21.109375" style="9" customWidth="1"/>
    <col min="8968" max="8968" width="19.88671875" style="9" customWidth="1"/>
    <col min="8969" max="8971" width="14.44140625" style="9" bestFit="1" customWidth="1"/>
    <col min="8972" max="8972" width="14.88671875" style="9" bestFit="1" customWidth="1"/>
    <col min="8973" max="8973" width="14.44140625" style="9" bestFit="1" customWidth="1"/>
    <col min="8974" max="8974" width="17.88671875" style="9" bestFit="1" customWidth="1"/>
    <col min="8975" max="8976" width="14.44140625" style="9" bestFit="1" customWidth="1"/>
    <col min="8977" max="8979" width="16.109375" style="9" bestFit="1" customWidth="1"/>
    <col min="8980" max="8980" width="18.33203125" style="9" bestFit="1" customWidth="1"/>
    <col min="8981" max="8981" width="17.88671875" style="9" bestFit="1" customWidth="1"/>
    <col min="8982" max="8982" width="18.33203125" style="9" bestFit="1" customWidth="1"/>
    <col min="8983" max="8983" width="17.88671875" style="9" bestFit="1" customWidth="1"/>
    <col min="8984" max="8995" width="22" style="9" bestFit="1" customWidth="1"/>
    <col min="8996" max="8996" width="19.88671875" style="9" bestFit="1" customWidth="1"/>
    <col min="8997" max="8997" width="9.109375" style="9" customWidth="1"/>
    <col min="8998" max="8998" width="16.44140625" style="9" customWidth="1"/>
    <col min="8999" max="8999" width="9.109375" style="9" customWidth="1"/>
    <col min="9000" max="9000" width="18.88671875" style="9" customWidth="1"/>
    <col min="9001" max="9001" width="15" style="9" customWidth="1"/>
    <col min="9002" max="9002" width="16" style="9" customWidth="1"/>
    <col min="9003" max="9215" width="9.109375" style="9"/>
    <col min="9216" max="9216" width="15.33203125" style="9" bestFit="1" customWidth="1"/>
    <col min="9217" max="9217" width="15.33203125" style="9" customWidth="1"/>
    <col min="9218" max="9218" width="9.109375" style="9" customWidth="1"/>
    <col min="9219" max="9219" width="23.6640625" style="9" customWidth="1"/>
    <col min="9220" max="9220" width="18.88671875" style="9" customWidth="1"/>
    <col min="9221" max="9221" width="20.44140625" style="9" customWidth="1"/>
    <col min="9222" max="9222" width="21.44140625" style="9" customWidth="1"/>
    <col min="9223" max="9223" width="21.109375" style="9" customWidth="1"/>
    <col min="9224" max="9224" width="19.88671875" style="9" customWidth="1"/>
    <col min="9225" max="9227" width="14.44140625" style="9" bestFit="1" customWidth="1"/>
    <col min="9228" max="9228" width="14.88671875" style="9" bestFit="1" customWidth="1"/>
    <col min="9229" max="9229" width="14.44140625" style="9" bestFit="1" customWidth="1"/>
    <col min="9230" max="9230" width="17.88671875" style="9" bestFit="1" customWidth="1"/>
    <col min="9231" max="9232" width="14.44140625" style="9" bestFit="1" customWidth="1"/>
    <col min="9233" max="9235" width="16.109375" style="9" bestFit="1" customWidth="1"/>
    <col min="9236" max="9236" width="18.33203125" style="9" bestFit="1" customWidth="1"/>
    <col min="9237" max="9237" width="17.88671875" style="9" bestFit="1" customWidth="1"/>
    <col min="9238" max="9238" width="18.33203125" style="9" bestFit="1" customWidth="1"/>
    <col min="9239" max="9239" width="17.88671875" style="9" bestFit="1" customWidth="1"/>
    <col min="9240" max="9251" width="22" style="9" bestFit="1" customWidth="1"/>
    <col min="9252" max="9252" width="19.88671875" style="9" bestFit="1" customWidth="1"/>
    <col min="9253" max="9253" width="9.109375" style="9" customWidth="1"/>
    <col min="9254" max="9254" width="16.44140625" style="9" customWidth="1"/>
    <col min="9255" max="9255" width="9.109375" style="9" customWidth="1"/>
    <col min="9256" max="9256" width="18.88671875" style="9" customWidth="1"/>
    <col min="9257" max="9257" width="15" style="9" customWidth="1"/>
    <col min="9258" max="9258" width="16" style="9" customWidth="1"/>
    <col min="9259" max="9471" width="9.109375" style="9"/>
    <col min="9472" max="9472" width="15.33203125" style="9" bestFit="1" customWidth="1"/>
    <col min="9473" max="9473" width="15.33203125" style="9" customWidth="1"/>
    <col min="9474" max="9474" width="9.109375" style="9" customWidth="1"/>
    <col min="9475" max="9475" width="23.6640625" style="9" customWidth="1"/>
    <col min="9476" max="9476" width="18.88671875" style="9" customWidth="1"/>
    <col min="9477" max="9477" width="20.44140625" style="9" customWidth="1"/>
    <col min="9478" max="9478" width="21.44140625" style="9" customWidth="1"/>
    <col min="9479" max="9479" width="21.109375" style="9" customWidth="1"/>
    <col min="9480" max="9480" width="19.88671875" style="9" customWidth="1"/>
    <col min="9481" max="9483" width="14.44140625" style="9" bestFit="1" customWidth="1"/>
    <col min="9484" max="9484" width="14.88671875" style="9" bestFit="1" customWidth="1"/>
    <col min="9485" max="9485" width="14.44140625" style="9" bestFit="1" customWidth="1"/>
    <col min="9486" max="9486" width="17.88671875" style="9" bestFit="1" customWidth="1"/>
    <col min="9487" max="9488" width="14.44140625" style="9" bestFit="1" customWidth="1"/>
    <col min="9489" max="9491" width="16.109375" style="9" bestFit="1" customWidth="1"/>
    <col min="9492" max="9492" width="18.33203125" style="9" bestFit="1" customWidth="1"/>
    <col min="9493" max="9493" width="17.88671875" style="9" bestFit="1" customWidth="1"/>
    <col min="9494" max="9494" width="18.33203125" style="9" bestFit="1" customWidth="1"/>
    <col min="9495" max="9495" width="17.88671875" style="9" bestFit="1" customWidth="1"/>
    <col min="9496" max="9507" width="22" style="9" bestFit="1" customWidth="1"/>
    <col min="9508" max="9508" width="19.88671875" style="9" bestFit="1" customWidth="1"/>
    <col min="9509" max="9509" width="9.109375" style="9" customWidth="1"/>
    <col min="9510" max="9510" width="16.44140625" style="9" customWidth="1"/>
    <col min="9511" max="9511" width="9.109375" style="9" customWidth="1"/>
    <col min="9512" max="9512" width="18.88671875" style="9" customWidth="1"/>
    <col min="9513" max="9513" width="15" style="9" customWidth="1"/>
    <col min="9514" max="9514" width="16" style="9" customWidth="1"/>
    <col min="9515" max="9727" width="9.109375" style="9"/>
    <col min="9728" max="9728" width="15.33203125" style="9" bestFit="1" customWidth="1"/>
    <col min="9729" max="9729" width="15.33203125" style="9" customWidth="1"/>
    <col min="9730" max="9730" width="9.109375" style="9" customWidth="1"/>
    <col min="9731" max="9731" width="23.6640625" style="9" customWidth="1"/>
    <col min="9732" max="9732" width="18.88671875" style="9" customWidth="1"/>
    <col min="9733" max="9733" width="20.44140625" style="9" customWidth="1"/>
    <col min="9734" max="9734" width="21.44140625" style="9" customWidth="1"/>
    <col min="9735" max="9735" width="21.109375" style="9" customWidth="1"/>
    <col min="9736" max="9736" width="19.88671875" style="9" customWidth="1"/>
    <col min="9737" max="9739" width="14.44140625" style="9" bestFit="1" customWidth="1"/>
    <col min="9740" max="9740" width="14.88671875" style="9" bestFit="1" customWidth="1"/>
    <col min="9741" max="9741" width="14.44140625" style="9" bestFit="1" customWidth="1"/>
    <col min="9742" max="9742" width="17.88671875" style="9" bestFit="1" customWidth="1"/>
    <col min="9743" max="9744" width="14.44140625" style="9" bestFit="1" customWidth="1"/>
    <col min="9745" max="9747" width="16.109375" style="9" bestFit="1" customWidth="1"/>
    <col min="9748" max="9748" width="18.33203125" style="9" bestFit="1" customWidth="1"/>
    <col min="9749" max="9749" width="17.88671875" style="9" bestFit="1" customWidth="1"/>
    <col min="9750" max="9750" width="18.33203125" style="9" bestFit="1" customWidth="1"/>
    <col min="9751" max="9751" width="17.88671875" style="9" bestFit="1" customWidth="1"/>
    <col min="9752" max="9763" width="22" style="9" bestFit="1" customWidth="1"/>
    <col min="9764" max="9764" width="19.88671875" style="9" bestFit="1" customWidth="1"/>
    <col min="9765" max="9765" width="9.109375" style="9" customWidth="1"/>
    <col min="9766" max="9766" width="16.44140625" style="9" customWidth="1"/>
    <col min="9767" max="9767" width="9.109375" style="9" customWidth="1"/>
    <col min="9768" max="9768" width="18.88671875" style="9" customWidth="1"/>
    <col min="9769" max="9769" width="15" style="9" customWidth="1"/>
    <col min="9770" max="9770" width="16" style="9" customWidth="1"/>
    <col min="9771" max="9983" width="9.109375" style="9"/>
    <col min="9984" max="9984" width="15.33203125" style="9" bestFit="1" customWidth="1"/>
    <col min="9985" max="9985" width="15.33203125" style="9" customWidth="1"/>
    <col min="9986" max="9986" width="9.109375" style="9" customWidth="1"/>
    <col min="9987" max="9987" width="23.6640625" style="9" customWidth="1"/>
    <col min="9988" max="9988" width="18.88671875" style="9" customWidth="1"/>
    <col min="9989" max="9989" width="20.44140625" style="9" customWidth="1"/>
    <col min="9990" max="9990" width="21.44140625" style="9" customWidth="1"/>
    <col min="9991" max="9991" width="21.109375" style="9" customWidth="1"/>
    <col min="9992" max="9992" width="19.88671875" style="9" customWidth="1"/>
    <col min="9993" max="9995" width="14.44140625" style="9" bestFit="1" customWidth="1"/>
    <col min="9996" max="9996" width="14.88671875" style="9" bestFit="1" customWidth="1"/>
    <col min="9997" max="9997" width="14.44140625" style="9" bestFit="1" customWidth="1"/>
    <col min="9998" max="9998" width="17.88671875" style="9" bestFit="1" customWidth="1"/>
    <col min="9999" max="10000" width="14.44140625" style="9" bestFit="1" customWidth="1"/>
    <col min="10001" max="10003" width="16.109375" style="9" bestFit="1" customWidth="1"/>
    <col min="10004" max="10004" width="18.33203125" style="9" bestFit="1" customWidth="1"/>
    <col min="10005" max="10005" width="17.88671875" style="9" bestFit="1" customWidth="1"/>
    <col min="10006" max="10006" width="18.33203125" style="9" bestFit="1" customWidth="1"/>
    <col min="10007" max="10007" width="17.88671875" style="9" bestFit="1" customWidth="1"/>
    <col min="10008" max="10019" width="22" style="9" bestFit="1" customWidth="1"/>
    <col min="10020" max="10020" width="19.88671875" style="9" bestFit="1" customWidth="1"/>
    <col min="10021" max="10021" width="9.109375" style="9" customWidth="1"/>
    <col min="10022" max="10022" width="16.44140625" style="9" customWidth="1"/>
    <col min="10023" max="10023" width="9.109375" style="9" customWidth="1"/>
    <col min="10024" max="10024" width="18.88671875" style="9" customWidth="1"/>
    <col min="10025" max="10025" width="15" style="9" customWidth="1"/>
    <col min="10026" max="10026" width="16" style="9" customWidth="1"/>
    <col min="10027" max="10239" width="9.109375" style="9"/>
    <col min="10240" max="10240" width="15.33203125" style="9" bestFit="1" customWidth="1"/>
    <col min="10241" max="10241" width="15.33203125" style="9" customWidth="1"/>
    <col min="10242" max="10242" width="9.109375" style="9" customWidth="1"/>
    <col min="10243" max="10243" width="23.6640625" style="9" customWidth="1"/>
    <col min="10244" max="10244" width="18.88671875" style="9" customWidth="1"/>
    <col min="10245" max="10245" width="20.44140625" style="9" customWidth="1"/>
    <col min="10246" max="10246" width="21.44140625" style="9" customWidth="1"/>
    <col min="10247" max="10247" width="21.109375" style="9" customWidth="1"/>
    <col min="10248" max="10248" width="19.88671875" style="9" customWidth="1"/>
    <col min="10249" max="10251" width="14.44140625" style="9" bestFit="1" customWidth="1"/>
    <col min="10252" max="10252" width="14.88671875" style="9" bestFit="1" customWidth="1"/>
    <col min="10253" max="10253" width="14.44140625" style="9" bestFit="1" customWidth="1"/>
    <col min="10254" max="10254" width="17.88671875" style="9" bestFit="1" customWidth="1"/>
    <col min="10255" max="10256" width="14.44140625" style="9" bestFit="1" customWidth="1"/>
    <col min="10257" max="10259" width="16.109375" style="9" bestFit="1" customWidth="1"/>
    <col min="10260" max="10260" width="18.33203125" style="9" bestFit="1" customWidth="1"/>
    <col min="10261" max="10261" width="17.88671875" style="9" bestFit="1" customWidth="1"/>
    <col min="10262" max="10262" width="18.33203125" style="9" bestFit="1" customWidth="1"/>
    <col min="10263" max="10263" width="17.88671875" style="9" bestFit="1" customWidth="1"/>
    <col min="10264" max="10275" width="22" style="9" bestFit="1" customWidth="1"/>
    <col min="10276" max="10276" width="19.88671875" style="9" bestFit="1" customWidth="1"/>
    <col min="10277" max="10277" width="9.109375" style="9" customWidth="1"/>
    <col min="10278" max="10278" width="16.44140625" style="9" customWidth="1"/>
    <col min="10279" max="10279" width="9.109375" style="9" customWidth="1"/>
    <col min="10280" max="10280" width="18.88671875" style="9" customWidth="1"/>
    <col min="10281" max="10281" width="15" style="9" customWidth="1"/>
    <col min="10282" max="10282" width="16" style="9" customWidth="1"/>
    <col min="10283" max="10495" width="9.109375" style="9"/>
    <col min="10496" max="10496" width="15.33203125" style="9" bestFit="1" customWidth="1"/>
    <col min="10497" max="10497" width="15.33203125" style="9" customWidth="1"/>
    <col min="10498" max="10498" width="9.109375" style="9" customWidth="1"/>
    <col min="10499" max="10499" width="23.6640625" style="9" customWidth="1"/>
    <col min="10500" max="10500" width="18.88671875" style="9" customWidth="1"/>
    <col min="10501" max="10501" width="20.44140625" style="9" customWidth="1"/>
    <col min="10502" max="10502" width="21.44140625" style="9" customWidth="1"/>
    <col min="10503" max="10503" width="21.109375" style="9" customWidth="1"/>
    <col min="10504" max="10504" width="19.88671875" style="9" customWidth="1"/>
    <col min="10505" max="10507" width="14.44140625" style="9" bestFit="1" customWidth="1"/>
    <col min="10508" max="10508" width="14.88671875" style="9" bestFit="1" customWidth="1"/>
    <col min="10509" max="10509" width="14.44140625" style="9" bestFit="1" customWidth="1"/>
    <col min="10510" max="10510" width="17.88671875" style="9" bestFit="1" customWidth="1"/>
    <col min="10511" max="10512" width="14.44140625" style="9" bestFit="1" customWidth="1"/>
    <col min="10513" max="10515" width="16.109375" style="9" bestFit="1" customWidth="1"/>
    <col min="10516" max="10516" width="18.33203125" style="9" bestFit="1" customWidth="1"/>
    <col min="10517" max="10517" width="17.88671875" style="9" bestFit="1" customWidth="1"/>
    <col min="10518" max="10518" width="18.33203125" style="9" bestFit="1" customWidth="1"/>
    <col min="10519" max="10519" width="17.88671875" style="9" bestFit="1" customWidth="1"/>
    <col min="10520" max="10531" width="22" style="9" bestFit="1" customWidth="1"/>
    <col min="10532" max="10532" width="19.88671875" style="9" bestFit="1" customWidth="1"/>
    <col min="10533" max="10533" width="9.109375" style="9" customWidth="1"/>
    <col min="10534" max="10534" width="16.44140625" style="9" customWidth="1"/>
    <col min="10535" max="10535" width="9.109375" style="9" customWidth="1"/>
    <col min="10536" max="10536" width="18.88671875" style="9" customWidth="1"/>
    <col min="10537" max="10537" width="15" style="9" customWidth="1"/>
    <col min="10538" max="10538" width="16" style="9" customWidth="1"/>
    <col min="10539" max="10751" width="9.109375" style="9"/>
    <col min="10752" max="10752" width="15.33203125" style="9" bestFit="1" customWidth="1"/>
    <col min="10753" max="10753" width="15.33203125" style="9" customWidth="1"/>
    <col min="10754" max="10754" width="9.109375" style="9" customWidth="1"/>
    <col min="10755" max="10755" width="23.6640625" style="9" customWidth="1"/>
    <col min="10756" max="10756" width="18.88671875" style="9" customWidth="1"/>
    <col min="10757" max="10757" width="20.44140625" style="9" customWidth="1"/>
    <col min="10758" max="10758" width="21.44140625" style="9" customWidth="1"/>
    <col min="10759" max="10759" width="21.109375" style="9" customWidth="1"/>
    <col min="10760" max="10760" width="19.88671875" style="9" customWidth="1"/>
    <col min="10761" max="10763" width="14.44140625" style="9" bestFit="1" customWidth="1"/>
    <col min="10764" max="10764" width="14.88671875" style="9" bestFit="1" customWidth="1"/>
    <col min="10765" max="10765" width="14.44140625" style="9" bestFit="1" customWidth="1"/>
    <col min="10766" max="10766" width="17.88671875" style="9" bestFit="1" customWidth="1"/>
    <col min="10767" max="10768" width="14.44140625" style="9" bestFit="1" customWidth="1"/>
    <col min="10769" max="10771" width="16.109375" style="9" bestFit="1" customWidth="1"/>
    <col min="10772" max="10772" width="18.33203125" style="9" bestFit="1" customWidth="1"/>
    <col min="10773" max="10773" width="17.88671875" style="9" bestFit="1" customWidth="1"/>
    <col min="10774" max="10774" width="18.33203125" style="9" bestFit="1" customWidth="1"/>
    <col min="10775" max="10775" width="17.88671875" style="9" bestFit="1" customWidth="1"/>
    <col min="10776" max="10787" width="22" style="9" bestFit="1" customWidth="1"/>
    <col min="10788" max="10788" width="19.88671875" style="9" bestFit="1" customWidth="1"/>
    <col min="10789" max="10789" width="9.109375" style="9" customWidth="1"/>
    <col min="10790" max="10790" width="16.44140625" style="9" customWidth="1"/>
    <col min="10791" max="10791" width="9.109375" style="9" customWidth="1"/>
    <col min="10792" max="10792" width="18.88671875" style="9" customWidth="1"/>
    <col min="10793" max="10793" width="15" style="9" customWidth="1"/>
    <col min="10794" max="10794" width="16" style="9" customWidth="1"/>
    <col min="10795" max="11007" width="9.109375" style="9"/>
    <col min="11008" max="11008" width="15.33203125" style="9" bestFit="1" customWidth="1"/>
    <col min="11009" max="11009" width="15.33203125" style="9" customWidth="1"/>
    <col min="11010" max="11010" width="9.109375" style="9" customWidth="1"/>
    <col min="11011" max="11011" width="23.6640625" style="9" customWidth="1"/>
    <col min="11012" max="11012" width="18.88671875" style="9" customWidth="1"/>
    <col min="11013" max="11013" width="20.44140625" style="9" customWidth="1"/>
    <col min="11014" max="11014" width="21.44140625" style="9" customWidth="1"/>
    <col min="11015" max="11015" width="21.109375" style="9" customWidth="1"/>
    <col min="11016" max="11016" width="19.88671875" style="9" customWidth="1"/>
    <col min="11017" max="11019" width="14.44140625" style="9" bestFit="1" customWidth="1"/>
    <col min="11020" max="11020" width="14.88671875" style="9" bestFit="1" customWidth="1"/>
    <col min="11021" max="11021" width="14.44140625" style="9" bestFit="1" customWidth="1"/>
    <col min="11022" max="11022" width="17.88671875" style="9" bestFit="1" customWidth="1"/>
    <col min="11023" max="11024" width="14.44140625" style="9" bestFit="1" customWidth="1"/>
    <col min="11025" max="11027" width="16.109375" style="9" bestFit="1" customWidth="1"/>
    <col min="11028" max="11028" width="18.33203125" style="9" bestFit="1" customWidth="1"/>
    <col min="11029" max="11029" width="17.88671875" style="9" bestFit="1" customWidth="1"/>
    <col min="11030" max="11030" width="18.33203125" style="9" bestFit="1" customWidth="1"/>
    <col min="11031" max="11031" width="17.88671875" style="9" bestFit="1" customWidth="1"/>
    <col min="11032" max="11043" width="22" style="9" bestFit="1" customWidth="1"/>
    <col min="11044" max="11044" width="19.88671875" style="9" bestFit="1" customWidth="1"/>
    <col min="11045" max="11045" width="9.109375" style="9" customWidth="1"/>
    <col min="11046" max="11046" width="16.44140625" style="9" customWidth="1"/>
    <col min="11047" max="11047" width="9.109375" style="9" customWidth="1"/>
    <col min="11048" max="11048" width="18.88671875" style="9" customWidth="1"/>
    <col min="11049" max="11049" width="15" style="9" customWidth="1"/>
    <col min="11050" max="11050" width="16" style="9" customWidth="1"/>
    <col min="11051" max="11263" width="9.109375" style="9"/>
    <col min="11264" max="11264" width="15.33203125" style="9" bestFit="1" customWidth="1"/>
    <col min="11265" max="11265" width="15.33203125" style="9" customWidth="1"/>
    <col min="11266" max="11266" width="9.109375" style="9" customWidth="1"/>
    <col min="11267" max="11267" width="23.6640625" style="9" customWidth="1"/>
    <col min="11268" max="11268" width="18.88671875" style="9" customWidth="1"/>
    <col min="11269" max="11269" width="20.44140625" style="9" customWidth="1"/>
    <col min="11270" max="11270" width="21.44140625" style="9" customWidth="1"/>
    <col min="11271" max="11271" width="21.109375" style="9" customWidth="1"/>
    <col min="11272" max="11272" width="19.88671875" style="9" customWidth="1"/>
    <col min="11273" max="11275" width="14.44140625" style="9" bestFit="1" customWidth="1"/>
    <col min="11276" max="11276" width="14.88671875" style="9" bestFit="1" customWidth="1"/>
    <col min="11277" max="11277" width="14.44140625" style="9" bestFit="1" customWidth="1"/>
    <col min="11278" max="11278" width="17.88671875" style="9" bestFit="1" customWidth="1"/>
    <col min="11279" max="11280" width="14.44140625" style="9" bestFit="1" customWidth="1"/>
    <col min="11281" max="11283" width="16.109375" style="9" bestFit="1" customWidth="1"/>
    <col min="11284" max="11284" width="18.33203125" style="9" bestFit="1" customWidth="1"/>
    <col min="11285" max="11285" width="17.88671875" style="9" bestFit="1" customWidth="1"/>
    <col min="11286" max="11286" width="18.33203125" style="9" bestFit="1" customWidth="1"/>
    <col min="11287" max="11287" width="17.88671875" style="9" bestFit="1" customWidth="1"/>
    <col min="11288" max="11299" width="22" style="9" bestFit="1" customWidth="1"/>
    <col min="11300" max="11300" width="19.88671875" style="9" bestFit="1" customWidth="1"/>
    <col min="11301" max="11301" width="9.109375" style="9" customWidth="1"/>
    <col min="11302" max="11302" width="16.44140625" style="9" customWidth="1"/>
    <col min="11303" max="11303" width="9.109375" style="9" customWidth="1"/>
    <col min="11304" max="11304" width="18.88671875" style="9" customWidth="1"/>
    <col min="11305" max="11305" width="15" style="9" customWidth="1"/>
    <col min="11306" max="11306" width="16" style="9" customWidth="1"/>
    <col min="11307" max="11519" width="9.109375" style="9"/>
    <col min="11520" max="11520" width="15.33203125" style="9" bestFit="1" customWidth="1"/>
    <col min="11521" max="11521" width="15.33203125" style="9" customWidth="1"/>
    <col min="11522" max="11522" width="9.109375" style="9" customWidth="1"/>
    <col min="11523" max="11523" width="23.6640625" style="9" customWidth="1"/>
    <col min="11524" max="11524" width="18.88671875" style="9" customWidth="1"/>
    <col min="11525" max="11525" width="20.44140625" style="9" customWidth="1"/>
    <col min="11526" max="11526" width="21.44140625" style="9" customWidth="1"/>
    <col min="11527" max="11527" width="21.109375" style="9" customWidth="1"/>
    <col min="11528" max="11528" width="19.88671875" style="9" customWidth="1"/>
    <col min="11529" max="11531" width="14.44140625" style="9" bestFit="1" customWidth="1"/>
    <col min="11532" max="11532" width="14.88671875" style="9" bestFit="1" customWidth="1"/>
    <col min="11533" max="11533" width="14.44140625" style="9" bestFit="1" customWidth="1"/>
    <col min="11534" max="11534" width="17.88671875" style="9" bestFit="1" customWidth="1"/>
    <col min="11535" max="11536" width="14.44140625" style="9" bestFit="1" customWidth="1"/>
    <col min="11537" max="11539" width="16.109375" style="9" bestFit="1" customWidth="1"/>
    <col min="11540" max="11540" width="18.33203125" style="9" bestFit="1" customWidth="1"/>
    <col min="11541" max="11541" width="17.88671875" style="9" bestFit="1" customWidth="1"/>
    <col min="11542" max="11542" width="18.33203125" style="9" bestFit="1" customWidth="1"/>
    <col min="11543" max="11543" width="17.88671875" style="9" bestFit="1" customWidth="1"/>
    <col min="11544" max="11555" width="22" style="9" bestFit="1" customWidth="1"/>
    <col min="11556" max="11556" width="19.88671875" style="9" bestFit="1" customWidth="1"/>
    <col min="11557" max="11557" width="9.109375" style="9" customWidth="1"/>
    <col min="11558" max="11558" width="16.44140625" style="9" customWidth="1"/>
    <col min="11559" max="11559" width="9.109375" style="9" customWidth="1"/>
    <col min="11560" max="11560" width="18.88671875" style="9" customWidth="1"/>
    <col min="11561" max="11561" width="15" style="9" customWidth="1"/>
    <col min="11562" max="11562" width="16" style="9" customWidth="1"/>
    <col min="11563" max="11775" width="9.109375" style="9"/>
    <col min="11776" max="11776" width="15.33203125" style="9" bestFit="1" customWidth="1"/>
    <col min="11777" max="11777" width="15.33203125" style="9" customWidth="1"/>
    <col min="11778" max="11778" width="9.109375" style="9" customWidth="1"/>
    <col min="11779" max="11779" width="23.6640625" style="9" customWidth="1"/>
    <col min="11780" max="11780" width="18.88671875" style="9" customWidth="1"/>
    <col min="11781" max="11781" width="20.44140625" style="9" customWidth="1"/>
    <col min="11782" max="11782" width="21.44140625" style="9" customWidth="1"/>
    <col min="11783" max="11783" width="21.109375" style="9" customWidth="1"/>
    <col min="11784" max="11784" width="19.88671875" style="9" customWidth="1"/>
    <col min="11785" max="11787" width="14.44140625" style="9" bestFit="1" customWidth="1"/>
    <col min="11788" max="11788" width="14.88671875" style="9" bestFit="1" customWidth="1"/>
    <col min="11789" max="11789" width="14.44140625" style="9" bestFit="1" customWidth="1"/>
    <col min="11790" max="11790" width="17.88671875" style="9" bestFit="1" customWidth="1"/>
    <col min="11791" max="11792" width="14.44140625" style="9" bestFit="1" customWidth="1"/>
    <col min="11793" max="11795" width="16.109375" style="9" bestFit="1" customWidth="1"/>
    <col min="11796" max="11796" width="18.33203125" style="9" bestFit="1" customWidth="1"/>
    <col min="11797" max="11797" width="17.88671875" style="9" bestFit="1" customWidth="1"/>
    <col min="11798" max="11798" width="18.33203125" style="9" bestFit="1" customWidth="1"/>
    <col min="11799" max="11799" width="17.88671875" style="9" bestFit="1" customWidth="1"/>
    <col min="11800" max="11811" width="22" style="9" bestFit="1" customWidth="1"/>
    <col min="11812" max="11812" width="19.88671875" style="9" bestFit="1" customWidth="1"/>
    <col min="11813" max="11813" width="9.109375" style="9" customWidth="1"/>
    <col min="11814" max="11814" width="16.44140625" style="9" customWidth="1"/>
    <col min="11815" max="11815" width="9.109375" style="9" customWidth="1"/>
    <col min="11816" max="11816" width="18.88671875" style="9" customWidth="1"/>
    <col min="11817" max="11817" width="15" style="9" customWidth="1"/>
    <col min="11818" max="11818" width="16" style="9" customWidth="1"/>
    <col min="11819" max="12031" width="9.109375" style="9"/>
    <col min="12032" max="12032" width="15.33203125" style="9" bestFit="1" customWidth="1"/>
    <col min="12033" max="12033" width="15.33203125" style="9" customWidth="1"/>
    <col min="12034" max="12034" width="9.109375" style="9" customWidth="1"/>
    <col min="12035" max="12035" width="23.6640625" style="9" customWidth="1"/>
    <col min="12036" max="12036" width="18.88671875" style="9" customWidth="1"/>
    <col min="12037" max="12037" width="20.44140625" style="9" customWidth="1"/>
    <col min="12038" max="12038" width="21.44140625" style="9" customWidth="1"/>
    <col min="12039" max="12039" width="21.109375" style="9" customWidth="1"/>
    <col min="12040" max="12040" width="19.88671875" style="9" customWidth="1"/>
    <col min="12041" max="12043" width="14.44140625" style="9" bestFit="1" customWidth="1"/>
    <col min="12044" max="12044" width="14.88671875" style="9" bestFit="1" customWidth="1"/>
    <col min="12045" max="12045" width="14.44140625" style="9" bestFit="1" customWidth="1"/>
    <col min="12046" max="12046" width="17.88671875" style="9" bestFit="1" customWidth="1"/>
    <col min="12047" max="12048" width="14.44140625" style="9" bestFit="1" customWidth="1"/>
    <col min="12049" max="12051" width="16.109375" style="9" bestFit="1" customWidth="1"/>
    <col min="12052" max="12052" width="18.33203125" style="9" bestFit="1" customWidth="1"/>
    <col min="12053" max="12053" width="17.88671875" style="9" bestFit="1" customWidth="1"/>
    <col min="12054" max="12054" width="18.33203125" style="9" bestFit="1" customWidth="1"/>
    <col min="12055" max="12055" width="17.88671875" style="9" bestFit="1" customWidth="1"/>
    <col min="12056" max="12067" width="22" style="9" bestFit="1" customWidth="1"/>
    <col min="12068" max="12068" width="19.88671875" style="9" bestFit="1" customWidth="1"/>
    <col min="12069" max="12069" width="9.109375" style="9" customWidth="1"/>
    <col min="12070" max="12070" width="16.44140625" style="9" customWidth="1"/>
    <col min="12071" max="12071" width="9.109375" style="9" customWidth="1"/>
    <col min="12072" max="12072" width="18.88671875" style="9" customWidth="1"/>
    <col min="12073" max="12073" width="15" style="9" customWidth="1"/>
    <col min="12074" max="12074" width="16" style="9" customWidth="1"/>
    <col min="12075" max="12287" width="9.109375" style="9"/>
    <col min="12288" max="12288" width="15.33203125" style="9" bestFit="1" customWidth="1"/>
    <col min="12289" max="12289" width="15.33203125" style="9" customWidth="1"/>
    <col min="12290" max="12290" width="9.109375" style="9" customWidth="1"/>
    <col min="12291" max="12291" width="23.6640625" style="9" customWidth="1"/>
    <col min="12292" max="12292" width="18.88671875" style="9" customWidth="1"/>
    <col min="12293" max="12293" width="20.44140625" style="9" customWidth="1"/>
    <col min="12294" max="12294" width="21.44140625" style="9" customWidth="1"/>
    <col min="12295" max="12295" width="21.109375" style="9" customWidth="1"/>
    <col min="12296" max="12296" width="19.88671875" style="9" customWidth="1"/>
    <col min="12297" max="12299" width="14.44140625" style="9" bestFit="1" customWidth="1"/>
    <col min="12300" max="12300" width="14.88671875" style="9" bestFit="1" customWidth="1"/>
    <col min="12301" max="12301" width="14.44140625" style="9" bestFit="1" customWidth="1"/>
    <col min="12302" max="12302" width="17.88671875" style="9" bestFit="1" customWidth="1"/>
    <col min="12303" max="12304" width="14.44140625" style="9" bestFit="1" customWidth="1"/>
    <col min="12305" max="12307" width="16.109375" style="9" bestFit="1" customWidth="1"/>
    <col min="12308" max="12308" width="18.33203125" style="9" bestFit="1" customWidth="1"/>
    <col min="12309" max="12309" width="17.88671875" style="9" bestFit="1" customWidth="1"/>
    <col min="12310" max="12310" width="18.33203125" style="9" bestFit="1" customWidth="1"/>
    <col min="12311" max="12311" width="17.88671875" style="9" bestFit="1" customWidth="1"/>
    <col min="12312" max="12323" width="22" style="9" bestFit="1" customWidth="1"/>
    <col min="12324" max="12324" width="19.88671875" style="9" bestFit="1" customWidth="1"/>
    <col min="12325" max="12325" width="9.109375" style="9" customWidth="1"/>
    <col min="12326" max="12326" width="16.44140625" style="9" customWidth="1"/>
    <col min="12327" max="12327" width="9.109375" style="9" customWidth="1"/>
    <col min="12328" max="12328" width="18.88671875" style="9" customWidth="1"/>
    <col min="12329" max="12329" width="15" style="9" customWidth="1"/>
    <col min="12330" max="12330" width="16" style="9" customWidth="1"/>
    <col min="12331" max="12543" width="9.109375" style="9"/>
    <col min="12544" max="12544" width="15.33203125" style="9" bestFit="1" customWidth="1"/>
    <col min="12545" max="12545" width="15.33203125" style="9" customWidth="1"/>
    <col min="12546" max="12546" width="9.109375" style="9" customWidth="1"/>
    <col min="12547" max="12547" width="23.6640625" style="9" customWidth="1"/>
    <col min="12548" max="12548" width="18.88671875" style="9" customWidth="1"/>
    <col min="12549" max="12549" width="20.44140625" style="9" customWidth="1"/>
    <col min="12550" max="12550" width="21.44140625" style="9" customWidth="1"/>
    <col min="12551" max="12551" width="21.109375" style="9" customWidth="1"/>
    <col min="12552" max="12552" width="19.88671875" style="9" customWidth="1"/>
    <col min="12553" max="12555" width="14.44140625" style="9" bestFit="1" customWidth="1"/>
    <col min="12556" max="12556" width="14.88671875" style="9" bestFit="1" customWidth="1"/>
    <col min="12557" max="12557" width="14.44140625" style="9" bestFit="1" customWidth="1"/>
    <col min="12558" max="12558" width="17.88671875" style="9" bestFit="1" customWidth="1"/>
    <col min="12559" max="12560" width="14.44140625" style="9" bestFit="1" customWidth="1"/>
    <col min="12561" max="12563" width="16.109375" style="9" bestFit="1" customWidth="1"/>
    <col min="12564" max="12564" width="18.33203125" style="9" bestFit="1" customWidth="1"/>
    <col min="12565" max="12565" width="17.88671875" style="9" bestFit="1" customWidth="1"/>
    <col min="12566" max="12566" width="18.33203125" style="9" bestFit="1" customWidth="1"/>
    <col min="12567" max="12567" width="17.88671875" style="9" bestFit="1" customWidth="1"/>
    <col min="12568" max="12579" width="22" style="9" bestFit="1" customWidth="1"/>
    <col min="12580" max="12580" width="19.88671875" style="9" bestFit="1" customWidth="1"/>
    <col min="12581" max="12581" width="9.109375" style="9" customWidth="1"/>
    <col min="12582" max="12582" width="16.44140625" style="9" customWidth="1"/>
    <col min="12583" max="12583" width="9.109375" style="9" customWidth="1"/>
    <col min="12584" max="12584" width="18.88671875" style="9" customWidth="1"/>
    <col min="12585" max="12585" width="15" style="9" customWidth="1"/>
    <col min="12586" max="12586" width="16" style="9" customWidth="1"/>
    <col min="12587" max="12799" width="9.109375" style="9"/>
    <col min="12800" max="12800" width="15.33203125" style="9" bestFit="1" customWidth="1"/>
    <col min="12801" max="12801" width="15.33203125" style="9" customWidth="1"/>
    <col min="12802" max="12802" width="9.109375" style="9" customWidth="1"/>
    <col min="12803" max="12803" width="23.6640625" style="9" customWidth="1"/>
    <col min="12804" max="12804" width="18.88671875" style="9" customWidth="1"/>
    <col min="12805" max="12805" width="20.44140625" style="9" customWidth="1"/>
    <col min="12806" max="12806" width="21.44140625" style="9" customWidth="1"/>
    <col min="12807" max="12807" width="21.109375" style="9" customWidth="1"/>
    <col min="12808" max="12808" width="19.88671875" style="9" customWidth="1"/>
    <col min="12809" max="12811" width="14.44140625" style="9" bestFit="1" customWidth="1"/>
    <col min="12812" max="12812" width="14.88671875" style="9" bestFit="1" customWidth="1"/>
    <col min="12813" max="12813" width="14.44140625" style="9" bestFit="1" customWidth="1"/>
    <col min="12814" max="12814" width="17.88671875" style="9" bestFit="1" customWidth="1"/>
    <col min="12815" max="12816" width="14.44140625" style="9" bestFit="1" customWidth="1"/>
    <col min="12817" max="12819" width="16.109375" style="9" bestFit="1" customWidth="1"/>
    <col min="12820" max="12820" width="18.33203125" style="9" bestFit="1" customWidth="1"/>
    <col min="12821" max="12821" width="17.88671875" style="9" bestFit="1" customWidth="1"/>
    <col min="12822" max="12822" width="18.33203125" style="9" bestFit="1" customWidth="1"/>
    <col min="12823" max="12823" width="17.88671875" style="9" bestFit="1" customWidth="1"/>
    <col min="12824" max="12835" width="22" style="9" bestFit="1" customWidth="1"/>
    <col min="12836" max="12836" width="19.88671875" style="9" bestFit="1" customWidth="1"/>
    <col min="12837" max="12837" width="9.109375" style="9" customWidth="1"/>
    <col min="12838" max="12838" width="16.44140625" style="9" customWidth="1"/>
    <col min="12839" max="12839" width="9.109375" style="9" customWidth="1"/>
    <col min="12840" max="12840" width="18.88671875" style="9" customWidth="1"/>
    <col min="12841" max="12841" width="15" style="9" customWidth="1"/>
    <col min="12842" max="12842" width="16" style="9" customWidth="1"/>
    <col min="12843" max="13055" width="9.109375" style="9"/>
    <col min="13056" max="13056" width="15.33203125" style="9" bestFit="1" customWidth="1"/>
    <col min="13057" max="13057" width="15.33203125" style="9" customWidth="1"/>
    <col min="13058" max="13058" width="9.109375" style="9" customWidth="1"/>
    <col min="13059" max="13059" width="23.6640625" style="9" customWidth="1"/>
    <col min="13060" max="13060" width="18.88671875" style="9" customWidth="1"/>
    <col min="13061" max="13061" width="20.44140625" style="9" customWidth="1"/>
    <col min="13062" max="13062" width="21.44140625" style="9" customWidth="1"/>
    <col min="13063" max="13063" width="21.109375" style="9" customWidth="1"/>
    <col min="13064" max="13064" width="19.88671875" style="9" customWidth="1"/>
    <col min="13065" max="13067" width="14.44140625" style="9" bestFit="1" customWidth="1"/>
    <col min="13068" max="13068" width="14.88671875" style="9" bestFit="1" customWidth="1"/>
    <col min="13069" max="13069" width="14.44140625" style="9" bestFit="1" customWidth="1"/>
    <col min="13070" max="13070" width="17.88671875" style="9" bestFit="1" customWidth="1"/>
    <col min="13071" max="13072" width="14.44140625" style="9" bestFit="1" customWidth="1"/>
    <col min="13073" max="13075" width="16.109375" style="9" bestFit="1" customWidth="1"/>
    <col min="13076" max="13076" width="18.33203125" style="9" bestFit="1" customWidth="1"/>
    <col min="13077" max="13077" width="17.88671875" style="9" bestFit="1" customWidth="1"/>
    <col min="13078" max="13078" width="18.33203125" style="9" bestFit="1" customWidth="1"/>
    <col min="13079" max="13079" width="17.88671875" style="9" bestFit="1" customWidth="1"/>
    <col min="13080" max="13091" width="22" style="9" bestFit="1" customWidth="1"/>
    <col min="13092" max="13092" width="19.88671875" style="9" bestFit="1" customWidth="1"/>
    <col min="13093" max="13093" width="9.109375" style="9" customWidth="1"/>
    <col min="13094" max="13094" width="16.44140625" style="9" customWidth="1"/>
    <col min="13095" max="13095" width="9.109375" style="9" customWidth="1"/>
    <col min="13096" max="13096" width="18.88671875" style="9" customWidth="1"/>
    <col min="13097" max="13097" width="15" style="9" customWidth="1"/>
    <col min="13098" max="13098" width="16" style="9" customWidth="1"/>
    <col min="13099" max="13311" width="9.109375" style="9"/>
    <col min="13312" max="13312" width="15.33203125" style="9" bestFit="1" customWidth="1"/>
    <col min="13313" max="13313" width="15.33203125" style="9" customWidth="1"/>
    <col min="13314" max="13314" width="9.109375" style="9" customWidth="1"/>
    <col min="13315" max="13315" width="23.6640625" style="9" customWidth="1"/>
    <col min="13316" max="13316" width="18.88671875" style="9" customWidth="1"/>
    <col min="13317" max="13317" width="20.44140625" style="9" customWidth="1"/>
    <col min="13318" max="13318" width="21.44140625" style="9" customWidth="1"/>
    <col min="13319" max="13319" width="21.109375" style="9" customWidth="1"/>
    <col min="13320" max="13320" width="19.88671875" style="9" customWidth="1"/>
    <col min="13321" max="13323" width="14.44140625" style="9" bestFit="1" customWidth="1"/>
    <col min="13324" max="13324" width="14.88671875" style="9" bestFit="1" customWidth="1"/>
    <col min="13325" max="13325" width="14.44140625" style="9" bestFit="1" customWidth="1"/>
    <col min="13326" max="13326" width="17.88671875" style="9" bestFit="1" customWidth="1"/>
    <col min="13327" max="13328" width="14.44140625" style="9" bestFit="1" customWidth="1"/>
    <col min="13329" max="13331" width="16.109375" style="9" bestFit="1" customWidth="1"/>
    <col min="13332" max="13332" width="18.33203125" style="9" bestFit="1" customWidth="1"/>
    <col min="13333" max="13333" width="17.88671875" style="9" bestFit="1" customWidth="1"/>
    <col min="13334" max="13334" width="18.33203125" style="9" bestFit="1" customWidth="1"/>
    <col min="13335" max="13335" width="17.88671875" style="9" bestFit="1" customWidth="1"/>
    <col min="13336" max="13347" width="22" style="9" bestFit="1" customWidth="1"/>
    <col min="13348" max="13348" width="19.88671875" style="9" bestFit="1" customWidth="1"/>
    <col min="13349" max="13349" width="9.109375" style="9" customWidth="1"/>
    <col min="13350" max="13350" width="16.44140625" style="9" customWidth="1"/>
    <col min="13351" max="13351" width="9.109375" style="9" customWidth="1"/>
    <col min="13352" max="13352" width="18.88671875" style="9" customWidth="1"/>
    <col min="13353" max="13353" width="15" style="9" customWidth="1"/>
    <col min="13354" max="13354" width="16" style="9" customWidth="1"/>
    <col min="13355" max="13567" width="9.109375" style="9"/>
    <col min="13568" max="13568" width="15.33203125" style="9" bestFit="1" customWidth="1"/>
    <col min="13569" max="13569" width="15.33203125" style="9" customWidth="1"/>
    <col min="13570" max="13570" width="9.109375" style="9" customWidth="1"/>
    <col min="13571" max="13571" width="23.6640625" style="9" customWidth="1"/>
    <col min="13572" max="13572" width="18.88671875" style="9" customWidth="1"/>
    <col min="13573" max="13573" width="20.44140625" style="9" customWidth="1"/>
    <col min="13574" max="13574" width="21.44140625" style="9" customWidth="1"/>
    <col min="13575" max="13575" width="21.109375" style="9" customWidth="1"/>
    <col min="13576" max="13576" width="19.88671875" style="9" customWidth="1"/>
    <col min="13577" max="13579" width="14.44140625" style="9" bestFit="1" customWidth="1"/>
    <col min="13580" max="13580" width="14.88671875" style="9" bestFit="1" customWidth="1"/>
    <col min="13581" max="13581" width="14.44140625" style="9" bestFit="1" customWidth="1"/>
    <col min="13582" max="13582" width="17.88671875" style="9" bestFit="1" customWidth="1"/>
    <col min="13583" max="13584" width="14.44140625" style="9" bestFit="1" customWidth="1"/>
    <col min="13585" max="13587" width="16.109375" style="9" bestFit="1" customWidth="1"/>
    <col min="13588" max="13588" width="18.33203125" style="9" bestFit="1" customWidth="1"/>
    <col min="13589" max="13589" width="17.88671875" style="9" bestFit="1" customWidth="1"/>
    <col min="13590" max="13590" width="18.33203125" style="9" bestFit="1" customWidth="1"/>
    <col min="13591" max="13591" width="17.88671875" style="9" bestFit="1" customWidth="1"/>
    <col min="13592" max="13603" width="22" style="9" bestFit="1" customWidth="1"/>
    <col min="13604" max="13604" width="19.88671875" style="9" bestFit="1" customWidth="1"/>
    <col min="13605" max="13605" width="9.109375" style="9" customWidth="1"/>
    <col min="13606" max="13606" width="16.44140625" style="9" customWidth="1"/>
    <col min="13607" max="13607" width="9.109375" style="9" customWidth="1"/>
    <col min="13608" max="13608" width="18.88671875" style="9" customWidth="1"/>
    <col min="13609" max="13609" width="15" style="9" customWidth="1"/>
    <col min="13610" max="13610" width="16" style="9" customWidth="1"/>
    <col min="13611" max="13823" width="9.109375" style="9"/>
    <col min="13824" max="13824" width="15.33203125" style="9" bestFit="1" customWidth="1"/>
    <col min="13825" max="13825" width="15.33203125" style="9" customWidth="1"/>
    <col min="13826" max="13826" width="9.109375" style="9" customWidth="1"/>
    <col min="13827" max="13827" width="23.6640625" style="9" customWidth="1"/>
    <col min="13828" max="13828" width="18.88671875" style="9" customWidth="1"/>
    <col min="13829" max="13829" width="20.44140625" style="9" customWidth="1"/>
    <col min="13830" max="13830" width="21.44140625" style="9" customWidth="1"/>
    <col min="13831" max="13831" width="21.109375" style="9" customWidth="1"/>
    <col min="13832" max="13832" width="19.88671875" style="9" customWidth="1"/>
    <col min="13833" max="13835" width="14.44140625" style="9" bestFit="1" customWidth="1"/>
    <col min="13836" max="13836" width="14.88671875" style="9" bestFit="1" customWidth="1"/>
    <col min="13837" max="13837" width="14.44140625" style="9" bestFit="1" customWidth="1"/>
    <col min="13838" max="13838" width="17.88671875" style="9" bestFit="1" customWidth="1"/>
    <col min="13839" max="13840" width="14.44140625" style="9" bestFit="1" customWidth="1"/>
    <col min="13841" max="13843" width="16.109375" style="9" bestFit="1" customWidth="1"/>
    <col min="13844" max="13844" width="18.33203125" style="9" bestFit="1" customWidth="1"/>
    <col min="13845" max="13845" width="17.88671875" style="9" bestFit="1" customWidth="1"/>
    <col min="13846" max="13846" width="18.33203125" style="9" bestFit="1" customWidth="1"/>
    <col min="13847" max="13847" width="17.88671875" style="9" bestFit="1" customWidth="1"/>
    <col min="13848" max="13859" width="22" style="9" bestFit="1" customWidth="1"/>
    <col min="13860" max="13860" width="19.88671875" style="9" bestFit="1" customWidth="1"/>
    <col min="13861" max="13861" width="9.109375" style="9" customWidth="1"/>
    <col min="13862" max="13862" width="16.44140625" style="9" customWidth="1"/>
    <col min="13863" max="13863" width="9.109375" style="9" customWidth="1"/>
    <col min="13864" max="13864" width="18.88671875" style="9" customWidth="1"/>
    <col min="13865" max="13865" width="15" style="9" customWidth="1"/>
    <col min="13866" max="13866" width="16" style="9" customWidth="1"/>
    <col min="13867" max="14079" width="9.109375" style="9"/>
    <col min="14080" max="14080" width="15.33203125" style="9" bestFit="1" customWidth="1"/>
    <col min="14081" max="14081" width="15.33203125" style="9" customWidth="1"/>
    <col min="14082" max="14082" width="9.109375" style="9" customWidth="1"/>
    <col min="14083" max="14083" width="23.6640625" style="9" customWidth="1"/>
    <col min="14084" max="14084" width="18.88671875" style="9" customWidth="1"/>
    <col min="14085" max="14085" width="20.44140625" style="9" customWidth="1"/>
    <col min="14086" max="14086" width="21.44140625" style="9" customWidth="1"/>
    <col min="14087" max="14087" width="21.109375" style="9" customWidth="1"/>
    <col min="14088" max="14088" width="19.88671875" style="9" customWidth="1"/>
    <col min="14089" max="14091" width="14.44140625" style="9" bestFit="1" customWidth="1"/>
    <col min="14092" max="14092" width="14.88671875" style="9" bestFit="1" customWidth="1"/>
    <col min="14093" max="14093" width="14.44140625" style="9" bestFit="1" customWidth="1"/>
    <col min="14094" max="14094" width="17.88671875" style="9" bestFit="1" customWidth="1"/>
    <col min="14095" max="14096" width="14.44140625" style="9" bestFit="1" customWidth="1"/>
    <col min="14097" max="14099" width="16.109375" style="9" bestFit="1" customWidth="1"/>
    <col min="14100" max="14100" width="18.33203125" style="9" bestFit="1" customWidth="1"/>
    <col min="14101" max="14101" width="17.88671875" style="9" bestFit="1" customWidth="1"/>
    <col min="14102" max="14102" width="18.33203125" style="9" bestFit="1" customWidth="1"/>
    <col min="14103" max="14103" width="17.88671875" style="9" bestFit="1" customWidth="1"/>
    <col min="14104" max="14115" width="22" style="9" bestFit="1" customWidth="1"/>
    <col min="14116" max="14116" width="19.88671875" style="9" bestFit="1" customWidth="1"/>
    <col min="14117" max="14117" width="9.109375" style="9" customWidth="1"/>
    <col min="14118" max="14118" width="16.44140625" style="9" customWidth="1"/>
    <col min="14119" max="14119" width="9.109375" style="9" customWidth="1"/>
    <col min="14120" max="14120" width="18.88671875" style="9" customWidth="1"/>
    <col min="14121" max="14121" width="15" style="9" customWidth="1"/>
    <col min="14122" max="14122" width="16" style="9" customWidth="1"/>
    <col min="14123" max="14335" width="9.109375" style="9"/>
    <col min="14336" max="14336" width="15.33203125" style="9" bestFit="1" customWidth="1"/>
    <col min="14337" max="14337" width="15.33203125" style="9" customWidth="1"/>
    <col min="14338" max="14338" width="9.109375" style="9" customWidth="1"/>
    <col min="14339" max="14339" width="23.6640625" style="9" customWidth="1"/>
    <col min="14340" max="14340" width="18.88671875" style="9" customWidth="1"/>
    <col min="14341" max="14341" width="20.44140625" style="9" customWidth="1"/>
    <col min="14342" max="14342" width="21.44140625" style="9" customWidth="1"/>
    <col min="14343" max="14343" width="21.109375" style="9" customWidth="1"/>
    <col min="14344" max="14344" width="19.88671875" style="9" customWidth="1"/>
    <col min="14345" max="14347" width="14.44140625" style="9" bestFit="1" customWidth="1"/>
    <col min="14348" max="14348" width="14.88671875" style="9" bestFit="1" customWidth="1"/>
    <col min="14349" max="14349" width="14.44140625" style="9" bestFit="1" customWidth="1"/>
    <col min="14350" max="14350" width="17.88671875" style="9" bestFit="1" customWidth="1"/>
    <col min="14351" max="14352" width="14.44140625" style="9" bestFit="1" customWidth="1"/>
    <col min="14353" max="14355" width="16.109375" style="9" bestFit="1" customWidth="1"/>
    <col min="14356" max="14356" width="18.33203125" style="9" bestFit="1" customWidth="1"/>
    <col min="14357" max="14357" width="17.88671875" style="9" bestFit="1" customWidth="1"/>
    <col min="14358" max="14358" width="18.33203125" style="9" bestFit="1" customWidth="1"/>
    <col min="14359" max="14359" width="17.88671875" style="9" bestFit="1" customWidth="1"/>
    <col min="14360" max="14371" width="22" style="9" bestFit="1" customWidth="1"/>
    <col min="14372" max="14372" width="19.88671875" style="9" bestFit="1" customWidth="1"/>
    <col min="14373" max="14373" width="9.109375" style="9" customWidth="1"/>
    <col min="14374" max="14374" width="16.44140625" style="9" customWidth="1"/>
    <col min="14375" max="14375" width="9.109375" style="9" customWidth="1"/>
    <col min="14376" max="14376" width="18.88671875" style="9" customWidth="1"/>
    <col min="14377" max="14377" width="15" style="9" customWidth="1"/>
    <col min="14378" max="14378" width="16" style="9" customWidth="1"/>
    <col min="14379" max="14591" width="9.109375" style="9"/>
    <col min="14592" max="14592" width="15.33203125" style="9" bestFit="1" customWidth="1"/>
    <col min="14593" max="14593" width="15.33203125" style="9" customWidth="1"/>
    <col min="14594" max="14594" width="9.109375" style="9" customWidth="1"/>
    <col min="14595" max="14595" width="23.6640625" style="9" customWidth="1"/>
    <col min="14596" max="14596" width="18.88671875" style="9" customWidth="1"/>
    <col min="14597" max="14597" width="20.44140625" style="9" customWidth="1"/>
    <col min="14598" max="14598" width="21.44140625" style="9" customWidth="1"/>
    <col min="14599" max="14599" width="21.109375" style="9" customWidth="1"/>
    <col min="14600" max="14600" width="19.88671875" style="9" customWidth="1"/>
    <col min="14601" max="14603" width="14.44140625" style="9" bestFit="1" customWidth="1"/>
    <col min="14604" max="14604" width="14.88671875" style="9" bestFit="1" customWidth="1"/>
    <col min="14605" max="14605" width="14.44140625" style="9" bestFit="1" customWidth="1"/>
    <col min="14606" max="14606" width="17.88671875" style="9" bestFit="1" customWidth="1"/>
    <col min="14607" max="14608" width="14.44140625" style="9" bestFit="1" customWidth="1"/>
    <col min="14609" max="14611" width="16.109375" style="9" bestFit="1" customWidth="1"/>
    <col min="14612" max="14612" width="18.33203125" style="9" bestFit="1" customWidth="1"/>
    <col min="14613" max="14613" width="17.88671875" style="9" bestFit="1" customWidth="1"/>
    <col min="14614" max="14614" width="18.33203125" style="9" bestFit="1" customWidth="1"/>
    <col min="14615" max="14615" width="17.88671875" style="9" bestFit="1" customWidth="1"/>
    <col min="14616" max="14627" width="22" style="9" bestFit="1" customWidth="1"/>
    <col min="14628" max="14628" width="19.88671875" style="9" bestFit="1" customWidth="1"/>
    <col min="14629" max="14629" width="9.109375" style="9" customWidth="1"/>
    <col min="14630" max="14630" width="16.44140625" style="9" customWidth="1"/>
    <col min="14631" max="14631" width="9.109375" style="9" customWidth="1"/>
    <col min="14632" max="14632" width="18.88671875" style="9" customWidth="1"/>
    <col min="14633" max="14633" width="15" style="9" customWidth="1"/>
    <col min="14634" max="14634" width="16" style="9" customWidth="1"/>
    <col min="14635" max="14847" width="9.109375" style="9"/>
    <col min="14848" max="14848" width="15.33203125" style="9" bestFit="1" customWidth="1"/>
    <col min="14849" max="14849" width="15.33203125" style="9" customWidth="1"/>
    <col min="14850" max="14850" width="9.109375" style="9" customWidth="1"/>
    <col min="14851" max="14851" width="23.6640625" style="9" customWidth="1"/>
    <col min="14852" max="14852" width="18.88671875" style="9" customWidth="1"/>
    <col min="14853" max="14853" width="20.44140625" style="9" customWidth="1"/>
    <col min="14854" max="14854" width="21.44140625" style="9" customWidth="1"/>
    <col min="14855" max="14855" width="21.109375" style="9" customWidth="1"/>
    <col min="14856" max="14856" width="19.88671875" style="9" customWidth="1"/>
    <col min="14857" max="14859" width="14.44140625" style="9" bestFit="1" customWidth="1"/>
    <col min="14860" max="14860" width="14.88671875" style="9" bestFit="1" customWidth="1"/>
    <col min="14861" max="14861" width="14.44140625" style="9" bestFit="1" customWidth="1"/>
    <col min="14862" max="14862" width="17.88671875" style="9" bestFit="1" customWidth="1"/>
    <col min="14863" max="14864" width="14.44140625" style="9" bestFit="1" customWidth="1"/>
    <col min="14865" max="14867" width="16.109375" style="9" bestFit="1" customWidth="1"/>
    <col min="14868" max="14868" width="18.33203125" style="9" bestFit="1" customWidth="1"/>
    <col min="14869" max="14869" width="17.88671875" style="9" bestFit="1" customWidth="1"/>
    <col min="14870" max="14870" width="18.33203125" style="9" bestFit="1" customWidth="1"/>
    <col min="14871" max="14871" width="17.88671875" style="9" bestFit="1" customWidth="1"/>
    <col min="14872" max="14883" width="22" style="9" bestFit="1" customWidth="1"/>
    <col min="14884" max="14884" width="19.88671875" style="9" bestFit="1" customWidth="1"/>
    <col min="14885" max="14885" width="9.109375" style="9" customWidth="1"/>
    <col min="14886" max="14886" width="16.44140625" style="9" customWidth="1"/>
    <col min="14887" max="14887" width="9.109375" style="9" customWidth="1"/>
    <col min="14888" max="14888" width="18.88671875" style="9" customWidth="1"/>
    <col min="14889" max="14889" width="15" style="9" customWidth="1"/>
    <col min="14890" max="14890" width="16" style="9" customWidth="1"/>
    <col min="14891" max="15103" width="9.109375" style="9"/>
    <col min="15104" max="15104" width="15.33203125" style="9" bestFit="1" customWidth="1"/>
    <col min="15105" max="15105" width="15.33203125" style="9" customWidth="1"/>
    <col min="15106" max="15106" width="9.109375" style="9" customWidth="1"/>
    <col min="15107" max="15107" width="23.6640625" style="9" customWidth="1"/>
    <col min="15108" max="15108" width="18.88671875" style="9" customWidth="1"/>
    <col min="15109" max="15109" width="20.44140625" style="9" customWidth="1"/>
    <col min="15110" max="15110" width="21.44140625" style="9" customWidth="1"/>
    <col min="15111" max="15111" width="21.109375" style="9" customWidth="1"/>
    <col min="15112" max="15112" width="19.88671875" style="9" customWidth="1"/>
    <col min="15113" max="15115" width="14.44140625" style="9" bestFit="1" customWidth="1"/>
    <col min="15116" max="15116" width="14.88671875" style="9" bestFit="1" customWidth="1"/>
    <col min="15117" max="15117" width="14.44140625" style="9" bestFit="1" customWidth="1"/>
    <col min="15118" max="15118" width="17.88671875" style="9" bestFit="1" customWidth="1"/>
    <col min="15119" max="15120" width="14.44140625" style="9" bestFit="1" customWidth="1"/>
    <col min="15121" max="15123" width="16.109375" style="9" bestFit="1" customWidth="1"/>
    <col min="15124" max="15124" width="18.33203125" style="9" bestFit="1" customWidth="1"/>
    <col min="15125" max="15125" width="17.88671875" style="9" bestFit="1" customWidth="1"/>
    <col min="15126" max="15126" width="18.33203125" style="9" bestFit="1" customWidth="1"/>
    <col min="15127" max="15127" width="17.88671875" style="9" bestFit="1" customWidth="1"/>
    <col min="15128" max="15139" width="22" style="9" bestFit="1" customWidth="1"/>
    <col min="15140" max="15140" width="19.88671875" style="9" bestFit="1" customWidth="1"/>
    <col min="15141" max="15141" width="9.109375" style="9" customWidth="1"/>
    <col min="15142" max="15142" width="16.44140625" style="9" customWidth="1"/>
    <col min="15143" max="15143" width="9.109375" style="9" customWidth="1"/>
    <col min="15144" max="15144" width="18.88671875" style="9" customWidth="1"/>
    <col min="15145" max="15145" width="15" style="9" customWidth="1"/>
    <col min="15146" max="15146" width="16" style="9" customWidth="1"/>
    <col min="15147" max="15359" width="9.109375" style="9"/>
    <col min="15360" max="15360" width="15.33203125" style="9" bestFit="1" customWidth="1"/>
    <col min="15361" max="15361" width="15.33203125" style="9" customWidth="1"/>
    <col min="15362" max="15362" width="9.109375" style="9" customWidth="1"/>
    <col min="15363" max="15363" width="23.6640625" style="9" customWidth="1"/>
    <col min="15364" max="15364" width="18.88671875" style="9" customWidth="1"/>
    <col min="15365" max="15365" width="20.44140625" style="9" customWidth="1"/>
    <col min="15366" max="15366" width="21.44140625" style="9" customWidth="1"/>
    <col min="15367" max="15367" width="21.109375" style="9" customWidth="1"/>
    <col min="15368" max="15368" width="19.88671875" style="9" customWidth="1"/>
    <col min="15369" max="15371" width="14.44140625" style="9" bestFit="1" customWidth="1"/>
    <col min="15372" max="15372" width="14.88671875" style="9" bestFit="1" customWidth="1"/>
    <col min="15373" max="15373" width="14.44140625" style="9" bestFit="1" customWidth="1"/>
    <col min="15374" max="15374" width="17.88671875" style="9" bestFit="1" customWidth="1"/>
    <col min="15375" max="15376" width="14.44140625" style="9" bestFit="1" customWidth="1"/>
    <col min="15377" max="15379" width="16.109375" style="9" bestFit="1" customWidth="1"/>
    <col min="15380" max="15380" width="18.33203125" style="9" bestFit="1" customWidth="1"/>
    <col min="15381" max="15381" width="17.88671875" style="9" bestFit="1" customWidth="1"/>
    <col min="15382" max="15382" width="18.33203125" style="9" bestFit="1" customWidth="1"/>
    <col min="15383" max="15383" width="17.88671875" style="9" bestFit="1" customWidth="1"/>
    <col min="15384" max="15395" width="22" style="9" bestFit="1" customWidth="1"/>
    <col min="15396" max="15396" width="19.88671875" style="9" bestFit="1" customWidth="1"/>
    <col min="15397" max="15397" width="9.109375" style="9" customWidth="1"/>
    <col min="15398" max="15398" width="16.44140625" style="9" customWidth="1"/>
    <col min="15399" max="15399" width="9.109375" style="9" customWidth="1"/>
    <col min="15400" max="15400" width="18.88671875" style="9" customWidth="1"/>
    <col min="15401" max="15401" width="15" style="9" customWidth="1"/>
    <col min="15402" max="15402" width="16" style="9" customWidth="1"/>
    <col min="15403" max="15615" width="9.109375" style="9"/>
    <col min="15616" max="15616" width="15.33203125" style="9" bestFit="1" customWidth="1"/>
    <col min="15617" max="15617" width="15.33203125" style="9" customWidth="1"/>
    <col min="15618" max="15618" width="9.109375" style="9" customWidth="1"/>
    <col min="15619" max="15619" width="23.6640625" style="9" customWidth="1"/>
    <col min="15620" max="15620" width="18.88671875" style="9" customWidth="1"/>
    <col min="15621" max="15621" width="20.44140625" style="9" customWidth="1"/>
    <col min="15622" max="15622" width="21.44140625" style="9" customWidth="1"/>
    <col min="15623" max="15623" width="21.109375" style="9" customWidth="1"/>
    <col min="15624" max="15624" width="19.88671875" style="9" customWidth="1"/>
    <col min="15625" max="15627" width="14.44140625" style="9" bestFit="1" customWidth="1"/>
    <col min="15628" max="15628" width="14.88671875" style="9" bestFit="1" customWidth="1"/>
    <col min="15629" max="15629" width="14.44140625" style="9" bestFit="1" customWidth="1"/>
    <col min="15630" max="15630" width="17.88671875" style="9" bestFit="1" customWidth="1"/>
    <col min="15631" max="15632" width="14.44140625" style="9" bestFit="1" customWidth="1"/>
    <col min="15633" max="15635" width="16.109375" style="9" bestFit="1" customWidth="1"/>
    <col min="15636" max="15636" width="18.33203125" style="9" bestFit="1" customWidth="1"/>
    <col min="15637" max="15637" width="17.88671875" style="9" bestFit="1" customWidth="1"/>
    <col min="15638" max="15638" width="18.33203125" style="9" bestFit="1" customWidth="1"/>
    <col min="15639" max="15639" width="17.88671875" style="9" bestFit="1" customWidth="1"/>
    <col min="15640" max="15651" width="22" style="9" bestFit="1" customWidth="1"/>
    <col min="15652" max="15652" width="19.88671875" style="9" bestFit="1" customWidth="1"/>
    <col min="15653" max="15653" width="9.109375" style="9" customWidth="1"/>
    <col min="15654" max="15654" width="16.44140625" style="9" customWidth="1"/>
    <col min="15655" max="15655" width="9.109375" style="9" customWidth="1"/>
    <col min="15656" max="15656" width="18.88671875" style="9" customWidth="1"/>
    <col min="15657" max="15657" width="15" style="9" customWidth="1"/>
    <col min="15658" max="15658" width="16" style="9" customWidth="1"/>
    <col min="15659" max="15871" width="9.109375" style="9"/>
    <col min="15872" max="15872" width="15.33203125" style="9" bestFit="1" customWidth="1"/>
    <col min="15873" max="15873" width="15.33203125" style="9" customWidth="1"/>
    <col min="15874" max="15874" width="9.109375" style="9" customWidth="1"/>
    <col min="15875" max="15875" width="23.6640625" style="9" customWidth="1"/>
    <col min="15876" max="15876" width="18.88671875" style="9" customWidth="1"/>
    <col min="15877" max="15877" width="20.44140625" style="9" customWidth="1"/>
    <col min="15878" max="15878" width="21.44140625" style="9" customWidth="1"/>
    <col min="15879" max="15879" width="21.109375" style="9" customWidth="1"/>
    <col min="15880" max="15880" width="19.88671875" style="9" customWidth="1"/>
    <col min="15881" max="15883" width="14.44140625" style="9" bestFit="1" customWidth="1"/>
    <col min="15884" max="15884" width="14.88671875" style="9" bestFit="1" customWidth="1"/>
    <col min="15885" max="15885" width="14.44140625" style="9" bestFit="1" customWidth="1"/>
    <col min="15886" max="15886" width="17.88671875" style="9" bestFit="1" customWidth="1"/>
    <col min="15887" max="15888" width="14.44140625" style="9" bestFit="1" customWidth="1"/>
    <col min="15889" max="15891" width="16.109375" style="9" bestFit="1" customWidth="1"/>
    <col min="15892" max="15892" width="18.33203125" style="9" bestFit="1" customWidth="1"/>
    <col min="15893" max="15893" width="17.88671875" style="9" bestFit="1" customWidth="1"/>
    <col min="15894" max="15894" width="18.33203125" style="9" bestFit="1" customWidth="1"/>
    <col min="15895" max="15895" width="17.88671875" style="9" bestFit="1" customWidth="1"/>
    <col min="15896" max="15907" width="22" style="9" bestFit="1" customWidth="1"/>
    <col min="15908" max="15908" width="19.88671875" style="9" bestFit="1" customWidth="1"/>
    <col min="15909" max="15909" width="9.109375" style="9" customWidth="1"/>
    <col min="15910" max="15910" width="16.44140625" style="9" customWidth="1"/>
    <col min="15911" max="15911" width="9.109375" style="9" customWidth="1"/>
    <col min="15912" max="15912" width="18.88671875" style="9" customWidth="1"/>
    <col min="15913" max="15913" width="15" style="9" customWidth="1"/>
    <col min="15914" max="15914" width="16" style="9" customWidth="1"/>
    <col min="15915" max="16127" width="9.109375" style="9"/>
    <col min="16128" max="16128" width="15.33203125" style="9" bestFit="1" customWidth="1"/>
    <col min="16129" max="16129" width="15.33203125" style="9" customWidth="1"/>
    <col min="16130" max="16130" width="9.109375" style="9" customWidth="1"/>
    <col min="16131" max="16131" width="23.6640625" style="9" customWidth="1"/>
    <col min="16132" max="16132" width="18.88671875" style="9" customWidth="1"/>
    <col min="16133" max="16133" width="20.44140625" style="9" customWidth="1"/>
    <col min="16134" max="16134" width="21.44140625" style="9" customWidth="1"/>
    <col min="16135" max="16135" width="21.109375" style="9" customWidth="1"/>
    <col min="16136" max="16136" width="19.88671875" style="9" customWidth="1"/>
    <col min="16137" max="16139" width="14.44140625" style="9" bestFit="1" customWidth="1"/>
    <col min="16140" max="16140" width="14.88671875" style="9" bestFit="1" customWidth="1"/>
    <col min="16141" max="16141" width="14.44140625" style="9" bestFit="1" customWidth="1"/>
    <col min="16142" max="16142" width="17.88671875" style="9" bestFit="1" customWidth="1"/>
    <col min="16143" max="16144" width="14.44140625" style="9" bestFit="1" customWidth="1"/>
    <col min="16145" max="16147" width="16.109375" style="9" bestFit="1" customWidth="1"/>
    <col min="16148" max="16148" width="18.33203125" style="9" bestFit="1" customWidth="1"/>
    <col min="16149" max="16149" width="17.88671875" style="9" bestFit="1" customWidth="1"/>
    <col min="16150" max="16150" width="18.33203125" style="9" bestFit="1" customWidth="1"/>
    <col min="16151" max="16151" width="17.88671875" style="9" bestFit="1" customWidth="1"/>
    <col min="16152" max="16163" width="22" style="9" bestFit="1" customWidth="1"/>
    <col min="16164" max="16164" width="19.88671875" style="9" bestFit="1" customWidth="1"/>
    <col min="16165" max="16165" width="9.109375" style="9" customWidth="1"/>
    <col min="16166" max="16166" width="16.44140625" style="9" customWidth="1"/>
    <col min="16167" max="16167" width="9.109375" style="9" customWidth="1"/>
    <col min="16168" max="16168" width="18.88671875" style="9" customWidth="1"/>
    <col min="16169" max="16169" width="15" style="9" customWidth="1"/>
    <col min="16170" max="16170" width="16" style="9" customWidth="1"/>
    <col min="16171" max="16384" width="9.109375" style="9"/>
  </cols>
  <sheetData>
    <row r="1" spans="1:18" x14ac:dyDescent="0.25">
      <c r="A1" s="115" t="s">
        <v>44</v>
      </c>
      <c r="B1" s="9" t="s">
        <v>45</v>
      </c>
      <c r="C1" s="115" t="s">
        <v>46</v>
      </c>
      <c r="D1" s="115" t="s">
        <v>47</v>
      </c>
      <c r="E1" s="115" t="s">
        <v>48</v>
      </c>
      <c r="F1" s="115" t="s">
        <v>49</v>
      </c>
      <c r="G1" s="115" t="s">
        <v>50</v>
      </c>
      <c r="H1" s="115" t="s">
        <v>51</v>
      </c>
      <c r="I1" s="115" t="s">
        <v>52</v>
      </c>
      <c r="J1" s="115" t="s">
        <v>53</v>
      </c>
      <c r="K1" s="115" t="s">
        <v>54</v>
      </c>
      <c r="L1" s="115" t="s">
        <v>55</v>
      </c>
      <c r="M1" s="115" t="s">
        <v>191</v>
      </c>
      <c r="N1" s="115" t="s">
        <v>56</v>
      </c>
      <c r="O1" s="115" t="s">
        <v>72</v>
      </c>
    </row>
    <row r="2" spans="1:18" ht="14.4" x14ac:dyDescent="0.3">
      <c r="A2" s="143">
        <v>45356.411782407406</v>
      </c>
      <c r="B2" s="46">
        <f>MROUND(A2,"00:01:00")</f>
        <v>45356.411805555559</v>
      </c>
      <c r="C2" s="141">
        <v>2.00037727272727</v>
      </c>
      <c r="D2" s="141">
        <v>-6.7681818181818199E-3</v>
      </c>
      <c r="E2" s="141">
        <v>606.98888888888905</v>
      </c>
      <c r="F2" s="141">
        <v>100.90238095238099</v>
      </c>
      <c r="G2" s="141">
        <v>21</v>
      </c>
      <c r="H2" s="141">
        <v>36.552142857142897</v>
      </c>
      <c r="I2" s="141">
        <v>6.6619000000000002</v>
      </c>
      <c r="J2" s="141">
        <v>0.04</v>
      </c>
      <c r="K2" s="141">
        <v>20.515000000000001</v>
      </c>
      <c r="L2" s="144"/>
      <c r="M2" s="141">
        <v>0</v>
      </c>
      <c r="N2" s="141">
        <v>4901.4156923076898</v>
      </c>
      <c r="O2" s="141">
        <v>0</v>
      </c>
      <c r="P2" s="36" t="s">
        <v>57</v>
      </c>
      <c r="Q2" s="35"/>
    </row>
    <row r="3" spans="1:18" ht="14.4" x14ac:dyDescent="0.3">
      <c r="A3" s="143">
        <v>45356.412476851852</v>
      </c>
      <c r="B3" s="46">
        <f t="shared" ref="B3:B66" si="0">MROUND(A3,"00:01:00")</f>
        <v>45356.412499999999</v>
      </c>
      <c r="C3" s="141">
        <v>2.0010238095238102</v>
      </c>
      <c r="D3" s="141">
        <v>-6.8904761904761899E-3</v>
      </c>
      <c r="E3" s="141">
        <v>1345.7047619047601</v>
      </c>
      <c r="F3" s="141">
        <v>100.47</v>
      </c>
      <c r="G3" s="141">
        <v>21</v>
      </c>
      <c r="H3" s="141">
        <v>36.5427777777778</v>
      </c>
      <c r="I3" s="141">
        <v>6.6689999999999996</v>
      </c>
      <c r="J3" s="141">
        <v>0.04</v>
      </c>
      <c r="K3" s="141">
        <v>20.5</v>
      </c>
      <c r="L3" s="144"/>
      <c r="M3" s="141">
        <v>0</v>
      </c>
      <c r="N3" s="141">
        <v>4901.4156923076898</v>
      </c>
      <c r="O3" s="144"/>
      <c r="P3" s="8" t="s">
        <v>58</v>
      </c>
      <c r="Q3" s="35"/>
      <c r="R3" s="10"/>
    </row>
    <row r="4" spans="1:18" ht="14.4" x14ac:dyDescent="0.3">
      <c r="A4" s="143">
        <v>45356.413171296299</v>
      </c>
      <c r="B4" s="46">
        <f t="shared" si="0"/>
        <v>45356.413194444445</v>
      </c>
      <c r="C4" s="141">
        <v>1.9981952380952399</v>
      </c>
      <c r="D4" s="141">
        <v>-7.0000000000000001E-3</v>
      </c>
      <c r="E4" s="141">
        <v>1393.25454545455</v>
      </c>
      <c r="F4" s="141">
        <v>101.02800000000001</v>
      </c>
      <c r="G4" s="141">
        <v>21</v>
      </c>
      <c r="H4" s="141">
        <v>36.78</v>
      </c>
      <c r="I4" s="141">
        <v>6.67</v>
      </c>
      <c r="J4" s="141">
        <v>0.04</v>
      </c>
      <c r="K4" s="141">
        <v>20.495000000000001</v>
      </c>
      <c r="L4" s="144"/>
      <c r="M4" s="141">
        <v>0</v>
      </c>
      <c r="N4" s="141">
        <v>4901.4156923076898</v>
      </c>
      <c r="O4" s="141"/>
      <c r="P4" s="8" t="s">
        <v>59</v>
      </c>
    </row>
    <row r="5" spans="1:18" ht="14.4" x14ac:dyDescent="0.3">
      <c r="A5" s="143">
        <v>45356.413865740738</v>
      </c>
      <c r="B5" s="46">
        <f t="shared" si="0"/>
        <v>45356.413888888892</v>
      </c>
      <c r="C5" s="141">
        <v>1.9993826086956501</v>
      </c>
      <c r="D5" s="141">
        <v>-6.5521739130434799E-3</v>
      </c>
      <c r="E5" s="141">
        <v>1398.78260869565</v>
      </c>
      <c r="F5" s="141">
        <v>101.49</v>
      </c>
      <c r="G5" s="141">
        <v>21</v>
      </c>
      <c r="H5" s="141">
        <v>37.015000000000001</v>
      </c>
      <c r="I5" s="141">
        <v>6.6710000000000003</v>
      </c>
      <c r="J5" s="141">
        <v>0.05</v>
      </c>
      <c r="K5" s="141">
        <v>20.5</v>
      </c>
      <c r="L5" s="144"/>
      <c r="M5" s="141">
        <v>0</v>
      </c>
      <c r="N5" s="141">
        <v>4901.4156923076898</v>
      </c>
      <c r="O5" s="144"/>
      <c r="P5" s="8" t="s">
        <v>60</v>
      </c>
    </row>
    <row r="6" spans="1:18" ht="14.4" x14ac:dyDescent="0.3">
      <c r="A6" s="143">
        <v>45356.414560185185</v>
      </c>
      <c r="B6" s="46">
        <f t="shared" si="0"/>
        <v>45356.414583333339</v>
      </c>
      <c r="C6" s="141">
        <v>2.0009000000000001</v>
      </c>
      <c r="D6" s="141">
        <v>-6.17727272727273E-3</v>
      </c>
      <c r="E6" s="141">
        <v>1400.3</v>
      </c>
      <c r="F6" s="141">
        <v>101.542</v>
      </c>
      <c r="G6" s="141">
        <v>21</v>
      </c>
      <c r="H6" s="141">
        <v>37.168888888888901</v>
      </c>
      <c r="I6" s="141">
        <v>6.6710000000000003</v>
      </c>
      <c r="J6" s="141">
        <v>4.4999999999999998E-2</v>
      </c>
      <c r="K6" s="141">
        <v>20.495000000000001</v>
      </c>
      <c r="L6" s="144"/>
      <c r="M6" s="141">
        <v>0</v>
      </c>
      <c r="N6" s="141">
        <v>4901.4156923076898</v>
      </c>
      <c r="O6" s="144"/>
      <c r="P6" s="8" t="s">
        <v>163</v>
      </c>
    </row>
    <row r="7" spans="1:18" ht="14.4" x14ac:dyDescent="0.3">
      <c r="A7" s="143">
        <v>45356.415254629632</v>
      </c>
      <c r="B7" s="46">
        <f t="shared" si="0"/>
        <v>45356.415277777778</v>
      </c>
      <c r="C7" s="141">
        <v>1.9995727272727299</v>
      </c>
      <c r="D7" s="141">
        <v>-6.5090909090909097E-3</v>
      </c>
      <c r="E7" s="141">
        <v>1400.27727272727</v>
      </c>
      <c r="F7" s="141">
        <v>101.655</v>
      </c>
      <c r="G7" s="141">
        <v>21</v>
      </c>
      <c r="H7" s="141">
        <v>37.25</v>
      </c>
      <c r="I7" s="141">
        <v>6.6715</v>
      </c>
      <c r="J7" s="141">
        <v>4.4999999999999998E-2</v>
      </c>
      <c r="K7" s="141">
        <v>20.496666666666702</v>
      </c>
      <c r="L7" s="144"/>
      <c r="M7" s="141">
        <v>0</v>
      </c>
      <c r="N7" s="141">
        <v>4901.4156923076898</v>
      </c>
      <c r="O7" s="144"/>
      <c r="P7" s="78"/>
    </row>
    <row r="8" spans="1:18" ht="14.4" x14ac:dyDescent="0.3">
      <c r="A8" s="143">
        <v>45356.415949074071</v>
      </c>
      <c r="B8" s="46">
        <f t="shared" si="0"/>
        <v>45356.415972222225</v>
      </c>
      <c r="C8" s="141">
        <v>2.0007000000000001</v>
      </c>
      <c r="D8" s="141">
        <v>-7.46818181818182E-3</v>
      </c>
      <c r="E8" s="141">
        <v>1400.0909090909099</v>
      </c>
      <c r="F8" s="141">
        <v>101.7025</v>
      </c>
      <c r="G8" s="141">
        <v>21</v>
      </c>
      <c r="H8" s="141">
        <v>37.305</v>
      </c>
      <c r="I8" s="141">
        <v>6.6715</v>
      </c>
      <c r="J8" s="141">
        <v>0.04</v>
      </c>
      <c r="K8" s="141">
        <v>20.49</v>
      </c>
      <c r="L8" s="144"/>
      <c r="M8" s="141">
        <v>0</v>
      </c>
      <c r="N8" s="141">
        <v>4901.4156923076898</v>
      </c>
      <c r="O8" s="144"/>
    </row>
    <row r="9" spans="1:18" ht="14.4" x14ac:dyDescent="0.3">
      <c r="A9" s="143">
        <v>45356.416643518518</v>
      </c>
      <c r="B9" s="46">
        <f t="shared" si="0"/>
        <v>45356.416666666672</v>
      </c>
      <c r="C9" s="141">
        <v>2.0012681818181801</v>
      </c>
      <c r="D9" s="141">
        <v>-6.3863636363636397E-3</v>
      </c>
      <c r="E9" s="141">
        <v>1399.7190476190499</v>
      </c>
      <c r="F9" s="141">
        <v>101.75125</v>
      </c>
      <c r="G9" s="141">
        <v>21</v>
      </c>
      <c r="H9" s="141">
        <v>37.332999999999998</v>
      </c>
      <c r="I9" s="141">
        <v>6.6704999999999997</v>
      </c>
      <c r="J9" s="141">
        <v>0.04</v>
      </c>
      <c r="K9" s="141">
        <v>20.49</v>
      </c>
      <c r="L9" s="144"/>
      <c r="M9" s="141">
        <v>0</v>
      </c>
      <c r="N9" s="141">
        <v>4901.4156923076898</v>
      </c>
      <c r="O9" s="144"/>
    </row>
    <row r="10" spans="1:18" ht="14.4" x14ac:dyDescent="0.3">
      <c r="A10" s="143">
        <v>45356.417337962965</v>
      </c>
      <c r="B10" s="46">
        <f t="shared" si="0"/>
        <v>45356.417361111111</v>
      </c>
      <c r="C10" s="141">
        <v>1.99947727272727</v>
      </c>
      <c r="D10" s="141">
        <v>-5.6863636363636396E-3</v>
      </c>
      <c r="E10" s="141">
        <v>1399.6863636363601</v>
      </c>
      <c r="F10" s="141">
        <v>101.72571428571401</v>
      </c>
      <c r="G10" s="141">
        <v>21</v>
      </c>
      <c r="H10" s="141">
        <v>37.3466666666667</v>
      </c>
      <c r="I10" s="141">
        <v>6.6704999999999997</v>
      </c>
      <c r="J10" s="141">
        <v>0.04</v>
      </c>
      <c r="K10" s="141">
        <v>20.49</v>
      </c>
      <c r="L10" s="144"/>
      <c r="M10" s="141">
        <v>0</v>
      </c>
      <c r="N10" s="141">
        <v>4901.4156923076898</v>
      </c>
      <c r="O10" s="144"/>
    </row>
    <row r="11" spans="1:18" ht="14.4" x14ac:dyDescent="0.3">
      <c r="A11" s="143">
        <v>45356.418032407404</v>
      </c>
      <c r="B11" s="46">
        <f t="shared" si="0"/>
        <v>45356.418055555558</v>
      </c>
      <c r="C11" s="141">
        <v>2.00092727272727</v>
      </c>
      <c r="D11" s="141">
        <v>-6.5409090909090903E-3</v>
      </c>
      <c r="E11" s="141">
        <v>1399.8333333333301</v>
      </c>
      <c r="F11" s="141">
        <v>101.67789473684201</v>
      </c>
      <c r="G11" s="141">
        <v>21</v>
      </c>
      <c r="H11" s="141">
        <v>37.344444444444399</v>
      </c>
      <c r="I11" s="141">
        <v>6.6695000000000002</v>
      </c>
      <c r="J11" s="141">
        <v>0.04</v>
      </c>
      <c r="K11" s="141">
        <v>20.49</v>
      </c>
      <c r="L11" s="144"/>
      <c r="M11" s="141">
        <v>0</v>
      </c>
      <c r="N11" s="141">
        <v>4901.4156923076898</v>
      </c>
      <c r="O11" s="144"/>
    </row>
    <row r="12" spans="1:18" ht="14.4" x14ac:dyDescent="0.3">
      <c r="A12" s="143">
        <v>45356.418726851851</v>
      </c>
      <c r="B12" s="46">
        <f t="shared" si="0"/>
        <v>45356.418750000004</v>
      </c>
      <c r="C12" s="141">
        <v>2.0007454545454499</v>
      </c>
      <c r="D12" s="141">
        <v>-6.4272727272727303E-3</v>
      </c>
      <c r="E12" s="141">
        <v>1399.93333333333</v>
      </c>
      <c r="F12" s="141">
        <v>101.550625</v>
      </c>
      <c r="G12" s="141">
        <v>21</v>
      </c>
      <c r="H12" s="141">
        <v>37.33</v>
      </c>
      <c r="I12" s="141">
        <v>6.6695000000000002</v>
      </c>
      <c r="J12" s="141">
        <v>0.04</v>
      </c>
      <c r="K12" s="141">
        <v>20.486000000000001</v>
      </c>
      <c r="L12" s="144"/>
      <c r="M12" s="141">
        <v>0</v>
      </c>
      <c r="N12" s="141">
        <v>4901.4156923076898</v>
      </c>
      <c r="O12" s="144"/>
    </row>
    <row r="13" spans="1:18" ht="14.4" x14ac:dyDescent="0.3">
      <c r="A13" s="143">
        <v>45356.419421296298</v>
      </c>
      <c r="B13" s="46">
        <f t="shared" si="0"/>
        <v>45356.419444444444</v>
      </c>
      <c r="C13" s="141">
        <v>1.99926</v>
      </c>
      <c r="D13" s="141">
        <v>-5.385E-3</v>
      </c>
      <c r="E13" s="141">
        <v>1399.99047619048</v>
      </c>
      <c r="F13" s="141">
        <v>101.53466666666699</v>
      </c>
      <c r="G13" s="141">
        <v>21</v>
      </c>
      <c r="H13" s="141">
        <v>37.32</v>
      </c>
      <c r="I13" s="141">
        <v>6.6683333333333303</v>
      </c>
      <c r="J13" s="141">
        <v>0.04</v>
      </c>
      <c r="K13" s="141">
        <v>20.48</v>
      </c>
      <c r="L13" s="144"/>
      <c r="M13" s="141">
        <v>0</v>
      </c>
      <c r="N13" s="141">
        <v>4901.4156923076898</v>
      </c>
      <c r="O13" s="144"/>
    </row>
    <row r="14" spans="1:18" ht="14.4" x14ac:dyDescent="0.3">
      <c r="A14" s="143">
        <v>45356.420115740744</v>
      </c>
      <c r="B14" s="46">
        <f t="shared" si="0"/>
        <v>45356.420138888891</v>
      </c>
      <c r="C14" s="141">
        <v>1.99994545454545</v>
      </c>
      <c r="D14" s="141">
        <v>-4.5090909090909096E-3</v>
      </c>
      <c r="E14" s="141">
        <v>1400.0954545454499</v>
      </c>
      <c r="F14" s="141">
        <v>101.514705882353</v>
      </c>
      <c r="G14" s="141">
        <v>21</v>
      </c>
      <c r="H14" s="141">
        <v>37.305999999999997</v>
      </c>
      <c r="I14" s="141">
        <v>6.66733333333333</v>
      </c>
      <c r="J14" s="141">
        <v>0.04</v>
      </c>
      <c r="K14" s="141">
        <v>20.484999999999999</v>
      </c>
      <c r="L14" s="144"/>
      <c r="M14" s="141">
        <v>0</v>
      </c>
      <c r="N14" s="141">
        <v>4901.4156923076898</v>
      </c>
      <c r="O14" s="144"/>
    </row>
    <row r="15" spans="1:18" ht="14.4" x14ac:dyDescent="0.3">
      <c r="A15" s="143">
        <v>45356.420810185184</v>
      </c>
      <c r="B15" s="46">
        <f t="shared" si="0"/>
        <v>45356.420833333337</v>
      </c>
      <c r="C15" s="141">
        <v>2.00065238095238</v>
      </c>
      <c r="D15" s="141">
        <v>8.9047619047619099E-4</v>
      </c>
      <c r="E15" s="141">
        <v>1399.68571428571</v>
      </c>
      <c r="F15" s="141">
        <v>101.634444444444</v>
      </c>
      <c r="G15" s="141">
        <v>21</v>
      </c>
      <c r="H15" s="141">
        <v>37.28</v>
      </c>
      <c r="I15" s="141">
        <v>6.6675000000000004</v>
      </c>
      <c r="J15" s="141">
        <v>0.04</v>
      </c>
      <c r="K15" s="141">
        <v>20.49</v>
      </c>
      <c r="L15" s="144"/>
      <c r="M15" s="141">
        <v>0</v>
      </c>
      <c r="N15" s="141">
        <v>4901.4156923076898</v>
      </c>
      <c r="O15" s="144"/>
    </row>
    <row r="16" spans="1:18" ht="14.4" x14ac:dyDescent="0.3">
      <c r="A16" s="143">
        <v>45356.42150462963</v>
      </c>
      <c r="B16" s="46">
        <f t="shared" si="0"/>
        <v>45356.421527777777</v>
      </c>
      <c r="C16" s="141">
        <v>1.9989681818181799</v>
      </c>
      <c r="D16" s="141">
        <v>-8.0000000000000007E-5</v>
      </c>
      <c r="E16" s="141">
        <v>1399.9363636363601</v>
      </c>
      <c r="F16" s="141">
        <v>102.260476190476</v>
      </c>
      <c r="G16" s="141">
        <v>21</v>
      </c>
      <c r="H16" s="141">
        <v>37.270000000000003</v>
      </c>
      <c r="I16" s="141">
        <v>6.6664000000000003</v>
      </c>
      <c r="J16" s="141">
        <v>0.04</v>
      </c>
      <c r="K16" s="141">
        <v>20.541250000000002</v>
      </c>
      <c r="L16" s="144"/>
      <c r="M16" s="141">
        <v>0</v>
      </c>
      <c r="N16" s="141">
        <v>4901.4156923076898</v>
      </c>
      <c r="O16" s="144"/>
    </row>
    <row r="17" spans="1:21" ht="14.4" x14ac:dyDescent="0.3">
      <c r="A17" s="143">
        <v>45356.422199074077</v>
      </c>
      <c r="B17" s="46">
        <f t="shared" si="0"/>
        <v>45356.422222222223</v>
      </c>
      <c r="C17" s="141">
        <v>1.9994571428571399</v>
      </c>
      <c r="D17" s="141">
        <v>-5.9999999999999995E-4</v>
      </c>
      <c r="E17" s="141">
        <v>1399.8952380952401</v>
      </c>
      <c r="F17" s="141">
        <v>102.55312499999999</v>
      </c>
      <c r="G17" s="141">
        <v>21</v>
      </c>
      <c r="H17" s="141">
        <v>37.244999999999997</v>
      </c>
      <c r="I17" s="141">
        <v>6.6664000000000003</v>
      </c>
      <c r="J17" s="141">
        <v>0.04</v>
      </c>
      <c r="K17" s="141">
        <v>20.625</v>
      </c>
      <c r="L17" s="144"/>
      <c r="M17" s="141">
        <v>0</v>
      </c>
      <c r="N17" s="141">
        <v>4901.4156923076898</v>
      </c>
      <c r="O17" s="144"/>
    </row>
    <row r="18" spans="1:21" ht="14.4" x14ac:dyDescent="0.3">
      <c r="A18" s="143">
        <v>45356.422893518517</v>
      </c>
      <c r="B18" s="46">
        <f t="shared" si="0"/>
        <v>45356.42291666667</v>
      </c>
      <c r="C18" s="141">
        <v>1.9996043478260901</v>
      </c>
      <c r="D18" s="141">
        <v>-6.8695652173913005E-4</v>
      </c>
      <c r="E18" s="141">
        <v>1399.8956521739101</v>
      </c>
      <c r="F18" s="141">
        <v>102.6645</v>
      </c>
      <c r="G18" s="141">
        <v>21</v>
      </c>
      <c r="H18" s="141">
        <v>37.231428571428602</v>
      </c>
      <c r="I18" s="141">
        <v>6.6653333333333302</v>
      </c>
      <c r="J18" s="141">
        <v>0.04</v>
      </c>
      <c r="K18" s="141">
        <v>20.68</v>
      </c>
      <c r="L18" s="144"/>
      <c r="M18" s="141">
        <v>0</v>
      </c>
      <c r="N18" s="141">
        <v>4901.4156923076898</v>
      </c>
      <c r="O18" s="144"/>
    </row>
    <row r="19" spans="1:21" ht="14.4" x14ac:dyDescent="0.3">
      <c r="A19" s="143">
        <v>45356.423587962963</v>
      </c>
      <c r="B19" s="46">
        <f t="shared" si="0"/>
        <v>45356.423611111109</v>
      </c>
      <c r="C19" s="141">
        <v>1.99983181818182</v>
      </c>
      <c r="D19" s="141">
        <v>2.7619047619047599E-4</v>
      </c>
      <c r="E19" s="141">
        <v>1400.29545454545</v>
      </c>
      <c r="F19" s="141">
        <v>102.779444444444</v>
      </c>
      <c r="G19" s="141">
        <v>21</v>
      </c>
      <c r="H19" s="141">
        <v>37.215000000000003</v>
      </c>
      <c r="I19" s="141">
        <v>6.6645000000000003</v>
      </c>
      <c r="J19" s="141">
        <v>0.04</v>
      </c>
      <c r="K19" s="141">
        <v>20.704999999999998</v>
      </c>
      <c r="L19" s="144"/>
      <c r="M19" s="141">
        <v>0</v>
      </c>
      <c r="N19" s="141">
        <v>4901.4156923076898</v>
      </c>
      <c r="O19" s="144"/>
    </row>
    <row r="20" spans="1:21" ht="14.4" x14ac:dyDescent="0.3">
      <c r="A20" s="143">
        <v>45356.42428240741</v>
      </c>
      <c r="B20" s="46">
        <f t="shared" si="0"/>
        <v>45356.424305555556</v>
      </c>
      <c r="C20" s="141">
        <v>2.0020545454545502</v>
      </c>
      <c r="D20" s="141">
        <v>-1.55E-4</v>
      </c>
      <c r="E20" s="141">
        <v>1400.4</v>
      </c>
      <c r="F20" s="141">
        <v>102.761875</v>
      </c>
      <c r="G20" s="141">
        <v>21</v>
      </c>
      <c r="H20" s="141">
        <v>37.196666666666701</v>
      </c>
      <c r="I20" s="141">
        <v>6.6645000000000003</v>
      </c>
      <c r="J20" s="141">
        <v>0.04</v>
      </c>
      <c r="K20" s="141">
        <v>20.72</v>
      </c>
      <c r="L20" s="144"/>
      <c r="M20" s="141">
        <v>0</v>
      </c>
      <c r="N20" s="141">
        <v>4901.4156923076898</v>
      </c>
      <c r="O20" s="144"/>
    </row>
    <row r="21" spans="1:21" ht="14.4" x14ac:dyDescent="0.3">
      <c r="A21" s="143">
        <v>45356.424976851849</v>
      </c>
      <c r="B21" s="46">
        <f t="shared" si="0"/>
        <v>45356.425000000003</v>
      </c>
      <c r="C21" s="141">
        <v>1.9997272727272699</v>
      </c>
      <c r="D21" s="141">
        <v>-2.2272727272727301E-4</v>
      </c>
      <c r="E21" s="141">
        <v>1399.79545454545</v>
      </c>
      <c r="F21" s="141">
        <v>103.06166666666699</v>
      </c>
      <c r="G21" s="141">
        <v>21</v>
      </c>
      <c r="H21" s="141">
        <v>37.1933333333333</v>
      </c>
      <c r="I21" s="141">
        <v>6.6633333333333304</v>
      </c>
      <c r="J21" s="141">
        <v>0.04</v>
      </c>
      <c r="K21" s="141">
        <v>20.73</v>
      </c>
      <c r="L21" s="144"/>
      <c r="M21" s="141">
        <v>0</v>
      </c>
      <c r="N21" s="141">
        <v>4901.4156923076898</v>
      </c>
      <c r="O21" s="144"/>
    </row>
    <row r="22" spans="1:21" ht="14.4" x14ac:dyDescent="0.3">
      <c r="A22" s="143">
        <v>45356.425671296296</v>
      </c>
      <c r="B22" s="46">
        <f t="shared" si="0"/>
        <v>45356.42569444445</v>
      </c>
      <c r="C22" s="141">
        <v>1.99798260869565</v>
      </c>
      <c r="D22" s="141">
        <v>-7.8260869565217398E-5</v>
      </c>
      <c r="E22" s="141">
        <v>1399.79090909091</v>
      </c>
      <c r="F22" s="141">
        <v>103.15210526315801</v>
      </c>
      <c r="G22" s="141">
        <v>21</v>
      </c>
      <c r="H22" s="141">
        <v>37.18</v>
      </c>
      <c r="I22" s="141">
        <v>6.6633333333333304</v>
      </c>
      <c r="J22" s="141">
        <v>0.04</v>
      </c>
      <c r="K22" s="141">
        <v>20.73</v>
      </c>
      <c r="L22" s="144"/>
      <c r="M22" s="141">
        <v>0</v>
      </c>
      <c r="N22" s="141">
        <v>4901.4156923076898</v>
      </c>
      <c r="O22" s="144"/>
    </row>
    <row r="23" spans="1:21" ht="14.4" x14ac:dyDescent="0.3">
      <c r="A23" s="143">
        <v>45356.426365740743</v>
      </c>
      <c r="B23" s="46">
        <f t="shared" si="0"/>
        <v>45356.426388888889</v>
      </c>
      <c r="C23" s="141">
        <v>1.9989782608695701</v>
      </c>
      <c r="D23" s="141">
        <v>3.8695652173913002E-4</v>
      </c>
      <c r="E23" s="141">
        <v>1400.0782608695699</v>
      </c>
      <c r="F23" s="141">
        <v>103.214705882353</v>
      </c>
      <c r="G23" s="141">
        <v>21</v>
      </c>
      <c r="H23" s="141">
        <v>37.173333333333296</v>
      </c>
      <c r="I23" s="141">
        <v>6.6624999999999996</v>
      </c>
      <c r="J23" s="141">
        <v>0.04</v>
      </c>
      <c r="K23" s="141">
        <v>20.73</v>
      </c>
      <c r="L23" s="144"/>
      <c r="M23" s="141">
        <v>0</v>
      </c>
      <c r="N23" s="141">
        <v>4901.4156923076898</v>
      </c>
      <c r="O23" s="144"/>
    </row>
    <row r="24" spans="1:21" ht="14.4" x14ac:dyDescent="0.3">
      <c r="A24" s="143">
        <v>45356.427060185182</v>
      </c>
      <c r="B24" s="46">
        <f t="shared" si="0"/>
        <v>45356.427083333336</v>
      </c>
      <c r="C24" s="141">
        <v>2.0002285714285701</v>
      </c>
      <c r="D24" s="141">
        <v>-2.4285714285714299E-4</v>
      </c>
      <c r="E24" s="141">
        <v>1400.2210526315801</v>
      </c>
      <c r="F24" s="141">
        <v>103.3275</v>
      </c>
      <c r="G24" s="141">
        <v>21</v>
      </c>
      <c r="H24" s="141">
        <v>37.164999999999999</v>
      </c>
      <c r="I24" s="141">
        <v>6.6624999999999996</v>
      </c>
      <c r="J24" s="141">
        <v>0.04</v>
      </c>
      <c r="K24" s="141">
        <v>20.73</v>
      </c>
      <c r="L24" s="144"/>
      <c r="M24" s="141">
        <v>0</v>
      </c>
      <c r="N24" s="141">
        <v>4901.4156923076898</v>
      </c>
      <c r="O24" s="144"/>
    </row>
    <row r="25" spans="1:21" ht="14.4" x14ac:dyDescent="0.3">
      <c r="A25" s="143">
        <v>45356.427754629629</v>
      </c>
      <c r="B25" s="46">
        <f t="shared" si="0"/>
        <v>45356.427777777782</v>
      </c>
      <c r="C25" s="141">
        <v>2.0006761904761898</v>
      </c>
      <c r="D25" s="141">
        <v>2.40909090909091E-4</v>
      </c>
      <c r="E25" s="141">
        <v>1399.8409090909099</v>
      </c>
      <c r="F25" s="141">
        <v>103.302142857143</v>
      </c>
      <c r="G25" s="141">
        <v>21</v>
      </c>
      <c r="H25" s="141">
        <v>37.164999999999999</v>
      </c>
      <c r="I25" s="141">
        <v>6.6616666666666697</v>
      </c>
      <c r="J25" s="141">
        <v>0.04</v>
      </c>
      <c r="K25" s="141">
        <v>20.736000000000001</v>
      </c>
      <c r="L25" s="144"/>
      <c r="M25" s="141">
        <v>0</v>
      </c>
      <c r="N25" s="141">
        <v>4901.4156923076898</v>
      </c>
      <c r="O25" s="144"/>
    </row>
    <row r="26" spans="1:21" ht="14.4" x14ac:dyDescent="0.3">
      <c r="A26" s="143">
        <v>45356.428449074076</v>
      </c>
      <c r="B26" s="46">
        <f t="shared" si="0"/>
        <v>45356.428472222222</v>
      </c>
      <c r="C26" s="141">
        <v>2.0020714285714298</v>
      </c>
      <c r="D26" s="141">
        <v>2.08695652173913E-4</v>
      </c>
      <c r="E26" s="141">
        <v>1400.02173913043</v>
      </c>
      <c r="F26" s="141">
        <v>103.243076923077</v>
      </c>
      <c r="G26" s="141">
        <v>21</v>
      </c>
      <c r="H26" s="141">
        <v>37.159999999999997</v>
      </c>
      <c r="I26" s="141">
        <v>6.6613333333333298</v>
      </c>
      <c r="J26" s="141">
        <v>0.04</v>
      </c>
      <c r="K26" s="141">
        <v>20.733333333333299</v>
      </c>
      <c r="L26" s="144"/>
      <c r="M26" s="141">
        <v>0</v>
      </c>
      <c r="N26" s="141">
        <v>4901.4156923076898</v>
      </c>
      <c r="O26" s="144"/>
    </row>
    <row r="27" spans="1:21" ht="14.4" x14ac:dyDescent="0.3">
      <c r="A27" s="143">
        <v>45356.429143518515</v>
      </c>
      <c r="B27" s="46">
        <f t="shared" si="0"/>
        <v>45356.429166666669</v>
      </c>
      <c r="C27" s="141">
        <v>2.0022285714285699</v>
      </c>
      <c r="D27" s="141">
        <v>3.4999999999999997E-5</v>
      </c>
      <c r="E27" s="141">
        <v>1399.82380952381</v>
      </c>
      <c r="F27" s="141">
        <v>103.172</v>
      </c>
      <c r="G27" s="141">
        <v>21</v>
      </c>
      <c r="H27" s="141">
        <v>37.151666666666699</v>
      </c>
      <c r="I27" s="141">
        <v>6.6604999999999999</v>
      </c>
      <c r="J27" s="141">
        <v>0.04</v>
      </c>
      <c r="K27" s="141">
        <v>20.733333333333299</v>
      </c>
      <c r="L27" s="144"/>
      <c r="M27" s="141">
        <v>0</v>
      </c>
      <c r="N27" s="141">
        <v>4901.4156923076898</v>
      </c>
      <c r="O27" s="144"/>
    </row>
    <row r="28" spans="1:21" ht="14.4" x14ac:dyDescent="0.3">
      <c r="A28" s="143">
        <v>45356.429837962962</v>
      </c>
      <c r="B28" s="46">
        <f t="shared" si="0"/>
        <v>45356.429861111115</v>
      </c>
      <c r="C28" s="141">
        <v>2.0024649999999999</v>
      </c>
      <c r="D28" s="141">
        <v>-1.31818181818182E-4</v>
      </c>
      <c r="E28" s="141">
        <v>1399.91</v>
      </c>
      <c r="F28" s="141">
        <v>102.928666666667</v>
      </c>
      <c r="G28" s="141">
        <v>21</v>
      </c>
      <c r="H28" s="141">
        <v>37.134</v>
      </c>
      <c r="I28" s="141">
        <v>6.6604999999999999</v>
      </c>
      <c r="J28" s="141">
        <v>0.04</v>
      </c>
      <c r="K28" s="141">
        <v>20.73</v>
      </c>
      <c r="L28" s="144"/>
      <c r="M28" s="141">
        <v>0</v>
      </c>
      <c r="N28" s="141">
        <v>4901.4156923076898</v>
      </c>
      <c r="O28" s="144"/>
    </row>
    <row r="29" spans="1:21" ht="14.4" x14ac:dyDescent="0.3">
      <c r="A29" s="143">
        <v>45356.430532407408</v>
      </c>
      <c r="B29" s="46">
        <f t="shared" si="0"/>
        <v>45356.430555555555</v>
      </c>
      <c r="C29" s="141">
        <v>2.0001818181818201</v>
      </c>
      <c r="D29" s="141">
        <v>-2.5238095238095201E-4</v>
      </c>
      <c r="E29" s="141">
        <v>1400.2</v>
      </c>
      <c r="F29" s="141">
        <v>102.88500000000001</v>
      </c>
      <c r="G29" s="141">
        <v>21</v>
      </c>
      <c r="H29" s="141">
        <v>37.119999999999997</v>
      </c>
      <c r="I29" s="141">
        <v>6.66</v>
      </c>
      <c r="J29" s="141">
        <v>0.04</v>
      </c>
      <c r="K29" s="141">
        <v>20.72</v>
      </c>
      <c r="L29" s="144"/>
      <c r="M29" s="141">
        <v>0</v>
      </c>
      <c r="N29" s="141">
        <v>4901.4156923076898</v>
      </c>
      <c r="O29" s="144"/>
      <c r="T29" s="4" t="s">
        <v>193</v>
      </c>
    </row>
    <row r="30" spans="1:21" ht="14.4" x14ac:dyDescent="0.3">
      <c r="A30" s="143">
        <v>45356.431226851855</v>
      </c>
      <c r="B30" s="46">
        <f t="shared" si="0"/>
        <v>45356.431250000001</v>
      </c>
      <c r="C30" s="141">
        <v>2.0016545454545498</v>
      </c>
      <c r="D30" s="141">
        <v>8.5714285714285699E-5</v>
      </c>
      <c r="E30" s="141">
        <v>1400.23181818182</v>
      </c>
      <c r="F30" s="141">
        <v>102.838333333333</v>
      </c>
      <c r="G30" s="141">
        <v>21</v>
      </c>
      <c r="H30" s="141">
        <v>37.115000000000002</v>
      </c>
      <c r="I30" s="141">
        <v>6.6589999999999998</v>
      </c>
      <c r="J30" s="141">
        <v>0.04</v>
      </c>
      <c r="K30" s="141">
        <v>20.72</v>
      </c>
      <c r="L30" s="144"/>
      <c r="M30" s="141">
        <v>0</v>
      </c>
      <c r="N30" s="141">
        <v>4901.4156923076898</v>
      </c>
      <c r="O30" s="144"/>
      <c r="T30" s="9" t="s">
        <v>121</v>
      </c>
      <c r="U30" s="9">
        <v>3.8999999999999998E-3</v>
      </c>
    </row>
    <row r="31" spans="1:21" ht="14.4" x14ac:dyDescent="0.3">
      <c r="A31" s="143">
        <v>45356.431921296295</v>
      </c>
      <c r="B31" s="46">
        <f t="shared" si="0"/>
        <v>45356.431944444448</v>
      </c>
      <c r="C31" s="141">
        <v>2.0015700000000001</v>
      </c>
      <c r="D31" s="141">
        <v>6.4999999999999994E-5</v>
      </c>
      <c r="E31" s="141">
        <v>1400.2052631578899</v>
      </c>
      <c r="F31" s="141">
        <v>102.80923076923099</v>
      </c>
      <c r="G31" s="141">
        <v>21</v>
      </c>
      <c r="H31" s="141">
        <v>37.11</v>
      </c>
      <c r="I31" s="141">
        <v>6.6589999999999998</v>
      </c>
      <c r="J31" s="141">
        <v>0.04</v>
      </c>
      <c r="K31" s="141">
        <v>20.73</v>
      </c>
      <c r="L31" s="144"/>
      <c r="M31" s="141">
        <v>0</v>
      </c>
      <c r="N31" s="141">
        <v>4901.4156923076898</v>
      </c>
      <c r="O31" s="144"/>
      <c r="T31" s="9" t="s">
        <v>192</v>
      </c>
      <c r="U31" s="9">
        <v>0</v>
      </c>
    </row>
    <row r="32" spans="1:21" ht="14.4" x14ac:dyDescent="0.3">
      <c r="A32" s="143">
        <v>45356.432615740741</v>
      </c>
      <c r="B32" s="46">
        <f t="shared" si="0"/>
        <v>45356.432638888888</v>
      </c>
      <c r="C32" s="141">
        <v>2.0020500000000001</v>
      </c>
      <c r="D32" s="141">
        <v>-2.9999999999999997E-4</v>
      </c>
      <c r="E32" s="141">
        <v>1399.8050000000001</v>
      </c>
      <c r="F32" s="141">
        <v>102.79111111111099</v>
      </c>
      <c r="G32" s="141">
        <v>21</v>
      </c>
      <c r="H32" s="141">
        <v>37.094999999999999</v>
      </c>
      <c r="I32" s="141">
        <v>6.6585000000000001</v>
      </c>
      <c r="J32" s="141">
        <v>0.04</v>
      </c>
      <c r="K32" s="141">
        <v>20.73</v>
      </c>
      <c r="L32" s="144"/>
      <c r="M32" s="141">
        <v>0</v>
      </c>
      <c r="N32" s="141">
        <v>4901.4156923076898</v>
      </c>
      <c r="O32" s="144"/>
    </row>
    <row r="33" spans="1:15" ht="14.4" x14ac:dyDescent="0.3">
      <c r="A33" s="143">
        <v>45356.433310185188</v>
      </c>
      <c r="B33" s="46">
        <f t="shared" si="0"/>
        <v>45356.433333333334</v>
      </c>
      <c r="C33" s="141">
        <v>1.99633636363636</v>
      </c>
      <c r="D33" s="141">
        <v>3.4761904761904799E-4</v>
      </c>
      <c r="E33" s="141">
        <v>1399.94545454545</v>
      </c>
      <c r="F33" s="141">
        <v>102.82533333333301</v>
      </c>
      <c r="G33" s="141">
        <v>21</v>
      </c>
      <c r="H33" s="141">
        <v>37.094999999999999</v>
      </c>
      <c r="I33" s="141">
        <v>6.6580000000000004</v>
      </c>
      <c r="J33" s="141">
        <v>0.04</v>
      </c>
      <c r="K33" s="141">
        <v>20.73</v>
      </c>
      <c r="L33" s="144"/>
      <c r="M33" s="141">
        <v>0</v>
      </c>
      <c r="N33" s="141">
        <v>4901.4156923076898</v>
      </c>
      <c r="O33" s="144"/>
    </row>
    <row r="34" spans="1:15" ht="14.4" x14ac:dyDescent="0.3">
      <c r="A34" s="143">
        <v>45356.434004629627</v>
      </c>
      <c r="B34" s="46">
        <f t="shared" si="0"/>
        <v>45356.434027777781</v>
      </c>
      <c r="C34" s="141">
        <v>1.9993227272727301</v>
      </c>
      <c r="D34" s="141">
        <v>9.0476190476190504E-5</v>
      </c>
      <c r="E34" s="141">
        <v>1399.73181818182</v>
      </c>
      <c r="F34" s="141">
        <v>102.672105263158</v>
      </c>
      <c r="G34" s="141">
        <v>21</v>
      </c>
      <c r="H34" s="141">
        <v>37.084000000000003</v>
      </c>
      <c r="I34" s="141">
        <v>6.6580000000000004</v>
      </c>
      <c r="J34" s="141">
        <v>0.04</v>
      </c>
      <c r="K34" s="141">
        <v>20.73</v>
      </c>
      <c r="L34" s="144"/>
      <c r="M34" s="141">
        <v>0</v>
      </c>
      <c r="N34" s="141">
        <v>4901.4156923076898</v>
      </c>
      <c r="O34" s="144"/>
    </row>
    <row r="35" spans="1:15" ht="14.4" x14ac:dyDescent="0.3">
      <c r="A35" s="143">
        <v>45356.434699074074</v>
      </c>
      <c r="B35" s="46">
        <f t="shared" si="0"/>
        <v>45356.43472222222</v>
      </c>
      <c r="C35" s="141">
        <v>1.99786818181818</v>
      </c>
      <c r="D35" s="141">
        <v>-2.8095238095238103E-4</v>
      </c>
      <c r="E35" s="141">
        <v>1399.8727272727299</v>
      </c>
      <c r="F35" s="141">
        <v>102.584736842105</v>
      </c>
      <c r="G35" s="141">
        <v>21</v>
      </c>
      <c r="H35" s="141">
        <v>37.075000000000003</v>
      </c>
      <c r="I35" s="141">
        <v>6.6574999999999998</v>
      </c>
      <c r="J35" s="141">
        <v>0.04</v>
      </c>
      <c r="K35" s="141">
        <v>20.73</v>
      </c>
      <c r="L35" s="144"/>
      <c r="M35" s="141">
        <v>0</v>
      </c>
      <c r="N35" s="141">
        <v>4901.4156923076898</v>
      </c>
      <c r="O35" s="144"/>
    </row>
    <row r="36" spans="1:15" ht="14.4" x14ac:dyDescent="0.3">
      <c r="A36" s="143">
        <v>45356.435393518521</v>
      </c>
      <c r="B36" s="46">
        <f t="shared" si="0"/>
        <v>45356.435416666667</v>
      </c>
      <c r="C36" s="141">
        <v>2.00001363636364</v>
      </c>
      <c r="D36" s="141">
        <v>-3.4090909090909099E-4</v>
      </c>
      <c r="E36" s="141">
        <v>1399.9227272727301</v>
      </c>
      <c r="F36" s="141">
        <v>102.505384615385</v>
      </c>
      <c r="G36" s="141">
        <v>21</v>
      </c>
      <c r="H36" s="141">
        <v>37.073999999999998</v>
      </c>
      <c r="I36" s="141">
        <v>6.6574999999999998</v>
      </c>
      <c r="J36" s="141">
        <v>0.04</v>
      </c>
      <c r="K36" s="141">
        <v>20.72</v>
      </c>
      <c r="L36" s="144"/>
      <c r="M36" s="141">
        <v>0</v>
      </c>
      <c r="N36" s="141">
        <v>4901.4156923076898</v>
      </c>
      <c r="O36" s="144"/>
    </row>
    <row r="37" spans="1:15" ht="14.4" x14ac:dyDescent="0.3">
      <c r="A37" s="143">
        <v>45356.43608796296</v>
      </c>
      <c r="B37" s="46">
        <f t="shared" si="0"/>
        <v>45356.436111111114</v>
      </c>
      <c r="C37" s="141">
        <v>2.0011909090909099</v>
      </c>
      <c r="D37" s="141">
        <v>1.09090909090909E-4</v>
      </c>
      <c r="E37" s="141">
        <v>1399.92857142857</v>
      </c>
      <c r="F37" s="141">
        <v>102.455714285714</v>
      </c>
      <c r="G37" s="141">
        <v>21</v>
      </c>
      <c r="H37" s="141">
        <v>37.064999999999998</v>
      </c>
      <c r="I37" s="141">
        <v>6.657</v>
      </c>
      <c r="J37" s="141">
        <v>0.04</v>
      </c>
      <c r="K37" s="141">
        <v>20.72</v>
      </c>
      <c r="L37" s="144"/>
      <c r="M37" s="141">
        <v>0</v>
      </c>
      <c r="N37" s="141">
        <v>4901.4156923076898</v>
      </c>
      <c r="O37" s="144"/>
    </row>
    <row r="38" spans="1:15" ht="14.4" x14ac:dyDescent="0.3">
      <c r="A38" s="143">
        <v>45356.436782407407</v>
      </c>
      <c r="B38" s="46">
        <f t="shared" si="0"/>
        <v>45356.436805555561</v>
      </c>
      <c r="C38" s="141">
        <v>1.99863043478261</v>
      </c>
      <c r="D38" s="141">
        <v>1.04761904761905E-4</v>
      </c>
      <c r="E38" s="141">
        <v>1400.1636363636401</v>
      </c>
      <c r="F38" s="141">
        <v>102.42933333333301</v>
      </c>
      <c r="G38" s="141">
        <v>21</v>
      </c>
      <c r="H38" s="141">
        <v>37.064444444444398</v>
      </c>
      <c r="I38" s="141">
        <v>6.657</v>
      </c>
      <c r="J38" s="141">
        <v>0.04</v>
      </c>
      <c r="K38" s="141">
        <v>20.72</v>
      </c>
      <c r="L38" s="144"/>
      <c r="M38" s="141">
        <v>0</v>
      </c>
      <c r="N38" s="141">
        <v>4901.4156923076898</v>
      </c>
      <c r="O38" s="144"/>
    </row>
    <row r="39" spans="1:15" ht="14.4" x14ac:dyDescent="0.3">
      <c r="A39" s="143">
        <v>45356.437476851854</v>
      </c>
      <c r="B39" s="46">
        <f t="shared" si="0"/>
        <v>45356.4375</v>
      </c>
      <c r="C39" s="141">
        <v>2.0013285714285698</v>
      </c>
      <c r="D39" s="141">
        <v>-1.76190476190476E-4</v>
      </c>
      <c r="E39" s="141">
        <v>1399.7550000000001</v>
      </c>
      <c r="F39" s="141">
        <v>102.24375000000001</v>
      </c>
      <c r="G39" s="141">
        <v>21</v>
      </c>
      <c r="H39" s="141">
        <v>37.064999999999998</v>
      </c>
      <c r="I39" s="141">
        <v>6.6563333333333299</v>
      </c>
      <c r="J39" s="141">
        <v>0.04</v>
      </c>
      <c r="K39" s="141">
        <v>20.72</v>
      </c>
      <c r="L39" s="144"/>
      <c r="M39" s="141">
        <v>0</v>
      </c>
      <c r="N39" s="141">
        <v>4901.4156923076898</v>
      </c>
      <c r="O39" s="144"/>
    </row>
    <row r="40" spans="1:15" ht="14.4" x14ac:dyDescent="0.3">
      <c r="A40" s="143">
        <v>45356.438171296293</v>
      </c>
      <c r="B40" s="46">
        <f t="shared" si="0"/>
        <v>45356.438194444447</v>
      </c>
      <c r="C40" s="141">
        <v>2.00238571428571</v>
      </c>
      <c r="D40" s="141">
        <v>-2.9523809523809499E-4</v>
      </c>
      <c r="E40" s="141">
        <v>1400.0619047619</v>
      </c>
      <c r="F40" s="141">
        <v>102.2675</v>
      </c>
      <c r="G40" s="141">
        <v>21</v>
      </c>
      <c r="H40" s="141">
        <v>37.055</v>
      </c>
      <c r="I40" s="141">
        <v>6.6563333333333299</v>
      </c>
      <c r="J40" s="141">
        <v>0.04</v>
      </c>
      <c r="K40" s="141">
        <v>20.72</v>
      </c>
      <c r="L40" s="144"/>
      <c r="M40" s="141">
        <v>0</v>
      </c>
      <c r="N40" s="141">
        <v>4901.4156923076898</v>
      </c>
      <c r="O40" s="144"/>
    </row>
    <row r="41" spans="1:15" ht="14.4" x14ac:dyDescent="0.3">
      <c r="A41" s="143">
        <v>45356.43886574074</v>
      </c>
      <c r="B41" s="46">
        <f t="shared" si="0"/>
        <v>45356.438888888893</v>
      </c>
      <c r="C41" s="141">
        <v>1.9990681818181799</v>
      </c>
      <c r="D41" s="141">
        <v>4.9545454545454502E-4</v>
      </c>
      <c r="E41" s="141">
        <v>1400.4227272727301</v>
      </c>
      <c r="F41" s="141">
        <v>102.316666666667</v>
      </c>
      <c r="G41" s="141">
        <v>21</v>
      </c>
      <c r="H41" s="141">
        <v>37.053333333333299</v>
      </c>
      <c r="I41" s="141">
        <v>6.6559999999999997</v>
      </c>
      <c r="J41" s="141">
        <v>0.04</v>
      </c>
      <c r="K41" s="141">
        <v>20.72</v>
      </c>
      <c r="L41" s="144"/>
      <c r="M41" s="141">
        <v>0</v>
      </c>
      <c r="N41" s="141">
        <v>4901.4156923076898</v>
      </c>
      <c r="O41" s="144"/>
    </row>
    <row r="42" spans="1:15" ht="14.4" x14ac:dyDescent="0.3">
      <c r="A42" s="143">
        <v>45356.439560185187</v>
      </c>
      <c r="B42" s="46">
        <f t="shared" si="0"/>
        <v>45356.439583333333</v>
      </c>
      <c r="C42" s="141">
        <v>1.9992666666666701</v>
      </c>
      <c r="D42" s="141">
        <v>-1.09090909090909E-4</v>
      </c>
      <c r="E42" s="141">
        <v>1399.61428571429</v>
      </c>
      <c r="F42" s="141">
        <v>102.147777777778</v>
      </c>
      <c r="G42" s="141">
        <v>21</v>
      </c>
      <c r="H42" s="141">
        <v>37.043333333333301</v>
      </c>
      <c r="I42" s="141">
        <v>6.6554444444444396</v>
      </c>
      <c r="J42" s="141">
        <v>0.04</v>
      </c>
      <c r="K42" s="141">
        <v>20.72</v>
      </c>
      <c r="L42" s="144"/>
      <c r="M42" s="141">
        <v>0</v>
      </c>
      <c r="N42" s="141">
        <v>4901.4156923076898</v>
      </c>
      <c r="O42" s="144"/>
    </row>
    <row r="43" spans="1:15" ht="14.4" x14ac:dyDescent="0.3">
      <c r="A43" s="143">
        <v>45356.440254629626</v>
      </c>
      <c r="B43" s="46">
        <f t="shared" si="0"/>
        <v>45356.44027777778</v>
      </c>
      <c r="C43" s="141">
        <v>2.0009045454545502</v>
      </c>
      <c r="D43" s="141">
        <v>-1.7727272727272701E-4</v>
      </c>
      <c r="E43" s="141">
        <v>1399.9272727272701</v>
      </c>
      <c r="F43" s="141">
        <v>102.098125</v>
      </c>
      <c r="G43" s="141">
        <v>21</v>
      </c>
      <c r="H43" s="141">
        <v>37.045000000000002</v>
      </c>
      <c r="I43" s="141">
        <v>6.6555</v>
      </c>
      <c r="J43" s="141">
        <v>0.04</v>
      </c>
      <c r="K43" s="141">
        <v>20.726666666666699</v>
      </c>
      <c r="L43" s="144"/>
      <c r="M43" s="141">
        <v>0</v>
      </c>
      <c r="N43" s="141">
        <v>4901.4156923076898</v>
      </c>
      <c r="O43" s="144"/>
    </row>
    <row r="44" spans="1:15" ht="14.4" x14ac:dyDescent="0.3">
      <c r="A44" s="143">
        <v>45356.440949074073</v>
      </c>
      <c r="B44" s="46">
        <f t="shared" si="0"/>
        <v>45356.440972222226</v>
      </c>
      <c r="C44" s="141">
        <v>2.0025095238095201</v>
      </c>
      <c r="D44" s="141">
        <v>3.3500000000000001E-4</v>
      </c>
      <c r="E44" s="141">
        <v>1399.5380952380999</v>
      </c>
      <c r="F44" s="141">
        <v>102.027</v>
      </c>
      <c r="G44" s="141">
        <v>21</v>
      </c>
      <c r="H44" s="141">
        <v>37.045000000000002</v>
      </c>
      <c r="I44" s="141">
        <v>6.6550000000000002</v>
      </c>
      <c r="J44" s="141">
        <v>0.04</v>
      </c>
      <c r="K44" s="141">
        <v>20.72</v>
      </c>
      <c r="L44" s="144"/>
      <c r="M44" s="141">
        <v>0</v>
      </c>
      <c r="N44" s="141">
        <v>4901.4156923076898</v>
      </c>
      <c r="O44" s="144"/>
    </row>
    <row r="45" spans="1:15" ht="14.4" x14ac:dyDescent="0.3">
      <c r="A45" s="143">
        <v>45356.441643518519</v>
      </c>
      <c r="B45" s="46">
        <f t="shared" si="0"/>
        <v>45356.441666666666</v>
      </c>
      <c r="C45" s="141">
        <v>1.9975444444444399</v>
      </c>
      <c r="D45" s="141">
        <v>-3.52941176470588E-5</v>
      </c>
      <c r="E45" s="141">
        <v>1400.31176470588</v>
      </c>
      <c r="F45" s="141">
        <v>102</v>
      </c>
      <c r="G45" s="141">
        <v>21</v>
      </c>
      <c r="H45" s="141">
        <v>37.045000000000002</v>
      </c>
      <c r="I45" s="141">
        <v>6.6543333333333301</v>
      </c>
      <c r="J45" s="141">
        <v>0.04</v>
      </c>
      <c r="K45" s="141">
        <v>20.725000000000001</v>
      </c>
      <c r="L45" s="144"/>
      <c r="M45" s="141">
        <v>0</v>
      </c>
      <c r="N45" s="141">
        <v>4901.4156923076898</v>
      </c>
      <c r="O45" s="144"/>
    </row>
    <row r="46" spans="1:15" ht="14.4" x14ac:dyDescent="0.3">
      <c r="A46" s="143">
        <v>45356.442337962966</v>
      </c>
      <c r="B46" s="46">
        <f t="shared" si="0"/>
        <v>45356.442361111112</v>
      </c>
      <c r="C46" s="141">
        <v>1.9997904761904799</v>
      </c>
      <c r="D46" s="141">
        <v>3.4761904761904799E-4</v>
      </c>
      <c r="E46" s="141">
        <v>1399.63684210526</v>
      </c>
      <c r="F46" s="141">
        <v>101.906875</v>
      </c>
      <c r="G46" s="141">
        <v>21</v>
      </c>
      <c r="H46" s="141">
        <v>37.046666666666702</v>
      </c>
      <c r="I46" s="141">
        <v>6.6544999999999996</v>
      </c>
      <c r="J46" s="141">
        <v>4.4999999999999998E-2</v>
      </c>
      <c r="K46" s="141">
        <v>20.725000000000001</v>
      </c>
      <c r="L46" s="144"/>
      <c r="M46" s="141">
        <v>0</v>
      </c>
      <c r="N46" s="141">
        <v>4901.4156923076898</v>
      </c>
      <c r="O46" s="144"/>
    </row>
    <row r="47" spans="1:15" ht="14.4" x14ac:dyDescent="0.3">
      <c r="A47" s="143">
        <v>45356.443032407406</v>
      </c>
      <c r="B47" s="46">
        <f t="shared" si="0"/>
        <v>45356.443055555559</v>
      </c>
      <c r="C47" s="141">
        <v>2.0035454545454501</v>
      </c>
      <c r="D47" s="141">
        <v>6.2272727272727295E-4</v>
      </c>
      <c r="E47" s="141">
        <v>1399.55</v>
      </c>
      <c r="F47" s="141">
        <v>101.84263157894701</v>
      </c>
      <c r="G47" s="141">
        <v>21</v>
      </c>
      <c r="H47" s="141">
        <v>37.036666666666697</v>
      </c>
      <c r="I47" s="141">
        <v>6.6539999999999999</v>
      </c>
      <c r="J47" s="141">
        <v>0.05</v>
      </c>
      <c r="K47" s="141">
        <v>20.725000000000001</v>
      </c>
      <c r="L47" s="144"/>
      <c r="M47" s="141">
        <v>0</v>
      </c>
      <c r="N47" s="141">
        <v>4901.4156923076898</v>
      </c>
      <c r="O47" s="144"/>
    </row>
    <row r="48" spans="1:15" ht="14.4" x14ac:dyDescent="0.3">
      <c r="A48" s="143">
        <v>45356.443726851852</v>
      </c>
      <c r="B48" s="46">
        <f t="shared" si="0"/>
        <v>45356.443749999999</v>
      </c>
      <c r="C48" s="141">
        <v>2.00003181818182</v>
      </c>
      <c r="D48" s="141">
        <v>-3.8181818181818201E-4</v>
      </c>
      <c r="E48" s="141">
        <v>1399.96363636364</v>
      </c>
      <c r="F48" s="141">
        <v>101.778125</v>
      </c>
      <c r="G48" s="141">
        <v>21</v>
      </c>
      <c r="H48" s="141">
        <v>37.034999999999997</v>
      </c>
      <c r="I48" s="141">
        <v>6.6539999999999999</v>
      </c>
      <c r="J48" s="141">
        <v>0.04</v>
      </c>
      <c r="K48" s="141">
        <v>20.72</v>
      </c>
      <c r="L48" s="144"/>
      <c r="M48" s="141">
        <v>0</v>
      </c>
      <c r="N48" s="141">
        <v>4901.4156923076898</v>
      </c>
      <c r="O48" s="144"/>
    </row>
    <row r="49" spans="1:15" ht="14.4" x14ac:dyDescent="0.3">
      <c r="A49" s="143">
        <v>45356.444421296299</v>
      </c>
      <c r="B49" s="46">
        <f t="shared" si="0"/>
        <v>45356.444444444445</v>
      </c>
      <c r="C49" s="141">
        <v>1.9986391304347799</v>
      </c>
      <c r="D49" s="141">
        <v>3.9130434782608698E-4</v>
      </c>
      <c r="E49" s="141">
        <v>1399.9849999999999</v>
      </c>
      <c r="F49" s="141">
        <v>101.760714285714</v>
      </c>
      <c r="G49" s="141">
        <v>21</v>
      </c>
      <c r="H49" s="141">
        <v>37.034285714285701</v>
      </c>
      <c r="I49" s="141">
        <v>6.6539999999999999</v>
      </c>
      <c r="J49" s="141">
        <v>0.04</v>
      </c>
      <c r="K49" s="141">
        <v>20.715</v>
      </c>
      <c r="L49" s="144"/>
      <c r="M49" s="141">
        <v>0</v>
      </c>
      <c r="N49" s="141">
        <v>4901.4156923076898</v>
      </c>
      <c r="O49" s="144"/>
    </row>
    <row r="50" spans="1:15" ht="14.4" x14ac:dyDescent="0.3">
      <c r="A50" s="143">
        <v>45356.445115740738</v>
      </c>
      <c r="B50" s="46">
        <f t="shared" si="0"/>
        <v>45356.445138888892</v>
      </c>
      <c r="C50" s="141">
        <v>2.0017476190476202</v>
      </c>
      <c r="D50" s="141">
        <v>-3.5714285714285698E-4</v>
      </c>
      <c r="E50" s="141">
        <v>1400.09</v>
      </c>
      <c r="F50" s="141">
        <v>101.70058823529401</v>
      </c>
      <c r="G50" s="141">
        <v>21</v>
      </c>
      <c r="H50" s="141">
        <v>37.036666666666697</v>
      </c>
      <c r="I50" s="141">
        <v>6.6536666666666697</v>
      </c>
      <c r="J50" s="141">
        <v>0.04</v>
      </c>
      <c r="K50" s="141">
        <v>20.72</v>
      </c>
      <c r="L50" s="141"/>
      <c r="M50" s="141">
        <v>0</v>
      </c>
      <c r="N50" s="141">
        <v>4901.4156923076898</v>
      </c>
      <c r="O50" s="144"/>
    </row>
    <row r="51" spans="1:15" ht="14.4" x14ac:dyDescent="0.3">
      <c r="A51" s="143">
        <v>45356.445810185185</v>
      </c>
      <c r="B51" s="46">
        <f t="shared" si="0"/>
        <v>45356.445833333339</v>
      </c>
      <c r="C51" s="141">
        <v>2.0004956521739099</v>
      </c>
      <c r="D51" s="141">
        <v>1.30434782608696E-5</v>
      </c>
      <c r="E51" s="141">
        <v>1399.71304347826</v>
      </c>
      <c r="F51" s="141">
        <v>101.549523809524</v>
      </c>
      <c r="G51" s="141">
        <v>21</v>
      </c>
      <c r="H51" s="141">
        <v>37.034999999999997</v>
      </c>
      <c r="I51" s="141">
        <v>6.6534444444444398</v>
      </c>
      <c r="J51" s="141">
        <v>0.04</v>
      </c>
      <c r="K51" s="141">
        <v>20.71</v>
      </c>
      <c r="L51" s="144"/>
      <c r="M51" s="141">
        <v>0</v>
      </c>
      <c r="N51" s="141">
        <v>4901.4156923076898</v>
      </c>
      <c r="O51" s="144"/>
    </row>
    <row r="52" spans="1:15" ht="14.4" x14ac:dyDescent="0.3">
      <c r="A52" s="143">
        <v>45356.446504629632</v>
      </c>
      <c r="B52" s="46">
        <f t="shared" si="0"/>
        <v>45356.446527777778</v>
      </c>
      <c r="C52" s="141">
        <v>2.0021095238095201</v>
      </c>
      <c r="D52" s="141">
        <v>1.0000000000000001E-5</v>
      </c>
      <c r="E52" s="141">
        <v>1399.81904761905</v>
      </c>
      <c r="F52" s="141">
        <v>101.52384615384599</v>
      </c>
      <c r="G52" s="141">
        <v>21</v>
      </c>
      <c r="H52" s="141">
        <v>37.034999999999997</v>
      </c>
      <c r="I52" s="141">
        <v>6.6535000000000002</v>
      </c>
      <c r="J52" s="141">
        <v>0.04</v>
      </c>
      <c r="K52" s="141">
        <v>20.7</v>
      </c>
      <c r="L52" s="144"/>
      <c r="M52" s="141">
        <v>0</v>
      </c>
      <c r="N52" s="141">
        <v>4901.4156923076898</v>
      </c>
      <c r="O52" s="144"/>
    </row>
    <row r="53" spans="1:15" ht="14.4" x14ac:dyDescent="0.3">
      <c r="A53" s="143">
        <v>45356.447199074071</v>
      </c>
      <c r="B53" s="46">
        <f t="shared" si="0"/>
        <v>45356.447222222225</v>
      </c>
      <c r="C53" s="141">
        <v>2.00072380952381</v>
      </c>
      <c r="D53" s="141">
        <v>-2.7142857142857101E-4</v>
      </c>
      <c r="E53" s="141">
        <v>1400.2</v>
      </c>
      <c r="F53" s="141">
        <v>101.333529411765</v>
      </c>
      <c r="G53" s="141">
        <v>21</v>
      </c>
      <c r="H53" s="141">
        <v>37.045000000000002</v>
      </c>
      <c r="I53" s="141">
        <v>6.6535000000000002</v>
      </c>
      <c r="J53" s="141">
        <v>0.04</v>
      </c>
      <c r="K53" s="141">
        <v>20.7</v>
      </c>
      <c r="L53" s="144"/>
      <c r="M53" s="141">
        <v>0</v>
      </c>
      <c r="N53" s="141">
        <v>4901.4156923076898</v>
      </c>
      <c r="O53" s="144"/>
    </row>
    <row r="54" spans="1:15" ht="14.4" x14ac:dyDescent="0.3">
      <c r="A54" s="143">
        <v>45356.447893518518</v>
      </c>
      <c r="B54" s="46">
        <f t="shared" si="0"/>
        <v>45356.447916666672</v>
      </c>
      <c r="C54" s="141">
        <v>2.0003227272727302</v>
      </c>
      <c r="D54" s="141">
        <v>1.57142857142857E-4</v>
      </c>
      <c r="E54" s="141">
        <v>1400.24761904762</v>
      </c>
      <c r="F54" s="141">
        <v>101.163333333333</v>
      </c>
      <c r="G54" s="141">
        <v>21</v>
      </c>
      <c r="H54" s="141">
        <v>37.04</v>
      </c>
      <c r="I54" s="141">
        <v>6.6529999999999996</v>
      </c>
      <c r="J54" s="141">
        <v>0.04</v>
      </c>
      <c r="K54" s="141">
        <v>20.69</v>
      </c>
      <c r="L54" s="144"/>
      <c r="M54" s="141">
        <v>0</v>
      </c>
      <c r="N54" s="141">
        <v>4901.4156923076898</v>
      </c>
      <c r="O54" s="144"/>
    </row>
    <row r="55" spans="1:15" ht="14.4" x14ac:dyDescent="0.3">
      <c r="A55" s="143">
        <v>45356.448587962965</v>
      </c>
      <c r="B55" s="46">
        <f t="shared" si="0"/>
        <v>45356.448611111111</v>
      </c>
      <c r="C55" s="141">
        <v>2.0008809523809501</v>
      </c>
      <c r="D55" s="141">
        <v>-1.35E-4</v>
      </c>
      <c r="E55" s="141">
        <v>1400.1571428571399</v>
      </c>
      <c r="F55" s="141">
        <v>101.196666666667</v>
      </c>
      <c r="G55" s="141">
        <v>21</v>
      </c>
      <c r="H55" s="141">
        <v>37.04</v>
      </c>
      <c r="I55" s="141">
        <v>6.6529999999999996</v>
      </c>
      <c r="J55" s="141">
        <v>0.04</v>
      </c>
      <c r="K55" s="141">
        <v>20.69</v>
      </c>
      <c r="L55" s="144"/>
      <c r="M55" s="141">
        <v>0</v>
      </c>
      <c r="N55" s="141">
        <v>4901.4156923076898</v>
      </c>
      <c r="O55" s="144"/>
    </row>
    <row r="56" spans="1:15" ht="14.4" x14ac:dyDescent="0.3">
      <c r="A56" s="143">
        <v>45356.449282407404</v>
      </c>
      <c r="B56" s="46">
        <f t="shared" si="0"/>
        <v>45356.449305555558</v>
      </c>
      <c r="C56" s="141">
        <v>2.0004428571428599</v>
      </c>
      <c r="D56" s="141">
        <v>-3.59090909090909E-4</v>
      </c>
      <c r="E56" s="141">
        <v>1399.9136363636401</v>
      </c>
      <c r="F56" s="141">
        <v>101.23375</v>
      </c>
      <c r="G56" s="141">
        <v>21</v>
      </c>
      <c r="H56" s="141">
        <v>37.034999999999997</v>
      </c>
      <c r="I56" s="141">
        <v>6.6529999999999996</v>
      </c>
      <c r="J56" s="141">
        <v>0.04</v>
      </c>
      <c r="K56" s="141">
        <v>20.69</v>
      </c>
      <c r="L56" s="144"/>
      <c r="M56" s="141">
        <v>0</v>
      </c>
      <c r="N56" s="141">
        <v>4901.4156923076898</v>
      </c>
      <c r="O56" s="144"/>
    </row>
    <row r="57" spans="1:15" ht="14.4" x14ac:dyDescent="0.3">
      <c r="A57" s="143">
        <v>45356.449976851851</v>
      </c>
      <c r="B57" s="46">
        <f t="shared" si="0"/>
        <v>45356.450000000004</v>
      </c>
      <c r="C57" s="141">
        <v>2.0014952380952402</v>
      </c>
      <c r="D57" s="141">
        <v>3.6956521739130399E-4</v>
      </c>
      <c r="E57" s="141">
        <v>1400.4421052631601</v>
      </c>
      <c r="F57" s="141">
        <v>101.22750000000001</v>
      </c>
      <c r="G57" s="141">
        <v>21</v>
      </c>
      <c r="H57" s="141">
        <v>37.036666666666697</v>
      </c>
      <c r="I57" s="141">
        <v>6.6529999999999996</v>
      </c>
      <c r="J57" s="141">
        <v>0.04</v>
      </c>
      <c r="K57" s="141">
        <v>20.69</v>
      </c>
      <c r="L57" s="144"/>
      <c r="M57" s="141">
        <v>0</v>
      </c>
      <c r="N57" s="141">
        <v>4901.4156923076898</v>
      </c>
      <c r="O57" s="144"/>
    </row>
    <row r="58" spans="1:15" ht="14.4" x14ac:dyDescent="0.3">
      <c r="A58" s="143">
        <v>45356.450671296298</v>
      </c>
      <c r="B58" s="46">
        <f t="shared" si="0"/>
        <v>45356.450694444444</v>
      </c>
      <c r="C58" s="141">
        <v>1.9983476190476199</v>
      </c>
      <c r="D58" s="141">
        <v>1.85E-4</v>
      </c>
      <c r="E58" s="141">
        <v>1400.03</v>
      </c>
      <c r="F58" s="141">
        <v>101.227857142857</v>
      </c>
      <c r="G58" s="141">
        <v>21</v>
      </c>
      <c r="H58" s="141">
        <v>37.03</v>
      </c>
      <c r="I58" s="141">
        <v>6.6526666666666703</v>
      </c>
      <c r="J58" s="141">
        <v>0.04</v>
      </c>
      <c r="K58" s="141">
        <v>20.69</v>
      </c>
      <c r="L58" s="144"/>
      <c r="M58" s="141">
        <v>0</v>
      </c>
      <c r="N58" s="141">
        <v>4901.4156923076898</v>
      </c>
      <c r="O58" s="144"/>
    </row>
    <row r="59" spans="1:15" ht="14.4" x14ac:dyDescent="0.3">
      <c r="A59" s="143">
        <v>45356.451365740744</v>
      </c>
      <c r="B59" s="46">
        <f t="shared" si="0"/>
        <v>45356.451388888891</v>
      </c>
      <c r="C59" s="141">
        <v>2.0013954545454502</v>
      </c>
      <c r="D59" s="141">
        <v>-4.76190476190477E-6</v>
      </c>
      <c r="E59" s="141">
        <v>1400.1</v>
      </c>
      <c r="F59" s="141">
        <v>101.053157894737</v>
      </c>
      <c r="G59" s="141">
        <v>21</v>
      </c>
      <c r="H59" s="141">
        <v>37.034999999999997</v>
      </c>
      <c r="I59" s="141">
        <v>6.6524000000000001</v>
      </c>
      <c r="J59" s="141">
        <v>0.04</v>
      </c>
      <c r="K59" s="141">
        <v>20.684999999999999</v>
      </c>
      <c r="L59" s="144"/>
      <c r="M59" s="141">
        <v>0</v>
      </c>
      <c r="N59" s="141">
        <v>4901.4156923076898</v>
      </c>
      <c r="O59" s="144"/>
    </row>
    <row r="60" spans="1:15" ht="14.4" x14ac:dyDescent="0.3">
      <c r="A60" s="143">
        <v>45356.452060185184</v>
      </c>
      <c r="B60" s="46">
        <f t="shared" si="0"/>
        <v>45356.452083333337</v>
      </c>
      <c r="C60" s="141">
        <v>2.0007954545454498</v>
      </c>
      <c r="D60" s="141">
        <v>4.7619047619047404E-6</v>
      </c>
      <c r="E60" s="141">
        <v>1400.1681818181801</v>
      </c>
      <c r="F60" s="141">
        <v>100.930833333333</v>
      </c>
      <c r="G60" s="141">
        <v>21</v>
      </c>
      <c r="H60" s="141">
        <v>37.034285714285701</v>
      </c>
      <c r="I60" s="141">
        <v>6.6529999999999996</v>
      </c>
      <c r="J60" s="141">
        <v>0.04</v>
      </c>
      <c r="K60" s="141">
        <v>20.684999999999999</v>
      </c>
      <c r="L60" s="144"/>
      <c r="M60" s="141">
        <v>0</v>
      </c>
      <c r="N60" s="141">
        <v>4901.4156923076898</v>
      </c>
      <c r="O60" s="144"/>
    </row>
    <row r="61" spans="1:15" ht="14.4" x14ac:dyDescent="0.3">
      <c r="A61" s="143">
        <v>45356.45275462963</v>
      </c>
      <c r="B61" s="46">
        <f t="shared" si="0"/>
        <v>45356.452777777777</v>
      </c>
      <c r="C61" s="141">
        <v>2.0000681818181798</v>
      </c>
      <c r="D61" s="141">
        <v>-1.8181818181818199E-5</v>
      </c>
      <c r="E61" s="141">
        <v>1400.05</v>
      </c>
      <c r="F61" s="141">
        <v>100.974285714286</v>
      </c>
      <c r="G61" s="141">
        <v>21</v>
      </c>
      <c r="H61" s="141">
        <v>37.03</v>
      </c>
      <c r="I61" s="141">
        <v>6.6520000000000001</v>
      </c>
      <c r="J61" s="141">
        <v>0.04</v>
      </c>
      <c r="K61" s="141">
        <v>20.675000000000001</v>
      </c>
      <c r="L61" s="144"/>
      <c r="M61" s="141">
        <v>0</v>
      </c>
      <c r="N61" s="141">
        <v>4901.4156923076898</v>
      </c>
      <c r="O61" s="144"/>
    </row>
    <row r="62" spans="1:15" ht="14.4" x14ac:dyDescent="0.3">
      <c r="A62" s="143">
        <v>45356.453449074077</v>
      </c>
      <c r="B62" s="46">
        <f t="shared" si="0"/>
        <v>45356.453472222223</v>
      </c>
      <c r="C62" s="141">
        <v>2.0025047619047598</v>
      </c>
      <c r="D62" s="141">
        <v>-4.7619047619047598E-6</v>
      </c>
      <c r="E62" s="141">
        <v>1399.8333333333301</v>
      </c>
      <c r="F62" s="141">
        <v>100.87647058823499</v>
      </c>
      <c r="G62" s="141">
        <v>21</v>
      </c>
      <c r="H62" s="141">
        <v>37.03</v>
      </c>
      <c r="I62" s="141">
        <v>6.6520000000000001</v>
      </c>
      <c r="J62" s="141">
        <v>0.04</v>
      </c>
      <c r="K62" s="141">
        <v>20.67</v>
      </c>
      <c r="L62" s="144"/>
      <c r="M62" s="141">
        <v>0</v>
      </c>
      <c r="N62" s="141">
        <v>4901.4156923076898</v>
      </c>
      <c r="O62" s="144"/>
    </row>
    <row r="63" spans="1:15" ht="14.4" x14ac:dyDescent="0.3">
      <c r="A63" s="143">
        <v>45356.454143518517</v>
      </c>
      <c r="B63" s="46">
        <f t="shared" si="0"/>
        <v>45356.45416666667</v>
      </c>
      <c r="C63" s="141">
        <v>1.9976499999999999</v>
      </c>
      <c r="D63" s="141">
        <v>-1.04761904761905E-4</v>
      </c>
      <c r="E63" s="141">
        <v>1399.9619047619001</v>
      </c>
      <c r="F63" s="141">
        <v>100.86624999999999</v>
      </c>
      <c r="G63" s="141">
        <v>21</v>
      </c>
      <c r="H63" s="141">
        <v>37.03</v>
      </c>
      <c r="I63" s="141">
        <v>6.6520000000000001</v>
      </c>
      <c r="J63" s="141">
        <v>0.04</v>
      </c>
      <c r="K63" s="141">
        <v>20.67</v>
      </c>
      <c r="L63" s="144"/>
      <c r="M63" s="141">
        <v>0</v>
      </c>
      <c r="N63" s="141">
        <v>4901.4156923076898</v>
      </c>
      <c r="O63" s="144"/>
    </row>
    <row r="64" spans="1:15" ht="14.4" x14ac:dyDescent="0.3">
      <c r="A64" s="143">
        <v>45356.454837962963</v>
      </c>
      <c r="B64" s="46">
        <f t="shared" si="0"/>
        <v>45356.454861111109</v>
      </c>
      <c r="C64" s="141">
        <v>1.9980272727272701</v>
      </c>
      <c r="D64" s="141">
        <v>6.5909090909090898E-4</v>
      </c>
      <c r="E64" s="141">
        <v>1399.8772727272701</v>
      </c>
      <c r="F64" s="141">
        <v>100.870625</v>
      </c>
      <c r="G64" s="141">
        <v>21</v>
      </c>
      <c r="H64" s="141">
        <v>37.024999999999999</v>
      </c>
      <c r="I64" s="141">
        <v>6.6520000000000001</v>
      </c>
      <c r="J64" s="141">
        <v>0.04</v>
      </c>
      <c r="K64" s="141">
        <v>20.67</v>
      </c>
      <c r="L64" s="144"/>
      <c r="M64" s="141">
        <v>0</v>
      </c>
      <c r="N64" s="141">
        <v>4901.4156923076898</v>
      </c>
      <c r="O64" s="144"/>
    </row>
    <row r="65" spans="1:15" ht="14.4" x14ac:dyDescent="0.3">
      <c r="A65" s="143">
        <v>45356.45553240741</v>
      </c>
      <c r="B65" s="46">
        <f t="shared" si="0"/>
        <v>45356.455555555556</v>
      </c>
      <c r="C65" s="141">
        <v>1.99777727272727</v>
      </c>
      <c r="D65" s="141">
        <v>-5.45454545454546E-5</v>
      </c>
      <c r="E65" s="141">
        <v>1399.78181818182</v>
      </c>
      <c r="F65" s="141">
        <v>100.80071428571399</v>
      </c>
      <c r="G65" s="141">
        <v>21</v>
      </c>
      <c r="H65" s="141">
        <v>37.024285714285703</v>
      </c>
      <c r="I65" s="141">
        <v>6.6520000000000001</v>
      </c>
      <c r="J65" s="141">
        <v>0.04</v>
      </c>
      <c r="K65" s="141">
        <v>20.67</v>
      </c>
      <c r="L65" s="144"/>
      <c r="M65" s="141">
        <v>0</v>
      </c>
      <c r="N65" s="141">
        <v>4901.4156923076898</v>
      </c>
      <c r="O65" s="144"/>
    </row>
    <row r="66" spans="1:15" ht="14.4" x14ac:dyDescent="0.3">
      <c r="A66" s="143">
        <v>45356.456226851849</v>
      </c>
      <c r="B66" s="46">
        <f t="shared" si="0"/>
        <v>45356.456250000003</v>
      </c>
      <c r="C66" s="141">
        <v>2.0012857142857099</v>
      </c>
      <c r="D66" s="141">
        <v>-3.6363636363636399E-4</v>
      </c>
      <c r="E66" s="141">
        <v>1399.76818181818</v>
      </c>
      <c r="F66" s="141">
        <v>100.734666666667</v>
      </c>
      <c r="G66" s="141">
        <v>21</v>
      </c>
      <c r="H66" s="141">
        <v>37.03</v>
      </c>
      <c r="I66" s="141">
        <v>6.6520000000000001</v>
      </c>
      <c r="J66" s="141">
        <v>4.6666666666666697E-2</v>
      </c>
      <c r="K66" s="141">
        <v>20.67</v>
      </c>
      <c r="L66" s="144"/>
      <c r="M66" s="141">
        <v>0</v>
      </c>
      <c r="N66" s="141">
        <v>4901.4156923076898</v>
      </c>
      <c r="O66" s="144"/>
    </row>
    <row r="67" spans="1:15" ht="14.4" x14ac:dyDescent="0.3">
      <c r="A67" s="143">
        <v>45356.456921296296</v>
      </c>
      <c r="B67" s="46">
        <f t="shared" ref="B67:B130" si="1">MROUND(A67,"00:01:00")</f>
        <v>45356.45694444445</v>
      </c>
      <c r="C67" s="141">
        <v>2.0000954545454501</v>
      </c>
      <c r="D67" s="141">
        <v>-2.0000000000000001E-4</v>
      </c>
      <c r="E67" s="141">
        <v>1399.92857142857</v>
      </c>
      <c r="F67" s="141">
        <v>100.62583333333301</v>
      </c>
      <c r="G67" s="141">
        <v>21</v>
      </c>
      <c r="H67" s="141">
        <v>37.020000000000003</v>
      </c>
      <c r="I67" s="141">
        <v>6.6515000000000004</v>
      </c>
      <c r="J67" s="141">
        <v>4.4999999999999998E-2</v>
      </c>
      <c r="K67" s="141">
        <v>20.664999999999999</v>
      </c>
      <c r="L67" s="144"/>
      <c r="M67" s="141">
        <v>0</v>
      </c>
      <c r="N67" s="141">
        <v>4901.4156923076898</v>
      </c>
      <c r="O67" s="144"/>
    </row>
    <row r="68" spans="1:15" ht="14.4" x14ac:dyDescent="0.3">
      <c r="A68" s="143">
        <v>45356.457615740743</v>
      </c>
      <c r="B68" s="46">
        <f t="shared" si="1"/>
        <v>45356.457638888889</v>
      </c>
      <c r="C68" s="141">
        <v>1.99927272727273</v>
      </c>
      <c r="D68" s="141">
        <v>-8.0000000000000007E-5</v>
      </c>
      <c r="E68" s="141">
        <v>1399.87619047619</v>
      </c>
      <c r="F68" s="141">
        <v>100.56785714285699</v>
      </c>
      <c r="G68" s="141">
        <v>21</v>
      </c>
      <c r="H68" s="141">
        <v>37.024999999999999</v>
      </c>
      <c r="I68" s="141">
        <v>6.6514285714285704</v>
      </c>
      <c r="J68" s="141">
        <v>0.05</v>
      </c>
      <c r="K68" s="141">
        <v>20.66</v>
      </c>
      <c r="L68" s="144"/>
      <c r="M68" s="141">
        <v>0</v>
      </c>
      <c r="N68" s="141">
        <v>4901.4156923076898</v>
      </c>
      <c r="O68" s="144"/>
    </row>
    <row r="69" spans="1:15" ht="14.4" x14ac:dyDescent="0.3">
      <c r="A69" s="143">
        <v>45356.458310185182</v>
      </c>
      <c r="B69" s="46">
        <f t="shared" si="1"/>
        <v>45356.458333333336</v>
      </c>
      <c r="C69" s="141">
        <v>2.0000409090909099</v>
      </c>
      <c r="D69" s="141">
        <v>-7.2727272727272701E-5</v>
      </c>
      <c r="E69" s="141">
        <v>1400.00454545455</v>
      </c>
      <c r="F69" s="141">
        <v>100.52384615384599</v>
      </c>
      <c r="G69" s="141">
        <v>21</v>
      </c>
      <c r="H69" s="141">
        <v>37.024999999999999</v>
      </c>
      <c r="I69" s="141">
        <v>6.6515000000000004</v>
      </c>
      <c r="J69" s="141">
        <v>0.05</v>
      </c>
      <c r="K69" s="141">
        <v>20.6533333333333</v>
      </c>
      <c r="L69" s="144"/>
      <c r="M69" s="141">
        <v>0</v>
      </c>
      <c r="N69" s="141">
        <v>4901.4156923076898</v>
      </c>
      <c r="O69" s="144"/>
    </row>
    <row r="70" spans="1:15" ht="14.4" x14ac:dyDescent="0.3">
      <c r="A70" s="143">
        <v>45356.459004629629</v>
      </c>
      <c r="B70" s="46">
        <f t="shared" si="1"/>
        <v>45356.459027777782</v>
      </c>
      <c r="C70" s="141">
        <v>1.99848695652174</v>
      </c>
      <c r="D70" s="141">
        <v>2.6521739130434802E-4</v>
      </c>
      <c r="E70" s="141">
        <v>1399.9086956521701</v>
      </c>
      <c r="F70" s="141">
        <v>100.583684210526</v>
      </c>
      <c r="G70" s="141">
        <v>21</v>
      </c>
      <c r="H70" s="141">
        <v>37.024999999999999</v>
      </c>
      <c r="I70" s="141">
        <v>6.6515000000000004</v>
      </c>
      <c r="J70" s="141">
        <v>4.4999999999999998E-2</v>
      </c>
      <c r="K70" s="141">
        <v>20.6533333333333</v>
      </c>
      <c r="L70" s="144"/>
      <c r="M70" s="141">
        <v>0</v>
      </c>
      <c r="N70" s="141">
        <v>4901.4156923076898</v>
      </c>
      <c r="O70" s="144"/>
    </row>
    <row r="71" spans="1:15" ht="14.4" x14ac:dyDescent="0.3">
      <c r="A71" s="143">
        <v>45356.459699074076</v>
      </c>
      <c r="B71" s="46">
        <f t="shared" si="1"/>
        <v>45356.459722222222</v>
      </c>
      <c r="C71" s="141">
        <v>1.9997363636363601</v>
      </c>
      <c r="D71" s="141">
        <v>1.38095238095238E-4</v>
      </c>
      <c r="E71" s="141">
        <v>1399.72727272727</v>
      </c>
      <c r="F71" s="141">
        <v>100.493571428571</v>
      </c>
      <c r="G71" s="141">
        <v>21</v>
      </c>
      <c r="H71" s="141">
        <v>37.023333333333298</v>
      </c>
      <c r="I71" s="141">
        <v>6.6509999999999998</v>
      </c>
      <c r="J71" s="141">
        <v>4.4999999999999998E-2</v>
      </c>
      <c r="K71" s="141">
        <v>20.65</v>
      </c>
      <c r="L71" s="144"/>
      <c r="M71" s="141">
        <v>0</v>
      </c>
      <c r="N71" s="141">
        <v>4901.4156923076898</v>
      </c>
      <c r="O71" s="144"/>
    </row>
    <row r="72" spans="1:15" ht="14.4" x14ac:dyDescent="0.3">
      <c r="A72" s="143">
        <v>45356.460393518515</v>
      </c>
      <c r="B72" s="46">
        <f t="shared" si="1"/>
        <v>45356.460416666669</v>
      </c>
      <c r="C72" s="141">
        <v>1.9992545454545501</v>
      </c>
      <c r="D72" s="141">
        <v>1.45454545454545E-4</v>
      </c>
      <c r="E72" s="141">
        <v>1400.19545454545</v>
      </c>
      <c r="F72" s="141">
        <v>100.444117647059</v>
      </c>
      <c r="G72" s="141">
        <v>21</v>
      </c>
      <c r="H72" s="141">
        <v>37.023333333333298</v>
      </c>
      <c r="I72" s="141">
        <v>6.6509999999999998</v>
      </c>
      <c r="J72" s="141">
        <v>0.04</v>
      </c>
      <c r="K72" s="141">
        <v>20.65</v>
      </c>
      <c r="L72" s="144"/>
      <c r="M72" s="141">
        <v>0</v>
      </c>
      <c r="N72" s="141">
        <v>4901.4156923076898</v>
      </c>
      <c r="O72" s="144"/>
    </row>
    <row r="73" spans="1:15" ht="14.4" x14ac:dyDescent="0.3">
      <c r="A73" s="143">
        <v>45356.461087962962</v>
      </c>
      <c r="B73" s="46">
        <f t="shared" si="1"/>
        <v>45356.461111111115</v>
      </c>
      <c r="C73" s="141">
        <v>1.9992142857142901</v>
      </c>
      <c r="D73" s="141">
        <v>4.6190476190476201E-4</v>
      </c>
      <c r="E73" s="141">
        <v>1400</v>
      </c>
      <c r="F73" s="141">
        <v>100.393125</v>
      </c>
      <c r="G73" s="141">
        <v>21</v>
      </c>
      <c r="H73" s="141">
        <v>37.015000000000001</v>
      </c>
      <c r="I73" s="141">
        <v>6.6509999999999998</v>
      </c>
      <c r="J73" s="141">
        <v>0.04</v>
      </c>
      <c r="K73" s="141">
        <v>20.64</v>
      </c>
      <c r="L73" s="144"/>
      <c r="M73" s="141">
        <v>0</v>
      </c>
      <c r="N73" s="141">
        <v>4901.4156923076898</v>
      </c>
      <c r="O73" s="144"/>
    </row>
    <row r="74" spans="1:15" ht="14.4" x14ac:dyDescent="0.3">
      <c r="A74" s="143">
        <v>45356.461782407408</v>
      </c>
      <c r="B74" s="46">
        <f t="shared" si="1"/>
        <v>45356.461805555555</v>
      </c>
      <c r="C74" s="141">
        <v>2.00218571428571</v>
      </c>
      <c r="D74" s="141">
        <v>5.7142857142857203E-5</v>
      </c>
      <c r="E74" s="141">
        <v>1400.20909090909</v>
      </c>
      <c r="F74" s="141">
        <v>100.387647058824</v>
      </c>
      <c r="G74" s="141">
        <v>21</v>
      </c>
      <c r="H74" s="141">
        <v>37.015000000000001</v>
      </c>
      <c r="I74" s="141">
        <v>6.6509999999999998</v>
      </c>
      <c r="J74" s="141">
        <v>0.04</v>
      </c>
      <c r="K74" s="141">
        <v>20.64</v>
      </c>
      <c r="L74" s="144"/>
      <c r="M74" s="141">
        <v>0</v>
      </c>
      <c r="N74" s="141">
        <v>4901.4156923076898</v>
      </c>
      <c r="O74" s="144"/>
    </row>
    <row r="75" spans="1:15" ht="14.4" x14ac:dyDescent="0.3">
      <c r="A75" s="143">
        <v>45356.462476851855</v>
      </c>
      <c r="B75" s="46">
        <f t="shared" si="1"/>
        <v>45356.462500000001</v>
      </c>
      <c r="C75" s="141">
        <v>2.0007888888888901</v>
      </c>
      <c r="D75" s="141">
        <v>3.52941176470588E-5</v>
      </c>
      <c r="E75" s="141">
        <v>1399.69411764706</v>
      </c>
      <c r="F75" s="141">
        <v>100.351666666667</v>
      </c>
      <c r="G75" s="141">
        <v>21</v>
      </c>
      <c r="H75" s="141">
        <v>37.015000000000001</v>
      </c>
      <c r="I75" s="141">
        <v>6.6509999999999998</v>
      </c>
      <c r="J75" s="141">
        <v>0.04</v>
      </c>
      <c r="K75" s="141">
        <v>20.645</v>
      </c>
      <c r="L75" s="144"/>
      <c r="M75" s="141">
        <v>0</v>
      </c>
      <c r="N75" s="141">
        <v>4901.4156923076898</v>
      </c>
      <c r="O75" s="144"/>
    </row>
    <row r="76" spans="1:15" ht="14.4" x14ac:dyDescent="0.3">
      <c r="A76" s="143">
        <v>45356.463171296295</v>
      </c>
      <c r="B76" s="46">
        <f t="shared" si="1"/>
        <v>45356.463194444448</v>
      </c>
      <c r="C76" s="141">
        <v>1.99885909090909</v>
      </c>
      <c r="D76" s="141">
        <v>4.5454545454545599E-6</v>
      </c>
      <c r="E76" s="141">
        <v>1400.25</v>
      </c>
      <c r="F76" s="141">
        <v>100.264285714286</v>
      </c>
      <c r="G76" s="141">
        <v>21</v>
      </c>
      <c r="H76" s="141">
        <v>37.020000000000003</v>
      </c>
      <c r="I76" s="141">
        <v>6.6509999999999998</v>
      </c>
      <c r="J76" s="141">
        <v>0.04</v>
      </c>
      <c r="K76" s="141">
        <v>20.63</v>
      </c>
      <c r="L76" s="144"/>
      <c r="M76" s="141">
        <v>0</v>
      </c>
      <c r="N76" s="141">
        <v>4901.4156923076898</v>
      </c>
      <c r="O76" s="144"/>
    </row>
    <row r="77" spans="1:15" ht="14.4" x14ac:dyDescent="0.3">
      <c r="A77" s="143">
        <v>45356.463865740741</v>
      </c>
      <c r="B77" s="46">
        <f t="shared" si="1"/>
        <v>45356.463888888888</v>
      </c>
      <c r="C77" s="141">
        <v>1.9995000000000001</v>
      </c>
      <c r="D77" s="141">
        <v>1.9047619047618999E-4</v>
      </c>
      <c r="E77" s="141">
        <v>1400.12380952381</v>
      </c>
      <c r="F77" s="141">
        <v>100.27</v>
      </c>
      <c r="G77" s="141">
        <v>21</v>
      </c>
      <c r="H77" s="141">
        <v>37.015000000000001</v>
      </c>
      <c r="I77" s="141">
        <v>6.6509999999999998</v>
      </c>
      <c r="J77" s="141">
        <v>0.05</v>
      </c>
      <c r="K77" s="141">
        <v>20.63</v>
      </c>
      <c r="L77" s="144"/>
      <c r="M77" s="141">
        <v>0</v>
      </c>
      <c r="N77" s="141">
        <v>4901.4156923076898</v>
      </c>
      <c r="O77" s="144"/>
    </row>
    <row r="78" spans="1:15" ht="14.4" x14ac:dyDescent="0.3">
      <c r="A78" s="143">
        <v>45356.464560185188</v>
      </c>
      <c r="B78" s="46">
        <f t="shared" si="1"/>
        <v>45356.464583333334</v>
      </c>
      <c r="C78" s="141">
        <v>1.9978521739130399</v>
      </c>
      <c r="D78" s="141">
        <v>4.7727272727272701E-4</v>
      </c>
      <c r="E78" s="141">
        <v>1399.5818181818199</v>
      </c>
      <c r="F78" s="141">
        <v>100.288421052632</v>
      </c>
      <c r="G78" s="141">
        <v>21</v>
      </c>
      <c r="H78" s="141">
        <v>37.0133333333333</v>
      </c>
      <c r="I78" s="141">
        <v>6.6509999999999998</v>
      </c>
      <c r="J78" s="141">
        <v>0.05</v>
      </c>
      <c r="K78" s="141">
        <v>20.63</v>
      </c>
      <c r="L78" s="144"/>
      <c r="M78" s="141">
        <v>0</v>
      </c>
      <c r="N78" s="141">
        <v>4901.4156923076898</v>
      </c>
      <c r="O78" s="144"/>
    </row>
    <row r="79" spans="1:15" ht="14.4" x14ac:dyDescent="0.3">
      <c r="A79" s="143">
        <v>45356.465254629627</v>
      </c>
      <c r="B79" s="46">
        <f t="shared" si="1"/>
        <v>45356.465277777781</v>
      </c>
      <c r="C79" s="141">
        <v>2.0028285714285698</v>
      </c>
      <c r="D79" s="141">
        <v>6.1904761904761906E-5</v>
      </c>
      <c r="E79" s="141">
        <v>1400.13</v>
      </c>
      <c r="F79" s="141">
        <v>100.161538461538</v>
      </c>
      <c r="G79" s="141">
        <v>21</v>
      </c>
      <c r="H79" s="141">
        <v>37.015000000000001</v>
      </c>
      <c r="I79" s="141">
        <v>6.6505000000000001</v>
      </c>
      <c r="J79" s="141">
        <v>0.05</v>
      </c>
      <c r="K79" s="141">
        <v>20.63</v>
      </c>
      <c r="L79" s="144"/>
      <c r="M79" s="141">
        <v>0</v>
      </c>
      <c r="N79" s="141">
        <v>4901.4156923076898</v>
      </c>
      <c r="O79" s="144"/>
    </row>
    <row r="80" spans="1:15" ht="14.4" x14ac:dyDescent="0.3">
      <c r="A80" s="143">
        <v>45356.465949074074</v>
      </c>
      <c r="B80" s="46">
        <f t="shared" si="1"/>
        <v>45356.46597222222</v>
      </c>
      <c r="C80" s="141">
        <v>2.0008956521739099</v>
      </c>
      <c r="D80" s="141">
        <v>-1.30434782608696E-5</v>
      </c>
      <c r="E80" s="141">
        <v>1400.4260869565201</v>
      </c>
      <c r="F80" s="141">
        <v>100.17</v>
      </c>
      <c r="G80" s="141">
        <v>21</v>
      </c>
      <c r="H80" s="141">
        <v>37.015714285714303</v>
      </c>
      <c r="I80" s="141">
        <v>6.6505000000000001</v>
      </c>
      <c r="J80" s="141">
        <v>0.05</v>
      </c>
      <c r="K80" s="141">
        <v>20.63</v>
      </c>
      <c r="L80" s="144"/>
      <c r="M80" s="141">
        <v>0</v>
      </c>
      <c r="N80" s="141">
        <v>4901.4156923076898</v>
      </c>
      <c r="O80" s="144"/>
    </row>
    <row r="81" spans="1:15" ht="14.4" x14ac:dyDescent="0.3">
      <c r="A81" s="143">
        <v>45356.466643518521</v>
      </c>
      <c r="B81" s="46">
        <f t="shared" si="1"/>
        <v>45356.466666666667</v>
      </c>
      <c r="C81" s="141">
        <v>1.9992000000000001</v>
      </c>
      <c r="D81" s="141">
        <v>9.5454545454545407E-5</v>
      </c>
      <c r="E81" s="141">
        <v>1399.8545454545499</v>
      </c>
      <c r="F81" s="141">
        <v>100.197222222222</v>
      </c>
      <c r="G81" s="141">
        <v>21</v>
      </c>
      <c r="H81" s="141">
        <v>37.015714285714303</v>
      </c>
      <c r="I81" s="141">
        <v>6.6509999999999998</v>
      </c>
      <c r="J81" s="141">
        <v>0.04</v>
      </c>
      <c r="K81" s="141">
        <v>20.63</v>
      </c>
      <c r="L81" s="144"/>
      <c r="M81" s="141">
        <v>0</v>
      </c>
      <c r="N81" s="141">
        <v>4901.4156923076898</v>
      </c>
      <c r="O81" s="144"/>
    </row>
    <row r="82" spans="1:15" ht="14.4" x14ac:dyDescent="0.3">
      <c r="A82" s="143">
        <v>45356.46733796296</v>
      </c>
      <c r="B82" s="46">
        <f t="shared" si="1"/>
        <v>45356.467361111114</v>
      </c>
      <c r="C82" s="141">
        <v>1.9982636363636399</v>
      </c>
      <c r="D82" s="141">
        <v>6.0000000000000002E-5</v>
      </c>
      <c r="E82" s="141">
        <v>1400.3818181818201</v>
      </c>
      <c r="F82" s="141">
        <v>100.070714285714</v>
      </c>
      <c r="G82" s="141">
        <v>21</v>
      </c>
      <c r="H82" s="141">
        <v>37.015000000000001</v>
      </c>
      <c r="I82" s="141">
        <v>6.6509999999999998</v>
      </c>
      <c r="J82" s="141">
        <v>0.04</v>
      </c>
      <c r="K82" s="141">
        <v>20.63</v>
      </c>
      <c r="L82" s="144"/>
      <c r="M82" s="141">
        <v>0</v>
      </c>
      <c r="N82" s="141">
        <v>4901.4156923076898</v>
      </c>
      <c r="O82" s="144"/>
    </row>
    <row r="83" spans="1:15" ht="14.4" x14ac:dyDescent="0.3">
      <c r="A83" s="143">
        <v>45356.468032407407</v>
      </c>
      <c r="B83" s="46">
        <f t="shared" si="1"/>
        <v>45356.468055555561</v>
      </c>
      <c r="C83" s="141">
        <v>1.9993909090909101</v>
      </c>
      <c r="D83" s="141">
        <v>-4.9047619047619005E-4</v>
      </c>
      <c r="E83" s="141">
        <v>1399.9380952381</v>
      </c>
      <c r="F83" s="141">
        <v>99.9672727272727</v>
      </c>
      <c r="G83" s="141">
        <v>21</v>
      </c>
      <c r="H83" s="141">
        <v>37.014000000000003</v>
      </c>
      <c r="I83" s="141">
        <v>6.6505000000000001</v>
      </c>
      <c r="J83" s="141">
        <v>0.04</v>
      </c>
      <c r="K83" s="141">
        <v>20.625</v>
      </c>
      <c r="L83" s="144"/>
      <c r="M83" s="141">
        <v>0</v>
      </c>
      <c r="N83" s="141">
        <v>4901.4156923076898</v>
      </c>
      <c r="O83" s="144"/>
    </row>
    <row r="84" spans="1:15" ht="14.4" x14ac:dyDescent="0.3">
      <c r="A84" s="143">
        <v>45356.468726851854</v>
      </c>
      <c r="B84" s="46">
        <f t="shared" si="1"/>
        <v>45356.46875</v>
      </c>
      <c r="C84" s="141">
        <v>2.0045652173913</v>
      </c>
      <c r="D84" s="141">
        <v>-8.69565217391304E-5</v>
      </c>
      <c r="E84" s="141">
        <v>1399.9260869565201</v>
      </c>
      <c r="F84" s="141">
        <v>100.00466666666701</v>
      </c>
      <c r="G84" s="141">
        <v>21</v>
      </c>
      <c r="H84" s="141">
        <v>37.015000000000001</v>
      </c>
      <c r="I84" s="141">
        <v>6.6505000000000001</v>
      </c>
      <c r="J84" s="141">
        <v>0.04</v>
      </c>
      <c r="K84" s="141">
        <v>20.613333333333301</v>
      </c>
      <c r="L84" s="144"/>
      <c r="M84" s="141">
        <v>0</v>
      </c>
      <c r="N84" s="141">
        <v>4901.4156923076898</v>
      </c>
      <c r="O84" s="144"/>
    </row>
    <row r="85" spans="1:15" ht="14.4" x14ac:dyDescent="0.3">
      <c r="A85" s="143">
        <v>45356.469421296293</v>
      </c>
      <c r="B85" s="46">
        <f t="shared" si="1"/>
        <v>45356.469444444447</v>
      </c>
      <c r="C85" s="141">
        <v>1.99794545454545</v>
      </c>
      <c r="D85" s="141">
        <v>9.0909090909090904E-5</v>
      </c>
      <c r="E85" s="141">
        <v>1400.1227272727299</v>
      </c>
      <c r="F85" s="141">
        <v>100.030625</v>
      </c>
      <c r="G85" s="141">
        <v>21</v>
      </c>
      <c r="H85" s="141">
        <v>37.015000000000001</v>
      </c>
      <c r="I85" s="141">
        <v>6.6504545454545498</v>
      </c>
      <c r="J85" s="141">
        <v>0.04</v>
      </c>
      <c r="K85" s="141">
        <v>20.613333333333301</v>
      </c>
      <c r="L85" s="144"/>
      <c r="M85" s="141">
        <v>0</v>
      </c>
      <c r="N85" s="141">
        <v>4901.4156923076898</v>
      </c>
      <c r="O85" s="144"/>
    </row>
    <row r="86" spans="1:15" ht="14.4" x14ac:dyDescent="0.3">
      <c r="A86" s="143">
        <v>45356.47011574074</v>
      </c>
      <c r="B86" s="46">
        <f t="shared" si="1"/>
        <v>45356.470138888893</v>
      </c>
      <c r="C86" s="141">
        <v>2.0003000000000002</v>
      </c>
      <c r="D86" s="141">
        <v>-9.5000000000000005E-5</v>
      </c>
      <c r="E86" s="141">
        <v>1400.35</v>
      </c>
      <c r="F86" s="141">
        <v>99.946666666666701</v>
      </c>
      <c r="G86" s="141">
        <v>21</v>
      </c>
      <c r="H86" s="141">
        <v>37.01</v>
      </c>
      <c r="I86" s="141">
        <v>6.6505000000000001</v>
      </c>
      <c r="J86" s="141">
        <v>0.04</v>
      </c>
      <c r="K86" s="141">
        <v>20.61</v>
      </c>
      <c r="L86" s="144"/>
      <c r="M86" s="141">
        <v>0</v>
      </c>
      <c r="N86" s="141">
        <v>4901.4156923076898</v>
      </c>
      <c r="O86" s="144"/>
    </row>
    <row r="87" spans="1:15" ht="14.4" x14ac:dyDescent="0.3">
      <c r="A87" s="143">
        <v>45356.470810185187</v>
      </c>
      <c r="B87" s="46">
        <f t="shared" si="1"/>
        <v>45356.470833333333</v>
      </c>
      <c r="C87" s="141">
        <v>1.9999</v>
      </c>
      <c r="D87" s="141">
        <v>-1.6363636363636401E-4</v>
      </c>
      <c r="E87" s="141">
        <v>1400.4090909090901</v>
      </c>
      <c r="F87" s="141">
        <v>99.850588235294097</v>
      </c>
      <c r="G87" s="141">
        <v>21</v>
      </c>
      <c r="H87" s="141">
        <v>37.01</v>
      </c>
      <c r="I87" s="141">
        <v>6.6505000000000001</v>
      </c>
      <c r="J87" s="141">
        <v>0.04</v>
      </c>
      <c r="K87" s="141">
        <v>20.61</v>
      </c>
      <c r="L87" s="144"/>
      <c r="M87" s="141">
        <v>0</v>
      </c>
      <c r="N87" s="141">
        <v>4901.4156923076898</v>
      </c>
      <c r="O87" s="144"/>
    </row>
    <row r="88" spans="1:15" ht="14.4" x14ac:dyDescent="0.3">
      <c r="A88" s="143">
        <v>45356.471504629626</v>
      </c>
      <c r="B88" s="46">
        <f t="shared" si="1"/>
        <v>45356.47152777778</v>
      </c>
      <c r="C88" s="141">
        <v>1.9988772727272699</v>
      </c>
      <c r="D88" s="141">
        <v>-3.2105263157894702E-4</v>
      </c>
      <c r="E88" s="141">
        <v>1400</v>
      </c>
      <c r="F88" s="141">
        <v>99.872666666666703</v>
      </c>
      <c r="G88" s="141">
        <v>21</v>
      </c>
      <c r="H88" s="141">
        <v>37.006666666666703</v>
      </c>
      <c r="I88" s="141">
        <v>6.6505999999999998</v>
      </c>
      <c r="J88" s="141">
        <v>0.04</v>
      </c>
      <c r="K88" s="141">
        <v>20.6</v>
      </c>
      <c r="L88" s="144"/>
      <c r="M88" s="141">
        <v>0</v>
      </c>
      <c r="N88" s="141">
        <v>4901.4156923076898</v>
      </c>
      <c r="O88" s="144"/>
    </row>
    <row r="89" spans="1:15" ht="14.4" x14ac:dyDescent="0.3">
      <c r="A89" s="143">
        <v>45356.472199074073</v>
      </c>
      <c r="B89" s="46">
        <f t="shared" si="1"/>
        <v>45356.472222222226</v>
      </c>
      <c r="C89" s="141">
        <v>1.99873636363636</v>
      </c>
      <c r="D89" s="141">
        <v>6.5454545454545496E-4</v>
      </c>
      <c r="E89" s="141">
        <v>1399.80952380952</v>
      </c>
      <c r="F89" s="141">
        <v>99.832499999999996</v>
      </c>
      <c r="G89" s="141">
        <v>21</v>
      </c>
      <c r="H89" s="141">
        <v>37.005000000000003</v>
      </c>
      <c r="I89" s="141">
        <v>6.65</v>
      </c>
      <c r="J89" s="141">
        <v>0.04</v>
      </c>
      <c r="K89" s="141">
        <v>20.606666666666701</v>
      </c>
      <c r="L89" s="144"/>
      <c r="M89" s="141">
        <v>0</v>
      </c>
      <c r="N89" s="141">
        <v>4901.4156923076898</v>
      </c>
      <c r="O89" s="144"/>
    </row>
    <row r="90" spans="1:15" ht="14.4" x14ac:dyDescent="0.3">
      <c r="A90" s="143">
        <v>45356.472893518519</v>
      </c>
      <c r="B90" s="46">
        <f t="shared" si="1"/>
        <v>45356.472916666666</v>
      </c>
      <c r="C90" s="141">
        <v>1.9976954545454499</v>
      </c>
      <c r="D90" s="141">
        <v>2.6190476190476202E-4</v>
      </c>
      <c r="E90" s="141">
        <v>1400.1636363636401</v>
      </c>
      <c r="F90" s="141">
        <v>99.750624999999999</v>
      </c>
      <c r="G90" s="141">
        <v>21</v>
      </c>
      <c r="H90" s="141">
        <v>37.01</v>
      </c>
      <c r="I90" s="141">
        <v>6.65</v>
      </c>
      <c r="J90" s="141">
        <v>0.04</v>
      </c>
      <c r="K90" s="141">
        <v>20.6</v>
      </c>
      <c r="L90" s="144"/>
      <c r="M90" s="141">
        <v>0</v>
      </c>
      <c r="N90" s="141">
        <v>4901.4156923076898</v>
      </c>
      <c r="O90" s="144"/>
    </row>
    <row r="91" spans="1:15" ht="14.4" x14ac:dyDescent="0.3">
      <c r="A91" s="143">
        <v>45356.473587962966</v>
      </c>
      <c r="B91" s="46">
        <f t="shared" si="1"/>
        <v>45356.473611111112</v>
      </c>
      <c r="C91" s="141">
        <v>1.99930869565217</v>
      </c>
      <c r="D91" s="141">
        <v>-2.9090909090909102E-4</v>
      </c>
      <c r="E91" s="141">
        <v>1399.9</v>
      </c>
      <c r="F91" s="141">
        <v>99.612941176470599</v>
      </c>
      <c r="G91" s="141">
        <v>21</v>
      </c>
      <c r="H91" s="141">
        <v>37.005000000000003</v>
      </c>
      <c r="I91" s="141">
        <v>6.65</v>
      </c>
      <c r="J91" s="141">
        <v>0.04</v>
      </c>
      <c r="K91" s="141">
        <v>20.6</v>
      </c>
      <c r="L91" s="144"/>
      <c r="M91" s="141">
        <v>0</v>
      </c>
      <c r="N91" s="141">
        <v>4901.4156923076898</v>
      </c>
      <c r="O91" s="144"/>
    </row>
    <row r="92" spans="1:15" ht="14.4" x14ac:dyDescent="0.3">
      <c r="A92" s="143">
        <v>45356.474282407406</v>
      </c>
      <c r="B92" s="46">
        <f t="shared" si="1"/>
        <v>45356.474305555559</v>
      </c>
      <c r="C92" s="141">
        <v>1.9993333333333301</v>
      </c>
      <c r="D92" s="141">
        <v>4.2857142857142802E-5</v>
      </c>
      <c r="E92" s="141">
        <v>1399.7047619047601</v>
      </c>
      <c r="F92" s="141">
        <v>99.577777777777797</v>
      </c>
      <c r="G92" s="141">
        <v>21</v>
      </c>
      <c r="H92" s="141">
        <v>37.01</v>
      </c>
      <c r="I92" s="141">
        <v>6.65</v>
      </c>
      <c r="J92" s="141">
        <v>0.04</v>
      </c>
      <c r="K92" s="141">
        <v>20.6</v>
      </c>
      <c r="L92" s="144"/>
      <c r="M92" s="141">
        <v>0</v>
      </c>
      <c r="N92" s="141">
        <v>4901.4156923076898</v>
      </c>
      <c r="O92" s="144"/>
    </row>
    <row r="93" spans="1:15" ht="14.4" x14ac:dyDescent="0.3">
      <c r="A93" s="143">
        <v>45356.474976851852</v>
      </c>
      <c r="B93" s="46">
        <f t="shared" si="1"/>
        <v>45356.474999999999</v>
      </c>
      <c r="C93" s="141">
        <v>2.0000727272727299</v>
      </c>
      <c r="D93" s="141">
        <v>-1.68181818181818E-4</v>
      </c>
      <c r="E93" s="141">
        <v>1399.6047619047599</v>
      </c>
      <c r="F93" s="141">
        <v>99.725384615384598</v>
      </c>
      <c r="G93" s="141">
        <v>21</v>
      </c>
      <c r="H93" s="141">
        <v>37.0042857142857</v>
      </c>
      <c r="I93" s="141">
        <v>6.65</v>
      </c>
      <c r="J93" s="141">
        <v>0.04</v>
      </c>
      <c r="K93" s="141">
        <v>20.6</v>
      </c>
      <c r="L93" s="144"/>
      <c r="M93" s="141">
        <v>0</v>
      </c>
      <c r="N93" s="141">
        <v>4901.4156923076898</v>
      </c>
      <c r="O93" s="144"/>
    </row>
    <row r="94" spans="1:15" ht="14.4" x14ac:dyDescent="0.3">
      <c r="A94" s="143">
        <v>45356.475671296299</v>
      </c>
      <c r="B94" s="46">
        <f t="shared" si="1"/>
        <v>45356.475694444445</v>
      </c>
      <c r="C94" s="141">
        <v>1.9978521739130399</v>
      </c>
      <c r="D94" s="141">
        <v>-6.0869565217391299E-4</v>
      </c>
      <c r="E94" s="141">
        <v>1400.0333333333299</v>
      </c>
      <c r="F94" s="141">
        <v>99.671250000000001</v>
      </c>
      <c r="G94" s="141">
        <v>21</v>
      </c>
      <c r="H94" s="141">
        <v>37.005000000000003</v>
      </c>
      <c r="I94" s="141">
        <v>6.65</v>
      </c>
      <c r="J94" s="141">
        <v>0.04</v>
      </c>
      <c r="K94" s="141">
        <v>20.59</v>
      </c>
      <c r="L94" s="144"/>
      <c r="M94" s="141">
        <v>0</v>
      </c>
      <c r="N94" s="141">
        <v>4901.4156923076898</v>
      </c>
      <c r="O94" s="144"/>
    </row>
    <row r="95" spans="1:15" ht="14.4" x14ac:dyDescent="0.3">
      <c r="A95" s="143">
        <v>45356.476365740738</v>
      </c>
      <c r="B95" s="46">
        <f t="shared" si="1"/>
        <v>45356.476388888892</v>
      </c>
      <c r="C95" s="141">
        <v>1.9995363636363599</v>
      </c>
      <c r="D95" s="141">
        <v>-5.7272727272727304E-4</v>
      </c>
      <c r="E95" s="141">
        <v>1400.18571428571</v>
      </c>
      <c r="F95" s="141">
        <v>99.597999999999999</v>
      </c>
      <c r="G95" s="141">
        <v>21</v>
      </c>
      <c r="H95" s="141">
        <v>36.993333333333297</v>
      </c>
      <c r="I95" s="141">
        <v>6.65</v>
      </c>
      <c r="J95" s="141">
        <v>0.04</v>
      </c>
      <c r="K95" s="141">
        <v>20.59</v>
      </c>
      <c r="L95" s="144"/>
      <c r="M95" s="141">
        <v>0</v>
      </c>
      <c r="N95" s="141">
        <v>4901.4156923076898</v>
      </c>
      <c r="O95" s="144"/>
    </row>
    <row r="96" spans="1:15" ht="14.4" x14ac:dyDescent="0.3">
      <c r="A96" s="143">
        <v>45356.477060185185</v>
      </c>
      <c r="B96" s="46">
        <f t="shared" si="1"/>
        <v>45356.477083333339</v>
      </c>
      <c r="C96" s="141">
        <v>2.0021681818181798</v>
      </c>
      <c r="D96" s="141">
        <v>-6.8181818181818198E-5</v>
      </c>
      <c r="E96" s="141">
        <v>1400.34</v>
      </c>
      <c r="F96" s="141">
        <v>99.634444444444497</v>
      </c>
      <c r="G96" s="141">
        <v>21</v>
      </c>
      <c r="H96" s="141">
        <v>36.984000000000002</v>
      </c>
      <c r="I96" s="141">
        <v>6.65</v>
      </c>
      <c r="J96" s="141">
        <v>0.04</v>
      </c>
      <c r="K96" s="141">
        <v>20.59</v>
      </c>
      <c r="L96" s="144"/>
      <c r="M96" s="141">
        <v>0</v>
      </c>
      <c r="N96" s="141">
        <v>4901.4156923076898</v>
      </c>
      <c r="O96" s="144"/>
    </row>
    <row r="97" spans="1:15" ht="14.4" x14ac:dyDescent="0.3">
      <c r="A97" s="143">
        <v>45356.477754629632</v>
      </c>
      <c r="B97" s="46">
        <f t="shared" si="1"/>
        <v>45356.477777777778</v>
      </c>
      <c r="C97" s="141">
        <v>2.0000636363636399</v>
      </c>
      <c r="D97" s="141">
        <v>-5.0000000000000002E-5</v>
      </c>
      <c r="E97" s="141">
        <v>1399.77727272727</v>
      </c>
      <c r="F97" s="141">
        <v>99.649230769230797</v>
      </c>
      <c r="G97" s="141">
        <v>21</v>
      </c>
      <c r="H97" s="141">
        <v>36.9866666666667</v>
      </c>
      <c r="I97" s="141">
        <v>6.65</v>
      </c>
      <c r="J97" s="141">
        <v>0.04</v>
      </c>
      <c r="K97" s="141">
        <v>20.6</v>
      </c>
      <c r="L97" s="144"/>
      <c r="M97" s="141">
        <v>0</v>
      </c>
      <c r="N97" s="141">
        <v>4901.4156923076898</v>
      </c>
      <c r="O97" s="144"/>
    </row>
    <row r="98" spans="1:15" ht="14.4" x14ac:dyDescent="0.3">
      <c r="A98" s="143">
        <v>45356.478449074071</v>
      </c>
      <c r="B98" s="46">
        <f t="shared" si="1"/>
        <v>45356.478472222225</v>
      </c>
      <c r="C98" s="141">
        <v>1.99914782608696</v>
      </c>
      <c r="D98" s="141">
        <v>5.2173913043478202E-5</v>
      </c>
      <c r="E98" s="141">
        <v>1399.99565217391</v>
      </c>
      <c r="F98" s="141">
        <v>99.662941176470596</v>
      </c>
      <c r="G98" s="141">
        <v>21</v>
      </c>
      <c r="H98" s="141">
        <v>36.984285714285697</v>
      </c>
      <c r="I98" s="141">
        <v>6.65</v>
      </c>
      <c r="J98" s="141">
        <v>0.04</v>
      </c>
      <c r="K98" s="141">
        <v>20.614999999999998</v>
      </c>
      <c r="L98" s="144"/>
      <c r="M98" s="141">
        <v>0</v>
      </c>
      <c r="N98" s="141">
        <v>4901.4156923076898</v>
      </c>
      <c r="O98" s="144"/>
    </row>
    <row r="99" spans="1:15" ht="14.4" x14ac:dyDescent="0.3">
      <c r="A99" s="143">
        <v>45356.479143518518</v>
      </c>
      <c r="B99" s="46">
        <f t="shared" si="1"/>
        <v>45356.479166666672</v>
      </c>
      <c r="C99" s="141">
        <v>1.99915</v>
      </c>
      <c r="D99" s="141">
        <v>4.4090909090909098E-4</v>
      </c>
      <c r="E99" s="141">
        <v>1399.94285714286</v>
      </c>
      <c r="F99" s="141">
        <v>99.618666666666698</v>
      </c>
      <c r="G99" s="141">
        <v>21</v>
      </c>
      <c r="H99" s="141">
        <v>36.985714285714302</v>
      </c>
      <c r="I99" s="141">
        <v>6.65</v>
      </c>
      <c r="J99" s="141">
        <v>0.04</v>
      </c>
      <c r="K99" s="141">
        <v>20.63</v>
      </c>
      <c r="L99" s="144"/>
      <c r="M99" s="141">
        <v>0</v>
      </c>
      <c r="N99" s="141">
        <v>4901.4156923076898</v>
      </c>
      <c r="O99" s="144"/>
    </row>
    <row r="100" spans="1:15" ht="14.4" x14ac:dyDescent="0.3">
      <c r="A100" s="143">
        <v>45356.479837962965</v>
      </c>
      <c r="B100" s="46">
        <f t="shared" si="1"/>
        <v>45356.479861111111</v>
      </c>
      <c r="C100" s="141">
        <v>2.0024409090909101</v>
      </c>
      <c r="D100" s="141">
        <v>4.5454545454545904E-6</v>
      </c>
      <c r="E100" s="141">
        <v>1399.5909090909099</v>
      </c>
      <c r="F100" s="141">
        <v>99.482941176470604</v>
      </c>
      <c r="G100" s="141">
        <v>21</v>
      </c>
      <c r="H100" s="141">
        <v>36.984999999999999</v>
      </c>
      <c r="I100" s="141">
        <v>6.65</v>
      </c>
      <c r="J100" s="141">
        <v>0.04</v>
      </c>
      <c r="K100" s="141">
        <v>20.625</v>
      </c>
      <c r="L100" s="144"/>
      <c r="M100" s="141">
        <v>0</v>
      </c>
      <c r="N100" s="141">
        <v>4901.4156923076898</v>
      </c>
      <c r="O100" s="144"/>
    </row>
    <row r="101" spans="1:15" ht="14.4" x14ac:dyDescent="0.3">
      <c r="A101" s="143">
        <v>45356.480532407404</v>
      </c>
      <c r="B101" s="46">
        <f t="shared" si="1"/>
        <v>45356.480555555558</v>
      </c>
      <c r="C101" s="141">
        <v>2.0016227272727298</v>
      </c>
      <c r="D101" s="141">
        <v>1.4090909090909101E-4</v>
      </c>
      <c r="E101" s="141">
        <v>1399.67</v>
      </c>
      <c r="F101" s="141">
        <v>99.377499999999998</v>
      </c>
      <c r="G101" s="141">
        <v>21</v>
      </c>
      <c r="H101" s="141">
        <v>36.99</v>
      </c>
      <c r="I101" s="141">
        <v>6.65</v>
      </c>
      <c r="J101" s="141">
        <v>0.04</v>
      </c>
      <c r="K101" s="141">
        <v>20.61</v>
      </c>
      <c r="L101" s="144"/>
      <c r="M101" s="141">
        <v>0</v>
      </c>
      <c r="N101" s="141">
        <v>4901.4156923076898</v>
      </c>
      <c r="O101" s="144"/>
    </row>
    <row r="102" spans="1:15" ht="14.4" x14ac:dyDescent="0.3">
      <c r="A102" s="143">
        <v>45356.481226851851</v>
      </c>
      <c r="B102" s="46">
        <f t="shared" si="1"/>
        <v>45356.481250000004</v>
      </c>
      <c r="C102" s="141">
        <v>2.0005095238095199</v>
      </c>
      <c r="D102" s="141">
        <v>4.6500000000000003E-4</v>
      </c>
      <c r="E102" s="141">
        <v>1400.2952380952399</v>
      </c>
      <c r="F102" s="141">
        <v>99.542500000000004</v>
      </c>
      <c r="G102" s="141">
        <v>21</v>
      </c>
      <c r="H102" s="141">
        <v>36.99</v>
      </c>
      <c r="I102" s="141">
        <v>6.65</v>
      </c>
      <c r="J102" s="141">
        <v>4.4999999999999998E-2</v>
      </c>
      <c r="K102" s="141">
        <v>20.61</v>
      </c>
      <c r="L102" s="144"/>
      <c r="M102" s="141">
        <v>0</v>
      </c>
      <c r="N102" s="141">
        <v>4901.4156923076898</v>
      </c>
      <c r="O102" s="144"/>
    </row>
    <row r="103" spans="1:15" ht="14.4" x14ac:dyDescent="0.3">
      <c r="A103" s="143">
        <v>45356.481921296298</v>
      </c>
      <c r="B103" s="46">
        <f t="shared" si="1"/>
        <v>45356.481944444444</v>
      </c>
      <c r="C103" s="141">
        <v>1.9970000000000001</v>
      </c>
      <c r="D103" s="141">
        <v>2.5882352941176501E-4</v>
      </c>
      <c r="E103" s="141">
        <v>1400.1352941176499</v>
      </c>
      <c r="F103" s="141">
        <v>99.610769230769193</v>
      </c>
      <c r="G103" s="141">
        <v>21</v>
      </c>
      <c r="H103" s="141">
        <v>36.984999999999999</v>
      </c>
      <c r="I103" s="141">
        <v>6.65</v>
      </c>
      <c r="J103" s="141">
        <v>4.6666666666666697E-2</v>
      </c>
      <c r="K103" s="141">
        <v>20.625</v>
      </c>
      <c r="L103" s="144"/>
      <c r="M103" s="141">
        <v>0</v>
      </c>
      <c r="N103" s="141">
        <v>4901.4156923076898</v>
      </c>
      <c r="O103" s="144"/>
    </row>
    <row r="104" spans="1:15" ht="14.4" x14ac:dyDescent="0.3">
      <c r="A104" s="143">
        <v>45356.482615740744</v>
      </c>
      <c r="B104" s="46">
        <f t="shared" si="1"/>
        <v>45356.482638888891</v>
      </c>
      <c r="C104" s="141">
        <v>1.99986363636364</v>
      </c>
      <c r="D104" s="141">
        <v>5.0000000000000002E-5</v>
      </c>
      <c r="E104" s="141">
        <v>1399.92380952381</v>
      </c>
      <c r="F104" s="141">
        <v>99.61</v>
      </c>
      <c r="G104" s="141">
        <v>21</v>
      </c>
      <c r="H104" s="141">
        <v>36.984999999999999</v>
      </c>
      <c r="I104" s="141">
        <v>6.65</v>
      </c>
      <c r="J104" s="141">
        <v>4.6666666666666697E-2</v>
      </c>
      <c r="K104" s="141">
        <v>20.625</v>
      </c>
      <c r="L104" s="144"/>
      <c r="M104" s="141">
        <v>0</v>
      </c>
      <c r="N104" s="141">
        <v>4901.4156923076898</v>
      </c>
      <c r="O104" s="144"/>
    </row>
    <row r="105" spans="1:15" ht="14.4" x14ac:dyDescent="0.3">
      <c r="A105" s="143">
        <v>45356.483310185184</v>
      </c>
      <c r="B105" s="46">
        <f t="shared" si="1"/>
        <v>45356.483333333337</v>
      </c>
      <c r="C105" s="141">
        <v>1.99721428571429</v>
      </c>
      <c r="D105" s="141">
        <v>-2.66666666666667E-4</v>
      </c>
      <c r="E105" s="141">
        <v>1400.1619047618999</v>
      </c>
      <c r="F105" s="141">
        <v>99.643846153846098</v>
      </c>
      <c r="G105" s="141">
        <v>21</v>
      </c>
      <c r="H105" s="141">
        <v>36.984999999999999</v>
      </c>
      <c r="I105" s="141">
        <v>6.65</v>
      </c>
      <c r="J105" s="141">
        <v>0.05</v>
      </c>
      <c r="K105" s="141">
        <v>20.635000000000002</v>
      </c>
      <c r="L105" s="144"/>
      <c r="M105" s="141">
        <v>0</v>
      </c>
      <c r="N105" s="141">
        <v>4901.4156923076898</v>
      </c>
      <c r="O105" s="144"/>
    </row>
    <row r="106" spans="1:15" ht="14.4" x14ac:dyDescent="0.3">
      <c r="A106" s="143">
        <v>45356.48400462963</v>
      </c>
      <c r="B106" s="46">
        <f t="shared" si="1"/>
        <v>45356.484027777777</v>
      </c>
      <c r="C106" s="141">
        <v>2.00334761904762</v>
      </c>
      <c r="D106" s="141">
        <v>4.5454545454545499E-5</v>
      </c>
      <c r="E106" s="141">
        <v>1399.99523809524</v>
      </c>
      <c r="F106" s="141">
        <v>99.626666666666694</v>
      </c>
      <c r="G106" s="141">
        <v>21</v>
      </c>
      <c r="H106" s="141">
        <v>36.994999999999997</v>
      </c>
      <c r="I106" s="141">
        <v>6.65</v>
      </c>
      <c r="J106" s="141">
        <v>0.05</v>
      </c>
      <c r="K106" s="141">
        <v>20.635000000000002</v>
      </c>
      <c r="L106" s="144"/>
      <c r="M106" s="141">
        <v>0</v>
      </c>
      <c r="N106" s="141">
        <v>4901.4156923076898</v>
      </c>
      <c r="O106" s="144"/>
    </row>
    <row r="107" spans="1:15" ht="14.4" x14ac:dyDescent="0.3">
      <c r="A107" s="143">
        <v>45356.484699074077</v>
      </c>
      <c r="B107" s="46">
        <f t="shared" si="1"/>
        <v>45356.484722222223</v>
      </c>
      <c r="C107" s="141">
        <v>1.9996954545454499</v>
      </c>
      <c r="D107" s="141">
        <v>-3.9523809523809498E-4</v>
      </c>
      <c r="E107" s="141">
        <v>1400.2349999999999</v>
      </c>
      <c r="F107" s="141">
        <v>99.527142857142806</v>
      </c>
      <c r="G107" s="141">
        <v>21</v>
      </c>
      <c r="H107" s="141">
        <v>36.994999999999997</v>
      </c>
      <c r="I107" s="141">
        <v>6.65</v>
      </c>
      <c r="J107" s="141">
        <v>0.05</v>
      </c>
      <c r="K107" s="141">
        <v>20.635000000000002</v>
      </c>
      <c r="L107" s="144"/>
      <c r="M107" s="141">
        <v>0</v>
      </c>
      <c r="N107" s="141">
        <v>4901.4156923076898</v>
      </c>
      <c r="O107" s="144"/>
    </row>
    <row r="108" spans="1:15" ht="14.4" x14ac:dyDescent="0.3">
      <c r="A108" s="143">
        <v>45356.485393518517</v>
      </c>
      <c r="B108" s="46">
        <f t="shared" si="1"/>
        <v>45356.48541666667</v>
      </c>
      <c r="C108" s="141">
        <v>2.0033272727272702</v>
      </c>
      <c r="D108" s="141">
        <v>-2.72727272727273E-5</v>
      </c>
      <c r="E108" s="141">
        <v>1399.99545454545</v>
      </c>
      <c r="F108" s="141">
        <v>99.412142857142896</v>
      </c>
      <c r="G108" s="141">
        <v>21</v>
      </c>
      <c r="H108" s="141">
        <v>37.005000000000003</v>
      </c>
      <c r="I108" s="141">
        <v>6.65</v>
      </c>
      <c r="J108" s="141">
        <v>0.05</v>
      </c>
      <c r="K108" s="141">
        <v>20.635000000000002</v>
      </c>
      <c r="L108" s="144"/>
      <c r="M108" s="141">
        <v>0</v>
      </c>
      <c r="N108" s="141">
        <v>4901.4156923076898</v>
      </c>
      <c r="O108" s="144"/>
    </row>
    <row r="109" spans="1:15" ht="14.4" x14ac:dyDescent="0.3">
      <c r="A109" s="143">
        <v>45356.486087962963</v>
      </c>
      <c r="B109" s="46">
        <f t="shared" si="1"/>
        <v>45356.486111111109</v>
      </c>
      <c r="C109" s="141">
        <v>2.0014681818181801</v>
      </c>
      <c r="D109" s="141">
        <v>2.7272727272727301E-4</v>
      </c>
      <c r="E109" s="141">
        <v>1400.02272727273</v>
      </c>
      <c r="F109" s="141">
        <v>99.605882352941194</v>
      </c>
      <c r="G109" s="141">
        <v>21</v>
      </c>
      <c r="H109" s="141">
        <v>37</v>
      </c>
      <c r="I109" s="141">
        <v>6.65</v>
      </c>
      <c r="J109" s="141">
        <v>0.05</v>
      </c>
      <c r="K109" s="141">
        <v>20.626666666666701</v>
      </c>
      <c r="L109" s="144"/>
      <c r="M109" s="141">
        <v>0</v>
      </c>
      <c r="N109" s="141">
        <v>4901.4156923076898</v>
      </c>
      <c r="O109" s="144"/>
    </row>
    <row r="110" spans="1:15" ht="14.4" x14ac:dyDescent="0.3">
      <c r="A110" s="143">
        <v>45356.48678240741</v>
      </c>
      <c r="B110" s="46">
        <f t="shared" si="1"/>
        <v>45356.486805555556</v>
      </c>
      <c r="C110" s="141">
        <v>1.99959523809524</v>
      </c>
      <c r="D110" s="141">
        <v>-5.1904761904761896E-4</v>
      </c>
      <c r="E110" s="141">
        <v>1399.95</v>
      </c>
      <c r="F110" s="141">
        <v>99.587777777777802</v>
      </c>
      <c r="G110" s="141">
        <v>21</v>
      </c>
      <c r="H110" s="141">
        <v>37.005714285714298</v>
      </c>
      <c r="I110" s="141">
        <v>6.65</v>
      </c>
      <c r="J110" s="141">
        <v>0.05</v>
      </c>
      <c r="K110" s="141">
        <v>20.626666666666701</v>
      </c>
      <c r="L110" s="141"/>
      <c r="M110" s="141">
        <v>0</v>
      </c>
      <c r="N110" s="141">
        <v>4901.4156923076898</v>
      </c>
      <c r="O110" s="144"/>
    </row>
    <row r="111" spans="1:15" ht="14.4" x14ac:dyDescent="0.3">
      <c r="A111" s="143">
        <v>45356.487476851849</v>
      </c>
      <c r="B111" s="46">
        <f t="shared" si="1"/>
        <v>45356.487500000003</v>
      </c>
      <c r="C111" s="141">
        <v>1.9996826086956501</v>
      </c>
      <c r="D111" s="141">
        <v>6.5217391304347793E-5</v>
      </c>
      <c r="E111" s="141">
        <v>1400.0956521739099</v>
      </c>
      <c r="F111" s="141">
        <v>99.49</v>
      </c>
      <c r="G111" s="141">
        <v>21</v>
      </c>
      <c r="H111" s="141">
        <v>37.0042857142857</v>
      </c>
      <c r="I111" s="141">
        <v>6.65</v>
      </c>
      <c r="J111" s="141">
        <v>0.05</v>
      </c>
      <c r="K111" s="141">
        <v>20.635000000000002</v>
      </c>
      <c r="L111" s="144"/>
      <c r="M111" s="141">
        <v>0</v>
      </c>
      <c r="N111" s="141">
        <v>4901.4156923076898</v>
      </c>
      <c r="O111" s="144"/>
    </row>
    <row r="112" spans="1:15" ht="14.4" x14ac:dyDescent="0.3">
      <c r="A112" s="143">
        <v>45356.488171296296</v>
      </c>
      <c r="B112" s="46">
        <f t="shared" si="1"/>
        <v>45356.48819444445</v>
      </c>
      <c r="C112" s="141">
        <v>2.0013590909090899</v>
      </c>
      <c r="D112" s="141">
        <v>-3.2727272727272699E-4</v>
      </c>
      <c r="E112" s="141">
        <v>1399.75714285714</v>
      </c>
      <c r="F112" s="141">
        <v>99.630624999999995</v>
      </c>
      <c r="G112" s="141">
        <v>21</v>
      </c>
      <c r="H112" s="141">
        <v>37.005000000000003</v>
      </c>
      <c r="I112" s="141">
        <v>6.65</v>
      </c>
      <c r="J112" s="141">
        <v>0.05</v>
      </c>
      <c r="K112" s="141">
        <v>20.66</v>
      </c>
      <c r="L112" s="144"/>
      <c r="M112" s="141">
        <v>0</v>
      </c>
      <c r="N112" s="141">
        <v>4901.4156923076898</v>
      </c>
      <c r="O112" s="144"/>
    </row>
    <row r="113" spans="1:15" ht="14.4" x14ac:dyDescent="0.3">
      <c r="A113" s="143">
        <v>45356.488865740743</v>
      </c>
      <c r="B113" s="46">
        <f t="shared" si="1"/>
        <v>45356.488888888889</v>
      </c>
      <c r="C113" s="141">
        <v>2.0016727272727302</v>
      </c>
      <c r="D113" s="141">
        <v>-1.14285714285714E-4</v>
      </c>
      <c r="E113" s="141">
        <v>1400.18095238095</v>
      </c>
      <c r="F113" s="141">
        <v>99.632142857142895</v>
      </c>
      <c r="G113" s="141">
        <v>21</v>
      </c>
      <c r="H113" s="141">
        <v>37.005000000000003</v>
      </c>
      <c r="I113" s="141">
        <v>6.65</v>
      </c>
      <c r="J113" s="141">
        <v>0.05</v>
      </c>
      <c r="K113" s="141">
        <v>20.68</v>
      </c>
      <c r="L113" s="144"/>
      <c r="M113" s="141">
        <v>0</v>
      </c>
      <c r="N113" s="141">
        <v>4901.4156923076898</v>
      </c>
      <c r="O113" s="144"/>
    </row>
    <row r="114" spans="1:15" ht="14.4" x14ac:dyDescent="0.3">
      <c r="A114" s="143">
        <v>45356.489560185182</v>
      </c>
      <c r="B114" s="46">
        <f t="shared" si="1"/>
        <v>45356.489583333336</v>
      </c>
      <c r="C114" s="141">
        <v>2.0013904761904802</v>
      </c>
      <c r="D114" s="141">
        <v>2.28571428571429E-4</v>
      </c>
      <c r="E114" s="141">
        <v>1399.905</v>
      </c>
      <c r="F114" s="141">
        <v>99.585384615384598</v>
      </c>
      <c r="G114" s="141">
        <v>21</v>
      </c>
      <c r="H114" s="141">
        <v>37</v>
      </c>
      <c r="I114" s="141">
        <v>6.65</v>
      </c>
      <c r="J114" s="141">
        <v>0.04</v>
      </c>
      <c r="K114" s="141">
        <v>20.67</v>
      </c>
      <c r="L114" s="144"/>
      <c r="M114" s="141">
        <v>0</v>
      </c>
      <c r="N114" s="141">
        <v>4901.4156923076898</v>
      </c>
      <c r="O114" s="144"/>
    </row>
    <row r="115" spans="1:15" ht="14.4" x14ac:dyDescent="0.3">
      <c r="A115" s="143">
        <v>45356.490254629629</v>
      </c>
      <c r="B115" s="46">
        <f t="shared" si="1"/>
        <v>45356.490277777782</v>
      </c>
      <c r="C115" s="141">
        <v>1.9991090909090901</v>
      </c>
      <c r="D115" s="141">
        <v>5.9090909090909097E-5</v>
      </c>
      <c r="E115" s="141">
        <v>1400.4809523809499</v>
      </c>
      <c r="F115" s="141">
        <v>99.566666666666706</v>
      </c>
      <c r="G115" s="141">
        <v>21</v>
      </c>
      <c r="H115" s="141">
        <v>37</v>
      </c>
      <c r="I115" s="141">
        <v>6.65</v>
      </c>
      <c r="J115" s="141">
        <v>0.04</v>
      </c>
      <c r="K115" s="141">
        <v>20.67</v>
      </c>
      <c r="L115" s="144"/>
      <c r="M115" s="141">
        <v>0</v>
      </c>
      <c r="N115" s="141">
        <v>4901.4156923076898</v>
      </c>
      <c r="O115" s="144"/>
    </row>
    <row r="116" spans="1:15" ht="14.4" x14ac:dyDescent="0.3">
      <c r="A116" s="143">
        <v>45356.490949074076</v>
      </c>
      <c r="B116" s="46">
        <f t="shared" si="1"/>
        <v>45356.490972222222</v>
      </c>
      <c r="C116" s="141">
        <v>1.9964666666666699</v>
      </c>
      <c r="D116" s="141">
        <v>-1.1E-4</v>
      </c>
      <c r="E116" s="141">
        <v>1399.97272727273</v>
      </c>
      <c r="F116" s="141">
        <v>99.515294117647102</v>
      </c>
      <c r="G116" s="141">
        <v>21</v>
      </c>
      <c r="H116" s="141">
        <v>37</v>
      </c>
      <c r="I116" s="141">
        <v>6.65</v>
      </c>
      <c r="J116" s="141">
        <v>0.04</v>
      </c>
      <c r="K116" s="141">
        <v>20.66</v>
      </c>
      <c r="L116" s="144"/>
      <c r="M116" s="141">
        <v>0</v>
      </c>
      <c r="N116" s="141">
        <v>4901.4156923076898</v>
      </c>
      <c r="O116" s="144"/>
    </row>
    <row r="117" spans="1:15" ht="14.4" x14ac:dyDescent="0.3">
      <c r="A117" s="143">
        <v>45356.491643518515</v>
      </c>
      <c r="B117" s="46">
        <f t="shared" si="1"/>
        <v>45356.491666666669</v>
      </c>
      <c r="C117" s="141">
        <v>1.99826666666667</v>
      </c>
      <c r="D117" s="141">
        <v>-2.4285714285714299E-4</v>
      </c>
      <c r="E117" s="141">
        <v>1400.0190476190501</v>
      </c>
      <c r="F117" s="141">
        <v>99.536666666666704</v>
      </c>
      <c r="G117" s="141">
        <v>21</v>
      </c>
      <c r="H117" s="141">
        <v>37</v>
      </c>
      <c r="I117" s="141">
        <v>6.65</v>
      </c>
      <c r="J117" s="141">
        <v>0.04</v>
      </c>
      <c r="K117" s="141">
        <v>20.66</v>
      </c>
      <c r="L117" s="144"/>
      <c r="M117" s="141">
        <v>0</v>
      </c>
      <c r="N117" s="141">
        <v>4901.4156923076898</v>
      </c>
      <c r="O117" s="144"/>
    </row>
    <row r="118" spans="1:15" ht="14.4" x14ac:dyDescent="0.3">
      <c r="A118" s="143">
        <v>45356.492337962962</v>
      </c>
      <c r="B118" s="46">
        <f t="shared" si="1"/>
        <v>45356.492361111115</v>
      </c>
      <c r="C118" s="141">
        <v>1.9966476190476199</v>
      </c>
      <c r="D118" s="141">
        <v>-2.7619047619047599E-4</v>
      </c>
      <c r="E118" s="141">
        <v>1400.0190476190501</v>
      </c>
      <c r="F118" s="141">
        <v>99.438461538461496</v>
      </c>
      <c r="G118" s="141">
        <v>21</v>
      </c>
      <c r="H118" s="141">
        <v>37.005000000000003</v>
      </c>
      <c r="I118" s="141">
        <v>6.65</v>
      </c>
      <c r="J118" s="141">
        <v>0.04</v>
      </c>
      <c r="K118" s="141">
        <v>20.664999999999999</v>
      </c>
      <c r="L118" s="144"/>
      <c r="M118" s="141">
        <v>0</v>
      </c>
      <c r="N118" s="141">
        <v>4901.4156923076898</v>
      </c>
      <c r="O118" s="144"/>
    </row>
    <row r="119" spans="1:15" ht="14.4" x14ac:dyDescent="0.3">
      <c r="A119" s="143">
        <v>45356.493032407408</v>
      </c>
      <c r="B119" s="46">
        <f t="shared" si="1"/>
        <v>45356.493055555555</v>
      </c>
      <c r="C119" s="141">
        <v>2.0002</v>
      </c>
      <c r="D119" s="141">
        <v>4.76190476190476E-5</v>
      </c>
      <c r="E119" s="141">
        <v>1399.97</v>
      </c>
      <c r="F119" s="141">
        <v>99.340625000000003</v>
      </c>
      <c r="G119" s="141">
        <v>21</v>
      </c>
      <c r="H119" s="141">
        <v>36.994999999999997</v>
      </c>
      <c r="I119" s="141">
        <v>6.65</v>
      </c>
      <c r="J119" s="141">
        <v>0.04</v>
      </c>
      <c r="K119" s="141">
        <v>20.65</v>
      </c>
      <c r="L119" s="144"/>
      <c r="M119" s="141">
        <v>0</v>
      </c>
      <c r="N119" s="141">
        <v>4901.4156923076898</v>
      </c>
      <c r="O119" s="144"/>
    </row>
    <row r="120" spans="1:15" ht="14.4" x14ac:dyDescent="0.3">
      <c r="A120" s="143">
        <v>45356.493726851855</v>
      </c>
      <c r="B120" s="46">
        <f t="shared" si="1"/>
        <v>45356.493750000001</v>
      </c>
      <c r="C120" s="141">
        <v>1.99623333333333</v>
      </c>
      <c r="D120" s="141">
        <v>-2.28571428571429E-4</v>
      </c>
      <c r="E120" s="141">
        <v>1400.3444444444399</v>
      </c>
      <c r="F120" s="141">
        <v>99.306428571428597</v>
      </c>
      <c r="G120" s="141">
        <v>21</v>
      </c>
      <c r="H120" s="141">
        <v>37.003333333333302</v>
      </c>
      <c r="I120" s="141">
        <v>6.65</v>
      </c>
      <c r="J120" s="141">
        <v>0.04</v>
      </c>
      <c r="K120" s="141">
        <v>20.656666666666698</v>
      </c>
      <c r="L120" s="144"/>
      <c r="M120" s="141">
        <v>0</v>
      </c>
      <c r="N120" s="141">
        <v>4901.4156923076898</v>
      </c>
      <c r="O120" s="144"/>
    </row>
    <row r="121" spans="1:15" ht="14.4" x14ac:dyDescent="0.3">
      <c r="A121" s="143">
        <v>45356.494421296295</v>
      </c>
      <c r="B121" s="46">
        <f t="shared" si="1"/>
        <v>45356.494444444448</v>
      </c>
      <c r="C121" s="141">
        <v>1.99865714285714</v>
      </c>
      <c r="D121" s="141">
        <v>-3.3333333333333301E-5</v>
      </c>
      <c r="E121" s="141">
        <v>1400.2333333333299</v>
      </c>
      <c r="F121" s="141">
        <v>99.356428571428594</v>
      </c>
      <c r="G121" s="141">
        <v>21</v>
      </c>
      <c r="H121" s="141">
        <v>36.994999999999997</v>
      </c>
      <c r="I121" s="141">
        <v>6.65</v>
      </c>
      <c r="J121" s="141">
        <v>0.04</v>
      </c>
      <c r="K121" s="141">
        <v>20.656666666666698</v>
      </c>
      <c r="L121" s="144"/>
      <c r="M121" s="141">
        <v>0</v>
      </c>
      <c r="N121" s="141">
        <v>4901.4156923076898</v>
      </c>
      <c r="O121" s="144"/>
    </row>
    <row r="122" spans="1:15" ht="14.4" x14ac:dyDescent="0.3">
      <c r="A122" s="143">
        <v>45356.495115740741</v>
      </c>
      <c r="B122" s="46">
        <f t="shared" si="1"/>
        <v>45356.495138888888</v>
      </c>
      <c r="C122" s="141">
        <v>1.99938636363636</v>
      </c>
      <c r="D122" s="141">
        <v>-8.1818181818181802E-5</v>
      </c>
      <c r="E122" s="141">
        <v>1399.8818181818201</v>
      </c>
      <c r="F122" s="141">
        <v>99.356470588235297</v>
      </c>
      <c r="G122" s="141">
        <v>21</v>
      </c>
      <c r="H122" s="141">
        <v>37.005000000000003</v>
      </c>
      <c r="I122" s="141">
        <v>6.65</v>
      </c>
      <c r="J122" s="141">
        <v>0.04</v>
      </c>
      <c r="K122" s="141">
        <v>20.66</v>
      </c>
      <c r="L122" s="144"/>
      <c r="M122" s="141">
        <v>0</v>
      </c>
      <c r="N122" s="141">
        <v>4901.4156923076898</v>
      </c>
      <c r="O122" s="144"/>
    </row>
    <row r="123" spans="1:15" ht="14.4" x14ac:dyDescent="0.3">
      <c r="A123" s="143">
        <v>45356.495810185188</v>
      </c>
      <c r="B123" s="46">
        <f t="shared" si="1"/>
        <v>45356.495833333334</v>
      </c>
      <c r="C123" s="141">
        <v>1.9995045454545499</v>
      </c>
      <c r="D123" s="141">
        <v>-2.8181818181818202E-4</v>
      </c>
      <c r="E123" s="141">
        <v>1400.45454545455</v>
      </c>
      <c r="F123" s="141">
        <v>99.283500000000004</v>
      </c>
      <c r="G123" s="141">
        <v>21</v>
      </c>
      <c r="H123" s="141">
        <v>37.005000000000003</v>
      </c>
      <c r="I123" s="141">
        <v>6.65</v>
      </c>
      <c r="J123" s="141">
        <v>0.04</v>
      </c>
      <c r="K123" s="141">
        <v>20.66</v>
      </c>
      <c r="L123" s="144"/>
      <c r="M123" s="141">
        <v>0</v>
      </c>
      <c r="N123" s="141">
        <v>4901.4156923076898</v>
      </c>
      <c r="O123" s="144"/>
    </row>
    <row r="124" spans="1:15" ht="14.4" x14ac:dyDescent="0.3">
      <c r="A124" s="143">
        <v>45356.496504629627</v>
      </c>
      <c r="B124" s="46">
        <f t="shared" si="1"/>
        <v>45356.496527777781</v>
      </c>
      <c r="C124" s="141">
        <v>1.9992777777777799</v>
      </c>
      <c r="D124" s="141">
        <v>1.3333333333333299E-4</v>
      </c>
      <c r="E124" s="141">
        <v>1400.3555555555599</v>
      </c>
      <c r="F124" s="141">
        <v>99.284374999999997</v>
      </c>
      <c r="G124" s="141">
        <v>21</v>
      </c>
      <c r="H124" s="141">
        <v>36.994999999999997</v>
      </c>
      <c r="I124" s="141">
        <v>6.65</v>
      </c>
      <c r="J124" s="141">
        <v>0.04</v>
      </c>
      <c r="K124" s="141">
        <v>20.6533333333333</v>
      </c>
      <c r="L124" s="144"/>
      <c r="M124" s="141">
        <v>0</v>
      </c>
      <c r="N124" s="141">
        <v>4901.4156923076898</v>
      </c>
      <c r="O124" s="144"/>
    </row>
    <row r="125" spans="1:15" ht="14.4" x14ac:dyDescent="0.3">
      <c r="A125" s="143">
        <v>45356.497199074074</v>
      </c>
      <c r="B125" s="46">
        <f t="shared" si="1"/>
        <v>45356.49722222222</v>
      </c>
      <c r="C125" s="141">
        <v>1.9980272727272701</v>
      </c>
      <c r="D125" s="141">
        <v>-2.0000000000000002E-5</v>
      </c>
      <c r="E125" s="141">
        <v>1399.95</v>
      </c>
      <c r="F125" s="141">
        <v>99.297058823529397</v>
      </c>
      <c r="G125" s="141">
        <v>21</v>
      </c>
      <c r="H125" s="141">
        <v>36.994999999999997</v>
      </c>
      <c r="I125" s="141">
        <v>6.65</v>
      </c>
      <c r="J125" s="141">
        <v>0.04</v>
      </c>
      <c r="K125" s="141">
        <v>20.66</v>
      </c>
      <c r="L125" s="144"/>
      <c r="M125" s="141">
        <v>0</v>
      </c>
      <c r="N125" s="141">
        <v>4901.4156923076898</v>
      </c>
      <c r="O125" s="144"/>
    </row>
    <row r="126" spans="1:15" ht="14.4" x14ac:dyDescent="0.3">
      <c r="A126" s="143">
        <v>45356.497893518521</v>
      </c>
      <c r="B126" s="46">
        <f t="shared" si="1"/>
        <v>45356.497916666667</v>
      </c>
      <c r="C126" s="141">
        <v>1.99865</v>
      </c>
      <c r="D126" s="141">
        <v>1.18181818181818E-4</v>
      </c>
      <c r="E126" s="141">
        <v>1399.7049999999999</v>
      </c>
      <c r="F126" s="141">
        <v>99.301176470588203</v>
      </c>
      <c r="G126" s="141">
        <v>21</v>
      </c>
      <c r="H126" s="141">
        <v>37</v>
      </c>
      <c r="I126" s="141">
        <v>6.65</v>
      </c>
      <c r="J126" s="141">
        <v>0.04</v>
      </c>
      <c r="K126" s="141">
        <v>20.66</v>
      </c>
      <c r="L126" s="144"/>
      <c r="M126" s="141">
        <v>0</v>
      </c>
      <c r="N126" s="141">
        <v>4901.4156923076898</v>
      </c>
      <c r="O126" s="144"/>
    </row>
    <row r="127" spans="1:15" ht="14.4" x14ac:dyDescent="0.3">
      <c r="A127" s="143">
        <v>45356.49858796296</v>
      </c>
      <c r="B127" s="46">
        <f t="shared" si="1"/>
        <v>45356.498611111114</v>
      </c>
      <c r="C127" s="141">
        <v>2.0017761904761899</v>
      </c>
      <c r="D127" s="141">
        <v>3.9523809523809498E-4</v>
      </c>
      <c r="E127" s="141">
        <v>1399.7052631578899</v>
      </c>
      <c r="F127" s="141">
        <v>99.325000000000003</v>
      </c>
      <c r="G127" s="141">
        <v>21</v>
      </c>
      <c r="H127" s="141">
        <v>37.003333333333302</v>
      </c>
      <c r="I127" s="141">
        <v>6.65</v>
      </c>
      <c r="J127" s="141">
        <v>0.04</v>
      </c>
      <c r="K127" s="141">
        <v>20.66</v>
      </c>
      <c r="L127" s="144"/>
      <c r="M127" s="141">
        <v>0</v>
      </c>
      <c r="N127" s="141">
        <v>4901.4156923076898</v>
      </c>
      <c r="O127" s="144"/>
    </row>
    <row r="128" spans="1:15" ht="14.4" x14ac:dyDescent="0.3">
      <c r="A128" s="143">
        <v>45356.499282407407</v>
      </c>
      <c r="B128" s="46">
        <f t="shared" si="1"/>
        <v>45356.499305555561</v>
      </c>
      <c r="C128" s="141">
        <v>2.00056818181818</v>
      </c>
      <c r="D128" s="141">
        <v>1.76190476190476E-4</v>
      </c>
      <c r="E128" s="141">
        <v>1399.9272727272701</v>
      </c>
      <c r="F128" s="141">
        <v>99.260555555555598</v>
      </c>
      <c r="G128" s="141">
        <v>21</v>
      </c>
      <c r="H128" s="141">
        <v>37.006</v>
      </c>
      <c r="I128" s="141">
        <v>6.65</v>
      </c>
      <c r="J128" s="141">
        <v>0.04</v>
      </c>
      <c r="K128" s="141">
        <v>20.67</v>
      </c>
      <c r="L128" s="144"/>
      <c r="M128" s="141">
        <v>0</v>
      </c>
      <c r="N128" s="141">
        <v>4901.4156923076898</v>
      </c>
      <c r="O128" s="144"/>
    </row>
    <row r="129" spans="1:15" ht="14.4" x14ac:dyDescent="0.3">
      <c r="A129" s="143">
        <v>45356.499976851854</v>
      </c>
      <c r="B129" s="46">
        <f t="shared" si="1"/>
        <v>45356.5</v>
      </c>
      <c r="C129" s="141">
        <v>1.99817142857143</v>
      </c>
      <c r="D129" s="141">
        <v>1.95238095238095E-4</v>
      </c>
      <c r="E129" s="141">
        <v>1400.1</v>
      </c>
      <c r="F129" s="141">
        <v>99.172307692307697</v>
      </c>
      <c r="G129" s="141">
        <v>21</v>
      </c>
      <c r="H129" s="141">
        <v>37.005000000000003</v>
      </c>
      <c r="I129" s="141">
        <v>6.65</v>
      </c>
      <c r="J129" s="141">
        <v>0.04</v>
      </c>
      <c r="K129" s="141">
        <v>20.66</v>
      </c>
      <c r="L129" s="144"/>
      <c r="M129" s="141">
        <v>0</v>
      </c>
      <c r="N129" s="141">
        <v>4901.4156923076898</v>
      </c>
      <c r="O129" s="144"/>
    </row>
    <row r="130" spans="1:15" ht="14.4" x14ac:dyDescent="0.3">
      <c r="A130" s="143">
        <v>45356.500671296293</v>
      </c>
      <c r="B130" s="46">
        <f t="shared" si="1"/>
        <v>45356.500694444447</v>
      </c>
      <c r="C130" s="141">
        <v>1.9993909090909101</v>
      </c>
      <c r="D130" s="141">
        <v>-3.9047619047619E-4</v>
      </c>
      <c r="E130" s="141">
        <v>1400.1428571428601</v>
      </c>
      <c r="F130" s="141">
        <v>99.09</v>
      </c>
      <c r="G130" s="141">
        <v>21</v>
      </c>
      <c r="H130" s="141">
        <v>37.005000000000003</v>
      </c>
      <c r="I130" s="141">
        <v>6.65</v>
      </c>
      <c r="J130" s="141">
        <v>0.04</v>
      </c>
      <c r="K130" s="141">
        <v>20.65</v>
      </c>
      <c r="L130" s="144"/>
      <c r="M130" s="141">
        <v>0</v>
      </c>
      <c r="N130" s="141">
        <v>4901.4156923076898</v>
      </c>
      <c r="O130" s="144"/>
    </row>
    <row r="131" spans="1:15" ht="14.4" x14ac:dyDescent="0.3">
      <c r="A131" s="143">
        <v>45356.50136574074</v>
      </c>
      <c r="B131" s="46">
        <f t="shared" ref="B131:B194" si="2">MROUND(A131,"00:01:00")</f>
        <v>45356.501388888893</v>
      </c>
      <c r="C131" s="141">
        <v>2.0025818181818198</v>
      </c>
      <c r="D131" s="141">
        <v>-6.7727272727272699E-4</v>
      </c>
      <c r="E131" s="141">
        <v>1399.92380952381</v>
      </c>
      <c r="F131" s="141">
        <v>99.126999999999995</v>
      </c>
      <c r="G131" s="141">
        <v>21</v>
      </c>
      <c r="H131" s="141">
        <v>37.005000000000003</v>
      </c>
      <c r="I131" s="141">
        <v>6.65</v>
      </c>
      <c r="J131" s="141">
        <v>0.04</v>
      </c>
      <c r="K131" s="141">
        <v>20.65</v>
      </c>
      <c r="L131" s="144"/>
      <c r="M131" s="141">
        <v>0</v>
      </c>
      <c r="N131" s="141">
        <v>4901.4156923076898</v>
      </c>
      <c r="O131" s="144"/>
    </row>
    <row r="132" spans="1:15" ht="14.4" x14ac:dyDescent="0.3">
      <c r="A132" s="143">
        <v>45356.502060185187</v>
      </c>
      <c r="B132" s="46">
        <f t="shared" si="2"/>
        <v>45356.502083333333</v>
      </c>
      <c r="C132" s="141">
        <v>1.9993136363636399</v>
      </c>
      <c r="D132" s="141">
        <v>-3.2272727272727298E-4</v>
      </c>
      <c r="E132" s="141">
        <v>1399.9</v>
      </c>
      <c r="F132" s="141">
        <v>99.314999999999998</v>
      </c>
      <c r="G132" s="141">
        <v>21</v>
      </c>
      <c r="H132" s="141">
        <v>37.005000000000003</v>
      </c>
      <c r="I132" s="141">
        <v>6.65</v>
      </c>
      <c r="J132" s="141">
        <v>0.04</v>
      </c>
      <c r="K132" s="141">
        <v>20.66</v>
      </c>
      <c r="L132" s="144"/>
      <c r="M132" s="141">
        <v>0</v>
      </c>
      <c r="N132" s="141">
        <v>4901.4156923076898</v>
      </c>
      <c r="O132" s="144"/>
    </row>
    <row r="133" spans="1:15" ht="14.4" x14ac:dyDescent="0.3">
      <c r="A133" s="143">
        <v>45356.502754629626</v>
      </c>
      <c r="B133" s="46">
        <f t="shared" si="2"/>
        <v>45356.50277777778</v>
      </c>
      <c r="C133" s="141">
        <v>2.0007545454545501</v>
      </c>
      <c r="D133" s="141">
        <v>1.09090909090909E-4</v>
      </c>
      <c r="E133" s="141">
        <v>1400.04545454545</v>
      </c>
      <c r="F133" s="141">
        <v>99.1875</v>
      </c>
      <c r="G133" s="141">
        <v>21</v>
      </c>
      <c r="H133" s="141">
        <v>37.005000000000003</v>
      </c>
      <c r="I133" s="141">
        <v>6.65</v>
      </c>
      <c r="J133" s="141">
        <v>4.4999999999999998E-2</v>
      </c>
      <c r="K133" s="141">
        <v>20.663333333333298</v>
      </c>
      <c r="L133" s="144"/>
      <c r="M133" s="141">
        <v>0</v>
      </c>
      <c r="N133" s="141">
        <v>4901.4156923076898</v>
      </c>
      <c r="O133" s="144"/>
    </row>
    <row r="134" spans="1:15" ht="14.4" x14ac:dyDescent="0.3">
      <c r="A134" s="143">
        <v>45356.503449074073</v>
      </c>
      <c r="B134" s="46">
        <f t="shared" si="2"/>
        <v>45356.503472222226</v>
      </c>
      <c r="C134" s="141">
        <v>2.0006590909090902</v>
      </c>
      <c r="D134" s="141">
        <v>6.0000000000000002E-5</v>
      </c>
      <c r="E134" s="141">
        <v>1399.86</v>
      </c>
      <c r="F134" s="141">
        <v>99.051249999999996</v>
      </c>
      <c r="G134" s="141">
        <v>21</v>
      </c>
      <c r="H134" s="141">
        <v>37.005000000000003</v>
      </c>
      <c r="I134" s="141">
        <v>6.65</v>
      </c>
      <c r="J134" s="141">
        <v>0.05</v>
      </c>
      <c r="K134" s="141">
        <v>20.664999999999999</v>
      </c>
      <c r="L134" s="144"/>
      <c r="M134" s="141">
        <v>0</v>
      </c>
      <c r="N134" s="141">
        <v>4901.4156923076898</v>
      </c>
      <c r="O134" s="144"/>
    </row>
    <row r="135" spans="1:15" ht="14.4" x14ac:dyDescent="0.3">
      <c r="A135" s="143">
        <v>45356.504143518519</v>
      </c>
      <c r="B135" s="46">
        <f t="shared" si="2"/>
        <v>45356.504166666666</v>
      </c>
      <c r="C135" s="141">
        <v>2.00049047619048</v>
      </c>
      <c r="D135" s="141">
        <v>-4.8571428571428599E-4</v>
      </c>
      <c r="E135" s="141">
        <v>1400.0904761904801</v>
      </c>
      <c r="F135" s="141">
        <v>99</v>
      </c>
      <c r="G135" s="141">
        <v>21</v>
      </c>
      <c r="H135" s="141">
        <v>37.01</v>
      </c>
      <c r="I135" s="141">
        <v>6.65</v>
      </c>
      <c r="J135" s="141">
        <v>4.33333333333333E-2</v>
      </c>
      <c r="K135" s="141">
        <v>20.65</v>
      </c>
      <c r="L135" s="144"/>
      <c r="M135" s="141">
        <v>0</v>
      </c>
      <c r="N135" s="141">
        <v>4901.4156923076898</v>
      </c>
      <c r="O135" s="144"/>
    </row>
    <row r="136" spans="1:15" ht="14.4" x14ac:dyDescent="0.3">
      <c r="A136" s="143">
        <v>45356.504837962966</v>
      </c>
      <c r="B136" s="46">
        <f t="shared" si="2"/>
        <v>45356.504861111112</v>
      </c>
      <c r="C136" s="141">
        <v>1.9998954545454499</v>
      </c>
      <c r="D136" s="141">
        <v>1.0952380952380999E-4</v>
      </c>
      <c r="E136" s="141">
        <v>1399.6863636363601</v>
      </c>
      <c r="F136" s="141">
        <v>98.973636363636402</v>
      </c>
      <c r="G136" s="141">
        <v>21</v>
      </c>
      <c r="H136" s="141">
        <v>37.006666666666703</v>
      </c>
      <c r="I136" s="141">
        <v>6.65</v>
      </c>
      <c r="J136" s="141">
        <v>0.05</v>
      </c>
      <c r="K136" s="141">
        <v>20.645</v>
      </c>
      <c r="L136" s="144"/>
      <c r="M136" s="141">
        <v>0</v>
      </c>
      <c r="N136" s="141">
        <v>4901.4156923076898</v>
      </c>
      <c r="O136" s="144"/>
    </row>
    <row r="137" spans="1:15" ht="14.4" x14ac:dyDescent="0.3">
      <c r="A137" s="143">
        <v>45356.505532407406</v>
      </c>
      <c r="B137" s="46">
        <f t="shared" si="2"/>
        <v>45356.505555555559</v>
      </c>
      <c r="C137" s="141">
        <v>1.9984095238095201</v>
      </c>
      <c r="D137" s="141">
        <v>2.1904761904761901E-4</v>
      </c>
      <c r="E137" s="141">
        <v>1400.16</v>
      </c>
      <c r="F137" s="141">
        <v>98.982727272727303</v>
      </c>
      <c r="G137" s="141">
        <v>21</v>
      </c>
      <c r="H137" s="141">
        <v>37.003999999999998</v>
      </c>
      <c r="I137" s="141">
        <v>6.65</v>
      </c>
      <c r="J137" s="141">
        <v>0.04</v>
      </c>
      <c r="K137" s="141">
        <v>20.645</v>
      </c>
      <c r="L137" s="144"/>
      <c r="M137" s="141">
        <v>0</v>
      </c>
      <c r="N137" s="141">
        <v>4901.4156923076898</v>
      </c>
      <c r="O137" s="144"/>
    </row>
    <row r="138" spans="1:15" ht="14.4" x14ac:dyDescent="0.3">
      <c r="A138" s="143">
        <v>45356.506226851852</v>
      </c>
      <c r="B138" s="46">
        <f t="shared" si="2"/>
        <v>45356.506249999999</v>
      </c>
      <c r="C138" s="141">
        <v>2.00097391304348</v>
      </c>
      <c r="D138" s="141">
        <v>-2.8181818181818202E-4</v>
      </c>
      <c r="E138" s="141">
        <v>1400.1272727272701</v>
      </c>
      <c r="F138" s="141">
        <v>98.903125000000003</v>
      </c>
      <c r="G138" s="141">
        <v>21</v>
      </c>
      <c r="H138" s="141">
        <v>37.005000000000003</v>
      </c>
      <c r="I138" s="141">
        <v>6.65</v>
      </c>
      <c r="J138" s="141">
        <v>0.05</v>
      </c>
      <c r="K138" s="141">
        <v>20.63</v>
      </c>
      <c r="L138" s="144"/>
      <c r="M138" s="141">
        <v>0</v>
      </c>
      <c r="N138" s="141">
        <v>4901.4156923076898</v>
      </c>
      <c r="O138" s="144"/>
    </row>
    <row r="139" spans="1:15" ht="14.4" x14ac:dyDescent="0.3">
      <c r="A139" s="143">
        <v>45356.506921296299</v>
      </c>
      <c r="B139" s="46">
        <f t="shared" si="2"/>
        <v>45356.506944444445</v>
      </c>
      <c r="C139" s="141">
        <v>2.0000714285714301</v>
      </c>
      <c r="D139" s="141">
        <v>7.1428571428571393E-5</v>
      </c>
      <c r="E139" s="141">
        <v>1399.75714285714</v>
      </c>
      <c r="F139" s="141">
        <v>98.949285714285693</v>
      </c>
      <c r="G139" s="141">
        <v>21</v>
      </c>
      <c r="H139" s="141">
        <v>37.005000000000003</v>
      </c>
      <c r="I139" s="141">
        <v>6.65</v>
      </c>
      <c r="J139" s="141">
        <v>0.05</v>
      </c>
      <c r="K139" s="141">
        <v>20.64</v>
      </c>
      <c r="L139" s="144"/>
      <c r="M139" s="141">
        <v>0</v>
      </c>
      <c r="N139" s="141">
        <v>4901.4156923076898</v>
      </c>
      <c r="O139" s="144"/>
    </row>
    <row r="140" spans="1:15" ht="14.4" x14ac:dyDescent="0.3">
      <c r="A140" s="143">
        <v>45356.507615740738</v>
      </c>
      <c r="B140" s="46">
        <f t="shared" si="2"/>
        <v>45356.507638888892</v>
      </c>
      <c r="C140" s="141">
        <v>2.0008772727272701</v>
      </c>
      <c r="D140" s="141">
        <v>8.1818181818181802E-5</v>
      </c>
      <c r="E140" s="141">
        <v>1399.5590909090899</v>
      </c>
      <c r="F140" s="141">
        <v>99.053571428571402</v>
      </c>
      <c r="G140" s="141">
        <v>21</v>
      </c>
      <c r="H140" s="141">
        <v>37.005000000000003</v>
      </c>
      <c r="I140" s="141">
        <v>6.65</v>
      </c>
      <c r="J140" s="141">
        <v>0.05</v>
      </c>
      <c r="K140" s="141">
        <v>20.65</v>
      </c>
      <c r="L140" s="144"/>
      <c r="M140" s="141">
        <v>0</v>
      </c>
      <c r="N140" s="141">
        <v>4901.4156923076898</v>
      </c>
      <c r="O140" s="144"/>
    </row>
    <row r="141" spans="1:15" ht="14.4" x14ac:dyDescent="0.3">
      <c r="A141" s="143">
        <v>45356.508310185185</v>
      </c>
      <c r="B141" s="46">
        <f t="shared" si="2"/>
        <v>45356.508333333339</v>
      </c>
      <c r="C141" s="141">
        <v>2.0007952380952401</v>
      </c>
      <c r="D141" s="141">
        <v>2.6842105263157902E-4</v>
      </c>
      <c r="E141" s="141">
        <v>1399.92857142857</v>
      </c>
      <c r="F141" s="141">
        <v>99.044615384615398</v>
      </c>
      <c r="G141" s="141">
        <v>21</v>
      </c>
      <c r="H141" s="141">
        <v>37.005000000000003</v>
      </c>
      <c r="I141" s="141">
        <v>6.65</v>
      </c>
      <c r="J141" s="141">
        <v>0.05</v>
      </c>
      <c r="K141" s="141">
        <v>20.656666666666698</v>
      </c>
      <c r="L141" s="144"/>
      <c r="M141" s="141">
        <v>0</v>
      </c>
      <c r="N141" s="141">
        <v>4901.4156923076898</v>
      </c>
      <c r="O141" s="144"/>
    </row>
    <row r="142" spans="1:15" ht="14.4" x14ac:dyDescent="0.3">
      <c r="A142" s="143">
        <v>45356.509004629632</v>
      </c>
      <c r="B142" s="46">
        <f t="shared" si="2"/>
        <v>45356.509027777778</v>
      </c>
      <c r="C142" s="141">
        <v>2.0010500000000002</v>
      </c>
      <c r="D142" s="141">
        <v>1.4999999999999999E-4</v>
      </c>
      <c r="E142" s="141">
        <v>1399.75</v>
      </c>
      <c r="F142" s="141">
        <v>98.98</v>
      </c>
      <c r="G142" s="141">
        <v>21</v>
      </c>
      <c r="H142" s="141">
        <v>37.003333333333302</v>
      </c>
      <c r="I142" s="141">
        <v>6.65</v>
      </c>
      <c r="J142" s="141">
        <v>0.05</v>
      </c>
      <c r="K142" s="141">
        <v>20.654</v>
      </c>
      <c r="L142" s="144"/>
      <c r="M142" s="141">
        <v>0</v>
      </c>
      <c r="N142" s="141">
        <v>4901.4156923076898</v>
      </c>
      <c r="O142" s="144"/>
    </row>
    <row r="143" spans="1:15" ht="14.4" x14ac:dyDescent="0.3">
      <c r="A143" s="143">
        <v>45356.509699074071</v>
      </c>
      <c r="B143" s="46">
        <f t="shared" si="2"/>
        <v>45356.509722222225</v>
      </c>
      <c r="C143" s="141">
        <v>2.0010181818181798</v>
      </c>
      <c r="D143" s="141">
        <v>-7.7272727272727299E-5</v>
      </c>
      <c r="E143" s="141">
        <v>1400.1590909090901</v>
      </c>
      <c r="F143" s="141">
        <v>98.899375000000006</v>
      </c>
      <c r="G143" s="141">
        <v>21</v>
      </c>
      <c r="H143" s="141">
        <v>37.005000000000003</v>
      </c>
      <c r="I143" s="141">
        <v>6.65</v>
      </c>
      <c r="J143" s="141">
        <v>0.05</v>
      </c>
      <c r="K143" s="141">
        <v>20.64</v>
      </c>
      <c r="L143" s="144"/>
      <c r="M143" s="141">
        <v>0</v>
      </c>
      <c r="N143" s="141">
        <v>4901.4156923076898</v>
      </c>
      <c r="O143" s="144"/>
    </row>
    <row r="144" spans="1:15" ht="14.4" x14ac:dyDescent="0.3">
      <c r="A144" s="143">
        <v>45356.510393518518</v>
      </c>
      <c r="B144" s="46">
        <f t="shared" si="2"/>
        <v>45356.510416666672</v>
      </c>
      <c r="C144" s="141">
        <v>1.99998571428571</v>
      </c>
      <c r="D144" s="141">
        <v>1.0000000000000001E-5</v>
      </c>
      <c r="E144" s="141">
        <v>1399.78</v>
      </c>
      <c r="F144" s="141">
        <v>98.863571428571404</v>
      </c>
      <c r="G144" s="141">
        <v>21</v>
      </c>
      <c r="H144" s="141">
        <v>37.005000000000003</v>
      </c>
      <c r="I144" s="141">
        <v>6.65</v>
      </c>
      <c r="J144" s="141">
        <v>0.05</v>
      </c>
      <c r="K144" s="141">
        <v>20.64</v>
      </c>
      <c r="L144" s="144"/>
      <c r="M144" s="141">
        <v>0</v>
      </c>
      <c r="N144" s="141">
        <v>4901.4156923076898</v>
      </c>
      <c r="O144" s="144"/>
    </row>
    <row r="145" spans="1:15" ht="14.4" x14ac:dyDescent="0.3">
      <c r="A145" s="143">
        <v>45356.511087962965</v>
      </c>
      <c r="B145" s="46">
        <f t="shared" si="2"/>
        <v>45356.511111111111</v>
      </c>
      <c r="C145" s="141">
        <v>2.0018684210526301</v>
      </c>
      <c r="D145" s="141">
        <v>6.1111111111111094E-5</v>
      </c>
      <c r="E145" s="141">
        <v>1400.39473684211</v>
      </c>
      <c r="F145" s="141">
        <v>98.751999999999995</v>
      </c>
      <c r="G145" s="141">
        <v>21</v>
      </c>
      <c r="H145" s="141">
        <v>37.005000000000003</v>
      </c>
      <c r="I145" s="141">
        <v>6.65</v>
      </c>
      <c r="J145" s="141">
        <v>0.05</v>
      </c>
      <c r="K145" s="141">
        <v>20.64</v>
      </c>
      <c r="L145" s="144"/>
      <c r="M145" s="141">
        <v>0</v>
      </c>
      <c r="N145" s="141">
        <v>4901.4156923076898</v>
      </c>
      <c r="O145" s="144"/>
    </row>
    <row r="146" spans="1:15" ht="14.4" x14ac:dyDescent="0.3">
      <c r="A146" s="143">
        <v>45356.511782407404</v>
      </c>
      <c r="B146" s="46">
        <f t="shared" si="2"/>
        <v>45356.511805555558</v>
      </c>
      <c r="C146" s="141">
        <v>2.0004772727272702</v>
      </c>
      <c r="D146" s="141">
        <v>3.3333333333333301E-5</v>
      </c>
      <c r="E146" s="141">
        <v>1400.1</v>
      </c>
      <c r="F146" s="141">
        <v>98.764615384615396</v>
      </c>
      <c r="G146" s="141">
        <v>21</v>
      </c>
      <c r="H146" s="141">
        <v>36.996666666666698</v>
      </c>
      <c r="I146" s="141">
        <v>6.65</v>
      </c>
      <c r="J146" s="141">
        <v>0.05</v>
      </c>
      <c r="K146" s="141">
        <v>20.64</v>
      </c>
      <c r="L146" s="144"/>
      <c r="M146" s="141">
        <v>0</v>
      </c>
      <c r="N146" s="141">
        <v>4901.4156923076898</v>
      </c>
      <c r="O146" s="144"/>
    </row>
    <row r="147" spans="1:15" ht="14.4" x14ac:dyDescent="0.3">
      <c r="A147" s="143">
        <v>45356.512476851851</v>
      </c>
      <c r="B147" s="46">
        <f t="shared" si="2"/>
        <v>45356.512500000004</v>
      </c>
      <c r="C147" s="141">
        <v>2.0022727272727301</v>
      </c>
      <c r="D147" s="141">
        <v>-2.28571428571429E-4</v>
      </c>
      <c r="E147" s="141">
        <v>1399.72727272727</v>
      </c>
      <c r="F147" s="141">
        <v>98.811764705882396</v>
      </c>
      <c r="G147" s="141">
        <v>21</v>
      </c>
      <c r="H147" s="141">
        <v>36.994999999999997</v>
      </c>
      <c r="I147" s="141">
        <v>6.65</v>
      </c>
      <c r="J147" s="141">
        <v>0.05</v>
      </c>
      <c r="K147" s="141">
        <v>20.65</v>
      </c>
      <c r="L147" s="144"/>
      <c r="M147" s="141">
        <v>0</v>
      </c>
      <c r="N147" s="141">
        <v>4901.4156923076898</v>
      </c>
      <c r="O147" s="144"/>
    </row>
    <row r="148" spans="1:15" ht="14.4" x14ac:dyDescent="0.3">
      <c r="A148" s="143">
        <v>45356.513171296298</v>
      </c>
      <c r="B148" s="46">
        <f t="shared" si="2"/>
        <v>45356.513194444444</v>
      </c>
      <c r="C148" s="141">
        <v>1.997795</v>
      </c>
      <c r="D148" s="141">
        <v>4.8571428571428599E-4</v>
      </c>
      <c r="E148" s="141">
        <v>1400.1095238095199</v>
      </c>
      <c r="F148" s="141">
        <v>98.796250000000001</v>
      </c>
      <c r="G148" s="141">
        <v>21</v>
      </c>
      <c r="H148" s="141">
        <v>36.994999999999997</v>
      </c>
      <c r="I148" s="141">
        <v>6.65</v>
      </c>
      <c r="J148" s="141">
        <v>0.05</v>
      </c>
      <c r="K148" s="141">
        <v>20.643333333333299</v>
      </c>
      <c r="L148" s="144"/>
      <c r="M148" s="141">
        <v>0</v>
      </c>
      <c r="N148" s="141">
        <v>4901.4156923076898</v>
      </c>
      <c r="O148" s="144"/>
    </row>
    <row r="149" spans="1:15" ht="14.4" x14ac:dyDescent="0.3">
      <c r="A149" s="143">
        <v>45356.513865740744</v>
      </c>
      <c r="B149" s="46">
        <f t="shared" si="2"/>
        <v>45356.513888888891</v>
      </c>
      <c r="C149" s="141">
        <v>1.9991782608695701</v>
      </c>
      <c r="D149" s="141">
        <v>-2.3636363636363601E-4</v>
      </c>
      <c r="E149" s="141">
        <v>1399.8285714285701</v>
      </c>
      <c r="F149" s="141">
        <v>98.772105263157897</v>
      </c>
      <c r="G149" s="141">
        <v>21</v>
      </c>
      <c r="H149" s="141">
        <v>37</v>
      </c>
      <c r="I149" s="141">
        <v>6.65</v>
      </c>
      <c r="J149" s="141">
        <v>0.05</v>
      </c>
      <c r="K149" s="141">
        <v>20.64</v>
      </c>
      <c r="L149" s="144"/>
      <c r="M149" s="141">
        <v>0</v>
      </c>
      <c r="N149" s="141">
        <v>4901.4156923076898</v>
      </c>
      <c r="O149" s="144"/>
    </row>
    <row r="150" spans="1:15" ht="14.4" x14ac:dyDescent="0.3">
      <c r="A150" s="143">
        <v>45356.514560185184</v>
      </c>
      <c r="B150" s="46">
        <f t="shared" si="2"/>
        <v>45356.514583333337</v>
      </c>
      <c r="C150" s="141">
        <v>1.9991857142857099</v>
      </c>
      <c r="D150" s="141">
        <v>1.4761904761904801E-4</v>
      </c>
      <c r="E150" s="141">
        <v>1399.87142857143</v>
      </c>
      <c r="F150" s="141">
        <v>98.751249999999999</v>
      </c>
      <c r="G150" s="141">
        <v>21</v>
      </c>
      <c r="H150" s="141">
        <v>37</v>
      </c>
      <c r="I150" s="141">
        <v>6.65</v>
      </c>
      <c r="J150" s="141">
        <v>0.05</v>
      </c>
      <c r="K150" s="141">
        <v>20.635000000000002</v>
      </c>
      <c r="L150" s="144"/>
      <c r="M150" s="141">
        <v>0</v>
      </c>
      <c r="N150" s="141">
        <v>4901.4156923076898</v>
      </c>
      <c r="O150" s="144"/>
    </row>
    <row r="151" spans="1:15" ht="14.4" x14ac:dyDescent="0.3">
      <c r="A151" s="143">
        <v>45356.51525462963</v>
      </c>
      <c r="B151" s="46">
        <f t="shared" si="2"/>
        <v>45356.515277777777</v>
      </c>
      <c r="C151" s="141">
        <v>1.9991090909090901</v>
      </c>
      <c r="D151" s="141">
        <v>2.40909090909091E-4</v>
      </c>
      <c r="E151" s="141">
        <v>1400.0909090909099</v>
      </c>
      <c r="F151" s="141">
        <v>98.681875000000005</v>
      </c>
      <c r="G151" s="141">
        <v>21</v>
      </c>
      <c r="H151" s="141">
        <v>36.994999999999997</v>
      </c>
      <c r="I151" s="141">
        <v>6.65</v>
      </c>
      <c r="J151" s="141">
        <v>0.05</v>
      </c>
      <c r="K151" s="141">
        <v>20.635000000000002</v>
      </c>
      <c r="L151" s="144"/>
      <c r="M151" s="141">
        <v>0</v>
      </c>
      <c r="N151" s="141">
        <v>4901.4156923076898</v>
      </c>
      <c r="O151" s="144"/>
    </row>
    <row r="152" spans="1:15" ht="14.4" x14ac:dyDescent="0.3">
      <c r="A152" s="143">
        <v>45356.515949074077</v>
      </c>
      <c r="B152" s="46">
        <f t="shared" si="2"/>
        <v>45356.515972222223</v>
      </c>
      <c r="C152" s="141">
        <v>1.99855714285714</v>
      </c>
      <c r="D152" s="141">
        <v>2.5789473684210501E-4</v>
      </c>
      <c r="E152" s="141">
        <v>1399.8</v>
      </c>
      <c r="F152" s="141">
        <v>98.819090909090903</v>
      </c>
      <c r="G152" s="141">
        <v>21</v>
      </c>
      <c r="H152" s="141">
        <v>36.994999999999997</v>
      </c>
      <c r="I152" s="141">
        <v>6.65</v>
      </c>
      <c r="J152" s="141">
        <v>0.05</v>
      </c>
      <c r="K152" s="141">
        <v>20.645</v>
      </c>
      <c r="L152" s="144"/>
      <c r="M152" s="141">
        <v>0</v>
      </c>
      <c r="N152" s="141">
        <v>4901.4156923076898</v>
      </c>
      <c r="O152" s="144"/>
    </row>
    <row r="153" spans="1:15" ht="14.4" x14ac:dyDescent="0.3">
      <c r="A153" s="143">
        <v>45356.516643518517</v>
      </c>
      <c r="B153" s="46">
        <f t="shared" si="2"/>
        <v>45356.51666666667</v>
      </c>
      <c r="C153" s="141">
        <v>1.99891818181818</v>
      </c>
      <c r="D153" s="141">
        <v>-1.3636363636363699E-5</v>
      </c>
      <c r="E153" s="141">
        <v>1399.9363636363601</v>
      </c>
      <c r="F153" s="141">
        <v>98.879166666666706</v>
      </c>
      <c r="G153" s="141">
        <v>21</v>
      </c>
      <c r="H153" s="141">
        <v>36.994999999999997</v>
      </c>
      <c r="I153" s="141">
        <v>6.6503333333333297</v>
      </c>
      <c r="J153" s="141">
        <v>0.05</v>
      </c>
      <c r="K153" s="141">
        <v>20.656666666666698</v>
      </c>
      <c r="L153" s="144"/>
      <c r="M153" s="141">
        <v>0</v>
      </c>
      <c r="N153" s="141">
        <v>4901.4156923076898</v>
      </c>
      <c r="O153" s="144"/>
    </row>
    <row r="154" spans="1:15" ht="14.4" x14ac:dyDescent="0.3">
      <c r="A154" s="143">
        <v>45356.517337962963</v>
      </c>
      <c r="B154" s="46">
        <f t="shared" si="2"/>
        <v>45356.517361111109</v>
      </c>
      <c r="C154" s="141">
        <v>1.99879090909091</v>
      </c>
      <c r="D154" s="141">
        <v>2.8499999999999999E-4</v>
      </c>
      <c r="E154" s="141">
        <v>1399.8454545454499</v>
      </c>
      <c r="F154" s="141">
        <v>98.924444444444404</v>
      </c>
      <c r="G154" s="141">
        <v>21</v>
      </c>
      <c r="H154" s="141">
        <v>37</v>
      </c>
      <c r="I154" s="141">
        <v>6.6505000000000001</v>
      </c>
      <c r="J154" s="141">
        <v>0.05</v>
      </c>
      <c r="K154" s="141">
        <v>20.6666666666667</v>
      </c>
      <c r="L154" s="144"/>
      <c r="M154" s="141">
        <v>0</v>
      </c>
      <c r="N154" s="141">
        <v>4901.4156923076898</v>
      </c>
      <c r="O154" s="144"/>
    </row>
    <row r="155" spans="1:15" ht="14.4" x14ac:dyDescent="0.3">
      <c r="A155" s="143">
        <v>45356.51803240741</v>
      </c>
      <c r="B155" s="46">
        <f t="shared" si="2"/>
        <v>45356.518055555556</v>
      </c>
      <c r="C155" s="141">
        <v>2.0023545454545499</v>
      </c>
      <c r="D155" s="141">
        <v>-2.7272727272727199E-5</v>
      </c>
      <c r="E155" s="141">
        <v>1399.96363636364</v>
      </c>
      <c r="F155" s="141">
        <v>98.857692307692304</v>
      </c>
      <c r="G155" s="141">
        <v>21</v>
      </c>
      <c r="H155" s="141">
        <v>37.005000000000003</v>
      </c>
      <c r="I155" s="141">
        <v>6.6505000000000001</v>
      </c>
      <c r="J155" s="141">
        <v>0.05</v>
      </c>
      <c r="K155" s="141">
        <v>20.6666666666667</v>
      </c>
      <c r="L155" s="144"/>
      <c r="M155" s="141">
        <v>0</v>
      </c>
      <c r="N155" s="141">
        <v>4901.4156923076898</v>
      </c>
      <c r="O155" s="144"/>
    </row>
    <row r="156" spans="1:15" ht="14.4" x14ac:dyDescent="0.3">
      <c r="A156" s="143">
        <v>45356.518726851849</v>
      </c>
      <c r="B156" s="46">
        <f t="shared" si="2"/>
        <v>45356.518750000003</v>
      </c>
      <c r="C156" s="141">
        <v>1.9990318181818201</v>
      </c>
      <c r="D156" s="141">
        <v>-2.18181818181818E-4</v>
      </c>
      <c r="E156" s="141">
        <v>1399.9</v>
      </c>
      <c r="F156" s="141">
        <v>98.727692307692294</v>
      </c>
      <c r="G156" s="141">
        <v>21</v>
      </c>
      <c r="H156" s="141">
        <v>37.005000000000003</v>
      </c>
      <c r="I156" s="141">
        <v>6.6505454545454503</v>
      </c>
      <c r="J156" s="141">
        <v>4.4999999999999998E-2</v>
      </c>
      <c r="K156" s="141">
        <v>20.664999999999999</v>
      </c>
      <c r="L156" s="144"/>
      <c r="M156" s="141">
        <v>0</v>
      </c>
      <c r="N156" s="141">
        <v>4901.4156923076898</v>
      </c>
      <c r="O156" s="144"/>
    </row>
    <row r="157" spans="1:15" ht="14.4" x14ac:dyDescent="0.3">
      <c r="A157" s="143">
        <v>45356.519421296296</v>
      </c>
      <c r="B157" s="46">
        <f t="shared" si="2"/>
        <v>45356.51944444445</v>
      </c>
      <c r="C157" s="141">
        <v>2.0014333333333298</v>
      </c>
      <c r="D157" s="141">
        <v>3.52380952380952E-4</v>
      </c>
      <c r="E157" s="141">
        <v>1400.12380952381</v>
      </c>
      <c r="F157" s="141">
        <v>98.626000000000005</v>
      </c>
      <c r="G157" s="141">
        <v>21</v>
      </c>
      <c r="H157" s="141">
        <v>37.005000000000003</v>
      </c>
      <c r="I157" s="141">
        <v>6.6504545454545498</v>
      </c>
      <c r="J157" s="141">
        <v>4.4999999999999998E-2</v>
      </c>
      <c r="K157" s="141">
        <v>20.65</v>
      </c>
      <c r="L157" s="144"/>
      <c r="M157" s="141">
        <v>0</v>
      </c>
      <c r="N157" s="141">
        <v>4901.4156923076898</v>
      </c>
      <c r="O157" s="144"/>
    </row>
    <row r="158" spans="1:15" ht="14.4" x14ac:dyDescent="0.3">
      <c r="A158" s="143">
        <v>45356.520115740743</v>
      </c>
      <c r="B158" s="46">
        <f t="shared" si="2"/>
        <v>45356.520138888889</v>
      </c>
      <c r="C158" s="141">
        <v>2.0013000000000001</v>
      </c>
      <c r="D158" s="141">
        <v>-4.45454545454545E-4</v>
      </c>
      <c r="E158" s="141">
        <v>1400.1130434782599</v>
      </c>
      <c r="F158" s="141">
        <v>98.656874999999999</v>
      </c>
      <c r="G158" s="141">
        <v>21</v>
      </c>
      <c r="H158" s="141">
        <v>37.006</v>
      </c>
      <c r="I158" s="141">
        <v>6.6505000000000001</v>
      </c>
      <c r="J158" s="141">
        <v>0.04</v>
      </c>
      <c r="K158" s="141">
        <v>20.645</v>
      </c>
      <c r="L158" s="144"/>
      <c r="M158" s="141">
        <v>0</v>
      </c>
      <c r="N158" s="141">
        <v>4901.4156923076898</v>
      </c>
      <c r="O158" s="144"/>
    </row>
    <row r="159" spans="1:15" ht="14.4" x14ac:dyDescent="0.3">
      <c r="A159" s="143">
        <v>45356.520810185182</v>
      </c>
      <c r="B159" s="46">
        <f t="shared" si="2"/>
        <v>45356.520833333336</v>
      </c>
      <c r="C159" s="141">
        <v>2.0007190476190502</v>
      </c>
      <c r="D159" s="141">
        <v>3.6190476190476202E-4</v>
      </c>
      <c r="E159" s="141">
        <v>1399.95</v>
      </c>
      <c r="F159" s="141">
        <v>98.675333333333299</v>
      </c>
      <c r="G159" s="141">
        <v>21</v>
      </c>
      <c r="H159" s="141">
        <v>37.01</v>
      </c>
      <c r="I159" s="141">
        <v>6.6506666666666696</v>
      </c>
      <c r="J159" s="141">
        <v>0.04</v>
      </c>
      <c r="K159" s="141">
        <v>20.645</v>
      </c>
      <c r="L159" s="144"/>
      <c r="M159" s="141">
        <v>0</v>
      </c>
      <c r="N159" s="141">
        <v>4901.4156923076898</v>
      </c>
      <c r="O159" s="144"/>
    </row>
    <row r="160" spans="1:15" ht="14.4" x14ac:dyDescent="0.3">
      <c r="A160" s="143">
        <v>45356.521504629629</v>
      </c>
      <c r="B160" s="46">
        <f t="shared" si="2"/>
        <v>45356.521527777782</v>
      </c>
      <c r="C160" s="141">
        <v>2.0023904761904801</v>
      </c>
      <c r="D160" s="141">
        <v>6.2857142857142897E-4</v>
      </c>
      <c r="E160" s="141">
        <v>1399.80952380952</v>
      </c>
      <c r="F160" s="141">
        <v>98.603333333333296</v>
      </c>
      <c r="G160" s="141">
        <v>21</v>
      </c>
      <c r="H160" s="141">
        <v>37.015000000000001</v>
      </c>
      <c r="I160" s="141">
        <v>6.6505000000000001</v>
      </c>
      <c r="J160" s="141">
        <v>0.05</v>
      </c>
      <c r="K160" s="141">
        <v>20.65</v>
      </c>
      <c r="L160" s="144"/>
      <c r="M160" s="141">
        <v>0</v>
      </c>
      <c r="N160" s="141">
        <v>4901.4156923076898</v>
      </c>
      <c r="O160" s="144"/>
    </row>
    <row r="161" spans="1:15" ht="14.4" x14ac:dyDescent="0.3">
      <c r="A161" s="143">
        <v>45356.522199074076</v>
      </c>
      <c r="B161" s="46">
        <f t="shared" si="2"/>
        <v>45356.522222222222</v>
      </c>
      <c r="C161" s="141">
        <v>1.9992909090909099</v>
      </c>
      <c r="D161" s="141">
        <v>-4.3636363636363599E-4</v>
      </c>
      <c r="E161" s="141">
        <v>1399.9090909090901</v>
      </c>
      <c r="F161" s="141">
        <v>98.551538461538499</v>
      </c>
      <c r="G161" s="141">
        <v>21</v>
      </c>
      <c r="H161" s="141">
        <v>37.01</v>
      </c>
      <c r="I161" s="141">
        <v>6.65042857142857</v>
      </c>
      <c r="J161" s="141">
        <v>0.04</v>
      </c>
      <c r="K161" s="141">
        <v>20.645</v>
      </c>
      <c r="L161" s="144"/>
      <c r="M161" s="141">
        <v>0</v>
      </c>
      <c r="N161" s="141">
        <v>4901.4156923076898</v>
      </c>
      <c r="O161" s="144"/>
    </row>
    <row r="162" spans="1:15" ht="14.4" x14ac:dyDescent="0.3">
      <c r="A162" s="143">
        <v>45356.522893518515</v>
      </c>
      <c r="B162" s="46">
        <f t="shared" si="2"/>
        <v>45356.522916666669</v>
      </c>
      <c r="C162" s="141">
        <v>2.001115</v>
      </c>
      <c r="D162" s="141">
        <v>5.3333333333333303E-4</v>
      </c>
      <c r="E162" s="141">
        <v>1400.08421052632</v>
      </c>
      <c r="F162" s="141">
        <v>98.64</v>
      </c>
      <c r="G162" s="141">
        <v>21</v>
      </c>
      <c r="H162" s="141">
        <v>37.01</v>
      </c>
      <c r="I162" s="141">
        <v>6.6505555555555604</v>
      </c>
      <c r="J162" s="141">
        <v>0.04</v>
      </c>
      <c r="K162" s="141">
        <v>20.645</v>
      </c>
      <c r="L162" s="144"/>
      <c r="M162" s="141">
        <v>0</v>
      </c>
      <c r="N162" s="141">
        <v>4901.4156923076898</v>
      </c>
      <c r="O162" s="144"/>
    </row>
    <row r="163" spans="1:15" ht="14.4" x14ac:dyDescent="0.3">
      <c r="A163" s="143">
        <v>45356.523587962962</v>
      </c>
      <c r="B163" s="46">
        <f t="shared" si="2"/>
        <v>45356.523611111115</v>
      </c>
      <c r="C163" s="141">
        <v>2.0022318181818202</v>
      </c>
      <c r="D163" s="141">
        <v>-4.5454545454545499E-5</v>
      </c>
      <c r="E163" s="141">
        <v>1399.94761904762</v>
      </c>
      <c r="F163" s="141">
        <v>98.5773333333333</v>
      </c>
      <c r="G163" s="141">
        <v>21</v>
      </c>
      <c r="H163" s="141">
        <v>37.01</v>
      </c>
      <c r="I163" s="141">
        <v>6.6505000000000001</v>
      </c>
      <c r="J163" s="141">
        <v>4.4999999999999998E-2</v>
      </c>
      <c r="K163" s="141">
        <v>20.64</v>
      </c>
      <c r="L163" s="144"/>
      <c r="M163" s="141">
        <v>0</v>
      </c>
      <c r="N163" s="141">
        <v>4901.4156923076898</v>
      </c>
      <c r="O163" s="144"/>
    </row>
    <row r="164" spans="1:15" ht="14.4" x14ac:dyDescent="0.3">
      <c r="A164" s="143">
        <v>45356.524282407408</v>
      </c>
      <c r="B164" s="46">
        <f t="shared" si="2"/>
        <v>45356.524305555555</v>
      </c>
      <c r="C164" s="141">
        <v>1.99654</v>
      </c>
      <c r="D164" s="141">
        <v>-2.9999999999999997E-4</v>
      </c>
      <c r="E164" s="141">
        <v>1400.05263157895</v>
      </c>
      <c r="F164" s="141">
        <v>98.486874999999998</v>
      </c>
      <c r="G164" s="141">
        <v>21</v>
      </c>
      <c r="H164" s="141">
        <v>37.01</v>
      </c>
      <c r="I164" s="141">
        <v>6.6505000000000001</v>
      </c>
      <c r="J164" s="141">
        <v>4.4999999999999998E-2</v>
      </c>
      <c r="K164" s="141">
        <v>20.633333333333301</v>
      </c>
      <c r="L164" s="144"/>
      <c r="M164" s="141">
        <v>0</v>
      </c>
      <c r="N164" s="141">
        <v>4901.4156923076898</v>
      </c>
      <c r="O164" s="144"/>
    </row>
    <row r="165" spans="1:15" ht="14.4" x14ac:dyDescent="0.3">
      <c r="A165" s="143">
        <v>45356.524976851855</v>
      </c>
      <c r="B165" s="46">
        <f t="shared" si="2"/>
        <v>45356.525000000001</v>
      </c>
      <c r="C165" s="141">
        <v>1.9989055555555599</v>
      </c>
      <c r="D165" s="141">
        <v>3.2352941176470602E-4</v>
      </c>
      <c r="E165" s="141">
        <v>1399.8</v>
      </c>
      <c r="F165" s="141">
        <v>98.452500000000001</v>
      </c>
      <c r="G165" s="141">
        <v>21</v>
      </c>
      <c r="H165" s="141">
        <v>37.01</v>
      </c>
      <c r="I165" s="141">
        <v>6.6505000000000001</v>
      </c>
      <c r="J165" s="141">
        <v>4.4999999999999998E-2</v>
      </c>
      <c r="K165" s="141">
        <v>20.64</v>
      </c>
      <c r="L165" s="144"/>
      <c r="M165" s="141">
        <v>0</v>
      </c>
      <c r="N165" s="141">
        <v>4901.4156923076898</v>
      </c>
      <c r="O165" s="144"/>
    </row>
    <row r="166" spans="1:15" ht="14.4" x14ac:dyDescent="0.3">
      <c r="A166" s="143">
        <v>45356.525671296295</v>
      </c>
      <c r="B166" s="46">
        <f t="shared" si="2"/>
        <v>45356.525694444448</v>
      </c>
      <c r="C166" s="141">
        <v>1.99955454545455</v>
      </c>
      <c r="D166" s="141">
        <v>4.6363636363636399E-4</v>
      </c>
      <c r="E166" s="141">
        <v>1400.4227272727301</v>
      </c>
      <c r="F166" s="141">
        <v>98.408571428571406</v>
      </c>
      <c r="G166" s="141">
        <v>21</v>
      </c>
      <c r="H166" s="141">
        <v>37.01</v>
      </c>
      <c r="I166" s="141">
        <v>6.6505000000000001</v>
      </c>
      <c r="J166" s="141">
        <v>4.4999999999999998E-2</v>
      </c>
      <c r="K166" s="141">
        <v>20.633333333333301</v>
      </c>
      <c r="L166" s="144"/>
      <c r="M166" s="141">
        <v>0</v>
      </c>
      <c r="N166" s="141">
        <v>4901.4156923076898</v>
      </c>
      <c r="O166" s="144"/>
    </row>
    <row r="167" spans="1:15" ht="14.4" x14ac:dyDescent="0.3">
      <c r="A167" s="143">
        <v>45356.526365740741</v>
      </c>
      <c r="B167" s="46">
        <f t="shared" si="2"/>
        <v>45356.526388888888</v>
      </c>
      <c r="C167" s="141">
        <v>2.0014181818181802</v>
      </c>
      <c r="D167" s="141">
        <v>-1.5909090909090899E-4</v>
      </c>
      <c r="E167" s="141">
        <v>1399.97727272727</v>
      </c>
      <c r="F167" s="141">
        <v>98.484999999999999</v>
      </c>
      <c r="G167" s="141">
        <v>21</v>
      </c>
      <c r="H167" s="141">
        <v>37.005000000000003</v>
      </c>
      <c r="I167" s="141">
        <v>6.6505000000000001</v>
      </c>
      <c r="J167" s="141">
        <v>4.4999999999999998E-2</v>
      </c>
      <c r="K167" s="141">
        <v>20.635000000000002</v>
      </c>
      <c r="L167" s="144"/>
      <c r="M167" s="141">
        <v>0</v>
      </c>
      <c r="N167" s="141">
        <v>4901.4156923076898</v>
      </c>
      <c r="O167" s="144"/>
    </row>
    <row r="168" spans="1:15" ht="14.4" x14ac:dyDescent="0.3">
      <c r="A168" s="143">
        <v>45356.527060185188</v>
      </c>
      <c r="B168" s="46">
        <f t="shared" si="2"/>
        <v>45356.527083333334</v>
      </c>
      <c r="C168" s="141">
        <v>1.99842272727273</v>
      </c>
      <c r="D168" s="141">
        <v>-5.2380952380952398E-5</v>
      </c>
      <c r="E168" s="141">
        <v>1399.8</v>
      </c>
      <c r="F168" s="141">
        <v>98.385000000000005</v>
      </c>
      <c r="G168" s="141">
        <v>21</v>
      </c>
      <c r="H168" s="141">
        <v>37.005454545454498</v>
      </c>
      <c r="I168" s="141">
        <v>6.6505000000000001</v>
      </c>
      <c r="J168" s="141">
        <v>0.05</v>
      </c>
      <c r="K168" s="141">
        <v>20.62</v>
      </c>
      <c r="L168" s="144"/>
      <c r="M168" s="141">
        <v>0</v>
      </c>
      <c r="N168" s="141">
        <v>4901.4156923076898</v>
      </c>
      <c r="O168" s="144"/>
    </row>
    <row r="169" spans="1:15" ht="14.4" x14ac:dyDescent="0.3">
      <c r="A169" s="143">
        <v>45356.527754629627</v>
      </c>
      <c r="B169" s="46">
        <f t="shared" si="2"/>
        <v>45356.527777777781</v>
      </c>
      <c r="C169" s="141">
        <v>1.9976857142857101</v>
      </c>
      <c r="D169" s="141">
        <v>-3.1904761904761898E-4</v>
      </c>
      <c r="E169" s="141">
        <v>1400.2238095238099</v>
      </c>
      <c r="F169" s="141">
        <v>98.418888888888901</v>
      </c>
      <c r="G169" s="141">
        <v>21</v>
      </c>
      <c r="H169" s="141">
        <v>37.005000000000003</v>
      </c>
      <c r="I169" s="141">
        <v>6.6505000000000001</v>
      </c>
      <c r="J169" s="141">
        <v>4.4999999999999998E-2</v>
      </c>
      <c r="K169" s="141">
        <v>20.62</v>
      </c>
      <c r="L169" s="144"/>
      <c r="M169" s="141">
        <v>0</v>
      </c>
      <c r="N169" s="141">
        <v>4901.4156923076898</v>
      </c>
      <c r="O169" s="144"/>
    </row>
    <row r="170" spans="1:15" ht="14.4" x14ac:dyDescent="0.3">
      <c r="A170" s="143">
        <v>45356.528449074074</v>
      </c>
      <c r="B170" s="46">
        <f t="shared" si="2"/>
        <v>45356.52847222222</v>
      </c>
      <c r="C170" s="141">
        <v>2.00206818181818</v>
      </c>
      <c r="D170" s="141">
        <v>-1.0952380952380999E-4</v>
      </c>
      <c r="E170" s="141">
        <v>1399.82380952381</v>
      </c>
      <c r="F170" s="141">
        <v>98.378</v>
      </c>
      <c r="G170" s="141">
        <v>21</v>
      </c>
      <c r="H170" s="141">
        <v>37.005000000000003</v>
      </c>
      <c r="I170" s="141">
        <v>6.6505000000000001</v>
      </c>
      <c r="J170" s="141">
        <v>4.4999999999999998E-2</v>
      </c>
      <c r="K170" s="141">
        <v>20.625</v>
      </c>
      <c r="L170" s="141"/>
      <c r="M170" s="141">
        <v>0</v>
      </c>
      <c r="N170" s="141">
        <v>4901.4156923076898</v>
      </c>
      <c r="O170" s="144"/>
    </row>
    <row r="171" spans="1:15" ht="14.4" x14ac:dyDescent="0.3">
      <c r="A171" s="143">
        <v>45356.529143518521</v>
      </c>
      <c r="B171" s="46">
        <f t="shared" si="2"/>
        <v>45356.529166666667</v>
      </c>
      <c r="C171" s="141">
        <v>1.9998549999999999</v>
      </c>
      <c r="D171" s="141">
        <v>1.76190476190476E-4</v>
      </c>
      <c r="E171" s="141">
        <v>1399.7380952381</v>
      </c>
      <c r="F171" s="141">
        <v>98.345714285714294</v>
      </c>
      <c r="G171" s="141">
        <v>21</v>
      </c>
      <c r="H171" s="141">
        <v>37.01</v>
      </c>
      <c r="I171" s="141">
        <v>6.6505000000000001</v>
      </c>
      <c r="J171" s="141">
        <v>0.05</v>
      </c>
      <c r="K171" s="141">
        <v>20.63</v>
      </c>
      <c r="L171" s="144"/>
      <c r="M171" s="141">
        <v>0</v>
      </c>
      <c r="N171" s="141">
        <v>4901.4156923076898</v>
      </c>
      <c r="O171" s="144"/>
    </row>
    <row r="172" spans="1:15" ht="14.4" x14ac:dyDescent="0.3">
      <c r="A172" s="143">
        <v>45356.52983796296</v>
      </c>
      <c r="B172" s="46">
        <f t="shared" si="2"/>
        <v>45356.529861111114</v>
      </c>
      <c r="C172" s="141">
        <v>2.0001227272727302</v>
      </c>
      <c r="D172" s="141">
        <v>8.9999999999999998E-4</v>
      </c>
      <c r="E172" s="141">
        <v>1400.1545454545501</v>
      </c>
      <c r="F172" s="141">
        <v>98.311999999999998</v>
      </c>
      <c r="G172" s="141">
        <v>21</v>
      </c>
      <c r="H172" s="141">
        <v>37.01</v>
      </c>
      <c r="I172" s="141">
        <v>6.6505000000000001</v>
      </c>
      <c r="J172" s="141">
        <v>0.05</v>
      </c>
      <c r="K172" s="141">
        <v>20.62</v>
      </c>
      <c r="L172" s="144"/>
      <c r="M172" s="141">
        <v>0</v>
      </c>
      <c r="N172" s="141">
        <v>4901.4156923076898</v>
      </c>
      <c r="O172" s="144"/>
    </row>
    <row r="173" spans="1:15" ht="14.4" x14ac:dyDescent="0.3">
      <c r="A173" s="143">
        <v>45356.530532407407</v>
      </c>
      <c r="B173" s="46">
        <f t="shared" si="2"/>
        <v>45356.530555555561</v>
      </c>
      <c r="C173" s="141">
        <v>2.0003227272727302</v>
      </c>
      <c r="D173" s="141">
        <v>-4.7272727272727299E-4</v>
      </c>
      <c r="E173" s="141">
        <v>1399.9142857142899</v>
      </c>
      <c r="F173" s="141">
        <v>98.278461538461499</v>
      </c>
      <c r="G173" s="141">
        <v>21</v>
      </c>
      <c r="H173" s="141">
        <v>37.01</v>
      </c>
      <c r="I173" s="141">
        <v>6.6505000000000001</v>
      </c>
      <c r="J173" s="141">
        <v>0.05</v>
      </c>
      <c r="K173" s="141">
        <v>20.62</v>
      </c>
      <c r="L173" s="144"/>
      <c r="M173" s="141">
        <v>0</v>
      </c>
      <c r="N173" s="141">
        <v>4901.4156923076898</v>
      </c>
      <c r="O173" s="144"/>
    </row>
    <row r="174" spans="1:15" ht="14.4" x14ac:dyDescent="0.3">
      <c r="A174" s="143">
        <v>45356.531226851854</v>
      </c>
      <c r="B174" s="46">
        <f t="shared" si="2"/>
        <v>45356.53125</v>
      </c>
      <c r="C174" s="141">
        <v>2.0009904761904802</v>
      </c>
      <c r="D174" s="141">
        <v>7.9523809523809495E-4</v>
      </c>
      <c r="E174" s="141">
        <v>1400.1571428571399</v>
      </c>
      <c r="F174" s="141">
        <v>98.260625000000005</v>
      </c>
      <c r="G174" s="141">
        <v>21</v>
      </c>
      <c r="H174" s="141">
        <v>37.015000000000001</v>
      </c>
      <c r="I174" s="141">
        <v>6.6509999999999998</v>
      </c>
      <c r="J174" s="141">
        <v>0.05</v>
      </c>
      <c r="K174" s="141">
        <v>20.62</v>
      </c>
      <c r="L174" s="144"/>
      <c r="M174" s="141">
        <v>0</v>
      </c>
      <c r="N174" s="141">
        <v>4901.4156923076898</v>
      </c>
      <c r="O174" s="144"/>
    </row>
    <row r="175" spans="1:15" ht="14.4" x14ac:dyDescent="0.3">
      <c r="A175" s="143">
        <v>45356.531921296293</v>
      </c>
      <c r="B175" s="46">
        <f t="shared" si="2"/>
        <v>45356.531944444447</v>
      </c>
      <c r="C175" s="141">
        <v>1.99839090909091</v>
      </c>
      <c r="D175" s="141">
        <v>-1.9545454545454499E-4</v>
      </c>
      <c r="E175" s="141">
        <v>1399.7666666666701</v>
      </c>
      <c r="F175" s="141">
        <v>98.326499999999996</v>
      </c>
      <c r="G175" s="141">
        <v>21</v>
      </c>
      <c r="H175" s="141">
        <v>37.01</v>
      </c>
      <c r="I175" s="141">
        <v>6.6509999999999998</v>
      </c>
      <c r="J175" s="141">
        <v>0.05</v>
      </c>
      <c r="K175" s="141">
        <v>20.62</v>
      </c>
      <c r="L175" s="144"/>
      <c r="M175" s="141">
        <v>0</v>
      </c>
      <c r="N175" s="141">
        <v>4901.4156923076898</v>
      </c>
      <c r="O175" s="144"/>
    </row>
    <row r="176" spans="1:15" ht="14.4" x14ac:dyDescent="0.3">
      <c r="A176" s="143">
        <v>45356.53261574074</v>
      </c>
      <c r="B176" s="46">
        <f t="shared" si="2"/>
        <v>45356.532638888893</v>
      </c>
      <c r="C176" s="141">
        <v>1.9993045454545499</v>
      </c>
      <c r="D176" s="141">
        <v>-3.72727272727273E-4</v>
      </c>
      <c r="E176" s="141">
        <v>1400.00454545455</v>
      </c>
      <c r="F176" s="141">
        <v>98.23</v>
      </c>
      <c r="G176" s="141">
        <v>21</v>
      </c>
      <c r="H176" s="141">
        <v>37.01</v>
      </c>
      <c r="I176" s="141">
        <v>6.6509999999999998</v>
      </c>
      <c r="J176" s="141">
        <v>0.05</v>
      </c>
      <c r="K176" s="141">
        <v>20.614999999999998</v>
      </c>
      <c r="L176" s="144"/>
      <c r="M176" s="141">
        <v>0</v>
      </c>
      <c r="N176" s="141">
        <v>4901.4156923076898</v>
      </c>
      <c r="O176" s="144"/>
    </row>
    <row r="177" spans="1:15" ht="14.4" x14ac:dyDescent="0.3">
      <c r="A177" s="143">
        <v>45356.533310185187</v>
      </c>
      <c r="B177" s="46">
        <f t="shared" si="2"/>
        <v>45356.533333333333</v>
      </c>
      <c r="C177" s="141">
        <v>1.99953</v>
      </c>
      <c r="D177" s="141">
        <v>-2.3000000000000001E-4</v>
      </c>
      <c r="E177" s="141">
        <v>1400.12857142857</v>
      </c>
      <c r="F177" s="141">
        <v>98.152857142857101</v>
      </c>
      <c r="G177" s="141">
        <v>21</v>
      </c>
      <c r="H177" s="141">
        <v>37.01</v>
      </c>
      <c r="I177" s="141">
        <v>6.6509999999999998</v>
      </c>
      <c r="J177" s="141">
        <v>0.05</v>
      </c>
      <c r="K177" s="141">
        <v>20.614999999999998</v>
      </c>
      <c r="L177" s="144"/>
      <c r="M177" s="141">
        <v>0</v>
      </c>
      <c r="N177" s="141">
        <v>4901.4156923076898</v>
      </c>
      <c r="O177" s="144"/>
    </row>
    <row r="178" spans="1:15" ht="14.4" x14ac:dyDescent="0.3">
      <c r="A178" s="143">
        <v>45356.534004629626</v>
      </c>
      <c r="B178" s="46">
        <f t="shared" si="2"/>
        <v>45356.53402777778</v>
      </c>
      <c r="C178" s="141">
        <v>1.9985954545454501</v>
      </c>
      <c r="D178" s="141">
        <v>-2.5500000000000002E-4</v>
      </c>
      <c r="E178" s="141">
        <v>1400.02272727273</v>
      </c>
      <c r="F178" s="141">
        <v>98.085294117647095</v>
      </c>
      <c r="G178" s="141">
        <v>21</v>
      </c>
      <c r="H178" s="141">
        <v>37.01</v>
      </c>
      <c r="I178" s="141">
        <v>6.6509999999999998</v>
      </c>
      <c r="J178" s="141">
        <v>0.05</v>
      </c>
      <c r="K178" s="141">
        <v>20.605</v>
      </c>
      <c r="L178" s="144"/>
      <c r="M178" s="141">
        <v>0</v>
      </c>
      <c r="N178" s="141">
        <v>4901.4156923076898</v>
      </c>
      <c r="O178" s="144"/>
    </row>
    <row r="179" spans="1:15" ht="14.4" x14ac:dyDescent="0.3">
      <c r="A179" s="143">
        <v>45356.534699074073</v>
      </c>
      <c r="B179" s="46">
        <f t="shared" si="2"/>
        <v>45356.534722222226</v>
      </c>
      <c r="C179" s="141">
        <v>2.00089047619048</v>
      </c>
      <c r="D179" s="141">
        <v>2.7619047619047599E-4</v>
      </c>
      <c r="E179" s="141">
        <v>1400.0619047619</v>
      </c>
      <c r="F179" s="141">
        <v>98.212142857142894</v>
      </c>
      <c r="G179" s="141">
        <v>21</v>
      </c>
      <c r="H179" s="141">
        <v>37.01</v>
      </c>
      <c r="I179" s="141">
        <v>6.6509999999999998</v>
      </c>
      <c r="J179" s="141">
        <v>0.05</v>
      </c>
      <c r="K179" s="141">
        <v>20.606666666666701</v>
      </c>
      <c r="L179" s="144"/>
      <c r="M179" s="141">
        <v>0</v>
      </c>
      <c r="N179" s="141">
        <v>4901.4156923076898</v>
      </c>
      <c r="O179" s="144"/>
    </row>
    <row r="180" spans="1:15" ht="14.4" x14ac:dyDescent="0.3">
      <c r="A180" s="143">
        <v>45356.535393518519</v>
      </c>
      <c r="B180" s="46">
        <f t="shared" si="2"/>
        <v>45356.535416666666</v>
      </c>
      <c r="C180" s="141">
        <v>1.9974904761904799</v>
      </c>
      <c r="D180" s="141">
        <v>-4.7619047619047598E-6</v>
      </c>
      <c r="E180" s="141">
        <v>1400.17</v>
      </c>
      <c r="F180" s="141">
        <v>98.305000000000007</v>
      </c>
      <c r="G180" s="141">
        <v>21</v>
      </c>
      <c r="H180" s="141">
        <v>37.015000000000001</v>
      </c>
      <c r="I180" s="141">
        <v>6.6509999999999998</v>
      </c>
      <c r="J180" s="141">
        <v>0.05</v>
      </c>
      <c r="K180" s="141">
        <v>20.6</v>
      </c>
      <c r="L180" s="144"/>
      <c r="M180" s="141">
        <v>0</v>
      </c>
      <c r="N180" s="141">
        <v>4901.4156923076898</v>
      </c>
      <c r="O180" s="144"/>
    </row>
    <row r="181" spans="1:15" ht="14.4" x14ac:dyDescent="0.3">
      <c r="A181" s="143">
        <v>45356.536087962966</v>
      </c>
      <c r="B181" s="46">
        <f t="shared" si="2"/>
        <v>45356.536111111112</v>
      </c>
      <c r="C181" s="141">
        <v>2.00112727272727</v>
      </c>
      <c r="D181" s="141">
        <v>3.8095238095238099E-5</v>
      </c>
      <c r="E181" s="141">
        <v>1400.115</v>
      </c>
      <c r="F181" s="141">
        <v>98.216153846153802</v>
      </c>
      <c r="G181" s="141">
        <v>21</v>
      </c>
      <c r="H181" s="141">
        <v>37.014000000000003</v>
      </c>
      <c r="I181" s="141">
        <v>6.6509999999999998</v>
      </c>
      <c r="J181" s="141">
        <v>0.05</v>
      </c>
      <c r="K181" s="141">
        <v>20.605</v>
      </c>
      <c r="L181" s="144"/>
      <c r="M181" s="141">
        <v>0</v>
      </c>
      <c r="N181" s="141">
        <v>4901.4156923076898</v>
      </c>
      <c r="O181" s="144"/>
    </row>
    <row r="182" spans="1:15" ht="14.4" x14ac:dyDescent="0.3">
      <c r="A182" s="143">
        <v>45356.536782407406</v>
      </c>
      <c r="B182" s="46">
        <f t="shared" si="2"/>
        <v>45356.536805555559</v>
      </c>
      <c r="C182" s="141">
        <v>1.99940952380952</v>
      </c>
      <c r="D182" s="141">
        <v>-6.8095238095238105E-4</v>
      </c>
      <c r="E182" s="141">
        <v>1399.9421052631601</v>
      </c>
      <c r="F182" s="141">
        <v>98.037499999999994</v>
      </c>
      <c r="G182" s="141">
        <v>21</v>
      </c>
      <c r="H182" s="141">
        <v>37.020000000000003</v>
      </c>
      <c r="I182" s="141">
        <v>6.6509999999999998</v>
      </c>
      <c r="J182" s="141">
        <v>0.05</v>
      </c>
      <c r="K182" s="141">
        <v>20.605</v>
      </c>
      <c r="L182" s="144"/>
      <c r="M182" s="141">
        <v>0</v>
      </c>
      <c r="N182" s="141">
        <v>4901.4156923076898</v>
      </c>
      <c r="O182" s="144"/>
    </row>
    <row r="183" spans="1:15" ht="14.4" x14ac:dyDescent="0.3">
      <c r="A183" s="143">
        <v>45356.537476851852</v>
      </c>
      <c r="B183" s="46">
        <f t="shared" si="2"/>
        <v>45356.537499999999</v>
      </c>
      <c r="C183" s="141">
        <v>1.99922352941176</v>
      </c>
      <c r="D183" s="141">
        <v>-2.1875E-4</v>
      </c>
      <c r="E183" s="141">
        <v>1399.45</v>
      </c>
      <c r="F183" s="141">
        <v>98.001000000000005</v>
      </c>
      <c r="G183" s="141">
        <v>21</v>
      </c>
      <c r="H183" s="141">
        <v>37.014545454545498</v>
      </c>
      <c r="I183" s="141">
        <v>6.6509999999999998</v>
      </c>
      <c r="J183" s="141">
        <v>0.05</v>
      </c>
      <c r="K183" s="141">
        <v>20.59</v>
      </c>
      <c r="L183" s="144"/>
      <c r="M183" s="141">
        <v>0</v>
      </c>
      <c r="N183" s="141">
        <v>4901.4156923076898</v>
      </c>
      <c r="O183" s="144"/>
    </row>
    <row r="184" spans="1:15" ht="14.4" x14ac:dyDescent="0.3">
      <c r="A184" s="143">
        <v>45356.538171296299</v>
      </c>
      <c r="B184" s="46">
        <f t="shared" si="2"/>
        <v>45356.538194444445</v>
      </c>
      <c r="C184" s="141">
        <v>1.9993000000000001</v>
      </c>
      <c r="D184" s="141">
        <v>3.6363636363636398E-5</v>
      </c>
      <c r="E184" s="141">
        <v>1399.8363636363599</v>
      </c>
      <c r="F184" s="141">
        <v>97.962222222222195</v>
      </c>
      <c r="G184" s="141">
        <v>21</v>
      </c>
      <c r="H184" s="141">
        <v>37.015000000000001</v>
      </c>
      <c r="I184" s="141">
        <v>6.6509999999999998</v>
      </c>
      <c r="J184" s="141">
        <v>0.05</v>
      </c>
      <c r="K184" s="141">
        <v>20.59</v>
      </c>
      <c r="L184" s="144"/>
      <c r="M184" s="141">
        <v>0</v>
      </c>
      <c r="N184" s="141">
        <v>4901.4156923076898</v>
      </c>
      <c r="O184" s="144"/>
    </row>
    <row r="185" spans="1:15" ht="14.4" x14ac:dyDescent="0.3">
      <c r="A185" s="143">
        <v>45356.538865740738</v>
      </c>
      <c r="B185" s="46">
        <f t="shared" si="2"/>
        <v>45356.538888888892</v>
      </c>
      <c r="C185" s="141">
        <v>2.0018904761904799</v>
      </c>
      <c r="D185" s="141">
        <v>-8.5000000000000006E-5</v>
      </c>
      <c r="E185" s="141">
        <v>1399.4111111111099</v>
      </c>
      <c r="F185" s="141">
        <v>97.908333333333303</v>
      </c>
      <c r="G185" s="141">
        <v>21</v>
      </c>
      <c r="H185" s="141">
        <v>37.006666666666703</v>
      </c>
      <c r="I185" s="141">
        <v>6.6509999999999998</v>
      </c>
      <c r="J185" s="141">
        <v>0.05</v>
      </c>
      <c r="K185" s="141">
        <v>20.6</v>
      </c>
      <c r="L185" s="144"/>
      <c r="M185" s="141">
        <v>0</v>
      </c>
      <c r="N185" s="141">
        <v>4901.4156923076898</v>
      </c>
      <c r="O185" s="144"/>
    </row>
    <row r="186" spans="1:15" ht="14.4" x14ac:dyDescent="0.3">
      <c r="A186" s="143">
        <v>45356.539560185185</v>
      </c>
      <c r="B186" s="46">
        <f t="shared" si="2"/>
        <v>45356.539583333339</v>
      </c>
      <c r="C186" s="141">
        <v>2.0014272727272702</v>
      </c>
      <c r="D186" s="141">
        <v>6.36363636363636E-5</v>
      </c>
      <c r="E186" s="141">
        <v>1400.1571428571399</v>
      </c>
      <c r="F186" s="141">
        <v>97.95</v>
      </c>
      <c r="G186" s="141">
        <v>21</v>
      </c>
      <c r="H186" s="141">
        <v>37.006666666666703</v>
      </c>
      <c r="I186" s="141">
        <v>6.6509999999999998</v>
      </c>
      <c r="J186" s="141">
        <v>0.05</v>
      </c>
      <c r="K186" s="141">
        <v>20.59</v>
      </c>
      <c r="L186" s="144"/>
      <c r="M186" s="141">
        <v>0</v>
      </c>
      <c r="N186" s="141">
        <v>4901.4156923076898</v>
      </c>
      <c r="O186" s="144"/>
    </row>
    <row r="187" spans="1:15" ht="14.4" x14ac:dyDescent="0.3">
      <c r="A187" s="143">
        <v>45356.540254629632</v>
      </c>
      <c r="B187" s="46">
        <f t="shared" si="2"/>
        <v>45356.540277777778</v>
      </c>
      <c r="C187" s="141">
        <v>2.0022952380952401</v>
      </c>
      <c r="D187" s="141">
        <v>2.5500000000000002E-4</v>
      </c>
      <c r="E187" s="141">
        <v>1399.8380952381001</v>
      </c>
      <c r="F187" s="141">
        <v>97.984166666666695</v>
      </c>
      <c r="G187" s="141">
        <v>21</v>
      </c>
      <c r="H187" s="141">
        <v>37.01</v>
      </c>
      <c r="I187" s="141">
        <v>6.6509999999999998</v>
      </c>
      <c r="J187" s="141">
        <v>0.05</v>
      </c>
      <c r="K187" s="141">
        <v>20.585000000000001</v>
      </c>
      <c r="L187" s="144"/>
      <c r="M187" s="141">
        <v>0</v>
      </c>
      <c r="N187" s="141">
        <v>4901.4156923076898</v>
      </c>
      <c r="O187" s="144"/>
    </row>
    <row r="188" spans="1:15" ht="14.4" x14ac:dyDescent="0.3">
      <c r="A188" s="143">
        <v>45356.540949074071</v>
      </c>
      <c r="B188" s="46">
        <f t="shared" si="2"/>
        <v>45356.540972222225</v>
      </c>
      <c r="C188" s="141">
        <v>1.9987142857142901</v>
      </c>
      <c r="D188" s="141">
        <v>1E-4</v>
      </c>
      <c r="E188" s="141">
        <v>1399.81904761905</v>
      </c>
      <c r="F188" s="141">
        <v>97.930714285714302</v>
      </c>
      <c r="G188" s="141">
        <v>21</v>
      </c>
      <c r="H188" s="141">
        <v>37.006666666666703</v>
      </c>
      <c r="I188" s="141">
        <v>6.6515000000000004</v>
      </c>
      <c r="J188" s="141">
        <v>0.05</v>
      </c>
      <c r="K188" s="141">
        <v>20.586666666666702</v>
      </c>
      <c r="L188" s="144"/>
      <c r="M188" s="141">
        <v>0</v>
      </c>
      <c r="N188" s="141">
        <v>4901.4156923076898</v>
      </c>
      <c r="O188" s="144"/>
    </row>
    <row r="189" spans="1:15" ht="14.4" x14ac:dyDescent="0.3">
      <c r="A189" s="143">
        <v>45356.541643518518</v>
      </c>
      <c r="B189" s="46">
        <f t="shared" si="2"/>
        <v>45356.541666666672</v>
      </c>
      <c r="C189" s="141">
        <v>1.99895</v>
      </c>
      <c r="D189" s="141">
        <v>1.34782608695652E-4</v>
      </c>
      <c r="E189" s="141">
        <v>1400.1304347826101</v>
      </c>
      <c r="F189" s="141">
        <v>98.047692307692301</v>
      </c>
      <c r="G189" s="141">
        <v>21</v>
      </c>
      <c r="H189" s="141">
        <v>37.006666666666703</v>
      </c>
      <c r="I189" s="141">
        <v>6.6509999999999998</v>
      </c>
      <c r="J189" s="141">
        <v>5.6666666666666698E-2</v>
      </c>
      <c r="K189" s="141">
        <v>20.59</v>
      </c>
      <c r="L189" s="144"/>
      <c r="M189" s="141">
        <v>0</v>
      </c>
      <c r="N189" s="141">
        <v>4901.4156923076898</v>
      </c>
      <c r="O189" s="144"/>
    </row>
    <row r="190" spans="1:15" ht="14.4" x14ac:dyDescent="0.3">
      <c r="A190" s="143">
        <v>45356.542337962965</v>
      </c>
      <c r="B190" s="46">
        <f t="shared" si="2"/>
        <v>45356.542361111111</v>
      </c>
      <c r="C190" s="141">
        <v>1.9992333333333301</v>
      </c>
      <c r="D190" s="141">
        <v>-1.8571428571428599E-4</v>
      </c>
      <c r="E190" s="141">
        <v>1400.3476190476199</v>
      </c>
      <c r="F190" s="141">
        <v>97.915000000000006</v>
      </c>
      <c r="G190" s="141">
        <v>21</v>
      </c>
      <c r="H190" s="141">
        <v>37.006666666666703</v>
      </c>
      <c r="I190" s="141">
        <v>6.6515000000000004</v>
      </c>
      <c r="J190" s="141">
        <v>5.6666666666666698E-2</v>
      </c>
      <c r="K190" s="141">
        <v>20.574999999999999</v>
      </c>
      <c r="L190" s="144"/>
      <c r="M190" s="141">
        <v>0</v>
      </c>
      <c r="N190" s="141">
        <v>4901.4156923076898</v>
      </c>
      <c r="O190" s="144"/>
    </row>
    <row r="191" spans="1:15" ht="14.4" x14ac:dyDescent="0.3">
      <c r="A191" s="143">
        <v>45356.543032407404</v>
      </c>
      <c r="B191" s="46">
        <f t="shared" si="2"/>
        <v>45356.543055555558</v>
      </c>
      <c r="C191" s="141">
        <v>2.00112380952381</v>
      </c>
      <c r="D191" s="141">
        <v>1.8000000000000001E-4</v>
      </c>
      <c r="E191" s="141">
        <v>1399.7315789473701</v>
      </c>
      <c r="F191" s="141">
        <v>97.933750000000003</v>
      </c>
      <c r="G191" s="141">
        <v>21</v>
      </c>
      <c r="H191" s="141">
        <v>37.005000000000003</v>
      </c>
      <c r="I191" s="141">
        <v>6.6515000000000004</v>
      </c>
      <c r="J191" s="141">
        <v>0.06</v>
      </c>
      <c r="K191" s="141">
        <v>20.58</v>
      </c>
      <c r="L191" s="144"/>
      <c r="M191" s="141">
        <v>0</v>
      </c>
      <c r="N191" s="141">
        <v>4901.4156923076898</v>
      </c>
      <c r="O191" s="144"/>
    </row>
    <row r="192" spans="1:15" ht="14.4" x14ac:dyDescent="0.3">
      <c r="A192" s="143">
        <v>45356.543726851851</v>
      </c>
      <c r="B192" s="46">
        <f t="shared" si="2"/>
        <v>45356.543750000004</v>
      </c>
      <c r="C192" s="141">
        <v>2.0019454545454498</v>
      </c>
      <c r="D192" s="141">
        <v>3.0909090909090898E-4</v>
      </c>
      <c r="E192" s="141">
        <v>1399.9045454545501</v>
      </c>
      <c r="F192" s="141">
        <v>97.976666666666702</v>
      </c>
      <c r="G192" s="141">
        <v>21</v>
      </c>
      <c r="H192" s="141">
        <v>37.005000000000003</v>
      </c>
      <c r="I192" s="141">
        <v>6.6515000000000004</v>
      </c>
      <c r="J192" s="141">
        <v>0.06</v>
      </c>
      <c r="K192" s="141">
        <v>20.59</v>
      </c>
      <c r="L192" s="144"/>
      <c r="M192" s="141">
        <v>0</v>
      </c>
      <c r="N192" s="141">
        <v>4901.4156923076898</v>
      </c>
      <c r="O192" s="144"/>
    </row>
    <row r="193" spans="1:15" ht="14.4" x14ac:dyDescent="0.3">
      <c r="A193" s="143">
        <v>45356.544421296298</v>
      </c>
      <c r="B193" s="46">
        <f t="shared" si="2"/>
        <v>45356.544444444444</v>
      </c>
      <c r="C193" s="141">
        <v>2.0014272727272702</v>
      </c>
      <c r="D193" s="141">
        <v>-2.3181818181818199E-4</v>
      </c>
      <c r="E193" s="141">
        <v>1399.93333333333</v>
      </c>
      <c r="F193" s="141">
        <v>97.866923076923101</v>
      </c>
      <c r="G193" s="141">
        <v>21</v>
      </c>
      <c r="H193" s="141">
        <v>37.01</v>
      </c>
      <c r="I193" s="141">
        <v>6.6515555555555599</v>
      </c>
      <c r="J193" s="141">
        <v>0.05</v>
      </c>
      <c r="K193" s="141">
        <v>20.58</v>
      </c>
      <c r="L193" s="144"/>
      <c r="M193" s="141">
        <v>0</v>
      </c>
      <c r="N193" s="141">
        <v>4901.4156923076898</v>
      </c>
      <c r="O193" s="144"/>
    </row>
    <row r="194" spans="1:15" ht="14.4" x14ac:dyDescent="0.3">
      <c r="A194" s="143">
        <v>45356.545115740744</v>
      </c>
      <c r="B194" s="46">
        <f t="shared" si="2"/>
        <v>45356.545138888891</v>
      </c>
      <c r="C194" s="141">
        <v>1.9986052631578901</v>
      </c>
      <c r="D194" s="141">
        <v>-2.0526315789473699E-4</v>
      </c>
      <c r="E194" s="141">
        <v>1399.9842105263201</v>
      </c>
      <c r="F194" s="141">
        <v>97.927333333333294</v>
      </c>
      <c r="G194" s="141">
        <v>21</v>
      </c>
      <c r="H194" s="141">
        <v>37.015000000000001</v>
      </c>
      <c r="I194" s="141">
        <v>6.6515000000000004</v>
      </c>
      <c r="J194" s="141">
        <v>0.05</v>
      </c>
      <c r="K194" s="141">
        <v>20.585000000000001</v>
      </c>
      <c r="L194" s="144"/>
      <c r="M194" s="141">
        <v>0</v>
      </c>
      <c r="N194" s="141">
        <v>4901.4156923076898</v>
      </c>
      <c r="O194" s="144"/>
    </row>
    <row r="195" spans="1:15" ht="14.4" x14ac:dyDescent="0.3">
      <c r="A195" s="143">
        <v>45356.545810185184</v>
      </c>
      <c r="B195" s="46">
        <f t="shared" ref="B195:B258" si="3">MROUND(A195,"00:01:00")</f>
        <v>45356.545833333337</v>
      </c>
      <c r="C195" s="141">
        <v>2.0004909090909102</v>
      </c>
      <c r="D195" s="141">
        <v>-3.8636363636363602E-4</v>
      </c>
      <c r="E195" s="141">
        <v>1400.0863636363599</v>
      </c>
      <c r="F195" s="141">
        <v>97.938333333333304</v>
      </c>
      <c r="G195" s="141">
        <v>21</v>
      </c>
      <c r="H195" s="141">
        <v>37.015000000000001</v>
      </c>
      <c r="I195" s="141">
        <v>6.6515000000000004</v>
      </c>
      <c r="J195" s="141">
        <v>0.05</v>
      </c>
      <c r="K195" s="141">
        <v>20.594999999999999</v>
      </c>
      <c r="L195" s="144"/>
      <c r="M195" s="141">
        <v>0</v>
      </c>
      <c r="N195" s="141">
        <v>4901.4156923076898</v>
      </c>
      <c r="O195" s="144"/>
    </row>
    <row r="196" spans="1:15" ht="14.4" x14ac:dyDescent="0.3">
      <c r="A196" s="143">
        <v>45356.54650462963</v>
      </c>
      <c r="B196" s="46">
        <f t="shared" si="3"/>
        <v>45356.546527777777</v>
      </c>
      <c r="C196" s="141">
        <v>1.998985</v>
      </c>
      <c r="D196" s="141">
        <v>-9.5000000000000005E-5</v>
      </c>
      <c r="E196" s="141">
        <v>1400.1526315789499</v>
      </c>
      <c r="F196" s="141">
        <v>97.779285714285706</v>
      </c>
      <c r="G196" s="141">
        <v>21</v>
      </c>
      <c r="H196" s="141">
        <v>37.01</v>
      </c>
      <c r="I196" s="141">
        <v>6.6515000000000004</v>
      </c>
      <c r="J196" s="141">
        <v>0.05</v>
      </c>
      <c r="K196" s="141">
        <v>20.594999999999999</v>
      </c>
      <c r="L196" s="144"/>
      <c r="M196" s="141">
        <v>0</v>
      </c>
      <c r="N196" s="141">
        <v>4901.4156923076898</v>
      </c>
      <c r="O196" s="144"/>
    </row>
    <row r="197" spans="1:15" ht="14.4" x14ac:dyDescent="0.3">
      <c r="A197" s="143">
        <v>45356.547199074077</v>
      </c>
      <c r="B197" s="46">
        <f t="shared" si="3"/>
        <v>45356.547222222223</v>
      </c>
      <c r="C197" s="141">
        <v>1.9992772727272701</v>
      </c>
      <c r="D197" s="141">
        <v>-2.5714285714285699E-4</v>
      </c>
      <c r="E197" s="141">
        <v>1400</v>
      </c>
      <c r="F197" s="141">
        <v>97.832499999999996</v>
      </c>
      <c r="G197" s="141">
        <v>21</v>
      </c>
      <c r="H197" s="141">
        <v>37.005000000000003</v>
      </c>
      <c r="I197" s="141">
        <v>6.6515000000000004</v>
      </c>
      <c r="J197" s="141">
        <v>0.05</v>
      </c>
      <c r="K197" s="141">
        <v>20.594999999999999</v>
      </c>
      <c r="L197" s="144"/>
      <c r="M197" s="141">
        <v>0</v>
      </c>
      <c r="N197" s="141">
        <v>4901.4156923076898</v>
      </c>
      <c r="O197" s="144"/>
    </row>
    <row r="198" spans="1:15" ht="14.4" x14ac:dyDescent="0.3">
      <c r="A198" s="143">
        <v>45356.547893518517</v>
      </c>
      <c r="B198" s="46">
        <f t="shared" si="3"/>
        <v>45356.54791666667</v>
      </c>
      <c r="C198" s="141">
        <v>1.99727619047619</v>
      </c>
      <c r="D198" s="141">
        <v>-1.1315789473684201E-3</v>
      </c>
      <c r="E198" s="141">
        <v>1399.74</v>
      </c>
      <c r="F198" s="141">
        <v>97.759333333333302</v>
      </c>
      <c r="G198" s="141">
        <v>21</v>
      </c>
      <c r="H198" s="141">
        <v>37.005000000000003</v>
      </c>
      <c r="I198" s="141">
        <v>6.6516000000000002</v>
      </c>
      <c r="J198" s="141">
        <v>0.05</v>
      </c>
      <c r="K198" s="141">
        <v>20.574999999999999</v>
      </c>
      <c r="L198" s="144"/>
      <c r="M198" s="141">
        <v>0</v>
      </c>
      <c r="N198" s="141">
        <v>4901.4156923076898</v>
      </c>
      <c r="O198" s="144"/>
    </row>
    <row r="199" spans="1:15" ht="14.4" x14ac:dyDescent="0.3">
      <c r="A199" s="143">
        <v>45356.548587962963</v>
      </c>
      <c r="B199" s="46">
        <f t="shared" si="3"/>
        <v>45356.548611111109</v>
      </c>
      <c r="C199" s="141">
        <v>2.00005652173913</v>
      </c>
      <c r="D199" s="141">
        <v>1.2608695652173901E-4</v>
      </c>
      <c r="E199" s="141">
        <v>1399.9043478260901</v>
      </c>
      <c r="F199" s="141">
        <v>97.79</v>
      </c>
      <c r="G199" s="141">
        <v>21</v>
      </c>
      <c r="H199" s="141">
        <v>37.005714285714298</v>
      </c>
      <c r="I199" s="141">
        <v>6.6515000000000004</v>
      </c>
      <c r="J199" s="141">
        <v>0.05</v>
      </c>
      <c r="K199" s="141">
        <v>20.574999999999999</v>
      </c>
      <c r="L199" s="144"/>
      <c r="M199" s="141">
        <v>0</v>
      </c>
      <c r="N199" s="141">
        <v>4901.4156923076898</v>
      </c>
      <c r="O199" s="144"/>
    </row>
    <row r="200" spans="1:15" ht="14.4" x14ac:dyDescent="0.3">
      <c r="A200" s="143">
        <v>45356.54928240741</v>
      </c>
      <c r="B200" s="46">
        <f t="shared" si="3"/>
        <v>45356.549305555556</v>
      </c>
      <c r="C200" s="141">
        <v>1.9976136363636401</v>
      </c>
      <c r="D200" s="141">
        <v>-1.6190476190476201E-4</v>
      </c>
      <c r="E200" s="141">
        <v>1399.875</v>
      </c>
      <c r="F200" s="141">
        <v>97.773333333333298</v>
      </c>
      <c r="G200" s="141">
        <v>21</v>
      </c>
      <c r="H200" s="141">
        <v>37.005000000000003</v>
      </c>
      <c r="I200" s="141">
        <v>6.6515000000000004</v>
      </c>
      <c r="J200" s="141">
        <v>0.05</v>
      </c>
      <c r="K200" s="141">
        <v>20.57</v>
      </c>
      <c r="L200" s="144"/>
      <c r="M200" s="141">
        <v>0</v>
      </c>
      <c r="N200" s="141">
        <v>4901.4156923076898</v>
      </c>
      <c r="O200" s="144"/>
    </row>
    <row r="201" spans="1:15" ht="14.4" x14ac:dyDescent="0.3">
      <c r="A201" s="143">
        <v>45356.549976851849</v>
      </c>
      <c r="B201" s="46">
        <f t="shared" si="3"/>
        <v>45356.55</v>
      </c>
      <c r="C201" s="141">
        <v>2.0013818181818199</v>
      </c>
      <c r="D201" s="141">
        <v>-4.7619047619047597E-4</v>
      </c>
      <c r="E201" s="141">
        <v>1399.8909090909101</v>
      </c>
      <c r="F201" s="141">
        <v>97.775714285714301</v>
      </c>
      <c r="G201" s="141">
        <v>21</v>
      </c>
      <c r="H201" s="141">
        <v>37.005000000000003</v>
      </c>
      <c r="I201" s="141">
        <v>6.6520000000000001</v>
      </c>
      <c r="J201" s="141">
        <v>0.05</v>
      </c>
      <c r="K201" s="141">
        <v>20.57</v>
      </c>
      <c r="L201" s="144"/>
      <c r="M201" s="141">
        <v>0</v>
      </c>
      <c r="N201" s="141">
        <v>4901.4156923076898</v>
      </c>
      <c r="O201" s="144"/>
    </row>
    <row r="202" spans="1:15" ht="14.4" x14ac:dyDescent="0.3">
      <c r="A202" s="143">
        <v>45356.550671296296</v>
      </c>
      <c r="B202" s="46">
        <f t="shared" si="3"/>
        <v>45356.55069444445</v>
      </c>
      <c r="C202" s="141">
        <v>1.9977095238095199</v>
      </c>
      <c r="D202" s="141">
        <v>-1.14285714285714E-4</v>
      </c>
      <c r="E202" s="141">
        <v>1399.8428571428601</v>
      </c>
      <c r="F202" s="141">
        <v>97.763333333333307</v>
      </c>
      <c r="G202" s="141">
        <v>21</v>
      </c>
      <c r="H202" s="141">
        <v>37.0042857142857</v>
      </c>
      <c r="I202" s="141">
        <v>6.6520000000000001</v>
      </c>
      <c r="J202" s="141">
        <v>0.05</v>
      </c>
      <c r="K202" s="141">
        <v>20.57</v>
      </c>
      <c r="L202" s="144"/>
      <c r="M202" s="141">
        <v>0</v>
      </c>
      <c r="N202" s="141">
        <v>4901.4156923076898</v>
      </c>
      <c r="O202" s="144"/>
    </row>
    <row r="203" spans="1:15" ht="14.4" x14ac:dyDescent="0.3">
      <c r="A203" s="143">
        <v>45356.551365740743</v>
      </c>
      <c r="B203" s="46">
        <f t="shared" si="3"/>
        <v>45356.551388888889</v>
      </c>
      <c r="C203" s="141">
        <v>2.00042272727273</v>
      </c>
      <c r="D203" s="141">
        <v>3.6190476190476202E-4</v>
      </c>
      <c r="E203" s="141">
        <v>1400.2714285714301</v>
      </c>
      <c r="F203" s="141">
        <v>97.714666666666702</v>
      </c>
      <c r="G203" s="141">
        <v>21</v>
      </c>
      <c r="H203" s="141">
        <v>37.005000000000003</v>
      </c>
      <c r="I203" s="141">
        <v>6.6520000000000001</v>
      </c>
      <c r="J203" s="141">
        <v>0.05</v>
      </c>
      <c r="K203" s="141">
        <v>20.565000000000001</v>
      </c>
      <c r="L203" s="144"/>
      <c r="M203" s="141">
        <v>0</v>
      </c>
      <c r="N203" s="141">
        <v>4901.4156923076898</v>
      </c>
      <c r="O203" s="144"/>
    </row>
    <row r="204" spans="1:15" ht="14.4" x14ac:dyDescent="0.3">
      <c r="A204" s="143">
        <v>45356.552060185182</v>
      </c>
      <c r="B204" s="46">
        <f t="shared" si="3"/>
        <v>45356.552083333336</v>
      </c>
      <c r="C204" s="141">
        <v>2.0022318181818202</v>
      </c>
      <c r="D204" s="141">
        <v>6.3636363636363597E-4</v>
      </c>
      <c r="E204" s="141">
        <v>1400.3590909090899</v>
      </c>
      <c r="F204" s="141">
        <v>97.737272727272696</v>
      </c>
      <c r="G204" s="141">
        <v>21</v>
      </c>
      <c r="H204" s="141">
        <v>37.005454545454498</v>
      </c>
      <c r="I204" s="141">
        <v>6.6520000000000001</v>
      </c>
      <c r="J204" s="141">
        <v>0.05</v>
      </c>
      <c r="K204" s="141">
        <v>20.565000000000001</v>
      </c>
      <c r="L204" s="144"/>
      <c r="M204" s="141">
        <v>0</v>
      </c>
      <c r="N204" s="141">
        <v>4901.4156923076898</v>
      </c>
      <c r="O204" s="144"/>
    </row>
    <row r="205" spans="1:15" ht="14.4" x14ac:dyDescent="0.3">
      <c r="A205" s="143">
        <v>45356.552754629629</v>
      </c>
      <c r="B205" s="46">
        <f t="shared" si="3"/>
        <v>45356.552777777782</v>
      </c>
      <c r="C205" s="141">
        <v>2.0009227272727301</v>
      </c>
      <c r="D205" s="141">
        <v>-1.63157894736842E-4</v>
      </c>
      <c r="E205" s="141">
        <v>1400.02727272727</v>
      </c>
      <c r="F205" s="141">
        <v>97.819374999999994</v>
      </c>
      <c r="G205" s="141">
        <v>21</v>
      </c>
      <c r="H205" s="141">
        <v>37.005000000000003</v>
      </c>
      <c r="I205" s="141">
        <v>6.6520000000000001</v>
      </c>
      <c r="J205" s="141">
        <v>0.05</v>
      </c>
      <c r="K205" s="141">
        <v>20.565000000000001</v>
      </c>
      <c r="L205" s="144"/>
      <c r="M205" s="141">
        <v>0</v>
      </c>
      <c r="N205" s="141">
        <v>4901.4156923076898</v>
      </c>
      <c r="O205" s="144"/>
    </row>
    <row r="206" spans="1:15" ht="14.4" x14ac:dyDescent="0.3">
      <c r="A206" s="143">
        <v>45356.553449074076</v>
      </c>
      <c r="B206" s="46">
        <f t="shared" si="3"/>
        <v>45356.553472222222</v>
      </c>
      <c r="C206" s="141">
        <v>1.9988142857142901</v>
      </c>
      <c r="D206" s="141">
        <v>-2.8095238095238103E-4</v>
      </c>
      <c r="E206" s="141">
        <v>1400.1619047618999</v>
      </c>
      <c r="F206" s="141">
        <v>97.823888888888902</v>
      </c>
      <c r="G206" s="141">
        <v>21</v>
      </c>
      <c r="H206" s="141">
        <v>37.003333333333302</v>
      </c>
      <c r="I206" s="141">
        <v>6.6520000000000001</v>
      </c>
      <c r="J206" s="141">
        <v>0.05</v>
      </c>
      <c r="K206" s="141">
        <v>20.5766666666667</v>
      </c>
      <c r="L206" s="144"/>
      <c r="M206" s="141">
        <v>0</v>
      </c>
      <c r="N206" s="141">
        <v>4901.4156923076898</v>
      </c>
      <c r="O206" s="144"/>
    </row>
    <row r="207" spans="1:15" ht="14.4" x14ac:dyDescent="0.3">
      <c r="A207" s="143">
        <v>45356.554143518515</v>
      </c>
      <c r="B207" s="46">
        <f t="shared" si="3"/>
        <v>45356.554166666669</v>
      </c>
      <c r="C207" s="141">
        <v>1.9998499999999999</v>
      </c>
      <c r="D207" s="141">
        <v>2.0526315789473699E-4</v>
      </c>
      <c r="E207" s="141">
        <v>1400.0684210526299</v>
      </c>
      <c r="F207" s="141">
        <v>97.698235294117595</v>
      </c>
      <c r="G207" s="141">
        <v>21</v>
      </c>
      <c r="H207" s="141">
        <v>37.003333333333302</v>
      </c>
      <c r="I207" s="141">
        <v>6.6520000000000001</v>
      </c>
      <c r="J207" s="141">
        <v>0.05</v>
      </c>
      <c r="K207" s="141">
        <v>20.57</v>
      </c>
      <c r="L207" s="144"/>
      <c r="M207" s="141">
        <v>0</v>
      </c>
      <c r="N207" s="141">
        <v>4901.4156923076898</v>
      </c>
      <c r="O207" s="144"/>
    </row>
    <row r="208" spans="1:15" ht="14.4" x14ac:dyDescent="0.3">
      <c r="A208" s="143">
        <v>45356.554837962962</v>
      </c>
      <c r="B208" s="46">
        <f t="shared" si="3"/>
        <v>45356.554861111115</v>
      </c>
      <c r="C208" s="141">
        <v>2.00033636363636</v>
      </c>
      <c r="D208" s="141">
        <v>3.6363636363636398E-5</v>
      </c>
      <c r="E208" s="141">
        <v>1399.9363636363601</v>
      </c>
      <c r="F208" s="141">
        <v>97.723749999999995</v>
      </c>
      <c r="G208" s="141">
        <v>21</v>
      </c>
      <c r="H208" s="141">
        <v>37.003333333333302</v>
      </c>
      <c r="I208" s="141">
        <v>6.6520000000000001</v>
      </c>
      <c r="J208" s="141">
        <v>0.05</v>
      </c>
      <c r="K208" s="141">
        <v>20.58</v>
      </c>
      <c r="L208" s="144"/>
      <c r="M208" s="141">
        <v>0</v>
      </c>
      <c r="N208" s="141">
        <v>4901.4156923076898</v>
      </c>
      <c r="O208" s="144"/>
    </row>
    <row r="209" spans="1:15" ht="14.4" x14ac:dyDescent="0.3">
      <c r="A209" s="143">
        <v>45356.555532407408</v>
      </c>
      <c r="B209" s="46">
        <f t="shared" si="3"/>
        <v>45356.555555555555</v>
      </c>
      <c r="C209" s="141">
        <v>2.00093636363636</v>
      </c>
      <c r="D209" s="141">
        <v>1.4761904761904801E-4</v>
      </c>
      <c r="E209" s="141">
        <v>1400.23636363636</v>
      </c>
      <c r="F209" s="141">
        <v>97.683076923076896</v>
      </c>
      <c r="G209" s="141">
        <v>21</v>
      </c>
      <c r="H209" s="141">
        <v>37.005000000000003</v>
      </c>
      <c r="I209" s="141">
        <v>6.6520000000000001</v>
      </c>
      <c r="J209" s="141">
        <v>0.05</v>
      </c>
      <c r="K209" s="141">
        <v>20.57</v>
      </c>
      <c r="L209" s="144"/>
      <c r="M209" s="141">
        <v>0</v>
      </c>
      <c r="N209" s="141">
        <v>4901.4156923076898</v>
      </c>
      <c r="O209" s="144"/>
    </row>
    <row r="210" spans="1:15" ht="14.4" x14ac:dyDescent="0.3">
      <c r="A210" s="143">
        <v>45356.556226851855</v>
      </c>
      <c r="B210" s="46">
        <f t="shared" si="3"/>
        <v>45356.556250000001</v>
      </c>
      <c r="C210" s="141">
        <v>1.99897619047619</v>
      </c>
      <c r="D210" s="141">
        <v>-1.25E-4</v>
      </c>
      <c r="E210" s="141">
        <v>1400.2285714285699</v>
      </c>
      <c r="F210" s="141">
        <v>97.706470588235305</v>
      </c>
      <c r="G210" s="141">
        <v>21</v>
      </c>
      <c r="H210" s="141">
        <v>37.005000000000003</v>
      </c>
      <c r="I210" s="141">
        <v>6.6520000000000001</v>
      </c>
      <c r="J210" s="141">
        <v>0.06</v>
      </c>
      <c r="K210" s="141">
        <v>20.57</v>
      </c>
      <c r="L210" s="144"/>
      <c r="M210" s="141">
        <v>0</v>
      </c>
      <c r="N210" s="141">
        <v>4901.4156923076898</v>
      </c>
      <c r="O210" s="144"/>
    </row>
    <row r="211" spans="1:15" ht="14.4" x14ac:dyDescent="0.3">
      <c r="A211" s="143">
        <v>45356.556921296295</v>
      </c>
      <c r="B211" s="46">
        <f t="shared" si="3"/>
        <v>45356.556944444448</v>
      </c>
      <c r="C211" s="141">
        <v>2.0017380952381001</v>
      </c>
      <c r="D211" s="141">
        <v>-1E-4</v>
      </c>
      <c r="E211" s="141">
        <v>1399.8285714285701</v>
      </c>
      <c r="F211" s="141">
        <v>97.689285714285703</v>
      </c>
      <c r="G211" s="141">
        <v>21</v>
      </c>
      <c r="H211" s="141">
        <v>37.005000000000003</v>
      </c>
      <c r="I211" s="141">
        <v>6.6520000000000001</v>
      </c>
      <c r="J211" s="141">
        <v>0.06</v>
      </c>
      <c r="K211" s="141">
        <v>20.57</v>
      </c>
      <c r="L211" s="144"/>
      <c r="M211" s="141">
        <v>0</v>
      </c>
      <c r="N211" s="141">
        <v>4901.4156923076898</v>
      </c>
      <c r="O211" s="144"/>
    </row>
    <row r="212" spans="1:15" ht="14.4" x14ac:dyDescent="0.3">
      <c r="A212" s="143">
        <v>45356.557615740741</v>
      </c>
      <c r="B212" s="46">
        <f t="shared" si="3"/>
        <v>45356.557638888888</v>
      </c>
      <c r="C212" s="141">
        <v>2.0011999999999999</v>
      </c>
      <c r="D212" s="141">
        <v>1.7272727272727299E-4</v>
      </c>
      <c r="E212" s="141">
        <v>1400.1476190476201</v>
      </c>
      <c r="F212" s="141">
        <v>97.673333333333304</v>
      </c>
      <c r="G212" s="141">
        <v>21</v>
      </c>
      <c r="H212" s="141">
        <v>37.005000000000003</v>
      </c>
      <c r="I212" s="141">
        <v>6.6520000000000001</v>
      </c>
      <c r="J212" s="141">
        <v>0.06</v>
      </c>
      <c r="K212" s="141">
        <v>20.574999999999999</v>
      </c>
      <c r="L212" s="144"/>
      <c r="M212" s="141">
        <v>0</v>
      </c>
      <c r="N212" s="141">
        <v>4901.4156923076898</v>
      </c>
      <c r="O212" s="144"/>
    </row>
    <row r="213" spans="1:15" ht="14.4" x14ac:dyDescent="0.3">
      <c r="A213" s="143">
        <v>45356.558310185188</v>
      </c>
      <c r="B213" s="46">
        <f t="shared" si="3"/>
        <v>45356.558333333334</v>
      </c>
      <c r="C213" s="141">
        <v>2.00081363636364</v>
      </c>
      <c r="D213" s="141">
        <v>-4.81818181818182E-4</v>
      </c>
      <c r="E213" s="141">
        <v>1400.0863636363599</v>
      </c>
      <c r="F213" s="141">
        <v>97.734615384615395</v>
      </c>
      <c r="G213" s="141">
        <v>21</v>
      </c>
      <c r="H213" s="141">
        <v>37</v>
      </c>
      <c r="I213" s="141">
        <v>6.6520000000000001</v>
      </c>
      <c r="J213" s="141">
        <v>0.06</v>
      </c>
      <c r="K213" s="141">
        <v>20.58</v>
      </c>
      <c r="L213" s="144"/>
      <c r="M213" s="141">
        <v>0</v>
      </c>
      <c r="N213" s="141">
        <v>4901.4156923076898</v>
      </c>
      <c r="O213" s="144"/>
    </row>
    <row r="214" spans="1:15" ht="14.4" x14ac:dyDescent="0.3">
      <c r="A214" s="143">
        <v>45356.559004629627</v>
      </c>
      <c r="B214" s="46">
        <f t="shared" si="3"/>
        <v>45356.559027777781</v>
      </c>
      <c r="C214" s="141">
        <v>2.0006590909090902</v>
      </c>
      <c r="D214" s="141">
        <v>2.8095238095238103E-4</v>
      </c>
      <c r="E214" s="141">
        <v>1399.6409090909101</v>
      </c>
      <c r="F214" s="141">
        <v>97.772142857142896</v>
      </c>
      <c r="G214" s="141">
        <v>21</v>
      </c>
      <c r="H214" s="141">
        <v>37</v>
      </c>
      <c r="I214" s="141">
        <v>6.6520000000000001</v>
      </c>
      <c r="J214" s="141">
        <v>0.06</v>
      </c>
      <c r="K214" s="141">
        <v>20.586666666666702</v>
      </c>
      <c r="L214" s="144"/>
      <c r="M214" s="141">
        <v>0</v>
      </c>
      <c r="N214" s="141">
        <v>4901.4156923076898</v>
      </c>
      <c r="O214" s="144"/>
    </row>
    <row r="215" spans="1:15" ht="14.4" x14ac:dyDescent="0.3">
      <c r="A215" s="143">
        <v>45356.559699074074</v>
      </c>
      <c r="B215" s="46">
        <f t="shared" si="3"/>
        <v>45356.55972222222</v>
      </c>
      <c r="C215" s="141">
        <v>1.9984318181818199</v>
      </c>
      <c r="D215" s="141">
        <v>-1.2857142857142901E-4</v>
      </c>
      <c r="E215" s="141">
        <v>1400.1545454545501</v>
      </c>
      <c r="F215" s="141">
        <v>97.619411764705902</v>
      </c>
      <c r="G215" s="141">
        <v>21</v>
      </c>
      <c r="H215" s="141">
        <v>37.005000000000003</v>
      </c>
      <c r="I215" s="141">
        <v>6.6523333333333303</v>
      </c>
      <c r="J215" s="141">
        <v>0.05</v>
      </c>
      <c r="K215" s="141">
        <v>20.58</v>
      </c>
      <c r="L215" s="144"/>
      <c r="M215" s="141">
        <v>0</v>
      </c>
      <c r="N215" s="141">
        <v>4901.4156923076898</v>
      </c>
      <c r="O215" s="144"/>
    </row>
    <row r="216" spans="1:15" ht="14.4" x14ac:dyDescent="0.3">
      <c r="A216" s="143">
        <v>45356.560393518521</v>
      </c>
      <c r="B216" s="46">
        <f t="shared" si="3"/>
        <v>45356.560416666667</v>
      </c>
      <c r="C216" s="141">
        <v>2.0012181818181798</v>
      </c>
      <c r="D216" s="141">
        <v>-2.2727272727272699E-5</v>
      </c>
      <c r="E216" s="141">
        <v>1400.0380952380999</v>
      </c>
      <c r="F216" s="141">
        <v>97.525625000000005</v>
      </c>
      <c r="G216" s="141">
        <v>21</v>
      </c>
      <c r="H216" s="141">
        <v>37</v>
      </c>
      <c r="I216" s="141">
        <v>6.6523333333333303</v>
      </c>
      <c r="J216" s="141">
        <v>0.05</v>
      </c>
      <c r="K216" s="141">
        <v>20.565000000000001</v>
      </c>
      <c r="L216" s="144"/>
      <c r="M216" s="141">
        <v>0</v>
      </c>
      <c r="N216" s="141">
        <v>4901.4156923076898</v>
      </c>
      <c r="O216" s="144"/>
    </row>
    <row r="217" spans="1:15" ht="14.4" x14ac:dyDescent="0.3">
      <c r="A217" s="143">
        <v>45356.56108796296</v>
      </c>
      <c r="B217" s="46">
        <f t="shared" si="3"/>
        <v>45356.561111111114</v>
      </c>
      <c r="C217" s="141">
        <v>1.9998499999999999</v>
      </c>
      <c r="D217" s="141">
        <v>5.4545454545454499E-5</v>
      </c>
      <c r="E217" s="141">
        <v>1400.1</v>
      </c>
      <c r="F217" s="141">
        <v>97.598461538461507</v>
      </c>
      <c r="G217" s="141">
        <v>21</v>
      </c>
      <c r="H217" s="141">
        <v>36.994999999999997</v>
      </c>
      <c r="I217" s="141">
        <v>6.6524285714285698</v>
      </c>
      <c r="J217" s="141">
        <v>0.05</v>
      </c>
      <c r="K217" s="141">
        <v>20.565000000000001</v>
      </c>
      <c r="L217" s="144"/>
      <c r="M217" s="141">
        <v>0</v>
      </c>
      <c r="N217" s="141">
        <v>4901.4156923076898</v>
      </c>
      <c r="O217" s="144"/>
    </row>
    <row r="218" spans="1:15" ht="14.4" x14ac:dyDescent="0.3">
      <c r="A218" s="143">
        <v>45356.561782407407</v>
      </c>
      <c r="B218" s="46">
        <f t="shared" si="3"/>
        <v>45356.561805555561</v>
      </c>
      <c r="C218" s="141">
        <v>1.9987999999999999</v>
      </c>
      <c r="D218" s="141">
        <v>2.6111111111111099E-4</v>
      </c>
      <c r="E218" s="141">
        <v>1399.39473684211</v>
      </c>
      <c r="F218" s="141">
        <v>97.516363636363593</v>
      </c>
      <c r="G218" s="141">
        <v>21</v>
      </c>
      <c r="H218" s="141">
        <v>36.994</v>
      </c>
      <c r="I218" s="141">
        <v>6.6524999999999999</v>
      </c>
      <c r="J218" s="141">
        <v>0.05</v>
      </c>
      <c r="K218" s="141">
        <v>20.57</v>
      </c>
      <c r="L218" s="144"/>
      <c r="M218" s="141">
        <v>0</v>
      </c>
      <c r="N218" s="141">
        <v>4901.4156923076898</v>
      </c>
      <c r="O218" s="144"/>
    </row>
    <row r="219" spans="1:15" ht="14.4" x14ac:dyDescent="0.3">
      <c r="A219" s="143">
        <v>45356.562476851854</v>
      </c>
      <c r="B219" s="46">
        <f t="shared" si="3"/>
        <v>45356.5625</v>
      </c>
      <c r="C219" s="141">
        <v>1.9990857142857099</v>
      </c>
      <c r="D219" s="141">
        <v>3.0952380952380901E-4</v>
      </c>
      <c r="E219" s="141">
        <v>1399.9761904761899</v>
      </c>
      <c r="F219" s="141">
        <v>97.552142857142897</v>
      </c>
      <c r="G219" s="141">
        <v>21</v>
      </c>
      <c r="H219" s="141">
        <v>36.994999999999997</v>
      </c>
      <c r="I219" s="141">
        <v>6.6524999999999999</v>
      </c>
      <c r="J219" s="141">
        <v>0.05</v>
      </c>
      <c r="K219" s="141">
        <v>20.58</v>
      </c>
      <c r="L219" s="144"/>
      <c r="M219" s="141">
        <v>0</v>
      </c>
      <c r="N219" s="141">
        <v>4901.4156923076898</v>
      </c>
      <c r="O219" s="144"/>
    </row>
    <row r="220" spans="1:15" ht="14.4" x14ac:dyDescent="0.3">
      <c r="A220" s="143">
        <v>45356.563171296293</v>
      </c>
      <c r="B220" s="46">
        <f t="shared" si="3"/>
        <v>45356.563194444447</v>
      </c>
      <c r="C220" s="141">
        <v>1.99930909090909</v>
      </c>
      <c r="D220" s="141">
        <v>-5.9090909090909097E-5</v>
      </c>
      <c r="E220" s="141">
        <v>1399.8619047619</v>
      </c>
      <c r="F220" s="141">
        <v>97.593125000000001</v>
      </c>
      <c r="G220" s="141">
        <v>21</v>
      </c>
      <c r="H220" s="141">
        <v>36.99</v>
      </c>
      <c r="I220" s="141">
        <v>6.6524999999999999</v>
      </c>
      <c r="J220" s="141">
        <v>0.05</v>
      </c>
      <c r="K220" s="141">
        <v>20.57</v>
      </c>
      <c r="L220" s="144"/>
      <c r="M220" s="141">
        <v>0</v>
      </c>
      <c r="N220" s="141">
        <v>4901.4156923076898</v>
      </c>
      <c r="O220" s="144"/>
    </row>
    <row r="221" spans="1:15" ht="14.4" x14ac:dyDescent="0.3">
      <c r="A221" s="143">
        <v>45356.56386574074</v>
      </c>
      <c r="B221" s="46">
        <f t="shared" si="3"/>
        <v>45356.563888888893</v>
      </c>
      <c r="C221" s="141">
        <v>2.0014666666666701</v>
      </c>
      <c r="D221" s="141">
        <v>5.6666666666666703E-4</v>
      </c>
      <c r="E221" s="141">
        <v>1399.9</v>
      </c>
      <c r="F221" s="141">
        <v>97.516666666666694</v>
      </c>
      <c r="G221" s="141">
        <v>21</v>
      </c>
      <c r="H221" s="141">
        <v>37</v>
      </c>
      <c r="I221" s="141">
        <v>6.6526666666666703</v>
      </c>
      <c r="J221" s="141">
        <v>0.05</v>
      </c>
      <c r="K221" s="141">
        <v>20.58</v>
      </c>
      <c r="L221" s="144"/>
      <c r="M221" s="141">
        <v>0</v>
      </c>
      <c r="N221" s="141">
        <v>4901.4156923076898</v>
      </c>
      <c r="O221" s="144"/>
    </row>
    <row r="222" spans="1:15" ht="14.4" x14ac:dyDescent="0.3">
      <c r="A222" s="143">
        <v>45356.564560185187</v>
      </c>
      <c r="B222" s="46">
        <f t="shared" si="3"/>
        <v>45356.564583333333</v>
      </c>
      <c r="C222" s="141">
        <v>2.0012500000000002</v>
      </c>
      <c r="D222" s="141">
        <v>-2.0000000000000001E-4</v>
      </c>
      <c r="E222" s="141">
        <v>1399.88571428571</v>
      </c>
      <c r="F222" s="141">
        <v>97.448181818181794</v>
      </c>
      <c r="G222" s="141">
        <v>21</v>
      </c>
      <c r="H222" s="141">
        <v>36.99</v>
      </c>
      <c r="I222" s="141">
        <v>6.6524285714285698</v>
      </c>
      <c r="J222" s="141">
        <v>0.05</v>
      </c>
      <c r="K222" s="141">
        <v>20.57</v>
      </c>
      <c r="L222" s="144"/>
      <c r="M222" s="141">
        <v>0</v>
      </c>
      <c r="N222" s="141">
        <v>4901.4156923076898</v>
      </c>
      <c r="O222" s="144"/>
    </row>
    <row r="223" spans="1:15" ht="14.4" x14ac:dyDescent="0.3">
      <c r="A223" s="143">
        <v>45356.565254629626</v>
      </c>
      <c r="B223" s="46">
        <f t="shared" si="3"/>
        <v>45356.56527777778</v>
      </c>
      <c r="C223" s="141">
        <v>2.0011999999999999</v>
      </c>
      <c r="D223" s="141">
        <v>4.7368421052631601E-5</v>
      </c>
      <c r="E223" s="141">
        <v>1400.25238095238</v>
      </c>
      <c r="F223" s="141">
        <v>97.516363636363593</v>
      </c>
      <c r="G223" s="141">
        <v>21</v>
      </c>
      <c r="H223" s="141">
        <v>36.9957142857143</v>
      </c>
      <c r="I223" s="141">
        <v>6.6525714285714299</v>
      </c>
      <c r="J223" s="141">
        <v>0.05</v>
      </c>
      <c r="K223" s="141">
        <v>20.58</v>
      </c>
      <c r="L223" s="144"/>
      <c r="M223" s="141">
        <v>0</v>
      </c>
      <c r="N223" s="141">
        <v>4901.4156923076898</v>
      </c>
      <c r="O223" s="144"/>
    </row>
    <row r="224" spans="1:15" ht="14.4" x14ac:dyDescent="0.3">
      <c r="A224" s="143">
        <v>45356.565949074073</v>
      </c>
      <c r="B224" s="46">
        <f t="shared" si="3"/>
        <v>45356.565972222226</v>
      </c>
      <c r="C224" s="141">
        <v>2.00008571428571</v>
      </c>
      <c r="D224" s="141">
        <v>-2.3809523809523799E-4</v>
      </c>
      <c r="E224" s="141">
        <v>1400.2809523809501</v>
      </c>
      <c r="F224" s="141">
        <v>97.546250000000001</v>
      </c>
      <c r="G224" s="141">
        <v>21</v>
      </c>
      <c r="H224" s="141">
        <v>36.9957142857143</v>
      </c>
      <c r="I224" s="141">
        <v>6.6524444444444404</v>
      </c>
      <c r="J224" s="141">
        <v>5.5E-2</v>
      </c>
      <c r="K224" s="141">
        <v>20.57</v>
      </c>
      <c r="L224" s="144"/>
      <c r="M224" s="141">
        <v>0</v>
      </c>
      <c r="N224" s="141">
        <v>4901.4156923076898</v>
      </c>
      <c r="O224" s="144"/>
    </row>
    <row r="225" spans="1:15" ht="14.4" x14ac:dyDescent="0.3">
      <c r="A225" s="143">
        <v>45356.566643518519</v>
      </c>
      <c r="B225" s="46">
        <f t="shared" si="3"/>
        <v>45356.566666666666</v>
      </c>
      <c r="C225" s="141">
        <v>1.99833333333333</v>
      </c>
      <c r="D225" s="141">
        <v>8.0952380952381E-4</v>
      </c>
      <c r="E225" s="141">
        <v>1400.1590909090901</v>
      </c>
      <c r="F225" s="141">
        <v>97.451764705882397</v>
      </c>
      <c r="G225" s="141">
        <v>21</v>
      </c>
      <c r="H225" s="141">
        <v>37</v>
      </c>
      <c r="I225" s="141">
        <v>6.6525714285714299</v>
      </c>
      <c r="J225" s="141">
        <v>5.5E-2</v>
      </c>
      <c r="K225" s="141">
        <v>20.57</v>
      </c>
      <c r="L225" s="144"/>
      <c r="M225" s="141">
        <v>0</v>
      </c>
      <c r="N225" s="141">
        <v>4901.4156923076898</v>
      </c>
      <c r="O225" s="144"/>
    </row>
    <row r="226" spans="1:15" ht="14.4" x14ac:dyDescent="0.3">
      <c r="A226" s="143">
        <v>45356.567337962966</v>
      </c>
      <c r="B226" s="46">
        <f t="shared" si="3"/>
        <v>45356.567361111112</v>
      </c>
      <c r="C226" s="141">
        <v>1.99934285714286</v>
      </c>
      <c r="D226" s="141">
        <v>-1.57142857142857E-4</v>
      </c>
      <c r="E226" s="141">
        <v>1399.7714285714301</v>
      </c>
      <c r="F226" s="141">
        <v>97.465333333333305</v>
      </c>
      <c r="G226" s="141">
        <v>21</v>
      </c>
      <c r="H226" s="141">
        <v>37</v>
      </c>
      <c r="I226" s="141">
        <v>6.6523333333333303</v>
      </c>
      <c r="J226" s="141">
        <v>0.06</v>
      </c>
      <c r="K226" s="141">
        <v>20.565000000000001</v>
      </c>
      <c r="L226" s="144"/>
      <c r="M226" s="141">
        <v>0</v>
      </c>
      <c r="N226" s="141">
        <v>4901.4156923076898</v>
      </c>
      <c r="O226" s="144"/>
    </row>
    <row r="227" spans="1:15" ht="14.4" x14ac:dyDescent="0.3">
      <c r="A227" s="143">
        <v>45356.568032407406</v>
      </c>
      <c r="B227" s="46">
        <f t="shared" si="3"/>
        <v>45356.568055555559</v>
      </c>
      <c r="C227" s="141">
        <v>1.9990523809523799</v>
      </c>
      <c r="D227" s="141">
        <v>-1.8571428571428599E-4</v>
      </c>
      <c r="E227" s="141">
        <v>1400.07619047619</v>
      </c>
      <c r="F227" s="141">
        <v>97.675333333333299</v>
      </c>
      <c r="G227" s="141">
        <v>21</v>
      </c>
      <c r="H227" s="141">
        <v>37</v>
      </c>
      <c r="I227" s="141">
        <v>6.6526666666666703</v>
      </c>
      <c r="J227" s="141">
        <v>0.06</v>
      </c>
      <c r="K227" s="141">
        <v>20.574999999999999</v>
      </c>
      <c r="L227" s="144"/>
      <c r="M227" s="141">
        <v>0</v>
      </c>
      <c r="N227" s="141">
        <v>4901.4156923076898</v>
      </c>
      <c r="O227" s="144"/>
    </row>
    <row r="228" spans="1:15" ht="14.4" x14ac:dyDescent="0.3">
      <c r="A228" s="143">
        <v>45356.568726851852</v>
      </c>
      <c r="B228" s="46">
        <f t="shared" si="3"/>
        <v>45356.568749999999</v>
      </c>
      <c r="C228" s="141">
        <v>1.99976</v>
      </c>
      <c r="D228" s="141">
        <v>-4.7142857142857099E-4</v>
      </c>
      <c r="E228" s="141">
        <v>1400.0050000000001</v>
      </c>
      <c r="F228" s="141">
        <v>97.6875</v>
      </c>
      <c r="G228" s="141">
        <v>21</v>
      </c>
      <c r="H228" s="141">
        <v>36.994999999999997</v>
      </c>
      <c r="I228" s="141">
        <v>6.6526666666666703</v>
      </c>
      <c r="J228" s="141">
        <v>0.06</v>
      </c>
      <c r="K228" s="141">
        <v>20.594999999999999</v>
      </c>
      <c r="L228" s="144"/>
      <c r="M228" s="141">
        <v>0</v>
      </c>
      <c r="N228" s="141">
        <v>4901.4156923076898</v>
      </c>
      <c r="O228" s="144"/>
    </row>
    <row r="229" spans="1:15" ht="14.4" x14ac:dyDescent="0.3">
      <c r="A229" s="143">
        <v>45356.569421296299</v>
      </c>
      <c r="B229" s="46">
        <f t="shared" si="3"/>
        <v>45356.569444444445</v>
      </c>
      <c r="C229" s="141">
        <v>2.00030476190476</v>
      </c>
      <c r="D229" s="141">
        <v>-1.33333333333333E-3</v>
      </c>
      <c r="E229" s="141">
        <v>1400.3619047619</v>
      </c>
      <c r="F229" s="141">
        <v>97.670666666666705</v>
      </c>
      <c r="G229" s="141">
        <v>21</v>
      </c>
      <c r="H229" s="141">
        <v>36.996666666666698</v>
      </c>
      <c r="I229" s="141">
        <v>6.6529999999999996</v>
      </c>
      <c r="J229" s="141">
        <v>0.06</v>
      </c>
      <c r="K229" s="141">
        <v>20.61</v>
      </c>
      <c r="L229" s="144"/>
      <c r="M229" s="141">
        <v>0</v>
      </c>
      <c r="N229" s="141">
        <v>4901.4156923076898</v>
      </c>
      <c r="O229" s="144"/>
    </row>
    <row r="230" spans="1:15" ht="14.4" x14ac:dyDescent="0.3">
      <c r="A230" s="143">
        <v>45356.570115740738</v>
      </c>
      <c r="B230" s="46">
        <f t="shared" si="3"/>
        <v>45356.570138888892</v>
      </c>
      <c r="C230" s="141">
        <v>2.0005761904761901</v>
      </c>
      <c r="D230" s="141">
        <v>-4.4761904761904799E-4</v>
      </c>
      <c r="E230" s="141">
        <v>1400.28</v>
      </c>
      <c r="F230" s="141">
        <v>97.531999999999996</v>
      </c>
      <c r="G230" s="141">
        <v>21</v>
      </c>
      <c r="H230" s="141">
        <v>36.994999999999997</v>
      </c>
      <c r="I230" s="141">
        <v>6.6529999999999996</v>
      </c>
      <c r="J230" s="141">
        <v>0.06</v>
      </c>
      <c r="K230" s="141">
        <v>20.614999999999998</v>
      </c>
      <c r="L230" s="141"/>
      <c r="M230" s="141">
        <v>0</v>
      </c>
      <c r="N230" s="141">
        <v>4901.4156923076898</v>
      </c>
      <c r="O230" s="144"/>
    </row>
    <row r="231" spans="1:15" ht="14.4" x14ac:dyDescent="0.3">
      <c r="A231" s="143">
        <v>45356.570810185185</v>
      </c>
      <c r="B231" s="46">
        <f t="shared" si="3"/>
        <v>45356.570833333339</v>
      </c>
      <c r="C231" s="141">
        <v>1.99880952380952</v>
      </c>
      <c r="D231" s="141">
        <v>4.0952380952380998E-4</v>
      </c>
      <c r="E231" s="141">
        <v>1400.0650000000001</v>
      </c>
      <c r="F231" s="141">
        <v>97.44</v>
      </c>
      <c r="G231" s="141">
        <v>21</v>
      </c>
      <c r="H231" s="141">
        <v>36.996000000000002</v>
      </c>
      <c r="I231" s="141">
        <v>6.6529999999999996</v>
      </c>
      <c r="J231" s="141">
        <v>0.06</v>
      </c>
      <c r="K231" s="141">
        <v>20.594999999999999</v>
      </c>
      <c r="L231" s="144"/>
      <c r="M231" s="141">
        <v>0</v>
      </c>
      <c r="N231" s="141">
        <v>4901.4156923076898</v>
      </c>
      <c r="O231" s="144"/>
    </row>
    <row r="232" spans="1:15" ht="14.4" x14ac:dyDescent="0.3">
      <c r="A232" s="143">
        <v>45356.571504629632</v>
      </c>
      <c r="B232" s="46">
        <f t="shared" si="3"/>
        <v>45356.571527777778</v>
      </c>
      <c r="C232" s="141">
        <v>1.9994099999999999</v>
      </c>
      <c r="D232" s="141">
        <v>8.3333333333333303E-5</v>
      </c>
      <c r="E232" s="141">
        <v>1400</v>
      </c>
      <c r="F232" s="141">
        <v>97.491249999999994</v>
      </c>
      <c r="G232" s="141">
        <v>21</v>
      </c>
      <c r="H232" s="141">
        <v>36.996000000000002</v>
      </c>
      <c r="I232" s="141">
        <v>6.6529999999999996</v>
      </c>
      <c r="J232" s="141">
        <v>0.06</v>
      </c>
      <c r="K232" s="141">
        <v>20.58</v>
      </c>
      <c r="L232" s="144"/>
      <c r="M232" s="141">
        <v>0</v>
      </c>
      <c r="N232" s="141">
        <v>4901.4156923076898</v>
      </c>
      <c r="O232" s="144"/>
    </row>
    <row r="233" spans="1:15" ht="14.4" x14ac:dyDescent="0.3">
      <c r="A233" s="143">
        <v>45356.572199074071</v>
      </c>
      <c r="B233" s="46">
        <f t="shared" si="3"/>
        <v>45356.572222222225</v>
      </c>
      <c r="C233" s="141">
        <v>1.9991652173912999</v>
      </c>
      <c r="D233" s="141">
        <v>-1.4090909090909101E-4</v>
      </c>
      <c r="E233" s="141">
        <v>1400.0782608695699</v>
      </c>
      <c r="F233" s="141">
        <v>97.364117647058805</v>
      </c>
      <c r="G233" s="141">
        <v>21</v>
      </c>
      <c r="H233" s="141">
        <v>37</v>
      </c>
      <c r="I233" s="141">
        <v>6.6529999999999996</v>
      </c>
      <c r="J233" s="141">
        <v>0.06</v>
      </c>
      <c r="K233" s="141">
        <v>20.58</v>
      </c>
      <c r="L233" s="144"/>
      <c r="M233" s="141">
        <v>0</v>
      </c>
      <c r="N233" s="141">
        <v>4901.4156923076898</v>
      </c>
      <c r="O233" s="144"/>
    </row>
    <row r="234" spans="1:15" ht="14.4" x14ac:dyDescent="0.3">
      <c r="A234" s="143">
        <v>45356.572893518518</v>
      </c>
      <c r="B234" s="46">
        <f t="shared" si="3"/>
        <v>45356.572916666672</v>
      </c>
      <c r="C234" s="141">
        <v>1.99925</v>
      </c>
      <c r="D234" s="141">
        <v>1.7727272727272701E-4</v>
      </c>
      <c r="E234" s="141">
        <v>1399.95909090909</v>
      </c>
      <c r="F234" s="141">
        <v>97.229230769230796</v>
      </c>
      <c r="G234" s="141">
        <v>21</v>
      </c>
      <c r="H234" s="141">
        <v>37.005000000000003</v>
      </c>
      <c r="I234" s="141">
        <v>6.6529999999999996</v>
      </c>
      <c r="J234" s="141">
        <v>0.06</v>
      </c>
      <c r="K234" s="141">
        <v>20.574999999999999</v>
      </c>
      <c r="L234" s="144"/>
      <c r="M234" s="141">
        <v>0</v>
      </c>
      <c r="N234" s="141">
        <v>4901.4156923076898</v>
      </c>
      <c r="O234" s="144"/>
    </row>
    <row r="235" spans="1:15" ht="14.4" x14ac:dyDescent="0.3">
      <c r="A235" s="143">
        <v>45356.573587962965</v>
      </c>
      <c r="B235" s="46">
        <f t="shared" si="3"/>
        <v>45356.573611111111</v>
      </c>
      <c r="C235" s="141">
        <v>2.0007136363636402</v>
      </c>
      <c r="D235" s="141">
        <v>-3.5E-4</v>
      </c>
      <c r="E235" s="141">
        <v>1399.72272727273</v>
      </c>
      <c r="F235" s="141">
        <v>97.373125000000002</v>
      </c>
      <c r="G235" s="141">
        <v>21</v>
      </c>
      <c r="H235" s="141">
        <v>37.005000000000003</v>
      </c>
      <c r="I235" s="141">
        <v>6.6529999999999996</v>
      </c>
      <c r="J235" s="141">
        <v>0.06</v>
      </c>
      <c r="K235" s="141">
        <v>20.57</v>
      </c>
      <c r="L235" s="144"/>
      <c r="M235" s="141">
        <v>0</v>
      </c>
      <c r="N235" s="141">
        <v>4901.4156923076898</v>
      </c>
      <c r="O235" s="144"/>
    </row>
    <row r="236" spans="1:15" ht="14.4" x14ac:dyDescent="0.3">
      <c r="A236" s="143">
        <v>45356.574282407404</v>
      </c>
      <c r="B236" s="46">
        <f t="shared" si="3"/>
        <v>45356.574305555558</v>
      </c>
      <c r="C236" s="141">
        <v>1.9991590909090899</v>
      </c>
      <c r="D236" s="141">
        <v>3.0909090909090898E-4</v>
      </c>
      <c r="E236" s="141">
        <v>1400.31428571429</v>
      </c>
      <c r="F236" s="141">
        <v>97.435333333333304</v>
      </c>
      <c r="G236" s="141">
        <v>21</v>
      </c>
      <c r="H236" s="141">
        <v>37.005000000000003</v>
      </c>
      <c r="I236" s="141">
        <v>6.6529999999999996</v>
      </c>
      <c r="J236" s="141">
        <v>0.06</v>
      </c>
      <c r="K236" s="141">
        <v>20.585000000000001</v>
      </c>
      <c r="L236" s="144"/>
      <c r="M236" s="141">
        <v>0</v>
      </c>
      <c r="N236" s="141">
        <v>4901.4156923076898</v>
      </c>
      <c r="O236" s="144"/>
    </row>
    <row r="237" spans="1:15" ht="14.4" x14ac:dyDescent="0.3">
      <c r="A237" s="143">
        <v>45356.574976851851</v>
      </c>
      <c r="B237" s="46">
        <f t="shared" si="3"/>
        <v>45356.575000000004</v>
      </c>
      <c r="C237" s="141">
        <v>2.0007285714285699</v>
      </c>
      <c r="D237" s="141">
        <v>1.8571428571428599E-4</v>
      </c>
      <c r="E237" s="141">
        <v>1399.7380952381</v>
      </c>
      <c r="F237" s="141">
        <v>97.316999999999993</v>
      </c>
      <c r="G237" s="141">
        <v>21</v>
      </c>
      <c r="H237" s="141">
        <v>37.005000000000003</v>
      </c>
      <c r="I237" s="141">
        <v>6.6529999999999996</v>
      </c>
      <c r="J237" s="141">
        <v>0.06</v>
      </c>
      <c r="K237" s="141">
        <v>20.5966666666667</v>
      </c>
      <c r="L237" s="144"/>
      <c r="M237" s="141">
        <v>0</v>
      </c>
      <c r="N237" s="141">
        <v>4901.4156923076898</v>
      </c>
      <c r="O237" s="144"/>
    </row>
    <row r="238" spans="1:15" ht="14.4" x14ac:dyDescent="0.3">
      <c r="A238" s="143">
        <v>45356.575671296298</v>
      </c>
      <c r="B238" s="46">
        <f t="shared" si="3"/>
        <v>45356.575694444444</v>
      </c>
      <c r="C238" s="141">
        <v>1.99914285714286</v>
      </c>
      <c r="D238" s="141">
        <v>4.0000000000000003E-5</v>
      </c>
      <c r="E238" s="141">
        <v>1400.16</v>
      </c>
      <c r="F238" s="141">
        <v>97.287857142857106</v>
      </c>
      <c r="G238" s="141">
        <v>21</v>
      </c>
      <c r="H238" s="141">
        <v>37.006</v>
      </c>
      <c r="I238" s="141">
        <v>6.6529999999999996</v>
      </c>
      <c r="J238" s="141">
        <v>0.06</v>
      </c>
      <c r="K238" s="141">
        <v>20.59</v>
      </c>
      <c r="L238" s="144"/>
      <c r="M238" s="141">
        <v>0</v>
      </c>
      <c r="N238" s="141">
        <v>4901.4156923076898</v>
      </c>
      <c r="O238" s="144"/>
    </row>
    <row r="239" spans="1:15" ht="14.4" x14ac:dyDescent="0.3">
      <c r="A239" s="143">
        <v>45356.576365740744</v>
      </c>
      <c r="B239" s="46">
        <f t="shared" si="3"/>
        <v>45356.576388888891</v>
      </c>
      <c r="C239" s="141">
        <v>2.0010826086956501</v>
      </c>
      <c r="D239" s="141">
        <v>1.5652173913043501E-4</v>
      </c>
      <c r="E239" s="141">
        <v>1399.9086956521701</v>
      </c>
      <c r="F239" s="141">
        <v>97.337777777777802</v>
      </c>
      <c r="G239" s="141">
        <v>21</v>
      </c>
      <c r="H239" s="141">
        <v>37</v>
      </c>
      <c r="I239" s="141">
        <v>6.6529999999999996</v>
      </c>
      <c r="J239" s="141">
        <v>0.06</v>
      </c>
      <c r="K239" s="141">
        <v>20.58</v>
      </c>
      <c r="L239" s="144"/>
      <c r="M239" s="141">
        <v>0</v>
      </c>
      <c r="N239" s="141">
        <v>4901.4156923076898</v>
      </c>
      <c r="O239" s="144"/>
    </row>
    <row r="240" spans="1:15" ht="14.4" x14ac:dyDescent="0.3">
      <c r="A240" s="143">
        <v>45356.577060185184</v>
      </c>
      <c r="B240" s="46">
        <f t="shared" si="3"/>
        <v>45356.577083333337</v>
      </c>
      <c r="C240" s="141">
        <v>2.0018238095238101</v>
      </c>
      <c r="D240" s="141">
        <v>3.9047619047619E-4</v>
      </c>
      <c r="E240" s="141">
        <v>1399.61578947368</v>
      </c>
      <c r="F240" s="141">
        <v>97.411176470588202</v>
      </c>
      <c r="G240" s="141">
        <v>21</v>
      </c>
      <c r="H240" s="141">
        <v>37.005000000000003</v>
      </c>
      <c r="I240" s="141">
        <v>6.6529999999999996</v>
      </c>
      <c r="J240" s="141">
        <v>5.5E-2</v>
      </c>
      <c r="K240" s="141">
        <v>20.58</v>
      </c>
      <c r="L240" s="144"/>
      <c r="M240" s="141">
        <v>0</v>
      </c>
      <c r="N240" s="141">
        <v>4901.4156923076898</v>
      </c>
      <c r="O240" s="144"/>
    </row>
    <row r="241" spans="1:15" ht="14.4" x14ac:dyDescent="0.3">
      <c r="A241" s="143">
        <v>45356.57775462963</v>
      </c>
      <c r="B241" s="46">
        <f t="shared" si="3"/>
        <v>45356.577777777777</v>
      </c>
      <c r="C241" s="141">
        <v>1.9983500000000001</v>
      </c>
      <c r="D241" s="141">
        <v>3.6818181818181801E-4</v>
      </c>
      <c r="E241" s="141">
        <v>1399.8227272727299</v>
      </c>
      <c r="F241" s="141">
        <v>97.325000000000003</v>
      </c>
      <c r="G241" s="141">
        <v>21</v>
      </c>
      <c r="H241" s="141">
        <v>37.005555555555603</v>
      </c>
      <c r="I241" s="141">
        <v>6.6529999999999996</v>
      </c>
      <c r="J241" s="141">
        <v>5.5E-2</v>
      </c>
      <c r="K241" s="141">
        <v>20.58</v>
      </c>
      <c r="L241" s="144"/>
      <c r="M241" s="141">
        <v>0</v>
      </c>
      <c r="N241" s="141">
        <v>4901.4156923076898</v>
      </c>
      <c r="O241" s="144"/>
    </row>
    <row r="242" spans="1:15" ht="14.4" x14ac:dyDescent="0.3">
      <c r="A242" s="143">
        <v>45356.578449074077</v>
      </c>
      <c r="B242" s="46">
        <f t="shared" si="3"/>
        <v>45356.578472222223</v>
      </c>
      <c r="C242" s="141">
        <v>1.9992217391304301</v>
      </c>
      <c r="D242" s="141">
        <v>-7.3913043478260904E-5</v>
      </c>
      <c r="E242" s="141">
        <v>1399.5739130434799</v>
      </c>
      <c r="F242" s="141">
        <v>97.135000000000005</v>
      </c>
      <c r="G242" s="141">
        <v>21</v>
      </c>
      <c r="H242" s="141">
        <v>37.005000000000003</v>
      </c>
      <c r="I242" s="141">
        <v>6.6529999999999996</v>
      </c>
      <c r="J242" s="141">
        <v>0.06</v>
      </c>
      <c r="K242" s="141">
        <v>20.574999999999999</v>
      </c>
      <c r="L242" s="144"/>
      <c r="M242" s="141">
        <v>0</v>
      </c>
      <c r="N242" s="141">
        <v>4901.4156923076898</v>
      </c>
      <c r="O242" s="144"/>
    </row>
    <row r="243" spans="1:15" ht="14.4" x14ac:dyDescent="0.3">
      <c r="A243" s="143">
        <v>45356.579143518517</v>
      </c>
      <c r="B243" s="46">
        <f t="shared" si="3"/>
        <v>45356.57916666667</v>
      </c>
      <c r="C243" s="141">
        <v>1.9998304347826099</v>
      </c>
      <c r="D243" s="141">
        <v>-4.2727272727272698E-4</v>
      </c>
      <c r="E243" s="141">
        <v>1399.9434782608701</v>
      </c>
      <c r="F243" s="141">
        <v>97.074117647058799</v>
      </c>
      <c r="G243" s="141">
        <v>21</v>
      </c>
      <c r="H243" s="141">
        <v>37.0045454545455</v>
      </c>
      <c r="I243" s="141">
        <v>6.6529999999999996</v>
      </c>
      <c r="J243" s="141">
        <v>0.06</v>
      </c>
      <c r="K243" s="141">
        <v>20.574999999999999</v>
      </c>
      <c r="L243" s="144"/>
      <c r="M243" s="141">
        <v>0</v>
      </c>
      <c r="N243" s="141">
        <v>4901.4156923076898</v>
      </c>
      <c r="O243" s="144"/>
    </row>
    <row r="244" spans="1:15" ht="14.4" x14ac:dyDescent="0.3">
      <c r="A244" s="143">
        <v>45356.579837962963</v>
      </c>
      <c r="B244" s="46">
        <f t="shared" si="3"/>
        <v>45356.579861111109</v>
      </c>
      <c r="C244" s="141">
        <v>2.0002249999999999</v>
      </c>
      <c r="D244" s="141">
        <v>3.4761904761904799E-4</v>
      </c>
      <c r="E244" s="141">
        <v>1400.135</v>
      </c>
      <c r="F244" s="141">
        <v>97.139375000000001</v>
      </c>
      <c r="G244" s="141">
        <v>21</v>
      </c>
      <c r="H244" s="141">
        <v>37.002000000000002</v>
      </c>
      <c r="I244" s="141">
        <v>6.6529999999999996</v>
      </c>
      <c r="J244" s="141">
        <v>0.06</v>
      </c>
      <c r="K244" s="141">
        <v>20.57</v>
      </c>
      <c r="L244" s="144"/>
      <c r="M244" s="141">
        <v>0</v>
      </c>
      <c r="N244" s="141">
        <v>4901.4156923076898</v>
      </c>
      <c r="O244" s="144"/>
    </row>
    <row r="245" spans="1:15" ht="14.4" x14ac:dyDescent="0.3">
      <c r="A245" s="143">
        <v>45356.58053240741</v>
      </c>
      <c r="B245" s="46">
        <f t="shared" si="3"/>
        <v>45356.580555555556</v>
      </c>
      <c r="C245" s="141">
        <v>2.0006095238095201</v>
      </c>
      <c r="D245" s="141">
        <v>5.2272727272727301E-4</v>
      </c>
      <c r="E245" s="141">
        <v>1399.97272727273</v>
      </c>
      <c r="F245" s="141">
        <v>97.182352941176504</v>
      </c>
      <c r="G245" s="141">
        <v>21</v>
      </c>
      <c r="H245" s="141">
        <v>37.003333333333302</v>
      </c>
      <c r="I245" s="141">
        <v>6.6529999999999996</v>
      </c>
      <c r="J245" s="141">
        <v>0.06</v>
      </c>
      <c r="K245" s="141">
        <v>20.57</v>
      </c>
      <c r="L245" s="144"/>
      <c r="M245" s="141">
        <v>0</v>
      </c>
      <c r="N245" s="141">
        <v>4901.4156923076898</v>
      </c>
      <c r="O245" s="144"/>
    </row>
    <row r="246" spans="1:15" ht="14.4" x14ac:dyDescent="0.3">
      <c r="A246" s="143">
        <v>45356.581226851849</v>
      </c>
      <c r="B246" s="46">
        <f t="shared" si="3"/>
        <v>45356.581250000003</v>
      </c>
      <c r="C246" s="141">
        <v>2.0007409090909101</v>
      </c>
      <c r="D246" s="141">
        <v>-1.5652173913043501E-4</v>
      </c>
      <c r="E246" s="141">
        <v>1399.74347826087</v>
      </c>
      <c r="F246" s="141">
        <v>97.192941176470597</v>
      </c>
      <c r="G246" s="141">
        <v>21</v>
      </c>
      <c r="H246" s="141">
        <v>37.006</v>
      </c>
      <c r="I246" s="141">
        <v>6.6529999999999996</v>
      </c>
      <c r="J246" s="141">
        <v>0.06</v>
      </c>
      <c r="K246" s="141">
        <v>20.57</v>
      </c>
      <c r="L246" s="144"/>
      <c r="M246" s="141">
        <v>0</v>
      </c>
      <c r="N246" s="141">
        <v>4901.4156923076898</v>
      </c>
      <c r="O246" s="144"/>
    </row>
    <row r="247" spans="1:15" ht="14.4" x14ac:dyDescent="0.3">
      <c r="A247" s="143">
        <v>45356.581921296296</v>
      </c>
      <c r="B247" s="46">
        <f t="shared" si="3"/>
        <v>45356.58194444445</v>
      </c>
      <c r="C247" s="141">
        <v>2.0020217391304298</v>
      </c>
      <c r="D247" s="141">
        <v>-5.8695652173913098E-4</v>
      </c>
      <c r="E247" s="141">
        <v>1400.02173913043</v>
      </c>
      <c r="F247" s="141">
        <v>97.115294117647096</v>
      </c>
      <c r="G247" s="141">
        <v>21</v>
      </c>
      <c r="H247" s="141">
        <v>37.003999999999998</v>
      </c>
      <c r="I247" s="141">
        <v>6.6529999999999996</v>
      </c>
      <c r="J247" s="141">
        <v>7.0000000000000007E-2</v>
      </c>
      <c r="K247" s="141">
        <v>20.57</v>
      </c>
      <c r="L247" s="144"/>
      <c r="M247" s="141">
        <v>0</v>
      </c>
      <c r="N247" s="141">
        <v>4901.4156923076898</v>
      </c>
      <c r="O247" s="144"/>
    </row>
    <row r="248" spans="1:15" ht="14.4" x14ac:dyDescent="0.3">
      <c r="A248" s="143">
        <v>45356.582615740743</v>
      </c>
      <c r="B248" s="46">
        <f t="shared" si="3"/>
        <v>45356.582638888889</v>
      </c>
      <c r="C248" s="141">
        <v>1.9968999999999999</v>
      </c>
      <c r="D248" s="141">
        <v>1.3333333333333299E-4</v>
      </c>
      <c r="E248" s="141">
        <v>1400.2095238095201</v>
      </c>
      <c r="F248" s="141">
        <v>97.216666666666697</v>
      </c>
      <c r="G248" s="141">
        <v>21</v>
      </c>
      <c r="H248" s="141">
        <v>37.006666666666703</v>
      </c>
      <c r="I248" s="141">
        <v>6.6529999999999996</v>
      </c>
      <c r="J248" s="141">
        <v>7.0000000000000007E-2</v>
      </c>
      <c r="K248" s="141">
        <v>20.565000000000001</v>
      </c>
      <c r="L248" s="144"/>
      <c r="M248" s="141">
        <v>0</v>
      </c>
      <c r="N248" s="141">
        <v>4901.4156923076898</v>
      </c>
      <c r="O248" s="144"/>
    </row>
    <row r="249" spans="1:15" ht="14.4" x14ac:dyDescent="0.3">
      <c r="A249" s="143">
        <v>45356.583310185182</v>
      </c>
      <c r="B249" s="46">
        <f t="shared" si="3"/>
        <v>45356.583333333336</v>
      </c>
      <c r="C249" s="141">
        <v>2.0000045454545501</v>
      </c>
      <c r="D249" s="141">
        <v>-1.45454545454545E-4</v>
      </c>
      <c r="E249" s="141">
        <v>1399.4</v>
      </c>
      <c r="F249" s="141">
        <v>97.334705882352907</v>
      </c>
      <c r="G249" s="141">
        <v>21</v>
      </c>
      <c r="H249" s="141">
        <v>37.005000000000003</v>
      </c>
      <c r="I249" s="141">
        <v>6.6529999999999996</v>
      </c>
      <c r="J249" s="141">
        <v>7.0000000000000007E-2</v>
      </c>
      <c r="K249" s="141">
        <v>20.58</v>
      </c>
      <c r="L249" s="144"/>
      <c r="M249" s="141">
        <v>0</v>
      </c>
      <c r="N249" s="141">
        <v>4901.4156923076898</v>
      </c>
      <c r="O249" s="144"/>
    </row>
    <row r="250" spans="1:15" ht="14.4" x14ac:dyDescent="0.3">
      <c r="A250" s="143">
        <v>45356.584004629629</v>
      </c>
      <c r="B250" s="46">
        <f t="shared" si="3"/>
        <v>45356.584027777782</v>
      </c>
      <c r="C250" s="141">
        <v>2.0014904761904799</v>
      </c>
      <c r="D250" s="141">
        <v>-1.4090909090909101E-4</v>
      </c>
      <c r="E250" s="141">
        <v>1399.8818181818201</v>
      </c>
      <c r="F250" s="141">
        <v>97.281874999999999</v>
      </c>
      <c r="G250" s="141">
        <v>21</v>
      </c>
      <c r="H250" s="141">
        <v>37.005000000000003</v>
      </c>
      <c r="I250" s="141">
        <v>6.6529999999999996</v>
      </c>
      <c r="J250" s="141">
        <v>7.0000000000000007E-2</v>
      </c>
      <c r="K250" s="141">
        <v>20.585000000000001</v>
      </c>
      <c r="L250" s="144"/>
      <c r="M250" s="141">
        <v>0</v>
      </c>
      <c r="N250" s="141">
        <v>4901.4156923076898</v>
      </c>
      <c r="O250" s="144"/>
    </row>
    <row r="251" spans="1:15" ht="14.4" x14ac:dyDescent="0.3">
      <c r="A251" s="143">
        <v>45356.584699074076</v>
      </c>
      <c r="B251" s="46">
        <f t="shared" si="3"/>
        <v>45356.584722222222</v>
      </c>
      <c r="C251" s="141">
        <v>1.9994149999999999</v>
      </c>
      <c r="D251" s="141">
        <v>-2.7777777777777799E-4</v>
      </c>
      <c r="E251" s="141">
        <v>1400.31052631579</v>
      </c>
      <c r="F251" s="141">
        <v>97.153999999999996</v>
      </c>
      <c r="G251" s="141">
        <v>21</v>
      </c>
      <c r="H251" s="141">
        <v>37.005000000000003</v>
      </c>
      <c r="I251" s="141">
        <v>6.6529999999999996</v>
      </c>
      <c r="J251" s="141">
        <v>7.0000000000000007E-2</v>
      </c>
      <c r="K251" s="141">
        <v>20.585000000000001</v>
      </c>
      <c r="L251" s="144"/>
      <c r="M251" s="141">
        <v>0</v>
      </c>
      <c r="N251" s="141">
        <v>4901.4156923076898</v>
      </c>
      <c r="O251" s="144"/>
    </row>
    <row r="252" spans="1:15" ht="14.4" x14ac:dyDescent="0.3">
      <c r="A252" s="143">
        <v>45356.585393518515</v>
      </c>
      <c r="B252" s="46">
        <f t="shared" si="3"/>
        <v>45356.585416666669</v>
      </c>
      <c r="C252" s="141">
        <v>1.9993208333333301</v>
      </c>
      <c r="D252" s="141">
        <v>1.16666666666667E-4</v>
      </c>
      <c r="E252" s="141">
        <v>1400.1652173913001</v>
      </c>
      <c r="F252" s="141">
        <v>97.086842105263202</v>
      </c>
      <c r="G252" s="141">
        <v>21</v>
      </c>
      <c r="H252" s="141">
        <v>37.005000000000003</v>
      </c>
      <c r="I252" s="141">
        <v>6.6529999999999996</v>
      </c>
      <c r="J252" s="141">
        <v>6.3333333333333297E-2</v>
      </c>
      <c r="K252" s="141">
        <v>20.58</v>
      </c>
      <c r="L252" s="144"/>
      <c r="M252" s="141">
        <v>0</v>
      </c>
      <c r="N252" s="141">
        <v>4901.4156923076898</v>
      </c>
      <c r="O252" s="144"/>
    </row>
    <row r="253" spans="1:15" ht="14.4" x14ac:dyDescent="0.3">
      <c r="A253" s="143">
        <v>45356.586087962962</v>
      </c>
      <c r="B253" s="46">
        <f t="shared" si="3"/>
        <v>45356.586111111115</v>
      </c>
      <c r="C253" s="141">
        <v>2.0005545454545501</v>
      </c>
      <c r="D253" s="141">
        <v>-7.8260869565217398E-5</v>
      </c>
      <c r="E253" s="141">
        <v>1399.95454545455</v>
      </c>
      <c r="F253" s="141">
        <v>97.041052631578907</v>
      </c>
      <c r="G253" s="141">
        <v>21</v>
      </c>
      <c r="H253" s="141">
        <v>37.005000000000003</v>
      </c>
      <c r="I253" s="141">
        <v>6.6529999999999996</v>
      </c>
      <c r="J253" s="141">
        <v>6.3333333333333297E-2</v>
      </c>
      <c r="K253" s="141">
        <v>20.574999999999999</v>
      </c>
      <c r="L253" s="144"/>
      <c r="M253" s="141">
        <v>0</v>
      </c>
      <c r="N253" s="141">
        <v>4901.4156923076898</v>
      </c>
      <c r="O253" s="144"/>
    </row>
    <row r="254" spans="1:15" ht="14.4" x14ac:dyDescent="0.3">
      <c r="A254" s="143">
        <v>45356.586782407408</v>
      </c>
      <c r="B254" s="46">
        <f t="shared" si="3"/>
        <v>45356.586805555555</v>
      </c>
      <c r="C254" s="141">
        <v>2.00086956521739</v>
      </c>
      <c r="D254" s="141">
        <v>3.60869565217391E-4</v>
      </c>
      <c r="E254" s="141">
        <v>1399.9217391304301</v>
      </c>
      <c r="F254" s="141">
        <v>97.072857142857103</v>
      </c>
      <c r="G254" s="141">
        <v>21</v>
      </c>
      <c r="H254" s="141">
        <v>37.005000000000003</v>
      </c>
      <c r="I254" s="141">
        <v>6.6533333333333298</v>
      </c>
      <c r="J254" s="141">
        <v>0.06</v>
      </c>
      <c r="K254" s="141">
        <v>20.58</v>
      </c>
      <c r="L254" s="144"/>
      <c r="M254" s="141">
        <v>0</v>
      </c>
      <c r="N254" s="141">
        <v>4901.4156923076898</v>
      </c>
      <c r="O254" s="144"/>
    </row>
    <row r="255" spans="1:15" ht="14.4" x14ac:dyDescent="0.3">
      <c r="A255" s="143">
        <v>45356.587476851855</v>
      </c>
      <c r="B255" s="46">
        <f t="shared" si="3"/>
        <v>45356.587500000001</v>
      </c>
      <c r="C255" s="141">
        <v>2.0020173913043502</v>
      </c>
      <c r="D255" s="141">
        <v>-6.2173913043478304E-4</v>
      </c>
      <c r="E255" s="141">
        <v>1400.0826086956499</v>
      </c>
      <c r="F255" s="141">
        <v>96.983750000000001</v>
      </c>
      <c r="G255" s="141">
        <v>21</v>
      </c>
      <c r="H255" s="141">
        <v>37.005714285714298</v>
      </c>
      <c r="I255" s="141">
        <v>6.6533333333333298</v>
      </c>
      <c r="J255" s="141">
        <v>0.06</v>
      </c>
      <c r="K255" s="141">
        <v>20.58</v>
      </c>
      <c r="L255" s="144"/>
      <c r="M255" s="141">
        <v>0</v>
      </c>
      <c r="N255" s="141">
        <v>4901.4156923076898</v>
      </c>
      <c r="O255" s="144"/>
    </row>
    <row r="256" spans="1:15" ht="14.4" x14ac:dyDescent="0.3">
      <c r="A256" s="143">
        <v>45356.588171296295</v>
      </c>
      <c r="B256" s="46">
        <f t="shared" si="3"/>
        <v>45356.588194444448</v>
      </c>
      <c r="C256" s="141">
        <v>2.0019</v>
      </c>
      <c r="D256" s="141">
        <v>2.1304347826087001E-4</v>
      </c>
      <c r="E256" s="141">
        <v>1399.65</v>
      </c>
      <c r="F256" s="141">
        <v>96.973333333333301</v>
      </c>
      <c r="G256" s="141">
        <v>21</v>
      </c>
      <c r="H256" s="141">
        <v>37.0042857142857</v>
      </c>
      <c r="I256" s="141">
        <v>6.6529999999999996</v>
      </c>
      <c r="J256" s="141">
        <v>0.06</v>
      </c>
      <c r="K256" s="141">
        <v>20.58</v>
      </c>
      <c r="L256" s="144"/>
      <c r="M256" s="141">
        <v>0</v>
      </c>
      <c r="N256" s="141">
        <v>4901.4156923076898</v>
      </c>
      <c r="O256" s="144"/>
    </row>
    <row r="257" spans="1:15" ht="14.4" x14ac:dyDescent="0.3">
      <c r="A257" s="143">
        <v>45356.588865740741</v>
      </c>
      <c r="B257" s="46">
        <f t="shared" si="3"/>
        <v>45356.588888888888</v>
      </c>
      <c r="C257" s="141">
        <v>1.9986181818181801</v>
      </c>
      <c r="D257" s="141">
        <v>1.9047619047618999E-4</v>
      </c>
      <c r="E257" s="141">
        <v>1399.9809523809499</v>
      </c>
      <c r="F257" s="141">
        <v>96.961904761904805</v>
      </c>
      <c r="G257" s="141">
        <v>21</v>
      </c>
      <c r="H257" s="141">
        <v>37.005000000000003</v>
      </c>
      <c r="I257" s="141">
        <v>6.6529999999999996</v>
      </c>
      <c r="J257" s="141">
        <v>0.06</v>
      </c>
      <c r="K257" s="141">
        <v>20.58</v>
      </c>
      <c r="L257" s="144"/>
      <c r="M257" s="141">
        <v>0</v>
      </c>
      <c r="N257" s="141">
        <v>4901.4156923076898</v>
      </c>
      <c r="O257" s="144"/>
    </row>
    <row r="258" spans="1:15" ht="14.4" x14ac:dyDescent="0.3">
      <c r="A258" s="143">
        <v>45356.589560185188</v>
      </c>
      <c r="B258" s="46">
        <f t="shared" si="3"/>
        <v>45356.589583333334</v>
      </c>
      <c r="C258" s="141">
        <v>1.99974761904762</v>
      </c>
      <c r="D258" s="141">
        <v>-3.3809523809523798E-4</v>
      </c>
      <c r="E258" s="141">
        <v>1400.06666666667</v>
      </c>
      <c r="F258" s="141">
        <v>96.925624999999997</v>
      </c>
      <c r="G258" s="141">
        <v>21</v>
      </c>
      <c r="H258" s="141">
        <v>37</v>
      </c>
      <c r="I258" s="141">
        <v>6.6529999999999996</v>
      </c>
      <c r="J258" s="141">
        <v>0.06</v>
      </c>
      <c r="K258" s="141">
        <v>20.57</v>
      </c>
      <c r="L258" s="144"/>
      <c r="M258" s="141">
        <v>0</v>
      </c>
      <c r="N258" s="141">
        <v>4901.4156923076898</v>
      </c>
      <c r="O258" s="144"/>
    </row>
    <row r="259" spans="1:15" ht="14.4" x14ac:dyDescent="0.3">
      <c r="A259" s="143">
        <v>45356.590254629627</v>
      </c>
      <c r="B259" s="46">
        <f t="shared" ref="B259:B322" si="4">MROUND(A259,"00:01:00")</f>
        <v>45356.590277777781</v>
      </c>
      <c r="C259" s="141">
        <v>1.9997149999999999</v>
      </c>
      <c r="D259" s="141">
        <v>2.3499999999999999E-4</v>
      </c>
      <c r="E259" s="141">
        <v>1399.85263157895</v>
      </c>
      <c r="F259" s="141">
        <v>96.877777777777794</v>
      </c>
      <c r="G259" s="141">
        <v>21</v>
      </c>
      <c r="H259" s="141">
        <v>36.994</v>
      </c>
      <c r="I259" s="141">
        <v>6.6529999999999996</v>
      </c>
      <c r="J259" s="141">
        <v>0.06</v>
      </c>
      <c r="K259" s="141">
        <v>20.57</v>
      </c>
      <c r="L259" s="144"/>
      <c r="M259" s="141">
        <v>0</v>
      </c>
      <c r="N259" s="141">
        <v>4901.4156923076898</v>
      </c>
      <c r="O259" s="144"/>
    </row>
    <row r="260" spans="1:15" ht="14.4" x14ac:dyDescent="0.3">
      <c r="A260" s="143">
        <v>45356.590949074074</v>
      </c>
      <c r="B260" s="46">
        <f t="shared" si="4"/>
        <v>45356.59097222222</v>
      </c>
      <c r="C260" s="141">
        <v>2.0023272727272698</v>
      </c>
      <c r="D260" s="141">
        <v>2.66666666666667E-4</v>
      </c>
      <c r="E260" s="141">
        <v>1399.76818181818</v>
      </c>
      <c r="F260" s="141">
        <v>96.921333333333294</v>
      </c>
      <c r="G260" s="141">
        <v>21</v>
      </c>
      <c r="H260" s="141">
        <v>36.994999999999997</v>
      </c>
      <c r="I260" s="141">
        <v>6.6529999999999996</v>
      </c>
      <c r="J260" s="141">
        <v>0.06</v>
      </c>
      <c r="K260" s="141">
        <v>20.565000000000001</v>
      </c>
      <c r="L260" s="144"/>
      <c r="M260" s="141">
        <v>0</v>
      </c>
      <c r="N260" s="141">
        <v>4901.4156923076898</v>
      </c>
      <c r="O260" s="144"/>
    </row>
    <row r="261" spans="1:15" ht="14.4" x14ac:dyDescent="0.3">
      <c r="A261" s="143">
        <v>45356.591643518521</v>
      </c>
      <c r="B261" s="46">
        <f t="shared" si="4"/>
        <v>45356.591666666667</v>
      </c>
      <c r="C261" s="141">
        <v>2.0009826086956499</v>
      </c>
      <c r="D261" s="141">
        <v>-3.9130434782608698E-4</v>
      </c>
      <c r="E261" s="141">
        <v>1400.46956521739</v>
      </c>
      <c r="F261" s="141">
        <v>96.894666666666694</v>
      </c>
      <c r="G261" s="141">
        <v>21</v>
      </c>
      <c r="H261" s="141">
        <v>36.99</v>
      </c>
      <c r="I261" s="141">
        <v>6.6529999999999996</v>
      </c>
      <c r="J261" s="141">
        <v>0.06</v>
      </c>
      <c r="K261" s="141">
        <v>20.56</v>
      </c>
      <c r="L261" s="144"/>
      <c r="M261" s="141">
        <v>0</v>
      </c>
      <c r="N261" s="141">
        <v>4901.4156923076898</v>
      </c>
      <c r="O261" s="144"/>
    </row>
    <row r="262" spans="1:15" ht="14.4" x14ac:dyDescent="0.3">
      <c r="A262" s="143">
        <v>45356.59233796296</v>
      </c>
      <c r="B262" s="46">
        <f t="shared" si="4"/>
        <v>45356.592361111114</v>
      </c>
      <c r="C262" s="141">
        <v>1.99947727272727</v>
      </c>
      <c r="D262" s="141">
        <v>3.1818181818181799E-4</v>
      </c>
      <c r="E262" s="141">
        <v>1399.8227272727299</v>
      </c>
      <c r="F262" s="141">
        <v>96.783333333333303</v>
      </c>
      <c r="G262" s="141">
        <v>21</v>
      </c>
      <c r="H262" s="141">
        <v>36.99</v>
      </c>
      <c r="I262" s="141">
        <v>6.6529999999999996</v>
      </c>
      <c r="J262" s="141">
        <v>0.06</v>
      </c>
      <c r="K262" s="141">
        <v>20.56</v>
      </c>
      <c r="L262" s="144"/>
      <c r="M262" s="141">
        <v>0</v>
      </c>
      <c r="N262" s="141">
        <v>4901.4156923076898</v>
      </c>
      <c r="O262" s="144"/>
    </row>
    <row r="263" spans="1:15" ht="14.4" x14ac:dyDescent="0.3">
      <c r="A263" s="143">
        <v>45356.593032407407</v>
      </c>
      <c r="B263" s="46">
        <f t="shared" si="4"/>
        <v>45356.593055555561</v>
      </c>
      <c r="C263" s="141">
        <v>1.9993904761904799</v>
      </c>
      <c r="D263" s="141">
        <v>2.7619047619047599E-4</v>
      </c>
      <c r="E263" s="141">
        <v>1399.78947368421</v>
      </c>
      <c r="F263" s="141">
        <v>96.850769230769203</v>
      </c>
      <c r="G263" s="141">
        <v>21</v>
      </c>
      <c r="H263" s="141">
        <v>36.994</v>
      </c>
      <c r="I263" s="141">
        <v>6.6529999999999996</v>
      </c>
      <c r="J263" s="141">
        <v>0.06</v>
      </c>
      <c r="K263" s="141">
        <v>20.57</v>
      </c>
      <c r="L263" s="144"/>
      <c r="M263" s="141">
        <v>0</v>
      </c>
      <c r="N263" s="141">
        <v>4901.4156923076898</v>
      </c>
      <c r="O263" s="144"/>
    </row>
    <row r="264" spans="1:15" ht="14.4" x14ac:dyDescent="0.3">
      <c r="A264" s="143">
        <v>45356.593726851854</v>
      </c>
      <c r="B264" s="46">
        <f t="shared" si="4"/>
        <v>45356.59375</v>
      </c>
      <c r="C264" s="141">
        <v>2.00070434782609</v>
      </c>
      <c r="D264" s="141">
        <v>1.34782608695652E-4</v>
      </c>
      <c r="E264" s="141">
        <v>1400.0739130434799</v>
      </c>
      <c r="F264" s="141">
        <v>96.8611111111111</v>
      </c>
      <c r="G264" s="141">
        <v>21</v>
      </c>
      <c r="H264" s="141">
        <v>36.996666666666698</v>
      </c>
      <c r="I264" s="141">
        <v>6.6529999999999996</v>
      </c>
      <c r="J264" s="141">
        <v>0.06</v>
      </c>
      <c r="K264" s="141">
        <v>20.574999999999999</v>
      </c>
      <c r="L264" s="144"/>
      <c r="M264" s="141">
        <v>0</v>
      </c>
      <c r="N264" s="141">
        <v>4901.4156923076898</v>
      </c>
      <c r="O264" s="144"/>
    </row>
    <row r="265" spans="1:15" ht="14.4" x14ac:dyDescent="0.3">
      <c r="A265" s="143">
        <v>45356.594421296293</v>
      </c>
      <c r="B265" s="46">
        <f t="shared" si="4"/>
        <v>45356.594444444447</v>
      </c>
      <c r="C265" s="141">
        <v>2.0010086956521702</v>
      </c>
      <c r="D265" s="141">
        <v>2.3043478260869601E-4</v>
      </c>
      <c r="E265" s="141">
        <v>1399.98695652174</v>
      </c>
      <c r="F265" s="141">
        <v>96.814736842105305</v>
      </c>
      <c r="G265" s="141">
        <v>21</v>
      </c>
      <c r="H265" s="141">
        <v>36.994999999999997</v>
      </c>
      <c r="I265" s="141">
        <v>6.6529999999999996</v>
      </c>
      <c r="J265" s="141">
        <v>0.06</v>
      </c>
      <c r="K265" s="141">
        <v>20.574999999999999</v>
      </c>
      <c r="L265" s="144"/>
      <c r="M265" s="141">
        <v>0</v>
      </c>
      <c r="N265" s="141">
        <v>4901.4156923076898</v>
      </c>
      <c r="O265" s="144"/>
    </row>
    <row r="266" spans="1:15" ht="14.4" x14ac:dyDescent="0.3">
      <c r="A266" s="143">
        <v>45356.59511574074</v>
      </c>
      <c r="B266" s="46">
        <f t="shared" si="4"/>
        <v>45356.595138888893</v>
      </c>
      <c r="C266" s="141">
        <v>1.9992826086956501</v>
      </c>
      <c r="D266" s="141">
        <v>-3.8695652173913002E-4</v>
      </c>
      <c r="E266" s="141">
        <v>1400.35</v>
      </c>
      <c r="F266" s="141">
        <v>97.046315789473695</v>
      </c>
      <c r="G266" s="141">
        <v>21</v>
      </c>
      <c r="H266" s="141">
        <v>36.994444444444397</v>
      </c>
      <c r="I266" s="141">
        <v>6.6529999999999996</v>
      </c>
      <c r="J266" s="141">
        <v>7.0000000000000007E-2</v>
      </c>
      <c r="K266" s="141">
        <v>20.58</v>
      </c>
      <c r="L266" s="144"/>
      <c r="M266" s="141">
        <v>0</v>
      </c>
      <c r="N266" s="141">
        <v>4901.4156923076898</v>
      </c>
      <c r="O266" s="144"/>
    </row>
    <row r="267" spans="1:15" ht="14.4" x14ac:dyDescent="0.3">
      <c r="A267" s="143">
        <v>45356.595810185187</v>
      </c>
      <c r="B267" s="46">
        <f t="shared" si="4"/>
        <v>45356.595833333333</v>
      </c>
      <c r="C267" s="141">
        <v>1.99958095238095</v>
      </c>
      <c r="D267" s="141">
        <v>-1.9047619047618999E-4</v>
      </c>
      <c r="E267" s="141">
        <v>1400.3333333333301</v>
      </c>
      <c r="F267" s="141">
        <v>96.965000000000003</v>
      </c>
      <c r="G267" s="141">
        <v>21</v>
      </c>
      <c r="H267" s="141">
        <v>36.994999999999997</v>
      </c>
      <c r="I267" s="141">
        <v>6.6529999999999996</v>
      </c>
      <c r="J267" s="141">
        <v>6.5000000000000002E-2</v>
      </c>
      <c r="K267" s="141">
        <v>20.6</v>
      </c>
      <c r="L267" s="144"/>
      <c r="M267" s="141">
        <v>0</v>
      </c>
      <c r="N267" s="141">
        <v>4901.4156923076898</v>
      </c>
      <c r="O267" s="144"/>
    </row>
    <row r="268" spans="1:15" ht="14.4" x14ac:dyDescent="0.3">
      <c r="A268" s="143">
        <v>45356.596504629626</v>
      </c>
      <c r="B268" s="46">
        <f t="shared" si="4"/>
        <v>45356.59652777778</v>
      </c>
      <c r="C268" s="141">
        <v>1.9992545454545501</v>
      </c>
      <c r="D268" s="141">
        <v>-2.0000000000000001E-4</v>
      </c>
      <c r="E268" s="141">
        <v>1399.7809523809501</v>
      </c>
      <c r="F268" s="141">
        <v>96.718000000000004</v>
      </c>
      <c r="G268" s="141">
        <v>21</v>
      </c>
      <c r="H268" s="141">
        <v>36.994999999999997</v>
      </c>
      <c r="I268" s="141">
        <v>6.6529999999999996</v>
      </c>
      <c r="J268" s="141">
        <v>0.06</v>
      </c>
      <c r="K268" s="141">
        <v>20.594999999999999</v>
      </c>
      <c r="L268" s="144"/>
      <c r="M268" s="141">
        <v>0</v>
      </c>
      <c r="N268" s="141">
        <v>4901.4156923076898</v>
      </c>
      <c r="O268" s="144"/>
    </row>
    <row r="269" spans="1:15" ht="14.4" x14ac:dyDescent="0.3">
      <c r="A269" s="143">
        <v>45356.597199074073</v>
      </c>
      <c r="B269" s="46">
        <f t="shared" si="4"/>
        <v>45356.597222222226</v>
      </c>
      <c r="C269" s="141">
        <v>2.0031619047619</v>
      </c>
      <c r="D269" s="141">
        <v>7.2857142857142901E-4</v>
      </c>
      <c r="E269" s="141">
        <v>1400.0350000000001</v>
      </c>
      <c r="F269" s="141">
        <v>96.68</v>
      </c>
      <c r="G269" s="141">
        <v>21</v>
      </c>
      <c r="H269" s="141">
        <v>36.994999999999997</v>
      </c>
      <c r="I269" s="141">
        <v>6.6529999999999996</v>
      </c>
      <c r="J269" s="141">
        <v>6.6666666666666693E-2</v>
      </c>
      <c r="K269" s="141">
        <v>20.58</v>
      </c>
      <c r="L269" s="144"/>
      <c r="M269" s="141">
        <v>0</v>
      </c>
      <c r="N269" s="141">
        <v>4901.4156923076898</v>
      </c>
      <c r="O269" s="144"/>
    </row>
    <row r="270" spans="1:15" ht="14.4" x14ac:dyDescent="0.3">
      <c r="A270" s="143">
        <v>45356.597893518519</v>
      </c>
      <c r="B270" s="46">
        <f t="shared" si="4"/>
        <v>45356.597916666666</v>
      </c>
      <c r="C270" s="141">
        <v>1.99884285714286</v>
      </c>
      <c r="D270" s="141">
        <v>3.8095238095238102E-4</v>
      </c>
      <c r="E270" s="141">
        <v>1399.9761904761899</v>
      </c>
      <c r="F270" s="141">
        <v>96.814666666666696</v>
      </c>
      <c r="G270" s="141">
        <v>21</v>
      </c>
      <c r="H270" s="141">
        <v>36.994999999999997</v>
      </c>
      <c r="I270" s="141">
        <v>6.6529999999999996</v>
      </c>
      <c r="J270" s="141">
        <v>7.0000000000000007E-2</v>
      </c>
      <c r="K270" s="141">
        <v>20.59</v>
      </c>
      <c r="L270" s="144"/>
      <c r="M270" s="141">
        <v>0</v>
      </c>
      <c r="N270" s="141">
        <v>4901.4156923076898</v>
      </c>
      <c r="O270" s="144"/>
    </row>
    <row r="271" spans="1:15" ht="14.4" x14ac:dyDescent="0.3">
      <c r="A271" s="143">
        <v>45356.598587962966</v>
      </c>
      <c r="B271" s="46">
        <f t="shared" si="4"/>
        <v>45356.598611111112</v>
      </c>
      <c r="C271" s="141">
        <v>2.0019954545454501</v>
      </c>
      <c r="D271" s="141">
        <v>4.5454545454545201E-6</v>
      </c>
      <c r="E271" s="141">
        <v>1399.7</v>
      </c>
      <c r="F271" s="141">
        <v>96.849500000000006</v>
      </c>
      <c r="G271" s="141">
        <v>21</v>
      </c>
      <c r="H271" s="141">
        <v>36.994999999999997</v>
      </c>
      <c r="I271" s="141">
        <v>6.6529999999999996</v>
      </c>
      <c r="J271" s="141">
        <v>7.0000000000000007E-2</v>
      </c>
      <c r="K271" s="141">
        <v>20.6</v>
      </c>
      <c r="L271" s="144"/>
      <c r="M271" s="141">
        <v>0</v>
      </c>
      <c r="N271" s="141">
        <v>4901.4156923076898</v>
      </c>
      <c r="O271" s="144"/>
    </row>
    <row r="272" spans="1:15" ht="14.4" x14ac:dyDescent="0.3">
      <c r="A272" s="143">
        <v>45356.599282407406</v>
      </c>
      <c r="B272" s="46">
        <f t="shared" si="4"/>
        <v>45356.599305555559</v>
      </c>
      <c r="C272" s="141">
        <v>2.0000761904761899</v>
      </c>
      <c r="D272" s="141">
        <v>1.5909090909090899E-4</v>
      </c>
      <c r="E272" s="141">
        <v>1400.36</v>
      </c>
      <c r="F272" s="141">
        <v>96.867692307692295</v>
      </c>
      <c r="G272" s="141">
        <v>21</v>
      </c>
      <c r="H272" s="141">
        <v>36.99</v>
      </c>
      <c r="I272" s="141">
        <v>6.6529999999999996</v>
      </c>
      <c r="J272" s="141">
        <v>7.0000000000000007E-2</v>
      </c>
      <c r="K272" s="141">
        <v>20.6</v>
      </c>
      <c r="L272" s="144"/>
      <c r="M272" s="141">
        <v>0</v>
      </c>
      <c r="N272" s="141">
        <v>4901.4156923076898</v>
      </c>
      <c r="O272" s="144"/>
    </row>
    <row r="273" spans="1:15" ht="14.4" x14ac:dyDescent="0.3">
      <c r="A273" s="143">
        <v>45356.599976851852</v>
      </c>
      <c r="B273" s="46">
        <f t="shared" si="4"/>
        <v>45356.6</v>
      </c>
      <c r="C273" s="141">
        <v>1.9973000000000001</v>
      </c>
      <c r="D273" s="141">
        <v>2.72727272727273E-5</v>
      </c>
      <c r="E273" s="141">
        <v>1399.4571428571401</v>
      </c>
      <c r="F273" s="141">
        <v>96.976666666666702</v>
      </c>
      <c r="G273" s="141">
        <v>21</v>
      </c>
      <c r="H273" s="141">
        <v>36.99</v>
      </c>
      <c r="I273" s="141">
        <v>6.6529999999999996</v>
      </c>
      <c r="J273" s="141">
        <v>7.0000000000000007E-2</v>
      </c>
      <c r="K273" s="141">
        <v>20.61</v>
      </c>
      <c r="L273" s="144"/>
      <c r="M273" s="141">
        <v>0</v>
      </c>
      <c r="N273" s="141">
        <v>4901.4156923076898</v>
      </c>
      <c r="O273" s="144"/>
    </row>
    <row r="274" spans="1:15" ht="14.4" x14ac:dyDescent="0.3">
      <c r="A274" s="143">
        <v>45356.600671296299</v>
      </c>
      <c r="B274" s="46">
        <f t="shared" si="4"/>
        <v>45356.600694444445</v>
      </c>
      <c r="C274" s="141">
        <v>2.0011619047618998</v>
      </c>
      <c r="D274" s="141">
        <v>1.5909090909090899E-4</v>
      </c>
      <c r="E274" s="141">
        <v>1400.1727272727301</v>
      </c>
      <c r="F274" s="141">
        <v>96.927333333333294</v>
      </c>
      <c r="G274" s="141">
        <v>21</v>
      </c>
      <c r="H274" s="141">
        <v>36.99</v>
      </c>
      <c r="I274" s="141">
        <v>6.6529999999999996</v>
      </c>
      <c r="J274" s="141">
        <v>7.0000000000000007E-2</v>
      </c>
      <c r="K274" s="141">
        <v>20.62</v>
      </c>
      <c r="L274" s="144"/>
      <c r="M274" s="141">
        <v>0</v>
      </c>
      <c r="N274" s="141">
        <v>4901.4156923076898</v>
      </c>
      <c r="O274" s="144"/>
    </row>
    <row r="275" spans="1:15" ht="14.4" x14ac:dyDescent="0.3">
      <c r="A275" s="143">
        <v>45356.601365740738</v>
      </c>
      <c r="B275" s="46">
        <f t="shared" si="4"/>
        <v>45356.601388888892</v>
      </c>
      <c r="C275" s="141">
        <v>2.00022272727273</v>
      </c>
      <c r="D275" s="141">
        <v>7.22727272727273E-4</v>
      </c>
      <c r="E275" s="141">
        <v>1399.84</v>
      </c>
      <c r="F275" s="141">
        <v>96.842666666666702</v>
      </c>
      <c r="G275" s="141">
        <v>21</v>
      </c>
      <c r="H275" s="141">
        <v>36.984999999999999</v>
      </c>
      <c r="I275" s="141">
        <v>6.6529999999999996</v>
      </c>
      <c r="J275" s="141">
        <v>6.5000000000000002E-2</v>
      </c>
      <c r="K275" s="141">
        <v>20.61</v>
      </c>
      <c r="L275" s="144"/>
      <c r="M275" s="141">
        <v>0</v>
      </c>
      <c r="N275" s="141">
        <v>4901.4156923076898</v>
      </c>
      <c r="O275" s="144"/>
    </row>
    <row r="276" spans="1:15" ht="14.4" x14ac:dyDescent="0.3">
      <c r="A276" s="143">
        <v>45356.602060185185</v>
      </c>
      <c r="B276" s="46">
        <f t="shared" si="4"/>
        <v>45356.602083333339</v>
      </c>
      <c r="C276" s="141">
        <v>1.99855909090909</v>
      </c>
      <c r="D276" s="141">
        <v>-4.5454545454545498E-6</v>
      </c>
      <c r="E276" s="141">
        <v>1400.2857142857099</v>
      </c>
      <c r="F276" s="141">
        <v>96.973529411764702</v>
      </c>
      <c r="G276" s="141">
        <v>21</v>
      </c>
      <c r="H276" s="141">
        <v>36.984999999999999</v>
      </c>
      <c r="I276" s="141">
        <v>6.6529999999999996</v>
      </c>
      <c r="J276" s="141">
        <v>6.6666666666666693E-2</v>
      </c>
      <c r="K276" s="141">
        <v>20.62</v>
      </c>
      <c r="L276" s="144"/>
      <c r="M276" s="141">
        <v>0</v>
      </c>
      <c r="N276" s="141">
        <v>4901.4156923076898</v>
      </c>
      <c r="O276" s="144"/>
    </row>
    <row r="277" spans="1:15" ht="14.4" x14ac:dyDescent="0.3">
      <c r="A277" s="143">
        <v>45356.602754629632</v>
      </c>
      <c r="B277" s="46">
        <f t="shared" si="4"/>
        <v>45356.602777777778</v>
      </c>
      <c r="C277" s="141">
        <v>1.9967649999999999</v>
      </c>
      <c r="D277" s="141">
        <v>2.47619047619048E-4</v>
      </c>
      <c r="E277" s="141">
        <v>1399.99523809524</v>
      </c>
      <c r="F277" s="141">
        <v>96.958571428571403</v>
      </c>
      <c r="G277" s="141">
        <v>21</v>
      </c>
      <c r="H277" s="141">
        <v>36.984999999999999</v>
      </c>
      <c r="I277" s="141">
        <v>6.6529999999999996</v>
      </c>
      <c r="J277" s="141">
        <v>0.06</v>
      </c>
      <c r="K277" s="141">
        <v>20.614999999999998</v>
      </c>
      <c r="L277" s="144"/>
      <c r="M277" s="141">
        <v>0</v>
      </c>
      <c r="N277" s="141">
        <v>4901.4156923076898</v>
      </c>
      <c r="O277" s="144"/>
    </row>
    <row r="278" spans="1:15" ht="14.4" x14ac:dyDescent="0.3">
      <c r="A278" s="143">
        <v>45356.603449074071</v>
      </c>
      <c r="B278" s="46">
        <f t="shared" si="4"/>
        <v>45356.603472222225</v>
      </c>
      <c r="C278" s="141">
        <v>2.0010913043478298</v>
      </c>
      <c r="D278" s="141">
        <v>3.2608695652173899E-4</v>
      </c>
      <c r="E278" s="141">
        <v>1400.1136363636399</v>
      </c>
      <c r="F278" s="141">
        <v>96.801666666666705</v>
      </c>
      <c r="G278" s="141">
        <v>21</v>
      </c>
      <c r="H278" s="141">
        <v>36.99</v>
      </c>
      <c r="I278" s="141">
        <v>6.6529999999999996</v>
      </c>
      <c r="J278" s="141">
        <v>0.06</v>
      </c>
      <c r="K278" s="141">
        <v>20.6</v>
      </c>
      <c r="L278" s="144"/>
      <c r="M278" s="141">
        <v>0</v>
      </c>
      <c r="N278" s="141">
        <v>4901.4156923076898</v>
      </c>
      <c r="O278" s="144"/>
    </row>
    <row r="279" spans="1:15" ht="14.4" x14ac:dyDescent="0.3">
      <c r="A279" s="143">
        <v>45356.604143518518</v>
      </c>
      <c r="B279" s="46">
        <f t="shared" si="4"/>
        <v>45356.604166666672</v>
      </c>
      <c r="C279" s="141">
        <v>2.0010272727272702</v>
      </c>
      <c r="D279" s="141">
        <v>-1.45454545454545E-4</v>
      </c>
      <c r="E279" s="141">
        <v>1400.1318181818201</v>
      </c>
      <c r="F279" s="141">
        <v>96.671333333333294</v>
      </c>
      <c r="G279" s="141">
        <v>21</v>
      </c>
      <c r="H279" s="141">
        <v>36.983333333333299</v>
      </c>
      <c r="I279" s="141">
        <v>6.6529999999999996</v>
      </c>
      <c r="J279" s="141">
        <v>0.06</v>
      </c>
      <c r="K279" s="141">
        <v>20.585000000000001</v>
      </c>
      <c r="L279" s="144"/>
      <c r="M279" s="141">
        <v>0</v>
      </c>
      <c r="N279" s="141">
        <v>4901.4156923076898</v>
      </c>
      <c r="O279" s="144"/>
    </row>
    <row r="280" spans="1:15" ht="14.4" x14ac:dyDescent="0.3">
      <c r="A280" s="143">
        <v>45356.604837962965</v>
      </c>
      <c r="B280" s="46">
        <f t="shared" si="4"/>
        <v>45356.604861111111</v>
      </c>
      <c r="C280" s="141">
        <v>2.00149545454545</v>
      </c>
      <c r="D280" s="141">
        <v>4.45454545454545E-4</v>
      </c>
      <c r="E280" s="141">
        <v>1399.92380952381</v>
      </c>
      <c r="F280" s="141">
        <v>96.742500000000007</v>
      </c>
      <c r="G280" s="141">
        <v>21</v>
      </c>
      <c r="H280" s="141">
        <v>36.985999999999997</v>
      </c>
      <c r="I280" s="141">
        <v>6.6529999999999996</v>
      </c>
      <c r="J280" s="141">
        <v>0.06</v>
      </c>
      <c r="K280" s="141">
        <v>20.594999999999999</v>
      </c>
      <c r="L280" s="144"/>
      <c r="M280" s="141">
        <v>0</v>
      </c>
      <c r="N280" s="141">
        <v>4901.4156923076898</v>
      </c>
      <c r="O280" s="144"/>
    </row>
    <row r="281" spans="1:15" ht="14.4" x14ac:dyDescent="0.3">
      <c r="A281" s="143">
        <v>45356.605532407404</v>
      </c>
      <c r="B281" s="46">
        <f t="shared" si="4"/>
        <v>45356.605555555558</v>
      </c>
      <c r="C281" s="141">
        <v>1.99987826086957</v>
      </c>
      <c r="D281" s="141">
        <v>1.7272727272727299E-4</v>
      </c>
      <c r="E281" s="141">
        <v>1400.1913043478301</v>
      </c>
      <c r="F281" s="141">
        <v>96.906874999999999</v>
      </c>
      <c r="G281" s="141">
        <v>21</v>
      </c>
      <c r="H281" s="141">
        <v>36.985999999999997</v>
      </c>
      <c r="I281" s="141">
        <v>6.6529999999999996</v>
      </c>
      <c r="J281" s="141">
        <v>6.5000000000000002E-2</v>
      </c>
      <c r="K281" s="141">
        <v>20.62</v>
      </c>
      <c r="L281" s="144"/>
      <c r="M281" s="141">
        <v>0</v>
      </c>
      <c r="N281" s="141">
        <v>4901.4156923076898</v>
      </c>
      <c r="O281" s="144"/>
    </row>
    <row r="282" spans="1:15" ht="14.4" x14ac:dyDescent="0.3">
      <c r="A282" s="143">
        <v>45356.606226851851</v>
      </c>
      <c r="B282" s="46">
        <f t="shared" si="4"/>
        <v>45356.606250000004</v>
      </c>
      <c r="C282" s="141">
        <v>2.0008130434782601</v>
      </c>
      <c r="D282" s="141">
        <v>4.5454545454545498E-4</v>
      </c>
      <c r="E282" s="141">
        <v>1400.02727272727</v>
      </c>
      <c r="F282" s="141">
        <v>96.745294117647106</v>
      </c>
      <c r="G282" s="141">
        <v>21</v>
      </c>
      <c r="H282" s="141">
        <v>36.99</v>
      </c>
      <c r="I282" s="141">
        <v>6.6529999999999996</v>
      </c>
      <c r="J282" s="141">
        <v>6.5000000000000002E-2</v>
      </c>
      <c r="K282" s="141">
        <v>20.614999999999998</v>
      </c>
      <c r="L282" s="144"/>
      <c r="M282" s="141">
        <v>0</v>
      </c>
      <c r="N282" s="141">
        <v>4901.4156923076898</v>
      </c>
      <c r="O282" s="144"/>
    </row>
    <row r="283" spans="1:15" ht="14.4" x14ac:dyDescent="0.3">
      <c r="A283" s="143">
        <v>45356.606921296298</v>
      </c>
      <c r="B283" s="46">
        <f t="shared" si="4"/>
        <v>45356.606944444444</v>
      </c>
      <c r="C283" s="141">
        <v>1.9996954545454499</v>
      </c>
      <c r="D283" s="141">
        <v>-3.8636363636363602E-4</v>
      </c>
      <c r="E283" s="141">
        <v>1400.1590909090901</v>
      </c>
      <c r="F283" s="141">
        <v>96.707999999999998</v>
      </c>
      <c r="G283" s="141">
        <v>21</v>
      </c>
      <c r="H283" s="141">
        <v>36.994999999999997</v>
      </c>
      <c r="I283" s="141">
        <v>6.6529999999999996</v>
      </c>
      <c r="J283" s="141">
        <v>6.5000000000000002E-2</v>
      </c>
      <c r="K283" s="141">
        <v>20.62</v>
      </c>
      <c r="L283" s="144"/>
      <c r="M283" s="141">
        <v>0</v>
      </c>
      <c r="N283" s="141">
        <v>4901.4156923076898</v>
      </c>
      <c r="O283" s="144"/>
    </row>
    <row r="284" spans="1:15" ht="14.4" x14ac:dyDescent="0.3">
      <c r="A284" s="143">
        <v>45356.607615740744</v>
      </c>
      <c r="B284" s="46">
        <f t="shared" si="4"/>
        <v>45356.607638888891</v>
      </c>
      <c r="C284" s="141">
        <v>1.9997849999999999</v>
      </c>
      <c r="D284" s="141">
        <v>6.6666666666666697E-4</v>
      </c>
      <c r="E284" s="141">
        <v>1400.17</v>
      </c>
      <c r="F284" s="141">
        <v>96.702941176470603</v>
      </c>
      <c r="G284" s="141">
        <v>21</v>
      </c>
      <c r="H284" s="141">
        <v>36.996000000000002</v>
      </c>
      <c r="I284" s="141">
        <v>6.6529999999999996</v>
      </c>
      <c r="J284" s="141">
        <v>7.0000000000000007E-2</v>
      </c>
      <c r="K284" s="141">
        <v>20.62</v>
      </c>
      <c r="L284" s="144"/>
      <c r="M284" s="141">
        <v>0</v>
      </c>
      <c r="N284" s="141">
        <v>4901.4156923076898</v>
      </c>
      <c r="O284" s="144"/>
    </row>
    <row r="285" spans="1:15" ht="14.4" x14ac:dyDescent="0.3">
      <c r="A285" s="143">
        <v>45356.608310185184</v>
      </c>
      <c r="B285" s="46">
        <f t="shared" si="4"/>
        <v>45356.608333333337</v>
      </c>
      <c r="C285" s="141">
        <v>2.0028000000000001</v>
      </c>
      <c r="D285" s="141">
        <v>-4.0909090909090903E-4</v>
      </c>
      <c r="E285" s="141">
        <v>1400.3227272727299</v>
      </c>
      <c r="F285" s="141">
        <v>96.719374999999999</v>
      </c>
      <c r="G285" s="141">
        <v>21</v>
      </c>
      <c r="H285" s="141">
        <v>36.994</v>
      </c>
      <c r="I285" s="141">
        <v>6.6529999999999996</v>
      </c>
      <c r="J285" s="141">
        <v>7.0000000000000007E-2</v>
      </c>
      <c r="K285" s="141">
        <v>20.614999999999998</v>
      </c>
      <c r="L285" s="144"/>
      <c r="M285" s="141">
        <v>0</v>
      </c>
      <c r="N285" s="141">
        <v>4901.4156923076898</v>
      </c>
      <c r="O285" s="144"/>
    </row>
    <row r="286" spans="1:15" ht="14.4" x14ac:dyDescent="0.3">
      <c r="A286" s="143">
        <v>45356.60900462963</v>
      </c>
      <c r="B286" s="46">
        <f t="shared" si="4"/>
        <v>45356.609027777777</v>
      </c>
      <c r="C286" s="141">
        <v>2.00056818181818</v>
      </c>
      <c r="D286" s="141">
        <v>-1.09090909090909E-4</v>
      </c>
      <c r="E286" s="141">
        <v>1400.1863636363601</v>
      </c>
      <c r="F286" s="141">
        <v>96.763999999999996</v>
      </c>
      <c r="G286" s="141">
        <v>21</v>
      </c>
      <c r="H286" s="141">
        <v>36.994999999999997</v>
      </c>
      <c r="I286" s="141">
        <v>6.6529999999999996</v>
      </c>
      <c r="J286" s="141">
        <v>7.0000000000000007E-2</v>
      </c>
      <c r="K286" s="141">
        <v>20.63</v>
      </c>
      <c r="L286" s="144"/>
      <c r="M286" s="141">
        <v>0</v>
      </c>
      <c r="N286" s="141">
        <v>4901.4156923076898</v>
      </c>
      <c r="O286" s="144"/>
    </row>
    <row r="287" spans="1:15" ht="14.4" x14ac:dyDescent="0.3">
      <c r="A287" s="143">
        <v>45356.609699074077</v>
      </c>
      <c r="B287" s="46">
        <f t="shared" si="4"/>
        <v>45356.609722222223</v>
      </c>
      <c r="C287" s="141">
        <v>2.00037727272727</v>
      </c>
      <c r="D287" s="141">
        <v>3.3500000000000001E-4</v>
      </c>
      <c r="E287" s="141">
        <v>1400.335</v>
      </c>
      <c r="F287" s="141">
        <v>96.742142857142895</v>
      </c>
      <c r="G287" s="141">
        <v>21</v>
      </c>
      <c r="H287" s="141">
        <v>36.996666666666698</v>
      </c>
      <c r="I287" s="141">
        <v>6.6529999999999996</v>
      </c>
      <c r="J287" s="141">
        <v>7.0000000000000007E-2</v>
      </c>
      <c r="K287" s="141">
        <v>20.62</v>
      </c>
      <c r="L287" s="144"/>
      <c r="M287" s="141">
        <v>0</v>
      </c>
      <c r="N287" s="141">
        <v>4901.4156923076898</v>
      </c>
      <c r="O287" s="144"/>
    </row>
    <row r="288" spans="1:15" ht="14.4" x14ac:dyDescent="0.3">
      <c r="A288" s="143">
        <v>45356.610393518517</v>
      </c>
      <c r="B288" s="46">
        <f t="shared" si="4"/>
        <v>45356.61041666667</v>
      </c>
      <c r="C288" s="141">
        <v>1.9984636363636401</v>
      </c>
      <c r="D288" s="141">
        <v>-2.1739130434782702E-5</v>
      </c>
      <c r="E288" s="141">
        <v>1400.2095238095201</v>
      </c>
      <c r="F288" s="141">
        <v>96.738421052631594</v>
      </c>
      <c r="G288" s="141">
        <v>21</v>
      </c>
      <c r="H288" s="141">
        <v>36.994</v>
      </c>
      <c r="I288" s="141">
        <v>6.6526666666666703</v>
      </c>
      <c r="J288" s="141">
        <v>7.0000000000000007E-2</v>
      </c>
      <c r="K288" s="141">
        <v>20.62</v>
      </c>
      <c r="L288" s="144"/>
      <c r="M288" s="141">
        <v>0</v>
      </c>
      <c r="N288" s="141">
        <v>4901.4156923076898</v>
      </c>
      <c r="O288" s="144"/>
    </row>
    <row r="289" spans="1:15" ht="14.4" x14ac:dyDescent="0.3">
      <c r="A289" s="143">
        <v>45356.611087962963</v>
      </c>
      <c r="B289" s="46">
        <f t="shared" si="4"/>
        <v>45356.611111111109</v>
      </c>
      <c r="C289" s="141">
        <v>2.0021476190476202</v>
      </c>
      <c r="D289" s="141">
        <v>-2.6190476190476202E-4</v>
      </c>
      <c r="E289" s="141">
        <v>1399.74761904762</v>
      </c>
      <c r="F289" s="141">
        <v>96.626874999999998</v>
      </c>
      <c r="G289" s="141">
        <v>21</v>
      </c>
      <c r="H289" s="141">
        <v>36.994999999999997</v>
      </c>
      <c r="I289" s="141">
        <v>6.6529999999999996</v>
      </c>
      <c r="J289" s="141">
        <v>7.0000000000000007E-2</v>
      </c>
      <c r="K289" s="141">
        <v>20.62</v>
      </c>
      <c r="L289" s="144"/>
      <c r="M289" s="141">
        <v>0</v>
      </c>
      <c r="N289" s="141">
        <v>4901.4156923076898</v>
      </c>
      <c r="O289" s="144"/>
    </row>
    <row r="290" spans="1:15" ht="14.4" x14ac:dyDescent="0.3">
      <c r="A290" s="143">
        <v>45356.61178240741</v>
      </c>
      <c r="B290" s="46">
        <f t="shared" si="4"/>
        <v>45356.611805555556</v>
      </c>
      <c r="C290" s="141">
        <v>2.0007090909090901</v>
      </c>
      <c r="D290" s="141">
        <v>-1.04545454545455E-4</v>
      </c>
      <c r="E290" s="141">
        <v>1400.0285714285701</v>
      </c>
      <c r="F290" s="141">
        <v>96.539285714285697</v>
      </c>
      <c r="G290" s="141">
        <v>21</v>
      </c>
      <c r="H290" s="141">
        <v>36.99</v>
      </c>
      <c r="I290" s="141">
        <v>6.6524999999999999</v>
      </c>
      <c r="J290" s="141">
        <v>7.0000000000000007E-2</v>
      </c>
      <c r="K290" s="141">
        <v>20.61</v>
      </c>
      <c r="L290" s="141"/>
      <c r="M290" s="141">
        <v>0</v>
      </c>
      <c r="N290" s="141">
        <v>4901.4156923076898</v>
      </c>
      <c r="O290" s="144"/>
    </row>
    <row r="291" spans="1:15" ht="14.4" x14ac:dyDescent="0.3">
      <c r="A291" s="143">
        <v>45356.612476851849</v>
      </c>
      <c r="B291" s="46">
        <f t="shared" si="4"/>
        <v>45356.612500000003</v>
      </c>
      <c r="C291" s="141">
        <v>1.9987090909090901</v>
      </c>
      <c r="D291" s="141">
        <v>2.8499999999999999E-4</v>
      </c>
      <c r="E291" s="141">
        <v>1399.69047619048</v>
      </c>
      <c r="F291" s="141">
        <v>96.542857142857102</v>
      </c>
      <c r="G291" s="141">
        <v>21</v>
      </c>
      <c r="H291" s="141">
        <v>36.99</v>
      </c>
      <c r="I291" s="141">
        <v>6.6524999999999999</v>
      </c>
      <c r="J291" s="141">
        <v>7.0000000000000007E-2</v>
      </c>
      <c r="K291" s="141">
        <v>20.61</v>
      </c>
      <c r="L291" s="144"/>
      <c r="M291" s="141">
        <v>0</v>
      </c>
      <c r="N291" s="141">
        <v>4901.4156923076898</v>
      </c>
      <c r="O291" s="144"/>
    </row>
    <row r="292" spans="1:15" ht="14.4" x14ac:dyDescent="0.3">
      <c r="A292" s="143">
        <v>45356.613171296296</v>
      </c>
      <c r="B292" s="46">
        <f t="shared" si="4"/>
        <v>45356.61319444445</v>
      </c>
      <c r="C292" s="141">
        <v>2.0021652173912998</v>
      </c>
      <c r="D292" s="141">
        <v>5.3636363636363604E-4</v>
      </c>
      <c r="E292" s="141">
        <v>1399.79090909091</v>
      </c>
      <c r="F292" s="141">
        <v>96.5893333333333</v>
      </c>
      <c r="G292" s="141">
        <v>21</v>
      </c>
      <c r="H292" s="141">
        <v>36.994999999999997</v>
      </c>
      <c r="I292" s="141">
        <v>6.6524999999999999</v>
      </c>
      <c r="J292" s="141">
        <v>7.0000000000000007E-2</v>
      </c>
      <c r="K292" s="141">
        <v>20.62</v>
      </c>
      <c r="L292" s="144"/>
      <c r="M292" s="141">
        <v>0</v>
      </c>
      <c r="N292" s="141">
        <v>4901.4156923076898</v>
      </c>
      <c r="O292" s="144"/>
    </row>
    <row r="293" spans="1:15" ht="14.4" x14ac:dyDescent="0.3">
      <c r="A293" s="143">
        <v>45356.613865740743</v>
      </c>
      <c r="B293" s="46">
        <f t="shared" si="4"/>
        <v>45356.613888888889</v>
      </c>
      <c r="C293" s="141">
        <v>1.9953000000000001</v>
      </c>
      <c r="D293" s="141">
        <v>-5.6521739130434798E-5</v>
      </c>
      <c r="E293" s="141">
        <v>1400.2049999999999</v>
      </c>
      <c r="F293" s="141">
        <v>96.554285714285697</v>
      </c>
      <c r="G293" s="141">
        <v>21</v>
      </c>
      <c r="H293" s="141">
        <v>36.99</v>
      </c>
      <c r="I293" s="141">
        <v>6.6524000000000001</v>
      </c>
      <c r="J293" s="141">
        <v>7.0000000000000007E-2</v>
      </c>
      <c r="K293" s="141">
        <v>20.625</v>
      </c>
      <c r="L293" s="144"/>
      <c r="M293" s="141">
        <v>0</v>
      </c>
      <c r="N293" s="141">
        <v>4901.4156923076898</v>
      </c>
      <c r="O293" s="144"/>
    </row>
    <row r="294" spans="1:15" ht="14.4" x14ac:dyDescent="0.3">
      <c r="A294" s="143">
        <v>45356.614560185182</v>
      </c>
      <c r="B294" s="46">
        <f t="shared" si="4"/>
        <v>45356.614583333336</v>
      </c>
      <c r="C294" s="141">
        <v>1.9994375</v>
      </c>
      <c r="D294" s="141">
        <v>9.5833333333333296E-5</v>
      </c>
      <c r="E294" s="141">
        <v>1399.9541666666701</v>
      </c>
      <c r="F294" s="141">
        <v>96.518000000000001</v>
      </c>
      <c r="G294" s="141">
        <v>21</v>
      </c>
      <c r="H294" s="141">
        <v>36.996666666666698</v>
      </c>
      <c r="I294" s="141">
        <v>6.6524999999999999</v>
      </c>
      <c r="J294" s="141">
        <v>7.0000000000000007E-2</v>
      </c>
      <c r="K294" s="141">
        <v>20.616666666666699</v>
      </c>
      <c r="L294" s="144"/>
      <c r="M294" s="141">
        <v>0</v>
      </c>
      <c r="N294" s="141">
        <v>4901.4156923076898</v>
      </c>
      <c r="O294" s="144"/>
    </row>
    <row r="295" spans="1:15" ht="14.4" x14ac:dyDescent="0.3">
      <c r="A295" s="143">
        <v>45356.615254629629</v>
      </c>
      <c r="B295" s="46">
        <f t="shared" si="4"/>
        <v>45356.615277777782</v>
      </c>
      <c r="C295" s="141">
        <v>2.0018090909090902</v>
      </c>
      <c r="D295" s="141">
        <v>5.45454545454546E-5</v>
      </c>
      <c r="E295" s="141">
        <v>1400.04090909091</v>
      </c>
      <c r="F295" s="141">
        <v>96.475714285714304</v>
      </c>
      <c r="G295" s="141">
        <v>21</v>
      </c>
      <c r="H295" s="141">
        <v>36.994999999999997</v>
      </c>
      <c r="I295" s="141">
        <v>6.6524999999999999</v>
      </c>
      <c r="J295" s="141">
        <v>7.0000000000000007E-2</v>
      </c>
      <c r="K295" s="141">
        <v>20.61</v>
      </c>
      <c r="L295" s="144"/>
      <c r="M295" s="141">
        <v>0</v>
      </c>
      <c r="N295" s="141">
        <v>4901.4156923076898</v>
      </c>
      <c r="O295" s="144"/>
    </row>
    <row r="296" spans="1:15" ht="14.4" x14ac:dyDescent="0.3">
      <c r="A296" s="143">
        <v>45356.615949074076</v>
      </c>
      <c r="B296" s="46">
        <f t="shared" si="4"/>
        <v>45356.615972222222</v>
      </c>
      <c r="C296" s="141">
        <v>1.99839090909091</v>
      </c>
      <c r="D296" s="141">
        <v>1.2857142857142901E-4</v>
      </c>
      <c r="E296" s="141">
        <v>1399.915</v>
      </c>
      <c r="F296" s="141">
        <v>96.407333333333298</v>
      </c>
      <c r="G296" s="141">
        <v>21</v>
      </c>
      <c r="H296" s="141">
        <v>36.994999999999997</v>
      </c>
      <c r="I296" s="141">
        <v>6.6524999999999999</v>
      </c>
      <c r="J296" s="141">
        <v>7.4999999999999997E-2</v>
      </c>
      <c r="K296" s="141">
        <v>20.61</v>
      </c>
      <c r="L296" s="144"/>
      <c r="M296" s="141">
        <v>0</v>
      </c>
      <c r="N296" s="141">
        <v>4901.4156923076898</v>
      </c>
      <c r="O296" s="144"/>
    </row>
    <row r="297" spans="1:15" ht="14.4" x14ac:dyDescent="0.3">
      <c r="A297" s="143">
        <v>45356.616643518515</v>
      </c>
      <c r="B297" s="46">
        <f t="shared" si="4"/>
        <v>45356.616666666669</v>
      </c>
      <c r="C297" s="141">
        <v>2.00002173913043</v>
      </c>
      <c r="D297" s="141">
        <v>1.3043478260869599E-4</v>
      </c>
      <c r="E297" s="141">
        <v>1399.70454545455</v>
      </c>
      <c r="F297" s="141">
        <v>96.47</v>
      </c>
      <c r="G297" s="141">
        <v>21</v>
      </c>
      <c r="H297" s="141">
        <v>36.994999999999997</v>
      </c>
      <c r="I297" s="141">
        <v>6.6520000000000001</v>
      </c>
      <c r="J297" s="141">
        <v>7.0000000000000007E-2</v>
      </c>
      <c r="K297" s="141">
        <v>20.614999999999998</v>
      </c>
      <c r="L297" s="144"/>
      <c r="M297" s="141">
        <v>0</v>
      </c>
      <c r="N297" s="141">
        <v>4901.4156923076898</v>
      </c>
      <c r="O297" s="144"/>
    </row>
    <row r="298" spans="1:15" ht="14.4" x14ac:dyDescent="0.3">
      <c r="A298" s="143">
        <v>45356.617337962962</v>
      </c>
      <c r="B298" s="46">
        <f t="shared" si="4"/>
        <v>45356.617361111115</v>
      </c>
      <c r="C298" s="141">
        <v>2.0009217391304301</v>
      </c>
      <c r="D298" s="141">
        <v>7.8695652173913096E-4</v>
      </c>
      <c r="E298" s="141">
        <v>1399.8727272727299</v>
      </c>
      <c r="F298" s="141">
        <v>96.520666666666699</v>
      </c>
      <c r="G298" s="141">
        <v>21</v>
      </c>
      <c r="H298" s="141">
        <v>36.994999999999997</v>
      </c>
      <c r="I298" s="141">
        <v>6.6520000000000001</v>
      </c>
      <c r="J298" s="141">
        <v>7.0000000000000007E-2</v>
      </c>
      <c r="K298" s="141">
        <v>20.62</v>
      </c>
      <c r="L298" s="144"/>
      <c r="M298" s="141">
        <v>0</v>
      </c>
      <c r="N298" s="141">
        <v>4901.4156923076898</v>
      </c>
      <c r="O298" s="144"/>
    </row>
    <row r="299" spans="1:15" ht="14.4" x14ac:dyDescent="0.3">
      <c r="A299" s="143">
        <v>45356.618032407408</v>
      </c>
      <c r="B299" s="46">
        <f t="shared" si="4"/>
        <v>45356.618055555555</v>
      </c>
      <c r="C299" s="141">
        <v>1.99962857142857</v>
      </c>
      <c r="D299" s="141">
        <v>7.6190476190476198E-5</v>
      </c>
      <c r="E299" s="141">
        <v>1399.9631578947401</v>
      </c>
      <c r="F299" s="141">
        <v>96.477500000000006</v>
      </c>
      <c r="G299" s="141">
        <v>21</v>
      </c>
      <c r="H299" s="141">
        <v>37.005000000000003</v>
      </c>
      <c r="I299" s="141">
        <v>6.6520000000000001</v>
      </c>
      <c r="J299" s="141">
        <v>7.4999999999999997E-2</v>
      </c>
      <c r="K299" s="141">
        <v>20.614999999999998</v>
      </c>
      <c r="L299" s="144"/>
      <c r="M299" s="141">
        <v>0</v>
      </c>
      <c r="N299" s="141">
        <v>4901.4156923076898</v>
      </c>
      <c r="O299" s="144"/>
    </row>
    <row r="300" spans="1:15" ht="14.4" x14ac:dyDescent="0.3">
      <c r="A300" s="143">
        <v>45356.618726851855</v>
      </c>
      <c r="B300" s="46">
        <f t="shared" si="4"/>
        <v>45356.618750000001</v>
      </c>
      <c r="C300" s="141">
        <v>1.9976499999999999</v>
      </c>
      <c r="D300" s="141">
        <v>-1.8636363636363601E-4</v>
      </c>
      <c r="E300" s="141">
        <v>1400.21818181818</v>
      </c>
      <c r="F300" s="141">
        <v>96.372</v>
      </c>
      <c r="G300" s="141">
        <v>21</v>
      </c>
      <c r="H300" s="141">
        <v>37.005000000000003</v>
      </c>
      <c r="I300" s="141">
        <v>6.6520000000000001</v>
      </c>
      <c r="J300" s="141">
        <v>7.4999999999999997E-2</v>
      </c>
      <c r="K300" s="141">
        <v>20.614999999999998</v>
      </c>
      <c r="L300" s="144"/>
      <c r="M300" s="141">
        <v>0</v>
      </c>
      <c r="N300" s="141">
        <v>4901.4156923076898</v>
      </c>
      <c r="O300" s="144"/>
    </row>
    <row r="301" spans="1:15" ht="14.4" x14ac:dyDescent="0.3">
      <c r="A301" s="143">
        <v>45356.619421296295</v>
      </c>
      <c r="B301" s="46">
        <f t="shared" si="4"/>
        <v>45356.619444444448</v>
      </c>
      <c r="C301" s="141">
        <v>2.0020565217391302</v>
      </c>
      <c r="D301" s="141">
        <v>4.6086956521739099E-4</v>
      </c>
      <c r="E301" s="141">
        <v>1399.74761904762</v>
      </c>
      <c r="F301" s="141">
        <v>96.282499999999999</v>
      </c>
      <c r="G301" s="141">
        <v>21</v>
      </c>
      <c r="H301" s="141">
        <v>37.005000000000003</v>
      </c>
      <c r="I301" s="141">
        <v>6.6520000000000001</v>
      </c>
      <c r="J301" s="141">
        <v>0.08</v>
      </c>
      <c r="K301" s="141">
        <v>20.614999999999998</v>
      </c>
      <c r="L301" s="144"/>
      <c r="M301" s="141">
        <v>0</v>
      </c>
      <c r="N301" s="141">
        <v>4901.4156923076898</v>
      </c>
      <c r="O301" s="144"/>
    </row>
    <row r="302" spans="1:15" ht="14.4" x14ac:dyDescent="0.3">
      <c r="A302" s="143">
        <v>45356.620115740741</v>
      </c>
      <c r="B302" s="46">
        <f t="shared" si="4"/>
        <v>45356.620138888888</v>
      </c>
      <c r="C302" s="141">
        <v>1.9968826086956499</v>
      </c>
      <c r="D302" s="141">
        <v>4.6666666666666699E-4</v>
      </c>
      <c r="E302" s="141">
        <v>1399.68095238095</v>
      </c>
      <c r="F302" s="141">
        <v>96.282941176470601</v>
      </c>
      <c r="G302" s="141">
        <v>21</v>
      </c>
      <c r="H302" s="141">
        <v>37</v>
      </c>
      <c r="I302" s="141">
        <v>6.6520000000000001</v>
      </c>
      <c r="J302" s="141">
        <v>0.08</v>
      </c>
      <c r="K302" s="141">
        <v>20.61</v>
      </c>
      <c r="L302" s="144"/>
      <c r="M302" s="141">
        <v>0</v>
      </c>
      <c r="N302" s="141">
        <v>4901.4156923076898</v>
      </c>
      <c r="O302" s="144"/>
    </row>
    <row r="303" spans="1:15" ht="14.4" x14ac:dyDescent="0.3">
      <c r="A303" s="143">
        <v>45356.620810185188</v>
      </c>
      <c r="B303" s="46">
        <f t="shared" si="4"/>
        <v>45356.620833333334</v>
      </c>
      <c r="C303" s="141">
        <v>2.0004590909090898</v>
      </c>
      <c r="D303" s="141">
        <v>-3.3333333333333301E-5</v>
      </c>
      <c r="E303" s="141">
        <v>1399.8</v>
      </c>
      <c r="F303" s="141">
        <v>96.326111111111103</v>
      </c>
      <c r="G303" s="141">
        <v>21</v>
      </c>
      <c r="H303" s="141">
        <v>37.005714285714298</v>
      </c>
      <c r="I303" s="141">
        <v>6.6520000000000001</v>
      </c>
      <c r="J303" s="141">
        <v>0.08</v>
      </c>
      <c r="K303" s="141">
        <v>20.616666666666699</v>
      </c>
      <c r="L303" s="144"/>
      <c r="M303" s="141">
        <v>0</v>
      </c>
      <c r="N303" s="141">
        <v>4901.4156923076898</v>
      </c>
      <c r="O303" s="144"/>
    </row>
    <row r="304" spans="1:15" ht="14.4" x14ac:dyDescent="0.3">
      <c r="A304" s="143">
        <v>45356.621504629627</v>
      </c>
      <c r="B304" s="46">
        <f t="shared" si="4"/>
        <v>45356.621527777781</v>
      </c>
      <c r="C304" s="141">
        <v>1.9998045454545501</v>
      </c>
      <c r="D304" s="141">
        <v>1.6666666666666701E-4</v>
      </c>
      <c r="E304" s="141">
        <v>1399.76363636364</v>
      </c>
      <c r="F304" s="141">
        <v>96.344666666666697</v>
      </c>
      <c r="G304" s="141">
        <v>21</v>
      </c>
      <c r="H304" s="141">
        <v>37.003333333333302</v>
      </c>
      <c r="I304" s="141">
        <v>6.6520000000000001</v>
      </c>
      <c r="J304" s="141">
        <v>0.08</v>
      </c>
      <c r="K304" s="141">
        <v>20.62</v>
      </c>
      <c r="L304" s="144"/>
      <c r="M304" s="141">
        <v>0</v>
      </c>
      <c r="N304" s="141">
        <v>4901.4156923076898</v>
      </c>
      <c r="O304" s="144"/>
    </row>
    <row r="305" spans="1:15" ht="14.4" x14ac:dyDescent="0.3">
      <c r="A305" s="143">
        <v>45356.622199074074</v>
      </c>
      <c r="B305" s="46">
        <f t="shared" si="4"/>
        <v>45356.62222222222</v>
      </c>
      <c r="C305" s="141">
        <v>1.99944090909091</v>
      </c>
      <c r="D305" s="141">
        <v>1.3636363636363599E-4</v>
      </c>
      <c r="E305" s="141">
        <v>1399.6631578947399</v>
      </c>
      <c r="F305" s="141">
        <v>96.266000000000005</v>
      </c>
      <c r="G305" s="141">
        <v>21</v>
      </c>
      <c r="H305" s="141">
        <v>37.005000000000003</v>
      </c>
      <c r="I305" s="141">
        <v>6.6520000000000001</v>
      </c>
      <c r="J305" s="141">
        <v>0.08</v>
      </c>
      <c r="K305" s="141">
        <v>20.61</v>
      </c>
      <c r="L305" s="144"/>
      <c r="M305" s="141">
        <v>0</v>
      </c>
      <c r="N305" s="141">
        <v>4901.4156923076898</v>
      </c>
      <c r="O305" s="144"/>
    </row>
    <row r="306" spans="1:15" ht="14.4" x14ac:dyDescent="0.3">
      <c r="A306" s="143">
        <v>45356.622893518521</v>
      </c>
      <c r="B306" s="46">
        <f t="shared" si="4"/>
        <v>45356.622916666667</v>
      </c>
      <c r="C306" s="141">
        <v>2.0014173913043498</v>
      </c>
      <c r="D306" s="141">
        <v>-6.0869565217391299E-5</v>
      </c>
      <c r="E306" s="141">
        <v>1399.9043478260901</v>
      </c>
      <c r="F306" s="141">
        <v>96.172142857142902</v>
      </c>
      <c r="G306" s="141">
        <v>21</v>
      </c>
      <c r="H306" s="141">
        <v>37.005000000000003</v>
      </c>
      <c r="I306" s="141">
        <v>6.6520000000000001</v>
      </c>
      <c r="J306" s="141">
        <v>0.08</v>
      </c>
      <c r="K306" s="141">
        <v>20.614999999999998</v>
      </c>
      <c r="L306" s="144"/>
      <c r="M306" s="141">
        <v>0</v>
      </c>
      <c r="N306" s="141">
        <v>4901.4156923076898</v>
      </c>
      <c r="O306" s="144"/>
    </row>
    <row r="307" spans="1:15" ht="14.4" x14ac:dyDescent="0.3">
      <c r="A307" s="143">
        <v>45356.62358796296</v>
      </c>
      <c r="B307" s="46">
        <f t="shared" si="4"/>
        <v>45356.623611111114</v>
      </c>
      <c r="C307" s="141">
        <v>2.0003199999999999</v>
      </c>
      <c r="D307" s="141">
        <v>-5.0000000000000002E-5</v>
      </c>
      <c r="E307" s="141">
        <v>1399.97</v>
      </c>
      <c r="F307" s="141">
        <v>96.152142857142906</v>
      </c>
      <c r="G307" s="141">
        <v>21</v>
      </c>
      <c r="H307" s="141">
        <v>37.0042857142857</v>
      </c>
      <c r="I307" s="141">
        <v>6.6515000000000004</v>
      </c>
      <c r="J307" s="141">
        <v>0.08</v>
      </c>
      <c r="K307" s="141">
        <v>20.61</v>
      </c>
      <c r="L307" s="144"/>
      <c r="M307" s="141">
        <v>0</v>
      </c>
      <c r="N307" s="141">
        <v>4901.4156923076898</v>
      </c>
      <c r="O307" s="144"/>
    </row>
    <row r="308" spans="1:15" ht="14.4" x14ac:dyDescent="0.3">
      <c r="A308" s="143">
        <v>45356.624282407407</v>
      </c>
      <c r="B308" s="46">
        <f t="shared" si="4"/>
        <v>45356.624305555561</v>
      </c>
      <c r="C308" s="141">
        <v>2.0005913043478301</v>
      </c>
      <c r="D308" s="141">
        <v>3.2173913043478301E-4</v>
      </c>
      <c r="E308" s="141">
        <v>1400.1217391304299</v>
      </c>
      <c r="F308" s="141">
        <v>96.261176470588197</v>
      </c>
      <c r="G308" s="141">
        <v>21</v>
      </c>
      <c r="H308" s="141">
        <v>37.005000000000003</v>
      </c>
      <c r="I308" s="141">
        <v>6.6515000000000004</v>
      </c>
      <c r="J308" s="141">
        <v>0.08</v>
      </c>
      <c r="K308" s="141">
        <v>20.61</v>
      </c>
      <c r="L308" s="144"/>
      <c r="M308" s="141">
        <v>0</v>
      </c>
      <c r="N308" s="141">
        <v>4901.4156923076898</v>
      </c>
      <c r="O308" s="144"/>
    </row>
    <row r="309" spans="1:15" ht="14.4" x14ac:dyDescent="0.3">
      <c r="A309" s="143">
        <v>45356.624976851854</v>
      </c>
      <c r="B309" s="46">
        <f t="shared" si="4"/>
        <v>45356.625</v>
      </c>
      <c r="C309" s="141">
        <v>1.99784545454545</v>
      </c>
      <c r="D309" s="141">
        <v>1.18181818181818E-4</v>
      </c>
      <c r="E309" s="141">
        <v>1400.0909090909099</v>
      </c>
      <c r="F309" s="141">
        <v>96.305625000000006</v>
      </c>
      <c r="G309" s="141">
        <v>21</v>
      </c>
      <c r="H309" s="141">
        <v>37</v>
      </c>
      <c r="I309" s="141">
        <v>6.6515000000000004</v>
      </c>
      <c r="J309" s="141">
        <v>0.08</v>
      </c>
      <c r="K309" s="141">
        <v>20.616666666666699</v>
      </c>
      <c r="L309" s="144"/>
      <c r="M309" s="141">
        <v>0</v>
      </c>
      <c r="N309" s="141">
        <v>4901.4156923076898</v>
      </c>
      <c r="O309" s="144"/>
    </row>
    <row r="310" spans="1:15" ht="14.4" x14ac:dyDescent="0.3">
      <c r="A310" s="143">
        <v>45356.625671296293</v>
      </c>
      <c r="B310" s="46">
        <f t="shared" si="4"/>
        <v>45356.625694444447</v>
      </c>
      <c r="C310" s="141">
        <v>2.00083043478261</v>
      </c>
      <c r="D310" s="141">
        <v>4.0909090909090901E-5</v>
      </c>
      <c r="E310" s="141">
        <v>1400.0857142857101</v>
      </c>
      <c r="F310" s="141">
        <v>96.222352941176496</v>
      </c>
      <c r="G310" s="141">
        <v>21</v>
      </c>
      <c r="H310" s="141">
        <v>36.994999999999997</v>
      </c>
      <c r="I310" s="141">
        <v>6.6509999999999998</v>
      </c>
      <c r="J310" s="141">
        <v>0.08</v>
      </c>
      <c r="K310" s="141">
        <v>20.62</v>
      </c>
      <c r="L310" s="144"/>
      <c r="M310" s="141">
        <v>0</v>
      </c>
      <c r="N310" s="141">
        <v>4901.4156923076898</v>
      </c>
      <c r="O310" s="144"/>
    </row>
    <row r="311" spans="1:15" ht="14.4" x14ac:dyDescent="0.3">
      <c r="A311" s="143">
        <v>45356.62636574074</v>
      </c>
      <c r="B311" s="46">
        <f t="shared" si="4"/>
        <v>45356.626388888893</v>
      </c>
      <c r="C311" s="141">
        <v>1.99840434782609</v>
      </c>
      <c r="D311" s="141">
        <v>2.9999999999999997E-4</v>
      </c>
      <c r="E311" s="141">
        <v>1400.3727272727299</v>
      </c>
      <c r="F311" s="141">
        <v>96.2221052631579</v>
      </c>
      <c r="G311" s="141">
        <v>21</v>
      </c>
      <c r="H311" s="141">
        <v>36.994999999999997</v>
      </c>
      <c r="I311" s="141">
        <v>6.6509999999999998</v>
      </c>
      <c r="J311" s="141">
        <v>0.08</v>
      </c>
      <c r="K311" s="141">
        <v>20.63</v>
      </c>
      <c r="L311" s="144"/>
      <c r="M311" s="141">
        <v>0</v>
      </c>
      <c r="N311" s="141">
        <v>4901.4156923076898</v>
      </c>
      <c r="O311" s="144"/>
    </row>
    <row r="312" spans="1:15" ht="14.4" x14ac:dyDescent="0.3">
      <c r="A312" s="143">
        <v>45356.627060185187</v>
      </c>
      <c r="B312" s="46">
        <f t="shared" si="4"/>
        <v>45356.627083333333</v>
      </c>
      <c r="C312" s="141">
        <v>1.99828260869565</v>
      </c>
      <c r="D312" s="141">
        <v>4.3478260869565103E-6</v>
      </c>
      <c r="E312" s="141">
        <v>1399.6826086956501</v>
      </c>
      <c r="F312" s="141">
        <v>96.221333333333305</v>
      </c>
      <c r="G312" s="141">
        <v>21</v>
      </c>
      <c r="H312" s="141">
        <v>36.996000000000002</v>
      </c>
      <c r="I312" s="141">
        <v>6.6515000000000004</v>
      </c>
      <c r="J312" s="141">
        <v>0.08</v>
      </c>
      <c r="K312" s="141">
        <v>20.63</v>
      </c>
      <c r="L312" s="144"/>
      <c r="M312" s="141">
        <v>0</v>
      </c>
      <c r="N312" s="141">
        <v>4901.4156923076898</v>
      </c>
      <c r="O312" s="144"/>
    </row>
    <row r="313" spans="1:15" ht="14.4" x14ac:dyDescent="0.3">
      <c r="A313" s="143">
        <v>45356.627754629626</v>
      </c>
      <c r="B313" s="46">
        <f t="shared" si="4"/>
        <v>45356.62777777778</v>
      </c>
      <c r="C313" s="141">
        <v>1.9997571428571399</v>
      </c>
      <c r="D313" s="141">
        <v>-9.5000000000000005E-5</v>
      </c>
      <c r="E313" s="141">
        <v>1399.94761904762</v>
      </c>
      <c r="F313" s="141">
        <v>96.285882352941201</v>
      </c>
      <c r="G313" s="141">
        <v>21</v>
      </c>
      <c r="H313" s="141">
        <v>36.996000000000002</v>
      </c>
      <c r="I313" s="141">
        <v>6.6509999999999998</v>
      </c>
      <c r="J313" s="141">
        <v>7.0000000000000007E-2</v>
      </c>
      <c r="K313" s="141">
        <v>20.636666666666699</v>
      </c>
      <c r="L313" s="144"/>
      <c r="M313" s="141">
        <v>0</v>
      </c>
      <c r="N313" s="141">
        <v>4901.4156923076898</v>
      </c>
      <c r="O313" s="144"/>
    </row>
    <row r="314" spans="1:15" ht="14.4" x14ac:dyDescent="0.3">
      <c r="A314" s="143">
        <v>45356.628449074073</v>
      </c>
      <c r="B314" s="46">
        <f t="shared" si="4"/>
        <v>45356.628472222226</v>
      </c>
      <c r="C314" s="141">
        <v>2.0018181818181802</v>
      </c>
      <c r="D314" s="141">
        <v>3.0909090909090898E-4</v>
      </c>
      <c r="E314" s="141">
        <v>1399.96363636364</v>
      </c>
      <c r="F314" s="141">
        <v>96.259333333333302</v>
      </c>
      <c r="G314" s="141">
        <v>21</v>
      </c>
      <c r="H314" s="141">
        <v>37</v>
      </c>
      <c r="I314" s="141">
        <v>6.6509999999999998</v>
      </c>
      <c r="J314" s="141">
        <v>7.0000000000000007E-2</v>
      </c>
      <c r="K314" s="141">
        <v>20.64</v>
      </c>
      <c r="L314" s="144"/>
      <c r="M314" s="141">
        <v>0</v>
      </c>
      <c r="N314" s="141">
        <v>4901.4156923076898</v>
      </c>
      <c r="O314" s="144"/>
    </row>
    <row r="315" spans="1:15" ht="14.4" x14ac:dyDescent="0.3">
      <c r="A315" s="143">
        <v>45356.629143518519</v>
      </c>
      <c r="B315" s="46">
        <f t="shared" si="4"/>
        <v>45356.629166666666</v>
      </c>
      <c r="C315" s="141">
        <v>2.0006086956521698</v>
      </c>
      <c r="D315" s="141">
        <v>-8.6363636363636395E-4</v>
      </c>
      <c r="E315" s="141">
        <v>1400.1043478260899</v>
      </c>
      <c r="F315" s="141">
        <v>96.210714285714303</v>
      </c>
      <c r="G315" s="141">
        <v>21</v>
      </c>
      <c r="H315" s="141">
        <v>37.005000000000003</v>
      </c>
      <c r="I315" s="141">
        <v>6.6509999999999998</v>
      </c>
      <c r="J315" s="141">
        <v>7.0000000000000007E-2</v>
      </c>
      <c r="K315" s="141">
        <v>20.64</v>
      </c>
      <c r="L315" s="144"/>
      <c r="M315" s="141">
        <v>0</v>
      </c>
      <c r="N315" s="141">
        <v>4901.4156923076898</v>
      </c>
      <c r="O315" s="144"/>
    </row>
    <row r="316" spans="1:15" ht="14.4" x14ac:dyDescent="0.3">
      <c r="A316" s="143">
        <v>45356.629837962966</v>
      </c>
      <c r="B316" s="46">
        <f t="shared" si="4"/>
        <v>45356.629861111112</v>
      </c>
      <c r="C316" s="141">
        <v>2.00041363636364</v>
      </c>
      <c r="D316" s="141">
        <v>-3.4761904761904799E-4</v>
      </c>
      <c r="E316" s="141">
        <v>1400.5380952380999</v>
      </c>
      <c r="F316" s="141">
        <v>96.256315789473703</v>
      </c>
      <c r="G316" s="141">
        <v>21</v>
      </c>
      <c r="H316" s="141">
        <v>37.005000000000003</v>
      </c>
      <c r="I316" s="141">
        <v>6.6509999999999998</v>
      </c>
      <c r="J316" s="141">
        <v>7.0000000000000007E-2</v>
      </c>
      <c r="K316" s="141">
        <v>20.635000000000002</v>
      </c>
      <c r="L316" s="144"/>
      <c r="M316" s="141">
        <v>0</v>
      </c>
      <c r="N316" s="141">
        <v>4901.4156923076898</v>
      </c>
      <c r="O316" s="144"/>
    </row>
    <row r="317" spans="1:15" ht="14.4" x14ac:dyDescent="0.3">
      <c r="A317" s="143">
        <v>45356.630532407406</v>
      </c>
      <c r="B317" s="46">
        <f t="shared" si="4"/>
        <v>45356.630555555559</v>
      </c>
      <c r="C317" s="141">
        <v>2.0003318181818202</v>
      </c>
      <c r="D317" s="141">
        <v>1.2272727272727299E-4</v>
      </c>
      <c r="E317" s="141">
        <v>1400.25454545455</v>
      </c>
      <c r="F317" s="141">
        <v>96.205714285714294</v>
      </c>
      <c r="G317" s="141">
        <v>21</v>
      </c>
      <c r="H317" s="141">
        <v>37.001666666666701</v>
      </c>
      <c r="I317" s="141">
        <v>6.6509999999999998</v>
      </c>
      <c r="J317" s="141">
        <v>7.0000000000000007E-2</v>
      </c>
      <c r="K317" s="141">
        <v>20.635000000000002</v>
      </c>
      <c r="L317" s="144"/>
      <c r="M317" s="141">
        <v>0</v>
      </c>
      <c r="N317" s="141">
        <v>4901.4156923076898</v>
      </c>
      <c r="O317" s="144"/>
    </row>
    <row r="318" spans="1:15" ht="14.4" x14ac:dyDescent="0.3">
      <c r="A318" s="143">
        <v>45356.631226851852</v>
      </c>
      <c r="B318" s="46">
        <f t="shared" si="4"/>
        <v>45356.631249999999</v>
      </c>
      <c r="C318" s="141">
        <v>2.0018590909090901</v>
      </c>
      <c r="D318" s="141">
        <v>2.18181818181818E-4</v>
      </c>
      <c r="E318" s="141">
        <v>1399.74090909091</v>
      </c>
      <c r="F318" s="141">
        <v>96.195625000000007</v>
      </c>
      <c r="G318" s="141">
        <v>21</v>
      </c>
      <c r="H318" s="141">
        <v>37.005000000000003</v>
      </c>
      <c r="I318" s="141">
        <v>6.6509999999999998</v>
      </c>
      <c r="J318" s="141">
        <v>7.0000000000000007E-2</v>
      </c>
      <c r="K318" s="141">
        <v>20.63</v>
      </c>
      <c r="L318" s="144"/>
      <c r="M318" s="141">
        <v>0</v>
      </c>
      <c r="N318" s="141">
        <v>4901.4156923076898</v>
      </c>
      <c r="O318" s="144"/>
    </row>
    <row r="319" spans="1:15" ht="14.4" x14ac:dyDescent="0.3">
      <c r="A319" s="143">
        <v>45356.631921296299</v>
      </c>
      <c r="B319" s="46">
        <f t="shared" si="4"/>
        <v>45356.631944444445</v>
      </c>
      <c r="C319" s="141">
        <v>1.9964952380952401</v>
      </c>
      <c r="D319" s="141">
        <v>-3.1818181818181799E-4</v>
      </c>
      <c r="E319" s="141">
        <v>1400.0476190476199</v>
      </c>
      <c r="F319" s="141">
        <v>96.093846153846201</v>
      </c>
      <c r="G319" s="141">
        <v>21</v>
      </c>
      <c r="H319" s="141">
        <v>37.01</v>
      </c>
      <c r="I319" s="141">
        <v>6.6509999999999998</v>
      </c>
      <c r="J319" s="141">
        <v>7.0000000000000007E-2</v>
      </c>
      <c r="K319" s="141">
        <v>20.626666666666701</v>
      </c>
      <c r="L319" s="144"/>
      <c r="M319" s="141">
        <v>0</v>
      </c>
      <c r="N319" s="141">
        <v>4901.4156923076898</v>
      </c>
      <c r="O319" s="144"/>
    </row>
    <row r="320" spans="1:15" ht="14.4" x14ac:dyDescent="0.3">
      <c r="A320" s="143">
        <v>45356.632615740738</v>
      </c>
      <c r="B320" s="46">
        <f t="shared" si="4"/>
        <v>45356.632638888892</v>
      </c>
      <c r="C320" s="141">
        <v>2.0008086956521698</v>
      </c>
      <c r="D320" s="141">
        <v>-1.2272727272727299E-4</v>
      </c>
      <c r="E320" s="141">
        <v>1399.6913043478301</v>
      </c>
      <c r="F320" s="141">
        <v>96.085882352941198</v>
      </c>
      <c r="G320" s="141">
        <v>21</v>
      </c>
      <c r="H320" s="141">
        <v>37.016666666666701</v>
      </c>
      <c r="I320" s="141">
        <v>6.6509999999999998</v>
      </c>
      <c r="J320" s="141">
        <v>7.0000000000000007E-2</v>
      </c>
      <c r="K320" s="141">
        <v>20.614999999999998</v>
      </c>
      <c r="L320" s="144"/>
      <c r="M320" s="141">
        <v>0</v>
      </c>
      <c r="N320" s="141">
        <v>4901.4156923076898</v>
      </c>
      <c r="O320" s="144"/>
    </row>
    <row r="321" spans="1:15" ht="14.4" x14ac:dyDescent="0.3">
      <c r="A321" s="143">
        <v>45356.633310185185</v>
      </c>
      <c r="B321" s="46">
        <f t="shared" si="4"/>
        <v>45356.633333333339</v>
      </c>
      <c r="C321" s="141">
        <v>2.0001590909090901</v>
      </c>
      <c r="D321" s="141">
        <v>2.69565217391304E-4</v>
      </c>
      <c r="E321" s="141">
        <v>1400.1652173913001</v>
      </c>
      <c r="F321" s="141">
        <v>95.988888888888894</v>
      </c>
      <c r="G321" s="141">
        <v>21</v>
      </c>
      <c r="H321" s="141">
        <v>37.014285714285698</v>
      </c>
      <c r="I321" s="141">
        <v>6.65042857142857</v>
      </c>
      <c r="J321" s="141">
        <v>7.0000000000000007E-2</v>
      </c>
      <c r="K321" s="141">
        <v>20.614999999999998</v>
      </c>
      <c r="L321" s="144"/>
      <c r="M321" s="141">
        <v>0</v>
      </c>
      <c r="N321" s="141">
        <v>4901.4156923076898</v>
      </c>
      <c r="O321" s="144"/>
    </row>
    <row r="322" spans="1:15" ht="14.4" x14ac:dyDescent="0.3">
      <c r="A322" s="143">
        <v>45356.634004629632</v>
      </c>
      <c r="B322" s="46">
        <f t="shared" si="4"/>
        <v>45356.634027777778</v>
      </c>
      <c r="C322" s="141">
        <v>2.00016086956522</v>
      </c>
      <c r="D322" s="141">
        <v>1.4090909090909101E-4</v>
      </c>
      <c r="E322" s="141">
        <v>1399.98181818182</v>
      </c>
      <c r="F322" s="141">
        <v>95.979473684210504</v>
      </c>
      <c r="G322" s="141">
        <v>21</v>
      </c>
      <c r="H322" s="141">
        <v>37.015000000000001</v>
      </c>
      <c r="I322" s="141">
        <v>6.6505000000000001</v>
      </c>
      <c r="J322" s="141">
        <v>7.0000000000000007E-2</v>
      </c>
      <c r="K322" s="141">
        <v>20.613333333333301</v>
      </c>
      <c r="L322" s="144"/>
      <c r="M322" s="141">
        <v>0</v>
      </c>
      <c r="N322" s="141">
        <v>4901.4156923076898</v>
      </c>
      <c r="O322" s="144"/>
    </row>
    <row r="323" spans="1:15" ht="14.4" x14ac:dyDescent="0.3">
      <c r="A323" s="143">
        <v>45356.634699074071</v>
      </c>
      <c r="B323" s="46">
        <f t="shared" ref="B323:B386" si="5">MROUND(A323,"00:01:00")</f>
        <v>45356.634722222225</v>
      </c>
      <c r="C323" s="141">
        <v>1.9979304347826099</v>
      </c>
      <c r="D323" s="141">
        <v>2.9999999999999997E-4</v>
      </c>
      <c r="E323" s="141">
        <v>1399.99545454545</v>
      </c>
      <c r="F323" s="141">
        <v>96.135000000000005</v>
      </c>
      <c r="G323" s="141">
        <v>21</v>
      </c>
      <c r="H323" s="141">
        <v>37.0133333333333</v>
      </c>
      <c r="I323" s="141">
        <v>6.6505000000000001</v>
      </c>
      <c r="J323" s="141">
        <v>7.0000000000000007E-2</v>
      </c>
      <c r="K323" s="141">
        <v>20.62</v>
      </c>
      <c r="L323" s="144"/>
      <c r="M323" s="141">
        <v>0</v>
      </c>
      <c r="N323" s="141">
        <v>4901.4156923076898</v>
      </c>
      <c r="O323" s="144"/>
    </row>
    <row r="324" spans="1:15" ht="14.4" x14ac:dyDescent="0.3">
      <c r="A324" s="143">
        <v>45356.635393518518</v>
      </c>
      <c r="B324" s="46">
        <f t="shared" si="5"/>
        <v>45356.635416666672</v>
      </c>
      <c r="C324" s="141">
        <v>1.9992391304347801</v>
      </c>
      <c r="D324" s="141">
        <v>-1.3043478260869599E-4</v>
      </c>
      <c r="E324" s="141">
        <v>1399.75714285714</v>
      </c>
      <c r="F324" s="141">
        <v>96.102142857142894</v>
      </c>
      <c r="G324" s="141">
        <v>21</v>
      </c>
      <c r="H324" s="141">
        <v>37.015555555555601</v>
      </c>
      <c r="I324" s="141">
        <v>6.6505000000000001</v>
      </c>
      <c r="J324" s="141">
        <v>7.4999999999999997E-2</v>
      </c>
      <c r="K324" s="141">
        <v>20.614999999999998</v>
      </c>
      <c r="L324" s="144"/>
      <c r="M324" s="141">
        <v>0</v>
      </c>
      <c r="N324" s="141">
        <v>4901.4156923076898</v>
      </c>
      <c r="O324" s="144"/>
    </row>
    <row r="325" spans="1:15" ht="14.4" x14ac:dyDescent="0.3">
      <c r="A325" s="143">
        <v>45356.636087962965</v>
      </c>
      <c r="B325" s="46">
        <f t="shared" si="5"/>
        <v>45356.636111111111</v>
      </c>
      <c r="C325" s="141">
        <v>1.9995043478260901</v>
      </c>
      <c r="D325" s="141">
        <v>-7.2608695652173901E-4</v>
      </c>
      <c r="E325" s="141">
        <v>1399.8913043478301</v>
      </c>
      <c r="F325" s="141">
        <v>95.861874999999998</v>
      </c>
      <c r="G325" s="141">
        <v>21</v>
      </c>
      <c r="H325" s="141">
        <v>37.015000000000001</v>
      </c>
      <c r="I325" s="141">
        <v>6.65</v>
      </c>
      <c r="J325" s="141">
        <v>7.4999999999999997E-2</v>
      </c>
      <c r="K325" s="141">
        <v>20.614999999999998</v>
      </c>
      <c r="L325" s="144"/>
      <c r="M325" s="141">
        <v>0</v>
      </c>
      <c r="N325" s="141">
        <v>4901.4156923076898</v>
      </c>
      <c r="O325" s="144"/>
    </row>
    <row r="326" spans="1:15" ht="14.4" x14ac:dyDescent="0.3">
      <c r="A326" s="143">
        <v>45356.636782407404</v>
      </c>
      <c r="B326" s="46">
        <f t="shared" si="5"/>
        <v>45356.636805555558</v>
      </c>
      <c r="C326" s="141">
        <v>1.9990090909090901</v>
      </c>
      <c r="D326" s="141">
        <v>-4.2608695652173898E-4</v>
      </c>
      <c r="E326" s="141">
        <v>1400.47272727273</v>
      </c>
      <c r="F326" s="141">
        <v>95.89</v>
      </c>
      <c r="G326" s="141">
        <v>21</v>
      </c>
      <c r="H326" s="141">
        <v>37.015000000000001</v>
      </c>
      <c r="I326" s="141">
        <v>6.65</v>
      </c>
      <c r="J326" s="141">
        <v>0.08</v>
      </c>
      <c r="K326" s="141">
        <v>20.605</v>
      </c>
      <c r="L326" s="144"/>
      <c r="M326" s="141">
        <v>0</v>
      </c>
      <c r="N326" s="141">
        <v>4901.4156923076898</v>
      </c>
      <c r="O326" s="144"/>
    </row>
    <row r="327" spans="1:15" ht="14.4" x14ac:dyDescent="0.3">
      <c r="A327" s="143">
        <v>45356.637476851851</v>
      </c>
      <c r="B327" s="46">
        <f t="shared" si="5"/>
        <v>45356.637500000004</v>
      </c>
      <c r="C327" s="141">
        <v>2.00081363636364</v>
      </c>
      <c r="D327" s="141">
        <v>-1.0952380952380999E-4</v>
      </c>
      <c r="E327" s="141">
        <v>1400.3571428571399</v>
      </c>
      <c r="F327" s="141">
        <v>96.023888888888905</v>
      </c>
      <c r="G327" s="141">
        <v>21</v>
      </c>
      <c r="H327" s="141">
        <v>37.014285714285698</v>
      </c>
      <c r="I327" s="141">
        <v>6.65</v>
      </c>
      <c r="J327" s="141">
        <v>0.08</v>
      </c>
      <c r="K327" s="141">
        <v>20.605</v>
      </c>
      <c r="L327" s="144"/>
      <c r="M327" s="141">
        <v>0</v>
      </c>
      <c r="N327" s="141">
        <v>4901.4156923076898</v>
      </c>
      <c r="O327" s="144"/>
    </row>
    <row r="328" spans="1:15" ht="14.4" x14ac:dyDescent="0.3">
      <c r="A328" s="143">
        <v>45356.638171296298</v>
      </c>
      <c r="B328" s="46">
        <f t="shared" si="5"/>
        <v>45356.638194444444</v>
      </c>
      <c r="C328" s="141">
        <v>1.99905</v>
      </c>
      <c r="D328" s="141">
        <v>-4.5454545454545599E-6</v>
      </c>
      <c r="E328" s="141">
        <v>1399.71818181818</v>
      </c>
      <c r="F328" s="141">
        <v>95.847692307692299</v>
      </c>
      <c r="G328" s="141">
        <v>21</v>
      </c>
      <c r="H328" s="141">
        <v>37.015555555555601</v>
      </c>
      <c r="I328" s="141">
        <v>6.65</v>
      </c>
      <c r="J328" s="141">
        <v>0.08</v>
      </c>
      <c r="K328" s="141">
        <v>20.605</v>
      </c>
      <c r="L328" s="144"/>
      <c r="M328" s="141">
        <v>0</v>
      </c>
      <c r="N328" s="141">
        <v>4901.4156923076898</v>
      </c>
      <c r="O328" s="144"/>
    </row>
    <row r="329" spans="1:15" ht="14.4" x14ac:dyDescent="0.3">
      <c r="A329" s="143">
        <v>45356.638865740744</v>
      </c>
      <c r="B329" s="46">
        <f t="shared" si="5"/>
        <v>45356.638888888891</v>
      </c>
      <c r="C329" s="141">
        <v>2.0021869565217401</v>
      </c>
      <c r="D329" s="141">
        <v>-2.8636363636363598E-4</v>
      </c>
      <c r="E329" s="141">
        <v>1399.9190476190499</v>
      </c>
      <c r="F329" s="141">
        <v>95.782666666666699</v>
      </c>
      <c r="G329" s="141">
        <v>21</v>
      </c>
      <c r="H329" s="141">
        <v>37.015000000000001</v>
      </c>
      <c r="I329" s="141">
        <v>6.65</v>
      </c>
      <c r="J329" s="141">
        <v>0.08</v>
      </c>
      <c r="K329" s="141">
        <v>20.59</v>
      </c>
      <c r="L329" s="144"/>
      <c r="M329" s="141">
        <v>0</v>
      </c>
      <c r="N329" s="141">
        <v>4901.4156923076898</v>
      </c>
      <c r="O329" s="144"/>
    </row>
    <row r="330" spans="1:15" ht="14.4" x14ac:dyDescent="0.3">
      <c r="A330" s="143">
        <v>45356.639560185184</v>
      </c>
      <c r="B330" s="46">
        <f t="shared" si="5"/>
        <v>45356.639583333337</v>
      </c>
      <c r="C330" s="141">
        <v>2.0001181818181801</v>
      </c>
      <c r="D330" s="141">
        <v>-3.0434782608695698E-4</v>
      </c>
      <c r="E330" s="141">
        <v>1400.3782608695701</v>
      </c>
      <c r="F330" s="141">
        <v>95.804761904761904</v>
      </c>
      <c r="G330" s="141">
        <v>21</v>
      </c>
      <c r="H330" s="141">
        <v>37.014545454545498</v>
      </c>
      <c r="I330" s="141">
        <v>6.65</v>
      </c>
      <c r="J330" s="141">
        <v>0.08</v>
      </c>
      <c r="K330" s="141">
        <v>20.59</v>
      </c>
      <c r="L330" s="144"/>
      <c r="M330" s="141">
        <v>0</v>
      </c>
      <c r="N330" s="141">
        <v>4901.4156923076898</v>
      </c>
      <c r="O330" s="144"/>
    </row>
    <row r="331" spans="1:15" ht="14.4" x14ac:dyDescent="0.3">
      <c r="A331" s="143">
        <v>45356.64025462963</v>
      </c>
      <c r="B331" s="46">
        <f t="shared" si="5"/>
        <v>45356.640277777777</v>
      </c>
      <c r="C331" s="141">
        <v>1.9976727272727299</v>
      </c>
      <c r="D331" s="141">
        <v>-3.6521739130434801E-4</v>
      </c>
      <c r="E331" s="141">
        <v>1400.3304347826099</v>
      </c>
      <c r="F331" s="141">
        <v>95.741333333333301</v>
      </c>
      <c r="G331" s="141">
        <v>21</v>
      </c>
      <c r="H331" s="141">
        <v>37.015000000000001</v>
      </c>
      <c r="I331" s="141">
        <v>6.6493333333333302</v>
      </c>
      <c r="J331" s="141">
        <v>0.08</v>
      </c>
      <c r="K331" s="141">
        <v>20.585000000000001</v>
      </c>
      <c r="L331" s="144"/>
      <c r="M331" s="141">
        <v>0</v>
      </c>
      <c r="N331" s="141">
        <v>4901.4156923076898</v>
      </c>
      <c r="O331" s="144"/>
    </row>
    <row r="332" spans="1:15" ht="14.4" x14ac:dyDescent="0.3">
      <c r="A332" s="143">
        <v>45356.640949074077</v>
      </c>
      <c r="B332" s="46">
        <f t="shared" si="5"/>
        <v>45356.640972222223</v>
      </c>
      <c r="C332" s="141">
        <v>1.9998478260869601</v>
      </c>
      <c r="D332" s="141">
        <v>-5.4347826086956501E-4</v>
      </c>
      <c r="E332" s="141">
        <v>1399.97391304348</v>
      </c>
      <c r="F332" s="141">
        <v>95.735624999999999</v>
      </c>
      <c r="G332" s="141">
        <v>21</v>
      </c>
      <c r="H332" s="141">
        <v>37.015000000000001</v>
      </c>
      <c r="I332" s="141">
        <v>6.6494999999999997</v>
      </c>
      <c r="J332" s="141">
        <v>0.08</v>
      </c>
      <c r="K332" s="141">
        <v>20.5833333333333</v>
      </c>
      <c r="L332" s="144"/>
      <c r="M332" s="141">
        <v>0</v>
      </c>
      <c r="N332" s="141">
        <v>4901.4156923076898</v>
      </c>
      <c r="O332" s="144"/>
    </row>
    <row r="333" spans="1:15" ht="14.4" x14ac:dyDescent="0.3">
      <c r="A333" s="143">
        <v>45356.641643518517</v>
      </c>
      <c r="B333" s="46">
        <f t="shared" si="5"/>
        <v>45356.64166666667</v>
      </c>
      <c r="C333" s="141">
        <v>1.99879130434783</v>
      </c>
      <c r="D333" s="141">
        <v>1.65217391304348E-4</v>
      </c>
      <c r="E333" s="141">
        <v>1400.2</v>
      </c>
      <c r="F333" s="141">
        <v>95.672857142857197</v>
      </c>
      <c r="G333" s="141">
        <v>21</v>
      </c>
      <c r="H333" s="141">
        <v>37.0042857142857</v>
      </c>
      <c r="I333" s="141">
        <v>6.649</v>
      </c>
      <c r="J333" s="141">
        <v>0.08</v>
      </c>
      <c r="K333" s="141">
        <v>20.57</v>
      </c>
      <c r="L333" s="144"/>
      <c r="M333" s="141">
        <v>0</v>
      </c>
      <c r="N333" s="141">
        <v>4901.4156923076898</v>
      </c>
      <c r="O333" s="144"/>
    </row>
    <row r="334" spans="1:15" ht="14.4" x14ac:dyDescent="0.3">
      <c r="A334" s="143">
        <v>45356.642337962963</v>
      </c>
      <c r="B334" s="46">
        <f t="shared" si="5"/>
        <v>45356.642361111109</v>
      </c>
      <c r="C334" s="141">
        <v>1.9981695652173901</v>
      </c>
      <c r="D334" s="141">
        <v>-6.9565217391304301E-5</v>
      </c>
      <c r="E334" s="141">
        <v>1400.0142857142901</v>
      </c>
      <c r="F334" s="141">
        <v>95.608000000000004</v>
      </c>
      <c r="G334" s="141">
        <v>21</v>
      </c>
      <c r="H334" s="141">
        <v>37.005000000000003</v>
      </c>
      <c r="I334" s="141">
        <v>6.649</v>
      </c>
      <c r="J334" s="141">
        <v>0.08</v>
      </c>
      <c r="K334" s="141">
        <v>20.57</v>
      </c>
      <c r="L334" s="144"/>
      <c r="M334" s="141">
        <v>0</v>
      </c>
      <c r="N334" s="141">
        <v>4901.4156923076898</v>
      </c>
      <c r="O334" s="144"/>
    </row>
    <row r="335" spans="1:15" ht="14.4" x14ac:dyDescent="0.3">
      <c r="A335" s="143">
        <v>45356.64303240741</v>
      </c>
      <c r="B335" s="46">
        <f t="shared" si="5"/>
        <v>45356.643055555556</v>
      </c>
      <c r="C335" s="141">
        <v>1.99921818181818</v>
      </c>
      <c r="D335" s="141">
        <v>-1.8181818181818199E-5</v>
      </c>
      <c r="E335" s="141">
        <v>1399.75454545455</v>
      </c>
      <c r="F335" s="141">
        <v>95.597333333333296</v>
      </c>
      <c r="G335" s="141">
        <v>21</v>
      </c>
      <c r="H335" s="141">
        <v>37.005000000000003</v>
      </c>
      <c r="I335" s="141">
        <v>6.649</v>
      </c>
      <c r="J335" s="141">
        <v>0.08</v>
      </c>
      <c r="K335" s="141">
        <v>20.57</v>
      </c>
      <c r="L335" s="144"/>
      <c r="M335" s="141">
        <v>0</v>
      </c>
      <c r="N335" s="141">
        <v>4901.4156923076898</v>
      </c>
      <c r="O335" s="144"/>
    </row>
    <row r="336" spans="1:15" ht="14.4" x14ac:dyDescent="0.3">
      <c r="A336" s="143">
        <v>45356.643726851849</v>
      </c>
      <c r="B336" s="46">
        <f t="shared" si="5"/>
        <v>45356.643750000003</v>
      </c>
      <c r="C336" s="141">
        <v>1.99931739130435</v>
      </c>
      <c r="D336" s="141">
        <v>-1.7391304347826099E-4</v>
      </c>
      <c r="E336" s="141">
        <v>1400.04545454545</v>
      </c>
      <c r="F336" s="141">
        <v>95.589230769230795</v>
      </c>
      <c r="G336" s="141">
        <v>21</v>
      </c>
      <c r="H336" s="141">
        <v>36.994</v>
      </c>
      <c r="I336" s="141">
        <v>6.649</v>
      </c>
      <c r="J336" s="141">
        <v>0.08</v>
      </c>
      <c r="K336" s="141">
        <v>20.5766666666667</v>
      </c>
      <c r="L336" s="144"/>
      <c r="M336" s="141">
        <v>0</v>
      </c>
      <c r="N336" s="141">
        <v>4901.4156923076898</v>
      </c>
      <c r="O336" s="144"/>
    </row>
    <row r="337" spans="1:15" ht="14.4" x14ac:dyDescent="0.3">
      <c r="A337" s="143">
        <v>45356.644421296296</v>
      </c>
      <c r="B337" s="46">
        <f t="shared" si="5"/>
        <v>45356.64444444445</v>
      </c>
      <c r="C337" s="141">
        <v>1.9988782608695701</v>
      </c>
      <c r="D337" s="141">
        <v>9.5000000000000005E-5</v>
      </c>
      <c r="E337" s="141">
        <v>1400.74347826087</v>
      </c>
      <c r="F337" s="141">
        <v>95.583571428571403</v>
      </c>
      <c r="G337" s="141">
        <v>21</v>
      </c>
      <c r="H337" s="141">
        <v>36.996000000000002</v>
      </c>
      <c r="I337" s="141">
        <v>6.649</v>
      </c>
      <c r="J337" s="141">
        <v>8.3333333333333301E-2</v>
      </c>
      <c r="K337" s="141">
        <v>20.574999999999999</v>
      </c>
      <c r="L337" s="144"/>
      <c r="M337" s="141">
        <v>0</v>
      </c>
      <c r="N337" s="141">
        <v>4901.4156923076898</v>
      </c>
      <c r="O337" s="144"/>
    </row>
    <row r="338" spans="1:15" ht="14.4" x14ac:dyDescent="0.3">
      <c r="A338" s="143">
        <v>45356.645115740743</v>
      </c>
      <c r="B338" s="46">
        <f t="shared" si="5"/>
        <v>45356.645138888889</v>
      </c>
      <c r="C338" s="141">
        <v>1.9990000000000001</v>
      </c>
      <c r="D338" s="141">
        <v>-2.8571428571428601E-5</v>
      </c>
      <c r="E338" s="141">
        <v>1400.0954545454499</v>
      </c>
      <c r="F338" s="141">
        <v>95.640769230769195</v>
      </c>
      <c r="G338" s="141">
        <v>21</v>
      </c>
      <c r="H338" s="141">
        <v>37.006666666666703</v>
      </c>
      <c r="I338" s="141">
        <v>6.649</v>
      </c>
      <c r="J338" s="141">
        <v>0.09</v>
      </c>
      <c r="K338" s="141">
        <v>20.573333333333299</v>
      </c>
      <c r="L338" s="144"/>
      <c r="M338" s="141">
        <v>0</v>
      </c>
      <c r="N338" s="141">
        <v>4901.4156923076898</v>
      </c>
      <c r="O338" s="144"/>
    </row>
    <row r="339" spans="1:15" ht="14.4" x14ac:dyDescent="0.3">
      <c r="A339" s="143">
        <v>45356.645810185182</v>
      </c>
      <c r="B339" s="46">
        <f t="shared" si="5"/>
        <v>45356.645833333336</v>
      </c>
      <c r="C339" s="141">
        <v>2.0011478260869602</v>
      </c>
      <c r="D339" s="141">
        <v>-2.6086956521739101E-4</v>
      </c>
      <c r="E339" s="141">
        <v>1399.6869565217401</v>
      </c>
      <c r="F339" s="141">
        <v>95.623571428571395</v>
      </c>
      <c r="G339" s="141">
        <v>21</v>
      </c>
      <c r="H339" s="141">
        <v>37.01</v>
      </c>
      <c r="I339" s="141">
        <v>6.6483333333333299</v>
      </c>
      <c r="J339" s="141">
        <v>8.5000000000000006E-2</v>
      </c>
      <c r="K339" s="141">
        <v>20.57</v>
      </c>
      <c r="L339" s="144"/>
      <c r="M339" s="141">
        <v>0</v>
      </c>
      <c r="N339" s="141">
        <v>4901.4156923076898</v>
      </c>
      <c r="O339" s="144"/>
    </row>
    <row r="340" spans="1:15" ht="14.4" x14ac:dyDescent="0.3">
      <c r="A340" s="143">
        <v>45356.646504629629</v>
      </c>
      <c r="B340" s="46">
        <f t="shared" si="5"/>
        <v>45356.646527777782</v>
      </c>
      <c r="C340" s="141">
        <v>2.0016173913043498</v>
      </c>
      <c r="D340" s="141">
        <v>8.6956521739130597E-6</v>
      </c>
      <c r="E340" s="141">
        <v>1399.44545454545</v>
      </c>
      <c r="F340" s="141">
        <v>95.573076923076897</v>
      </c>
      <c r="G340" s="141">
        <v>21</v>
      </c>
      <c r="H340" s="141">
        <v>37.01</v>
      </c>
      <c r="I340" s="141">
        <v>6.6486000000000001</v>
      </c>
      <c r="J340" s="141">
        <v>0.09</v>
      </c>
      <c r="K340" s="141">
        <v>20.56</v>
      </c>
      <c r="L340" s="144"/>
      <c r="M340" s="141">
        <v>0</v>
      </c>
      <c r="N340" s="141">
        <v>4901.4156923076898</v>
      </c>
      <c r="O340" s="144"/>
    </row>
    <row r="341" spans="1:15" ht="14.4" x14ac:dyDescent="0.3">
      <c r="A341" s="143">
        <v>45356.647199074076</v>
      </c>
      <c r="B341" s="46">
        <f t="shared" si="5"/>
        <v>45356.647222222222</v>
      </c>
      <c r="C341" s="141">
        <v>1.9995380952381001</v>
      </c>
      <c r="D341" s="141">
        <v>3.3333333333333301E-5</v>
      </c>
      <c r="E341" s="141">
        <v>1399.95</v>
      </c>
      <c r="F341" s="141">
        <v>95.53</v>
      </c>
      <c r="G341" s="141">
        <v>21</v>
      </c>
      <c r="H341" s="141">
        <v>37.01</v>
      </c>
      <c r="I341" s="141">
        <v>6.6479999999999997</v>
      </c>
      <c r="J341" s="141">
        <v>0.09</v>
      </c>
      <c r="K341" s="141">
        <v>20.565000000000001</v>
      </c>
      <c r="L341" s="144"/>
      <c r="M341" s="141">
        <v>0</v>
      </c>
      <c r="N341" s="141">
        <v>4901.4156923076898</v>
      </c>
      <c r="O341" s="144"/>
    </row>
    <row r="342" spans="1:15" ht="14.4" x14ac:dyDescent="0.3">
      <c r="A342" s="143">
        <v>45356.647893518515</v>
      </c>
      <c r="B342" s="46">
        <f t="shared" si="5"/>
        <v>45356.647916666669</v>
      </c>
      <c r="C342" s="141">
        <v>1.9993749999999999</v>
      </c>
      <c r="D342" s="141">
        <v>1.3750000000000001E-4</v>
      </c>
      <c r="E342" s="141">
        <v>1400.1416666666701</v>
      </c>
      <c r="F342" s="141">
        <v>95.462105263157895</v>
      </c>
      <c r="G342" s="141">
        <v>21</v>
      </c>
      <c r="H342" s="141">
        <v>37.005000000000003</v>
      </c>
      <c r="I342" s="141">
        <v>6.6479999999999997</v>
      </c>
      <c r="J342" s="141">
        <v>0.09</v>
      </c>
      <c r="K342" s="141">
        <v>20.56</v>
      </c>
      <c r="L342" s="144"/>
      <c r="M342" s="141">
        <v>0</v>
      </c>
      <c r="N342" s="141">
        <v>4901.4156923076898</v>
      </c>
      <c r="O342" s="144"/>
    </row>
    <row r="343" spans="1:15" ht="14.4" x14ac:dyDescent="0.3">
      <c r="A343" s="143">
        <v>45356.648587962962</v>
      </c>
      <c r="B343" s="46">
        <f t="shared" si="5"/>
        <v>45356.648611111115</v>
      </c>
      <c r="C343" s="141">
        <v>2.00055714285714</v>
      </c>
      <c r="D343" s="141">
        <v>2.54545454545455E-4</v>
      </c>
      <c r="E343" s="141">
        <v>1400.1090909090899</v>
      </c>
      <c r="F343" s="141">
        <v>95.427857142857107</v>
      </c>
      <c r="G343" s="141">
        <v>21</v>
      </c>
      <c r="H343" s="141">
        <v>37.006</v>
      </c>
      <c r="I343" s="141">
        <v>6.6479999999999997</v>
      </c>
      <c r="J343" s="141">
        <v>0.09</v>
      </c>
      <c r="K343" s="141">
        <v>20.55</v>
      </c>
      <c r="L343" s="144"/>
      <c r="M343" s="141">
        <v>0</v>
      </c>
      <c r="N343" s="141">
        <v>4901.4156923076898</v>
      </c>
      <c r="O343" s="144"/>
    </row>
    <row r="344" spans="1:15" ht="14.4" x14ac:dyDescent="0.3">
      <c r="A344" s="143">
        <v>45356.649282407408</v>
      </c>
      <c r="B344" s="46">
        <f t="shared" si="5"/>
        <v>45356.649305555555</v>
      </c>
      <c r="C344" s="141">
        <v>1.9987130434782601</v>
      </c>
      <c r="D344" s="141">
        <v>6.5217391304347793E-5</v>
      </c>
      <c r="E344" s="141">
        <v>1399.8608695652199</v>
      </c>
      <c r="F344" s="141">
        <v>95.416428571428597</v>
      </c>
      <c r="G344" s="141">
        <v>21</v>
      </c>
      <c r="H344" s="141">
        <v>37.004444444444403</v>
      </c>
      <c r="I344" s="141">
        <v>6.6479999999999997</v>
      </c>
      <c r="J344" s="141">
        <v>0.09</v>
      </c>
      <c r="K344" s="141">
        <v>20.55</v>
      </c>
      <c r="L344" s="144"/>
      <c r="M344" s="141">
        <v>0</v>
      </c>
      <c r="N344" s="141">
        <v>4901.4156923076898</v>
      </c>
      <c r="O344" s="144"/>
    </row>
    <row r="345" spans="1:15" ht="14.4" x14ac:dyDescent="0.3">
      <c r="A345" s="143">
        <v>45356.649976851855</v>
      </c>
      <c r="B345" s="46">
        <f t="shared" si="5"/>
        <v>45356.65</v>
      </c>
      <c r="C345" s="141">
        <v>1.99918636363636</v>
      </c>
      <c r="D345" s="141">
        <v>-3.18181818181818E-5</v>
      </c>
      <c r="E345" s="141">
        <v>1399.72272727273</v>
      </c>
      <c r="F345" s="141">
        <v>95.438333333333304</v>
      </c>
      <c r="G345" s="141">
        <v>21</v>
      </c>
      <c r="H345" s="141">
        <v>37.006</v>
      </c>
      <c r="I345" s="141">
        <v>6.6479999999999997</v>
      </c>
      <c r="J345" s="141">
        <v>0.09</v>
      </c>
      <c r="K345" s="141">
        <v>20.55</v>
      </c>
      <c r="L345" s="144"/>
      <c r="M345" s="141">
        <v>0</v>
      </c>
      <c r="N345" s="141">
        <v>4901.4156923076898</v>
      </c>
      <c r="O345" s="144"/>
    </row>
    <row r="346" spans="1:15" ht="14.4" x14ac:dyDescent="0.3">
      <c r="A346" s="143">
        <v>45356.650671296295</v>
      </c>
      <c r="B346" s="46">
        <f t="shared" si="5"/>
        <v>45356.650694444448</v>
      </c>
      <c r="C346" s="141">
        <v>2.0011999999999999</v>
      </c>
      <c r="D346" s="141">
        <v>1.55E-4</v>
      </c>
      <c r="E346" s="141">
        <v>1399.9949999999999</v>
      </c>
      <c r="F346" s="141">
        <v>95.333076923076902</v>
      </c>
      <c r="G346" s="141">
        <v>21</v>
      </c>
      <c r="H346" s="141">
        <v>37.005000000000003</v>
      </c>
      <c r="I346" s="141">
        <v>6.6475</v>
      </c>
      <c r="J346" s="141">
        <v>0.09</v>
      </c>
      <c r="K346" s="141">
        <v>20.5566666666667</v>
      </c>
      <c r="L346" s="144"/>
      <c r="M346" s="141">
        <v>0</v>
      </c>
      <c r="N346" s="141">
        <v>4901.4156923076898</v>
      </c>
      <c r="O346" s="144"/>
    </row>
    <row r="347" spans="1:15" ht="14.4" x14ac:dyDescent="0.3">
      <c r="A347" s="143">
        <v>45356.651365740741</v>
      </c>
      <c r="B347" s="46">
        <f t="shared" si="5"/>
        <v>45356.651388888888</v>
      </c>
      <c r="C347" s="141">
        <v>2.0005181818181801</v>
      </c>
      <c r="D347" s="141">
        <v>-3.71428571428571E-4</v>
      </c>
      <c r="E347" s="141">
        <v>1399.8954545454501</v>
      </c>
      <c r="F347" s="141">
        <v>95.228999999999999</v>
      </c>
      <c r="G347" s="141">
        <v>21</v>
      </c>
      <c r="H347" s="141">
        <v>37.005000000000003</v>
      </c>
      <c r="I347" s="141">
        <v>6.6474285714285699</v>
      </c>
      <c r="J347" s="141">
        <v>0.09</v>
      </c>
      <c r="K347" s="141">
        <v>20.55</v>
      </c>
      <c r="L347" s="144"/>
      <c r="M347" s="141">
        <v>0</v>
      </c>
      <c r="N347" s="141">
        <v>4901.4156923076898</v>
      </c>
      <c r="O347" s="144"/>
    </row>
    <row r="348" spans="1:15" ht="14.4" x14ac:dyDescent="0.3">
      <c r="A348" s="143">
        <v>45356.652060185188</v>
      </c>
      <c r="B348" s="46">
        <f t="shared" si="5"/>
        <v>45356.652083333334</v>
      </c>
      <c r="C348" s="141">
        <v>2.0006681818181802</v>
      </c>
      <c r="D348" s="141">
        <v>1.3913043478260901E-4</v>
      </c>
      <c r="E348" s="141">
        <v>1399.8</v>
      </c>
      <c r="F348" s="141">
        <v>95.338888888888903</v>
      </c>
      <c r="G348" s="141">
        <v>21</v>
      </c>
      <c r="H348" s="141">
        <v>37.005000000000003</v>
      </c>
      <c r="I348" s="141">
        <v>6.6474285714285699</v>
      </c>
      <c r="J348" s="141">
        <v>9.5000000000000001E-2</v>
      </c>
      <c r="K348" s="141">
        <v>20.55</v>
      </c>
      <c r="L348" s="144"/>
      <c r="M348" s="141">
        <v>0</v>
      </c>
      <c r="N348" s="141">
        <v>4901.4156923076898</v>
      </c>
      <c r="O348" s="144"/>
    </row>
    <row r="349" spans="1:15" ht="14.4" x14ac:dyDescent="0.3">
      <c r="A349" s="143">
        <v>45356.652754629627</v>
      </c>
      <c r="B349" s="46">
        <f t="shared" si="5"/>
        <v>45356.652777777781</v>
      </c>
      <c r="C349" s="141">
        <v>1.9998045454545501</v>
      </c>
      <c r="D349" s="141">
        <v>1.5909090909090899E-4</v>
      </c>
      <c r="E349" s="141">
        <v>1399.9619047619001</v>
      </c>
      <c r="F349" s="141">
        <v>95.332307692307694</v>
      </c>
      <c r="G349" s="141">
        <v>21</v>
      </c>
      <c r="H349" s="141">
        <v>37.005000000000003</v>
      </c>
      <c r="I349" s="141">
        <v>6.6470000000000002</v>
      </c>
      <c r="J349" s="141">
        <v>9.6666666666666706E-2</v>
      </c>
      <c r="K349" s="141">
        <v>20.55</v>
      </c>
      <c r="L349" s="144"/>
      <c r="M349" s="141">
        <v>0</v>
      </c>
      <c r="N349" s="141">
        <v>4901.4156923076898</v>
      </c>
      <c r="O349" s="144"/>
    </row>
    <row r="350" spans="1:15" ht="14.4" x14ac:dyDescent="0.3">
      <c r="A350" s="143">
        <v>45356.653449074074</v>
      </c>
      <c r="B350" s="46">
        <f t="shared" si="5"/>
        <v>45356.65347222222</v>
      </c>
      <c r="C350" s="141">
        <v>1.9981130434782599</v>
      </c>
      <c r="D350" s="141">
        <v>2.3043478260869601E-4</v>
      </c>
      <c r="E350" s="141">
        <v>1400.1681818181801</v>
      </c>
      <c r="F350" s="141">
        <v>95.336666666666702</v>
      </c>
      <c r="G350" s="141">
        <v>21</v>
      </c>
      <c r="H350" s="141">
        <v>37.01</v>
      </c>
      <c r="I350" s="141">
        <v>6.6470000000000002</v>
      </c>
      <c r="J350" s="141">
        <v>0.09</v>
      </c>
      <c r="K350" s="141">
        <v>20.54</v>
      </c>
      <c r="L350" s="141"/>
      <c r="M350" s="141">
        <v>0</v>
      </c>
      <c r="N350" s="141">
        <v>4901.4156923076898</v>
      </c>
      <c r="O350" s="144"/>
    </row>
    <row r="351" spans="1:15" ht="14.4" x14ac:dyDescent="0.3">
      <c r="A351" s="143">
        <v>45356.654143518521</v>
      </c>
      <c r="B351" s="46">
        <f t="shared" si="5"/>
        <v>45356.654166666667</v>
      </c>
      <c r="C351" s="141">
        <v>1.9989454545454499</v>
      </c>
      <c r="D351" s="141">
        <v>3.8181818181818201E-4</v>
      </c>
      <c r="E351" s="141">
        <v>1399.8136363636399</v>
      </c>
      <c r="F351" s="141">
        <v>95.328666666666706</v>
      </c>
      <c r="G351" s="141">
        <v>21</v>
      </c>
      <c r="H351" s="141">
        <v>37</v>
      </c>
      <c r="I351" s="141">
        <v>6.6463999999999999</v>
      </c>
      <c r="J351" s="141">
        <v>0.09</v>
      </c>
      <c r="K351" s="141">
        <v>20.55</v>
      </c>
      <c r="L351" s="144"/>
      <c r="M351" s="141">
        <v>0</v>
      </c>
      <c r="N351" s="141">
        <v>4901.4156923076898</v>
      </c>
      <c r="O351" s="144"/>
    </row>
    <row r="352" spans="1:15" ht="14.4" x14ac:dyDescent="0.3">
      <c r="A352" s="143">
        <v>45356.65483796296</v>
      </c>
      <c r="B352" s="46">
        <f t="shared" si="5"/>
        <v>45356.654861111114</v>
      </c>
      <c r="C352" s="141">
        <v>1.99953913043478</v>
      </c>
      <c r="D352" s="141">
        <v>-4.8695652173913099E-4</v>
      </c>
      <c r="E352" s="141">
        <v>1400.3521739130399</v>
      </c>
      <c r="F352" s="141">
        <v>95.312666666666701</v>
      </c>
      <c r="G352" s="141">
        <v>21</v>
      </c>
      <c r="H352" s="141">
        <v>36.984999999999999</v>
      </c>
      <c r="I352" s="141">
        <v>6.6464999999999996</v>
      </c>
      <c r="J352" s="141">
        <v>0.09</v>
      </c>
      <c r="K352" s="141">
        <v>20.555</v>
      </c>
      <c r="L352" s="144"/>
      <c r="M352" s="141">
        <v>0</v>
      </c>
      <c r="N352" s="141">
        <v>4901.4156923076898</v>
      </c>
      <c r="O352" s="144"/>
    </row>
    <row r="353" spans="1:15" ht="14.4" x14ac:dyDescent="0.3">
      <c r="A353" s="143">
        <v>45356.655532407407</v>
      </c>
      <c r="B353" s="46">
        <f t="shared" si="5"/>
        <v>45356.655555555561</v>
      </c>
      <c r="C353" s="141">
        <v>2.0004590909090898</v>
      </c>
      <c r="D353" s="141">
        <v>5.3913043478260897E-4</v>
      </c>
      <c r="E353" s="141">
        <v>1399.5695652173899</v>
      </c>
      <c r="F353" s="141">
        <v>95.270624999999995</v>
      </c>
      <c r="G353" s="141">
        <v>21</v>
      </c>
      <c r="H353" s="141">
        <v>36.985454545454502</v>
      </c>
      <c r="I353" s="141">
        <v>6.6464999999999996</v>
      </c>
      <c r="J353" s="141">
        <v>0.09</v>
      </c>
      <c r="K353" s="141">
        <v>20.56</v>
      </c>
      <c r="L353" s="144"/>
      <c r="M353" s="141">
        <v>0</v>
      </c>
      <c r="N353" s="141">
        <v>4901.4156923076898</v>
      </c>
      <c r="O353" s="144"/>
    </row>
    <row r="354" spans="1:15" ht="14.4" x14ac:dyDescent="0.3">
      <c r="A354" s="143">
        <v>45356.656226851854</v>
      </c>
      <c r="B354" s="46">
        <f t="shared" si="5"/>
        <v>45356.65625</v>
      </c>
      <c r="C354" s="141">
        <v>1.9998409090909099</v>
      </c>
      <c r="D354" s="141">
        <v>2.40909090909091E-4</v>
      </c>
      <c r="E354" s="141">
        <v>1400.05238095238</v>
      </c>
      <c r="F354" s="141">
        <v>95.194666666666706</v>
      </c>
      <c r="G354" s="141">
        <v>21</v>
      </c>
      <c r="H354" s="141">
        <v>36.985454545454502</v>
      </c>
      <c r="I354" s="141">
        <v>6.6459999999999999</v>
      </c>
      <c r="J354" s="141">
        <v>0.09</v>
      </c>
      <c r="K354" s="141">
        <v>20.55</v>
      </c>
      <c r="L354" s="144"/>
      <c r="M354" s="141">
        <v>0</v>
      </c>
      <c r="N354" s="141">
        <v>4901.4156923076898</v>
      </c>
      <c r="O354" s="144"/>
    </row>
    <row r="355" spans="1:15" ht="14.4" x14ac:dyDescent="0.3">
      <c r="A355" s="143">
        <v>45356.656921296293</v>
      </c>
      <c r="B355" s="46">
        <f t="shared" si="5"/>
        <v>45356.656944444447</v>
      </c>
      <c r="C355" s="141">
        <v>1.99880869565217</v>
      </c>
      <c r="D355" s="141">
        <v>2.7619047619047599E-4</v>
      </c>
      <c r="E355" s="141">
        <v>1399.8318181818199</v>
      </c>
      <c r="F355" s="141">
        <v>95.204499999999996</v>
      </c>
      <c r="G355" s="141">
        <v>21</v>
      </c>
      <c r="H355" s="141">
        <v>36.99</v>
      </c>
      <c r="I355" s="141">
        <v>6.6459999999999999</v>
      </c>
      <c r="J355" s="141">
        <v>0.09</v>
      </c>
      <c r="K355" s="141">
        <v>20.55</v>
      </c>
      <c r="L355" s="144"/>
      <c r="M355" s="141">
        <v>0</v>
      </c>
      <c r="N355" s="141">
        <v>4901.4156923076898</v>
      </c>
      <c r="O355" s="144"/>
    </row>
    <row r="356" spans="1:15" ht="14.4" x14ac:dyDescent="0.3">
      <c r="A356" s="143">
        <v>45356.65761574074</v>
      </c>
      <c r="B356" s="46">
        <f t="shared" si="5"/>
        <v>45356.657638888893</v>
      </c>
      <c r="C356" s="141">
        <v>1.99835238095238</v>
      </c>
      <c r="D356" s="141">
        <v>2.3636363636363601E-4</v>
      </c>
      <c r="E356" s="141">
        <v>1399.99130434783</v>
      </c>
      <c r="F356" s="141">
        <v>95.139375000000001</v>
      </c>
      <c r="G356" s="141">
        <v>21</v>
      </c>
      <c r="H356" s="141">
        <v>36.996666666666698</v>
      </c>
      <c r="I356" s="141">
        <v>6.6459999999999999</v>
      </c>
      <c r="J356" s="141">
        <v>0.09</v>
      </c>
      <c r="K356" s="141">
        <v>20.54</v>
      </c>
      <c r="L356" s="144"/>
      <c r="M356" s="141">
        <v>0</v>
      </c>
      <c r="N356" s="141">
        <v>4901.4156923076898</v>
      </c>
      <c r="O356" s="144"/>
    </row>
    <row r="357" spans="1:15" ht="14.4" x14ac:dyDescent="0.3">
      <c r="A357" s="143">
        <v>45356.658310185187</v>
      </c>
      <c r="B357" s="46">
        <f t="shared" si="5"/>
        <v>45356.658333333333</v>
      </c>
      <c r="C357" s="141">
        <v>1.99931739130435</v>
      </c>
      <c r="D357" s="141">
        <v>1.78260869565217E-4</v>
      </c>
      <c r="E357" s="141">
        <v>1400.0652173912999</v>
      </c>
      <c r="F357" s="141">
        <v>94.994666666666703</v>
      </c>
      <c r="G357" s="141">
        <v>21</v>
      </c>
      <c r="H357" s="141">
        <v>36.994999999999997</v>
      </c>
      <c r="I357" s="141">
        <v>6.6455000000000002</v>
      </c>
      <c r="J357" s="141">
        <v>0.09</v>
      </c>
      <c r="K357" s="141">
        <v>20.52</v>
      </c>
      <c r="L357" s="144"/>
      <c r="M357" s="141">
        <v>0</v>
      </c>
      <c r="N357" s="141">
        <v>4901.4156923076898</v>
      </c>
      <c r="O357" s="144"/>
    </row>
    <row r="358" spans="1:15" ht="14.4" x14ac:dyDescent="0.3">
      <c r="A358" s="143">
        <v>45356.659004629626</v>
      </c>
      <c r="B358" s="46">
        <f t="shared" si="5"/>
        <v>45356.65902777778</v>
      </c>
      <c r="C358" s="141">
        <v>2.00037727272727</v>
      </c>
      <c r="D358" s="141">
        <v>9.5454545454545407E-5</v>
      </c>
      <c r="E358" s="141">
        <v>1400.1227272727299</v>
      </c>
      <c r="F358" s="141">
        <v>94.872727272727303</v>
      </c>
      <c r="G358" s="141">
        <v>21</v>
      </c>
      <c r="H358" s="141">
        <v>36.99</v>
      </c>
      <c r="I358" s="141">
        <v>6.6453333333333298</v>
      </c>
      <c r="J358" s="141">
        <v>0.09</v>
      </c>
      <c r="K358" s="141">
        <v>20.515000000000001</v>
      </c>
      <c r="L358" s="144"/>
      <c r="M358" s="141">
        <v>0</v>
      </c>
      <c r="N358" s="141">
        <v>4901.4156923076898</v>
      </c>
      <c r="O358" s="144"/>
    </row>
    <row r="359" spans="1:15" ht="14.4" x14ac:dyDescent="0.3">
      <c r="A359" s="143">
        <v>45356.659699074073</v>
      </c>
      <c r="B359" s="46">
        <f t="shared" si="5"/>
        <v>45356.659722222226</v>
      </c>
      <c r="C359" s="141">
        <v>1.99861904761905</v>
      </c>
      <c r="D359" s="141">
        <v>1.9000000000000001E-4</v>
      </c>
      <c r="E359" s="141">
        <v>1399.8523809523799</v>
      </c>
      <c r="F359" s="141">
        <v>94.878333333333302</v>
      </c>
      <c r="G359" s="141">
        <v>21</v>
      </c>
      <c r="H359" s="141">
        <v>36.984000000000002</v>
      </c>
      <c r="I359" s="141">
        <v>6.6449999999999996</v>
      </c>
      <c r="J359" s="141">
        <v>0.09</v>
      </c>
      <c r="K359" s="141">
        <v>20.515000000000001</v>
      </c>
      <c r="L359" s="144"/>
      <c r="M359" s="141">
        <v>0</v>
      </c>
      <c r="N359" s="141">
        <v>4901.4156923076898</v>
      </c>
      <c r="O359" s="144"/>
    </row>
    <row r="360" spans="1:15" ht="14.4" x14ac:dyDescent="0.3">
      <c r="A360" s="143">
        <v>45356.660393518519</v>
      </c>
      <c r="B360" s="46">
        <f t="shared" si="5"/>
        <v>45356.660416666666</v>
      </c>
      <c r="C360" s="141">
        <v>1.998345</v>
      </c>
      <c r="D360" s="141">
        <v>4.8947368421052605E-4</v>
      </c>
      <c r="E360" s="141">
        <v>1399.8</v>
      </c>
      <c r="F360" s="141">
        <v>94.905833333333305</v>
      </c>
      <c r="G360" s="141">
        <v>21</v>
      </c>
      <c r="H360" s="141">
        <v>36.984000000000002</v>
      </c>
      <c r="I360" s="141">
        <v>6.6449999999999996</v>
      </c>
      <c r="J360" s="141">
        <v>0.09</v>
      </c>
      <c r="K360" s="141">
        <v>20.52</v>
      </c>
      <c r="L360" s="144"/>
      <c r="M360" s="141">
        <v>0</v>
      </c>
      <c r="N360" s="141">
        <v>4901.4156923076898</v>
      </c>
      <c r="O360" s="144"/>
    </row>
    <row r="361" spans="1:15" ht="14.4" x14ac:dyDescent="0.3">
      <c r="A361" s="143">
        <v>45356.661087962966</v>
      </c>
      <c r="B361" s="46">
        <f t="shared" si="5"/>
        <v>45356.661111111112</v>
      </c>
      <c r="C361" s="141">
        <v>2.0006318181818199</v>
      </c>
      <c r="D361" s="141">
        <v>-8.1818181818181802E-5</v>
      </c>
      <c r="E361" s="141">
        <v>1399.92857142857</v>
      </c>
      <c r="F361" s="141">
        <v>94.959090909090904</v>
      </c>
      <c r="G361" s="141">
        <v>21</v>
      </c>
      <c r="H361" s="141">
        <v>36.976666666666702</v>
      </c>
      <c r="I361" s="141">
        <v>6.6449999999999996</v>
      </c>
      <c r="J361" s="141">
        <v>0.09</v>
      </c>
      <c r="K361" s="141">
        <v>20.53</v>
      </c>
      <c r="L361" s="144"/>
      <c r="M361" s="141">
        <v>0</v>
      </c>
      <c r="N361" s="141">
        <v>4901.4156923076898</v>
      </c>
      <c r="O361" s="144"/>
    </row>
    <row r="362" spans="1:15" ht="14.4" x14ac:dyDescent="0.3">
      <c r="A362" s="143">
        <v>45356.661782407406</v>
      </c>
      <c r="B362" s="46">
        <f t="shared" si="5"/>
        <v>45356.661805555559</v>
      </c>
      <c r="C362" s="141">
        <v>1.99895</v>
      </c>
      <c r="D362" s="141">
        <v>1.7727272727272701E-4</v>
      </c>
      <c r="E362" s="141">
        <v>1400.2333333333299</v>
      </c>
      <c r="F362" s="141">
        <v>94.948750000000004</v>
      </c>
      <c r="G362" s="141">
        <v>21</v>
      </c>
      <c r="H362" s="141">
        <v>36.979999999999997</v>
      </c>
      <c r="I362" s="141">
        <v>6.6449999999999996</v>
      </c>
      <c r="J362" s="141">
        <v>0.09</v>
      </c>
      <c r="K362" s="141">
        <v>20.54</v>
      </c>
      <c r="L362" s="144"/>
      <c r="M362" s="141">
        <v>0</v>
      </c>
      <c r="N362" s="141">
        <v>4901.4156923076898</v>
      </c>
      <c r="O362" s="144"/>
    </row>
    <row r="363" spans="1:15" ht="14.4" x14ac:dyDescent="0.3">
      <c r="A363" s="143">
        <v>45356.662476851852</v>
      </c>
      <c r="B363" s="46">
        <f t="shared" si="5"/>
        <v>45356.662499999999</v>
      </c>
      <c r="C363" s="141">
        <v>2.0015954545454502</v>
      </c>
      <c r="D363" s="141">
        <v>1.4761904761904801E-4</v>
      </c>
      <c r="E363" s="141">
        <v>1400.19545454545</v>
      </c>
      <c r="F363" s="141">
        <v>94.890555555555594</v>
      </c>
      <c r="G363" s="141">
        <v>21</v>
      </c>
      <c r="H363" s="141">
        <v>36.975000000000001</v>
      </c>
      <c r="I363" s="141">
        <v>6.6444999999999999</v>
      </c>
      <c r="J363" s="141">
        <v>0.09</v>
      </c>
      <c r="K363" s="141">
        <v>20.54</v>
      </c>
      <c r="L363" s="144"/>
      <c r="M363" s="141">
        <v>0</v>
      </c>
      <c r="N363" s="141">
        <v>4901.4156923076898</v>
      </c>
      <c r="O363" s="144"/>
    </row>
    <row r="364" spans="1:15" ht="14.4" x14ac:dyDescent="0.3">
      <c r="A364" s="143">
        <v>45356.663171296299</v>
      </c>
      <c r="B364" s="46">
        <f t="shared" si="5"/>
        <v>45356.663194444445</v>
      </c>
      <c r="C364" s="141">
        <v>2.0017428571428599</v>
      </c>
      <c r="D364" s="141">
        <v>-8.4285714285714302E-4</v>
      </c>
      <c r="E364" s="141">
        <v>1399.88571428571</v>
      </c>
      <c r="F364" s="141">
        <v>94.926666666666705</v>
      </c>
      <c r="G364" s="141">
        <v>21</v>
      </c>
      <c r="H364" s="141">
        <v>36.984999999999999</v>
      </c>
      <c r="I364" s="141">
        <v>6.6444000000000001</v>
      </c>
      <c r="J364" s="141">
        <v>0.09</v>
      </c>
      <c r="K364" s="141">
        <v>20.53</v>
      </c>
      <c r="L364" s="144"/>
      <c r="M364" s="141">
        <v>0</v>
      </c>
      <c r="N364" s="141">
        <v>4901.4156923076898</v>
      </c>
      <c r="O364" s="144"/>
    </row>
    <row r="365" spans="1:15" ht="14.4" x14ac:dyDescent="0.3">
      <c r="A365" s="143">
        <v>45356.663865740738</v>
      </c>
      <c r="B365" s="46">
        <f t="shared" si="5"/>
        <v>45356.663888888892</v>
      </c>
      <c r="C365" s="141">
        <v>1.9990714285714299</v>
      </c>
      <c r="D365" s="141">
        <v>-2.3000000000000001E-4</v>
      </c>
      <c r="E365" s="141">
        <v>1400.2285714285699</v>
      </c>
      <c r="F365" s="141">
        <v>94.903333333333293</v>
      </c>
      <c r="G365" s="141">
        <v>21</v>
      </c>
      <c r="H365" s="141">
        <v>36.984999999999999</v>
      </c>
      <c r="I365" s="141">
        <v>6.6449999999999996</v>
      </c>
      <c r="J365" s="141">
        <v>0.1</v>
      </c>
      <c r="K365" s="141">
        <v>20.545000000000002</v>
      </c>
      <c r="L365" s="144"/>
      <c r="M365" s="141">
        <v>0</v>
      </c>
      <c r="N365" s="141">
        <v>4901.4156923076898</v>
      </c>
      <c r="O365" s="144"/>
    </row>
    <row r="366" spans="1:15" ht="14.4" x14ac:dyDescent="0.3">
      <c r="A366" s="143">
        <v>45356.664560185185</v>
      </c>
      <c r="B366" s="46">
        <f t="shared" si="5"/>
        <v>45356.664583333339</v>
      </c>
      <c r="C366" s="141">
        <v>1.9999714285714301</v>
      </c>
      <c r="D366" s="141">
        <v>-2.1499999999999999E-4</v>
      </c>
      <c r="E366" s="141">
        <v>1400.3333333333301</v>
      </c>
      <c r="F366" s="141">
        <v>94.903636363636394</v>
      </c>
      <c r="G366" s="141">
        <v>21</v>
      </c>
      <c r="H366" s="141">
        <v>36.983333333333299</v>
      </c>
      <c r="I366" s="141">
        <v>6.6440000000000001</v>
      </c>
      <c r="J366" s="141">
        <v>0.1</v>
      </c>
      <c r="K366" s="141">
        <v>20.545000000000002</v>
      </c>
      <c r="L366" s="144"/>
      <c r="M366" s="141">
        <v>0</v>
      </c>
      <c r="N366" s="141">
        <v>4901.4156923076898</v>
      </c>
      <c r="O366" s="144"/>
    </row>
    <row r="367" spans="1:15" ht="14.4" x14ac:dyDescent="0.3">
      <c r="A367" s="143">
        <v>45356.665254629632</v>
      </c>
      <c r="B367" s="46">
        <f t="shared" si="5"/>
        <v>45356.665277777778</v>
      </c>
      <c r="C367" s="141">
        <v>2.0006727272727298</v>
      </c>
      <c r="D367" s="141">
        <v>1.2727272727272701E-4</v>
      </c>
      <c r="E367" s="141">
        <v>1400.49545454545</v>
      </c>
      <c r="F367" s="141">
        <v>94.937777777777796</v>
      </c>
      <c r="G367" s="141">
        <v>21</v>
      </c>
      <c r="H367" s="141">
        <v>36.985714285714302</v>
      </c>
      <c r="I367" s="141">
        <v>6.6440000000000001</v>
      </c>
      <c r="J367" s="141">
        <v>0.1</v>
      </c>
      <c r="K367" s="141">
        <v>20.546666666666699</v>
      </c>
      <c r="L367" s="144"/>
      <c r="M367" s="141">
        <v>0</v>
      </c>
      <c r="N367" s="141">
        <v>4901.4156923076898</v>
      </c>
      <c r="O367" s="144"/>
    </row>
    <row r="368" spans="1:15" ht="14.4" x14ac:dyDescent="0.3">
      <c r="A368" s="143">
        <v>45356.665949074071</v>
      </c>
      <c r="B368" s="46">
        <f t="shared" si="5"/>
        <v>45356.665972222225</v>
      </c>
      <c r="C368" s="141">
        <v>1.9997521739130399</v>
      </c>
      <c r="D368" s="141">
        <v>-4.8260869565217398E-4</v>
      </c>
      <c r="E368" s="141">
        <v>1400.04347826087</v>
      </c>
      <c r="F368" s="141">
        <v>94.993333333333297</v>
      </c>
      <c r="G368" s="141">
        <v>21</v>
      </c>
      <c r="H368" s="141">
        <v>36.984999999999999</v>
      </c>
      <c r="I368" s="141">
        <v>6.6440000000000001</v>
      </c>
      <c r="J368" s="141">
        <v>0.1</v>
      </c>
      <c r="K368" s="141">
        <v>20.55</v>
      </c>
      <c r="L368" s="144"/>
      <c r="M368" s="141">
        <v>0</v>
      </c>
      <c r="N368" s="141">
        <v>4901.4156923076898</v>
      </c>
      <c r="O368" s="144"/>
    </row>
    <row r="369" spans="1:15" ht="14.4" x14ac:dyDescent="0.3">
      <c r="A369" s="143">
        <v>45356.666643518518</v>
      </c>
      <c r="B369" s="46">
        <f t="shared" si="5"/>
        <v>45356.666666666672</v>
      </c>
      <c r="C369" s="141">
        <v>1.9992772727272701</v>
      </c>
      <c r="D369" s="141">
        <v>1.8571428571428599E-4</v>
      </c>
      <c r="E369" s="141">
        <v>1399.95454545455</v>
      </c>
      <c r="F369" s="141">
        <v>95.045000000000002</v>
      </c>
      <c r="G369" s="141">
        <v>21</v>
      </c>
      <c r="H369" s="141">
        <v>36.984999999999999</v>
      </c>
      <c r="I369" s="141">
        <v>6.6435000000000004</v>
      </c>
      <c r="J369" s="141">
        <v>0.1</v>
      </c>
      <c r="K369" s="141">
        <v>20.56</v>
      </c>
      <c r="L369" s="144"/>
      <c r="M369" s="141">
        <v>0</v>
      </c>
      <c r="N369" s="141">
        <v>4901.4156923076898</v>
      </c>
      <c r="O369" s="144"/>
    </row>
    <row r="370" spans="1:15" ht="14.4" x14ac:dyDescent="0.3">
      <c r="A370" s="143">
        <v>45356.667337962965</v>
      </c>
      <c r="B370" s="46">
        <f t="shared" si="5"/>
        <v>45356.667361111111</v>
      </c>
      <c r="C370" s="141">
        <v>2.00045238095238</v>
      </c>
      <c r="D370" s="141">
        <v>1.9047619047618999E-4</v>
      </c>
      <c r="E370" s="141">
        <v>1400.0150000000001</v>
      </c>
      <c r="F370" s="141">
        <v>95.000666666666703</v>
      </c>
      <c r="G370" s="141">
        <v>21</v>
      </c>
      <c r="H370" s="141">
        <v>36.996000000000002</v>
      </c>
      <c r="I370" s="141">
        <v>6.6433999999999997</v>
      </c>
      <c r="J370" s="141">
        <v>0.1</v>
      </c>
      <c r="K370" s="141">
        <v>20.56</v>
      </c>
      <c r="L370" s="144"/>
      <c r="M370" s="141">
        <v>0</v>
      </c>
      <c r="N370" s="141">
        <v>4901.4156923076898</v>
      </c>
      <c r="O370" s="144"/>
    </row>
    <row r="371" spans="1:15" ht="14.4" x14ac:dyDescent="0.3">
      <c r="A371" s="143">
        <v>45356.668032407404</v>
      </c>
      <c r="B371" s="46">
        <f t="shared" si="5"/>
        <v>45356.668055555558</v>
      </c>
      <c r="C371" s="141">
        <v>2.0004149999999998</v>
      </c>
      <c r="D371" s="141">
        <v>-1.0952380952380999E-4</v>
      </c>
      <c r="E371" s="141">
        <v>1399.42380952381</v>
      </c>
      <c r="F371" s="141">
        <v>94.830714285714294</v>
      </c>
      <c r="G371" s="141">
        <v>21</v>
      </c>
      <c r="H371" s="141">
        <v>36.994999999999997</v>
      </c>
      <c r="I371" s="141">
        <v>6.6433999999999997</v>
      </c>
      <c r="J371" s="141">
        <v>0.1</v>
      </c>
      <c r="K371" s="141">
        <v>20.55</v>
      </c>
      <c r="L371" s="144"/>
      <c r="M371" s="141">
        <v>0</v>
      </c>
      <c r="N371" s="141">
        <v>4901.4156923076898</v>
      </c>
      <c r="O371" s="144"/>
    </row>
    <row r="372" spans="1:15" ht="14.4" x14ac:dyDescent="0.3">
      <c r="A372" s="143">
        <v>45356.668726851851</v>
      </c>
      <c r="B372" s="46">
        <f t="shared" si="5"/>
        <v>45356.668750000004</v>
      </c>
      <c r="C372" s="141">
        <v>2.0016590909090901</v>
      </c>
      <c r="D372" s="141">
        <v>-3.0454545454545502E-4</v>
      </c>
      <c r="E372" s="141">
        <v>1399.76363636364</v>
      </c>
      <c r="F372" s="141">
        <v>94.720714285714294</v>
      </c>
      <c r="G372" s="141">
        <v>21</v>
      </c>
      <c r="H372" s="141">
        <v>37.005000000000003</v>
      </c>
      <c r="I372" s="141">
        <v>6.6429999999999998</v>
      </c>
      <c r="J372" s="141">
        <v>0.1</v>
      </c>
      <c r="K372" s="141">
        <v>20.55</v>
      </c>
      <c r="L372" s="144"/>
      <c r="M372" s="141">
        <v>0</v>
      </c>
      <c r="N372" s="141">
        <v>4901.4156923076898</v>
      </c>
      <c r="O372" s="144"/>
    </row>
    <row r="373" spans="1:15" ht="14.4" x14ac:dyDescent="0.3">
      <c r="A373" s="143">
        <v>45356.669421296298</v>
      </c>
      <c r="B373" s="46">
        <f t="shared" si="5"/>
        <v>45356.669444444444</v>
      </c>
      <c r="C373" s="141">
        <v>2.00206818181818</v>
      </c>
      <c r="D373" s="141">
        <v>3.6363636363636399E-4</v>
      </c>
      <c r="E373" s="141">
        <v>1400.2</v>
      </c>
      <c r="F373" s="141">
        <v>94.686470588235295</v>
      </c>
      <c r="G373" s="141">
        <v>21</v>
      </c>
      <c r="H373" s="141">
        <v>37.006666666666703</v>
      </c>
      <c r="I373" s="141">
        <v>6.6429999999999998</v>
      </c>
      <c r="J373" s="141">
        <v>0.1</v>
      </c>
      <c r="K373" s="141">
        <v>20.55</v>
      </c>
      <c r="L373" s="144"/>
      <c r="M373" s="141">
        <v>0</v>
      </c>
      <c r="N373" s="141">
        <v>4901.4156923076898</v>
      </c>
      <c r="O373" s="144"/>
    </row>
    <row r="374" spans="1:15" ht="14.4" x14ac:dyDescent="0.3">
      <c r="A374" s="143">
        <v>45356.670115740744</v>
      </c>
      <c r="B374" s="46">
        <f t="shared" si="5"/>
        <v>45356.670138888891</v>
      </c>
      <c r="C374" s="141">
        <v>2.0000761904761899</v>
      </c>
      <c r="D374" s="141">
        <v>-1.76190476190476E-4</v>
      </c>
      <c r="E374" s="141">
        <v>1399.7761904761901</v>
      </c>
      <c r="F374" s="141">
        <v>94.847142857142899</v>
      </c>
      <c r="G374" s="141">
        <v>21</v>
      </c>
      <c r="H374" s="141">
        <v>37.005000000000003</v>
      </c>
      <c r="I374" s="141">
        <v>6.6425000000000001</v>
      </c>
      <c r="J374" s="141">
        <v>0.1</v>
      </c>
      <c r="K374" s="141">
        <v>20.55</v>
      </c>
      <c r="L374" s="144"/>
      <c r="M374" s="141">
        <v>0</v>
      </c>
      <c r="N374" s="141">
        <v>4901.4156923076898</v>
      </c>
      <c r="O374" s="144"/>
    </row>
    <row r="375" spans="1:15" ht="14.4" x14ac:dyDescent="0.3">
      <c r="A375" s="143">
        <v>45356.670810185184</v>
      </c>
      <c r="B375" s="46">
        <f t="shared" si="5"/>
        <v>45356.670833333337</v>
      </c>
      <c r="C375" s="141">
        <v>1.99803333333333</v>
      </c>
      <c r="D375" s="141">
        <v>7.6190476190476198E-5</v>
      </c>
      <c r="E375" s="141">
        <v>1399.885</v>
      </c>
      <c r="F375" s="141">
        <v>94.670714285714297</v>
      </c>
      <c r="G375" s="141">
        <v>21</v>
      </c>
      <c r="H375" s="141">
        <v>37.005000000000003</v>
      </c>
      <c r="I375" s="141">
        <v>6.6420000000000003</v>
      </c>
      <c r="J375" s="141">
        <v>0.1</v>
      </c>
      <c r="K375" s="141">
        <v>20.555</v>
      </c>
      <c r="L375" s="144"/>
      <c r="M375" s="141">
        <v>0</v>
      </c>
      <c r="N375" s="141">
        <v>4901.4156923076898</v>
      </c>
      <c r="O375" s="144"/>
    </row>
    <row r="376" spans="1:15" ht="14.4" x14ac:dyDescent="0.3">
      <c r="A376" s="143">
        <v>45356.67150462963</v>
      </c>
      <c r="B376" s="46">
        <f t="shared" si="5"/>
        <v>45356.671527777777</v>
      </c>
      <c r="C376" s="141">
        <v>2.0015727272727299</v>
      </c>
      <c r="D376" s="141">
        <v>-1.8181818181818199E-5</v>
      </c>
      <c r="E376" s="141">
        <v>1400.0476190476199</v>
      </c>
      <c r="F376" s="141">
        <v>94.603999999999999</v>
      </c>
      <c r="G376" s="141">
        <v>21</v>
      </c>
      <c r="H376" s="141">
        <v>37.01</v>
      </c>
      <c r="I376" s="141">
        <v>6.6420000000000003</v>
      </c>
      <c r="J376" s="141">
        <v>0.11</v>
      </c>
      <c r="K376" s="141">
        <v>20.55</v>
      </c>
      <c r="L376" s="144"/>
      <c r="M376" s="141">
        <v>0</v>
      </c>
      <c r="N376" s="141">
        <v>4901.4156923076898</v>
      </c>
      <c r="O376" s="144"/>
    </row>
    <row r="377" spans="1:15" ht="14.4" x14ac:dyDescent="0.3">
      <c r="A377" s="143">
        <v>45356.672199074077</v>
      </c>
      <c r="B377" s="46">
        <f t="shared" si="5"/>
        <v>45356.672222222223</v>
      </c>
      <c r="C377" s="141">
        <v>2.00052727272727</v>
      </c>
      <c r="D377" s="141">
        <v>2.72727272727273E-5</v>
      </c>
      <c r="E377" s="141">
        <v>1400.04090909091</v>
      </c>
      <c r="F377" s="141">
        <v>94.566363636363604</v>
      </c>
      <c r="G377" s="141">
        <v>21</v>
      </c>
      <c r="H377" s="141">
        <v>37.01</v>
      </c>
      <c r="I377" s="141">
        <v>6.6420000000000003</v>
      </c>
      <c r="J377" s="141">
        <v>0.11</v>
      </c>
      <c r="K377" s="141">
        <v>20.55</v>
      </c>
      <c r="L377" s="144"/>
      <c r="M377" s="141">
        <v>0</v>
      </c>
      <c r="N377" s="141">
        <v>4901.4156923076898</v>
      </c>
      <c r="O377" s="144"/>
    </row>
    <row r="378" spans="1:15" ht="14.4" x14ac:dyDescent="0.3">
      <c r="A378" s="143">
        <v>45356.672893518517</v>
      </c>
      <c r="B378" s="46">
        <f t="shared" si="5"/>
        <v>45356.67291666667</v>
      </c>
      <c r="C378" s="141">
        <v>1.9994350000000001</v>
      </c>
      <c r="D378" s="141">
        <v>2.5500000000000002E-4</v>
      </c>
      <c r="E378" s="141">
        <v>1400</v>
      </c>
      <c r="F378" s="141">
        <v>94.599411764705906</v>
      </c>
      <c r="G378" s="141">
        <v>21</v>
      </c>
      <c r="H378" s="141">
        <v>37.015000000000001</v>
      </c>
      <c r="I378" s="141">
        <v>6.6420000000000003</v>
      </c>
      <c r="J378" s="141">
        <v>0.11</v>
      </c>
      <c r="K378" s="141">
        <v>20.545000000000002</v>
      </c>
      <c r="L378" s="144"/>
      <c r="M378" s="141">
        <v>0</v>
      </c>
      <c r="N378" s="141">
        <v>4901.4156923076898</v>
      </c>
      <c r="O378" s="144"/>
    </row>
    <row r="379" spans="1:15" ht="14.4" x14ac:dyDescent="0.3">
      <c r="A379" s="143">
        <v>45356.673587962963</v>
      </c>
      <c r="B379" s="46">
        <f t="shared" si="5"/>
        <v>45356.673611111109</v>
      </c>
      <c r="C379" s="141">
        <v>2.0015571428571399</v>
      </c>
      <c r="D379" s="141">
        <v>-6.2857142857142897E-4</v>
      </c>
      <c r="E379" s="141">
        <v>1400.1047619047599</v>
      </c>
      <c r="F379" s="141">
        <v>94.681818181818201</v>
      </c>
      <c r="G379" s="141">
        <v>21</v>
      </c>
      <c r="H379" s="141">
        <v>37.01</v>
      </c>
      <c r="I379" s="141">
        <v>6.6413333333333302</v>
      </c>
      <c r="J379" s="141">
        <v>0.11</v>
      </c>
      <c r="K379" s="141">
        <v>20.545000000000002</v>
      </c>
      <c r="L379" s="144"/>
      <c r="M379" s="141">
        <v>0</v>
      </c>
      <c r="N379" s="141">
        <v>4901.4156923076898</v>
      </c>
      <c r="O379" s="144"/>
    </row>
    <row r="380" spans="1:15" ht="14.4" x14ac:dyDescent="0.3">
      <c r="A380" s="143">
        <v>45356.67428240741</v>
      </c>
      <c r="B380" s="46">
        <f t="shared" si="5"/>
        <v>45356.674305555556</v>
      </c>
      <c r="C380" s="141">
        <v>1.9996045454545499</v>
      </c>
      <c r="D380" s="141">
        <v>-1.6190476190476201E-4</v>
      </c>
      <c r="E380" s="141">
        <v>1399.8227272727299</v>
      </c>
      <c r="F380" s="141">
        <v>94.636250000000004</v>
      </c>
      <c r="G380" s="141">
        <v>21</v>
      </c>
      <c r="H380" s="141">
        <v>37.01</v>
      </c>
      <c r="I380" s="141">
        <v>6.6413333333333302</v>
      </c>
      <c r="J380" s="141">
        <v>0.11</v>
      </c>
      <c r="K380" s="141">
        <v>20.55</v>
      </c>
      <c r="L380" s="144"/>
      <c r="M380" s="141">
        <v>0</v>
      </c>
      <c r="N380" s="141">
        <v>4901.4156923076898</v>
      </c>
      <c r="O380" s="144"/>
    </row>
    <row r="381" spans="1:15" ht="14.4" x14ac:dyDescent="0.3">
      <c r="A381" s="143">
        <v>45356.674976851849</v>
      </c>
      <c r="B381" s="46">
        <f t="shared" si="5"/>
        <v>45356.675000000003</v>
      </c>
      <c r="C381" s="141">
        <v>2.0004499999999998</v>
      </c>
      <c r="D381" s="141">
        <v>1.21739130434783E-4</v>
      </c>
      <c r="E381" s="141">
        <v>1400.2208333333299</v>
      </c>
      <c r="F381" s="141">
        <v>94.560714285714297</v>
      </c>
      <c r="G381" s="141">
        <v>21</v>
      </c>
      <c r="H381" s="141">
        <v>37.01</v>
      </c>
      <c r="I381" s="141">
        <v>6.641</v>
      </c>
      <c r="J381" s="141">
        <v>0.11</v>
      </c>
      <c r="K381" s="141">
        <v>20.55</v>
      </c>
      <c r="L381" s="144"/>
      <c r="M381" s="141">
        <v>0</v>
      </c>
      <c r="N381" s="141">
        <v>4901.4156923076898</v>
      </c>
      <c r="O381" s="144"/>
    </row>
    <row r="382" spans="1:15" ht="14.4" x14ac:dyDescent="0.3">
      <c r="A382" s="143">
        <v>45356.675671296296</v>
      </c>
      <c r="B382" s="46">
        <f t="shared" si="5"/>
        <v>45356.67569444445</v>
      </c>
      <c r="C382" s="141">
        <v>2.0002818181818198</v>
      </c>
      <c r="D382" s="141">
        <v>8.0952380952381003E-5</v>
      </c>
      <c r="E382" s="141">
        <v>1399.8952380952401</v>
      </c>
      <c r="F382" s="141">
        <v>94.444666666666706</v>
      </c>
      <c r="G382" s="141">
        <v>21</v>
      </c>
      <c r="H382" s="141">
        <v>37.005000000000003</v>
      </c>
      <c r="I382" s="141">
        <v>6.6403999999999996</v>
      </c>
      <c r="J382" s="141">
        <v>0.11</v>
      </c>
      <c r="K382" s="141">
        <v>20.55</v>
      </c>
      <c r="L382" s="144"/>
      <c r="M382" s="141">
        <v>0</v>
      </c>
      <c r="N382" s="141">
        <v>4901.4156923076898</v>
      </c>
      <c r="O382" s="144"/>
    </row>
    <row r="383" spans="1:15" ht="14.4" x14ac:dyDescent="0.3">
      <c r="A383" s="143">
        <v>45356.676365740743</v>
      </c>
      <c r="B383" s="46">
        <f t="shared" si="5"/>
        <v>45356.676388888889</v>
      </c>
      <c r="C383" s="141">
        <v>2.0002599999999999</v>
      </c>
      <c r="D383" s="141">
        <v>-1.5238095238095199E-4</v>
      </c>
      <c r="E383" s="141">
        <v>1399.7761904761901</v>
      </c>
      <c r="F383" s="141">
        <v>94.468823529411793</v>
      </c>
      <c r="G383" s="141">
        <v>21</v>
      </c>
      <c r="H383" s="141">
        <v>37.006</v>
      </c>
      <c r="I383" s="141">
        <v>6.6403999999999996</v>
      </c>
      <c r="J383" s="141">
        <v>0.11</v>
      </c>
      <c r="K383" s="141">
        <v>20.55</v>
      </c>
      <c r="L383" s="144"/>
      <c r="M383" s="141">
        <v>0</v>
      </c>
      <c r="N383" s="141">
        <v>4901.4156923076898</v>
      </c>
      <c r="O383" s="144"/>
    </row>
    <row r="384" spans="1:15" ht="14.4" x14ac:dyDescent="0.3">
      <c r="A384" s="143">
        <v>45356.677060185182</v>
      </c>
      <c r="B384" s="46">
        <f t="shared" si="5"/>
        <v>45356.677083333336</v>
      </c>
      <c r="C384" s="141">
        <v>1.9986545454545499</v>
      </c>
      <c r="D384" s="141">
        <v>3.52380952380952E-4</v>
      </c>
      <c r="E384" s="141">
        <v>1400.1409090909101</v>
      </c>
      <c r="F384" s="141">
        <v>94.385294117647007</v>
      </c>
      <c r="G384" s="141">
        <v>21</v>
      </c>
      <c r="H384" s="141">
        <v>37.005000000000003</v>
      </c>
      <c r="I384" s="141">
        <v>6.64</v>
      </c>
      <c r="J384" s="141">
        <v>0.11</v>
      </c>
      <c r="K384" s="141">
        <v>20.55</v>
      </c>
      <c r="L384" s="144"/>
      <c r="M384" s="141">
        <v>0</v>
      </c>
      <c r="N384" s="141">
        <v>4901.4156923076898</v>
      </c>
      <c r="O384" s="144"/>
    </row>
    <row r="385" spans="1:15" ht="14.4" x14ac:dyDescent="0.3">
      <c r="A385" s="143">
        <v>45356.677754629629</v>
      </c>
      <c r="B385" s="46">
        <f t="shared" si="5"/>
        <v>45356.677777777782</v>
      </c>
      <c r="C385" s="141">
        <v>2.00136363636364</v>
      </c>
      <c r="D385" s="141">
        <v>7.7272727272727299E-5</v>
      </c>
      <c r="E385" s="141">
        <v>1400.175</v>
      </c>
      <c r="F385" s="141">
        <v>94.261666666666699</v>
      </c>
      <c r="G385" s="141">
        <v>21</v>
      </c>
      <c r="H385" s="141">
        <v>36.996666666666698</v>
      </c>
      <c r="I385" s="141">
        <v>6.64</v>
      </c>
      <c r="J385" s="141">
        <v>0.12</v>
      </c>
      <c r="K385" s="141">
        <v>20.55</v>
      </c>
      <c r="L385" s="144"/>
      <c r="M385" s="141">
        <v>0</v>
      </c>
      <c r="N385" s="141">
        <v>4901.4156923076898</v>
      </c>
      <c r="O385" s="144"/>
    </row>
    <row r="386" spans="1:15" ht="14.4" x14ac:dyDescent="0.3">
      <c r="A386" s="143">
        <v>45356.678449074076</v>
      </c>
      <c r="B386" s="46">
        <f t="shared" si="5"/>
        <v>45356.678472222222</v>
      </c>
      <c r="C386" s="141">
        <v>2.0028999999999999</v>
      </c>
      <c r="D386" s="141">
        <v>1.8695652173913001E-4</v>
      </c>
      <c r="E386" s="141">
        <v>1399.49090909091</v>
      </c>
      <c r="F386" s="141">
        <v>94.303124999999994</v>
      </c>
      <c r="G386" s="141">
        <v>21</v>
      </c>
      <c r="H386" s="141">
        <v>36.994999999999997</v>
      </c>
      <c r="I386" s="141">
        <v>6.64</v>
      </c>
      <c r="J386" s="141">
        <v>0.12</v>
      </c>
      <c r="K386" s="141">
        <v>20.55</v>
      </c>
      <c r="L386" s="144"/>
      <c r="M386" s="141">
        <v>0</v>
      </c>
      <c r="N386" s="141">
        <v>4901.4156923076898</v>
      </c>
      <c r="O386" s="144"/>
    </row>
    <row r="387" spans="1:15" ht="14.4" x14ac:dyDescent="0.3">
      <c r="A387" s="143">
        <v>45356.679143518515</v>
      </c>
      <c r="B387" s="46">
        <f t="shared" ref="B387:B450" si="6">MROUND(A387,"00:01:00")</f>
        <v>45356.679166666669</v>
      </c>
      <c r="C387" s="141">
        <v>2.00215454545455</v>
      </c>
      <c r="D387" s="141">
        <v>4.7826086956521701E-5</v>
      </c>
      <c r="E387" s="141">
        <v>1399.8409090909099</v>
      </c>
      <c r="F387" s="141">
        <v>94.216666666666697</v>
      </c>
      <c r="G387" s="141">
        <v>21</v>
      </c>
      <c r="H387" s="141">
        <v>37.005714285714298</v>
      </c>
      <c r="I387" s="141">
        <v>6.6394000000000002</v>
      </c>
      <c r="J387" s="141">
        <v>0.12</v>
      </c>
      <c r="K387" s="141">
        <v>20.54</v>
      </c>
      <c r="L387" s="144"/>
      <c r="M387" s="141">
        <v>0</v>
      </c>
      <c r="N387" s="141">
        <v>4901.4156923076898</v>
      </c>
      <c r="O387" s="144"/>
    </row>
    <row r="388" spans="1:15" ht="14.4" x14ac:dyDescent="0.3">
      <c r="A388" s="143">
        <v>45356.679837962962</v>
      </c>
      <c r="B388" s="46">
        <f t="shared" si="6"/>
        <v>45356.679861111115</v>
      </c>
      <c r="C388" s="141">
        <v>2.0018727272727301</v>
      </c>
      <c r="D388" s="141">
        <v>-3.33333333333333E-4</v>
      </c>
      <c r="E388" s="141">
        <v>1399.6454545454501</v>
      </c>
      <c r="F388" s="141">
        <v>94.267777777777795</v>
      </c>
      <c r="G388" s="141">
        <v>21</v>
      </c>
      <c r="H388" s="141">
        <v>37.005000000000003</v>
      </c>
      <c r="I388" s="141">
        <v>6.6394000000000002</v>
      </c>
      <c r="J388" s="141">
        <v>0.12</v>
      </c>
      <c r="K388" s="141">
        <v>20.54</v>
      </c>
      <c r="L388" s="144"/>
      <c r="M388" s="141">
        <v>0</v>
      </c>
      <c r="N388" s="141">
        <v>4901.4156923076898</v>
      </c>
      <c r="O388" s="144"/>
    </row>
    <row r="389" spans="1:15" ht="14.4" x14ac:dyDescent="0.3">
      <c r="A389" s="143">
        <v>45356.680532407408</v>
      </c>
      <c r="B389" s="46">
        <f t="shared" si="6"/>
        <v>45356.680555555555</v>
      </c>
      <c r="C389" s="141">
        <v>1.99940909090909</v>
      </c>
      <c r="D389" s="141">
        <v>-4.5454545454545498E-4</v>
      </c>
      <c r="E389" s="141">
        <v>1399.65</v>
      </c>
      <c r="F389" s="141">
        <v>94.400714285714301</v>
      </c>
      <c r="G389" s="141">
        <v>21</v>
      </c>
      <c r="H389" s="141">
        <v>37.003999999999998</v>
      </c>
      <c r="I389" s="141">
        <v>6.6390000000000002</v>
      </c>
      <c r="J389" s="141">
        <v>0.12</v>
      </c>
      <c r="K389" s="141">
        <v>20.545000000000002</v>
      </c>
      <c r="L389" s="144"/>
      <c r="M389" s="141">
        <v>0</v>
      </c>
      <c r="N389" s="141">
        <v>4901.4156923076898</v>
      </c>
      <c r="O389" s="144"/>
    </row>
    <row r="390" spans="1:15" ht="14.4" x14ac:dyDescent="0.3">
      <c r="A390" s="143">
        <v>45356.681226851855</v>
      </c>
      <c r="B390" s="46">
        <f t="shared" si="6"/>
        <v>45356.681250000001</v>
      </c>
      <c r="C390" s="141">
        <v>1.9991458333333301</v>
      </c>
      <c r="D390" s="141">
        <v>-3.0416666666666699E-4</v>
      </c>
      <c r="E390" s="141">
        <v>1400.1782608695701</v>
      </c>
      <c r="F390" s="141">
        <v>94.353999999999999</v>
      </c>
      <c r="G390" s="141">
        <v>21</v>
      </c>
      <c r="H390" s="141">
        <v>37.005000000000003</v>
      </c>
      <c r="I390" s="141">
        <v>6.6390000000000002</v>
      </c>
      <c r="J390" s="141">
        <v>0.12</v>
      </c>
      <c r="K390" s="141">
        <v>20.56</v>
      </c>
      <c r="L390" s="144"/>
      <c r="M390" s="141">
        <v>0</v>
      </c>
      <c r="N390" s="141">
        <v>4901.4156923076898</v>
      </c>
      <c r="O390" s="144"/>
    </row>
    <row r="391" spans="1:15" ht="14.4" x14ac:dyDescent="0.3">
      <c r="A391" s="143">
        <v>45356.681921296295</v>
      </c>
      <c r="B391" s="46">
        <f t="shared" si="6"/>
        <v>45356.681944444448</v>
      </c>
      <c r="C391" s="141">
        <v>1.9994347826087</v>
      </c>
      <c r="D391" s="141">
        <v>3.3913043478260899E-4</v>
      </c>
      <c r="E391" s="141">
        <v>1399.75217391304</v>
      </c>
      <c r="F391" s="141">
        <v>94.258823529411799</v>
      </c>
      <c r="G391" s="141">
        <v>21</v>
      </c>
      <c r="H391" s="141">
        <v>37.005000000000003</v>
      </c>
      <c r="I391" s="141">
        <v>6.6383999999999999</v>
      </c>
      <c r="J391" s="141">
        <v>0.11333333333333299</v>
      </c>
      <c r="K391" s="141">
        <v>20.574999999999999</v>
      </c>
      <c r="L391" s="144"/>
      <c r="M391" s="141">
        <v>0</v>
      </c>
      <c r="N391" s="141">
        <v>4901.4156923076898</v>
      </c>
      <c r="O391" s="144"/>
    </row>
    <row r="392" spans="1:15" ht="14.4" x14ac:dyDescent="0.3">
      <c r="A392" s="143">
        <v>45356.682615740741</v>
      </c>
      <c r="B392" s="46">
        <f t="shared" si="6"/>
        <v>45356.682638888888</v>
      </c>
      <c r="C392" s="141">
        <v>1.99900454545455</v>
      </c>
      <c r="D392" s="141">
        <v>-5.0000000000000001E-4</v>
      </c>
      <c r="E392" s="141">
        <v>1400.15</v>
      </c>
      <c r="F392" s="141">
        <v>94.014375000000001</v>
      </c>
      <c r="G392" s="141">
        <v>21</v>
      </c>
      <c r="H392" s="141">
        <v>37.003999999999998</v>
      </c>
      <c r="I392" s="141">
        <v>6.6379999999999999</v>
      </c>
      <c r="J392" s="141">
        <v>0.115</v>
      </c>
      <c r="K392" s="141">
        <v>20.56</v>
      </c>
      <c r="L392" s="144"/>
      <c r="M392" s="141">
        <v>0</v>
      </c>
      <c r="N392" s="141">
        <v>4901.4156923076898</v>
      </c>
      <c r="O392" s="144"/>
    </row>
    <row r="393" spans="1:15" ht="14.4" x14ac:dyDescent="0.3">
      <c r="A393" s="143">
        <v>45356.683310185188</v>
      </c>
      <c r="B393" s="46">
        <f t="shared" si="6"/>
        <v>45356.683333333334</v>
      </c>
      <c r="C393" s="141">
        <v>1.99930909090909</v>
      </c>
      <c r="D393" s="141">
        <v>4.76190476190476E-5</v>
      </c>
      <c r="E393" s="141">
        <v>1399.7684210526299</v>
      </c>
      <c r="F393" s="141">
        <v>93.971428571428604</v>
      </c>
      <c r="G393" s="141">
        <v>21</v>
      </c>
      <c r="H393" s="141">
        <v>37.005714285714298</v>
      </c>
      <c r="I393" s="141">
        <v>6.6379999999999999</v>
      </c>
      <c r="J393" s="141">
        <v>0.115</v>
      </c>
      <c r="K393" s="141">
        <v>20.535</v>
      </c>
      <c r="L393" s="144"/>
      <c r="M393" s="141">
        <v>0</v>
      </c>
      <c r="N393" s="141">
        <v>4901.4156923076898</v>
      </c>
      <c r="O393" s="144"/>
    </row>
    <row r="394" spans="1:15" ht="14.4" x14ac:dyDescent="0.3">
      <c r="A394" s="143">
        <v>45356.684004629627</v>
      </c>
      <c r="B394" s="46">
        <f t="shared" si="6"/>
        <v>45356.684027777781</v>
      </c>
      <c r="C394" s="141">
        <v>1.9996136363636401</v>
      </c>
      <c r="D394" s="141">
        <v>-1.3333333333333299E-4</v>
      </c>
      <c r="E394" s="141">
        <v>1399.9363636363601</v>
      </c>
      <c r="F394" s="141">
        <v>94.038749999999993</v>
      </c>
      <c r="G394" s="141">
        <v>21</v>
      </c>
      <c r="H394" s="141">
        <v>37.005000000000003</v>
      </c>
      <c r="I394" s="141">
        <v>6.6374000000000004</v>
      </c>
      <c r="J394" s="141">
        <v>0.11</v>
      </c>
      <c r="K394" s="141">
        <v>20.54</v>
      </c>
      <c r="L394" s="144"/>
      <c r="M394" s="141">
        <v>0</v>
      </c>
      <c r="N394" s="141">
        <v>4901.4156923076898</v>
      </c>
      <c r="O394" s="144"/>
    </row>
    <row r="395" spans="1:15" ht="14.4" x14ac:dyDescent="0.3">
      <c r="A395" s="143">
        <v>45356.684699074074</v>
      </c>
      <c r="B395" s="46">
        <f t="shared" si="6"/>
        <v>45356.68472222222</v>
      </c>
      <c r="C395" s="141">
        <v>1.999965</v>
      </c>
      <c r="D395" s="141">
        <v>4.8000000000000001E-4</v>
      </c>
      <c r="E395" s="141">
        <v>1400.15</v>
      </c>
      <c r="F395" s="141">
        <v>94.077500000000001</v>
      </c>
      <c r="G395" s="141">
        <v>21</v>
      </c>
      <c r="H395" s="141">
        <v>37.005000000000003</v>
      </c>
      <c r="I395" s="141">
        <v>6.6374000000000004</v>
      </c>
      <c r="J395" s="141">
        <v>0.11</v>
      </c>
      <c r="K395" s="141">
        <v>20.54</v>
      </c>
      <c r="L395" s="144"/>
      <c r="M395" s="141">
        <v>0</v>
      </c>
      <c r="N395" s="141">
        <v>4901.4156923076898</v>
      </c>
      <c r="O395" s="144"/>
    </row>
    <row r="396" spans="1:15" ht="14.4" x14ac:dyDescent="0.3">
      <c r="A396" s="143">
        <v>45356.685393518521</v>
      </c>
      <c r="B396" s="46">
        <f t="shared" si="6"/>
        <v>45356.685416666667</v>
      </c>
      <c r="C396" s="141">
        <v>1.9996363636363601</v>
      </c>
      <c r="D396" s="141">
        <v>-4.1818181818181798E-4</v>
      </c>
      <c r="E396" s="141">
        <v>1399.6909090909101</v>
      </c>
      <c r="F396" s="141">
        <v>94.04</v>
      </c>
      <c r="G396" s="141">
        <v>21</v>
      </c>
      <c r="H396" s="141">
        <v>37.005000000000003</v>
      </c>
      <c r="I396" s="141">
        <v>6.6369999999999996</v>
      </c>
      <c r="J396" s="141">
        <v>0.11</v>
      </c>
      <c r="K396" s="141">
        <v>20.54</v>
      </c>
      <c r="L396" s="144"/>
      <c r="M396" s="141">
        <v>0</v>
      </c>
      <c r="N396" s="141">
        <v>4901.4156923076898</v>
      </c>
      <c r="O396" s="144"/>
    </row>
    <row r="397" spans="1:15" ht="14.4" x14ac:dyDescent="0.3">
      <c r="A397" s="143">
        <v>45356.68608796296</v>
      </c>
      <c r="B397" s="46">
        <f t="shared" si="6"/>
        <v>45356.686111111114</v>
      </c>
      <c r="C397" s="141">
        <v>2.0002913043478299</v>
      </c>
      <c r="D397" s="141">
        <v>1.78260869565217E-4</v>
      </c>
      <c r="E397" s="141">
        <v>1400.1772727272701</v>
      </c>
      <c r="F397" s="141">
        <v>94.02</v>
      </c>
      <c r="G397" s="141">
        <v>21</v>
      </c>
      <c r="H397" s="141">
        <v>37.015000000000001</v>
      </c>
      <c r="I397" s="141">
        <v>6.6366666666666703</v>
      </c>
      <c r="J397" s="141">
        <v>0.115</v>
      </c>
      <c r="K397" s="141">
        <v>20.545000000000002</v>
      </c>
      <c r="L397" s="144"/>
      <c r="M397" s="141">
        <v>0</v>
      </c>
      <c r="N397" s="141">
        <v>4901.4156923076898</v>
      </c>
      <c r="O397" s="144"/>
    </row>
    <row r="398" spans="1:15" ht="14.4" x14ac:dyDescent="0.3">
      <c r="A398" s="143">
        <v>45356.686782407407</v>
      </c>
      <c r="B398" s="46">
        <f t="shared" si="6"/>
        <v>45356.686805555561</v>
      </c>
      <c r="C398" s="141">
        <v>2.00059090909091</v>
      </c>
      <c r="D398" s="141">
        <v>5.26315789473686E-6</v>
      </c>
      <c r="E398" s="141">
        <v>1399.9523809523801</v>
      </c>
      <c r="F398" s="141">
        <v>93.952105263157904</v>
      </c>
      <c r="G398" s="141">
        <v>21</v>
      </c>
      <c r="H398" s="141">
        <v>37.01</v>
      </c>
      <c r="I398" s="141">
        <v>6.6360000000000001</v>
      </c>
      <c r="J398" s="141">
        <v>0.115</v>
      </c>
      <c r="K398" s="141">
        <v>20.55</v>
      </c>
      <c r="L398" s="144"/>
      <c r="M398" s="141">
        <v>0</v>
      </c>
      <c r="N398" s="141">
        <v>4901.4156923076898</v>
      </c>
      <c r="O398" s="144"/>
    </row>
    <row r="399" spans="1:15" ht="14.4" x14ac:dyDescent="0.3">
      <c r="A399" s="143">
        <v>45356.687476851854</v>
      </c>
      <c r="B399" s="46">
        <f t="shared" si="6"/>
        <v>45356.6875</v>
      </c>
      <c r="C399" s="141">
        <v>2.0000869565217401</v>
      </c>
      <c r="D399" s="141">
        <v>5.2857142857142805E-4</v>
      </c>
      <c r="E399" s="141">
        <v>1399.78181818182</v>
      </c>
      <c r="F399" s="141">
        <v>93.903999999999996</v>
      </c>
      <c r="G399" s="141">
        <v>21</v>
      </c>
      <c r="H399" s="141">
        <v>37.003333333333302</v>
      </c>
      <c r="I399" s="141">
        <v>6.6360000000000001</v>
      </c>
      <c r="J399" s="141">
        <v>0.115</v>
      </c>
      <c r="K399" s="141">
        <v>20.543333333333301</v>
      </c>
      <c r="L399" s="144"/>
      <c r="M399" s="141">
        <v>0</v>
      </c>
      <c r="N399" s="141">
        <v>4901.4156923076898</v>
      </c>
      <c r="O399" s="144"/>
    </row>
    <row r="400" spans="1:15" ht="14.4" x14ac:dyDescent="0.3">
      <c r="A400" s="143">
        <v>45356.688171296293</v>
      </c>
      <c r="B400" s="46">
        <f t="shared" si="6"/>
        <v>45356.688194444447</v>
      </c>
      <c r="C400" s="141">
        <v>2.00039583333333</v>
      </c>
      <c r="D400" s="141">
        <v>-4.9130434782608697E-4</v>
      </c>
      <c r="E400" s="141">
        <v>1399.8217391304299</v>
      </c>
      <c r="F400" s="141">
        <v>93.916363636363599</v>
      </c>
      <c r="G400" s="141">
        <v>21</v>
      </c>
      <c r="H400" s="141">
        <v>36.994999999999997</v>
      </c>
      <c r="I400" s="141">
        <v>6.6360000000000001</v>
      </c>
      <c r="J400" s="141">
        <v>0.12</v>
      </c>
      <c r="K400" s="141">
        <v>20.55</v>
      </c>
      <c r="L400" s="144"/>
      <c r="M400" s="141">
        <v>0</v>
      </c>
      <c r="N400" s="141">
        <v>4901.4156923076898</v>
      </c>
      <c r="O400" s="144"/>
    </row>
    <row r="401" spans="1:15" ht="14.4" x14ac:dyDescent="0.3">
      <c r="A401" s="143">
        <v>45356.68886574074</v>
      </c>
      <c r="B401" s="46">
        <f t="shared" si="6"/>
        <v>45356.688888888893</v>
      </c>
      <c r="C401" s="141">
        <v>2.0015000000000001</v>
      </c>
      <c r="D401" s="141">
        <v>2.18181818181818E-4</v>
      </c>
      <c r="E401" s="141">
        <v>1400.25652173913</v>
      </c>
      <c r="F401" s="141">
        <v>93.943571428571403</v>
      </c>
      <c r="G401" s="141">
        <v>21</v>
      </c>
      <c r="H401" s="141">
        <v>36.994285714285702</v>
      </c>
      <c r="I401" s="141">
        <v>6.6354285714285703</v>
      </c>
      <c r="J401" s="141">
        <v>0.12</v>
      </c>
      <c r="K401" s="141">
        <v>20.545000000000002</v>
      </c>
      <c r="L401" s="144"/>
      <c r="M401" s="141">
        <v>0</v>
      </c>
      <c r="N401" s="141">
        <v>4901.4156923076898</v>
      </c>
      <c r="O401" s="144"/>
    </row>
    <row r="402" spans="1:15" ht="14.4" x14ac:dyDescent="0.3">
      <c r="A402" s="143">
        <v>45356.689560185187</v>
      </c>
      <c r="B402" s="46">
        <f t="shared" si="6"/>
        <v>45356.689583333333</v>
      </c>
      <c r="C402" s="141">
        <v>2.0033772727272701</v>
      </c>
      <c r="D402" s="141">
        <v>-1.5652173913043501E-4</v>
      </c>
      <c r="E402" s="141">
        <v>1400.26086956522</v>
      </c>
      <c r="F402" s="141">
        <v>93.8</v>
      </c>
      <c r="G402" s="141">
        <v>21</v>
      </c>
      <c r="H402" s="141">
        <v>36.995555555555597</v>
      </c>
      <c r="I402" s="141">
        <v>6.6355000000000004</v>
      </c>
      <c r="J402" s="141">
        <v>0.12</v>
      </c>
      <c r="K402" s="141">
        <v>20.545000000000002</v>
      </c>
      <c r="L402" s="144"/>
      <c r="M402" s="141">
        <v>0</v>
      </c>
      <c r="N402" s="141">
        <v>4901.4156923076898</v>
      </c>
      <c r="O402" s="144"/>
    </row>
    <row r="403" spans="1:15" ht="14.4" x14ac:dyDescent="0.3">
      <c r="A403" s="143">
        <v>45356.690254629626</v>
      </c>
      <c r="B403" s="46">
        <f t="shared" si="6"/>
        <v>45356.69027777778</v>
      </c>
      <c r="C403" s="141">
        <v>2.00036666666667</v>
      </c>
      <c r="D403" s="141">
        <v>3.5263157894736802E-4</v>
      </c>
      <c r="E403" s="141">
        <v>1400.2049999999999</v>
      </c>
      <c r="F403" s="141">
        <v>93.720769230769207</v>
      </c>
      <c r="G403" s="141">
        <v>21</v>
      </c>
      <c r="H403" s="141">
        <v>36.994999999999997</v>
      </c>
      <c r="I403" s="141">
        <v>6.6349999999999998</v>
      </c>
      <c r="J403" s="141">
        <v>0.12</v>
      </c>
      <c r="K403" s="141">
        <v>20.535</v>
      </c>
      <c r="L403" s="144"/>
      <c r="M403" s="141">
        <v>0</v>
      </c>
      <c r="N403" s="141">
        <v>4901.4156923076898</v>
      </c>
      <c r="O403" s="144"/>
    </row>
    <row r="404" spans="1:15" ht="14.4" x14ac:dyDescent="0.3">
      <c r="A404" s="143">
        <v>45356.690949074073</v>
      </c>
      <c r="B404" s="46">
        <f t="shared" si="6"/>
        <v>45356.690972222226</v>
      </c>
      <c r="C404" s="141">
        <v>1.9973666666666701</v>
      </c>
      <c r="D404" s="141">
        <v>-1.76190476190476E-4</v>
      </c>
      <c r="E404" s="141">
        <v>1399.7449999999999</v>
      </c>
      <c r="F404" s="141">
        <v>93.635000000000005</v>
      </c>
      <c r="G404" s="141">
        <v>21</v>
      </c>
      <c r="H404" s="141">
        <v>37</v>
      </c>
      <c r="I404" s="141">
        <v>6.6349999999999998</v>
      </c>
      <c r="J404" s="141">
        <v>0.13</v>
      </c>
      <c r="K404" s="141">
        <v>20.535</v>
      </c>
      <c r="L404" s="144"/>
      <c r="M404" s="141">
        <v>0</v>
      </c>
      <c r="N404" s="141">
        <v>4901.4156923076898</v>
      </c>
      <c r="O404" s="144"/>
    </row>
    <row r="405" spans="1:15" ht="14.4" x14ac:dyDescent="0.3">
      <c r="A405" s="143">
        <v>45356.691643518519</v>
      </c>
      <c r="B405" s="46">
        <f t="shared" si="6"/>
        <v>45356.691666666666</v>
      </c>
      <c r="C405" s="141">
        <v>2.0008590909090902</v>
      </c>
      <c r="D405" s="141">
        <v>-5.6190476190476205E-4</v>
      </c>
      <c r="E405" s="141">
        <v>1399.8</v>
      </c>
      <c r="F405" s="141">
        <v>93.612142857142899</v>
      </c>
      <c r="G405" s="141">
        <v>21</v>
      </c>
      <c r="H405" s="141">
        <v>37.006666666666703</v>
      </c>
      <c r="I405" s="141">
        <v>6.6345000000000001</v>
      </c>
      <c r="J405" s="141">
        <v>0.12</v>
      </c>
      <c r="K405" s="141">
        <v>20.526666666666699</v>
      </c>
      <c r="L405" s="144"/>
      <c r="M405" s="141">
        <v>0</v>
      </c>
      <c r="N405" s="141">
        <v>4901.4156923076898</v>
      </c>
      <c r="O405" s="144"/>
    </row>
    <row r="406" spans="1:15" ht="14.4" x14ac:dyDescent="0.3">
      <c r="A406" s="143">
        <v>45356.692337962966</v>
      </c>
      <c r="B406" s="46">
        <f t="shared" si="6"/>
        <v>45356.692361111112</v>
      </c>
      <c r="C406" s="141">
        <v>2.0021571428571399</v>
      </c>
      <c r="D406" s="141">
        <v>5.6999999999999998E-4</v>
      </c>
      <c r="E406" s="141">
        <v>1399.9047619047601</v>
      </c>
      <c r="F406" s="141">
        <v>93.646666666666704</v>
      </c>
      <c r="G406" s="141">
        <v>21</v>
      </c>
      <c r="H406" s="141">
        <v>37.003999999999998</v>
      </c>
      <c r="I406" s="141">
        <v>6.6343333333333296</v>
      </c>
      <c r="J406" s="141">
        <v>0.13</v>
      </c>
      <c r="K406" s="141">
        <v>20.527999999999999</v>
      </c>
      <c r="L406" s="144"/>
      <c r="M406" s="141">
        <v>0</v>
      </c>
      <c r="N406" s="141">
        <v>4901.4156923076898</v>
      </c>
      <c r="O406" s="144"/>
    </row>
    <row r="407" spans="1:15" ht="14.4" x14ac:dyDescent="0.3">
      <c r="A407" s="143">
        <v>45356.693032407406</v>
      </c>
      <c r="B407" s="46">
        <f t="shared" si="6"/>
        <v>45356.693055555559</v>
      </c>
      <c r="C407" s="141">
        <v>2.0008142857142901</v>
      </c>
      <c r="D407" s="141">
        <v>-5.2272727272727301E-4</v>
      </c>
      <c r="E407" s="141">
        <v>1399.72727272727</v>
      </c>
      <c r="F407" s="141">
        <v>93.614117647058805</v>
      </c>
      <c r="G407" s="141">
        <v>21</v>
      </c>
      <c r="H407" s="141">
        <v>37</v>
      </c>
      <c r="I407" s="141">
        <v>6.6340000000000003</v>
      </c>
      <c r="J407" s="141">
        <v>0.13</v>
      </c>
      <c r="K407" s="141">
        <v>20.527999999999999</v>
      </c>
      <c r="L407" s="144"/>
      <c r="M407" s="141">
        <v>0</v>
      </c>
      <c r="N407" s="141">
        <v>4901.4156923076898</v>
      </c>
      <c r="O407" s="144"/>
    </row>
    <row r="408" spans="1:15" ht="14.4" x14ac:dyDescent="0.3">
      <c r="A408" s="143">
        <v>45356.693726851852</v>
      </c>
      <c r="B408" s="46">
        <f t="shared" si="6"/>
        <v>45356.693749999999</v>
      </c>
      <c r="C408" s="141">
        <v>2.0007545454545501</v>
      </c>
      <c r="D408" s="141">
        <v>9.5454545454545502E-5</v>
      </c>
      <c r="E408" s="141">
        <v>1400.0863636363599</v>
      </c>
      <c r="F408" s="141">
        <v>93.542352941176503</v>
      </c>
      <c r="G408" s="141">
        <v>21</v>
      </c>
      <c r="H408" s="141">
        <v>36.994999999999997</v>
      </c>
      <c r="I408" s="141">
        <v>6.633</v>
      </c>
      <c r="J408" s="141">
        <v>0.13</v>
      </c>
      <c r="K408" s="141">
        <v>20.535</v>
      </c>
      <c r="L408" s="144"/>
      <c r="M408" s="141">
        <v>0</v>
      </c>
      <c r="N408" s="141">
        <v>4901.4156923076898</v>
      </c>
      <c r="O408" s="144"/>
    </row>
    <row r="409" spans="1:15" ht="14.4" x14ac:dyDescent="0.3">
      <c r="A409" s="143">
        <v>45356.694421296299</v>
      </c>
      <c r="B409" s="46">
        <f t="shared" si="6"/>
        <v>45356.694444444445</v>
      </c>
      <c r="C409" s="141">
        <v>1.9989190476190499</v>
      </c>
      <c r="D409" s="141">
        <v>3.1500000000000001E-4</v>
      </c>
      <c r="E409" s="141">
        <v>1400.42380952381</v>
      </c>
      <c r="F409" s="141">
        <v>93.553333333333299</v>
      </c>
      <c r="G409" s="141">
        <v>21</v>
      </c>
      <c r="H409" s="141">
        <v>36.994</v>
      </c>
      <c r="I409" s="141">
        <v>6.633</v>
      </c>
      <c r="J409" s="141">
        <v>0.13</v>
      </c>
      <c r="K409" s="141">
        <v>20.535</v>
      </c>
      <c r="L409" s="144"/>
      <c r="M409" s="141">
        <v>0</v>
      </c>
      <c r="N409" s="141">
        <v>4901.4156923076898</v>
      </c>
      <c r="O409" s="144"/>
    </row>
    <row r="410" spans="1:15" ht="14.4" x14ac:dyDescent="0.3">
      <c r="A410" s="143">
        <v>45356.695115740738</v>
      </c>
      <c r="B410" s="46">
        <f t="shared" si="6"/>
        <v>45356.695138888892</v>
      </c>
      <c r="C410" s="141">
        <v>1.99836818181818</v>
      </c>
      <c r="D410" s="141">
        <v>4.3913043478260898E-4</v>
      </c>
      <c r="E410" s="141">
        <v>1400.28260869565</v>
      </c>
      <c r="F410" s="141">
        <v>93.443571428571403</v>
      </c>
      <c r="G410" s="141">
        <v>21</v>
      </c>
      <c r="H410" s="141">
        <v>36.9954545454545</v>
      </c>
      <c r="I410" s="141">
        <v>6.633</v>
      </c>
      <c r="J410" s="141">
        <v>0.13</v>
      </c>
      <c r="K410" s="141">
        <v>20.54</v>
      </c>
      <c r="L410" s="141"/>
      <c r="M410" s="141">
        <v>0</v>
      </c>
      <c r="N410" s="141">
        <v>4901.4156923076898</v>
      </c>
      <c r="O410" s="144"/>
    </row>
    <row r="411" spans="1:15" ht="14.4" x14ac:dyDescent="0.3">
      <c r="A411" s="143">
        <v>45356.695810185185</v>
      </c>
      <c r="B411" s="46">
        <f t="shared" si="6"/>
        <v>45356.695833333339</v>
      </c>
      <c r="C411" s="141">
        <v>2.0011227272727301</v>
      </c>
      <c r="D411" s="141">
        <v>7.7272727272727299E-5</v>
      </c>
      <c r="E411" s="141">
        <v>1399.77727272727</v>
      </c>
      <c r="F411" s="141">
        <v>93.247142857142904</v>
      </c>
      <c r="G411" s="141">
        <v>21</v>
      </c>
      <c r="H411" s="141">
        <v>36.994999999999997</v>
      </c>
      <c r="I411" s="141">
        <v>6.6323333333333299</v>
      </c>
      <c r="J411" s="141">
        <v>0.13</v>
      </c>
      <c r="K411" s="141">
        <v>20.524999999999999</v>
      </c>
      <c r="L411" s="144"/>
      <c r="M411" s="141">
        <v>0</v>
      </c>
      <c r="N411" s="141">
        <v>4901.4156923076898</v>
      </c>
      <c r="O411" s="144"/>
    </row>
    <row r="412" spans="1:15" ht="14.4" x14ac:dyDescent="0.3">
      <c r="A412" s="143">
        <v>45356.696504629632</v>
      </c>
      <c r="B412" s="46">
        <f t="shared" si="6"/>
        <v>45356.696527777778</v>
      </c>
      <c r="C412" s="141">
        <v>1.99944090909091</v>
      </c>
      <c r="D412" s="141">
        <v>1.2727272727272701E-4</v>
      </c>
      <c r="E412" s="141">
        <v>1399.75</v>
      </c>
      <c r="F412" s="141">
        <v>93.221874999999997</v>
      </c>
      <c r="G412" s="141">
        <v>21</v>
      </c>
      <c r="H412" s="141">
        <v>37.005000000000003</v>
      </c>
      <c r="I412" s="141">
        <v>6.6319999999999997</v>
      </c>
      <c r="J412" s="141">
        <v>0.13</v>
      </c>
      <c r="K412" s="141">
        <v>20.504999999999999</v>
      </c>
      <c r="L412" s="144"/>
      <c r="M412" s="141">
        <v>0</v>
      </c>
      <c r="N412" s="141">
        <v>4901.4156923076898</v>
      </c>
      <c r="O412" s="144"/>
    </row>
    <row r="413" spans="1:15" ht="14.4" x14ac:dyDescent="0.3">
      <c r="A413" s="143">
        <v>45356.697199074071</v>
      </c>
      <c r="B413" s="46">
        <f t="shared" si="6"/>
        <v>45356.697222222225</v>
      </c>
      <c r="C413" s="141">
        <v>1.9995857142857101</v>
      </c>
      <c r="D413" s="141">
        <v>-2.0000000000000001E-4</v>
      </c>
      <c r="E413" s="141">
        <v>1400.1523809523801</v>
      </c>
      <c r="F413" s="141">
        <v>93.232666666666702</v>
      </c>
      <c r="G413" s="141">
        <v>21</v>
      </c>
      <c r="H413" s="141">
        <v>37.0042857142857</v>
      </c>
      <c r="I413" s="141">
        <v>6.6310000000000002</v>
      </c>
      <c r="J413" s="141">
        <v>0.13500000000000001</v>
      </c>
      <c r="K413" s="141">
        <v>20.51</v>
      </c>
      <c r="L413" s="144"/>
      <c r="M413" s="141">
        <v>0</v>
      </c>
      <c r="N413" s="141">
        <v>4901.4156923076898</v>
      </c>
      <c r="O413" s="144"/>
    </row>
    <row r="414" spans="1:15" ht="14.4" x14ac:dyDescent="0.3">
      <c r="A414" s="143">
        <v>45356.697893518518</v>
      </c>
      <c r="B414" s="46">
        <f t="shared" si="6"/>
        <v>45356.697916666672</v>
      </c>
      <c r="C414" s="141">
        <v>2.0001047619047601</v>
      </c>
      <c r="D414" s="141">
        <v>4.5454545454545099E-6</v>
      </c>
      <c r="E414" s="141">
        <v>1399.79090909091</v>
      </c>
      <c r="F414" s="141">
        <v>93.300769230769205</v>
      </c>
      <c r="G414" s="141">
        <v>21</v>
      </c>
      <c r="H414" s="141">
        <v>36.994999999999997</v>
      </c>
      <c r="I414" s="141">
        <v>6.6315</v>
      </c>
      <c r="J414" s="141">
        <v>0.13500000000000001</v>
      </c>
      <c r="K414" s="141">
        <v>20.504999999999999</v>
      </c>
      <c r="L414" s="144"/>
      <c r="M414" s="141">
        <v>0</v>
      </c>
      <c r="N414" s="141">
        <v>4901.4156923076898</v>
      </c>
      <c r="O414" s="144"/>
    </row>
    <row r="415" spans="1:15" ht="14.4" x14ac:dyDescent="0.3">
      <c r="A415" s="143">
        <v>45356.698587962965</v>
      </c>
      <c r="B415" s="46">
        <f t="shared" si="6"/>
        <v>45356.698611111111</v>
      </c>
      <c r="C415" s="141">
        <v>1.9999954545454499</v>
      </c>
      <c r="D415" s="141">
        <v>-6.0909090909090895E-4</v>
      </c>
      <c r="E415" s="141">
        <v>1400.0857142857101</v>
      </c>
      <c r="F415" s="141">
        <v>93.271538461538498</v>
      </c>
      <c r="G415" s="141">
        <v>21</v>
      </c>
      <c r="H415" s="141">
        <v>36.994285714285702</v>
      </c>
      <c r="I415" s="141">
        <v>6.6310000000000002</v>
      </c>
      <c r="J415" s="141">
        <v>0.14000000000000001</v>
      </c>
      <c r="K415" s="141">
        <v>20.515000000000001</v>
      </c>
      <c r="L415" s="144"/>
      <c r="M415" s="141">
        <v>0</v>
      </c>
      <c r="N415" s="141">
        <v>4901.4156923076898</v>
      </c>
      <c r="O415" s="144"/>
    </row>
    <row r="416" spans="1:15" ht="14.4" x14ac:dyDescent="0.3">
      <c r="A416" s="143">
        <v>45356.699282407404</v>
      </c>
      <c r="B416" s="46">
        <f t="shared" si="6"/>
        <v>45356.699305555558</v>
      </c>
      <c r="C416" s="141">
        <v>2.0026652173913</v>
      </c>
      <c r="D416" s="141">
        <v>-7.3913043478260904E-5</v>
      </c>
      <c r="E416" s="141">
        <v>1400.0695652173899</v>
      </c>
      <c r="F416" s="141">
        <v>93.267333333333298</v>
      </c>
      <c r="G416" s="141">
        <v>21</v>
      </c>
      <c r="H416" s="141">
        <v>36.995555555555597</v>
      </c>
      <c r="I416" s="141">
        <v>6.63</v>
      </c>
      <c r="J416" s="141">
        <v>0.14000000000000001</v>
      </c>
      <c r="K416" s="141">
        <v>20.515000000000001</v>
      </c>
      <c r="L416" s="144"/>
      <c r="M416" s="141">
        <v>0</v>
      </c>
      <c r="N416" s="141">
        <v>4901.4156923076898</v>
      </c>
      <c r="O416" s="144"/>
    </row>
    <row r="417" spans="1:15" ht="14.4" x14ac:dyDescent="0.3">
      <c r="A417" s="143">
        <v>45356.699976851851</v>
      </c>
      <c r="B417" s="46">
        <f t="shared" si="6"/>
        <v>45356.700000000004</v>
      </c>
      <c r="C417" s="141">
        <v>2.0012043478260901</v>
      </c>
      <c r="D417" s="141">
        <v>-2.69565217391304E-4</v>
      </c>
      <c r="E417" s="141">
        <v>1400.3681818181799</v>
      </c>
      <c r="F417" s="141">
        <v>93.119500000000002</v>
      </c>
      <c r="G417" s="141">
        <v>21</v>
      </c>
      <c r="H417" s="141">
        <v>36.993333333333297</v>
      </c>
      <c r="I417" s="141">
        <v>6.6304999999999996</v>
      </c>
      <c r="J417" s="141">
        <v>0.14000000000000001</v>
      </c>
      <c r="K417" s="141">
        <v>20.51</v>
      </c>
      <c r="L417" s="144"/>
      <c r="M417" s="141">
        <v>0</v>
      </c>
      <c r="N417" s="141">
        <v>4901.4156923076898</v>
      </c>
      <c r="O417" s="144"/>
    </row>
    <row r="418" spans="1:15" ht="14.4" x14ac:dyDescent="0.3">
      <c r="A418" s="143">
        <v>45356.700671296298</v>
      </c>
      <c r="B418" s="46">
        <f t="shared" si="6"/>
        <v>45356.700694444444</v>
      </c>
      <c r="C418" s="141">
        <v>2.0001695652173899</v>
      </c>
      <c r="D418" s="141">
        <v>2.4782608695652199E-4</v>
      </c>
      <c r="E418" s="141">
        <v>1399.6304347826101</v>
      </c>
      <c r="F418" s="141">
        <v>93.019374999999997</v>
      </c>
      <c r="G418" s="141">
        <v>21</v>
      </c>
      <c r="H418" s="141">
        <v>36.996000000000002</v>
      </c>
      <c r="I418" s="141">
        <v>6.63</v>
      </c>
      <c r="J418" s="141">
        <v>0.14000000000000001</v>
      </c>
      <c r="K418" s="141">
        <v>20.5066666666667</v>
      </c>
      <c r="L418" s="144"/>
      <c r="M418" s="141">
        <v>0</v>
      </c>
      <c r="N418" s="141">
        <v>4901.4156923076898</v>
      </c>
      <c r="O418" s="144"/>
    </row>
    <row r="419" spans="1:15" ht="14.4" x14ac:dyDescent="0.3">
      <c r="A419" s="143">
        <v>45356.701365740744</v>
      </c>
      <c r="B419" s="46">
        <f t="shared" si="6"/>
        <v>45356.701388888891</v>
      </c>
      <c r="C419" s="141">
        <v>2.00056818181818</v>
      </c>
      <c r="D419" s="141">
        <v>-8.1818181818181802E-5</v>
      </c>
      <c r="E419" s="141">
        <v>1400</v>
      </c>
      <c r="F419" s="141">
        <v>92.972857142857094</v>
      </c>
      <c r="G419" s="141">
        <v>21</v>
      </c>
      <c r="H419" s="141">
        <v>37</v>
      </c>
      <c r="I419" s="141">
        <v>6.6293333333333297</v>
      </c>
      <c r="J419" s="141">
        <v>0.14000000000000001</v>
      </c>
      <c r="K419" s="141">
        <v>20.5</v>
      </c>
      <c r="L419" s="144"/>
      <c r="M419" s="141">
        <v>0</v>
      </c>
      <c r="N419" s="141">
        <v>4901.4156923076898</v>
      </c>
      <c r="O419" s="144"/>
    </row>
    <row r="420" spans="1:15" ht="14.4" x14ac:dyDescent="0.3">
      <c r="A420" s="143">
        <v>45356.702060185184</v>
      </c>
      <c r="B420" s="46">
        <f t="shared" si="6"/>
        <v>45356.702083333337</v>
      </c>
      <c r="C420" s="141">
        <v>2.0003739130434801</v>
      </c>
      <c r="D420" s="141">
        <v>-5.4782608695652202E-4</v>
      </c>
      <c r="E420" s="141">
        <v>1399.9652173913</v>
      </c>
      <c r="F420" s="141">
        <v>93.006315789473703</v>
      </c>
      <c r="G420" s="141">
        <v>21</v>
      </c>
      <c r="H420" s="141">
        <v>37.005714285714298</v>
      </c>
      <c r="I420" s="141">
        <v>6.6289999999999996</v>
      </c>
      <c r="J420" s="141">
        <v>0.14599999999999999</v>
      </c>
      <c r="K420" s="141">
        <v>20.5</v>
      </c>
      <c r="L420" s="144"/>
      <c r="M420" s="141">
        <v>0</v>
      </c>
      <c r="N420" s="141">
        <v>4901.4156923076898</v>
      </c>
      <c r="O420" s="144"/>
    </row>
    <row r="421" spans="1:15" ht="14.4" x14ac:dyDescent="0.3">
      <c r="A421" s="143">
        <v>45356.70275462963</v>
      </c>
      <c r="B421" s="46">
        <f t="shared" si="6"/>
        <v>45356.702777777777</v>
      </c>
      <c r="C421" s="141">
        <v>2.0003863636363599</v>
      </c>
      <c r="D421" s="141">
        <v>1.31818181818182E-4</v>
      </c>
      <c r="E421" s="141">
        <v>1399.905</v>
      </c>
      <c r="F421" s="141">
        <v>92.951666666666696</v>
      </c>
      <c r="G421" s="141">
        <v>21</v>
      </c>
      <c r="H421" s="141">
        <v>37.005000000000003</v>
      </c>
      <c r="I421" s="141">
        <v>6.6280000000000001</v>
      </c>
      <c r="J421" s="141">
        <v>0.14000000000000001</v>
      </c>
      <c r="K421" s="141">
        <v>20.5</v>
      </c>
      <c r="L421" s="144"/>
      <c r="M421" s="141">
        <v>0</v>
      </c>
      <c r="N421" s="141">
        <v>4901.4156923076898</v>
      </c>
      <c r="O421" s="144"/>
    </row>
    <row r="422" spans="1:15" ht="14.4" x14ac:dyDescent="0.3">
      <c r="A422" s="143">
        <v>45356.703449074077</v>
      </c>
      <c r="B422" s="46">
        <f t="shared" si="6"/>
        <v>45356.703472222223</v>
      </c>
      <c r="C422" s="141">
        <v>1.99920416666667</v>
      </c>
      <c r="D422" s="141">
        <v>-6.5416666666666705E-4</v>
      </c>
      <c r="E422" s="141">
        <v>1399.7</v>
      </c>
      <c r="F422" s="141">
        <v>92.911874999999995</v>
      </c>
      <c r="G422" s="141">
        <v>21</v>
      </c>
      <c r="H422" s="141">
        <v>37.01</v>
      </c>
      <c r="I422" s="141">
        <v>6.6284999999999998</v>
      </c>
      <c r="J422" s="141">
        <v>0.15</v>
      </c>
      <c r="K422" s="141">
        <v>20.51</v>
      </c>
      <c r="L422" s="144"/>
      <c r="M422" s="141">
        <v>0</v>
      </c>
      <c r="N422" s="141">
        <v>4901.4156923076898</v>
      </c>
      <c r="O422" s="144"/>
    </row>
    <row r="423" spans="1:15" ht="14.4" x14ac:dyDescent="0.3">
      <c r="A423" s="143">
        <v>45356.704143518517</v>
      </c>
      <c r="B423" s="46">
        <f t="shared" si="6"/>
        <v>45356.70416666667</v>
      </c>
      <c r="C423" s="141">
        <v>1.99961739130435</v>
      </c>
      <c r="D423" s="141">
        <v>1.0956521739130399E-3</v>
      </c>
      <c r="E423" s="141">
        <v>1400.28260869565</v>
      </c>
      <c r="F423" s="141">
        <v>92.896249999999995</v>
      </c>
      <c r="G423" s="141">
        <v>21</v>
      </c>
      <c r="H423" s="141">
        <v>37.005000000000003</v>
      </c>
      <c r="I423" s="141">
        <v>6.6280000000000001</v>
      </c>
      <c r="J423" s="141">
        <v>0.15</v>
      </c>
      <c r="K423" s="141">
        <v>20.515000000000001</v>
      </c>
      <c r="L423" s="144"/>
      <c r="M423" s="141">
        <v>0</v>
      </c>
      <c r="N423" s="141">
        <v>4901.4156923076898</v>
      </c>
      <c r="O423" s="144"/>
    </row>
    <row r="424" spans="1:15" ht="14.4" x14ac:dyDescent="0.3">
      <c r="A424" s="143">
        <v>45356.704837962963</v>
      </c>
      <c r="B424" s="46">
        <f t="shared" si="6"/>
        <v>45356.704861111109</v>
      </c>
      <c r="C424" s="141">
        <v>1.99925217391304</v>
      </c>
      <c r="D424" s="141">
        <v>4.5652173913043501E-4</v>
      </c>
      <c r="E424" s="141">
        <v>1399.6608695652201</v>
      </c>
      <c r="F424" s="141">
        <v>92.902500000000003</v>
      </c>
      <c r="G424" s="141">
        <v>21</v>
      </c>
      <c r="H424" s="141">
        <v>37.005000000000003</v>
      </c>
      <c r="I424" s="141">
        <v>6.6269999999999998</v>
      </c>
      <c r="J424" s="141">
        <v>0.15</v>
      </c>
      <c r="K424" s="141">
        <v>20.504999999999999</v>
      </c>
      <c r="L424" s="144"/>
      <c r="M424" s="141">
        <v>0</v>
      </c>
      <c r="N424" s="141">
        <v>4901.4156923076898</v>
      </c>
      <c r="O424" s="144"/>
    </row>
    <row r="425" spans="1:15" ht="14.4" x14ac:dyDescent="0.3">
      <c r="A425" s="143">
        <v>45356.70553240741</v>
      </c>
      <c r="B425" s="46">
        <f t="shared" si="6"/>
        <v>45356.705555555556</v>
      </c>
      <c r="C425" s="141">
        <v>1.9999347826086999</v>
      </c>
      <c r="D425" s="141">
        <v>4.65217391304348E-4</v>
      </c>
      <c r="E425" s="141">
        <v>1400.44782608696</v>
      </c>
      <c r="F425" s="141">
        <v>92.969333333333296</v>
      </c>
      <c r="G425" s="141">
        <v>21</v>
      </c>
      <c r="H425" s="141">
        <v>37.01</v>
      </c>
      <c r="I425" s="141">
        <v>6.6275000000000004</v>
      </c>
      <c r="J425" s="141">
        <v>0.15</v>
      </c>
      <c r="K425" s="141">
        <v>20.515000000000001</v>
      </c>
      <c r="L425" s="144"/>
      <c r="M425" s="141">
        <v>0</v>
      </c>
      <c r="N425" s="141">
        <v>4901.4156923076898</v>
      </c>
      <c r="O425" s="144"/>
    </row>
    <row r="426" spans="1:15" ht="14.4" x14ac:dyDescent="0.3">
      <c r="A426" s="143">
        <v>45356.706226851849</v>
      </c>
      <c r="B426" s="46">
        <f t="shared" si="6"/>
        <v>45356.706250000003</v>
      </c>
      <c r="C426" s="141">
        <v>2.0000666666666702</v>
      </c>
      <c r="D426" s="141">
        <v>-6.3913043478260902E-4</v>
      </c>
      <c r="E426" s="141">
        <v>1400.23043478261</v>
      </c>
      <c r="F426" s="141">
        <v>93.044615384615398</v>
      </c>
      <c r="G426" s="141">
        <v>21</v>
      </c>
      <c r="H426" s="141">
        <v>37.01</v>
      </c>
      <c r="I426" s="141">
        <v>6.6269999999999998</v>
      </c>
      <c r="J426" s="141">
        <v>0.15</v>
      </c>
      <c r="K426" s="141">
        <v>20.535</v>
      </c>
      <c r="L426" s="144"/>
      <c r="M426" s="141">
        <v>0</v>
      </c>
      <c r="N426" s="141">
        <v>4901.4156923076898</v>
      </c>
      <c r="O426" s="144"/>
    </row>
    <row r="427" spans="1:15" ht="14.4" x14ac:dyDescent="0.3">
      <c r="A427" s="143">
        <v>45356.706921296296</v>
      </c>
      <c r="B427" s="46">
        <f t="shared" si="6"/>
        <v>45356.70694444445</v>
      </c>
      <c r="C427" s="141">
        <v>2.0002434782608698</v>
      </c>
      <c r="D427" s="141">
        <v>-4.17391304347826E-4</v>
      </c>
      <c r="E427" s="141">
        <v>1400.02727272727</v>
      </c>
      <c r="F427" s="141">
        <v>92.981875000000002</v>
      </c>
      <c r="G427" s="141">
        <v>21</v>
      </c>
      <c r="H427" s="141">
        <v>37.01</v>
      </c>
      <c r="I427" s="141">
        <v>6.6265000000000001</v>
      </c>
      <c r="J427" s="141">
        <v>0.15</v>
      </c>
      <c r="K427" s="141">
        <v>20.55</v>
      </c>
      <c r="L427" s="144"/>
      <c r="M427" s="141">
        <v>0</v>
      </c>
      <c r="N427" s="141">
        <v>4901.4156923076898</v>
      </c>
      <c r="O427" s="144"/>
    </row>
    <row r="428" spans="1:15" ht="14.4" x14ac:dyDescent="0.3">
      <c r="A428" s="143">
        <v>45356.707615740743</v>
      </c>
      <c r="B428" s="46">
        <f t="shared" si="6"/>
        <v>45356.707638888889</v>
      </c>
      <c r="C428" s="141">
        <v>2.0003850000000001</v>
      </c>
      <c r="D428" s="141">
        <v>9.6500000000000004E-4</v>
      </c>
      <c r="E428" s="141">
        <v>1400.2095238095201</v>
      </c>
      <c r="F428" s="141">
        <v>92.81</v>
      </c>
      <c r="G428" s="141">
        <v>21</v>
      </c>
      <c r="H428" s="141">
        <v>37.015000000000001</v>
      </c>
      <c r="I428" s="141">
        <v>6.6263333333333296</v>
      </c>
      <c r="J428" s="141">
        <v>0.15</v>
      </c>
      <c r="K428" s="141">
        <v>20.54</v>
      </c>
      <c r="L428" s="144"/>
      <c r="M428" s="141">
        <v>0</v>
      </c>
      <c r="N428" s="141">
        <v>4901.4156923076898</v>
      </c>
      <c r="O428" s="144"/>
    </row>
    <row r="429" spans="1:15" ht="14.4" x14ac:dyDescent="0.3">
      <c r="A429" s="143">
        <v>45356.708310185182</v>
      </c>
      <c r="B429" s="46">
        <f t="shared" si="6"/>
        <v>45356.708333333336</v>
      </c>
      <c r="C429" s="141">
        <v>2.0005142857142899</v>
      </c>
      <c r="D429" s="141">
        <v>8.2727272727272695E-4</v>
      </c>
      <c r="E429" s="141">
        <v>1399.59</v>
      </c>
      <c r="F429" s="141">
        <v>92.745833333333294</v>
      </c>
      <c r="G429" s="141">
        <v>21</v>
      </c>
      <c r="H429" s="141">
        <v>37.015999999999998</v>
      </c>
      <c r="I429" s="141">
        <v>6.6260000000000003</v>
      </c>
      <c r="J429" s="141">
        <v>0.15</v>
      </c>
      <c r="K429" s="141">
        <v>20.53</v>
      </c>
      <c r="L429" s="144"/>
      <c r="M429" s="141">
        <v>0</v>
      </c>
      <c r="N429" s="141">
        <v>4901.4156923076898</v>
      </c>
      <c r="O429" s="144"/>
    </row>
    <row r="430" spans="1:15" ht="14.4" x14ac:dyDescent="0.3">
      <c r="A430" s="143">
        <v>45356.709004629629</v>
      </c>
      <c r="B430" s="46">
        <f t="shared" si="6"/>
        <v>45356.709027777782</v>
      </c>
      <c r="C430" s="141">
        <v>2.0004499999999998</v>
      </c>
      <c r="D430" s="141">
        <v>7.7272727272727302E-4</v>
      </c>
      <c r="E430" s="141">
        <v>1400</v>
      </c>
      <c r="F430" s="141">
        <v>92.83</v>
      </c>
      <c r="G430" s="141">
        <v>21</v>
      </c>
      <c r="H430" s="141">
        <v>37.014444444444401</v>
      </c>
      <c r="I430" s="141">
        <v>6.6254</v>
      </c>
      <c r="J430" s="141">
        <v>0.15</v>
      </c>
      <c r="K430" s="141">
        <v>20.545000000000002</v>
      </c>
      <c r="L430" s="144"/>
      <c r="M430" s="141">
        <v>0</v>
      </c>
      <c r="N430" s="141">
        <v>4901.4156923076898</v>
      </c>
      <c r="O430" s="144"/>
    </row>
    <row r="431" spans="1:15" ht="14.4" x14ac:dyDescent="0.3">
      <c r="A431" s="143">
        <v>45356.709699074076</v>
      </c>
      <c r="B431" s="46">
        <f t="shared" si="6"/>
        <v>45356.709722222222</v>
      </c>
      <c r="C431" s="141">
        <v>2.0007904761904798</v>
      </c>
      <c r="D431" s="141">
        <v>4.3333333333333299E-4</v>
      </c>
      <c r="E431" s="141">
        <v>1400.36</v>
      </c>
      <c r="F431" s="141">
        <v>92.674000000000007</v>
      </c>
      <c r="G431" s="141">
        <v>21</v>
      </c>
      <c r="H431" s="141">
        <v>37.015555555555601</v>
      </c>
      <c r="I431" s="141">
        <v>6.6254</v>
      </c>
      <c r="J431" s="141">
        <v>0.15</v>
      </c>
      <c r="K431" s="141">
        <v>20.54</v>
      </c>
      <c r="L431" s="144"/>
      <c r="M431" s="141">
        <v>0</v>
      </c>
      <c r="N431" s="141">
        <v>4901.4156923076898</v>
      </c>
      <c r="O431" s="144"/>
    </row>
    <row r="432" spans="1:15" ht="14.4" x14ac:dyDescent="0.3">
      <c r="A432" s="143">
        <v>45356.710393518515</v>
      </c>
      <c r="B432" s="46">
        <f t="shared" si="6"/>
        <v>45356.710416666669</v>
      </c>
      <c r="C432" s="141">
        <v>2.0008863636363601</v>
      </c>
      <c r="D432" s="141">
        <v>-4.76190476190476E-5</v>
      </c>
      <c r="E432" s="141">
        <v>1399.97727272727</v>
      </c>
      <c r="F432" s="141">
        <v>92.469411764705896</v>
      </c>
      <c r="G432" s="141">
        <v>21</v>
      </c>
      <c r="H432" s="141">
        <v>37.014285714285698</v>
      </c>
      <c r="I432" s="141">
        <v>6.625</v>
      </c>
      <c r="J432" s="141">
        <v>0.15</v>
      </c>
      <c r="K432" s="141">
        <v>20.524999999999999</v>
      </c>
      <c r="L432" s="144"/>
      <c r="M432" s="141">
        <v>0</v>
      </c>
      <c r="N432" s="141">
        <v>4901.4156923076898</v>
      </c>
      <c r="O432" s="144"/>
    </row>
    <row r="433" spans="1:15" ht="14.4" x14ac:dyDescent="0.3">
      <c r="A433" s="143">
        <v>45356.711087962962</v>
      </c>
      <c r="B433" s="46">
        <f t="shared" si="6"/>
        <v>45356.711111111115</v>
      </c>
      <c r="C433" s="141">
        <v>1.9995272727272699</v>
      </c>
      <c r="D433" s="141">
        <v>-2.8571428571428601E-5</v>
      </c>
      <c r="E433" s="141">
        <v>1399.57619047619</v>
      </c>
      <c r="F433" s="141">
        <v>92.405333333333303</v>
      </c>
      <c r="G433" s="141">
        <v>21</v>
      </c>
      <c r="H433" s="141">
        <v>37.015999999999998</v>
      </c>
      <c r="I433" s="141">
        <v>6.6243999999999996</v>
      </c>
      <c r="J433" s="141">
        <v>0.15</v>
      </c>
      <c r="K433" s="141">
        <v>20.5</v>
      </c>
      <c r="L433" s="144"/>
      <c r="M433" s="141">
        <v>0</v>
      </c>
      <c r="N433" s="141">
        <v>4901.4156923076898</v>
      </c>
      <c r="O433" s="144"/>
    </row>
    <row r="434" spans="1:15" ht="14.4" x14ac:dyDescent="0.3">
      <c r="A434" s="143">
        <v>45356.711782407408</v>
      </c>
      <c r="B434" s="46">
        <f t="shared" si="6"/>
        <v>45356.711805555555</v>
      </c>
      <c r="C434" s="141">
        <v>2.0025428571428598</v>
      </c>
      <c r="D434" s="141">
        <v>2.73684210526316E-4</v>
      </c>
      <c r="E434" s="141">
        <v>1399.98181818182</v>
      </c>
      <c r="F434" s="141">
        <v>92.288461538461505</v>
      </c>
      <c r="G434" s="141">
        <v>21</v>
      </c>
      <c r="H434" s="141">
        <v>37.0133333333333</v>
      </c>
      <c r="I434" s="141">
        <v>6.6239999999999997</v>
      </c>
      <c r="J434" s="141">
        <v>0.15</v>
      </c>
      <c r="K434" s="141">
        <v>20.484999999999999</v>
      </c>
      <c r="L434" s="144"/>
      <c r="M434" s="141">
        <v>0</v>
      </c>
      <c r="N434" s="141">
        <v>4901.4156923076898</v>
      </c>
      <c r="O434" s="144"/>
    </row>
    <row r="435" spans="1:15" ht="14.4" x14ac:dyDescent="0.3">
      <c r="A435" s="143">
        <v>45356.712476851855</v>
      </c>
      <c r="B435" s="46">
        <f t="shared" si="6"/>
        <v>45356.712500000001</v>
      </c>
      <c r="C435" s="141">
        <v>2.00084782608696</v>
      </c>
      <c r="D435" s="141">
        <v>1.58333333333333E-4</v>
      </c>
      <c r="E435" s="141">
        <v>1400.2041666666701</v>
      </c>
      <c r="F435" s="141">
        <v>92.212941176470594</v>
      </c>
      <c r="G435" s="141">
        <v>21</v>
      </c>
      <c r="H435" s="141">
        <v>37.01</v>
      </c>
      <c r="I435" s="141">
        <v>6.6234285714285699</v>
      </c>
      <c r="J435" s="141">
        <v>0.15</v>
      </c>
      <c r="K435" s="141">
        <v>20.484999999999999</v>
      </c>
      <c r="L435" s="144"/>
      <c r="M435" s="141">
        <v>0</v>
      </c>
      <c r="N435" s="141">
        <v>4901.4156923076898</v>
      </c>
      <c r="O435" s="144"/>
    </row>
    <row r="436" spans="1:15" ht="14.4" x14ac:dyDescent="0.3">
      <c r="A436" s="143">
        <v>45356.713171296295</v>
      </c>
      <c r="B436" s="46">
        <f t="shared" si="6"/>
        <v>45356.713194444448</v>
      </c>
      <c r="C436" s="141">
        <v>2.0001952380952401</v>
      </c>
      <c r="D436" s="141">
        <v>-1.15263157894737E-3</v>
      </c>
      <c r="E436" s="141">
        <v>1400.03636363636</v>
      </c>
      <c r="F436" s="141">
        <v>92.24</v>
      </c>
      <c r="G436" s="141">
        <v>21</v>
      </c>
      <c r="H436" s="141">
        <v>37.015000000000001</v>
      </c>
      <c r="I436" s="141">
        <v>6.6234285714285699</v>
      </c>
      <c r="J436" s="141">
        <v>0.15</v>
      </c>
      <c r="K436" s="141">
        <v>20.483333333333299</v>
      </c>
      <c r="L436" s="144"/>
      <c r="M436" s="141">
        <v>0</v>
      </c>
      <c r="N436" s="141">
        <v>4901.4156923076898</v>
      </c>
      <c r="O436" s="144"/>
    </row>
    <row r="437" spans="1:15" ht="14.4" x14ac:dyDescent="0.3">
      <c r="A437" s="143">
        <v>45356.713865740741</v>
      </c>
      <c r="B437" s="46">
        <f t="shared" si="6"/>
        <v>45356.713888888888</v>
      </c>
      <c r="C437" s="141">
        <v>1.99796818181818</v>
      </c>
      <c r="D437" s="141">
        <v>-3.36363636363636E-4</v>
      </c>
      <c r="E437" s="141">
        <v>1400.02105263158</v>
      </c>
      <c r="F437" s="141">
        <v>92.123333333333306</v>
      </c>
      <c r="G437" s="141">
        <v>21</v>
      </c>
      <c r="H437" s="141">
        <v>37.015000000000001</v>
      </c>
      <c r="I437" s="141">
        <v>6.6224999999999996</v>
      </c>
      <c r="J437" s="141">
        <v>0.16</v>
      </c>
      <c r="K437" s="141">
        <v>20.474</v>
      </c>
      <c r="L437" s="144"/>
      <c r="M437" s="141">
        <v>0</v>
      </c>
      <c r="N437" s="141">
        <v>4901.4156923076898</v>
      </c>
      <c r="O437" s="144"/>
    </row>
    <row r="438" spans="1:15" ht="14.4" x14ac:dyDescent="0.3">
      <c r="A438" s="143">
        <v>45356.714560185188</v>
      </c>
      <c r="B438" s="46">
        <f t="shared" si="6"/>
        <v>45356.714583333334</v>
      </c>
      <c r="C438" s="141">
        <v>2.0016363636363601</v>
      </c>
      <c r="D438" s="141">
        <v>3.59090909090909E-4</v>
      </c>
      <c r="E438" s="141">
        <v>1399.80454545455</v>
      </c>
      <c r="F438" s="141">
        <v>92.055000000000007</v>
      </c>
      <c r="G438" s="141">
        <v>21</v>
      </c>
      <c r="H438" s="141">
        <v>37.015999999999998</v>
      </c>
      <c r="I438" s="141">
        <v>6.6224999999999996</v>
      </c>
      <c r="J438" s="141">
        <v>0.155</v>
      </c>
      <c r="K438" s="141">
        <v>20.475000000000001</v>
      </c>
      <c r="L438" s="144"/>
      <c r="M438" s="141">
        <v>0</v>
      </c>
      <c r="N438" s="141">
        <v>4901.4156923076898</v>
      </c>
      <c r="O438" s="144"/>
    </row>
    <row r="439" spans="1:15" ht="14.4" x14ac:dyDescent="0.3">
      <c r="A439" s="143">
        <v>45356.715254629627</v>
      </c>
      <c r="B439" s="46">
        <f t="shared" si="6"/>
        <v>45356.715277777781</v>
      </c>
      <c r="C439" s="141">
        <v>1.9985227272727299</v>
      </c>
      <c r="D439" s="141">
        <v>1.38095238095238E-4</v>
      </c>
      <c r="E439" s="141">
        <v>1400.07</v>
      </c>
      <c r="F439" s="141">
        <v>91.937222222222204</v>
      </c>
      <c r="G439" s="141">
        <v>21</v>
      </c>
      <c r="H439" s="141">
        <v>37.03</v>
      </c>
      <c r="I439" s="141">
        <v>6.6216666666666697</v>
      </c>
      <c r="J439" s="141">
        <v>0.16</v>
      </c>
      <c r="K439" s="141">
        <v>20.454999999999998</v>
      </c>
      <c r="L439" s="144"/>
      <c r="M439" s="141">
        <v>0</v>
      </c>
      <c r="N439" s="141">
        <v>4901.4156923076898</v>
      </c>
      <c r="O439" s="144"/>
    </row>
    <row r="440" spans="1:15" ht="14.4" x14ac:dyDescent="0.3">
      <c r="A440" s="143">
        <v>45356.715949074074</v>
      </c>
      <c r="B440" s="46">
        <f t="shared" si="6"/>
        <v>45356.71597222222</v>
      </c>
      <c r="C440" s="141">
        <v>2.00002173913043</v>
      </c>
      <c r="D440" s="141">
        <v>4.0434782608695697E-4</v>
      </c>
      <c r="E440" s="141">
        <v>1400.1173913043499</v>
      </c>
      <c r="F440" s="141">
        <v>91.807333333333304</v>
      </c>
      <c r="G440" s="141">
        <v>21</v>
      </c>
      <c r="H440" s="141">
        <v>37.024999999999999</v>
      </c>
      <c r="I440" s="141">
        <v>6.6214285714285701</v>
      </c>
      <c r="J440" s="141">
        <v>0.16</v>
      </c>
      <c r="K440" s="141">
        <v>20.454999999999998</v>
      </c>
      <c r="L440" s="144"/>
      <c r="M440" s="141">
        <v>0</v>
      </c>
      <c r="N440" s="141">
        <v>4901.4156923076898</v>
      </c>
      <c r="O440" s="144"/>
    </row>
    <row r="441" spans="1:15" ht="14.4" x14ac:dyDescent="0.3">
      <c r="A441" s="143">
        <v>45356.716643518521</v>
      </c>
      <c r="B441" s="46">
        <f t="shared" si="6"/>
        <v>45356.716666666667</v>
      </c>
      <c r="C441" s="141">
        <v>1.99835909090909</v>
      </c>
      <c r="D441" s="141">
        <v>1.3333333333333299E-4</v>
      </c>
      <c r="E441" s="141">
        <v>1399.51818181818</v>
      </c>
      <c r="F441" s="141">
        <v>91.813529411764705</v>
      </c>
      <c r="G441" s="141">
        <v>21</v>
      </c>
      <c r="H441" s="141">
        <v>37.024000000000001</v>
      </c>
      <c r="I441" s="141">
        <v>6.6210000000000004</v>
      </c>
      <c r="J441" s="141">
        <v>0.16</v>
      </c>
      <c r="K441" s="141">
        <v>20.45</v>
      </c>
      <c r="L441" s="144"/>
      <c r="M441" s="141">
        <v>0</v>
      </c>
      <c r="N441" s="141">
        <v>4901.4156923076898</v>
      </c>
      <c r="O441" s="144"/>
    </row>
    <row r="442" spans="1:15" ht="14.4" x14ac:dyDescent="0.3">
      <c r="A442" s="143">
        <v>45356.71733796296</v>
      </c>
      <c r="B442" s="46">
        <f t="shared" si="6"/>
        <v>45356.717361111114</v>
      </c>
      <c r="C442" s="141">
        <v>1.99936956521739</v>
      </c>
      <c r="D442" s="141">
        <v>-7.1739130434782597E-4</v>
      </c>
      <c r="E442" s="141">
        <v>1399.72608695652</v>
      </c>
      <c r="F442" s="141">
        <v>91.772142857142896</v>
      </c>
      <c r="G442" s="141">
        <v>21</v>
      </c>
      <c r="H442" s="141">
        <v>37.025714285714301</v>
      </c>
      <c r="I442" s="141">
        <v>6.6203333333333303</v>
      </c>
      <c r="J442" s="141">
        <v>0.16500000000000001</v>
      </c>
      <c r="K442" s="141">
        <v>20.4433333333333</v>
      </c>
      <c r="L442" s="144"/>
      <c r="M442" s="141">
        <v>0</v>
      </c>
      <c r="N442" s="141">
        <v>4901.4156923076898</v>
      </c>
      <c r="O442" s="144"/>
    </row>
    <row r="443" spans="1:15" ht="14.4" x14ac:dyDescent="0.3">
      <c r="A443" s="143">
        <v>45356.718032407407</v>
      </c>
      <c r="B443" s="46">
        <f t="shared" si="6"/>
        <v>45356.718055555561</v>
      </c>
      <c r="C443" s="141">
        <v>1.9982285714285699</v>
      </c>
      <c r="D443" s="141">
        <v>-2.14285714285714E-4</v>
      </c>
      <c r="E443" s="141">
        <v>1400.36</v>
      </c>
      <c r="F443" s="141">
        <v>91.7505263157895</v>
      </c>
      <c r="G443" s="141">
        <v>21</v>
      </c>
      <c r="H443" s="141">
        <v>37.024999999999999</v>
      </c>
      <c r="I443" s="141">
        <v>6.62</v>
      </c>
      <c r="J443" s="141">
        <v>0.16500000000000001</v>
      </c>
      <c r="K443" s="141">
        <v>20.45</v>
      </c>
      <c r="L443" s="144"/>
      <c r="M443" s="141">
        <v>0</v>
      </c>
      <c r="N443" s="141">
        <v>4901.4156923076898</v>
      </c>
      <c r="O443" s="144"/>
    </row>
    <row r="444" spans="1:15" ht="14.4" x14ac:dyDescent="0.3">
      <c r="A444" s="143">
        <v>45356.718726851854</v>
      </c>
      <c r="B444" s="46">
        <f t="shared" si="6"/>
        <v>45356.71875</v>
      </c>
      <c r="C444" s="141">
        <v>1.99902727272727</v>
      </c>
      <c r="D444" s="141">
        <v>-1.4333333333333301E-3</v>
      </c>
      <c r="E444" s="141">
        <v>1400.0380952380999</v>
      </c>
      <c r="F444" s="141">
        <v>91.661333333333303</v>
      </c>
      <c r="G444" s="141">
        <v>21</v>
      </c>
      <c r="H444" s="141">
        <v>37.024999999999999</v>
      </c>
      <c r="I444" s="141">
        <v>6.61933333333333</v>
      </c>
      <c r="J444" s="141">
        <v>0.17</v>
      </c>
      <c r="K444" s="141">
        <v>20.440000000000001</v>
      </c>
      <c r="L444" s="144"/>
      <c r="M444" s="141">
        <v>0</v>
      </c>
      <c r="N444" s="141">
        <v>4901.4156923076898</v>
      </c>
      <c r="O444" s="144"/>
    </row>
    <row r="445" spans="1:15" ht="14.4" x14ac:dyDescent="0.3">
      <c r="A445" s="143">
        <v>45356.719421296293</v>
      </c>
      <c r="B445" s="46">
        <f t="shared" si="6"/>
        <v>45356.719444444447</v>
      </c>
      <c r="C445" s="141">
        <v>1.99870454545455</v>
      </c>
      <c r="D445" s="141">
        <v>-1.5454545454545501E-4</v>
      </c>
      <c r="E445" s="141">
        <v>1400.4380952381</v>
      </c>
      <c r="F445" s="141">
        <v>91.758666666666699</v>
      </c>
      <c r="G445" s="141">
        <v>21</v>
      </c>
      <c r="H445" s="141">
        <v>37.021999999999998</v>
      </c>
      <c r="I445" s="141">
        <v>6.6195000000000004</v>
      </c>
      <c r="J445" s="141">
        <v>0.17</v>
      </c>
      <c r="K445" s="141">
        <v>20.45</v>
      </c>
      <c r="L445" s="144"/>
      <c r="M445" s="141">
        <v>0</v>
      </c>
      <c r="N445" s="141">
        <v>4901.4156923076898</v>
      </c>
      <c r="O445" s="144"/>
    </row>
    <row r="446" spans="1:15" ht="14.4" x14ac:dyDescent="0.3">
      <c r="A446" s="143">
        <v>45356.72011574074</v>
      </c>
      <c r="B446" s="46">
        <f t="shared" si="6"/>
        <v>45356.720138888893</v>
      </c>
      <c r="C446" s="141">
        <v>2.0005045454545498</v>
      </c>
      <c r="D446" s="141">
        <v>4.81818181818182E-4</v>
      </c>
      <c r="E446" s="141">
        <v>1399.9181818181801</v>
      </c>
      <c r="F446" s="141">
        <v>91.721874999999997</v>
      </c>
      <c r="G446" s="141">
        <v>21</v>
      </c>
      <c r="H446" s="141">
        <v>37.015000000000001</v>
      </c>
      <c r="I446" s="141">
        <v>6.6185</v>
      </c>
      <c r="J446" s="141">
        <v>0.17</v>
      </c>
      <c r="K446" s="141">
        <v>20.465</v>
      </c>
      <c r="L446" s="144"/>
      <c r="M446" s="141">
        <v>0</v>
      </c>
      <c r="N446" s="141">
        <v>4901.4156923076898</v>
      </c>
      <c r="O446" s="144"/>
    </row>
    <row r="447" spans="1:15" ht="14.4" x14ac:dyDescent="0.3">
      <c r="A447" s="143">
        <v>45356.720810185187</v>
      </c>
      <c r="B447" s="46">
        <f t="shared" si="6"/>
        <v>45356.720833333333</v>
      </c>
      <c r="C447" s="141">
        <v>1.9985391304347799</v>
      </c>
      <c r="D447" s="141">
        <v>-3.1904761904761898E-4</v>
      </c>
      <c r="E447" s="141">
        <v>1400.1</v>
      </c>
      <c r="F447" s="141">
        <v>91.597999999999999</v>
      </c>
      <c r="G447" s="141">
        <v>21</v>
      </c>
      <c r="H447" s="141">
        <v>37.015000000000001</v>
      </c>
      <c r="I447" s="141">
        <v>6.6180000000000003</v>
      </c>
      <c r="J447" s="141">
        <v>0.17</v>
      </c>
      <c r="K447" s="141">
        <v>20.48</v>
      </c>
      <c r="L447" s="144"/>
      <c r="M447" s="141">
        <v>0</v>
      </c>
      <c r="N447" s="141">
        <v>4901.4156923076898</v>
      </c>
      <c r="O447" s="144"/>
    </row>
    <row r="448" spans="1:15" ht="14.4" x14ac:dyDescent="0.3">
      <c r="A448" s="143">
        <v>45356.721504629626</v>
      </c>
      <c r="B448" s="46">
        <f t="shared" si="6"/>
        <v>45356.72152777778</v>
      </c>
      <c r="C448" s="141">
        <v>2.0010333333333299</v>
      </c>
      <c r="D448" s="141">
        <v>4.55E-4</v>
      </c>
      <c r="E448" s="141">
        <v>1400.28</v>
      </c>
      <c r="F448" s="141">
        <v>91.553888888888906</v>
      </c>
      <c r="G448" s="141">
        <v>21</v>
      </c>
      <c r="H448" s="141">
        <v>37.015000000000001</v>
      </c>
      <c r="I448" s="141">
        <v>6.6180000000000003</v>
      </c>
      <c r="J448" s="141">
        <v>0.17499999999999999</v>
      </c>
      <c r="K448" s="141">
        <v>20.465</v>
      </c>
      <c r="L448" s="144"/>
      <c r="M448" s="141">
        <v>0</v>
      </c>
      <c r="N448" s="141">
        <v>4901.4156923076898</v>
      </c>
      <c r="O448" s="144"/>
    </row>
    <row r="449" spans="1:15" ht="14.4" x14ac:dyDescent="0.3">
      <c r="A449" s="143">
        <v>45356.722199074073</v>
      </c>
      <c r="B449" s="46">
        <f t="shared" si="6"/>
        <v>45356.722222222226</v>
      </c>
      <c r="C449" s="141">
        <v>2.0021954545454501</v>
      </c>
      <c r="D449" s="141">
        <v>-6.5238095238095203E-4</v>
      </c>
      <c r="E449" s="141">
        <v>1399.82</v>
      </c>
      <c r="F449" s="141">
        <v>91.368750000000006</v>
      </c>
      <c r="G449" s="141">
        <v>21</v>
      </c>
      <c r="H449" s="141">
        <v>37.01</v>
      </c>
      <c r="I449" s="141">
        <v>6.6173333333333302</v>
      </c>
      <c r="J449" s="141">
        <v>0.17499999999999999</v>
      </c>
      <c r="K449" s="141">
        <v>20.440000000000001</v>
      </c>
      <c r="L449" s="144"/>
      <c r="M449" s="141">
        <v>0</v>
      </c>
      <c r="N449" s="141">
        <v>4901.4156923076898</v>
      </c>
      <c r="O449" s="144"/>
    </row>
    <row r="450" spans="1:15" ht="14.4" x14ac:dyDescent="0.3">
      <c r="A450" s="143">
        <v>45356.722893518519</v>
      </c>
      <c r="B450" s="46">
        <f t="shared" si="6"/>
        <v>45356.722916666666</v>
      </c>
      <c r="C450" s="141">
        <v>2.00176363636364</v>
      </c>
      <c r="D450" s="141">
        <v>-1.04347826086957E-4</v>
      </c>
      <c r="E450" s="141">
        <v>1400.1</v>
      </c>
      <c r="F450" s="141">
        <v>91.268666666666704</v>
      </c>
      <c r="G450" s="141">
        <v>21</v>
      </c>
      <c r="H450" s="141">
        <v>37.005000000000003</v>
      </c>
      <c r="I450" s="141">
        <v>6.6159999999999997</v>
      </c>
      <c r="J450" s="141">
        <v>0.18</v>
      </c>
      <c r="K450" s="141">
        <v>20.414999999999999</v>
      </c>
      <c r="L450" s="144"/>
      <c r="M450" s="141">
        <v>0</v>
      </c>
      <c r="N450" s="141">
        <v>4901.4156923076898</v>
      </c>
      <c r="O450" s="144"/>
    </row>
    <row r="451" spans="1:15" ht="14.4" x14ac:dyDescent="0.3">
      <c r="A451" s="143">
        <v>45356.723587962966</v>
      </c>
      <c r="B451" s="46">
        <f t="shared" ref="B451:B514" si="7">MROUND(A451,"00:01:00")</f>
        <v>45356.723611111112</v>
      </c>
      <c r="C451" s="141">
        <v>1.99967391304348</v>
      </c>
      <c r="D451" s="141">
        <v>7.2608695652173901E-4</v>
      </c>
      <c r="E451" s="141">
        <v>1400.5476190476199</v>
      </c>
      <c r="F451" s="141">
        <v>91.297692307692301</v>
      </c>
      <c r="G451" s="141">
        <v>21</v>
      </c>
      <c r="H451" s="141">
        <v>37.003999999999998</v>
      </c>
      <c r="I451" s="141">
        <v>6.6159999999999997</v>
      </c>
      <c r="J451" s="141">
        <v>0.18</v>
      </c>
      <c r="K451" s="141">
        <v>20.414999999999999</v>
      </c>
      <c r="L451" s="144"/>
      <c r="M451" s="141">
        <v>0</v>
      </c>
      <c r="N451" s="141">
        <v>4901.4156923076898</v>
      </c>
      <c r="O451" s="144"/>
    </row>
    <row r="452" spans="1:15" ht="14.4" x14ac:dyDescent="0.3">
      <c r="A452" s="143">
        <v>45356.724282407406</v>
      </c>
      <c r="B452" s="46">
        <f t="shared" si="7"/>
        <v>45356.724305555559</v>
      </c>
      <c r="C452" s="141">
        <v>2.0008545454545499</v>
      </c>
      <c r="D452" s="141">
        <v>-1.77272727272727E-3</v>
      </c>
      <c r="E452" s="141">
        <v>1399.8428571428601</v>
      </c>
      <c r="F452" s="141">
        <v>91.314117647058794</v>
      </c>
      <c r="G452" s="141">
        <v>21</v>
      </c>
      <c r="H452" s="141">
        <v>36.994999999999997</v>
      </c>
      <c r="I452" s="141">
        <v>6.6154999999999999</v>
      </c>
      <c r="J452" s="141">
        <v>0.18</v>
      </c>
      <c r="K452" s="141">
        <v>20.425000000000001</v>
      </c>
      <c r="L452" s="144"/>
      <c r="M452" s="141">
        <v>0</v>
      </c>
      <c r="N452" s="141">
        <v>4901.4156923076898</v>
      </c>
      <c r="O452" s="144"/>
    </row>
    <row r="453" spans="1:15" ht="14.4" x14ac:dyDescent="0.3">
      <c r="A453" s="143">
        <v>45356.724976851852</v>
      </c>
      <c r="B453" s="46">
        <f t="shared" si="7"/>
        <v>45356.724999999999</v>
      </c>
      <c r="C453" s="141">
        <v>1.9971363636363599</v>
      </c>
      <c r="D453" s="141">
        <v>9.2272727272727298E-4</v>
      </c>
      <c r="E453" s="141">
        <v>1400.1272727272701</v>
      </c>
      <c r="F453" s="141">
        <v>91.230666666666707</v>
      </c>
      <c r="G453" s="141">
        <v>21</v>
      </c>
      <c r="H453" s="141">
        <v>36.994545454545502</v>
      </c>
      <c r="I453" s="141">
        <v>6.6150000000000002</v>
      </c>
      <c r="J453" s="141">
        <v>0.18666666666666701</v>
      </c>
      <c r="K453" s="141">
        <v>20.440000000000001</v>
      </c>
      <c r="L453" s="144"/>
      <c r="M453" s="141">
        <v>0</v>
      </c>
      <c r="N453" s="141">
        <v>4901.4156923076898</v>
      </c>
      <c r="O453" s="144"/>
    </row>
    <row r="454" spans="1:15" ht="14.4" x14ac:dyDescent="0.3">
      <c r="A454" s="143">
        <v>45356.725671296299</v>
      </c>
      <c r="B454" s="46">
        <f t="shared" si="7"/>
        <v>45356.725694444445</v>
      </c>
      <c r="C454" s="141">
        <v>2.0011809523809498</v>
      </c>
      <c r="D454" s="141">
        <v>-2.1363636363636401E-4</v>
      </c>
      <c r="E454" s="141">
        <v>1400.22272727273</v>
      </c>
      <c r="F454" s="141">
        <v>91.235294117647101</v>
      </c>
      <c r="G454" s="141">
        <v>21</v>
      </c>
      <c r="H454" s="141">
        <v>36.994999999999997</v>
      </c>
      <c r="I454" s="141">
        <v>6.6139999999999999</v>
      </c>
      <c r="J454" s="141">
        <v>0.18666666666666701</v>
      </c>
      <c r="K454" s="141">
        <v>20.43</v>
      </c>
      <c r="L454" s="144"/>
      <c r="M454" s="141">
        <v>0</v>
      </c>
      <c r="N454" s="141">
        <v>4901.4156923076898</v>
      </c>
      <c r="O454" s="144"/>
    </row>
    <row r="455" spans="1:15" ht="14.4" x14ac:dyDescent="0.3">
      <c r="A455" s="143">
        <v>45356.726365740738</v>
      </c>
      <c r="B455" s="46">
        <f t="shared" si="7"/>
        <v>45356.726388888892</v>
      </c>
      <c r="C455" s="141">
        <v>2.0009045454545502</v>
      </c>
      <c r="D455" s="141">
        <v>-1.0954545454545501E-3</v>
      </c>
      <c r="E455" s="141">
        <v>1400.00952380952</v>
      </c>
      <c r="F455" s="141">
        <v>91.159047619047598</v>
      </c>
      <c r="G455" s="141">
        <v>21</v>
      </c>
      <c r="H455" s="141">
        <v>36.994999999999997</v>
      </c>
      <c r="I455" s="141">
        <v>6.6136666666666697</v>
      </c>
      <c r="J455" s="141">
        <v>0.19</v>
      </c>
      <c r="K455" s="141">
        <v>20.434999999999999</v>
      </c>
      <c r="L455" s="144"/>
      <c r="M455" s="141">
        <v>0</v>
      </c>
      <c r="N455" s="141">
        <v>4901.4156923076898</v>
      </c>
      <c r="O455" s="144"/>
    </row>
    <row r="456" spans="1:15" ht="14.4" x14ac:dyDescent="0.3">
      <c r="A456" s="143">
        <v>45356.727060185185</v>
      </c>
      <c r="B456" s="46">
        <f t="shared" si="7"/>
        <v>45356.727083333339</v>
      </c>
      <c r="C456" s="141">
        <v>1.99802105263158</v>
      </c>
      <c r="D456" s="141">
        <v>3.4705882352941201E-4</v>
      </c>
      <c r="E456" s="141">
        <v>1399.7631578947401</v>
      </c>
      <c r="F456" s="141">
        <v>91.074666666666701</v>
      </c>
      <c r="G456" s="141">
        <v>21</v>
      </c>
      <c r="H456" s="141">
        <v>36.994999999999997</v>
      </c>
      <c r="I456" s="141">
        <v>6.6133333333333297</v>
      </c>
      <c r="J456" s="141">
        <v>0.19</v>
      </c>
      <c r="K456" s="141">
        <v>20.425000000000001</v>
      </c>
      <c r="L456" s="144"/>
      <c r="M456" s="141">
        <v>0</v>
      </c>
      <c r="N456" s="141">
        <v>4901.4156923076898</v>
      </c>
      <c r="O456" s="144"/>
    </row>
    <row r="457" spans="1:15" ht="14.4" x14ac:dyDescent="0.3">
      <c r="A457" s="143">
        <v>45356.727754629632</v>
      </c>
      <c r="B457" s="46">
        <f t="shared" si="7"/>
        <v>45356.727777777778</v>
      </c>
      <c r="C457" s="141">
        <v>2.00136363636364</v>
      </c>
      <c r="D457" s="141">
        <v>-4.1302939904209702E-20</v>
      </c>
      <c r="E457" s="141">
        <v>1400.1363636363601</v>
      </c>
      <c r="F457" s="141">
        <v>91.044166666666698</v>
      </c>
      <c r="G457" s="141">
        <v>21</v>
      </c>
      <c r="H457" s="141">
        <v>36.993333333333297</v>
      </c>
      <c r="I457" s="141">
        <v>6.6124999999999998</v>
      </c>
      <c r="J457" s="141">
        <v>0.19</v>
      </c>
      <c r="K457" s="141">
        <v>20.43</v>
      </c>
      <c r="L457" s="144"/>
      <c r="M457" s="141">
        <v>0</v>
      </c>
      <c r="N457" s="141">
        <v>4901.4156923076898</v>
      </c>
      <c r="O457" s="144"/>
    </row>
    <row r="458" spans="1:15" ht="14.4" x14ac:dyDescent="0.3">
      <c r="A458" s="143">
        <v>45356.728449074071</v>
      </c>
      <c r="B458" s="46">
        <f t="shared" si="7"/>
        <v>45356.728472222225</v>
      </c>
      <c r="C458" s="141">
        <v>1.9997750000000001</v>
      </c>
      <c r="D458" s="141">
        <v>-4.2857142857142898E-4</v>
      </c>
      <c r="E458" s="141">
        <v>1400.0619047619</v>
      </c>
      <c r="F458" s="141">
        <v>91.036666666666704</v>
      </c>
      <c r="G458" s="141">
        <v>21</v>
      </c>
      <c r="H458" s="141">
        <v>36.994999999999997</v>
      </c>
      <c r="I458" s="141">
        <v>6.6120000000000001</v>
      </c>
      <c r="J458" s="141">
        <v>0.193333333333333</v>
      </c>
      <c r="K458" s="141">
        <v>20.440000000000001</v>
      </c>
      <c r="L458" s="144"/>
      <c r="M458" s="141">
        <v>0</v>
      </c>
      <c r="N458" s="141">
        <v>4901.4156923076898</v>
      </c>
      <c r="O458" s="144"/>
    </row>
    <row r="459" spans="1:15" ht="14.4" x14ac:dyDescent="0.3">
      <c r="A459" s="143">
        <v>45356.729143518518</v>
      </c>
      <c r="B459" s="46">
        <f t="shared" si="7"/>
        <v>45356.729166666672</v>
      </c>
      <c r="C459" s="141">
        <v>2.0017909090909098</v>
      </c>
      <c r="D459" s="141">
        <v>7.5000000000000002E-4</v>
      </c>
      <c r="E459" s="141">
        <v>1399.6409090909101</v>
      </c>
      <c r="F459" s="141">
        <v>90.93</v>
      </c>
      <c r="G459" s="141">
        <v>21</v>
      </c>
      <c r="H459" s="141">
        <v>36.994999999999997</v>
      </c>
      <c r="I459" s="141">
        <v>6.61133333333333</v>
      </c>
      <c r="J459" s="141">
        <v>0.2</v>
      </c>
      <c r="K459" s="141">
        <v>20.440000000000001</v>
      </c>
      <c r="L459" s="144"/>
      <c r="M459" s="141">
        <v>0</v>
      </c>
      <c r="N459" s="141">
        <v>4901.4156923076898</v>
      </c>
      <c r="O459" s="144"/>
    </row>
    <row r="460" spans="1:15" ht="14.4" x14ac:dyDescent="0.3">
      <c r="A460" s="143">
        <v>45356.729837962965</v>
      </c>
      <c r="B460" s="46">
        <f t="shared" si="7"/>
        <v>45356.729861111111</v>
      </c>
      <c r="C460" s="141">
        <v>1.99786818181818</v>
      </c>
      <c r="D460" s="141">
        <v>3.8636363636363602E-4</v>
      </c>
      <c r="E460" s="141">
        <v>1399.96</v>
      </c>
      <c r="F460" s="141">
        <v>90.894166666666706</v>
      </c>
      <c r="G460" s="141">
        <v>21</v>
      </c>
      <c r="H460" s="141">
        <v>36.994999999999997</v>
      </c>
      <c r="I460" s="141">
        <v>6.6109999999999998</v>
      </c>
      <c r="J460" s="141">
        <v>0.2</v>
      </c>
      <c r="K460" s="141">
        <v>20.45</v>
      </c>
      <c r="L460" s="144"/>
      <c r="M460" s="141">
        <v>0</v>
      </c>
      <c r="N460" s="141">
        <v>4901.4156923076898</v>
      </c>
      <c r="O460" s="144"/>
    </row>
    <row r="461" spans="1:15" ht="14.4" x14ac:dyDescent="0.3">
      <c r="A461" s="143">
        <v>45356.730532407404</v>
      </c>
      <c r="B461" s="46">
        <f t="shared" si="7"/>
        <v>45356.730555555558</v>
      </c>
      <c r="C461" s="141">
        <v>1.9990545454545501</v>
      </c>
      <c r="D461" s="141">
        <v>6.6500000000000001E-4</v>
      </c>
      <c r="E461" s="141">
        <v>1399.94545454545</v>
      </c>
      <c r="F461" s="141">
        <v>90.938571428571393</v>
      </c>
      <c r="G461" s="141">
        <v>21</v>
      </c>
      <c r="H461" s="141">
        <v>37</v>
      </c>
      <c r="I461" s="141">
        <v>6.61042857142857</v>
      </c>
      <c r="J461" s="141">
        <v>0.19500000000000001</v>
      </c>
      <c r="K461" s="141">
        <v>20.465</v>
      </c>
      <c r="L461" s="144"/>
      <c r="M461" s="141">
        <v>0</v>
      </c>
      <c r="N461" s="141">
        <v>4901.4156923076898</v>
      </c>
      <c r="O461" s="144"/>
    </row>
    <row r="462" spans="1:15" ht="14.4" x14ac:dyDescent="0.3">
      <c r="A462" s="143">
        <v>45356.731226851851</v>
      </c>
      <c r="B462" s="46">
        <f t="shared" si="7"/>
        <v>45356.731250000004</v>
      </c>
      <c r="C462" s="141">
        <v>1.9986409090909101</v>
      </c>
      <c r="D462" s="141">
        <v>-1.9272727272727299E-3</v>
      </c>
      <c r="E462" s="141">
        <v>1399.73</v>
      </c>
      <c r="F462" s="141">
        <v>90.8066666666667</v>
      </c>
      <c r="G462" s="141">
        <v>21</v>
      </c>
      <c r="H462" s="141">
        <v>37</v>
      </c>
      <c r="I462" s="141">
        <v>6.61</v>
      </c>
      <c r="J462" s="141">
        <v>0.2</v>
      </c>
      <c r="K462" s="141">
        <v>20.465</v>
      </c>
      <c r="L462" s="144"/>
      <c r="M462" s="141">
        <v>0</v>
      </c>
      <c r="N462" s="141">
        <v>4901.4156923076898</v>
      </c>
      <c r="O462" s="144"/>
    </row>
    <row r="463" spans="1:15" ht="14.4" x14ac:dyDescent="0.3">
      <c r="A463" s="143">
        <v>45356.731921296298</v>
      </c>
      <c r="B463" s="46">
        <f t="shared" si="7"/>
        <v>45356.731944444444</v>
      </c>
      <c r="C463" s="141">
        <v>1.99750952380952</v>
      </c>
      <c r="D463" s="141">
        <v>7.2727272727272701E-5</v>
      </c>
      <c r="E463" s="141">
        <v>1399.71363636364</v>
      </c>
      <c r="F463" s="141">
        <v>90.805999999999997</v>
      </c>
      <c r="G463" s="141">
        <v>21</v>
      </c>
      <c r="H463" s="141">
        <v>36.996666666666698</v>
      </c>
      <c r="I463" s="141">
        <v>6.609</v>
      </c>
      <c r="J463" s="141">
        <v>0.19500000000000001</v>
      </c>
      <c r="K463" s="141">
        <v>20.475000000000001</v>
      </c>
      <c r="L463" s="144"/>
      <c r="M463" s="141">
        <v>0</v>
      </c>
      <c r="N463" s="141">
        <v>4901.4156923076898</v>
      </c>
      <c r="O463" s="144"/>
    </row>
    <row r="464" spans="1:15" ht="14.4" x14ac:dyDescent="0.3">
      <c r="A464" s="143">
        <v>45356.732615740744</v>
      </c>
      <c r="B464" s="46">
        <f t="shared" si="7"/>
        <v>45356.732638888891</v>
      </c>
      <c r="C464" s="141">
        <v>1.99993181818182</v>
      </c>
      <c r="D464" s="141">
        <v>3.2272727272727298E-4</v>
      </c>
      <c r="E464" s="141">
        <v>1400.0681818181799</v>
      </c>
      <c r="F464" s="141">
        <v>90.898235294117598</v>
      </c>
      <c r="G464" s="141">
        <v>21</v>
      </c>
      <c r="H464" s="141">
        <v>37</v>
      </c>
      <c r="I464" s="141">
        <v>6.6085000000000003</v>
      </c>
      <c r="J464" s="141">
        <v>0.19500000000000001</v>
      </c>
      <c r="K464" s="141">
        <v>20.495000000000001</v>
      </c>
      <c r="L464" s="144"/>
      <c r="M464" s="141">
        <v>0</v>
      </c>
      <c r="N464" s="141">
        <v>4901.4156923076898</v>
      </c>
      <c r="O464" s="144"/>
    </row>
    <row r="465" spans="1:15" ht="14.4" x14ac:dyDescent="0.3">
      <c r="A465" s="143">
        <v>45356.733310185184</v>
      </c>
      <c r="B465" s="46">
        <f t="shared" si="7"/>
        <v>45356.733333333337</v>
      </c>
      <c r="C465" s="141">
        <v>2.0005478260869598</v>
      </c>
      <c r="D465" s="141">
        <v>9.0434782608695601E-4</v>
      </c>
      <c r="E465" s="141">
        <v>1399.6913043478301</v>
      </c>
      <c r="F465" s="141">
        <v>90.924615384615393</v>
      </c>
      <c r="G465" s="141">
        <v>21</v>
      </c>
      <c r="H465" s="141">
        <v>37.005000000000003</v>
      </c>
      <c r="I465" s="141">
        <v>6.6085000000000003</v>
      </c>
      <c r="J465" s="141">
        <v>0.2</v>
      </c>
      <c r="K465" s="141">
        <v>20.51</v>
      </c>
      <c r="L465" s="144"/>
      <c r="M465" s="141">
        <v>0</v>
      </c>
      <c r="N465" s="141">
        <v>4901.4156923076898</v>
      </c>
      <c r="O465" s="144"/>
    </row>
    <row r="466" spans="1:15" ht="14.4" x14ac:dyDescent="0.3">
      <c r="A466" s="143">
        <v>45356.73400462963</v>
      </c>
      <c r="B466" s="46">
        <f t="shared" si="7"/>
        <v>45356.734027777777</v>
      </c>
      <c r="C466" s="141">
        <v>1.99909130434783</v>
      </c>
      <c r="D466" s="141">
        <v>-2.3181818181818199E-4</v>
      </c>
      <c r="E466" s="141">
        <v>1399.9</v>
      </c>
      <c r="F466" s="141">
        <v>90.87</v>
      </c>
      <c r="G466" s="141">
        <v>21</v>
      </c>
      <c r="H466" s="141">
        <v>37.005000000000003</v>
      </c>
      <c r="I466" s="141">
        <v>6.6074999999999999</v>
      </c>
      <c r="J466" s="141">
        <v>0.2</v>
      </c>
      <c r="K466" s="141">
        <v>20.51</v>
      </c>
      <c r="L466" s="144"/>
      <c r="M466" s="141">
        <v>0</v>
      </c>
      <c r="N466" s="141">
        <v>4901.4156923076898</v>
      </c>
      <c r="O466" s="144"/>
    </row>
    <row r="467" spans="1:15" ht="14.4" x14ac:dyDescent="0.3">
      <c r="A467" s="143">
        <v>45356.734699074077</v>
      </c>
      <c r="B467" s="46">
        <f t="shared" si="7"/>
        <v>45356.734722222223</v>
      </c>
      <c r="C467" s="141">
        <v>1.9994434782608701</v>
      </c>
      <c r="D467" s="141">
        <v>6.6086956521739103E-4</v>
      </c>
      <c r="E467" s="141">
        <v>1400.1</v>
      </c>
      <c r="F467" s="141">
        <v>90.744210526315797</v>
      </c>
      <c r="G467" s="141">
        <v>21</v>
      </c>
      <c r="H467" s="141">
        <v>36.994999999999997</v>
      </c>
      <c r="I467" s="141">
        <v>6.6064999999999996</v>
      </c>
      <c r="J467" s="141">
        <v>0.19500000000000001</v>
      </c>
      <c r="K467" s="141">
        <v>20.5</v>
      </c>
      <c r="L467" s="144"/>
      <c r="M467" s="141">
        <v>0</v>
      </c>
      <c r="N467" s="141">
        <v>4901.4156923076898</v>
      </c>
      <c r="O467" s="144"/>
    </row>
    <row r="468" spans="1:15" ht="14.4" x14ac:dyDescent="0.3">
      <c r="A468" s="143">
        <v>45356.735393518517</v>
      </c>
      <c r="B468" s="46">
        <f t="shared" si="7"/>
        <v>45356.73541666667</v>
      </c>
      <c r="C468" s="141">
        <v>1.99945454545455</v>
      </c>
      <c r="D468" s="141">
        <v>1.1000000000000001E-3</v>
      </c>
      <c r="E468" s="141">
        <v>1400.02272727273</v>
      </c>
      <c r="F468" s="141">
        <v>90.484375</v>
      </c>
      <c r="G468" s="141">
        <v>21</v>
      </c>
      <c r="H468" s="141">
        <v>37</v>
      </c>
      <c r="I468" s="141">
        <v>6.6059999999999999</v>
      </c>
      <c r="J468" s="141">
        <v>0.19500000000000001</v>
      </c>
      <c r="K468" s="141">
        <v>20.484999999999999</v>
      </c>
      <c r="L468" s="144"/>
      <c r="M468" s="141">
        <v>0</v>
      </c>
      <c r="N468" s="141">
        <v>4901.4156923076898</v>
      </c>
      <c r="O468" s="144"/>
    </row>
    <row r="469" spans="1:15" ht="14.4" x14ac:dyDescent="0.3">
      <c r="A469" s="143">
        <v>45356.736087962963</v>
      </c>
      <c r="B469" s="46">
        <f t="shared" si="7"/>
        <v>45356.736111111109</v>
      </c>
      <c r="C469" s="141">
        <v>1.99973181818182</v>
      </c>
      <c r="D469" s="141">
        <v>-4.5454545454545499E-5</v>
      </c>
      <c r="E469" s="141">
        <v>1400.6523809523801</v>
      </c>
      <c r="F469" s="141">
        <v>90.414166666666702</v>
      </c>
      <c r="G469" s="141">
        <v>21</v>
      </c>
      <c r="H469" s="141">
        <v>37</v>
      </c>
      <c r="I469" s="141">
        <v>6.6055000000000001</v>
      </c>
      <c r="J469" s="141">
        <v>0.2</v>
      </c>
      <c r="K469" s="141">
        <v>20.484999999999999</v>
      </c>
      <c r="L469" s="144"/>
      <c r="M469" s="141">
        <v>0</v>
      </c>
      <c r="N469" s="141">
        <v>4901.4156923076898</v>
      </c>
      <c r="O469" s="144"/>
    </row>
    <row r="470" spans="1:15" ht="14.4" x14ac:dyDescent="0.3">
      <c r="A470" s="143">
        <v>45356.73678240741</v>
      </c>
      <c r="B470" s="46">
        <f t="shared" si="7"/>
        <v>45356.736805555556</v>
      </c>
      <c r="C470" s="141">
        <v>2.0017999999999998</v>
      </c>
      <c r="D470" s="141">
        <v>1.11818181818182E-3</v>
      </c>
      <c r="E470" s="141">
        <v>1399.9809523809499</v>
      </c>
      <c r="F470" s="141">
        <v>90.430526315789507</v>
      </c>
      <c r="G470" s="141">
        <v>21</v>
      </c>
      <c r="H470" s="141">
        <v>37</v>
      </c>
      <c r="I470" s="141">
        <v>6.6044999999999998</v>
      </c>
      <c r="J470" s="141">
        <v>0.20499999999999999</v>
      </c>
      <c r="K470" s="141">
        <v>20.484999999999999</v>
      </c>
      <c r="L470" s="141"/>
      <c r="M470" s="141">
        <v>0</v>
      </c>
      <c r="N470" s="141">
        <v>4901.4156923076898</v>
      </c>
      <c r="O470" s="144"/>
    </row>
    <row r="471" spans="1:15" ht="14.4" x14ac:dyDescent="0.3">
      <c r="A471" s="143">
        <v>45356.737476851849</v>
      </c>
      <c r="B471" s="46">
        <f t="shared" si="7"/>
        <v>45356.737500000003</v>
      </c>
      <c r="C471" s="141">
        <v>2.0020869565217398</v>
      </c>
      <c r="D471" s="141">
        <v>-1.2391304347826101E-3</v>
      </c>
      <c r="E471" s="141">
        <v>1400.3739130434799</v>
      </c>
      <c r="F471" s="141">
        <v>90.346000000000004</v>
      </c>
      <c r="G471" s="141">
        <v>21</v>
      </c>
      <c r="H471" s="141">
        <v>37</v>
      </c>
      <c r="I471" s="141">
        <v>6.6043333333333303</v>
      </c>
      <c r="J471" s="141">
        <v>0.20499999999999999</v>
      </c>
      <c r="K471" s="141">
        <v>20.49</v>
      </c>
      <c r="L471" s="144"/>
      <c r="M471" s="141">
        <v>0</v>
      </c>
      <c r="N471" s="141">
        <v>4901.4156923076898</v>
      </c>
      <c r="O471" s="144"/>
    </row>
    <row r="472" spans="1:15" ht="14.4" x14ac:dyDescent="0.3">
      <c r="A472" s="143">
        <v>45356.738171296296</v>
      </c>
      <c r="B472" s="46">
        <f t="shared" si="7"/>
        <v>45356.73819444445</v>
      </c>
      <c r="C472" s="141">
        <v>1.99687619047619</v>
      </c>
      <c r="D472" s="141">
        <v>9.5714285714285704E-4</v>
      </c>
      <c r="E472" s="141">
        <v>1400.0350000000001</v>
      </c>
      <c r="F472" s="141">
        <v>90.153529411764694</v>
      </c>
      <c r="G472" s="141">
        <v>21</v>
      </c>
      <c r="H472" s="141">
        <v>37.006</v>
      </c>
      <c r="I472" s="141">
        <v>6.6033333333333299</v>
      </c>
      <c r="J472" s="141">
        <v>0.21</v>
      </c>
      <c r="K472" s="141">
        <v>20.48</v>
      </c>
      <c r="L472" s="144"/>
      <c r="M472" s="141">
        <v>0</v>
      </c>
      <c r="N472" s="141">
        <v>4901.4156923076898</v>
      </c>
      <c r="O472" s="144"/>
    </row>
    <row r="473" spans="1:15" ht="14.4" x14ac:dyDescent="0.3">
      <c r="A473" s="143">
        <v>45356.738865740743</v>
      </c>
      <c r="B473" s="46">
        <f t="shared" si="7"/>
        <v>45356.738888888889</v>
      </c>
      <c r="C473" s="141">
        <v>1.99920909090909</v>
      </c>
      <c r="D473" s="141">
        <v>-3.7500000000000001E-4</v>
      </c>
      <c r="E473" s="141">
        <v>1400.1590909090901</v>
      </c>
      <c r="F473" s="141">
        <v>90.115333333333297</v>
      </c>
      <c r="G473" s="141">
        <v>21</v>
      </c>
      <c r="H473" s="141">
        <v>37.0042857142857</v>
      </c>
      <c r="I473" s="141">
        <v>6.6033333333333299</v>
      </c>
      <c r="J473" s="141">
        <v>0.21</v>
      </c>
      <c r="K473" s="141">
        <v>20.47</v>
      </c>
      <c r="L473" s="144"/>
      <c r="M473" s="141">
        <v>0</v>
      </c>
      <c r="N473" s="141">
        <v>4901.4156923076898</v>
      </c>
      <c r="O473" s="144"/>
    </row>
    <row r="474" spans="1:15" ht="14.4" x14ac:dyDescent="0.3">
      <c r="A474" s="143">
        <v>45356.739560185182</v>
      </c>
      <c r="B474" s="46">
        <f t="shared" si="7"/>
        <v>45356.739583333336</v>
      </c>
      <c r="C474" s="141">
        <v>2.0004739130434799</v>
      </c>
      <c r="D474" s="141">
        <v>3.9090909090909101E-4</v>
      </c>
      <c r="E474" s="141">
        <v>1399.9</v>
      </c>
      <c r="F474" s="141">
        <v>89.970624999999998</v>
      </c>
      <c r="G474" s="141">
        <v>21</v>
      </c>
      <c r="H474" s="141">
        <v>37.006666666666703</v>
      </c>
      <c r="I474" s="141">
        <v>6.6025</v>
      </c>
      <c r="J474" s="141">
        <v>0.21</v>
      </c>
      <c r="K474" s="141">
        <v>20.46</v>
      </c>
      <c r="L474" s="144"/>
      <c r="M474" s="141">
        <v>0</v>
      </c>
      <c r="N474" s="141">
        <v>4901.4156923076898</v>
      </c>
      <c r="O474" s="144"/>
    </row>
    <row r="475" spans="1:15" ht="14.4" x14ac:dyDescent="0.3">
      <c r="A475" s="143">
        <v>45356.740254629629</v>
      </c>
      <c r="B475" s="46">
        <f t="shared" si="7"/>
        <v>45356.740277777782</v>
      </c>
      <c r="C475" s="141">
        <v>2.0003409090909101</v>
      </c>
      <c r="D475" s="141">
        <v>6.8095238095238105E-4</v>
      </c>
      <c r="E475" s="141">
        <v>1400.05</v>
      </c>
      <c r="F475" s="141">
        <v>89.85</v>
      </c>
      <c r="G475" s="141">
        <v>21</v>
      </c>
      <c r="H475" s="141">
        <v>37.005000000000003</v>
      </c>
      <c r="I475" s="141">
        <v>6.601</v>
      </c>
      <c r="J475" s="141">
        <v>0.22</v>
      </c>
      <c r="K475" s="141">
        <v>20.45</v>
      </c>
      <c r="L475" s="144"/>
      <c r="M475" s="141">
        <v>0</v>
      </c>
      <c r="N475" s="141">
        <v>4901.4156923076898</v>
      </c>
      <c r="O475" s="144"/>
    </row>
    <row r="476" spans="1:15" ht="14.4" x14ac:dyDescent="0.3">
      <c r="A476" s="143">
        <v>45356.740949074076</v>
      </c>
      <c r="B476" s="46">
        <f t="shared" si="7"/>
        <v>45356.740972222222</v>
      </c>
      <c r="C476" s="141">
        <v>2.0000772727272702</v>
      </c>
      <c r="D476" s="141">
        <v>-1.1954545454545501E-3</v>
      </c>
      <c r="E476" s="141">
        <v>1400.19047619048</v>
      </c>
      <c r="F476" s="141">
        <v>89.833124999999995</v>
      </c>
      <c r="G476" s="141">
        <v>21</v>
      </c>
      <c r="H476" s="141">
        <v>37.01</v>
      </c>
      <c r="I476" s="141">
        <v>6.601</v>
      </c>
      <c r="J476" s="141">
        <v>0.22</v>
      </c>
      <c r="K476" s="141">
        <v>20.45</v>
      </c>
      <c r="L476" s="144"/>
      <c r="M476" s="141">
        <v>0</v>
      </c>
      <c r="N476" s="141">
        <v>4901.4156923076898</v>
      </c>
      <c r="O476" s="144"/>
    </row>
    <row r="477" spans="1:15" ht="14.4" x14ac:dyDescent="0.3">
      <c r="A477" s="143">
        <v>45356.741643518515</v>
      </c>
      <c r="B477" s="46">
        <f t="shared" si="7"/>
        <v>45356.741666666669</v>
      </c>
      <c r="C477" s="141">
        <v>2.0001818181818201</v>
      </c>
      <c r="D477" s="141">
        <v>-5.6666666666666703E-4</v>
      </c>
      <c r="E477" s="141">
        <v>1399.3363636363599</v>
      </c>
      <c r="F477" s="141">
        <v>89.909166666666707</v>
      </c>
      <c r="G477" s="141">
        <v>21</v>
      </c>
      <c r="H477" s="141">
        <v>37.005000000000003</v>
      </c>
      <c r="I477" s="141">
        <v>6.6005000000000003</v>
      </c>
      <c r="J477" s="141">
        <v>0.22</v>
      </c>
      <c r="K477" s="141">
        <v>20.46</v>
      </c>
      <c r="L477" s="144"/>
      <c r="M477" s="141">
        <v>0</v>
      </c>
      <c r="N477" s="141">
        <v>4901.4156923076898</v>
      </c>
      <c r="O477" s="144"/>
    </row>
    <row r="478" spans="1:15" ht="14.4" x14ac:dyDescent="0.3">
      <c r="A478" s="143">
        <v>45356.742337962962</v>
      </c>
      <c r="B478" s="46">
        <f t="shared" si="7"/>
        <v>45356.742361111115</v>
      </c>
      <c r="C478" s="141">
        <v>1.9976541666666701</v>
      </c>
      <c r="D478" s="141">
        <v>-5.9523809523809497E-4</v>
      </c>
      <c r="E478" s="141">
        <v>1400.05217391304</v>
      </c>
      <c r="F478" s="141">
        <v>89.8068421052632</v>
      </c>
      <c r="G478" s="141">
        <v>21</v>
      </c>
      <c r="H478" s="141">
        <v>37.005000000000003</v>
      </c>
      <c r="I478" s="141">
        <v>6.6040000000000001</v>
      </c>
      <c r="J478" s="141">
        <v>0.22</v>
      </c>
      <c r="K478" s="141">
        <v>20.475000000000001</v>
      </c>
      <c r="L478" s="144"/>
      <c r="M478" s="141">
        <v>24.333333333329847</v>
      </c>
      <c r="N478" s="141">
        <v>4901.4156923076898</v>
      </c>
      <c r="O478" s="144"/>
    </row>
    <row r="479" spans="1:15" ht="14.4" x14ac:dyDescent="0.3">
      <c r="A479" s="143">
        <v>45356.743032407408</v>
      </c>
      <c r="B479" s="46">
        <f t="shared" si="7"/>
        <v>45356.743055555555</v>
      </c>
      <c r="C479" s="141">
        <v>2.00252272727273</v>
      </c>
      <c r="D479" s="141">
        <v>-4.23809523809524E-4</v>
      </c>
      <c r="E479" s="141">
        <v>1399.8727272727299</v>
      </c>
      <c r="F479" s="141">
        <v>89.679090909090903</v>
      </c>
      <c r="G479" s="141">
        <v>21</v>
      </c>
      <c r="H479" s="141">
        <v>37.005000000000003</v>
      </c>
      <c r="I479" s="141">
        <v>6.6050000000000004</v>
      </c>
      <c r="J479" s="141">
        <v>0.22</v>
      </c>
      <c r="K479" s="141">
        <v>20.47</v>
      </c>
      <c r="L479" s="144"/>
      <c r="M479" s="141">
        <v>41</v>
      </c>
      <c r="N479" s="141">
        <v>4901.4156923076898</v>
      </c>
      <c r="O479" s="144"/>
    </row>
    <row r="480" spans="1:15" ht="14.4" x14ac:dyDescent="0.3">
      <c r="A480" s="143">
        <v>45356.743726851855</v>
      </c>
      <c r="B480" s="46">
        <f t="shared" si="7"/>
        <v>45356.743750000001</v>
      </c>
      <c r="C480" s="141">
        <v>1.99734090909091</v>
      </c>
      <c r="D480" s="141">
        <v>-3.1428571428571399E-4</v>
      </c>
      <c r="E480" s="141">
        <v>1399.9857142857099</v>
      </c>
      <c r="F480" s="141">
        <v>89.585624999999993</v>
      </c>
      <c r="G480" s="141">
        <v>21</v>
      </c>
      <c r="H480" s="141">
        <v>37.01</v>
      </c>
      <c r="I480" s="141">
        <v>6.6044285714285698</v>
      </c>
      <c r="J480" s="141">
        <v>0.22</v>
      </c>
      <c r="K480" s="141">
        <v>20.456666666666699</v>
      </c>
      <c r="L480" s="144"/>
      <c r="M480" s="141">
        <v>41</v>
      </c>
      <c r="N480" s="141">
        <v>4901.4156923076898</v>
      </c>
      <c r="O480" s="144"/>
    </row>
    <row r="481" spans="1:15" ht="14.4" x14ac:dyDescent="0.3">
      <c r="A481" s="143">
        <v>45356.744421296295</v>
      </c>
      <c r="B481" s="46">
        <f t="shared" si="7"/>
        <v>45356.744444444448</v>
      </c>
      <c r="C481" s="141">
        <v>1.9988318181818201</v>
      </c>
      <c r="D481" s="141">
        <v>-1.23636363636364E-3</v>
      </c>
      <c r="E481" s="141">
        <v>1400.1380952381</v>
      </c>
      <c r="F481" s="141">
        <v>89.537857142857106</v>
      </c>
      <c r="G481" s="141">
        <v>21</v>
      </c>
      <c r="H481" s="141">
        <v>37.020000000000003</v>
      </c>
      <c r="I481" s="141">
        <v>6.6044285714285698</v>
      </c>
      <c r="J481" s="141">
        <v>0.22500000000000001</v>
      </c>
      <c r="K481" s="141">
        <v>20.466666666666701</v>
      </c>
      <c r="L481" s="144"/>
      <c r="M481" s="141">
        <v>41</v>
      </c>
      <c r="N481" s="141">
        <v>4901.4156923076898</v>
      </c>
      <c r="O481" s="144"/>
    </row>
    <row r="482" spans="1:15" ht="14.4" x14ac:dyDescent="0.3">
      <c r="A482" s="143">
        <v>45356.745115740741</v>
      </c>
      <c r="B482" s="46">
        <f t="shared" si="7"/>
        <v>45356.745138888888</v>
      </c>
      <c r="C482" s="141">
        <v>2.0010590909090902</v>
      </c>
      <c r="D482" s="141">
        <v>-6.95454545454545E-4</v>
      </c>
      <c r="E482" s="141">
        <v>1399.8428571428601</v>
      </c>
      <c r="F482" s="141">
        <v>89.327142857142803</v>
      </c>
      <c r="G482" s="141">
        <v>21</v>
      </c>
      <c r="H482" s="141">
        <v>37.015000000000001</v>
      </c>
      <c r="I482" s="141">
        <v>6.6029999999999998</v>
      </c>
      <c r="J482" s="141">
        <v>0.22500000000000001</v>
      </c>
      <c r="K482" s="141">
        <v>20.454999999999998</v>
      </c>
      <c r="L482" s="144"/>
      <c r="M482" s="141">
        <v>41</v>
      </c>
      <c r="N482" s="141">
        <v>4901.4156923076898</v>
      </c>
      <c r="O482" s="144"/>
    </row>
    <row r="483" spans="1:15" ht="14.4" x14ac:dyDescent="0.3">
      <c r="A483" s="143">
        <v>45356.745810185188</v>
      </c>
      <c r="B483" s="46">
        <f t="shared" si="7"/>
        <v>45356.745833333334</v>
      </c>
      <c r="C483" s="141">
        <v>2.0024500000000001</v>
      </c>
      <c r="D483" s="141">
        <v>6.9047619047619003E-4</v>
      </c>
      <c r="E483" s="141">
        <v>1399.5238095238101</v>
      </c>
      <c r="F483" s="141">
        <v>89.252777777777794</v>
      </c>
      <c r="G483" s="141">
        <v>21</v>
      </c>
      <c r="H483" s="141">
        <v>37.015000000000001</v>
      </c>
      <c r="I483" s="141">
        <v>6.6025</v>
      </c>
      <c r="J483" s="141">
        <v>0.23</v>
      </c>
      <c r="K483" s="141">
        <v>20.440000000000001</v>
      </c>
      <c r="L483" s="144"/>
      <c r="M483" s="141">
        <v>41</v>
      </c>
      <c r="N483" s="141">
        <v>4901.4156923076898</v>
      </c>
      <c r="O483" s="144"/>
    </row>
    <row r="484" spans="1:15" ht="14.4" x14ac:dyDescent="0.3">
      <c r="A484" s="143">
        <v>45356.746504629627</v>
      </c>
      <c r="B484" s="46">
        <f t="shared" si="7"/>
        <v>45356.746527777781</v>
      </c>
      <c r="C484" s="141">
        <v>1.99996086956522</v>
      </c>
      <c r="D484" s="141">
        <v>-4.3913043478260898E-4</v>
      </c>
      <c r="E484" s="141">
        <v>1399.77826086957</v>
      </c>
      <c r="F484" s="141">
        <v>89.086666666666702</v>
      </c>
      <c r="G484" s="141">
        <v>21</v>
      </c>
      <c r="H484" s="141">
        <v>37.024999999999999</v>
      </c>
      <c r="I484" s="141">
        <v>6.6025</v>
      </c>
      <c r="J484" s="141">
        <v>0.23</v>
      </c>
      <c r="K484" s="141">
        <v>20.434999999999999</v>
      </c>
      <c r="L484" s="144"/>
      <c r="M484" s="141">
        <v>41</v>
      </c>
      <c r="N484" s="141">
        <v>4901.4156923076898</v>
      </c>
      <c r="O484" s="144"/>
    </row>
    <row r="485" spans="1:15" ht="14.4" x14ac:dyDescent="0.3">
      <c r="A485" s="143">
        <v>45356.747199074074</v>
      </c>
      <c r="B485" s="46">
        <f t="shared" si="7"/>
        <v>45356.74722222222</v>
      </c>
      <c r="C485" s="141">
        <v>2.00052727272727</v>
      </c>
      <c r="D485" s="141">
        <v>2.05E-4</v>
      </c>
      <c r="E485" s="141">
        <v>1399.9409090909101</v>
      </c>
      <c r="F485" s="141">
        <v>89.004166666666706</v>
      </c>
      <c r="G485" s="141">
        <v>21</v>
      </c>
      <c r="H485" s="141">
        <v>37.026666666666699</v>
      </c>
      <c r="I485" s="141">
        <v>6.601</v>
      </c>
      <c r="J485" s="141">
        <v>0.23599999999999999</v>
      </c>
      <c r="K485" s="141">
        <v>20.420000000000002</v>
      </c>
      <c r="L485" s="144"/>
      <c r="M485" s="141">
        <v>41</v>
      </c>
      <c r="N485" s="141">
        <v>4901.4156923076898</v>
      </c>
      <c r="O485" s="144"/>
    </row>
    <row r="486" spans="1:15" ht="14.4" x14ac:dyDescent="0.3">
      <c r="A486" s="143">
        <v>45356.747893518521</v>
      </c>
      <c r="B486" s="46">
        <f t="shared" si="7"/>
        <v>45356.747916666667</v>
      </c>
      <c r="C486" s="141">
        <v>2.0001956521739102</v>
      </c>
      <c r="D486" s="141">
        <v>7.8260869565217398E-5</v>
      </c>
      <c r="E486" s="141">
        <v>1399.5909090909099</v>
      </c>
      <c r="F486" s="141">
        <v>88.898333333333298</v>
      </c>
      <c r="G486" s="141">
        <v>21</v>
      </c>
      <c r="H486" s="141">
        <v>37.024999999999999</v>
      </c>
      <c r="I486" s="141">
        <v>6.6</v>
      </c>
      <c r="J486" s="141">
        <v>0.24</v>
      </c>
      <c r="K486" s="141">
        <v>20.41</v>
      </c>
      <c r="L486" s="144"/>
      <c r="M486" s="141">
        <v>41</v>
      </c>
      <c r="N486" s="141">
        <v>4901.4156923076898</v>
      </c>
      <c r="O486" s="144"/>
    </row>
    <row r="487" spans="1:15" ht="14.4" x14ac:dyDescent="0.3">
      <c r="A487" s="143">
        <v>45356.74858796296</v>
      </c>
      <c r="B487" s="46">
        <f t="shared" si="7"/>
        <v>45356.748611111114</v>
      </c>
      <c r="C487" s="141">
        <v>1.9982181818181799</v>
      </c>
      <c r="D487" s="141">
        <v>4.8095238095238101E-4</v>
      </c>
      <c r="E487" s="141">
        <v>1399.93333333333</v>
      </c>
      <c r="F487" s="141">
        <v>88.803333333333299</v>
      </c>
      <c r="G487" s="141">
        <v>21</v>
      </c>
      <c r="H487" s="141">
        <v>37.03</v>
      </c>
      <c r="I487" s="141">
        <v>6.6036666666666699</v>
      </c>
      <c r="J487" s="141">
        <v>0.24</v>
      </c>
      <c r="K487" s="141">
        <v>20.420000000000002</v>
      </c>
      <c r="L487" s="144"/>
      <c r="M487" s="141">
        <v>68</v>
      </c>
      <c r="N487" s="141">
        <v>4901.4156923076898</v>
      </c>
      <c r="O487" s="144"/>
    </row>
    <row r="488" spans="1:15" ht="14.4" x14ac:dyDescent="0.3">
      <c r="A488" s="143">
        <v>45356.749282407407</v>
      </c>
      <c r="B488" s="46">
        <f t="shared" si="7"/>
        <v>45356.749305555561</v>
      </c>
      <c r="C488" s="141">
        <v>1.99955833333333</v>
      </c>
      <c r="D488" s="141">
        <v>6.3478260869565201E-4</v>
      </c>
      <c r="E488" s="141">
        <v>1400.27391304348</v>
      </c>
      <c r="F488" s="141">
        <v>88.7542857142857</v>
      </c>
      <c r="G488" s="141">
        <v>21</v>
      </c>
      <c r="H488" s="141">
        <v>37.036666666666697</v>
      </c>
      <c r="I488" s="141">
        <v>6.6036666666666699</v>
      </c>
      <c r="J488" s="141">
        <v>0.24</v>
      </c>
      <c r="K488" s="141">
        <v>20.41</v>
      </c>
      <c r="L488" s="144"/>
      <c r="M488" s="141">
        <v>68</v>
      </c>
      <c r="N488" s="141">
        <v>4901.4156923076898</v>
      </c>
      <c r="O488" s="144"/>
    </row>
    <row r="489" spans="1:15" ht="14.4" x14ac:dyDescent="0.3">
      <c r="A489" s="143">
        <v>45356.749976851854</v>
      </c>
      <c r="B489" s="46">
        <f t="shared" si="7"/>
        <v>45356.75</v>
      </c>
      <c r="C489" s="141">
        <v>1.9988999999999999</v>
      </c>
      <c r="D489" s="141">
        <v>-2.8181818181818202E-4</v>
      </c>
      <c r="E489" s="141">
        <v>1399.88571428571</v>
      </c>
      <c r="F489" s="141">
        <v>88.640666666666704</v>
      </c>
      <c r="G489" s="141">
        <v>21</v>
      </c>
      <c r="H489" s="141">
        <v>37.034999999999997</v>
      </c>
      <c r="I489" s="141">
        <v>6.6055000000000001</v>
      </c>
      <c r="J489" s="141">
        <v>0.24666666666666701</v>
      </c>
      <c r="K489" s="141">
        <v>20.41</v>
      </c>
      <c r="L489" s="144"/>
      <c r="M489" s="141">
        <v>83</v>
      </c>
      <c r="N489" s="141">
        <v>4901.4156923076898</v>
      </c>
      <c r="O489" s="144"/>
    </row>
    <row r="490" spans="1:15" ht="14.4" x14ac:dyDescent="0.3">
      <c r="A490" s="143">
        <v>45356.750671296293</v>
      </c>
      <c r="B490" s="46">
        <f t="shared" si="7"/>
        <v>45356.750694444447</v>
      </c>
      <c r="C490" s="141">
        <v>1.9979904761904801</v>
      </c>
      <c r="D490" s="141">
        <v>4.55E-4</v>
      </c>
      <c r="E490" s="141">
        <v>1399.8952380952401</v>
      </c>
      <c r="F490" s="141">
        <v>88.540714285714301</v>
      </c>
      <c r="G490" s="141">
        <v>21</v>
      </c>
      <c r="H490" s="141">
        <v>37.03</v>
      </c>
      <c r="I490" s="141">
        <v>6.6043333333333303</v>
      </c>
      <c r="J490" s="141">
        <v>0.25</v>
      </c>
      <c r="K490" s="141">
        <v>20.4033333333333</v>
      </c>
      <c r="L490" s="144"/>
      <c r="M490" s="141">
        <v>83</v>
      </c>
      <c r="N490" s="141">
        <v>4901.4156923076898</v>
      </c>
      <c r="O490" s="144"/>
    </row>
    <row r="491" spans="1:15" ht="14.4" x14ac:dyDescent="0.3">
      <c r="A491" s="143">
        <v>45356.75136574074</v>
      </c>
      <c r="B491" s="46">
        <f t="shared" si="7"/>
        <v>45356.751388888893</v>
      </c>
      <c r="C491" s="141">
        <v>2.00310454545455</v>
      </c>
      <c r="D491" s="141">
        <v>-6.8181818181818198E-5</v>
      </c>
      <c r="E491" s="141">
        <v>1400.22727272727</v>
      </c>
      <c r="F491" s="141">
        <v>88.393888888888895</v>
      </c>
      <c r="G491" s="141">
        <v>21</v>
      </c>
      <c r="H491" s="141">
        <v>37.03</v>
      </c>
      <c r="I491" s="141">
        <v>6.6043333333333303</v>
      </c>
      <c r="J491" s="141">
        <v>0.25</v>
      </c>
      <c r="K491" s="141">
        <v>20.39</v>
      </c>
      <c r="L491" s="144"/>
      <c r="M491" s="141">
        <v>83</v>
      </c>
      <c r="N491" s="141">
        <v>4901.4156923076898</v>
      </c>
      <c r="O491" s="144"/>
    </row>
    <row r="492" spans="1:15" ht="14.4" x14ac:dyDescent="0.3">
      <c r="A492" s="143">
        <v>45356.752060185187</v>
      </c>
      <c r="B492" s="46">
        <f t="shared" si="7"/>
        <v>45356.752083333333</v>
      </c>
      <c r="C492" s="141">
        <v>1.99918636363636</v>
      </c>
      <c r="D492" s="141">
        <v>2.2916666666666699E-4</v>
      </c>
      <c r="E492" s="141">
        <v>1400.19166666667</v>
      </c>
      <c r="F492" s="141">
        <v>88.272352941176507</v>
      </c>
      <c r="G492" s="141">
        <v>21</v>
      </c>
      <c r="H492" s="141">
        <v>37.03</v>
      </c>
      <c r="I492" s="141">
        <v>6.6033333333333299</v>
      </c>
      <c r="J492" s="141">
        <v>0.25666666666666699</v>
      </c>
      <c r="K492" s="141">
        <v>20.39</v>
      </c>
      <c r="L492" s="144"/>
      <c r="M492" s="141">
        <v>83</v>
      </c>
      <c r="N492" s="141">
        <v>4901.4156923076898</v>
      </c>
      <c r="O492" s="144"/>
    </row>
    <row r="493" spans="1:15" ht="14.4" x14ac:dyDescent="0.3">
      <c r="A493" s="143">
        <v>45356.752754629626</v>
      </c>
      <c r="B493" s="46">
        <f t="shared" si="7"/>
        <v>45356.75277777778</v>
      </c>
      <c r="C493" s="141">
        <v>1.9980304347826101</v>
      </c>
      <c r="D493" s="141">
        <v>-3.5E-4</v>
      </c>
      <c r="E493" s="141">
        <v>1399.9652173913</v>
      </c>
      <c r="F493" s="141">
        <v>88.187333333333299</v>
      </c>
      <c r="G493" s="141">
        <v>21</v>
      </c>
      <c r="H493" s="141">
        <v>37.03</v>
      </c>
      <c r="I493" s="141">
        <v>6.6023333333333296</v>
      </c>
      <c r="J493" s="141">
        <v>0.26</v>
      </c>
      <c r="K493" s="141">
        <v>20.385000000000002</v>
      </c>
      <c r="L493" s="144"/>
      <c r="M493" s="141">
        <v>83</v>
      </c>
      <c r="N493" s="141">
        <v>4901.4156923076898</v>
      </c>
      <c r="O493" s="144"/>
    </row>
    <row r="494" spans="1:15" ht="14.4" x14ac:dyDescent="0.3">
      <c r="A494" s="143">
        <v>45356.753449074073</v>
      </c>
      <c r="B494" s="46">
        <f t="shared" si="7"/>
        <v>45356.753472222226</v>
      </c>
      <c r="C494" s="141">
        <v>1.99900869565217</v>
      </c>
      <c r="D494" s="141">
        <v>1.6363636363636401E-4</v>
      </c>
      <c r="E494" s="141">
        <v>1399.7347826087</v>
      </c>
      <c r="F494" s="141">
        <v>88.118888888888904</v>
      </c>
      <c r="G494" s="141">
        <v>21</v>
      </c>
      <c r="H494" s="141">
        <v>37.026666666666699</v>
      </c>
      <c r="I494" s="141">
        <v>6.601</v>
      </c>
      <c r="J494" s="141">
        <v>0.26</v>
      </c>
      <c r="K494" s="141">
        <v>20.385000000000002</v>
      </c>
      <c r="L494" s="144"/>
      <c r="M494" s="141">
        <v>83</v>
      </c>
      <c r="N494" s="141">
        <v>4901.4156923076898</v>
      </c>
      <c r="O494" s="144"/>
    </row>
    <row r="495" spans="1:15" ht="14.4" x14ac:dyDescent="0.3">
      <c r="A495" s="143">
        <v>45356.754143518519</v>
      </c>
      <c r="B495" s="46">
        <f t="shared" si="7"/>
        <v>45356.754166666666</v>
      </c>
      <c r="C495" s="141">
        <v>1.99874166666667</v>
      </c>
      <c r="D495" s="141">
        <v>-9.1666666666666695E-5</v>
      </c>
      <c r="E495" s="141">
        <v>1399.87916666667</v>
      </c>
      <c r="F495" s="141">
        <v>88.11</v>
      </c>
      <c r="G495" s="141">
        <v>21</v>
      </c>
      <c r="H495" s="141">
        <v>37.024999999999999</v>
      </c>
      <c r="I495" s="141">
        <v>6.6005000000000003</v>
      </c>
      <c r="J495" s="141">
        <v>0.26</v>
      </c>
      <c r="K495" s="141">
        <v>20.383333333333301</v>
      </c>
      <c r="L495" s="144"/>
      <c r="M495" s="141">
        <v>83</v>
      </c>
      <c r="N495" s="141">
        <v>4901.4156923076898</v>
      </c>
      <c r="O495" s="144"/>
    </row>
    <row r="496" spans="1:15" ht="14.4" x14ac:dyDescent="0.3">
      <c r="A496" s="143">
        <v>45356.754837962966</v>
      </c>
      <c r="B496" s="46">
        <f t="shared" si="7"/>
        <v>45356.754861111112</v>
      </c>
      <c r="C496" s="141">
        <v>1.9996043478260901</v>
      </c>
      <c r="D496" s="141">
        <v>-1.02173913043478E-3</v>
      </c>
      <c r="E496" s="141">
        <v>1399.98260869565</v>
      </c>
      <c r="F496" s="141">
        <v>87.911176470588202</v>
      </c>
      <c r="G496" s="141">
        <v>21</v>
      </c>
      <c r="H496" s="141">
        <v>37.03</v>
      </c>
      <c r="I496" s="141">
        <v>6.601</v>
      </c>
      <c r="J496" s="141">
        <v>0.26</v>
      </c>
      <c r="K496" s="141">
        <v>20.385000000000002</v>
      </c>
      <c r="L496" s="144"/>
      <c r="M496" s="141">
        <v>101</v>
      </c>
      <c r="N496" s="141">
        <v>4901.4156923076898</v>
      </c>
      <c r="O496" s="144"/>
    </row>
    <row r="497" spans="1:15" ht="14.4" x14ac:dyDescent="0.3">
      <c r="A497" s="143">
        <v>45356.755532407406</v>
      </c>
      <c r="B497" s="46">
        <f t="shared" si="7"/>
        <v>45356.755555555559</v>
      </c>
      <c r="C497" s="141">
        <v>1.9992772727272701</v>
      </c>
      <c r="D497" s="141">
        <v>-1.41818181818182E-3</v>
      </c>
      <c r="E497" s="141">
        <v>1400.2857142857099</v>
      </c>
      <c r="F497" s="141">
        <v>87.807500000000005</v>
      </c>
      <c r="G497" s="141">
        <v>21</v>
      </c>
      <c r="H497" s="141">
        <v>37.03</v>
      </c>
      <c r="I497" s="141">
        <v>6.60666666666667</v>
      </c>
      <c r="J497" s="141">
        <v>0.26</v>
      </c>
      <c r="K497" s="141">
        <v>20.364999999999998</v>
      </c>
      <c r="L497" s="144"/>
      <c r="M497" s="141">
        <v>125</v>
      </c>
      <c r="N497" s="141">
        <v>4901.4156923076898</v>
      </c>
      <c r="O497" s="144"/>
    </row>
    <row r="498" spans="1:15" ht="14.4" x14ac:dyDescent="0.3">
      <c r="A498" s="143">
        <v>45356.756226851852</v>
      </c>
      <c r="B498" s="46">
        <f t="shared" si="7"/>
        <v>45356.756249999999</v>
      </c>
      <c r="C498" s="141">
        <v>1.9987772727272699</v>
      </c>
      <c r="D498" s="141">
        <v>1.25454545454545E-3</v>
      </c>
      <c r="E498" s="141">
        <v>1400.1863636363601</v>
      </c>
      <c r="F498" s="141">
        <v>87.877333333333297</v>
      </c>
      <c r="G498" s="141">
        <v>21</v>
      </c>
      <c r="H498" s="141">
        <v>37.03</v>
      </c>
      <c r="I498" s="141">
        <v>6.6063333333333301</v>
      </c>
      <c r="J498" s="141">
        <v>0.26</v>
      </c>
      <c r="K498" s="141">
        <v>20.375</v>
      </c>
      <c r="L498" s="144"/>
      <c r="M498" s="141">
        <v>125</v>
      </c>
      <c r="N498" s="141">
        <v>4901.4156923076898</v>
      </c>
      <c r="O498" s="144"/>
    </row>
    <row r="499" spans="1:15" ht="14.4" x14ac:dyDescent="0.3">
      <c r="A499" s="143">
        <v>45356.756921296299</v>
      </c>
      <c r="B499" s="46">
        <f t="shared" si="7"/>
        <v>45356.756944444445</v>
      </c>
      <c r="C499" s="141">
        <v>1.9996818181818199</v>
      </c>
      <c r="D499" s="141">
        <v>3.4499999999999998E-4</v>
      </c>
      <c r="E499" s="141">
        <v>1400.0619047619</v>
      </c>
      <c r="F499" s="141">
        <v>87.830769230769207</v>
      </c>
      <c r="G499" s="141">
        <v>21</v>
      </c>
      <c r="H499" s="141">
        <v>37.025714285714301</v>
      </c>
      <c r="I499" s="141">
        <v>6.6063333333333301</v>
      </c>
      <c r="J499" s="141">
        <v>0.26</v>
      </c>
      <c r="K499" s="141">
        <v>20.386666666666699</v>
      </c>
      <c r="L499" s="144"/>
      <c r="M499" s="141">
        <v>125</v>
      </c>
      <c r="N499" s="141">
        <v>4901.4156923076898</v>
      </c>
      <c r="O499" s="144"/>
    </row>
    <row r="500" spans="1:15" ht="14.4" x14ac:dyDescent="0.3">
      <c r="A500" s="143">
        <v>45356.757615740738</v>
      </c>
      <c r="B500" s="46">
        <f t="shared" si="7"/>
        <v>45356.757638888892</v>
      </c>
      <c r="C500" s="141">
        <v>1.9995000000000001</v>
      </c>
      <c r="D500" s="141">
        <v>-1.28571428571429E-3</v>
      </c>
      <c r="E500" s="141">
        <v>1399.9571428571401</v>
      </c>
      <c r="F500" s="141">
        <v>87.593333333333305</v>
      </c>
      <c r="G500" s="141">
        <v>21</v>
      </c>
      <c r="H500" s="141">
        <v>37.024285714285703</v>
      </c>
      <c r="I500" s="141">
        <v>6.6050000000000004</v>
      </c>
      <c r="J500" s="141">
        <v>0.26</v>
      </c>
      <c r="K500" s="141">
        <v>20.37</v>
      </c>
      <c r="L500" s="144"/>
      <c r="M500" s="141">
        <v>125</v>
      </c>
      <c r="N500" s="141">
        <v>4901.4156923076898</v>
      </c>
      <c r="O500" s="144"/>
    </row>
    <row r="501" spans="1:15" ht="14.4" x14ac:dyDescent="0.3">
      <c r="A501" s="143">
        <v>45356.758310185185</v>
      </c>
      <c r="B501" s="46">
        <f t="shared" si="7"/>
        <v>45356.758333333339</v>
      </c>
      <c r="C501" s="141">
        <v>2.0014772727272701</v>
      </c>
      <c r="D501" s="141">
        <v>1.00909090909091E-3</v>
      </c>
      <c r="E501" s="141">
        <v>1399.8571428571399</v>
      </c>
      <c r="F501" s="141">
        <v>87.382777777777804</v>
      </c>
      <c r="G501" s="141">
        <v>21</v>
      </c>
      <c r="H501" s="141">
        <v>37.024999999999999</v>
      </c>
      <c r="I501" s="141">
        <v>6.6044</v>
      </c>
      <c r="J501" s="141">
        <v>0.27</v>
      </c>
      <c r="K501" s="141">
        <v>20.350000000000001</v>
      </c>
      <c r="L501" s="144"/>
      <c r="M501" s="141">
        <v>125</v>
      </c>
      <c r="N501" s="141">
        <v>4901.4156923076898</v>
      </c>
      <c r="O501" s="144"/>
    </row>
    <row r="502" spans="1:15" ht="14.4" x14ac:dyDescent="0.3">
      <c r="A502" s="143">
        <v>45356.759004629632</v>
      </c>
      <c r="B502" s="46">
        <f t="shared" si="7"/>
        <v>45356.759027777778</v>
      </c>
      <c r="C502" s="141">
        <v>2.0004</v>
      </c>
      <c r="D502" s="141">
        <v>-3.0909090909090898E-4</v>
      </c>
      <c r="E502" s="141">
        <v>1400.00454545455</v>
      </c>
      <c r="F502" s="141">
        <v>87.287499999999994</v>
      </c>
      <c r="G502" s="141">
        <v>21</v>
      </c>
      <c r="H502" s="141">
        <v>37.024999999999999</v>
      </c>
      <c r="I502" s="141">
        <v>6.6029999999999998</v>
      </c>
      <c r="J502" s="141">
        <v>0.27</v>
      </c>
      <c r="K502" s="141">
        <v>20.350000000000001</v>
      </c>
      <c r="L502" s="144"/>
      <c r="M502" s="141">
        <v>125</v>
      </c>
      <c r="N502" s="141">
        <v>4901.4156923076898</v>
      </c>
      <c r="O502" s="144"/>
    </row>
    <row r="503" spans="1:15" ht="14.4" x14ac:dyDescent="0.3">
      <c r="A503" s="143">
        <v>45356.759699074071</v>
      </c>
      <c r="B503" s="46">
        <f t="shared" si="7"/>
        <v>45356.759722222225</v>
      </c>
      <c r="C503" s="141">
        <v>2.00210909090909</v>
      </c>
      <c r="D503" s="141">
        <v>7.7272727272727299E-5</v>
      </c>
      <c r="E503" s="141">
        <v>1399.77</v>
      </c>
      <c r="F503" s="141">
        <v>87.138000000000005</v>
      </c>
      <c r="G503" s="141">
        <v>21</v>
      </c>
      <c r="H503" s="141">
        <v>37.016666666666701</v>
      </c>
      <c r="I503" s="141">
        <v>6.6023333333333296</v>
      </c>
      <c r="J503" s="141">
        <v>0.27</v>
      </c>
      <c r="K503" s="141">
        <v>20.344999999999999</v>
      </c>
      <c r="L503" s="144"/>
      <c r="M503" s="141">
        <v>125</v>
      </c>
      <c r="N503" s="141">
        <v>4901.4156923076898</v>
      </c>
      <c r="O503" s="144"/>
    </row>
    <row r="504" spans="1:15" ht="14.4" x14ac:dyDescent="0.3">
      <c r="A504" s="143">
        <v>45356.760393518518</v>
      </c>
      <c r="B504" s="46">
        <f t="shared" si="7"/>
        <v>45356.760416666672</v>
      </c>
      <c r="C504" s="141">
        <v>2.0001590909090901</v>
      </c>
      <c r="D504" s="141">
        <v>9.63636363636364E-4</v>
      </c>
      <c r="E504" s="141">
        <v>1399.70909090909</v>
      </c>
      <c r="F504" s="141">
        <v>86.977857142857104</v>
      </c>
      <c r="G504" s="141">
        <v>21</v>
      </c>
      <c r="H504" s="141">
        <v>37.015000000000001</v>
      </c>
      <c r="I504" s="141">
        <v>6.601</v>
      </c>
      <c r="J504" s="141">
        <v>0.27</v>
      </c>
      <c r="K504" s="141">
        <v>20.329999999999998</v>
      </c>
      <c r="L504" s="144"/>
      <c r="M504" s="141">
        <v>125</v>
      </c>
      <c r="N504" s="141">
        <v>4901.4156923076898</v>
      </c>
      <c r="O504" s="144"/>
    </row>
    <row r="505" spans="1:15" ht="14.4" x14ac:dyDescent="0.3">
      <c r="A505" s="143">
        <v>45356.761087962965</v>
      </c>
      <c r="B505" s="46">
        <f t="shared" si="7"/>
        <v>45356.761111111111</v>
      </c>
      <c r="C505" s="141">
        <v>2.0011173913043501</v>
      </c>
      <c r="D505" s="141">
        <v>9.9565217391304399E-4</v>
      </c>
      <c r="E505" s="141">
        <v>1399.9173913043501</v>
      </c>
      <c r="F505" s="141">
        <v>86.96</v>
      </c>
      <c r="G505" s="141">
        <v>21</v>
      </c>
      <c r="H505" s="141">
        <v>37.014285714285698</v>
      </c>
      <c r="I505" s="141">
        <v>6.6</v>
      </c>
      <c r="J505" s="141">
        <v>0.28000000000000003</v>
      </c>
      <c r="K505" s="141">
        <v>20.329999999999998</v>
      </c>
      <c r="L505" s="144"/>
      <c r="M505" s="141">
        <v>125</v>
      </c>
      <c r="N505" s="141">
        <v>4901.4156923076898</v>
      </c>
      <c r="O505" s="144"/>
    </row>
    <row r="506" spans="1:15" ht="14.4" x14ac:dyDescent="0.3">
      <c r="A506" s="143">
        <v>45356.761782407404</v>
      </c>
      <c r="B506" s="46">
        <f t="shared" si="7"/>
        <v>45356.761805555558</v>
      </c>
      <c r="C506" s="141">
        <v>1.99984545454545</v>
      </c>
      <c r="D506" s="141">
        <v>-1.4818181818181801E-3</v>
      </c>
      <c r="E506" s="141">
        <v>1400.0952380952399</v>
      </c>
      <c r="F506" s="141">
        <v>86.914166666666702</v>
      </c>
      <c r="G506" s="141">
        <v>21</v>
      </c>
      <c r="H506" s="141">
        <v>37.014285714285698</v>
      </c>
      <c r="I506" s="141">
        <v>6.6006666666666698</v>
      </c>
      <c r="J506" s="141">
        <v>0.28000000000000003</v>
      </c>
      <c r="K506" s="141">
        <v>20.34</v>
      </c>
      <c r="L506" s="144"/>
      <c r="M506" s="141">
        <v>154.33333333332985</v>
      </c>
      <c r="N506" s="141">
        <v>4901.4156923076898</v>
      </c>
      <c r="O506" s="144"/>
    </row>
    <row r="507" spans="1:15" ht="14.4" x14ac:dyDescent="0.3">
      <c r="A507" s="143">
        <v>45356.762476851851</v>
      </c>
      <c r="B507" s="46">
        <f t="shared" si="7"/>
        <v>45356.762500000004</v>
      </c>
      <c r="C507" s="141">
        <v>2.0002272727272699</v>
      </c>
      <c r="D507" s="141">
        <v>6.6818181818181798E-4</v>
      </c>
      <c r="E507" s="141">
        <v>1400.05</v>
      </c>
      <c r="F507" s="141">
        <v>86.727777777777803</v>
      </c>
      <c r="G507" s="141">
        <v>21</v>
      </c>
      <c r="H507" s="141">
        <v>37.01</v>
      </c>
      <c r="I507" s="141">
        <v>6.6014999999999997</v>
      </c>
      <c r="J507" s="141">
        <v>0.28000000000000003</v>
      </c>
      <c r="K507" s="141">
        <v>20.329999999999998</v>
      </c>
      <c r="L507" s="144"/>
      <c r="M507" s="141">
        <v>154.33333333332985</v>
      </c>
      <c r="N507" s="141">
        <v>4901.4156923076898</v>
      </c>
      <c r="O507" s="144"/>
    </row>
    <row r="508" spans="1:15" ht="14.4" x14ac:dyDescent="0.3">
      <c r="A508" s="143">
        <v>45356.763171296298</v>
      </c>
      <c r="B508" s="46">
        <f t="shared" si="7"/>
        <v>45356.763194444444</v>
      </c>
      <c r="C508" s="141">
        <v>1.9996681818181801</v>
      </c>
      <c r="D508" s="141">
        <v>-1.1299999999999999E-3</v>
      </c>
      <c r="E508" s="141">
        <v>1400.3636363636399</v>
      </c>
      <c r="F508" s="141">
        <v>86.682000000000002</v>
      </c>
      <c r="G508" s="141">
        <v>21</v>
      </c>
      <c r="H508" s="141">
        <v>37</v>
      </c>
      <c r="I508" s="141">
        <v>6.6005000000000003</v>
      </c>
      <c r="J508" s="141">
        <v>0.28999999999999998</v>
      </c>
      <c r="K508" s="141">
        <v>20.329999999999998</v>
      </c>
      <c r="L508" s="144"/>
      <c r="M508" s="141">
        <v>166</v>
      </c>
      <c r="N508" s="141">
        <v>4901.4156923076898</v>
      </c>
      <c r="O508" s="144"/>
    </row>
    <row r="509" spans="1:15" ht="14.4" x14ac:dyDescent="0.3">
      <c r="A509" s="143">
        <v>45356.763865740744</v>
      </c>
      <c r="B509" s="46">
        <f t="shared" si="7"/>
        <v>45356.763888888891</v>
      </c>
      <c r="C509" s="141">
        <v>1.9971909090909099</v>
      </c>
      <c r="D509" s="141">
        <v>-4.7619047619047702E-5</v>
      </c>
      <c r="E509" s="141">
        <v>1400.15789473684</v>
      </c>
      <c r="F509" s="141">
        <v>86.522352941176507</v>
      </c>
      <c r="G509" s="141">
        <v>21</v>
      </c>
      <c r="H509" s="141">
        <v>36.9957142857143</v>
      </c>
      <c r="I509" s="141">
        <v>6.6014999999999997</v>
      </c>
      <c r="J509" s="141">
        <v>0.28999999999999998</v>
      </c>
      <c r="K509" s="141">
        <v>20.324000000000002</v>
      </c>
      <c r="L509" s="144"/>
      <c r="M509" s="141">
        <v>188.75</v>
      </c>
      <c r="N509" s="141">
        <v>4901.4156923076898</v>
      </c>
      <c r="O509" s="144"/>
    </row>
    <row r="510" spans="1:15" ht="14.4" x14ac:dyDescent="0.3">
      <c r="A510" s="143">
        <v>45356.764560185184</v>
      </c>
      <c r="B510" s="46">
        <f t="shared" si="7"/>
        <v>45356.764583333337</v>
      </c>
      <c r="C510" s="141">
        <v>1.99945652173913</v>
      </c>
      <c r="D510" s="141">
        <v>-2.3478260869565199E-4</v>
      </c>
      <c r="E510" s="141">
        <v>1400.1260869565201</v>
      </c>
      <c r="F510" s="141">
        <v>86.283888888888896</v>
      </c>
      <c r="G510" s="141">
        <v>21</v>
      </c>
      <c r="H510" s="141">
        <v>36.994999999999997</v>
      </c>
      <c r="I510" s="141">
        <v>6.6044999999999998</v>
      </c>
      <c r="J510" s="141">
        <v>0.28999999999999998</v>
      </c>
      <c r="K510" s="141">
        <v>20.309999999999999</v>
      </c>
      <c r="L510" s="144"/>
      <c r="M510" s="141">
        <v>188.75</v>
      </c>
      <c r="N510" s="141">
        <v>4901.4156923076898</v>
      </c>
      <c r="O510" s="144"/>
    </row>
    <row r="511" spans="1:15" ht="14.4" x14ac:dyDescent="0.3">
      <c r="A511" s="143">
        <v>45356.76525462963</v>
      </c>
      <c r="B511" s="46">
        <f t="shared" si="7"/>
        <v>45356.765277777777</v>
      </c>
      <c r="C511" s="141">
        <v>1.99943181818182</v>
      </c>
      <c r="D511" s="141">
        <v>1.09090909090909E-4</v>
      </c>
      <c r="E511" s="141">
        <v>1400.1545454545501</v>
      </c>
      <c r="F511" s="141">
        <v>86.18</v>
      </c>
      <c r="G511" s="141">
        <v>21</v>
      </c>
      <c r="H511" s="141">
        <v>36.994285714285702</v>
      </c>
      <c r="I511" s="141">
        <v>6.6029999999999998</v>
      </c>
      <c r="J511" s="141">
        <v>0.28999999999999998</v>
      </c>
      <c r="K511" s="141">
        <v>20.3</v>
      </c>
      <c r="L511" s="144"/>
      <c r="M511" s="141">
        <v>208</v>
      </c>
      <c r="N511" s="141">
        <v>4901.4156923076898</v>
      </c>
      <c r="O511" s="144"/>
    </row>
    <row r="512" spans="1:15" ht="14.4" x14ac:dyDescent="0.3">
      <c r="A512" s="143">
        <v>45356.765949074077</v>
      </c>
      <c r="B512" s="46">
        <f t="shared" si="7"/>
        <v>45356.765972222223</v>
      </c>
      <c r="C512" s="141">
        <v>2.0020590909090901</v>
      </c>
      <c r="D512" s="141">
        <v>-3.5454545454545499E-4</v>
      </c>
      <c r="E512" s="141">
        <v>1400.4136363636401</v>
      </c>
      <c r="F512" s="141">
        <v>86.09375</v>
      </c>
      <c r="G512" s="141">
        <v>21</v>
      </c>
      <c r="H512" s="141">
        <v>36.994999999999997</v>
      </c>
      <c r="I512" s="141">
        <v>6.6025</v>
      </c>
      <c r="J512" s="141">
        <v>0.29499999999999998</v>
      </c>
      <c r="K512" s="141">
        <v>20.29</v>
      </c>
      <c r="L512" s="144"/>
      <c r="M512" s="141">
        <v>208</v>
      </c>
      <c r="N512" s="141">
        <v>4901.4156923076898</v>
      </c>
      <c r="O512" s="144"/>
    </row>
    <row r="513" spans="1:15" ht="14.4" x14ac:dyDescent="0.3">
      <c r="A513" s="143">
        <v>45356.766643518517</v>
      </c>
      <c r="B513" s="46">
        <f t="shared" si="7"/>
        <v>45356.76666666667</v>
      </c>
      <c r="C513" s="141">
        <v>2</v>
      </c>
      <c r="D513" s="141">
        <v>1.5454545454545501E-4</v>
      </c>
      <c r="E513" s="141">
        <v>1400.5450000000001</v>
      </c>
      <c r="F513" s="141">
        <v>85.987499999999997</v>
      </c>
      <c r="G513" s="141">
        <v>21</v>
      </c>
      <c r="H513" s="141">
        <v>36.9957142857143</v>
      </c>
      <c r="I513" s="141">
        <v>6.6014999999999997</v>
      </c>
      <c r="J513" s="141">
        <v>0.29499999999999998</v>
      </c>
      <c r="K513" s="141">
        <v>20.283999999999999</v>
      </c>
      <c r="L513" s="144"/>
      <c r="M513" s="141">
        <v>208</v>
      </c>
      <c r="N513" s="141">
        <v>4901.4156923076898</v>
      </c>
      <c r="O513" s="144"/>
    </row>
    <row r="514" spans="1:15" ht="14.4" x14ac:dyDescent="0.3">
      <c r="A514" s="143">
        <v>45356.767337962963</v>
      </c>
      <c r="B514" s="46">
        <f t="shared" si="7"/>
        <v>45356.767361111109</v>
      </c>
      <c r="C514" s="141">
        <v>2</v>
      </c>
      <c r="D514" s="141">
        <v>-4.4347826086956502E-4</v>
      </c>
      <c r="E514" s="141">
        <v>1400.3090909090899</v>
      </c>
      <c r="F514" s="141">
        <v>85.964117647058799</v>
      </c>
      <c r="G514" s="141">
        <v>21</v>
      </c>
      <c r="H514" s="141">
        <v>36.994999999999997</v>
      </c>
      <c r="I514" s="141">
        <v>6.6003333333333298</v>
      </c>
      <c r="J514" s="141">
        <v>0.3</v>
      </c>
      <c r="K514" s="141">
        <v>20.29</v>
      </c>
      <c r="L514" s="144"/>
      <c r="M514" s="141">
        <v>208</v>
      </c>
      <c r="N514" s="141">
        <v>4901.4156923076898</v>
      </c>
      <c r="O514" s="144"/>
    </row>
    <row r="515" spans="1:15" ht="14.4" x14ac:dyDescent="0.3">
      <c r="A515" s="143">
        <v>45356.76803240741</v>
      </c>
      <c r="B515" s="46">
        <f t="shared" ref="B515:B578" si="8">MROUND(A515,"00:01:00")</f>
        <v>45356.768055555556</v>
      </c>
      <c r="C515" s="141">
        <v>1.99644347826087</v>
      </c>
      <c r="D515" s="141">
        <v>-5.9999999999999995E-4</v>
      </c>
      <c r="E515" s="141">
        <v>1400.4</v>
      </c>
      <c r="F515" s="141">
        <v>85.851333333333301</v>
      </c>
      <c r="G515" s="141">
        <v>21</v>
      </c>
      <c r="H515" s="141">
        <v>36.994999999999997</v>
      </c>
      <c r="I515" s="141">
        <v>6.6029999999999998</v>
      </c>
      <c r="J515" s="141">
        <v>0.30499999999999999</v>
      </c>
      <c r="K515" s="141">
        <v>20.29</v>
      </c>
      <c r="L515" s="144"/>
      <c r="M515" s="141">
        <v>225</v>
      </c>
      <c r="N515" s="141">
        <v>4901.4156923076898</v>
      </c>
      <c r="O515" s="144"/>
    </row>
    <row r="516" spans="1:15" ht="14.4" x14ac:dyDescent="0.3">
      <c r="A516" s="143">
        <v>45356.768726851849</v>
      </c>
      <c r="B516" s="46">
        <f t="shared" si="8"/>
        <v>45356.768750000003</v>
      </c>
      <c r="C516" s="141">
        <v>2.0007863636363599</v>
      </c>
      <c r="D516" s="141">
        <v>-1.01363636363636E-3</v>
      </c>
      <c r="E516" s="141">
        <v>1400.27272727273</v>
      </c>
      <c r="F516" s="141">
        <v>85.718461538461497</v>
      </c>
      <c r="G516" s="141">
        <v>21</v>
      </c>
      <c r="H516" s="141">
        <v>37.005000000000003</v>
      </c>
      <c r="I516" s="141">
        <v>6.6043333333333303</v>
      </c>
      <c r="J516" s="141">
        <v>0.30499999999999999</v>
      </c>
      <c r="K516" s="141">
        <v>20.29</v>
      </c>
      <c r="L516" s="144"/>
      <c r="M516" s="141">
        <v>225</v>
      </c>
      <c r="N516" s="141">
        <v>4901.4156923076898</v>
      </c>
      <c r="O516" s="144"/>
    </row>
    <row r="517" spans="1:15" ht="14.4" x14ac:dyDescent="0.3">
      <c r="A517" s="143">
        <v>45356.769421296296</v>
      </c>
      <c r="B517" s="46">
        <f t="shared" si="8"/>
        <v>45356.76944444445</v>
      </c>
      <c r="C517" s="141">
        <v>1.99878333333333</v>
      </c>
      <c r="D517" s="141">
        <v>2.1666666666666701E-4</v>
      </c>
      <c r="E517" s="141">
        <v>1399.9086956521701</v>
      </c>
      <c r="F517" s="141">
        <v>85.662142857142896</v>
      </c>
      <c r="G517" s="141">
        <v>21</v>
      </c>
      <c r="H517" s="141">
        <v>37</v>
      </c>
      <c r="I517" s="141">
        <v>6.6043333333333303</v>
      </c>
      <c r="J517" s="141">
        <v>0.31</v>
      </c>
      <c r="K517" s="141">
        <v>20.295000000000002</v>
      </c>
      <c r="L517" s="144"/>
      <c r="M517" s="141">
        <v>250</v>
      </c>
      <c r="N517" s="141">
        <v>4901.4156923076898</v>
      </c>
      <c r="O517" s="144"/>
    </row>
    <row r="518" spans="1:15" ht="14.4" x14ac:dyDescent="0.3">
      <c r="A518" s="143">
        <v>45356.770115740743</v>
      </c>
      <c r="B518" s="46">
        <f t="shared" si="8"/>
        <v>45356.770138888889</v>
      </c>
      <c r="C518" s="141">
        <v>1.9985727272727301</v>
      </c>
      <c r="D518" s="141">
        <v>-1.8590909090909101E-3</v>
      </c>
      <c r="E518" s="141">
        <v>1400.11904761905</v>
      </c>
      <c r="F518" s="141">
        <v>85.611428571428604</v>
      </c>
      <c r="G518" s="141">
        <v>21</v>
      </c>
      <c r="H518" s="141">
        <v>37.005000000000003</v>
      </c>
      <c r="I518" s="141">
        <v>6.6025</v>
      </c>
      <c r="J518" s="141">
        <v>0.31</v>
      </c>
      <c r="K518" s="141">
        <v>20.305</v>
      </c>
      <c r="L518" s="144"/>
      <c r="M518" s="141">
        <v>250</v>
      </c>
      <c r="N518" s="141">
        <v>4901.4156923076898</v>
      </c>
      <c r="O518" s="144"/>
    </row>
    <row r="519" spans="1:15" ht="14.4" x14ac:dyDescent="0.3">
      <c r="A519" s="143">
        <v>45356.770810185182</v>
      </c>
      <c r="B519" s="46">
        <f t="shared" si="8"/>
        <v>45356.770833333336</v>
      </c>
      <c r="C519" s="141">
        <v>1.9993772727272701</v>
      </c>
      <c r="D519" s="141">
        <v>-3.7727272727272702E-4</v>
      </c>
      <c r="E519" s="141">
        <v>1400.26363636364</v>
      </c>
      <c r="F519" s="141">
        <v>85.468999999999994</v>
      </c>
      <c r="G519" s="141">
        <v>21</v>
      </c>
      <c r="H519" s="141">
        <v>37.005000000000003</v>
      </c>
      <c r="I519" s="141">
        <v>6.6025</v>
      </c>
      <c r="J519" s="141">
        <v>0.32</v>
      </c>
      <c r="K519" s="141">
        <v>20.305</v>
      </c>
      <c r="L519" s="144"/>
      <c r="M519" s="141">
        <v>250</v>
      </c>
      <c r="N519" s="141">
        <v>4901.4156923076898</v>
      </c>
      <c r="O519" s="144"/>
    </row>
    <row r="520" spans="1:15" ht="14.4" x14ac:dyDescent="0.3">
      <c r="A520" s="143">
        <v>45356.771504629629</v>
      </c>
      <c r="B520" s="46">
        <f t="shared" si="8"/>
        <v>45356.771527777782</v>
      </c>
      <c r="C520" s="141">
        <v>2.00079130434783</v>
      </c>
      <c r="D520" s="141">
        <v>-2.54545454545455E-4</v>
      </c>
      <c r="E520" s="141">
        <v>1399.8739130434799</v>
      </c>
      <c r="F520" s="141">
        <v>85.374117647058796</v>
      </c>
      <c r="G520" s="141">
        <v>21</v>
      </c>
      <c r="H520" s="141">
        <v>37</v>
      </c>
      <c r="I520" s="141">
        <v>6.6006666666666698</v>
      </c>
      <c r="J520" s="141">
        <v>0.32</v>
      </c>
      <c r="K520" s="141">
        <v>20.313333333333301</v>
      </c>
      <c r="L520" s="144"/>
      <c r="M520" s="141">
        <v>250</v>
      </c>
      <c r="N520" s="141">
        <v>4901.4156923076898</v>
      </c>
      <c r="O520" s="144"/>
    </row>
    <row r="521" spans="1:15" ht="14.4" x14ac:dyDescent="0.3">
      <c r="A521" s="143">
        <v>45356.772199074076</v>
      </c>
      <c r="B521" s="46">
        <f t="shared" si="8"/>
        <v>45356.772222222222</v>
      </c>
      <c r="C521" s="141">
        <v>1.9996136363636401</v>
      </c>
      <c r="D521" s="141">
        <v>1.0818181818181801E-3</v>
      </c>
      <c r="E521" s="141">
        <v>1400.2149999999999</v>
      </c>
      <c r="F521" s="141">
        <v>85.261250000000004</v>
      </c>
      <c r="G521" s="141">
        <v>21</v>
      </c>
      <c r="H521" s="141">
        <v>36.996666666666698</v>
      </c>
      <c r="I521" s="141">
        <v>6.6021999999999998</v>
      </c>
      <c r="J521" s="141">
        <v>0.32500000000000001</v>
      </c>
      <c r="K521" s="141">
        <v>20.313333333333301</v>
      </c>
      <c r="L521" s="144"/>
      <c r="M521" s="141">
        <v>269</v>
      </c>
      <c r="N521" s="141">
        <v>4901.4156923076898</v>
      </c>
      <c r="O521" s="144"/>
    </row>
    <row r="522" spans="1:15" ht="14.4" x14ac:dyDescent="0.3">
      <c r="A522" s="143">
        <v>45356.772893518515</v>
      </c>
      <c r="B522" s="46">
        <f t="shared" si="8"/>
        <v>45356.772916666669</v>
      </c>
      <c r="C522" s="141">
        <v>2.0002636363636399</v>
      </c>
      <c r="D522" s="141">
        <v>-2.3636363636363601E-4</v>
      </c>
      <c r="E522" s="141">
        <v>1399.97</v>
      </c>
      <c r="F522" s="141">
        <v>85.108888888888899</v>
      </c>
      <c r="G522" s="141">
        <v>21</v>
      </c>
      <c r="H522" s="141">
        <v>37.005000000000003</v>
      </c>
      <c r="I522" s="141">
        <v>6.6040000000000001</v>
      </c>
      <c r="J522" s="141">
        <v>0.33</v>
      </c>
      <c r="K522" s="141">
        <v>20.309999999999999</v>
      </c>
      <c r="L522" s="144"/>
      <c r="M522" s="141">
        <v>269</v>
      </c>
      <c r="N522" s="141">
        <v>4901.4156923076898</v>
      </c>
      <c r="O522" s="144"/>
    </row>
    <row r="523" spans="1:15" ht="14.4" x14ac:dyDescent="0.3">
      <c r="A523" s="143">
        <v>45356.773587962962</v>
      </c>
      <c r="B523" s="46">
        <f t="shared" si="8"/>
        <v>45356.773611111115</v>
      </c>
      <c r="C523" s="141">
        <v>2.0004318181818199</v>
      </c>
      <c r="D523" s="141">
        <v>2.1363636363636401E-4</v>
      </c>
      <c r="E523" s="141">
        <v>1400.26363636364</v>
      </c>
      <c r="F523" s="141">
        <v>84.913571428571402</v>
      </c>
      <c r="G523" s="141">
        <v>21</v>
      </c>
      <c r="H523" s="141">
        <v>37.005000000000003</v>
      </c>
      <c r="I523" s="141">
        <v>6.6044999999999998</v>
      </c>
      <c r="J523" s="141">
        <v>0.33</v>
      </c>
      <c r="K523" s="141">
        <v>20.3</v>
      </c>
      <c r="L523" s="144"/>
      <c r="M523" s="141">
        <v>291</v>
      </c>
      <c r="N523" s="141">
        <v>4901.4156923076898</v>
      </c>
      <c r="O523" s="144"/>
    </row>
    <row r="524" spans="1:15" ht="14.4" x14ac:dyDescent="0.3">
      <c r="A524" s="143">
        <v>45356.774282407408</v>
      </c>
      <c r="B524" s="46">
        <f t="shared" si="8"/>
        <v>45356.774305555555</v>
      </c>
      <c r="C524" s="141">
        <v>2.00045238095238</v>
      </c>
      <c r="D524" s="141">
        <v>2.7272727272727301E-4</v>
      </c>
      <c r="E524" s="141">
        <v>1400.18</v>
      </c>
      <c r="F524" s="141">
        <v>84.832352941176495</v>
      </c>
      <c r="G524" s="141">
        <v>21</v>
      </c>
      <c r="H524" s="141">
        <v>36.994999999999997</v>
      </c>
      <c r="I524" s="141">
        <v>6.6026666666666696</v>
      </c>
      <c r="J524" s="141">
        <v>0.33</v>
      </c>
      <c r="K524" s="141">
        <v>20.305</v>
      </c>
      <c r="L524" s="144"/>
      <c r="M524" s="141">
        <v>291</v>
      </c>
      <c r="N524" s="141">
        <v>4901.4156923076898</v>
      </c>
      <c r="O524" s="144"/>
    </row>
    <row r="525" spans="1:15" ht="14.4" x14ac:dyDescent="0.3">
      <c r="A525" s="143">
        <v>45356.774976851855</v>
      </c>
      <c r="B525" s="46">
        <f t="shared" si="8"/>
        <v>45356.775000000001</v>
      </c>
      <c r="C525" s="141">
        <v>1.99993913043478</v>
      </c>
      <c r="D525" s="141">
        <v>4.68181818181818E-4</v>
      </c>
      <c r="E525" s="141">
        <v>1399.8478260869599</v>
      </c>
      <c r="F525" s="141">
        <v>84.615789473684202</v>
      </c>
      <c r="G525" s="141">
        <v>21</v>
      </c>
      <c r="H525" s="141">
        <v>36.994999999999997</v>
      </c>
      <c r="I525" s="141">
        <v>6.6014999999999997</v>
      </c>
      <c r="J525" s="141">
        <v>0.34</v>
      </c>
      <c r="K525" s="141">
        <v>20.285</v>
      </c>
      <c r="L525" s="144"/>
      <c r="M525" s="141">
        <v>291</v>
      </c>
      <c r="N525" s="141">
        <v>4901.4156923076898</v>
      </c>
      <c r="O525" s="144"/>
    </row>
    <row r="526" spans="1:15" ht="14.4" x14ac:dyDescent="0.3">
      <c r="A526" s="143">
        <v>45356.775671296295</v>
      </c>
      <c r="B526" s="46">
        <f t="shared" si="8"/>
        <v>45356.775694444448</v>
      </c>
      <c r="C526" s="141">
        <v>1.99981739130435</v>
      </c>
      <c r="D526" s="141">
        <v>4.5454545454545498E-4</v>
      </c>
      <c r="E526" s="141">
        <v>1400.28636363636</v>
      </c>
      <c r="F526" s="141">
        <v>84.543846153846104</v>
      </c>
      <c r="G526" s="141">
        <v>21</v>
      </c>
      <c r="H526" s="141">
        <v>37.01</v>
      </c>
      <c r="I526" s="141">
        <v>6.6</v>
      </c>
      <c r="J526" s="141">
        <v>0.34</v>
      </c>
      <c r="K526" s="141">
        <v>20.28</v>
      </c>
      <c r="L526" s="144"/>
      <c r="M526" s="141">
        <v>291</v>
      </c>
      <c r="N526" s="141">
        <v>4901.4156923076898</v>
      </c>
      <c r="O526" s="144"/>
    </row>
    <row r="527" spans="1:15" ht="14.4" x14ac:dyDescent="0.3">
      <c r="A527" s="143">
        <v>45356.776365740741</v>
      </c>
      <c r="B527" s="46">
        <f t="shared" si="8"/>
        <v>45356.776388888888</v>
      </c>
      <c r="C527" s="141">
        <v>1.99995652173913</v>
      </c>
      <c r="D527" s="141">
        <v>-5.0434782608695702E-4</v>
      </c>
      <c r="E527" s="141">
        <v>1399.6590909090901</v>
      </c>
      <c r="F527" s="141">
        <v>84.478125000000006</v>
      </c>
      <c r="G527" s="141">
        <v>21</v>
      </c>
      <c r="H527" s="141">
        <v>37.01</v>
      </c>
      <c r="I527" s="141">
        <v>6.6025</v>
      </c>
      <c r="J527" s="141">
        <v>0.35</v>
      </c>
      <c r="K527" s="141">
        <v>20.29</v>
      </c>
      <c r="L527" s="144"/>
      <c r="M527" s="141">
        <v>311</v>
      </c>
      <c r="N527" s="141">
        <v>4901.4156923076898</v>
      </c>
      <c r="O527" s="144"/>
    </row>
    <row r="528" spans="1:15" ht="14.4" x14ac:dyDescent="0.3">
      <c r="A528" s="143">
        <v>45356.777060185188</v>
      </c>
      <c r="B528" s="46">
        <f t="shared" si="8"/>
        <v>45356.777083333334</v>
      </c>
      <c r="C528" s="141">
        <v>1.99849090909091</v>
      </c>
      <c r="D528" s="141">
        <v>-2.54545454545455E-4</v>
      </c>
      <c r="E528" s="141">
        <v>1399.4523809523801</v>
      </c>
      <c r="F528" s="141">
        <v>84.409090909090907</v>
      </c>
      <c r="G528" s="141">
        <v>21</v>
      </c>
      <c r="H528" s="141">
        <v>37.015000000000001</v>
      </c>
      <c r="I528" s="141">
        <v>6.6029999999999998</v>
      </c>
      <c r="J528" s="141">
        <v>0.34</v>
      </c>
      <c r="K528" s="141">
        <v>20.3</v>
      </c>
      <c r="L528" s="144"/>
      <c r="M528" s="141">
        <v>311</v>
      </c>
      <c r="N528" s="141">
        <v>4901.4156923076898</v>
      </c>
      <c r="O528" s="144"/>
    </row>
    <row r="529" spans="1:15" ht="14.4" x14ac:dyDescent="0.3">
      <c r="A529" s="143">
        <v>45356.777754629627</v>
      </c>
      <c r="B529" s="46">
        <f t="shared" si="8"/>
        <v>45356.777777777781</v>
      </c>
      <c r="C529" s="141">
        <v>2.0011136363636401</v>
      </c>
      <c r="D529" s="141">
        <v>4.7272727272727299E-4</v>
      </c>
      <c r="E529" s="141">
        <v>1400.135</v>
      </c>
      <c r="F529" s="141">
        <v>84.254999999999995</v>
      </c>
      <c r="G529" s="141">
        <v>21</v>
      </c>
      <c r="H529" s="141">
        <v>37.024285714285703</v>
      </c>
      <c r="I529" s="141">
        <v>6.6020000000000003</v>
      </c>
      <c r="J529" s="141">
        <v>0.35</v>
      </c>
      <c r="K529" s="141">
        <v>20.309999999999999</v>
      </c>
      <c r="L529" s="144"/>
      <c r="M529" s="141">
        <v>333</v>
      </c>
      <c r="N529" s="141">
        <v>4901.4156923076898</v>
      </c>
      <c r="O529" s="144"/>
    </row>
    <row r="530" spans="1:15" ht="14.4" x14ac:dyDescent="0.3">
      <c r="A530" s="143">
        <v>45356.778449074074</v>
      </c>
      <c r="B530" s="46">
        <f t="shared" si="8"/>
        <v>45356.77847222222</v>
      </c>
      <c r="C530" s="141">
        <v>2.0014045454545499</v>
      </c>
      <c r="D530" s="141">
        <v>7.6190476190476198E-5</v>
      </c>
      <c r="E530" s="141">
        <v>1399.71818181818</v>
      </c>
      <c r="F530" s="141">
        <v>84.03125</v>
      </c>
      <c r="G530" s="141">
        <v>21</v>
      </c>
      <c r="H530" s="141">
        <v>37.024999999999999</v>
      </c>
      <c r="I530" s="141">
        <v>6.601</v>
      </c>
      <c r="J530" s="141">
        <v>0.35</v>
      </c>
      <c r="K530" s="141">
        <v>20.3</v>
      </c>
      <c r="L530" s="141"/>
      <c r="M530" s="141">
        <v>333</v>
      </c>
      <c r="N530" s="141">
        <v>4901.4156923076898</v>
      </c>
      <c r="O530" s="144"/>
    </row>
    <row r="531" spans="1:15" ht="14.4" x14ac:dyDescent="0.3">
      <c r="A531" s="143">
        <v>45356.779143518521</v>
      </c>
      <c r="B531" s="46">
        <f t="shared" si="8"/>
        <v>45356.779166666667</v>
      </c>
      <c r="C531" s="141">
        <v>2.0004608695652202</v>
      </c>
      <c r="D531" s="141">
        <v>1.8695652173913001E-4</v>
      </c>
      <c r="E531" s="141">
        <v>1400.2</v>
      </c>
      <c r="F531" s="141">
        <v>83.721176470588205</v>
      </c>
      <c r="G531" s="141">
        <v>21</v>
      </c>
      <c r="H531" s="141">
        <v>37.025555555555599</v>
      </c>
      <c r="I531" s="141">
        <v>6.6</v>
      </c>
      <c r="J531" s="141">
        <v>0.35</v>
      </c>
      <c r="K531" s="141">
        <v>20.285</v>
      </c>
      <c r="L531" s="144"/>
      <c r="M531" s="141">
        <v>333</v>
      </c>
      <c r="N531" s="141">
        <v>4901.4156923076898</v>
      </c>
      <c r="O531" s="144"/>
    </row>
    <row r="532" spans="1:15" ht="14.4" x14ac:dyDescent="0.3">
      <c r="A532" s="143">
        <v>45356.77983796296</v>
      </c>
      <c r="B532" s="46">
        <f t="shared" si="8"/>
        <v>45356.779861111114</v>
      </c>
      <c r="C532" s="141">
        <v>1.99996818181818</v>
      </c>
      <c r="D532" s="141">
        <v>3.6363636363636398E-5</v>
      </c>
      <c r="E532" s="141">
        <v>1400.5818181818199</v>
      </c>
      <c r="F532" s="141">
        <v>83.563333333333304</v>
      </c>
      <c r="G532" s="141">
        <v>21</v>
      </c>
      <c r="H532" s="141">
        <v>37.03</v>
      </c>
      <c r="I532" s="141">
        <v>6.6032857142857102</v>
      </c>
      <c r="J532" s="141">
        <v>0.35</v>
      </c>
      <c r="K532" s="141">
        <v>20.265000000000001</v>
      </c>
      <c r="L532" s="144"/>
      <c r="M532" s="141">
        <v>372.5</v>
      </c>
      <c r="N532" s="141">
        <v>4901.4156923076898</v>
      </c>
      <c r="O532" s="144"/>
    </row>
    <row r="533" spans="1:15" ht="14.4" x14ac:dyDescent="0.3">
      <c r="A533" s="143">
        <v>45356.780532407407</v>
      </c>
      <c r="B533" s="46">
        <f t="shared" si="8"/>
        <v>45356.780555555561</v>
      </c>
      <c r="C533" s="141">
        <v>1.99866818181818</v>
      </c>
      <c r="D533" s="141">
        <v>-1.09090909090909E-4</v>
      </c>
      <c r="E533" s="141">
        <v>1400.1227272727299</v>
      </c>
      <c r="F533" s="141">
        <v>83.617999999999995</v>
      </c>
      <c r="G533" s="141">
        <v>21</v>
      </c>
      <c r="H533" s="141">
        <v>37.034999999999997</v>
      </c>
      <c r="I533" s="141">
        <v>6.6073333333333304</v>
      </c>
      <c r="J533" s="141">
        <v>0.35</v>
      </c>
      <c r="K533" s="141">
        <v>20.265000000000001</v>
      </c>
      <c r="L533" s="144"/>
      <c r="M533" s="141">
        <v>415</v>
      </c>
      <c r="N533" s="141">
        <v>4901.4156923076898</v>
      </c>
      <c r="O533" s="144"/>
    </row>
    <row r="534" spans="1:15" ht="14.4" x14ac:dyDescent="0.3">
      <c r="A534" s="143">
        <v>45356.781226851854</v>
      </c>
      <c r="B534" s="46">
        <f t="shared" si="8"/>
        <v>45356.78125</v>
      </c>
      <c r="C534" s="141">
        <v>2.00016818181818</v>
      </c>
      <c r="D534" s="141">
        <v>5.8636363636363595E-4</v>
      </c>
      <c r="E534" s="141">
        <v>1400.1772727272701</v>
      </c>
      <c r="F534" s="141">
        <v>83.522352941176507</v>
      </c>
      <c r="G534" s="141">
        <v>21</v>
      </c>
      <c r="H534" s="141">
        <v>37.034999999999997</v>
      </c>
      <c r="I534" s="141">
        <v>6.6059999999999999</v>
      </c>
      <c r="J534" s="141">
        <v>0.35666666666666702</v>
      </c>
      <c r="K534" s="141">
        <v>20.27</v>
      </c>
      <c r="L534" s="144"/>
      <c r="M534" s="141">
        <v>415</v>
      </c>
      <c r="N534" s="141">
        <v>4901.4156923076898</v>
      </c>
      <c r="O534" s="144"/>
    </row>
    <row r="535" spans="1:15" ht="14.4" x14ac:dyDescent="0.3">
      <c r="A535" s="143">
        <v>45356.781921296293</v>
      </c>
      <c r="B535" s="46">
        <f t="shared" si="8"/>
        <v>45356.781944444447</v>
      </c>
      <c r="C535" s="141">
        <v>2.0007454545454499</v>
      </c>
      <c r="D535" s="141">
        <v>4.0909090909090903E-4</v>
      </c>
      <c r="E535" s="141">
        <v>1400.25909090909</v>
      </c>
      <c r="F535" s="141">
        <v>83.265555555555594</v>
      </c>
      <c r="G535" s="141">
        <v>21</v>
      </c>
      <c r="H535" s="141">
        <v>37.033333333333303</v>
      </c>
      <c r="I535" s="141">
        <v>6.6044999999999998</v>
      </c>
      <c r="J535" s="141">
        <v>0.35666666666666702</v>
      </c>
      <c r="K535" s="141">
        <v>20.254999999999999</v>
      </c>
      <c r="L535" s="144"/>
      <c r="M535" s="141">
        <v>415</v>
      </c>
      <c r="N535" s="141">
        <v>4901.4156923076898</v>
      </c>
      <c r="O535" s="144"/>
    </row>
    <row r="536" spans="1:15" ht="14.4" x14ac:dyDescent="0.3">
      <c r="A536" s="143">
        <v>45356.78261574074</v>
      </c>
      <c r="B536" s="46">
        <f t="shared" si="8"/>
        <v>45356.782638888893</v>
      </c>
      <c r="C536" s="141">
        <v>2.0002818181818198</v>
      </c>
      <c r="D536" s="141">
        <v>3.52380952380952E-4</v>
      </c>
      <c r="E536" s="141">
        <v>1400.3150000000001</v>
      </c>
      <c r="F536" s="141">
        <v>83.113076923076903</v>
      </c>
      <c r="G536" s="141">
        <v>21</v>
      </c>
      <c r="H536" s="141">
        <v>37.033333333333303</v>
      </c>
      <c r="I536" s="141">
        <v>6.6029999999999998</v>
      </c>
      <c r="J536" s="141">
        <v>0.36333333333333301</v>
      </c>
      <c r="K536" s="141">
        <v>20.254999999999999</v>
      </c>
      <c r="L536" s="144"/>
      <c r="M536" s="141">
        <v>415</v>
      </c>
      <c r="N536" s="141">
        <v>4901.4156923076898</v>
      </c>
      <c r="O536" s="144"/>
    </row>
    <row r="537" spans="1:15" ht="14.4" x14ac:dyDescent="0.3">
      <c r="A537" s="143">
        <v>45356.783310185187</v>
      </c>
      <c r="B537" s="46">
        <f t="shared" si="8"/>
        <v>45356.783333333333</v>
      </c>
      <c r="C537" s="141">
        <v>2.0014909090909101</v>
      </c>
      <c r="D537" s="141">
        <v>1.8095238095238101E-4</v>
      </c>
      <c r="E537" s="141">
        <v>1400.24285714286</v>
      </c>
      <c r="F537" s="141">
        <v>82.981764705882398</v>
      </c>
      <c r="G537" s="141">
        <v>21</v>
      </c>
      <c r="H537" s="141">
        <v>37.034999999999997</v>
      </c>
      <c r="I537" s="141">
        <v>6.6023333333333296</v>
      </c>
      <c r="J537" s="141">
        <v>0.37</v>
      </c>
      <c r="K537" s="141">
        <v>20.245000000000001</v>
      </c>
      <c r="L537" s="144"/>
      <c r="M537" s="141">
        <v>415</v>
      </c>
      <c r="N537" s="141">
        <v>4901.4156923076898</v>
      </c>
      <c r="O537" s="144"/>
    </row>
    <row r="538" spans="1:15" ht="14.4" x14ac:dyDescent="0.3">
      <c r="A538" s="143">
        <v>45356.784004629626</v>
      </c>
      <c r="B538" s="46">
        <f t="shared" si="8"/>
        <v>45356.78402777778</v>
      </c>
      <c r="C538" s="141">
        <v>1.99921052631579</v>
      </c>
      <c r="D538" s="141">
        <v>-7.77777777777777E-5</v>
      </c>
      <c r="E538" s="141">
        <v>1400.3277777777801</v>
      </c>
      <c r="F538" s="141">
        <v>82.753333333333302</v>
      </c>
      <c r="G538" s="141">
        <v>21</v>
      </c>
      <c r="H538" s="141">
        <v>37.03</v>
      </c>
      <c r="I538" s="141">
        <v>6.6005000000000003</v>
      </c>
      <c r="J538" s="141">
        <v>0.37</v>
      </c>
      <c r="K538" s="141">
        <v>20.23</v>
      </c>
      <c r="L538" s="144"/>
      <c r="M538" s="141">
        <v>415</v>
      </c>
      <c r="N538" s="141">
        <v>4901.4156923076898</v>
      </c>
      <c r="O538" s="144"/>
    </row>
    <row r="539" spans="1:15" ht="14.4" x14ac:dyDescent="0.3">
      <c r="A539" s="143">
        <v>45356.784699074073</v>
      </c>
      <c r="B539" s="46">
        <f t="shared" si="8"/>
        <v>45356.784722222226</v>
      </c>
      <c r="C539" s="141">
        <v>1.9992047619047599</v>
      </c>
      <c r="D539" s="141">
        <v>2.4285714285714299E-4</v>
      </c>
      <c r="E539" s="141">
        <v>1400.4</v>
      </c>
      <c r="F539" s="141">
        <v>82.487499999999997</v>
      </c>
      <c r="G539" s="141">
        <v>21</v>
      </c>
      <c r="H539" s="141">
        <v>37.03</v>
      </c>
      <c r="I539" s="141">
        <v>6.6020000000000003</v>
      </c>
      <c r="J539" s="141">
        <v>0.37</v>
      </c>
      <c r="K539" s="141">
        <v>20.22</v>
      </c>
      <c r="L539" s="144"/>
      <c r="M539" s="141">
        <v>445.66666666667015</v>
      </c>
      <c r="N539" s="141">
        <v>4901.4156923076898</v>
      </c>
      <c r="O539" s="144"/>
    </row>
    <row r="540" spans="1:15" ht="14.4" x14ac:dyDescent="0.3">
      <c r="A540" s="143">
        <v>45356.785393518519</v>
      </c>
      <c r="B540" s="46">
        <f t="shared" si="8"/>
        <v>45356.785416666666</v>
      </c>
      <c r="C540" s="141">
        <v>2.0020863636363599</v>
      </c>
      <c r="D540" s="141">
        <v>-1.02727272727273E-3</v>
      </c>
      <c r="E540" s="141">
        <v>1399.98181818182</v>
      </c>
      <c r="F540" s="141">
        <v>82.256470588235302</v>
      </c>
      <c r="G540" s="141">
        <v>21</v>
      </c>
      <c r="H540" s="141">
        <v>37.034999999999997</v>
      </c>
      <c r="I540" s="141">
        <v>6.6023333333333296</v>
      </c>
      <c r="J540" s="141">
        <v>0.38</v>
      </c>
      <c r="K540" s="141">
        <v>20.204999999999998</v>
      </c>
      <c r="L540" s="144"/>
      <c r="M540" s="141">
        <v>445.66666666667015</v>
      </c>
      <c r="N540" s="141">
        <v>4901.4156923076898</v>
      </c>
      <c r="O540" s="144"/>
    </row>
    <row r="541" spans="1:15" ht="14.4" x14ac:dyDescent="0.3">
      <c r="A541" s="143">
        <v>45356.786087962966</v>
      </c>
      <c r="B541" s="46">
        <f t="shared" si="8"/>
        <v>45356.786111111112</v>
      </c>
      <c r="C541" s="141">
        <v>1.9970863636363601</v>
      </c>
      <c r="D541" s="141">
        <v>-4.5454545454545303E-6</v>
      </c>
      <c r="E541" s="141">
        <v>1399.6681818181801</v>
      </c>
      <c r="F541" s="141">
        <v>82.092142857142903</v>
      </c>
      <c r="G541" s="141">
        <v>21</v>
      </c>
      <c r="H541" s="141">
        <v>37.033999999999999</v>
      </c>
      <c r="I541" s="141">
        <v>6.6005000000000003</v>
      </c>
      <c r="J541" s="141">
        <v>0.38</v>
      </c>
      <c r="K541" s="141">
        <v>20.190000000000001</v>
      </c>
      <c r="L541" s="144"/>
      <c r="M541" s="141">
        <v>457</v>
      </c>
      <c r="N541" s="141">
        <v>4901.4156923076898</v>
      </c>
      <c r="O541" s="144"/>
    </row>
    <row r="542" spans="1:15" ht="14.4" x14ac:dyDescent="0.3">
      <c r="A542" s="143">
        <v>45356.786782407406</v>
      </c>
      <c r="B542" s="46">
        <f t="shared" si="8"/>
        <v>45356.786805555559</v>
      </c>
      <c r="C542" s="141">
        <v>2.0015272727272699</v>
      </c>
      <c r="D542" s="141">
        <v>-5.0000000000000002E-5</v>
      </c>
      <c r="E542" s="141">
        <v>1400.1818181818201</v>
      </c>
      <c r="F542" s="141">
        <v>82.031999999999996</v>
      </c>
      <c r="G542" s="141">
        <v>21</v>
      </c>
      <c r="H542" s="141">
        <v>37.034999999999997</v>
      </c>
      <c r="I542" s="141">
        <v>6.6033333333333299</v>
      </c>
      <c r="J542" s="141">
        <v>0.39</v>
      </c>
      <c r="K542" s="141">
        <v>20.2</v>
      </c>
      <c r="L542" s="144"/>
      <c r="M542" s="141">
        <v>497</v>
      </c>
      <c r="N542" s="141">
        <v>4901.4156923076898</v>
      </c>
      <c r="O542" s="144"/>
    </row>
    <row r="543" spans="1:15" ht="14.4" x14ac:dyDescent="0.3">
      <c r="A543" s="143">
        <v>45356.787476851852</v>
      </c>
      <c r="B543" s="46">
        <f t="shared" si="8"/>
        <v>45356.787499999999</v>
      </c>
      <c r="C543" s="141">
        <v>1.9994045454545499</v>
      </c>
      <c r="D543" s="141">
        <v>2.72727272727273E-5</v>
      </c>
      <c r="E543" s="141">
        <v>1400.1714285714299</v>
      </c>
      <c r="F543" s="141">
        <v>81.855000000000004</v>
      </c>
      <c r="G543" s="141">
        <v>21</v>
      </c>
      <c r="H543" s="141">
        <v>37.034999999999997</v>
      </c>
      <c r="I543" s="141">
        <v>6.6059999999999999</v>
      </c>
      <c r="J543" s="141">
        <v>0.39</v>
      </c>
      <c r="K543" s="141">
        <v>20.190000000000001</v>
      </c>
      <c r="L543" s="144"/>
      <c r="M543" s="141">
        <v>497</v>
      </c>
      <c r="N543" s="141">
        <v>4901.4156923076898</v>
      </c>
      <c r="O543" s="144"/>
    </row>
    <row r="544" spans="1:15" ht="14.4" x14ac:dyDescent="0.3">
      <c r="A544" s="143">
        <v>45356.788171296299</v>
      </c>
      <c r="B544" s="46">
        <f t="shared" si="8"/>
        <v>45356.788194444445</v>
      </c>
      <c r="C544" s="141">
        <v>2.0004954545454501</v>
      </c>
      <c r="D544" s="141">
        <v>-1.5E-5</v>
      </c>
      <c r="E544" s="141">
        <v>1400.20454545455</v>
      </c>
      <c r="F544" s="141">
        <v>81.750714285714295</v>
      </c>
      <c r="G544" s="141">
        <v>21</v>
      </c>
      <c r="H544" s="141">
        <v>37.036666666666697</v>
      </c>
      <c r="I544" s="141">
        <v>6.6050000000000004</v>
      </c>
      <c r="J544" s="141">
        <v>0.39</v>
      </c>
      <c r="K544" s="141">
        <v>20.184999999999999</v>
      </c>
      <c r="L544" s="144"/>
      <c r="M544" s="141">
        <v>539</v>
      </c>
      <c r="N544" s="141">
        <v>4901.4156923076898</v>
      </c>
      <c r="O544" s="144"/>
    </row>
    <row r="545" spans="1:15" ht="14.4" x14ac:dyDescent="0.3">
      <c r="A545" s="143">
        <v>45356.788865740738</v>
      </c>
      <c r="B545" s="46">
        <f t="shared" si="8"/>
        <v>45356.788888888892</v>
      </c>
      <c r="C545" s="141">
        <v>2.0000818181818198</v>
      </c>
      <c r="D545" s="141">
        <v>3.72727272727273E-4</v>
      </c>
      <c r="E545" s="141">
        <v>1400.05</v>
      </c>
      <c r="F545" s="141">
        <v>81.560714285714297</v>
      </c>
      <c r="G545" s="141">
        <v>21</v>
      </c>
      <c r="H545" s="141">
        <v>37.033999999999999</v>
      </c>
      <c r="I545" s="141">
        <v>6.6040000000000001</v>
      </c>
      <c r="J545" s="141">
        <v>0.39</v>
      </c>
      <c r="K545" s="141">
        <v>20.170000000000002</v>
      </c>
      <c r="L545" s="144"/>
      <c r="M545" s="141">
        <v>539</v>
      </c>
      <c r="N545" s="141">
        <v>4901.4156923076898</v>
      </c>
      <c r="O545" s="144"/>
    </row>
    <row r="546" spans="1:15" ht="14.4" x14ac:dyDescent="0.3">
      <c r="A546" s="143">
        <v>45356.789560185185</v>
      </c>
      <c r="B546" s="46">
        <f t="shared" si="8"/>
        <v>45356.789583333339</v>
      </c>
      <c r="C546" s="141">
        <v>1.9984652173913</v>
      </c>
      <c r="D546" s="141">
        <v>1E-4</v>
      </c>
      <c r="E546" s="141">
        <v>1399.8363636363599</v>
      </c>
      <c r="F546" s="141">
        <v>81.45</v>
      </c>
      <c r="G546" s="141">
        <v>21</v>
      </c>
      <c r="H546" s="141">
        <v>37.03</v>
      </c>
      <c r="I546" s="141">
        <v>6.6020000000000003</v>
      </c>
      <c r="J546" s="141">
        <v>0.4</v>
      </c>
      <c r="K546" s="141">
        <v>20.170000000000002</v>
      </c>
      <c r="L546" s="144"/>
      <c r="M546" s="141">
        <v>539</v>
      </c>
      <c r="N546" s="141">
        <v>4901.4156923076898</v>
      </c>
      <c r="O546" s="144"/>
    </row>
    <row r="547" spans="1:15" ht="14.4" x14ac:dyDescent="0.3">
      <c r="A547" s="143">
        <v>45356.790254629632</v>
      </c>
      <c r="B547" s="46">
        <f t="shared" si="8"/>
        <v>45356.790277777778</v>
      </c>
      <c r="C547" s="141">
        <v>1.9993857142857101</v>
      </c>
      <c r="D547" s="141">
        <v>-4.7619047619047597E-4</v>
      </c>
      <c r="E547" s="141">
        <v>1400.12631578947</v>
      </c>
      <c r="F547" s="141">
        <v>81.213999999999999</v>
      </c>
      <c r="G547" s="141">
        <v>21</v>
      </c>
      <c r="H547" s="141">
        <v>37.024999999999999</v>
      </c>
      <c r="I547" s="141">
        <v>6.6005000000000003</v>
      </c>
      <c r="J547" s="141">
        <v>0.4</v>
      </c>
      <c r="K547" s="141">
        <v>20.163333333333298</v>
      </c>
      <c r="L547" s="144"/>
      <c r="M547" s="141">
        <v>539</v>
      </c>
      <c r="N547" s="141">
        <v>4901.4156923076898</v>
      </c>
      <c r="O547" s="144"/>
    </row>
    <row r="548" spans="1:15" ht="14.4" x14ac:dyDescent="0.3">
      <c r="A548" s="143">
        <v>45356.790949074071</v>
      </c>
      <c r="B548" s="46">
        <f t="shared" si="8"/>
        <v>45356.790972222225</v>
      </c>
      <c r="C548" s="141">
        <v>1.9975619047619</v>
      </c>
      <c r="D548" s="141">
        <v>-3.33333333333333E-4</v>
      </c>
      <c r="E548" s="141">
        <v>1399.605</v>
      </c>
      <c r="F548" s="141">
        <v>81.037272727272693</v>
      </c>
      <c r="G548" s="141">
        <v>21</v>
      </c>
      <c r="H548" s="141">
        <v>37.024000000000001</v>
      </c>
      <c r="I548" s="141">
        <v>6.6014999999999997</v>
      </c>
      <c r="J548" s="141">
        <v>0.41</v>
      </c>
      <c r="K548" s="141">
        <v>20.149999999999999</v>
      </c>
      <c r="L548" s="144"/>
      <c r="M548" s="141">
        <v>562.33333333332985</v>
      </c>
      <c r="N548" s="141">
        <v>4901.4156923076898</v>
      </c>
      <c r="O548" s="144"/>
    </row>
    <row r="549" spans="1:15" ht="14.4" x14ac:dyDescent="0.3">
      <c r="A549" s="143">
        <v>45356.791643518518</v>
      </c>
      <c r="B549" s="46">
        <f t="shared" si="8"/>
        <v>45356.791666666672</v>
      </c>
      <c r="C549" s="141">
        <v>1.9965315789473701</v>
      </c>
      <c r="D549" s="141">
        <v>6.2105263157894699E-4</v>
      </c>
      <c r="E549" s="141">
        <v>1400.15</v>
      </c>
      <c r="F549" s="141">
        <v>80.817499999999995</v>
      </c>
      <c r="G549" s="141">
        <v>21</v>
      </c>
      <c r="H549" s="141">
        <v>37.015000000000001</v>
      </c>
      <c r="I549" s="141">
        <v>6.6013333333333302</v>
      </c>
      <c r="J549" s="141">
        <v>0.41</v>
      </c>
      <c r="K549" s="141">
        <v>20.14</v>
      </c>
      <c r="L549" s="144"/>
      <c r="M549" s="141">
        <v>562.33333333332985</v>
      </c>
      <c r="N549" s="141">
        <v>4901.4156923076898</v>
      </c>
      <c r="O549" s="144"/>
    </row>
    <row r="550" spans="1:15" ht="14.4" x14ac:dyDescent="0.3">
      <c r="A550" s="143">
        <v>45356.792337962965</v>
      </c>
      <c r="B550" s="46">
        <f t="shared" si="8"/>
        <v>45356.792361111111</v>
      </c>
      <c r="C550" s="141">
        <v>1.9991681818181799</v>
      </c>
      <c r="D550" s="141">
        <v>-4.2857142857142802E-5</v>
      </c>
      <c r="E550" s="141">
        <v>1400.15</v>
      </c>
      <c r="F550" s="141">
        <v>80.680000000000007</v>
      </c>
      <c r="G550" s="141">
        <v>21</v>
      </c>
      <c r="H550" s="141">
        <v>37.014000000000003</v>
      </c>
      <c r="I550" s="141">
        <v>6.6</v>
      </c>
      <c r="J550" s="141">
        <v>0.42</v>
      </c>
      <c r="K550" s="141">
        <v>20.135000000000002</v>
      </c>
      <c r="L550" s="144"/>
      <c r="M550" s="141">
        <v>580</v>
      </c>
      <c r="N550" s="141">
        <v>4901.4156923076898</v>
      </c>
      <c r="O550" s="144"/>
    </row>
    <row r="551" spans="1:15" ht="14.4" x14ac:dyDescent="0.3">
      <c r="A551" s="143">
        <v>45356.793032407404</v>
      </c>
      <c r="B551" s="46">
        <f t="shared" si="8"/>
        <v>45356.793055555558</v>
      </c>
      <c r="C551" s="141">
        <v>1.99947272727273</v>
      </c>
      <c r="D551" s="141">
        <v>3.2272727272727298E-4</v>
      </c>
      <c r="E551" s="141">
        <v>1399.8545454545499</v>
      </c>
      <c r="F551" s="141">
        <v>80.588235294117695</v>
      </c>
      <c r="G551" s="141">
        <v>21</v>
      </c>
      <c r="H551" s="141">
        <v>37.015999999999998</v>
      </c>
      <c r="I551" s="141">
        <v>6.6025</v>
      </c>
      <c r="J551" s="141">
        <v>0.42</v>
      </c>
      <c r="K551" s="141">
        <v>20.13</v>
      </c>
      <c r="L551" s="144"/>
      <c r="M551" s="141">
        <v>660.57142857142981</v>
      </c>
      <c r="N551" s="141">
        <v>4901.4156923076898</v>
      </c>
      <c r="O551" s="144"/>
    </row>
    <row r="552" spans="1:15" ht="14.4" x14ac:dyDescent="0.3">
      <c r="A552" s="143">
        <v>45356.793726851851</v>
      </c>
      <c r="B552" s="46">
        <f t="shared" si="8"/>
        <v>45356.793750000004</v>
      </c>
      <c r="C552" s="141">
        <v>1.99955454545455</v>
      </c>
      <c r="D552" s="141">
        <v>0</v>
      </c>
      <c r="E552" s="141">
        <v>1400.25454545455</v>
      </c>
      <c r="F552" s="141">
        <v>80.391176470588206</v>
      </c>
      <c r="G552" s="141">
        <v>21</v>
      </c>
      <c r="H552" s="141">
        <v>37.015000000000001</v>
      </c>
      <c r="I552" s="141">
        <v>6.6059999999999999</v>
      </c>
      <c r="J552" s="141">
        <v>0.42</v>
      </c>
      <c r="K552" s="141">
        <v>20.13</v>
      </c>
      <c r="L552" s="144"/>
      <c r="M552" s="141">
        <v>716</v>
      </c>
      <c r="N552" s="141">
        <v>4901.4156923076898</v>
      </c>
      <c r="O552" s="144"/>
    </row>
    <row r="553" spans="1:15" ht="14.4" x14ac:dyDescent="0.3">
      <c r="A553" s="143">
        <v>45356.794421296298</v>
      </c>
      <c r="B553" s="46">
        <f t="shared" si="8"/>
        <v>45356.794444444444</v>
      </c>
      <c r="C553" s="141">
        <v>1.9984304347826101</v>
      </c>
      <c r="D553" s="141">
        <v>-4.5652173913043501E-4</v>
      </c>
      <c r="E553" s="141">
        <v>1400.28260869565</v>
      </c>
      <c r="F553" s="141">
        <v>80.102000000000004</v>
      </c>
      <c r="G553" s="141">
        <v>21</v>
      </c>
      <c r="H553" s="141">
        <v>37.014000000000003</v>
      </c>
      <c r="I553" s="141">
        <v>6.6044999999999998</v>
      </c>
      <c r="J553" s="141">
        <v>0.42499999999999999</v>
      </c>
      <c r="K553" s="141">
        <v>20.12</v>
      </c>
      <c r="L553" s="144"/>
      <c r="M553" s="141">
        <v>716</v>
      </c>
      <c r="N553" s="141">
        <v>4901.4156923076898</v>
      </c>
      <c r="O553" s="144"/>
    </row>
    <row r="554" spans="1:15" ht="14.4" x14ac:dyDescent="0.3">
      <c r="A554" s="143">
        <v>45356.795115740744</v>
      </c>
      <c r="B554" s="46">
        <f t="shared" si="8"/>
        <v>45356.795138888891</v>
      </c>
      <c r="C554" s="141">
        <v>2.0015999999999998</v>
      </c>
      <c r="D554" s="141">
        <v>3.4090909090909099E-4</v>
      </c>
      <c r="E554" s="141">
        <v>1399.67</v>
      </c>
      <c r="F554" s="141">
        <v>80.042000000000002</v>
      </c>
      <c r="G554" s="141">
        <v>21</v>
      </c>
      <c r="H554" s="141">
        <v>37.014000000000003</v>
      </c>
      <c r="I554" s="141">
        <v>6.6029999999999998</v>
      </c>
      <c r="J554" s="141">
        <v>0.42499999999999999</v>
      </c>
      <c r="K554" s="141">
        <v>20.12</v>
      </c>
      <c r="L554" s="144"/>
      <c r="M554" s="141">
        <v>716</v>
      </c>
      <c r="N554" s="141">
        <v>4901.4156923076898</v>
      </c>
      <c r="O554" s="144"/>
    </row>
    <row r="555" spans="1:15" ht="14.4" x14ac:dyDescent="0.3">
      <c r="A555" s="143">
        <v>45356.795810185184</v>
      </c>
      <c r="B555" s="46">
        <f t="shared" si="8"/>
        <v>45356.795833333337</v>
      </c>
      <c r="C555" s="141">
        <v>1.9991476190476201</v>
      </c>
      <c r="D555" s="141">
        <v>7.8095238095238098E-4</v>
      </c>
      <c r="E555" s="141">
        <v>1400.5809523809501</v>
      </c>
      <c r="F555" s="141">
        <v>79.842777777777798</v>
      </c>
      <c r="G555" s="141">
        <v>21</v>
      </c>
      <c r="H555" s="141">
        <v>37.01</v>
      </c>
      <c r="I555" s="141">
        <v>6.6020000000000003</v>
      </c>
      <c r="J555" s="141">
        <v>0.43</v>
      </c>
      <c r="K555" s="141">
        <v>20.13</v>
      </c>
      <c r="L555" s="144"/>
      <c r="M555" s="141">
        <v>716</v>
      </c>
      <c r="N555" s="141">
        <v>4901.4156923076898</v>
      </c>
      <c r="O555" s="144"/>
    </row>
    <row r="556" spans="1:15" ht="14.4" x14ac:dyDescent="0.3">
      <c r="A556" s="143">
        <v>45356.79650462963</v>
      </c>
      <c r="B556" s="46">
        <f t="shared" si="8"/>
        <v>45356.796527777777</v>
      </c>
      <c r="C556" s="141">
        <v>2.0003428571428601</v>
      </c>
      <c r="D556" s="141">
        <v>2.0526315789473699E-4</v>
      </c>
      <c r="E556" s="141">
        <v>1400.1714285714299</v>
      </c>
      <c r="F556" s="141">
        <v>79.587142857142894</v>
      </c>
      <c r="G556" s="141">
        <v>21</v>
      </c>
      <c r="H556" s="141">
        <v>37.01</v>
      </c>
      <c r="I556" s="141">
        <v>6.6005000000000003</v>
      </c>
      <c r="J556" s="141">
        <v>0.44</v>
      </c>
      <c r="K556" s="141">
        <v>20.125</v>
      </c>
      <c r="L556" s="144"/>
      <c r="M556" s="141">
        <v>716</v>
      </c>
      <c r="N556" s="141">
        <v>4901.4156923076898</v>
      </c>
      <c r="O556" s="144"/>
    </row>
    <row r="557" spans="1:15" ht="14.4" x14ac:dyDescent="0.3">
      <c r="A557" s="143">
        <v>45356.797199074077</v>
      </c>
      <c r="B557" s="46">
        <f t="shared" si="8"/>
        <v>45356.797222222223</v>
      </c>
      <c r="C557" s="141">
        <v>2.0002956521739099</v>
      </c>
      <c r="D557" s="141">
        <v>-4.34782608695652E-5</v>
      </c>
      <c r="E557" s="141">
        <v>1399.7714285714301</v>
      </c>
      <c r="F557" s="141">
        <v>79.409499999999994</v>
      </c>
      <c r="G557" s="141">
        <v>21</v>
      </c>
      <c r="H557" s="141">
        <v>37.01</v>
      </c>
      <c r="I557" s="141">
        <v>6.602875</v>
      </c>
      <c r="J557" s="141">
        <v>0.45</v>
      </c>
      <c r="K557" s="141">
        <v>20.12</v>
      </c>
      <c r="L557" s="144"/>
      <c r="M557" s="141">
        <v>760.80000000000018</v>
      </c>
      <c r="N557" s="141">
        <v>4901.4156923076898</v>
      </c>
      <c r="O557" s="144"/>
    </row>
    <row r="558" spans="1:15" ht="14.4" x14ac:dyDescent="0.3">
      <c r="A558" s="143">
        <v>45356.797893518517</v>
      </c>
      <c r="B558" s="46">
        <f t="shared" si="8"/>
        <v>45356.79791666667</v>
      </c>
      <c r="C558" s="141">
        <v>2.0009454545454499</v>
      </c>
      <c r="D558" s="141">
        <v>-1.42857142857143E-4</v>
      </c>
      <c r="E558" s="141">
        <v>1399.82380952381</v>
      </c>
      <c r="F558" s="141">
        <v>79.206428571428603</v>
      </c>
      <c r="G558" s="141">
        <v>21</v>
      </c>
      <c r="H558" s="141">
        <v>37.01</v>
      </c>
      <c r="I558" s="141">
        <v>6.6055000000000001</v>
      </c>
      <c r="J558" s="141">
        <v>0.45</v>
      </c>
      <c r="K558" s="141">
        <v>20.11</v>
      </c>
      <c r="L558" s="144"/>
      <c r="M558" s="141">
        <v>798</v>
      </c>
      <c r="N558" s="141">
        <v>4901.4156923076898</v>
      </c>
      <c r="O558" s="144"/>
    </row>
    <row r="559" spans="1:15" ht="14.4" x14ac:dyDescent="0.3">
      <c r="A559" s="143">
        <v>45356.798587962963</v>
      </c>
      <c r="B559" s="46">
        <f t="shared" si="8"/>
        <v>45356.798611111109</v>
      </c>
      <c r="C559" s="141">
        <v>1.9998380952381001</v>
      </c>
      <c r="D559" s="141">
        <v>3.66666666666667E-4</v>
      </c>
      <c r="E559" s="141">
        <v>1399.9949999999999</v>
      </c>
      <c r="F559" s="141">
        <v>78.989999999999995</v>
      </c>
      <c r="G559" s="141">
        <v>21</v>
      </c>
      <c r="H559" s="141">
        <v>37.015000000000001</v>
      </c>
      <c r="I559" s="141">
        <v>6.6035000000000004</v>
      </c>
      <c r="J559" s="141">
        <v>0.45</v>
      </c>
      <c r="K559" s="141">
        <v>20.105</v>
      </c>
      <c r="L559" s="144"/>
      <c r="M559" s="141">
        <v>798</v>
      </c>
      <c r="N559" s="141">
        <v>4901.4156923076898</v>
      </c>
      <c r="O559" s="144"/>
    </row>
    <row r="560" spans="1:15" ht="14.4" x14ac:dyDescent="0.3">
      <c r="A560" s="143">
        <v>45356.79928240741</v>
      </c>
      <c r="B560" s="46">
        <f t="shared" si="8"/>
        <v>45356.799305555556</v>
      </c>
      <c r="C560" s="141">
        <v>1.9994454545454501</v>
      </c>
      <c r="D560" s="141">
        <v>3.1818181818181799E-4</v>
      </c>
      <c r="E560" s="141">
        <v>1400.2285714285699</v>
      </c>
      <c r="F560" s="141">
        <v>78.921999999999997</v>
      </c>
      <c r="G560" s="141">
        <v>21</v>
      </c>
      <c r="H560" s="141">
        <v>37.015000000000001</v>
      </c>
      <c r="I560" s="141">
        <v>6.6020000000000003</v>
      </c>
      <c r="J560" s="141">
        <v>0.45</v>
      </c>
      <c r="K560" s="141">
        <v>20.11</v>
      </c>
      <c r="L560" s="144"/>
      <c r="M560" s="141">
        <v>798</v>
      </c>
      <c r="N560" s="141">
        <v>4901.4156923076898</v>
      </c>
      <c r="O560" s="144"/>
    </row>
    <row r="561" spans="1:15" ht="14.4" x14ac:dyDescent="0.3">
      <c r="A561" s="143">
        <v>45356.799976851849</v>
      </c>
      <c r="B561" s="46">
        <f t="shared" si="8"/>
        <v>45356.800000000003</v>
      </c>
      <c r="C561" s="141">
        <v>1.9994478260869599</v>
      </c>
      <c r="D561" s="141">
        <v>2.7826086956521699E-4</v>
      </c>
      <c r="E561" s="141">
        <v>1399.7857142857099</v>
      </c>
      <c r="F561" s="141">
        <v>78.761666666666699</v>
      </c>
      <c r="G561" s="141">
        <v>21</v>
      </c>
      <c r="H561" s="141">
        <v>37.015000000000001</v>
      </c>
      <c r="I561" s="141">
        <v>6.6005000000000003</v>
      </c>
      <c r="J561" s="141">
        <v>0.46</v>
      </c>
      <c r="K561" s="141">
        <v>20.12</v>
      </c>
      <c r="L561" s="144"/>
      <c r="M561" s="141">
        <v>798</v>
      </c>
      <c r="N561" s="141">
        <v>4901.4156923076898</v>
      </c>
      <c r="O561" s="144"/>
    </row>
    <row r="562" spans="1:15" ht="14.4" x14ac:dyDescent="0.3">
      <c r="A562" s="143">
        <v>45356.800671296296</v>
      </c>
      <c r="B562" s="46">
        <f t="shared" si="8"/>
        <v>45356.80069444445</v>
      </c>
      <c r="C562" s="141">
        <v>2.0016090909090898</v>
      </c>
      <c r="D562" s="141">
        <v>-5.0000000000000002E-5</v>
      </c>
      <c r="E562" s="141">
        <v>1400.4181818181801</v>
      </c>
      <c r="F562" s="141">
        <v>78.509333333333302</v>
      </c>
      <c r="G562" s="141">
        <v>21</v>
      </c>
      <c r="H562" s="141">
        <v>37.015000000000001</v>
      </c>
      <c r="I562" s="141">
        <v>6.6013999999999999</v>
      </c>
      <c r="J562" s="141">
        <v>0.46</v>
      </c>
      <c r="K562" s="141">
        <v>20.11</v>
      </c>
      <c r="L562" s="144"/>
      <c r="M562" s="141">
        <v>819.25</v>
      </c>
      <c r="N562" s="141">
        <v>4901.4156923076898</v>
      </c>
      <c r="O562" s="144"/>
    </row>
    <row r="563" spans="1:15" ht="14.4" x14ac:dyDescent="0.3">
      <c r="A563" s="143">
        <v>45356.801365740743</v>
      </c>
      <c r="B563" s="46">
        <f t="shared" si="8"/>
        <v>45356.801388888889</v>
      </c>
      <c r="C563" s="141">
        <v>1.99892608695652</v>
      </c>
      <c r="D563" s="141">
        <v>-2.5000000000000001E-4</v>
      </c>
      <c r="E563" s="141">
        <v>1399.79090909091</v>
      </c>
      <c r="F563" s="141">
        <v>78.276666666666699</v>
      </c>
      <c r="G563" s="141">
        <v>21</v>
      </c>
      <c r="H563" s="141">
        <v>37.014444444444401</v>
      </c>
      <c r="I563" s="141">
        <v>6.6025</v>
      </c>
      <c r="J563" s="141">
        <v>0.46</v>
      </c>
      <c r="K563" s="141">
        <v>20.094999999999999</v>
      </c>
      <c r="L563" s="144"/>
      <c r="M563" s="141">
        <v>840</v>
      </c>
      <c r="N563" s="141">
        <v>4901.4156923076898</v>
      </c>
      <c r="O563" s="144"/>
    </row>
    <row r="564" spans="1:15" ht="14.4" x14ac:dyDescent="0.3">
      <c r="A564" s="143">
        <v>45356.802060185182</v>
      </c>
      <c r="B564" s="46">
        <f t="shared" si="8"/>
        <v>45356.802083333336</v>
      </c>
      <c r="C564" s="141">
        <v>1.9981272727272701</v>
      </c>
      <c r="D564" s="141">
        <v>-5.5909090909090904E-4</v>
      </c>
      <c r="E564" s="141">
        <v>1400.2049999999999</v>
      </c>
      <c r="F564" s="141">
        <v>78.120769230769199</v>
      </c>
      <c r="G564" s="141">
        <v>21</v>
      </c>
      <c r="H564" s="141">
        <v>37.015000000000001</v>
      </c>
      <c r="I564" s="141">
        <v>6.6005000000000003</v>
      </c>
      <c r="J564" s="141">
        <v>0.46</v>
      </c>
      <c r="K564" s="141">
        <v>20.079999999999998</v>
      </c>
      <c r="L564" s="144"/>
      <c r="M564" s="141">
        <v>840</v>
      </c>
      <c r="N564" s="141">
        <v>4901.4156923076898</v>
      </c>
      <c r="O564" s="144"/>
    </row>
    <row r="565" spans="1:15" ht="14.4" x14ac:dyDescent="0.3">
      <c r="A565" s="143">
        <v>45356.802754629629</v>
      </c>
      <c r="B565" s="46">
        <f t="shared" si="8"/>
        <v>45356.802777777782</v>
      </c>
      <c r="C565" s="141">
        <v>2.0001090909090902</v>
      </c>
      <c r="D565" s="141">
        <v>-4.1363636363636402E-4</v>
      </c>
      <c r="E565" s="141">
        <v>1400.05714285714</v>
      </c>
      <c r="F565" s="141">
        <v>77.993333333333297</v>
      </c>
      <c r="G565" s="141">
        <v>21</v>
      </c>
      <c r="H565" s="141">
        <v>37.015000000000001</v>
      </c>
      <c r="I565" s="141">
        <v>6.6044999999999998</v>
      </c>
      <c r="J565" s="141">
        <v>0.46500000000000002</v>
      </c>
      <c r="K565" s="141">
        <v>20.086666666666702</v>
      </c>
      <c r="L565" s="144"/>
      <c r="M565" s="141">
        <v>862.75</v>
      </c>
      <c r="N565" s="141">
        <v>4901.4156923076898</v>
      </c>
      <c r="O565" s="144"/>
    </row>
    <row r="566" spans="1:15" ht="14.4" x14ac:dyDescent="0.3">
      <c r="A566" s="143">
        <v>45356.803449074076</v>
      </c>
      <c r="B566" s="46">
        <f t="shared" si="8"/>
        <v>45356.803472222222</v>
      </c>
      <c r="C566" s="141">
        <v>1.99985454545455</v>
      </c>
      <c r="D566" s="141">
        <v>4.5454545454545499E-5</v>
      </c>
      <c r="E566" s="141">
        <v>1400.13</v>
      </c>
      <c r="F566" s="141">
        <v>77.819333333333304</v>
      </c>
      <c r="G566" s="141">
        <v>21</v>
      </c>
      <c r="H566" s="141">
        <v>37.015000000000001</v>
      </c>
      <c r="I566" s="141">
        <v>6.6050000000000004</v>
      </c>
      <c r="J566" s="141">
        <v>0.46500000000000002</v>
      </c>
      <c r="K566" s="141">
        <v>20.09</v>
      </c>
      <c r="L566" s="144"/>
      <c r="M566" s="141">
        <v>881</v>
      </c>
      <c r="N566" s="141">
        <v>4901.4156923076898</v>
      </c>
      <c r="O566" s="144"/>
    </row>
    <row r="567" spans="1:15" ht="14.4" x14ac:dyDescent="0.3">
      <c r="A567" s="143">
        <v>45356.804143518515</v>
      </c>
      <c r="B567" s="46">
        <f t="shared" si="8"/>
        <v>45356.804166666669</v>
      </c>
      <c r="C567" s="141">
        <v>1.99941739130435</v>
      </c>
      <c r="D567" s="141">
        <v>3.3181818181818198E-4</v>
      </c>
      <c r="E567" s="141">
        <v>1400.1130434782599</v>
      </c>
      <c r="F567" s="141">
        <v>77.612777777777794</v>
      </c>
      <c r="G567" s="141">
        <v>21</v>
      </c>
      <c r="H567" s="141">
        <v>37.015000000000001</v>
      </c>
      <c r="I567" s="141">
        <v>6.6035000000000004</v>
      </c>
      <c r="J567" s="141">
        <v>0.47</v>
      </c>
      <c r="K567" s="141">
        <v>20.09</v>
      </c>
      <c r="L567" s="144"/>
      <c r="M567" s="141">
        <v>881</v>
      </c>
      <c r="N567" s="141">
        <v>4901.4156923076898</v>
      </c>
      <c r="O567" s="144"/>
    </row>
    <row r="568" spans="1:15" ht="14.4" x14ac:dyDescent="0.3">
      <c r="A568" s="143">
        <v>45356.804837962962</v>
      </c>
      <c r="B568" s="46">
        <f t="shared" si="8"/>
        <v>45356.804861111115</v>
      </c>
      <c r="C568" s="141">
        <v>2.0005227272727302</v>
      </c>
      <c r="D568" s="141">
        <v>-4.5454545454545498E-4</v>
      </c>
      <c r="E568" s="141">
        <v>1400.3454545454499</v>
      </c>
      <c r="F568" s="141">
        <v>77.390588235294103</v>
      </c>
      <c r="G568" s="141">
        <v>21</v>
      </c>
      <c r="H568" s="141">
        <v>37.015000000000001</v>
      </c>
      <c r="I568" s="141">
        <v>6.6014999999999997</v>
      </c>
      <c r="J568" s="141">
        <v>0.48</v>
      </c>
      <c r="K568" s="141">
        <v>20.085000000000001</v>
      </c>
      <c r="L568" s="144"/>
      <c r="M568" s="141">
        <v>881</v>
      </c>
      <c r="N568" s="141">
        <v>4901.4156923076898</v>
      </c>
      <c r="O568" s="144"/>
    </row>
    <row r="569" spans="1:15" ht="14.4" x14ac:dyDescent="0.3">
      <c r="A569" s="143">
        <v>45356.805532407408</v>
      </c>
      <c r="B569" s="46">
        <f t="shared" si="8"/>
        <v>45356.805555555555</v>
      </c>
      <c r="C569" s="141">
        <v>2.0011772727272699</v>
      </c>
      <c r="D569" s="141">
        <v>-6.5454545454545496E-4</v>
      </c>
      <c r="E569" s="141">
        <v>1400.26363636364</v>
      </c>
      <c r="F569" s="141">
        <v>77.155833333333305</v>
      </c>
      <c r="G569" s="141">
        <v>21</v>
      </c>
      <c r="H569" s="141">
        <v>37.006</v>
      </c>
      <c r="I569" s="141">
        <v>6.6005000000000003</v>
      </c>
      <c r="J569" s="141">
        <v>0.48</v>
      </c>
      <c r="K569" s="141">
        <v>20.07</v>
      </c>
      <c r="L569" s="144"/>
      <c r="M569" s="141">
        <v>888</v>
      </c>
      <c r="N569" s="141">
        <v>4901.4156923076898</v>
      </c>
      <c r="O569" s="144"/>
    </row>
    <row r="570" spans="1:15" ht="14.4" x14ac:dyDescent="0.3">
      <c r="A570" s="143">
        <v>45356.806226851855</v>
      </c>
      <c r="B570" s="46">
        <f t="shared" si="8"/>
        <v>45356.806250000001</v>
      </c>
      <c r="C570" s="141">
        <v>2.0006499999999998</v>
      </c>
      <c r="D570" s="141">
        <v>1.65217391304348E-4</v>
      </c>
      <c r="E570" s="141">
        <v>1399.52608695652</v>
      </c>
      <c r="F570" s="141">
        <v>76.988</v>
      </c>
      <c r="G570" s="141">
        <v>21</v>
      </c>
      <c r="H570" s="141">
        <v>37.005000000000003</v>
      </c>
      <c r="I570" s="141">
        <v>6.6053333333333297</v>
      </c>
      <c r="J570" s="141">
        <v>0.48499999999999999</v>
      </c>
      <c r="K570" s="141">
        <v>20.07</v>
      </c>
      <c r="L570" s="144"/>
      <c r="M570" s="141">
        <v>921</v>
      </c>
      <c r="N570" s="141">
        <v>4901.4156923076898</v>
      </c>
      <c r="O570" s="144"/>
    </row>
    <row r="571" spans="1:15" ht="14.4" x14ac:dyDescent="0.3">
      <c r="A571" s="143">
        <v>45356.806921296295</v>
      </c>
      <c r="B571" s="46">
        <f t="shared" si="8"/>
        <v>45356.806944444448</v>
      </c>
      <c r="C571" s="141">
        <v>2.00083043478261</v>
      </c>
      <c r="D571" s="141">
        <v>-1.6086956521739099E-4</v>
      </c>
      <c r="E571" s="141">
        <v>1400.0590909090899</v>
      </c>
      <c r="F571" s="141">
        <v>76.743888888888904</v>
      </c>
      <c r="G571" s="141">
        <v>21</v>
      </c>
      <c r="H571" s="141">
        <v>37.005000000000003</v>
      </c>
      <c r="I571" s="141">
        <v>6.6044999999999998</v>
      </c>
      <c r="J571" s="141">
        <v>0.49</v>
      </c>
      <c r="K571" s="141">
        <v>20.059999999999999</v>
      </c>
      <c r="L571" s="144"/>
      <c r="M571" s="141">
        <v>923</v>
      </c>
      <c r="N571" s="141">
        <v>4901.4156923076898</v>
      </c>
      <c r="O571" s="144"/>
    </row>
    <row r="572" spans="1:15" ht="14.4" x14ac:dyDescent="0.3">
      <c r="A572" s="143">
        <v>45356.807615740741</v>
      </c>
      <c r="B572" s="46">
        <f t="shared" si="8"/>
        <v>45356.807638888888</v>
      </c>
      <c r="C572" s="141">
        <v>1.9982500000000001</v>
      </c>
      <c r="D572" s="141">
        <v>4.5454545454545498E-4</v>
      </c>
      <c r="E572" s="141">
        <v>1399.7857142857099</v>
      </c>
      <c r="F572" s="141">
        <v>76.481428571428594</v>
      </c>
      <c r="G572" s="141">
        <v>21</v>
      </c>
      <c r="H572" s="141">
        <v>37.005000000000003</v>
      </c>
      <c r="I572" s="141">
        <v>6.6025</v>
      </c>
      <c r="J572" s="141">
        <v>0.5</v>
      </c>
      <c r="K572" s="141">
        <v>20.059999999999999</v>
      </c>
      <c r="L572" s="144"/>
      <c r="M572" s="141">
        <v>923</v>
      </c>
      <c r="N572" s="141">
        <v>4901.4156923076898</v>
      </c>
      <c r="O572" s="144"/>
    </row>
    <row r="573" spans="1:15" ht="14.4" x14ac:dyDescent="0.3">
      <c r="A573" s="143">
        <v>45356.808310185188</v>
      </c>
      <c r="B573" s="46">
        <f t="shared" si="8"/>
        <v>45356.808333333334</v>
      </c>
      <c r="C573" s="141">
        <v>2.00291304347826</v>
      </c>
      <c r="D573" s="141">
        <v>-6.1304347826087E-4</v>
      </c>
      <c r="E573" s="141">
        <v>1399.8260869565199</v>
      </c>
      <c r="F573" s="141">
        <v>76.268571428571406</v>
      </c>
      <c r="G573" s="141">
        <v>21</v>
      </c>
      <c r="H573" s="141">
        <v>37.005000000000003</v>
      </c>
      <c r="I573" s="141">
        <v>6.6005000000000003</v>
      </c>
      <c r="J573" s="141">
        <v>0.5</v>
      </c>
      <c r="K573" s="141">
        <v>20.059999999999999</v>
      </c>
      <c r="L573" s="144"/>
      <c r="M573" s="141">
        <v>923</v>
      </c>
      <c r="N573" s="141">
        <v>4901.4156923076898</v>
      </c>
      <c r="O573" s="144"/>
    </row>
    <row r="574" spans="1:15" ht="14.4" x14ac:dyDescent="0.3">
      <c r="A574" s="143">
        <v>45356.809004629627</v>
      </c>
      <c r="B574" s="46">
        <f t="shared" si="8"/>
        <v>45356.809027777781</v>
      </c>
      <c r="C574" s="141">
        <v>2.00139565217391</v>
      </c>
      <c r="D574" s="141">
        <v>-1.5909090909090899E-4</v>
      </c>
      <c r="E574" s="141">
        <v>1400.1818181818201</v>
      </c>
      <c r="F574" s="141">
        <v>76.105789473684197</v>
      </c>
      <c r="G574" s="141">
        <v>21</v>
      </c>
      <c r="H574" s="141">
        <v>37.006</v>
      </c>
      <c r="I574" s="141">
        <v>6.601</v>
      </c>
      <c r="J574" s="141">
        <v>0.5</v>
      </c>
      <c r="K574" s="141">
        <v>20.055</v>
      </c>
      <c r="L574" s="144"/>
      <c r="M574" s="141">
        <v>982.88888888889005</v>
      </c>
      <c r="N574" s="141">
        <v>4901.4156923076898</v>
      </c>
      <c r="O574" s="144"/>
    </row>
    <row r="575" spans="1:15" ht="14.4" x14ac:dyDescent="0.3">
      <c r="A575" s="143">
        <v>45356.809699074074</v>
      </c>
      <c r="B575" s="46">
        <f t="shared" si="8"/>
        <v>45356.80972222222</v>
      </c>
      <c r="C575" s="141">
        <v>2.0006826086956502</v>
      </c>
      <c r="D575" s="141">
        <v>2.7826086956521699E-4</v>
      </c>
      <c r="E575" s="141">
        <v>1400.2</v>
      </c>
      <c r="F575" s="141">
        <v>76.065624999999997</v>
      </c>
      <c r="G575" s="141">
        <v>21</v>
      </c>
      <c r="H575" s="141">
        <v>37.005000000000003</v>
      </c>
      <c r="I575" s="141">
        <v>6.6029999999999998</v>
      </c>
      <c r="J575" s="141">
        <v>0.51</v>
      </c>
      <c r="K575" s="141">
        <v>20.059999999999999</v>
      </c>
      <c r="L575" s="144"/>
      <c r="M575" s="141">
        <v>982.88888888889005</v>
      </c>
      <c r="N575" s="141">
        <v>4901.4156923076898</v>
      </c>
      <c r="O575" s="144"/>
    </row>
    <row r="576" spans="1:15" ht="14.4" x14ac:dyDescent="0.3">
      <c r="A576" s="143">
        <v>45356.810393518521</v>
      </c>
      <c r="B576" s="46">
        <f t="shared" si="8"/>
        <v>45356.810416666667</v>
      </c>
      <c r="C576" s="141">
        <v>1.99915</v>
      </c>
      <c r="D576" s="141">
        <v>2.4285714285714299E-4</v>
      </c>
      <c r="E576" s="141">
        <v>1400.1476190476201</v>
      </c>
      <c r="F576" s="141">
        <v>75.768636363636404</v>
      </c>
      <c r="G576" s="141">
        <v>21</v>
      </c>
      <c r="H576" s="141">
        <v>37.005000000000003</v>
      </c>
      <c r="I576" s="141">
        <v>6.601</v>
      </c>
      <c r="J576" s="141">
        <v>0.51</v>
      </c>
      <c r="K576" s="141">
        <v>20.059999999999999</v>
      </c>
      <c r="L576" s="144"/>
      <c r="M576" s="141">
        <v>1058</v>
      </c>
      <c r="N576" s="141">
        <v>4901.4156923076898</v>
      </c>
      <c r="O576" s="144"/>
    </row>
    <row r="577" spans="1:15" ht="14.4" x14ac:dyDescent="0.3">
      <c r="A577" s="143">
        <v>45356.81108796296</v>
      </c>
      <c r="B577" s="46">
        <f t="shared" si="8"/>
        <v>45356.811111111114</v>
      </c>
      <c r="C577" s="141">
        <v>1.9996523809523801</v>
      </c>
      <c r="D577" s="141">
        <v>1.95238095238095E-4</v>
      </c>
      <c r="E577" s="141">
        <v>1400.0650000000001</v>
      </c>
      <c r="F577" s="141">
        <v>75.445882352941197</v>
      </c>
      <c r="G577" s="141">
        <v>21</v>
      </c>
      <c r="H577" s="141">
        <v>37.005000000000003</v>
      </c>
      <c r="I577" s="141">
        <v>6.6028333333333302</v>
      </c>
      <c r="J577" s="141">
        <v>0.52</v>
      </c>
      <c r="K577" s="141">
        <v>20.05</v>
      </c>
      <c r="L577" s="144"/>
      <c r="M577" s="141">
        <v>1080.3333333333298</v>
      </c>
      <c r="N577" s="141">
        <v>4901.4156923076898</v>
      </c>
      <c r="O577" s="144"/>
    </row>
    <row r="578" spans="1:15" ht="14.4" x14ac:dyDescent="0.3">
      <c r="A578" s="143">
        <v>45356.811782407407</v>
      </c>
      <c r="B578" s="46">
        <f t="shared" si="8"/>
        <v>45356.811805555561</v>
      </c>
      <c r="C578" s="141">
        <v>2.0027347826086999</v>
      </c>
      <c r="D578" s="141">
        <v>4.7826086956521803E-5</v>
      </c>
      <c r="E578" s="141">
        <v>1399.99047619048</v>
      </c>
      <c r="F578" s="141">
        <v>75.223571428571404</v>
      </c>
      <c r="G578" s="141">
        <v>21</v>
      </c>
      <c r="H578" s="141">
        <v>37.01</v>
      </c>
      <c r="I578" s="141">
        <v>6.6040000000000001</v>
      </c>
      <c r="J578" s="141">
        <v>0.52</v>
      </c>
      <c r="K578" s="141">
        <v>20.035</v>
      </c>
      <c r="L578" s="144"/>
      <c r="M578" s="141">
        <v>1100</v>
      </c>
      <c r="N578" s="141">
        <v>4901.4156923076898</v>
      </c>
      <c r="O578" s="144"/>
    </row>
    <row r="579" spans="1:15" ht="14.4" x14ac:dyDescent="0.3">
      <c r="A579" s="143">
        <v>45356.812476851854</v>
      </c>
      <c r="B579" s="46">
        <f t="shared" ref="B579:B642" si="9">MROUND(A579,"00:01:00")</f>
        <v>45356.8125</v>
      </c>
      <c r="C579" s="141">
        <v>1.9996750000000001</v>
      </c>
      <c r="D579" s="141">
        <v>-2.20833333333333E-4</v>
      </c>
      <c r="E579" s="141">
        <v>1400.01304347826</v>
      </c>
      <c r="F579" s="141">
        <v>74.976666666666702</v>
      </c>
      <c r="G579" s="141">
        <v>21</v>
      </c>
      <c r="H579" s="141">
        <v>37.015000000000001</v>
      </c>
      <c r="I579" s="141">
        <v>6.6020000000000003</v>
      </c>
      <c r="J579" s="141">
        <v>0.53</v>
      </c>
      <c r="K579" s="141">
        <v>20.035</v>
      </c>
      <c r="L579" s="144"/>
      <c r="M579" s="141">
        <v>1100</v>
      </c>
      <c r="N579" s="141">
        <v>4901.4156923076898</v>
      </c>
      <c r="O579" s="144"/>
    </row>
    <row r="580" spans="1:15" ht="14.4" x14ac:dyDescent="0.3">
      <c r="A580" s="143">
        <v>45356.813171296293</v>
      </c>
      <c r="B580" s="46">
        <f t="shared" si="9"/>
        <v>45356.813194444447</v>
      </c>
      <c r="C580" s="141">
        <v>1.99788260869565</v>
      </c>
      <c r="D580" s="141">
        <v>1.8695652173913001E-4</v>
      </c>
      <c r="E580" s="141">
        <v>1399.8913043478301</v>
      </c>
      <c r="F580" s="141">
        <v>74.761111111111106</v>
      </c>
      <c r="G580" s="141">
        <v>21</v>
      </c>
      <c r="H580" s="141">
        <v>37.015000000000001</v>
      </c>
      <c r="I580" s="141">
        <v>6.60025</v>
      </c>
      <c r="J580" s="141">
        <v>0.53</v>
      </c>
      <c r="K580" s="141">
        <v>20.024999999999999</v>
      </c>
      <c r="L580" s="144"/>
      <c r="M580" s="141">
        <v>1107</v>
      </c>
      <c r="N580" s="141">
        <v>4901.4156923076898</v>
      </c>
      <c r="O580" s="144"/>
    </row>
    <row r="581" spans="1:15" ht="14.4" x14ac:dyDescent="0.3">
      <c r="A581" s="143">
        <v>45356.81386574074</v>
      </c>
      <c r="B581" s="46">
        <f t="shared" si="9"/>
        <v>45356.813888888893</v>
      </c>
      <c r="C581" s="141">
        <v>1.9993652173912999</v>
      </c>
      <c r="D581" s="141">
        <v>-1.9545454545454499E-4</v>
      </c>
      <c r="E581" s="141">
        <v>1399.52727272727</v>
      </c>
      <c r="F581" s="141">
        <v>74.548888888888897</v>
      </c>
      <c r="G581" s="141">
        <v>21</v>
      </c>
      <c r="H581" s="141">
        <v>37.020000000000003</v>
      </c>
      <c r="I581" s="141">
        <v>6.6068571428571401</v>
      </c>
      <c r="J581" s="141">
        <v>0.53666666666666696</v>
      </c>
      <c r="K581" s="141">
        <v>20.026666666666699</v>
      </c>
      <c r="L581" s="144"/>
      <c r="M581" s="141">
        <v>1142</v>
      </c>
      <c r="N581" s="141">
        <v>4901.4156923076898</v>
      </c>
      <c r="O581" s="144"/>
    </row>
    <row r="582" spans="1:15" ht="14.4" x14ac:dyDescent="0.3">
      <c r="A582" s="143">
        <v>45356.814560185187</v>
      </c>
      <c r="B582" s="46">
        <f t="shared" si="9"/>
        <v>45356.814583333333</v>
      </c>
      <c r="C582" s="141">
        <v>2.00136363636364</v>
      </c>
      <c r="D582" s="141">
        <v>-4.90909090909091E-4</v>
      </c>
      <c r="E582" s="141">
        <v>1400.24782608696</v>
      </c>
      <c r="F582" s="141">
        <v>74.296111111111102</v>
      </c>
      <c r="G582" s="141">
        <v>21</v>
      </c>
      <c r="H582" s="141">
        <v>37.024999999999999</v>
      </c>
      <c r="I582" s="141">
        <v>6.6055000000000001</v>
      </c>
      <c r="J582" s="141">
        <v>0.53666666666666696</v>
      </c>
      <c r="K582" s="141">
        <v>20.02</v>
      </c>
      <c r="L582" s="144"/>
      <c r="M582" s="141">
        <v>1142</v>
      </c>
      <c r="N582" s="141">
        <v>4901.4156923076898</v>
      </c>
      <c r="O582" s="144"/>
    </row>
    <row r="583" spans="1:15" ht="14.4" x14ac:dyDescent="0.3">
      <c r="A583" s="143">
        <v>45356.815254629626</v>
      </c>
      <c r="B583" s="46">
        <f t="shared" si="9"/>
        <v>45356.81527777778</v>
      </c>
      <c r="C583" s="141">
        <v>2.0039952380952402</v>
      </c>
      <c r="D583" s="141">
        <v>1.13636363636364E-4</v>
      </c>
      <c r="E583" s="141">
        <v>1400.095</v>
      </c>
      <c r="F583" s="141">
        <v>74.087058823529404</v>
      </c>
      <c r="G583" s="141">
        <v>21</v>
      </c>
      <c r="H583" s="141">
        <v>37.024999999999999</v>
      </c>
      <c r="I583" s="141">
        <v>6.6035000000000004</v>
      </c>
      <c r="J583" s="141">
        <v>0.54500000000000004</v>
      </c>
      <c r="K583" s="141">
        <v>20.015000000000001</v>
      </c>
      <c r="L583" s="144"/>
      <c r="M583" s="141">
        <v>1142</v>
      </c>
      <c r="N583" s="141">
        <v>4901.4156923076898</v>
      </c>
      <c r="O583" s="144"/>
    </row>
    <row r="584" spans="1:15" ht="14.4" x14ac:dyDescent="0.3">
      <c r="A584" s="143">
        <v>45356.815949074073</v>
      </c>
      <c r="B584" s="46">
        <f t="shared" si="9"/>
        <v>45356.815972222226</v>
      </c>
      <c r="C584" s="141">
        <v>2.0018500000000001</v>
      </c>
      <c r="D584" s="141">
        <v>-7.5000000000000002E-4</v>
      </c>
      <c r="E584" s="141">
        <v>1399.8590909090899</v>
      </c>
      <c r="F584" s="141">
        <v>73.795238095238105</v>
      </c>
      <c r="G584" s="141">
        <v>21</v>
      </c>
      <c r="H584" s="141">
        <v>37.03</v>
      </c>
      <c r="I584" s="141">
        <v>6.6014999999999997</v>
      </c>
      <c r="J584" s="141">
        <v>0.55500000000000005</v>
      </c>
      <c r="K584" s="141">
        <v>20.015000000000001</v>
      </c>
      <c r="L584" s="144"/>
      <c r="M584" s="141">
        <v>1142</v>
      </c>
      <c r="N584" s="141">
        <v>4901.4156923076898</v>
      </c>
      <c r="O584" s="144"/>
    </row>
    <row r="585" spans="1:15" ht="14.4" x14ac:dyDescent="0.3">
      <c r="A585" s="143">
        <v>45356.816643518519</v>
      </c>
      <c r="B585" s="46">
        <f t="shared" si="9"/>
        <v>45356.816666666666</v>
      </c>
      <c r="C585" s="141">
        <v>1.99854545454545</v>
      </c>
      <c r="D585" s="141">
        <v>6.9999999999999999E-4</v>
      </c>
      <c r="E585" s="141">
        <v>1399.8173913043499</v>
      </c>
      <c r="F585" s="141">
        <v>73.577857142857098</v>
      </c>
      <c r="G585" s="141">
        <v>21</v>
      </c>
      <c r="H585" s="141">
        <v>37.034999999999997</v>
      </c>
      <c r="I585" s="141">
        <v>6.6037499999999998</v>
      </c>
      <c r="J585" s="141">
        <v>0.55500000000000005</v>
      </c>
      <c r="K585" s="141">
        <v>20.004000000000001</v>
      </c>
      <c r="L585" s="144"/>
      <c r="M585" s="141">
        <v>1160.8000000000002</v>
      </c>
      <c r="N585" s="141">
        <v>4901.4156923076898</v>
      </c>
      <c r="O585" s="144"/>
    </row>
    <row r="586" spans="1:15" ht="14.4" x14ac:dyDescent="0.3">
      <c r="A586" s="143">
        <v>45356.817337962966</v>
      </c>
      <c r="B586" s="46">
        <f t="shared" si="9"/>
        <v>45356.817361111112</v>
      </c>
      <c r="C586" s="141">
        <v>2.0005608695652199</v>
      </c>
      <c r="D586" s="141">
        <v>1.0363636363636399E-3</v>
      </c>
      <c r="E586" s="141">
        <v>1400.1590909090901</v>
      </c>
      <c r="F586" s="141">
        <v>73.375882352941204</v>
      </c>
      <c r="G586" s="141">
        <v>21</v>
      </c>
      <c r="H586" s="141">
        <v>37.034999999999997</v>
      </c>
      <c r="I586" s="141">
        <v>6.6070000000000002</v>
      </c>
      <c r="J586" s="141">
        <v>0.56499999999999995</v>
      </c>
      <c r="K586" s="141">
        <v>20.004999999999999</v>
      </c>
      <c r="L586" s="144"/>
      <c r="M586" s="141">
        <v>1160.8000000000002</v>
      </c>
      <c r="N586" s="141">
        <v>4901.4156923076898</v>
      </c>
      <c r="O586" s="144"/>
    </row>
    <row r="587" spans="1:15" ht="14.4" x14ac:dyDescent="0.3">
      <c r="A587" s="143">
        <v>45356.818032407406</v>
      </c>
      <c r="B587" s="46">
        <f t="shared" si="9"/>
        <v>45356.818055555559</v>
      </c>
      <c r="C587" s="141">
        <v>1.9997521739130399</v>
      </c>
      <c r="D587" s="141">
        <v>2.7727272727272702E-4</v>
      </c>
      <c r="E587" s="141">
        <v>1399.79130434783</v>
      </c>
      <c r="F587" s="141">
        <v>73.121666666666698</v>
      </c>
      <c r="G587" s="141">
        <v>21</v>
      </c>
      <c r="H587" s="141">
        <v>37.034444444444397</v>
      </c>
      <c r="I587" s="141">
        <v>6.6050000000000004</v>
      </c>
      <c r="J587" s="141">
        <v>0.56499999999999995</v>
      </c>
      <c r="K587" s="141">
        <v>19.989999999999998</v>
      </c>
      <c r="L587" s="144"/>
      <c r="M587" s="141">
        <v>1183</v>
      </c>
      <c r="N587" s="141">
        <v>4901.4156923076898</v>
      </c>
      <c r="O587" s="144"/>
    </row>
    <row r="588" spans="1:15" ht="14.4" x14ac:dyDescent="0.3">
      <c r="A588" s="143">
        <v>45356.818726851852</v>
      </c>
      <c r="B588" s="46">
        <f t="shared" si="9"/>
        <v>45356.818749999999</v>
      </c>
      <c r="C588" s="141">
        <v>2.00083043478261</v>
      </c>
      <c r="D588" s="141">
        <v>1.21739130434783E-4</v>
      </c>
      <c r="E588" s="141">
        <v>1399.99545454545</v>
      </c>
      <c r="F588" s="141">
        <v>72.847999999999999</v>
      </c>
      <c r="G588" s="141">
        <v>21</v>
      </c>
      <c r="H588" s="141">
        <v>37.034999999999997</v>
      </c>
      <c r="I588" s="141">
        <v>6.6025</v>
      </c>
      <c r="J588" s="141">
        <v>0.56999999999999995</v>
      </c>
      <c r="K588" s="141">
        <v>19.98</v>
      </c>
      <c r="L588" s="144"/>
      <c r="M588" s="141">
        <v>1183</v>
      </c>
      <c r="N588" s="141">
        <v>4901.4156923076898</v>
      </c>
      <c r="O588" s="144"/>
    </row>
    <row r="589" spans="1:15" ht="14.4" x14ac:dyDescent="0.3">
      <c r="A589" s="143">
        <v>45356.819421296299</v>
      </c>
      <c r="B589" s="46">
        <f t="shared" si="9"/>
        <v>45356.819444444445</v>
      </c>
      <c r="C589" s="141">
        <v>2.0000727272727299</v>
      </c>
      <c r="D589" s="141">
        <v>-1.7727272727272701E-4</v>
      </c>
      <c r="E589" s="141">
        <v>1400.0050000000001</v>
      </c>
      <c r="F589" s="141">
        <v>72.522105263157897</v>
      </c>
      <c r="G589" s="141">
        <v>21</v>
      </c>
      <c r="H589" s="141">
        <v>37.034999999999997</v>
      </c>
      <c r="I589" s="141">
        <v>6.6005000000000003</v>
      </c>
      <c r="J589" s="141">
        <v>0.57999999999999996</v>
      </c>
      <c r="K589" s="141">
        <v>19.97</v>
      </c>
      <c r="L589" s="144"/>
      <c r="M589" s="141">
        <v>1183</v>
      </c>
      <c r="N589" s="141">
        <v>4901.4156923076898</v>
      </c>
      <c r="O589" s="144"/>
    </row>
    <row r="590" spans="1:15" ht="14.4" x14ac:dyDescent="0.3">
      <c r="A590" s="143">
        <v>45356.820115740738</v>
      </c>
      <c r="B590" s="46">
        <f t="shared" si="9"/>
        <v>45356.820138888892</v>
      </c>
      <c r="C590" s="141">
        <v>1.99718333333333</v>
      </c>
      <c r="D590" s="141">
        <v>-2.38095238095238E-5</v>
      </c>
      <c r="E590" s="141">
        <v>1399.73913043478</v>
      </c>
      <c r="F590" s="141">
        <v>72.240588235294098</v>
      </c>
      <c r="G590" s="141">
        <v>21</v>
      </c>
      <c r="H590" s="141">
        <v>37.034999999999997</v>
      </c>
      <c r="I590" s="141">
        <v>6.6041428571428602</v>
      </c>
      <c r="J590" s="141">
        <v>0.59</v>
      </c>
      <c r="K590" s="141">
        <v>19.96</v>
      </c>
      <c r="L590" s="141"/>
      <c r="M590" s="141">
        <v>1209.6666666666702</v>
      </c>
      <c r="N590" s="141">
        <v>4901.4156923076898</v>
      </c>
      <c r="O590" s="144"/>
    </row>
    <row r="591" spans="1:15" ht="14.4" x14ac:dyDescent="0.3">
      <c r="A591" s="143">
        <v>45356.820810185185</v>
      </c>
      <c r="B591" s="46">
        <f t="shared" si="9"/>
        <v>45356.820833333339</v>
      </c>
      <c r="C591" s="141">
        <v>2.0022304347826099</v>
      </c>
      <c r="D591" s="141">
        <v>1.65217391304348E-4</v>
      </c>
      <c r="E591" s="141">
        <v>1399.8090909090899</v>
      </c>
      <c r="F591" s="141">
        <v>72.008333333333297</v>
      </c>
      <c r="G591" s="141">
        <v>21</v>
      </c>
      <c r="H591" s="141">
        <v>37.033999999999999</v>
      </c>
      <c r="I591" s="141">
        <v>6.6064999999999996</v>
      </c>
      <c r="J591" s="141">
        <v>0.59499999999999997</v>
      </c>
      <c r="K591" s="141">
        <v>19.940000000000001</v>
      </c>
      <c r="L591" s="144"/>
      <c r="M591" s="141">
        <v>1225</v>
      </c>
      <c r="N591" s="141">
        <v>4901.4156923076898</v>
      </c>
      <c r="O591" s="144"/>
    </row>
    <row r="592" spans="1:15" ht="14.4" x14ac:dyDescent="0.3">
      <c r="A592" s="143">
        <v>45356.821504629632</v>
      </c>
      <c r="B592" s="46">
        <f t="shared" si="9"/>
        <v>45356.821527777778</v>
      </c>
      <c r="C592" s="141">
        <v>2.0005652173913</v>
      </c>
      <c r="D592" s="141">
        <v>2.26086956521739E-4</v>
      </c>
      <c r="E592" s="141">
        <v>1399.9173913043501</v>
      </c>
      <c r="F592" s="141">
        <v>71.843076923076893</v>
      </c>
      <c r="G592" s="141">
        <v>21</v>
      </c>
      <c r="H592" s="141">
        <v>37.04</v>
      </c>
      <c r="I592" s="141">
        <v>6.6044999999999998</v>
      </c>
      <c r="J592" s="141">
        <v>0.59499999999999997</v>
      </c>
      <c r="K592" s="141">
        <v>19.934999999999999</v>
      </c>
      <c r="L592" s="144"/>
      <c r="M592" s="141">
        <v>1225</v>
      </c>
      <c r="N592" s="141">
        <v>4901.4156923076898</v>
      </c>
      <c r="O592" s="144"/>
    </row>
    <row r="593" spans="1:15" ht="14.4" x14ac:dyDescent="0.3">
      <c r="A593" s="143">
        <v>45356.822199074071</v>
      </c>
      <c r="B593" s="46">
        <f t="shared" si="9"/>
        <v>45356.822222222225</v>
      </c>
      <c r="C593" s="141">
        <v>2.0006565217391299</v>
      </c>
      <c r="D593" s="141">
        <v>-3.4090909090909099E-4</v>
      </c>
      <c r="E593" s="141">
        <v>1399.95</v>
      </c>
      <c r="F593" s="141">
        <v>71.572000000000003</v>
      </c>
      <c r="G593" s="141">
        <v>21</v>
      </c>
      <c r="H593" s="141">
        <v>37.034999999999997</v>
      </c>
      <c r="I593" s="141">
        <v>6.6020000000000003</v>
      </c>
      <c r="J593" s="141">
        <v>0.6</v>
      </c>
      <c r="K593" s="141">
        <v>19.934999999999999</v>
      </c>
      <c r="L593" s="144"/>
      <c r="M593" s="141">
        <v>1225</v>
      </c>
      <c r="N593" s="141">
        <v>4901.4156923076898</v>
      </c>
      <c r="O593" s="144"/>
    </row>
    <row r="594" spans="1:15" ht="14.4" x14ac:dyDescent="0.3">
      <c r="A594" s="143">
        <v>45356.822893518518</v>
      </c>
      <c r="B594" s="46">
        <f t="shared" si="9"/>
        <v>45356.822916666672</v>
      </c>
      <c r="C594" s="141">
        <v>1.99941739130435</v>
      </c>
      <c r="D594" s="141">
        <v>-6.9565217391304396E-5</v>
      </c>
      <c r="E594" s="141">
        <v>1399.9434782608701</v>
      </c>
      <c r="F594" s="141">
        <v>71.174090909090907</v>
      </c>
      <c r="G594" s="141">
        <v>21</v>
      </c>
      <c r="H594" s="141">
        <v>37.034999999999997</v>
      </c>
      <c r="I594" s="141">
        <v>6.60025</v>
      </c>
      <c r="J594" s="141">
        <v>0.60499999999999998</v>
      </c>
      <c r="K594" s="141">
        <v>19.934999999999999</v>
      </c>
      <c r="L594" s="144"/>
      <c r="M594" s="141">
        <v>1230.3333333333298</v>
      </c>
      <c r="N594" s="141">
        <v>4901.4156923076898</v>
      </c>
      <c r="O594" s="144"/>
    </row>
    <row r="595" spans="1:15" ht="14.4" x14ac:dyDescent="0.3">
      <c r="A595" s="143">
        <v>45356.823587962965</v>
      </c>
      <c r="B595" s="46">
        <f t="shared" si="9"/>
        <v>45356.823611111111</v>
      </c>
      <c r="C595" s="141">
        <v>2.0016391304347798</v>
      </c>
      <c r="D595" s="141">
        <v>2.1304347826087001E-4</v>
      </c>
      <c r="E595" s="141">
        <v>1400</v>
      </c>
      <c r="F595" s="141">
        <v>70.8</v>
      </c>
      <c r="G595" s="141">
        <v>21</v>
      </c>
      <c r="H595" s="141">
        <v>37.045000000000002</v>
      </c>
      <c r="I595" s="141">
        <v>6.60666666666667</v>
      </c>
      <c r="J595" s="141">
        <v>0.60499999999999998</v>
      </c>
      <c r="K595" s="141">
        <v>19.914999999999999</v>
      </c>
      <c r="L595" s="144"/>
      <c r="M595" s="141">
        <v>1263.5</v>
      </c>
      <c r="N595" s="141">
        <v>4901.4156923076898</v>
      </c>
      <c r="O595" s="144"/>
    </row>
    <row r="596" spans="1:15" ht="14.4" x14ac:dyDescent="0.3">
      <c r="A596" s="143">
        <v>45356.824282407404</v>
      </c>
      <c r="B596" s="46">
        <f t="shared" si="9"/>
        <v>45356.824305555558</v>
      </c>
      <c r="C596" s="141">
        <v>2.0026136363636402</v>
      </c>
      <c r="D596" s="141">
        <v>3.8181818181818201E-4</v>
      </c>
      <c r="E596" s="141">
        <v>1399.9045454545501</v>
      </c>
      <c r="F596" s="141">
        <v>70.464375000000004</v>
      </c>
      <c r="G596" s="141">
        <v>21</v>
      </c>
      <c r="H596" s="141">
        <v>37.045000000000002</v>
      </c>
      <c r="I596" s="141">
        <v>6.6050000000000004</v>
      </c>
      <c r="J596" s="141">
        <v>0.61</v>
      </c>
      <c r="K596" s="141">
        <v>19.895</v>
      </c>
      <c r="L596" s="144"/>
      <c r="M596" s="141">
        <v>1267</v>
      </c>
      <c r="N596" s="141">
        <v>4901.4156923076898</v>
      </c>
      <c r="O596" s="144"/>
    </row>
    <row r="597" spans="1:15" ht="14.4" x14ac:dyDescent="0.3">
      <c r="A597" s="143">
        <v>45356.824976851851</v>
      </c>
      <c r="B597" s="46">
        <f t="shared" si="9"/>
        <v>45356.825000000004</v>
      </c>
      <c r="C597" s="141">
        <v>2.0008409090909098</v>
      </c>
      <c r="D597" s="141">
        <v>3.5714285714285698E-4</v>
      </c>
      <c r="E597" s="141">
        <v>1400.1409090909101</v>
      </c>
      <c r="F597" s="141">
        <v>70.274444444444399</v>
      </c>
      <c r="G597" s="141">
        <v>21</v>
      </c>
      <c r="H597" s="141">
        <v>37.033999999999999</v>
      </c>
      <c r="I597" s="141">
        <v>6.6025</v>
      </c>
      <c r="J597" s="141">
        <v>0.62</v>
      </c>
      <c r="K597" s="141">
        <v>19.88</v>
      </c>
      <c r="L597" s="144"/>
      <c r="M597" s="141">
        <v>1267</v>
      </c>
      <c r="N597" s="141">
        <v>4901.4156923076898</v>
      </c>
      <c r="O597" s="144"/>
    </row>
    <row r="598" spans="1:15" ht="14.4" x14ac:dyDescent="0.3">
      <c r="A598" s="143">
        <v>45356.825671296298</v>
      </c>
      <c r="B598" s="46">
        <f t="shared" si="9"/>
        <v>45356.825694444444</v>
      </c>
      <c r="C598" s="141">
        <v>1.9994478260869599</v>
      </c>
      <c r="D598" s="141">
        <v>-2.72727272727273E-5</v>
      </c>
      <c r="E598" s="141">
        <v>1399.8739130434799</v>
      </c>
      <c r="F598" s="141">
        <v>69.976666666666702</v>
      </c>
      <c r="G598" s="141">
        <v>21</v>
      </c>
      <c r="H598" s="141">
        <v>37.024999999999999</v>
      </c>
      <c r="I598" s="141">
        <v>6.6</v>
      </c>
      <c r="J598" s="141">
        <v>0.62</v>
      </c>
      <c r="K598" s="141">
        <v>19.873333333333299</v>
      </c>
      <c r="L598" s="144"/>
      <c r="M598" s="141">
        <v>1267</v>
      </c>
      <c r="N598" s="141">
        <v>4901.4156923076898</v>
      </c>
      <c r="O598" s="144"/>
    </row>
    <row r="599" spans="1:15" ht="14.4" x14ac:dyDescent="0.3">
      <c r="A599" s="143">
        <v>45356.826365740744</v>
      </c>
      <c r="B599" s="46">
        <f t="shared" si="9"/>
        <v>45356.826388888891</v>
      </c>
      <c r="C599" s="141">
        <v>1.9985304347826101</v>
      </c>
      <c r="D599" s="141">
        <v>9.0909090909090904E-5</v>
      </c>
      <c r="E599" s="141">
        <v>1399.8304347826099</v>
      </c>
      <c r="F599" s="141">
        <v>69.721176470588205</v>
      </c>
      <c r="G599" s="141">
        <v>21</v>
      </c>
      <c r="H599" s="141">
        <v>37.031666666666702</v>
      </c>
      <c r="I599" s="141">
        <v>6.6053750000000004</v>
      </c>
      <c r="J599" s="141">
        <v>0.625</v>
      </c>
      <c r="K599" s="141">
        <v>19.873333333333299</v>
      </c>
      <c r="L599" s="144"/>
      <c r="M599" s="141">
        <v>1289.75</v>
      </c>
      <c r="N599" s="141">
        <v>4901.4156923076898</v>
      </c>
      <c r="O599" s="144"/>
    </row>
    <row r="600" spans="1:15" ht="14.4" x14ac:dyDescent="0.3">
      <c r="A600" s="143">
        <v>45356.827060185184</v>
      </c>
      <c r="B600" s="46">
        <f t="shared" si="9"/>
        <v>45356.827083333337</v>
      </c>
      <c r="C600" s="141">
        <v>1.9991260869565199</v>
      </c>
      <c r="D600" s="141">
        <v>-3.33333333333333E-4</v>
      </c>
      <c r="E600" s="141">
        <v>1400.25909090909</v>
      </c>
      <c r="F600" s="141">
        <v>69.474090909090904</v>
      </c>
      <c r="G600" s="141">
        <v>21</v>
      </c>
      <c r="H600" s="141">
        <v>37.035714285714299</v>
      </c>
      <c r="I600" s="141">
        <v>6.6055000000000001</v>
      </c>
      <c r="J600" s="141">
        <v>0.63500000000000001</v>
      </c>
      <c r="K600" s="141">
        <v>19.86</v>
      </c>
      <c r="L600" s="144"/>
      <c r="M600" s="141">
        <v>1308</v>
      </c>
      <c r="N600" s="141">
        <v>4901.4156923076898</v>
      </c>
      <c r="O600" s="144"/>
    </row>
    <row r="601" spans="1:15" ht="14.4" x14ac:dyDescent="0.3">
      <c r="A601" s="143">
        <v>45356.82775462963</v>
      </c>
      <c r="B601" s="46">
        <f t="shared" si="9"/>
        <v>45356.827777777777</v>
      </c>
      <c r="C601" s="141">
        <v>2.0005652173913</v>
      </c>
      <c r="D601" s="141">
        <v>-1.7272727272727299E-4</v>
      </c>
      <c r="E601" s="141">
        <v>1399.8</v>
      </c>
      <c r="F601" s="141">
        <v>69.258888888888904</v>
      </c>
      <c r="G601" s="141">
        <v>21</v>
      </c>
      <c r="H601" s="141">
        <v>37.034285714285701</v>
      </c>
      <c r="I601" s="141">
        <v>6.6029999999999998</v>
      </c>
      <c r="J601" s="141">
        <v>0.64</v>
      </c>
      <c r="K601" s="141">
        <v>19.850000000000001</v>
      </c>
      <c r="L601" s="144"/>
      <c r="M601" s="141">
        <v>1308</v>
      </c>
      <c r="N601" s="141">
        <v>4901.4156923076898</v>
      </c>
      <c r="O601" s="144"/>
    </row>
    <row r="602" spans="1:15" ht="14.4" x14ac:dyDescent="0.3">
      <c r="A602" s="143">
        <v>45356.828449074077</v>
      </c>
      <c r="B602" s="46">
        <f t="shared" si="9"/>
        <v>45356.828472222223</v>
      </c>
      <c r="C602" s="141">
        <v>2.0005772727272699</v>
      </c>
      <c r="D602" s="141">
        <v>2.5909090909090901E-4</v>
      </c>
      <c r="E602" s="141">
        <v>1399.8272727272699</v>
      </c>
      <c r="F602" s="141">
        <v>68.963333333333296</v>
      </c>
      <c r="G602" s="141">
        <v>21</v>
      </c>
      <c r="H602" s="141">
        <v>37.034999999999997</v>
      </c>
      <c r="I602" s="141">
        <v>6.601</v>
      </c>
      <c r="J602" s="141">
        <v>0.64</v>
      </c>
      <c r="K602" s="141">
        <v>19.855</v>
      </c>
      <c r="L602" s="144"/>
      <c r="M602" s="141">
        <v>1308</v>
      </c>
      <c r="N602" s="141">
        <v>4901.4156923076898</v>
      </c>
      <c r="O602" s="144"/>
    </row>
    <row r="603" spans="1:15" ht="14.4" x14ac:dyDescent="0.3">
      <c r="A603" s="143">
        <v>45356.829143518517</v>
      </c>
      <c r="B603" s="46">
        <f t="shared" si="9"/>
        <v>45356.82916666667</v>
      </c>
      <c r="C603" s="141">
        <v>1.9996260869565201</v>
      </c>
      <c r="D603" s="141">
        <v>3.5652173913043502E-4</v>
      </c>
      <c r="E603" s="141">
        <v>1400.0608695652199</v>
      </c>
      <c r="F603" s="141">
        <v>68.551052631578997</v>
      </c>
      <c r="G603" s="141">
        <v>21</v>
      </c>
      <c r="H603" s="141">
        <v>37.035714285714299</v>
      </c>
      <c r="I603" s="141">
        <v>6.6045999999999996</v>
      </c>
      <c r="J603" s="141">
        <v>0.65</v>
      </c>
      <c r="K603" s="141">
        <v>19.835000000000001</v>
      </c>
      <c r="L603" s="144"/>
      <c r="M603" s="141">
        <v>1336</v>
      </c>
      <c r="N603" s="141">
        <v>4901.4156923076898</v>
      </c>
      <c r="O603" s="144"/>
    </row>
    <row r="604" spans="1:15" ht="14.4" x14ac:dyDescent="0.3">
      <c r="A604" s="143">
        <v>45356.829837962963</v>
      </c>
      <c r="B604" s="46">
        <f t="shared" si="9"/>
        <v>45356.829861111109</v>
      </c>
      <c r="C604" s="141">
        <v>2.0002818181818198</v>
      </c>
      <c r="D604" s="141">
        <v>-5.7727272727272705E-4</v>
      </c>
      <c r="E604" s="141">
        <v>1400.03181818182</v>
      </c>
      <c r="F604" s="141">
        <v>68.230714285714299</v>
      </c>
      <c r="G604" s="141">
        <v>21</v>
      </c>
      <c r="H604" s="141">
        <v>37.034999999999997</v>
      </c>
      <c r="I604" s="141">
        <v>6.6050000000000004</v>
      </c>
      <c r="J604" s="141">
        <v>0.66</v>
      </c>
      <c r="K604" s="141">
        <v>19.815000000000001</v>
      </c>
      <c r="L604" s="144"/>
      <c r="M604" s="141">
        <v>1350</v>
      </c>
      <c r="N604" s="141">
        <v>4901.4156923076898</v>
      </c>
      <c r="O604" s="144"/>
    </row>
    <row r="605" spans="1:15" ht="14.4" x14ac:dyDescent="0.3">
      <c r="A605" s="143">
        <v>45356.83053240741</v>
      </c>
      <c r="B605" s="46">
        <f t="shared" si="9"/>
        <v>45356.830555555556</v>
      </c>
      <c r="C605" s="141">
        <v>1.99986666666667</v>
      </c>
      <c r="D605" s="141">
        <v>2.0833333333333299E-5</v>
      </c>
      <c r="E605" s="141">
        <v>1400.1590909090901</v>
      </c>
      <c r="F605" s="141">
        <v>67.973529411764702</v>
      </c>
      <c r="G605" s="141">
        <v>21</v>
      </c>
      <c r="H605" s="141">
        <v>37.033999999999999</v>
      </c>
      <c r="I605" s="141">
        <v>6.6025</v>
      </c>
      <c r="J605" s="141">
        <v>0.66500000000000004</v>
      </c>
      <c r="K605" s="141">
        <v>19.8</v>
      </c>
      <c r="L605" s="144"/>
      <c r="M605" s="141">
        <v>1350</v>
      </c>
      <c r="N605" s="141">
        <v>4901.4156923076898</v>
      </c>
      <c r="O605" s="144"/>
    </row>
    <row r="606" spans="1:15" ht="14.4" x14ac:dyDescent="0.3">
      <c r="A606" s="143">
        <v>45356.831226851849</v>
      </c>
      <c r="B606" s="46">
        <f t="shared" si="9"/>
        <v>45356.831250000003</v>
      </c>
      <c r="C606" s="141">
        <v>2.0008590909090902</v>
      </c>
      <c r="D606" s="141">
        <v>-2.47619047619048E-4</v>
      </c>
      <c r="E606" s="141">
        <v>1399.8909090909101</v>
      </c>
      <c r="F606" s="141">
        <v>67.667500000000004</v>
      </c>
      <c r="G606" s="141">
        <v>21</v>
      </c>
      <c r="H606" s="141">
        <v>37.035555555555597</v>
      </c>
      <c r="I606" s="141">
        <v>6.6006666666666698</v>
      </c>
      <c r="J606" s="141">
        <v>0.66500000000000004</v>
      </c>
      <c r="K606" s="141">
        <v>19.79</v>
      </c>
      <c r="L606" s="144"/>
      <c r="M606" s="141">
        <v>1362.5</v>
      </c>
      <c r="N606" s="141">
        <v>4901.4156923076898</v>
      </c>
      <c r="O606" s="144"/>
    </row>
    <row r="607" spans="1:15" ht="14.4" x14ac:dyDescent="0.3">
      <c r="A607" s="143">
        <v>45356.831921296296</v>
      </c>
      <c r="B607" s="46">
        <f t="shared" si="9"/>
        <v>45356.83194444445</v>
      </c>
      <c r="C607" s="141">
        <v>1.9998086956521699</v>
      </c>
      <c r="D607" s="141">
        <v>1.68181818181818E-4</v>
      </c>
      <c r="E607" s="141">
        <v>1399.6913043478301</v>
      </c>
      <c r="F607" s="141">
        <v>67.346000000000004</v>
      </c>
      <c r="G607" s="141">
        <v>21</v>
      </c>
      <c r="H607" s="141">
        <v>37.045000000000002</v>
      </c>
      <c r="I607" s="141">
        <v>6.6061666666666703</v>
      </c>
      <c r="J607" s="141">
        <v>0.67500000000000004</v>
      </c>
      <c r="K607" s="141">
        <v>19.78</v>
      </c>
      <c r="L607" s="144"/>
      <c r="M607" s="141">
        <v>1392</v>
      </c>
      <c r="N607" s="141">
        <v>4901.4156923076898</v>
      </c>
      <c r="O607" s="144"/>
    </row>
    <row r="608" spans="1:15" ht="14.4" x14ac:dyDescent="0.3">
      <c r="A608" s="143">
        <v>45356.832615740743</v>
      </c>
      <c r="B608" s="46">
        <f t="shared" si="9"/>
        <v>45356.832638888889</v>
      </c>
      <c r="C608" s="141">
        <v>2.0008409090909098</v>
      </c>
      <c r="D608" s="141">
        <v>-9.0909090909090904E-5</v>
      </c>
      <c r="E608" s="141">
        <v>1400.1849999999999</v>
      </c>
      <c r="F608" s="141">
        <v>67.003500000000003</v>
      </c>
      <c r="G608" s="141">
        <v>21</v>
      </c>
      <c r="H608" s="141">
        <v>37.045000000000002</v>
      </c>
      <c r="I608" s="141">
        <v>6.6050000000000004</v>
      </c>
      <c r="J608" s="141">
        <v>0.67500000000000004</v>
      </c>
      <c r="K608" s="141">
        <v>19.78</v>
      </c>
      <c r="L608" s="144"/>
      <c r="M608" s="141">
        <v>1392</v>
      </c>
      <c r="N608" s="141">
        <v>4901.4156923076898</v>
      </c>
      <c r="O608" s="144"/>
    </row>
    <row r="609" spans="1:15" ht="14.4" x14ac:dyDescent="0.3">
      <c r="A609" s="143">
        <v>45356.833310185182</v>
      </c>
      <c r="B609" s="46">
        <f t="shared" si="9"/>
        <v>45356.833333333336</v>
      </c>
      <c r="C609" s="141">
        <v>2.0013142857142898</v>
      </c>
      <c r="D609" s="141">
        <v>1.76190476190476E-4</v>
      </c>
      <c r="E609" s="141">
        <v>1399.79545454545</v>
      </c>
      <c r="F609" s="141">
        <v>66.601052631578995</v>
      </c>
      <c r="G609" s="141">
        <v>21</v>
      </c>
      <c r="H609" s="141">
        <v>37.033999999999999</v>
      </c>
      <c r="I609" s="141">
        <v>6.6025</v>
      </c>
      <c r="J609" s="141">
        <v>0.68500000000000005</v>
      </c>
      <c r="K609" s="141">
        <v>19.77</v>
      </c>
      <c r="L609" s="144"/>
      <c r="M609" s="141">
        <v>1392</v>
      </c>
      <c r="N609" s="141">
        <v>4901.4156923076898</v>
      </c>
      <c r="O609" s="144"/>
    </row>
    <row r="610" spans="1:15" ht="14.4" x14ac:dyDescent="0.3">
      <c r="A610" s="143">
        <v>45356.834004629629</v>
      </c>
      <c r="B610" s="46">
        <f t="shared" si="9"/>
        <v>45356.834027777782</v>
      </c>
      <c r="C610" s="141">
        <v>2.0007636363636401</v>
      </c>
      <c r="D610" s="141">
        <v>2.28571428571429E-4</v>
      </c>
      <c r="E610" s="141">
        <v>1399.95909090909</v>
      </c>
      <c r="F610" s="141">
        <v>66.330624999999998</v>
      </c>
      <c r="G610" s="141">
        <v>21</v>
      </c>
      <c r="H610" s="141">
        <v>37.033999999999999</v>
      </c>
      <c r="I610" s="141">
        <v>6.60025</v>
      </c>
      <c r="J610" s="141">
        <v>0.7</v>
      </c>
      <c r="K610" s="141">
        <v>19.760000000000002</v>
      </c>
      <c r="L610" s="144"/>
      <c r="M610" s="141">
        <v>1403</v>
      </c>
      <c r="N610" s="141">
        <v>4901.4156923076898</v>
      </c>
      <c r="O610" s="144"/>
    </row>
    <row r="611" spans="1:15" ht="14.4" x14ac:dyDescent="0.3">
      <c r="A611" s="143">
        <v>45356.834699074076</v>
      </c>
      <c r="B611" s="46">
        <f t="shared" si="9"/>
        <v>45356.834722222222</v>
      </c>
      <c r="C611" s="141">
        <v>2.0005636363636401</v>
      </c>
      <c r="D611" s="141">
        <v>-2.6818181818181802E-4</v>
      </c>
      <c r="E611" s="141">
        <v>1399.9857142857099</v>
      </c>
      <c r="F611" s="141">
        <v>66.069473684210493</v>
      </c>
      <c r="G611" s="141">
        <v>21</v>
      </c>
      <c r="H611" s="141">
        <v>37.034545454545501</v>
      </c>
      <c r="I611" s="141">
        <v>6.6053333333333297</v>
      </c>
      <c r="J611" s="141">
        <v>0.71</v>
      </c>
      <c r="K611" s="141">
        <v>19.746666666666702</v>
      </c>
      <c r="L611" s="144"/>
      <c r="M611" s="141">
        <v>1421</v>
      </c>
      <c r="N611" s="141">
        <v>4901.4156923076898</v>
      </c>
      <c r="O611" s="144"/>
    </row>
    <row r="612" spans="1:15" ht="14.4" x14ac:dyDescent="0.3">
      <c r="A612" s="143">
        <v>45356.835393518515</v>
      </c>
      <c r="B612" s="46">
        <f t="shared" si="9"/>
        <v>45356.835416666669</v>
      </c>
      <c r="C612" s="141">
        <v>1.9993590909090899</v>
      </c>
      <c r="D612" s="141">
        <v>3.1363636363636403E-4</v>
      </c>
      <c r="E612" s="141">
        <v>1400.1409090909101</v>
      </c>
      <c r="F612" s="141">
        <v>65.616190476190496</v>
      </c>
      <c r="G612" s="141">
        <v>21</v>
      </c>
      <c r="H612" s="141">
        <v>37.034545454545501</v>
      </c>
      <c r="I612" s="141">
        <v>6.6044999999999998</v>
      </c>
      <c r="J612" s="141">
        <v>0.72</v>
      </c>
      <c r="K612" s="141">
        <v>19.744</v>
      </c>
      <c r="L612" s="144"/>
      <c r="M612" s="141">
        <v>1433</v>
      </c>
      <c r="N612" s="141">
        <v>4901.4156923076898</v>
      </c>
      <c r="O612" s="144"/>
    </row>
    <row r="613" spans="1:15" ht="14.4" x14ac:dyDescent="0.3">
      <c r="A613" s="143">
        <v>45356.836087962962</v>
      </c>
      <c r="B613" s="46">
        <f t="shared" si="9"/>
        <v>45356.836111111115</v>
      </c>
      <c r="C613" s="141">
        <v>2.0002636363636399</v>
      </c>
      <c r="D613" s="141">
        <v>2.8181818181818202E-4</v>
      </c>
      <c r="E613" s="141">
        <v>1399.75</v>
      </c>
      <c r="F613" s="141">
        <v>65.256500000000003</v>
      </c>
      <c r="G613" s="141">
        <v>21</v>
      </c>
      <c r="H613" s="141">
        <v>37.023333333333298</v>
      </c>
      <c r="I613" s="141">
        <v>6.6020000000000003</v>
      </c>
      <c r="J613" s="141">
        <v>0.71499999999999997</v>
      </c>
      <c r="K613" s="141">
        <v>19.725000000000001</v>
      </c>
      <c r="L613" s="144"/>
      <c r="M613" s="141">
        <v>1433</v>
      </c>
      <c r="N613" s="141">
        <v>4901.4156923076898</v>
      </c>
      <c r="O613" s="144"/>
    </row>
    <row r="614" spans="1:15" ht="14.4" x14ac:dyDescent="0.3">
      <c r="A614" s="143">
        <v>45356.836782407408</v>
      </c>
      <c r="B614" s="46">
        <f t="shared" si="9"/>
        <v>45356.836805555555</v>
      </c>
      <c r="C614" s="141">
        <v>1.99892608695652</v>
      </c>
      <c r="D614" s="141">
        <v>4.3043478260869599E-4</v>
      </c>
      <c r="E614" s="141">
        <v>1399.46086956522</v>
      </c>
      <c r="F614" s="141">
        <v>65.005294117647097</v>
      </c>
      <c r="G614" s="141">
        <v>21</v>
      </c>
      <c r="H614" s="141">
        <v>37.018000000000001</v>
      </c>
      <c r="I614" s="141">
        <v>6.6031666666666702</v>
      </c>
      <c r="J614" s="141">
        <v>0.73</v>
      </c>
      <c r="K614" s="141">
        <v>19.704999999999998</v>
      </c>
      <c r="L614" s="144"/>
      <c r="M614" s="141">
        <v>1454.75</v>
      </c>
      <c r="N614" s="141">
        <v>4901.4156923076898</v>
      </c>
      <c r="O614" s="144"/>
    </row>
    <row r="615" spans="1:15" ht="14.4" x14ac:dyDescent="0.3">
      <c r="A615" s="143">
        <v>45356.837476851855</v>
      </c>
      <c r="B615" s="46">
        <f t="shared" si="9"/>
        <v>45356.837500000001</v>
      </c>
      <c r="C615" s="141">
        <v>2.0006095238095201</v>
      </c>
      <c r="D615" s="141">
        <v>5.0500000000000002E-4</v>
      </c>
      <c r="E615" s="141">
        <v>1400.36315789474</v>
      </c>
      <c r="F615" s="141">
        <v>64.699444444444396</v>
      </c>
      <c r="G615" s="141">
        <v>21</v>
      </c>
      <c r="H615" s="141">
        <v>37.023333333333298</v>
      </c>
      <c r="I615" s="141">
        <v>6.6059999999999999</v>
      </c>
      <c r="J615" s="141">
        <v>0.73</v>
      </c>
      <c r="K615" s="141">
        <v>19.71</v>
      </c>
      <c r="L615" s="144"/>
      <c r="M615" s="141">
        <v>1454.75</v>
      </c>
      <c r="N615" s="141">
        <v>4901.4156923076898</v>
      </c>
      <c r="O615" s="144"/>
    </row>
    <row r="616" spans="1:15" ht="14.4" x14ac:dyDescent="0.3">
      <c r="A616" s="143">
        <v>45356.838171296295</v>
      </c>
      <c r="B616" s="46">
        <f t="shared" si="9"/>
        <v>45356.838194444448</v>
      </c>
      <c r="C616" s="141">
        <v>2.00001739130435</v>
      </c>
      <c r="D616" s="141">
        <v>-4.1363636363636402E-4</v>
      </c>
      <c r="E616" s="141">
        <v>1399.9045454545501</v>
      </c>
      <c r="F616" s="141">
        <v>64.392222222222202</v>
      </c>
      <c r="G616" s="141">
        <v>21</v>
      </c>
      <c r="H616" s="141">
        <v>37.024999999999999</v>
      </c>
      <c r="I616" s="141">
        <v>6.6029999999999998</v>
      </c>
      <c r="J616" s="141">
        <v>0.74</v>
      </c>
      <c r="K616" s="141">
        <v>19.695</v>
      </c>
      <c r="L616" s="144"/>
      <c r="M616" s="141">
        <v>1475</v>
      </c>
      <c r="N616" s="141">
        <v>4901.4156923076898</v>
      </c>
      <c r="O616" s="144"/>
    </row>
    <row r="617" spans="1:15" ht="14.4" x14ac:dyDescent="0.3">
      <c r="A617" s="143">
        <v>45356.838865740741</v>
      </c>
      <c r="B617" s="46">
        <f t="shared" si="9"/>
        <v>45356.838888888888</v>
      </c>
      <c r="C617" s="141">
        <v>1.99946363636364</v>
      </c>
      <c r="D617" s="141">
        <v>9.0909090909090904E-5</v>
      </c>
      <c r="E617" s="141">
        <v>1399.8136363636399</v>
      </c>
      <c r="F617" s="141">
        <v>63.954736842105298</v>
      </c>
      <c r="G617" s="141">
        <v>21</v>
      </c>
      <c r="H617" s="141">
        <v>37.024999999999999</v>
      </c>
      <c r="I617" s="141">
        <v>6.6005000000000003</v>
      </c>
      <c r="J617" s="141">
        <v>0.75</v>
      </c>
      <c r="K617" s="141">
        <v>19.68</v>
      </c>
      <c r="L617" s="144"/>
      <c r="M617" s="141">
        <v>1475</v>
      </c>
      <c r="N617" s="141">
        <v>4901.4156923076898</v>
      </c>
      <c r="O617" s="144"/>
    </row>
    <row r="618" spans="1:15" ht="14.4" x14ac:dyDescent="0.3">
      <c r="A618" s="143">
        <v>45356.839560185188</v>
      </c>
      <c r="B618" s="46">
        <f t="shared" si="9"/>
        <v>45356.839583333334</v>
      </c>
      <c r="C618" s="141">
        <v>1.9982956521739099</v>
      </c>
      <c r="D618" s="141">
        <v>6.5217391304347793E-5</v>
      </c>
      <c r="E618" s="141">
        <v>1399.93333333333</v>
      </c>
      <c r="F618" s="141">
        <v>63.688666666666698</v>
      </c>
      <c r="G618" s="141">
        <v>21</v>
      </c>
      <c r="H618" s="141">
        <v>37.026000000000003</v>
      </c>
      <c r="I618" s="141">
        <v>6.6041428571428602</v>
      </c>
      <c r="J618" s="141">
        <v>0.76</v>
      </c>
      <c r="K618" s="141">
        <v>19.673999999999999</v>
      </c>
      <c r="L618" s="144"/>
      <c r="M618" s="141">
        <v>1500.3333333333303</v>
      </c>
      <c r="N618" s="141">
        <v>4901.4156923076898</v>
      </c>
      <c r="O618" s="144"/>
    </row>
    <row r="619" spans="1:15" ht="14.4" x14ac:dyDescent="0.3">
      <c r="A619" s="143">
        <v>45356.840254629627</v>
      </c>
      <c r="B619" s="46">
        <f t="shared" si="9"/>
        <v>45356.840277777781</v>
      </c>
      <c r="C619" s="141">
        <v>2.0033181818181802</v>
      </c>
      <c r="D619" s="141">
        <v>2.6818181818181802E-4</v>
      </c>
      <c r="E619" s="141">
        <v>1399.9047619047601</v>
      </c>
      <c r="F619" s="141">
        <v>63.420499999999997</v>
      </c>
      <c r="G619" s="141">
        <v>21</v>
      </c>
      <c r="H619" s="141">
        <v>37.026000000000003</v>
      </c>
      <c r="I619" s="141">
        <v>6.6044999999999998</v>
      </c>
      <c r="J619" s="141">
        <v>0.76500000000000001</v>
      </c>
      <c r="K619" s="141">
        <v>19.675000000000001</v>
      </c>
      <c r="L619" s="144"/>
      <c r="M619" s="141">
        <v>1517</v>
      </c>
      <c r="N619" s="141">
        <v>4901.4156923076898</v>
      </c>
      <c r="O619" s="144"/>
    </row>
    <row r="620" spans="1:15" ht="14.4" x14ac:dyDescent="0.3">
      <c r="A620" s="143">
        <v>45356.840949074074</v>
      </c>
      <c r="B620" s="46">
        <f t="shared" si="9"/>
        <v>45356.84097222222</v>
      </c>
      <c r="C620" s="141">
        <v>2.0016363636363601</v>
      </c>
      <c r="D620" s="141">
        <v>2.00000000000001E-5</v>
      </c>
      <c r="E620" s="141">
        <v>1400.03181818182</v>
      </c>
      <c r="F620" s="141">
        <v>62.975499999999997</v>
      </c>
      <c r="G620" s="141">
        <v>21</v>
      </c>
      <c r="H620" s="141">
        <v>37.026666666666699</v>
      </c>
      <c r="I620" s="141">
        <v>6.6020000000000003</v>
      </c>
      <c r="J620" s="141">
        <v>0.76500000000000001</v>
      </c>
      <c r="K620" s="141">
        <v>19.66</v>
      </c>
      <c r="L620" s="144"/>
      <c r="M620" s="141">
        <v>1517</v>
      </c>
      <c r="N620" s="141">
        <v>4901.4156923076898</v>
      </c>
      <c r="O620" s="144"/>
    </row>
    <row r="621" spans="1:15" ht="14.4" x14ac:dyDescent="0.3">
      <c r="A621" s="143">
        <v>45356.841643518521</v>
      </c>
      <c r="B621" s="46">
        <f t="shared" si="9"/>
        <v>45356.841666666667</v>
      </c>
      <c r="C621" s="141">
        <v>1.99977727272727</v>
      </c>
      <c r="D621" s="141">
        <v>-1.9545454545454499E-4</v>
      </c>
      <c r="E621" s="141">
        <v>1399.665</v>
      </c>
      <c r="F621" s="141">
        <v>62.596111111111099</v>
      </c>
      <c r="G621" s="141">
        <v>21</v>
      </c>
      <c r="H621" s="141">
        <v>37.034999999999997</v>
      </c>
      <c r="I621" s="141">
        <v>6.60242857142857</v>
      </c>
      <c r="J621" s="141">
        <v>0.77500000000000002</v>
      </c>
      <c r="K621" s="141">
        <v>19.648333333333301</v>
      </c>
      <c r="L621" s="144"/>
      <c r="M621" s="141">
        <v>1538.5</v>
      </c>
      <c r="N621" s="141">
        <v>4901.4156923076898</v>
      </c>
      <c r="O621" s="144"/>
    </row>
    <row r="622" spans="1:15" ht="14.4" x14ac:dyDescent="0.3">
      <c r="A622" s="143">
        <v>45356.84233796296</v>
      </c>
      <c r="B622" s="46">
        <f t="shared" si="9"/>
        <v>45356.842361111114</v>
      </c>
      <c r="C622" s="141">
        <v>2.00130909090909</v>
      </c>
      <c r="D622" s="141">
        <v>-5.9090909090909097E-5</v>
      </c>
      <c r="E622" s="141">
        <v>1399.8090909090899</v>
      </c>
      <c r="F622" s="141">
        <v>62.279545454545499</v>
      </c>
      <c r="G622" s="141">
        <v>21</v>
      </c>
      <c r="H622" s="141">
        <v>37.034999999999997</v>
      </c>
      <c r="I622" s="141">
        <v>6.6064999999999996</v>
      </c>
      <c r="J622" s="141">
        <v>0.79</v>
      </c>
      <c r="K622" s="141">
        <v>19.63</v>
      </c>
      <c r="L622" s="144"/>
      <c r="M622" s="141">
        <v>1538.5</v>
      </c>
      <c r="N622" s="141">
        <v>4901.4156923076898</v>
      </c>
      <c r="O622" s="144"/>
    </row>
    <row r="623" spans="1:15" ht="14.4" x14ac:dyDescent="0.3">
      <c r="A623" s="143">
        <v>45356.843032407407</v>
      </c>
      <c r="B623" s="46">
        <f t="shared" si="9"/>
        <v>45356.843055555561</v>
      </c>
      <c r="C623" s="141">
        <v>2.0012272727272702</v>
      </c>
      <c r="D623" s="141">
        <v>-4.2272727272727302E-4</v>
      </c>
      <c r="E623" s="141">
        <v>1400.03181818182</v>
      </c>
      <c r="F623" s="141">
        <v>61.870555555555597</v>
      </c>
      <c r="G623" s="141">
        <v>21</v>
      </c>
      <c r="H623" s="141">
        <v>37.034999999999997</v>
      </c>
      <c r="I623" s="141">
        <v>6.6029999999999998</v>
      </c>
      <c r="J623" s="141">
        <v>0.79500000000000004</v>
      </c>
      <c r="K623" s="141">
        <v>19.63</v>
      </c>
      <c r="L623" s="144"/>
      <c r="M623" s="141">
        <v>1558</v>
      </c>
      <c r="N623" s="141">
        <v>4901.4156923076898</v>
      </c>
      <c r="O623" s="144"/>
    </row>
    <row r="624" spans="1:15" ht="14.4" x14ac:dyDescent="0.3">
      <c r="A624" s="143">
        <v>45356.843726851854</v>
      </c>
      <c r="B624" s="46">
        <f t="shared" si="9"/>
        <v>45356.84375</v>
      </c>
      <c r="C624" s="141">
        <v>1.9990857142857099</v>
      </c>
      <c r="D624" s="141">
        <v>-1.10526315789474E-4</v>
      </c>
      <c r="E624" s="141">
        <v>1400.07142857143</v>
      </c>
      <c r="F624" s="141">
        <v>61.635294117647099</v>
      </c>
      <c r="G624" s="141">
        <v>21</v>
      </c>
      <c r="H624" s="141">
        <v>37.03</v>
      </c>
      <c r="I624" s="141">
        <v>6.6</v>
      </c>
      <c r="J624" s="141">
        <v>0.81</v>
      </c>
      <c r="K624" s="141">
        <v>19.625</v>
      </c>
      <c r="L624" s="144"/>
      <c r="M624" s="141">
        <v>1564.6666666666697</v>
      </c>
      <c r="N624" s="141">
        <v>4901.4156923076898</v>
      </c>
      <c r="O624" s="144"/>
    </row>
    <row r="625" spans="1:15" ht="14.4" x14ac:dyDescent="0.3">
      <c r="A625" s="143">
        <v>45356.844421296293</v>
      </c>
      <c r="B625" s="46">
        <f t="shared" si="9"/>
        <v>45356.844444444447</v>
      </c>
      <c r="C625" s="141">
        <v>2.0010181818181798</v>
      </c>
      <c r="D625" s="141">
        <v>-2.38095238095238E-5</v>
      </c>
      <c r="E625" s="141">
        <v>1400.1772727272701</v>
      </c>
      <c r="F625" s="141">
        <v>61.301764705882398</v>
      </c>
      <c r="G625" s="141">
        <v>21</v>
      </c>
      <c r="H625" s="141">
        <v>37.034999999999997</v>
      </c>
      <c r="I625" s="141">
        <v>6.6053333333333297</v>
      </c>
      <c r="J625" s="141">
        <v>0.82</v>
      </c>
      <c r="K625" s="141">
        <v>19.63</v>
      </c>
      <c r="L625" s="144"/>
      <c r="M625" s="141">
        <v>1587</v>
      </c>
      <c r="N625" s="141">
        <v>4901.4156923076898</v>
      </c>
      <c r="O625" s="144"/>
    </row>
    <row r="626" spans="1:15" ht="14.4" x14ac:dyDescent="0.3">
      <c r="A626" s="143">
        <v>45356.84511574074</v>
      </c>
      <c r="B626" s="46">
        <f t="shared" si="9"/>
        <v>45356.845138888893</v>
      </c>
      <c r="C626" s="141">
        <v>1.99729565217391</v>
      </c>
      <c r="D626" s="141">
        <v>-2.21739130434783E-4</v>
      </c>
      <c r="E626" s="141">
        <v>1399.99130434783</v>
      </c>
      <c r="F626" s="141">
        <v>60.962857142857096</v>
      </c>
      <c r="G626" s="141">
        <v>21</v>
      </c>
      <c r="H626" s="141">
        <v>37.034999999999997</v>
      </c>
      <c r="I626" s="141">
        <v>6.6040000000000001</v>
      </c>
      <c r="J626" s="141">
        <v>0.81</v>
      </c>
      <c r="K626" s="141">
        <v>19.623333333333299</v>
      </c>
      <c r="L626" s="144"/>
      <c r="M626" s="141">
        <v>1600</v>
      </c>
      <c r="N626" s="141">
        <v>4901.4156923076898</v>
      </c>
      <c r="O626" s="144"/>
    </row>
    <row r="627" spans="1:15" ht="14.4" x14ac:dyDescent="0.3">
      <c r="A627" s="143">
        <v>45356.845810185187</v>
      </c>
      <c r="B627" s="46">
        <f t="shared" si="9"/>
        <v>45356.845833333333</v>
      </c>
      <c r="C627" s="141">
        <v>2.0015380952381001</v>
      </c>
      <c r="D627" s="141">
        <v>2.0000000000000001E-4</v>
      </c>
      <c r="E627" s="141">
        <v>1400.1849999999999</v>
      </c>
      <c r="F627" s="141">
        <v>60.6</v>
      </c>
      <c r="G627" s="141">
        <v>21</v>
      </c>
      <c r="H627" s="141">
        <v>37.024999999999999</v>
      </c>
      <c r="I627" s="141">
        <v>6.601</v>
      </c>
      <c r="J627" s="141">
        <v>0.82</v>
      </c>
      <c r="K627" s="141">
        <v>19.623333333333299</v>
      </c>
      <c r="L627" s="144"/>
      <c r="M627" s="141">
        <v>1600</v>
      </c>
      <c r="N627" s="141">
        <v>4901.4156923076898</v>
      </c>
      <c r="O627" s="144"/>
    </row>
    <row r="628" spans="1:15" ht="14.4" x14ac:dyDescent="0.3">
      <c r="A628" s="143">
        <v>45356.846504629626</v>
      </c>
      <c r="B628" s="46">
        <f t="shared" si="9"/>
        <v>45356.84652777778</v>
      </c>
      <c r="C628" s="141">
        <v>2.0001136363636398</v>
      </c>
      <c r="D628" s="141">
        <v>-4.5454545454545499E-5</v>
      </c>
      <c r="E628" s="141">
        <v>1400.6227272727299</v>
      </c>
      <c r="F628" s="141">
        <v>60.21</v>
      </c>
      <c r="G628" s="141">
        <v>21</v>
      </c>
      <c r="H628" s="141">
        <v>37.025714285714301</v>
      </c>
      <c r="I628" s="141">
        <v>6.6003999999999996</v>
      </c>
      <c r="J628" s="141">
        <v>0.83</v>
      </c>
      <c r="K628" s="141">
        <v>19.605</v>
      </c>
      <c r="L628" s="144"/>
      <c r="M628" s="141">
        <v>1610</v>
      </c>
      <c r="N628" s="141">
        <v>4901.4156923076898</v>
      </c>
      <c r="O628" s="144"/>
    </row>
    <row r="629" spans="1:15" ht="14.4" x14ac:dyDescent="0.3">
      <c r="A629" s="143">
        <v>45356.847199074073</v>
      </c>
      <c r="B629" s="46">
        <f t="shared" si="9"/>
        <v>45356.847222222226</v>
      </c>
      <c r="C629" s="141">
        <v>2.00042173913043</v>
      </c>
      <c r="D629" s="141">
        <v>-2.7727272727272702E-4</v>
      </c>
      <c r="E629" s="141">
        <v>1399.76956521739</v>
      </c>
      <c r="F629" s="141">
        <v>59.751818181818201</v>
      </c>
      <c r="G629" s="141">
        <v>21</v>
      </c>
      <c r="H629" s="141">
        <v>37.023333333333298</v>
      </c>
      <c r="I629" s="141">
        <v>6.6006</v>
      </c>
      <c r="J629" s="141">
        <v>0.84</v>
      </c>
      <c r="K629" s="141">
        <v>19.593333333333302</v>
      </c>
      <c r="L629" s="144"/>
      <c r="M629" s="141">
        <v>1629</v>
      </c>
      <c r="N629" s="141">
        <v>4901.4156923076898</v>
      </c>
      <c r="O629" s="144"/>
    </row>
    <row r="630" spans="1:15" ht="14.4" x14ac:dyDescent="0.3">
      <c r="A630" s="143">
        <v>45356.847893518519</v>
      </c>
      <c r="B630" s="46">
        <f t="shared" si="9"/>
        <v>45356.847916666666</v>
      </c>
      <c r="C630" s="141">
        <v>2.00044782608696</v>
      </c>
      <c r="D630" s="141">
        <v>-2.0000000000000001E-4</v>
      </c>
      <c r="E630" s="141">
        <v>1400.22727272727</v>
      </c>
      <c r="F630" s="141">
        <v>59.408999999999999</v>
      </c>
      <c r="G630" s="141">
        <v>21</v>
      </c>
      <c r="H630" s="141">
        <v>37.025555555555599</v>
      </c>
      <c r="I630" s="141">
        <v>6.6036000000000001</v>
      </c>
      <c r="J630" s="141">
        <v>0.84</v>
      </c>
      <c r="K630" s="141">
        <v>19.579999999999998</v>
      </c>
      <c r="L630" s="144"/>
      <c r="M630" s="141">
        <v>1652</v>
      </c>
      <c r="N630" s="141">
        <v>4901.4156923076898</v>
      </c>
      <c r="O630" s="144"/>
    </row>
    <row r="631" spans="1:15" ht="14.4" x14ac:dyDescent="0.3">
      <c r="A631" s="143">
        <v>45356.848587962966</v>
      </c>
      <c r="B631" s="46">
        <f t="shared" si="9"/>
        <v>45356.848611111112</v>
      </c>
      <c r="C631" s="141">
        <v>1.9991772727272701</v>
      </c>
      <c r="D631" s="141">
        <v>-6.9090909090909099E-4</v>
      </c>
      <c r="E631" s="141">
        <v>1399.73636363636</v>
      </c>
      <c r="F631" s="141">
        <v>58.979047619047599</v>
      </c>
      <c r="G631" s="141">
        <v>21</v>
      </c>
      <c r="H631" s="141">
        <v>37.024000000000001</v>
      </c>
      <c r="I631" s="141">
        <v>6.6050000000000004</v>
      </c>
      <c r="J631" s="141">
        <v>0.84499999999999997</v>
      </c>
      <c r="K631" s="141">
        <v>19.57</v>
      </c>
      <c r="L631" s="144"/>
      <c r="M631" s="141">
        <v>1670</v>
      </c>
      <c r="N631" s="141">
        <v>4901.4156923076898</v>
      </c>
      <c r="O631" s="144"/>
    </row>
    <row r="632" spans="1:15" ht="14.4" x14ac:dyDescent="0.3">
      <c r="A632" s="143">
        <v>45356.849282407406</v>
      </c>
      <c r="B632" s="46">
        <f t="shared" si="9"/>
        <v>45356.849305555559</v>
      </c>
      <c r="C632" s="141">
        <v>1.99781428571429</v>
      </c>
      <c r="D632" s="141">
        <v>4.4761904761904799E-4</v>
      </c>
      <c r="E632" s="141">
        <v>1399.61</v>
      </c>
      <c r="F632" s="141">
        <v>58.6235294117647</v>
      </c>
      <c r="G632" s="141">
        <v>21</v>
      </c>
      <c r="H632" s="141">
        <v>37.0254545454546</v>
      </c>
      <c r="I632" s="141">
        <v>6.6020000000000003</v>
      </c>
      <c r="J632" s="141">
        <v>0.86</v>
      </c>
      <c r="K632" s="141">
        <v>19.559999999999999</v>
      </c>
      <c r="L632" s="144"/>
      <c r="M632" s="141">
        <v>1670</v>
      </c>
      <c r="N632" s="141">
        <v>4901.4156923076898</v>
      </c>
      <c r="O632" s="144"/>
    </row>
    <row r="633" spans="1:15" ht="14.4" x14ac:dyDescent="0.3">
      <c r="A633" s="143">
        <v>45356.849976851852</v>
      </c>
      <c r="B633" s="46">
        <f t="shared" si="9"/>
        <v>45356.85</v>
      </c>
      <c r="C633" s="141">
        <v>1.99978636363636</v>
      </c>
      <c r="D633" s="141">
        <v>-2.8181818181818202E-4</v>
      </c>
      <c r="E633" s="141">
        <v>1400.21818181818</v>
      </c>
      <c r="F633" s="141">
        <v>58.396111111111097</v>
      </c>
      <c r="G633" s="141">
        <v>21</v>
      </c>
      <c r="H633" s="141">
        <v>37.024999999999999</v>
      </c>
      <c r="I633" s="141">
        <v>6.6029999999999998</v>
      </c>
      <c r="J633" s="141">
        <v>0.87</v>
      </c>
      <c r="K633" s="141">
        <v>19.57</v>
      </c>
      <c r="L633" s="144"/>
      <c r="M633" s="141">
        <v>1686.5</v>
      </c>
      <c r="N633" s="141">
        <v>4901.4156923076898</v>
      </c>
      <c r="O633" s="144"/>
    </row>
    <row r="634" spans="1:15" ht="14.4" x14ac:dyDescent="0.3">
      <c r="A634" s="143">
        <v>45356.850671296299</v>
      </c>
      <c r="B634" s="46">
        <f t="shared" si="9"/>
        <v>45356.850694444445</v>
      </c>
      <c r="C634" s="141">
        <v>2.0011863636363598</v>
      </c>
      <c r="D634" s="141">
        <v>-5.2380952380952398E-5</v>
      </c>
      <c r="E634" s="141">
        <v>1400.1454545454501</v>
      </c>
      <c r="F634" s="141">
        <v>57.962272727272698</v>
      </c>
      <c r="G634" s="141">
        <v>21</v>
      </c>
      <c r="H634" s="141">
        <v>37.03</v>
      </c>
      <c r="I634" s="141">
        <v>6.6044999999999998</v>
      </c>
      <c r="J634" s="141">
        <v>0.88</v>
      </c>
      <c r="K634" s="141">
        <v>19.565000000000001</v>
      </c>
      <c r="L634" s="144"/>
      <c r="M634" s="141">
        <v>1712</v>
      </c>
      <c r="N634" s="141">
        <v>4901.4156923076898</v>
      </c>
      <c r="O634" s="144"/>
    </row>
    <row r="635" spans="1:15" ht="14.4" x14ac:dyDescent="0.3">
      <c r="A635" s="143">
        <v>45356.851365740738</v>
      </c>
      <c r="B635" s="46">
        <f t="shared" si="9"/>
        <v>45356.851388888892</v>
      </c>
      <c r="C635" s="141">
        <v>1.9992818181818199</v>
      </c>
      <c r="D635" s="141">
        <v>5.2380952380952398E-5</v>
      </c>
      <c r="E635" s="141">
        <v>1400.4</v>
      </c>
      <c r="F635" s="141">
        <v>57.3809090909091</v>
      </c>
      <c r="G635" s="141">
        <v>21</v>
      </c>
      <c r="H635" s="141">
        <v>37.024285714285703</v>
      </c>
      <c r="I635" s="141">
        <v>6.6021666666666698</v>
      </c>
      <c r="J635" s="141">
        <v>0.89</v>
      </c>
      <c r="K635" s="141">
        <v>19.555</v>
      </c>
      <c r="L635" s="144"/>
      <c r="M635" s="141">
        <v>1712</v>
      </c>
      <c r="N635" s="141">
        <v>4901.4156923076898</v>
      </c>
      <c r="O635" s="144"/>
    </row>
    <row r="636" spans="1:15" ht="14.4" x14ac:dyDescent="0.3">
      <c r="A636" s="143">
        <v>45356.852060185185</v>
      </c>
      <c r="B636" s="46">
        <f t="shared" si="9"/>
        <v>45356.852083333339</v>
      </c>
      <c r="C636" s="141">
        <v>1.99824545454545</v>
      </c>
      <c r="D636" s="141">
        <v>-5.4090909090909103E-4</v>
      </c>
      <c r="E636" s="141">
        <v>1400.0636363636399</v>
      </c>
      <c r="F636" s="141">
        <v>57.073999999999998</v>
      </c>
      <c r="G636" s="141">
        <v>21</v>
      </c>
      <c r="H636" s="141">
        <v>37.026666666666699</v>
      </c>
      <c r="I636" s="141">
        <v>6.6046250000000004</v>
      </c>
      <c r="J636" s="141">
        <v>0.89</v>
      </c>
      <c r="K636" s="141">
        <v>19.54</v>
      </c>
      <c r="L636" s="144"/>
      <c r="M636" s="141">
        <v>1737.6666666666697</v>
      </c>
      <c r="N636" s="141">
        <v>4901.4156923076898</v>
      </c>
      <c r="O636" s="144"/>
    </row>
    <row r="637" spans="1:15" ht="14.4" x14ac:dyDescent="0.3">
      <c r="A637" s="143">
        <v>45356.852754629632</v>
      </c>
      <c r="B637" s="46">
        <f t="shared" si="9"/>
        <v>45356.852777777778</v>
      </c>
      <c r="C637" s="141">
        <v>1.99773333333333</v>
      </c>
      <c r="D637" s="141">
        <v>-1.4090909090909101E-4</v>
      </c>
      <c r="E637" s="141">
        <v>1399.8409090909099</v>
      </c>
      <c r="F637" s="141">
        <v>56.7976470588235</v>
      </c>
      <c r="G637" s="141">
        <v>21</v>
      </c>
      <c r="H637" s="141">
        <v>37.034999999999997</v>
      </c>
      <c r="I637" s="141">
        <v>6.6050000000000004</v>
      </c>
      <c r="J637" s="141">
        <v>0.90500000000000003</v>
      </c>
      <c r="K637" s="141">
        <v>19.53</v>
      </c>
      <c r="L637" s="144"/>
      <c r="M637" s="141">
        <v>1754</v>
      </c>
      <c r="N637" s="141">
        <v>4901.4156923076898</v>
      </c>
      <c r="O637" s="144"/>
    </row>
    <row r="638" spans="1:15" ht="14.4" x14ac:dyDescent="0.3">
      <c r="A638" s="143">
        <v>45356.853449074071</v>
      </c>
      <c r="B638" s="46">
        <f t="shared" si="9"/>
        <v>45356.853472222225</v>
      </c>
      <c r="C638" s="141">
        <v>1.99902380952381</v>
      </c>
      <c r="D638" s="141">
        <v>-1.7864694887545201E-20</v>
      </c>
      <c r="E638" s="141">
        <v>1400.6227272727299</v>
      </c>
      <c r="F638" s="141">
        <v>56.365909090909099</v>
      </c>
      <c r="G638" s="141">
        <v>21</v>
      </c>
      <c r="H638" s="141">
        <v>37.034999999999997</v>
      </c>
      <c r="I638" s="141">
        <v>6.6018333333333299</v>
      </c>
      <c r="J638" s="141">
        <v>0.91</v>
      </c>
      <c r="K638" s="141">
        <v>19.52</v>
      </c>
      <c r="L638" s="144"/>
      <c r="M638" s="141">
        <v>1754</v>
      </c>
      <c r="N638" s="141">
        <v>4901.4156923076898</v>
      </c>
      <c r="O638" s="144"/>
    </row>
    <row r="639" spans="1:15" ht="14.4" x14ac:dyDescent="0.3">
      <c r="A639" s="143">
        <v>45356.854143518518</v>
      </c>
      <c r="B639" s="46">
        <f t="shared" si="9"/>
        <v>45356.854166666672</v>
      </c>
      <c r="C639" s="141">
        <v>1.99892608695652</v>
      </c>
      <c r="D639" s="141">
        <v>2.3043478260869601E-4</v>
      </c>
      <c r="E639" s="141">
        <v>1399.6521739130401</v>
      </c>
      <c r="F639" s="141">
        <v>55.851904761904798</v>
      </c>
      <c r="G639" s="141">
        <v>21</v>
      </c>
      <c r="H639" s="141">
        <v>37.036666666666697</v>
      </c>
      <c r="I639" s="141">
        <v>6.6003999999999996</v>
      </c>
      <c r="J639" s="141">
        <v>0.92500000000000004</v>
      </c>
      <c r="K639" s="141">
        <v>19.504999999999999</v>
      </c>
      <c r="L639" s="144"/>
      <c r="M639" s="141">
        <v>1761</v>
      </c>
      <c r="N639" s="141">
        <v>4901.4156923076898</v>
      </c>
      <c r="O639" s="144"/>
    </row>
    <row r="640" spans="1:15" ht="14.4" x14ac:dyDescent="0.3">
      <c r="A640" s="143">
        <v>45356.854837962965</v>
      </c>
      <c r="B640" s="46">
        <f t="shared" si="9"/>
        <v>45356.854861111111</v>
      </c>
      <c r="C640" s="141">
        <v>2.0038</v>
      </c>
      <c r="D640" s="141">
        <v>5.2272727272727301E-4</v>
      </c>
      <c r="E640" s="141">
        <v>1399.8952380952401</v>
      </c>
      <c r="F640" s="141">
        <v>55.366666666666703</v>
      </c>
      <c r="G640" s="141">
        <v>21</v>
      </c>
      <c r="H640" s="141">
        <v>37.049999999999997</v>
      </c>
      <c r="I640" s="141">
        <v>6.6036666666666699</v>
      </c>
      <c r="J640" s="141">
        <v>0.94</v>
      </c>
      <c r="K640" s="141">
        <v>19.5</v>
      </c>
      <c r="L640" s="144"/>
      <c r="M640" s="141">
        <v>1789.25</v>
      </c>
      <c r="N640" s="141">
        <v>4901.4156923076898</v>
      </c>
      <c r="O640" s="144"/>
    </row>
    <row r="641" spans="1:15" ht="14.4" x14ac:dyDescent="0.3">
      <c r="A641" s="143">
        <v>45356.855532407404</v>
      </c>
      <c r="B641" s="46">
        <f t="shared" si="9"/>
        <v>45356.855555555558</v>
      </c>
      <c r="C641" s="141">
        <v>1.9997</v>
      </c>
      <c r="D641" s="141">
        <v>2.7619047619047599E-4</v>
      </c>
      <c r="E641" s="141">
        <v>1400.48636363636</v>
      </c>
      <c r="F641" s="141">
        <v>54.965454545454499</v>
      </c>
      <c r="G641" s="141">
        <v>21</v>
      </c>
      <c r="H641" s="141">
        <v>37.049999999999997</v>
      </c>
      <c r="I641" s="141">
        <v>6.6044999999999998</v>
      </c>
      <c r="J641" s="141">
        <v>0.95</v>
      </c>
      <c r="K641" s="141">
        <v>19.48</v>
      </c>
      <c r="L641" s="144"/>
      <c r="M641" s="141">
        <v>1810</v>
      </c>
      <c r="N641" s="141">
        <v>4901.4156923076898</v>
      </c>
      <c r="O641" s="144"/>
    </row>
    <row r="642" spans="1:15" ht="14.4" x14ac:dyDescent="0.3">
      <c r="A642" s="143">
        <v>45356.856226851851</v>
      </c>
      <c r="B642" s="46">
        <f t="shared" si="9"/>
        <v>45356.856250000004</v>
      </c>
      <c r="C642" s="141">
        <v>1.9997043478260901</v>
      </c>
      <c r="D642" s="141">
        <v>-1.17391304347826E-4</v>
      </c>
      <c r="E642" s="141">
        <v>1400.1636363636401</v>
      </c>
      <c r="F642" s="141">
        <v>54.535652173913</v>
      </c>
      <c r="G642" s="141">
        <v>21</v>
      </c>
      <c r="H642" s="141">
        <v>37.049999999999997</v>
      </c>
      <c r="I642" s="141">
        <v>6.601</v>
      </c>
      <c r="J642" s="141">
        <v>0.95</v>
      </c>
      <c r="K642" s="141">
        <v>19.47</v>
      </c>
      <c r="L642" s="144"/>
      <c r="M642" s="141">
        <v>1810</v>
      </c>
      <c r="N642" s="141">
        <v>4901.4156923076898</v>
      </c>
      <c r="O642" s="144"/>
    </row>
    <row r="643" spans="1:15" ht="14.4" x14ac:dyDescent="0.3">
      <c r="A643" s="143">
        <v>45356.856921296298</v>
      </c>
      <c r="B643" s="46">
        <f t="shared" ref="B643:B706" si="10">MROUND(A643,"00:01:00")</f>
        <v>45356.856944444444</v>
      </c>
      <c r="C643" s="141">
        <v>2.0003619047618999</v>
      </c>
      <c r="D643" s="141">
        <v>1.4736842105263201E-4</v>
      </c>
      <c r="E643" s="141">
        <v>1399.99523809524</v>
      </c>
      <c r="F643" s="141">
        <v>54.091578947368397</v>
      </c>
      <c r="G643" s="141">
        <v>21</v>
      </c>
      <c r="H643" s="141">
        <v>37.049999999999997</v>
      </c>
      <c r="I643" s="141">
        <v>6.60388888888889</v>
      </c>
      <c r="J643" s="141">
        <v>0.96</v>
      </c>
      <c r="K643" s="141">
        <v>19.454999999999998</v>
      </c>
      <c r="L643" s="144"/>
      <c r="M643" s="141">
        <v>1833.25</v>
      </c>
      <c r="N643" s="141">
        <v>4901.4156923076898</v>
      </c>
      <c r="O643" s="144"/>
    </row>
    <row r="644" spans="1:15" ht="14.4" x14ac:dyDescent="0.3">
      <c r="A644" s="143">
        <v>45356.857615740744</v>
      </c>
      <c r="B644" s="46">
        <f t="shared" si="10"/>
        <v>45356.857638888891</v>
      </c>
      <c r="C644" s="141">
        <v>1.9996619047619</v>
      </c>
      <c r="D644" s="141">
        <v>2.7619047619047599E-4</v>
      </c>
      <c r="E644" s="141">
        <v>1399.9809523809499</v>
      </c>
      <c r="F644" s="141">
        <v>53.633333333333297</v>
      </c>
      <c r="G644" s="141">
        <v>21</v>
      </c>
      <c r="H644" s="141">
        <v>37.045000000000002</v>
      </c>
      <c r="I644" s="141">
        <v>6.6035000000000004</v>
      </c>
      <c r="J644" s="141">
        <v>0.98</v>
      </c>
      <c r="K644" s="141">
        <v>19.434999999999999</v>
      </c>
      <c r="L644" s="144"/>
      <c r="M644" s="141">
        <v>1851</v>
      </c>
      <c r="N644" s="141">
        <v>4901.4156923076898</v>
      </c>
      <c r="O644" s="144"/>
    </row>
    <row r="645" spans="1:15" ht="14.4" x14ac:dyDescent="0.3">
      <c r="A645" s="143">
        <v>45356.858310185184</v>
      </c>
      <c r="B645" s="46">
        <f t="shared" si="10"/>
        <v>45356.858333333337</v>
      </c>
      <c r="C645" s="141">
        <v>2.0004173913043499</v>
      </c>
      <c r="D645" s="141">
        <v>-2.05E-4</v>
      </c>
      <c r="E645" s="141">
        <v>1400.5772727272699</v>
      </c>
      <c r="F645" s="141">
        <v>53.138695652173901</v>
      </c>
      <c r="G645" s="141">
        <v>21</v>
      </c>
      <c r="H645" s="141">
        <v>37.045714285714297</v>
      </c>
      <c r="I645" s="141">
        <v>6.6018571428571402</v>
      </c>
      <c r="J645" s="141">
        <v>0.99</v>
      </c>
      <c r="K645" s="141">
        <v>19.414999999999999</v>
      </c>
      <c r="L645" s="144"/>
      <c r="M645" s="141">
        <v>1876.3333333333303</v>
      </c>
      <c r="N645" s="141">
        <v>4901.4156923076898</v>
      </c>
      <c r="O645" s="144"/>
    </row>
    <row r="646" spans="1:15" ht="14.4" x14ac:dyDescent="0.3">
      <c r="A646" s="143">
        <v>45356.85900462963</v>
      </c>
      <c r="B646" s="46">
        <f t="shared" si="10"/>
        <v>45356.859027777777</v>
      </c>
      <c r="C646" s="141">
        <v>2.0007476190476199</v>
      </c>
      <c r="D646" s="141">
        <v>5.2380952380952405E-4</v>
      </c>
      <c r="E646" s="141">
        <v>1400.3523809523799</v>
      </c>
      <c r="F646" s="141">
        <v>52.765500000000003</v>
      </c>
      <c r="G646" s="141">
        <v>21</v>
      </c>
      <c r="H646" s="141">
        <v>37.045714285714297</v>
      </c>
      <c r="I646" s="141">
        <v>6.6059999999999999</v>
      </c>
      <c r="J646" s="141">
        <v>1</v>
      </c>
      <c r="K646" s="141">
        <v>19.414999999999999</v>
      </c>
      <c r="L646" s="144"/>
      <c r="M646" s="141">
        <v>1876.3333333333303</v>
      </c>
      <c r="N646" s="141">
        <v>4901.4156923076898</v>
      </c>
      <c r="O646" s="144"/>
    </row>
    <row r="647" spans="1:15" ht="14.4" x14ac:dyDescent="0.3">
      <c r="A647" s="143">
        <v>45356.859699074077</v>
      </c>
      <c r="B647" s="46">
        <f t="shared" si="10"/>
        <v>45356.859722222223</v>
      </c>
      <c r="C647" s="141">
        <v>2.0007000000000001</v>
      </c>
      <c r="D647" s="141">
        <v>-2.8636363636363598E-4</v>
      </c>
      <c r="E647" s="141">
        <v>1400.00476190476</v>
      </c>
      <c r="F647" s="141">
        <v>52.282272727272698</v>
      </c>
      <c r="G647" s="141">
        <v>21</v>
      </c>
      <c r="H647" s="141">
        <v>37.049999999999997</v>
      </c>
      <c r="I647" s="141">
        <v>6.6025</v>
      </c>
      <c r="J647" s="141">
        <v>1.01</v>
      </c>
      <c r="K647" s="141">
        <v>19.395</v>
      </c>
      <c r="L647" s="144"/>
      <c r="M647" s="141">
        <v>1893</v>
      </c>
      <c r="N647" s="141">
        <v>4901.4156923076898</v>
      </c>
      <c r="O647" s="144"/>
    </row>
    <row r="648" spans="1:15" ht="14.4" x14ac:dyDescent="0.3">
      <c r="A648" s="143">
        <v>45356.860393518517</v>
      </c>
      <c r="B648" s="46">
        <f t="shared" si="10"/>
        <v>45356.86041666667</v>
      </c>
      <c r="C648" s="141">
        <v>2.0004952380952399</v>
      </c>
      <c r="D648" s="141">
        <v>-3.1818181818181799E-4</v>
      </c>
      <c r="E648" s="141">
        <v>1399.94545454545</v>
      </c>
      <c r="F648" s="141">
        <v>51.796190476190503</v>
      </c>
      <c r="G648" s="141">
        <v>21</v>
      </c>
      <c r="H648" s="141">
        <v>37.049999999999997</v>
      </c>
      <c r="I648" s="141">
        <v>6.6003333333333298</v>
      </c>
      <c r="J648" s="141">
        <v>1.02</v>
      </c>
      <c r="K648" s="141">
        <v>19.375</v>
      </c>
      <c r="L648" s="144"/>
      <c r="M648" s="141">
        <v>1901</v>
      </c>
      <c r="N648" s="141">
        <v>4901.4156923076898</v>
      </c>
      <c r="O648" s="144"/>
    </row>
    <row r="649" spans="1:15" ht="14.4" x14ac:dyDescent="0.3">
      <c r="A649" s="143">
        <v>45356.861087962963</v>
      </c>
      <c r="B649" s="46">
        <f t="shared" si="10"/>
        <v>45356.861111111109</v>
      </c>
      <c r="C649" s="141">
        <v>1.99893043478261</v>
      </c>
      <c r="D649" s="141">
        <v>1.1304347826087E-4</v>
      </c>
      <c r="E649" s="141">
        <v>1399.99130434783</v>
      </c>
      <c r="F649" s="141">
        <v>51.36</v>
      </c>
      <c r="G649" s="141">
        <v>21</v>
      </c>
      <c r="H649" s="141">
        <v>37.0566666666667</v>
      </c>
      <c r="I649" s="141">
        <v>6.6037142857142896</v>
      </c>
      <c r="J649" s="141">
        <v>1.0349999999999999</v>
      </c>
      <c r="K649" s="141">
        <v>19.363333333333301</v>
      </c>
      <c r="L649" s="144"/>
      <c r="M649" s="141">
        <v>1933.6666666666697</v>
      </c>
      <c r="N649" s="141">
        <v>4901.4156923076898</v>
      </c>
      <c r="O649" s="144"/>
    </row>
    <row r="650" spans="1:15" ht="14.4" x14ac:dyDescent="0.3">
      <c r="A650" s="143">
        <v>45356.86178240741</v>
      </c>
      <c r="B650" s="46">
        <f t="shared" si="10"/>
        <v>45356.861805555556</v>
      </c>
      <c r="C650" s="141">
        <v>1.9972136363636399</v>
      </c>
      <c r="D650" s="141">
        <v>-1.76190476190476E-4</v>
      </c>
      <c r="E650" s="141">
        <v>1399.6318181818201</v>
      </c>
      <c r="F650" s="141">
        <v>50.914090909090902</v>
      </c>
      <c r="G650" s="141">
        <v>21</v>
      </c>
      <c r="H650" s="141">
        <v>37.0544444444444</v>
      </c>
      <c r="I650" s="141">
        <v>6.6044999999999998</v>
      </c>
      <c r="J650" s="141">
        <v>1.0349999999999999</v>
      </c>
      <c r="K650" s="141">
        <v>19.350000000000001</v>
      </c>
      <c r="L650" s="141"/>
      <c r="M650" s="141">
        <v>1949</v>
      </c>
      <c r="N650" s="141">
        <v>4901.4156923076898</v>
      </c>
      <c r="O650" s="144"/>
    </row>
    <row r="651" spans="1:15" ht="14.4" x14ac:dyDescent="0.3">
      <c r="A651" s="143">
        <v>45356.862476851849</v>
      </c>
      <c r="B651" s="46">
        <f t="shared" si="10"/>
        <v>45356.862500000003</v>
      </c>
      <c r="C651" s="141">
        <v>2.0016952380952402</v>
      </c>
      <c r="D651" s="141">
        <v>-1.76190476190476E-4</v>
      </c>
      <c r="E651" s="141">
        <v>1399.8863636363601</v>
      </c>
      <c r="F651" s="141">
        <v>50.38</v>
      </c>
      <c r="G651" s="141">
        <v>21</v>
      </c>
      <c r="H651" s="141">
        <v>37.055</v>
      </c>
      <c r="I651" s="141">
        <v>6.6005000000000003</v>
      </c>
      <c r="J651" s="141">
        <v>1.05</v>
      </c>
      <c r="K651" s="141">
        <v>19.335000000000001</v>
      </c>
      <c r="L651" s="144"/>
      <c r="M651" s="141">
        <v>1964</v>
      </c>
      <c r="N651" s="141">
        <v>4901.4156923076898</v>
      </c>
      <c r="O651" s="144"/>
    </row>
    <row r="652" spans="1:15" ht="14.4" x14ac:dyDescent="0.3">
      <c r="A652" s="143">
        <v>45356.863171296296</v>
      </c>
      <c r="B652" s="46">
        <f t="shared" si="10"/>
        <v>45356.86319444445</v>
      </c>
      <c r="C652" s="141">
        <v>1.99868181818182</v>
      </c>
      <c r="D652" s="141">
        <v>1.4999999999999999E-4</v>
      </c>
      <c r="E652" s="141">
        <v>1400.2238095238099</v>
      </c>
      <c r="F652" s="141">
        <v>49.953181818181797</v>
      </c>
      <c r="G652" s="141">
        <v>21</v>
      </c>
      <c r="H652" s="141">
        <v>37.055</v>
      </c>
      <c r="I652" s="141">
        <v>6.6054000000000004</v>
      </c>
      <c r="J652" s="141">
        <v>1.07</v>
      </c>
      <c r="K652" s="141">
        <v>19.32</v>
      </c>
      <c r="L652" s="144"/>
      <c r="M652" s="141">
        <v>1984</v>
      </c>
      <c r="N652" s="141">
        <v>4901.4156923076898</v>
      </c>
      <c r="O652" s="144"/>
    </row>
    <row r="653" spans="1:15" ht="14.4" x14ac:dyDescent="0.3">
      <c r="A653" s="143">
        <v>45356.863865740743</v>
      </c>
      <c r="B653" s="46">
        <f t="shared" si="10"/>
        <v>45356.863888888889</v>
      </c>
      <c r="C653" s="141">
        <v>1.9962809523809499</v>
      </c>
      <c r="D653" s="141">
        <v>-1.23809523809524E-4</v>
      </c>
      <c r="E653" s="141">
        <v>1399.75238095238</v>
      </c>
      <c r="F653" s="141">
        <v>49.4647619047619</v>
      </c>
      <c r="G653" s="141">
        <v>21</v>
      </c>
      <c r="H653" s="141">
        <v>37.055</v>
      </c>
      <c r="I653" s="141">
        <v>6.6020000000000003</v>
      </c>
      <c r="J653" s="141">
        <v>1.07666666666667</v>
      </c>
      <c r="K653" s="141">
        <v>19.305</v>
      </c>
      <c r="L653" s="144"/>
      <c r="M653" s="141">
        <v>1991</v>
      </c>
      <c r="N653" s="141">
        <v>4901.4156923076898</v>
      </c>
      <c r="O653" s="144"/>
    </row>
    <row r="654" spans="1:15" ht="14.4" x14ac:dyDescent="0.3">
      <c r="A654" s="143">
        <v>45356.864560185182</v>
      </c>
      <c r="B654" s="46">
        <f t="shared" si="10"/>
        <v>45356.864583333336</v>
      </c>
      <c r="C654" s="141">
        <v>1.9990000000000001</v>
      </c>
      <c r="D654" s="141">
        <v>-4.5454545454545499E-5</v>
      </c>
      <c r="E654" s="141">
        <v>1400.1043478260899</v>
      </c>
      <c r="F654" s="141">
        <v>49.018260869565196</v>
      </c>
      <c r="G654" s="141">
        <v>21</v>
      </c>
      <c r="H654" s="141">
        <v>37.055</v>
      </c>
      <c r="I654" s="141">
        <v>6.6</v>
      </c>
      <c r="J654" s="141">
        <v>1.0900000000000001</v>
      </c>
      <c r="K654" s="141">
        <v>19.29</v>
      </c>
      <c r="L654" s="144"/>
      <c r="M654" s="141">
        <v>2010.5</v>
      </c>
      <c r="N654" s="141">
        <v>4901.4156923076898</v>
      </c>
      <c r="O654" s="144"/>
    </row>
    <row r="655" spans="1:15" ht="14.4" x14ac:dyDescent="0.3">
      <c r="A655" s="143">
        <v>45356.865254629629</v>
      </c>
      <c r="B655" s="46">
        <f t="shared" si="10"/>
        <v>45356.865277777782</v>
      </c>
      <c r="C655" s="141">
        <v>2.00195652173913</v>
      </c>
      <c r="D655" s="141">
        <v>2.1739130434782599E-4</v>
      </c>
      <c r="E655" s="141">
        <v>1399.96363636364</v>
      </c>
      <c r="F655" s="141">
        <v>48.489565217391302</v>
      </c>
      <c r="G655" s="141">
        <v>21</v>
      </c>
      <c r="H655" s="141">
        <v>37.0555555555556</v>
      </c>
      <c r="I655" s="141">
        <v>6.6003999999999996</v>
      </c>
      <c r="J655" s="141">
        <v>1.1000000000000001</v>
      </c>
      <c r="K655" s="141">
        <v>19.274999999999999</v>
      </c>
      <c r="L655" s="144"/>
      <c r="M655" s="141">
        <v>2028</v>
      </c>
      <c r="N655" s="141">
        <v>4901.4156923076898</v>
      </c>
      <c r="O655" s="144"/>
    </row>
    <row r="656" spans="1:15" ht="14.4" x14ac:dyDescent="0.3">
      <c r="A656" s="143">
        <v>45356.865949074076</v>
      </c>
      <c r="B656" s="46">
        <f t="shared" si="10"/>
        <v>45356.865972222222</v>
      </c>
      <c r="C656" s="141">
        <v>2.0022136363636398</v>
      </c>
      <c r="D656" s="141">
        <v>6.36363636363636E-5</v>
      </c>
      <c r="E656" s="141">
        <v>1399.6949999999999</v>
      </c>
      <c r="F656" s="141">
        <v>48.001904761904797</v>
      </c>
      <c r="G656" s="141">
        <v>21</v>
      </c>
      <c r="H656" s="141">
        <v>37.055</v>
      </c>
      <c r="I656" s="141">
        <v>6.6012500000000003</v>
      </c>
      <c r="J656" s="141">
        <v>1.1100000000000001</v>
      </c>
      <c r="K656" s="141">
        <v>19.260000000000002</v>
      </c>
      <c r="L656" s="144"/>
      <c r="M656" s="141">
        <v>2059</v>
      </c>
      <c r="N656" s="141">
        <v>4901.4156923076898</v>
      </c>
      <c r="O656" s="144"/>
    </row>
    <row r="657" spans="1:15" ht="14.4" x14ac:dyDescent="0.3">
      <c r="A657" s="143">
        <v>45356.866643518515</v>
      </c>
      <c r="B657" s="46">
        <f t="shared" si="10"/>
        <v>45356.866666666669</v>
      </c>
      <c r="C657" s="141">
        <v>2.0006090909090899</v>
      </c>
      <c r="D657" s="141">
        <v>0</v>
      </c>
      <c r="E657" s="141">
        <v>1400.1428571428601</v>
      </c>
      <c r="F657" s="141">
        <v>47.480454545454499</v>
      </c>
      <c r="G657" s="141">
        <v>21</v>
      </c>
      <c r="H657" s="141">
        <v>37.055</v>
      </c>
      <c r="I657" s="141">
        <v>6.6061666666666703</v>
      </c>
      <c r="J657" s="141">
        <v>1.11666666666667</v>
      </c>
      <c r="K657" s="141">
        <v>19.25</v>
      </c>
      <c r="L657" s="144"/>
      <c r="M657" s="141">
        <v>2059</v>
      </c>
      <c r="N657" s="141">
        <v>4901.4156923076898</v>
      </c>
      <c r="O657" s="144"/>
    </row>
    <row r="658" spans="1:15" ht="14.4" x14ac:dyDescent="0.3">
      <c r="A658" s="143">
        <v>45356.867337962962</v>
      </c>
      <c r="B658" s="46">
        <f t="shared" si="10"/>
        <v>45356.867361111115</v>
      </c>
      <c r="C658" s="141">
        <v>1.9999590909090901</v>
      </c>
      <c r="D658" s="141">
        <v>7.2727272727272701E-5</v>
      </c>
      <c r="E658" s="141">
        <v>1399.75909090909</v>
      </c>
      <c r="F658" s="141">
        <v>46.884545454545503</v>
      </c>
      <c r="G658" s="141">
        <v>21</v>
      </c>
      <c r="H658" s="141">
        <v>37.055714285714302</v>
      </c>
      <c r="I658" s="141">
        <v>6.6014999999999997</v>
      </c>
      <c r="J658" s="141">
        <v>1.125</v>
      </c>
      <c r="K658" s="141">
        <v>19.239999999999998</v>
      </c>
      <c r="L658" s="144"/>
      <c r="M658" s="141">
        <v>2076</v>
      </c>
      <c r="N658" s="141">
        <v>4901.4156923076898</v>
      </c>
      <c r="O658" s="144"/>
    </row>
    <row r="659" spans="1:15" ht="14.4" x14ac:dyDescent="0.3">
      <c r="A659" s="143">
        <v>45356.868032407408</v>
      </c>
      <c r="B659" s="46">
        <f t="shared" si="10"/>
        <v>45356.868055555555</v>
      </c>
      <c r="C659" s="141">
        <v>2.0036</v>
      </c>
      <c r="D659" s="141">
        <v>-8.1249999999999996E-5</v>
      </c>
      <c r="E659" s="141">
        <v>1399.95333333333</v>
      </c>
      <c r="F659" s="141">
        <v>46.395625000000003</v>
      </c>
      <c r="G659" s="141">
        <v>21</v>
      </c>
      <c r="H659" s="141">
        <v>37.053333333333299</v>
      </c>
      <c r="I659" s="141">
        <v>6.6020000000000003</v>
      </c>
      <c r="J659" s="141">
        <v>1.135</v>
      </c>
      <c r="K659" s="141">
        <v>19.234999999999999</v>
      </c>
      <c r="L659" s="144"/>
      <c r="M659" s="141">
        <v>2099.6666666666697</v>
      </c>
      <c r="N659" s="141">
        <v>4901.4156923076898</v>
      </c>
      <c r="O659" s="144"/>
    </row>
    <row r="660" spans="1:15" ht="14.4" x14ac:dyDescent="0.3">
      <c r="A660" s="143">
        <v>45356.868726851855</v>
      </c>
      <c r="B660" s="46">
        <f t="shared" si="10"/>
        <v>45356.868750000001</v>
      </c>
      <c r="C660" s="141">
        <v>1.9989956521739101</v>
      </c>
      <c r="D660" s="141">
        <v>1.9545454545454499E-4</v>
      </c>
      <c r="E660" s="141">
        <v>1399.9260869565201</v>
      </c>
      <c r="F660" s="141">
        <v>45.567222222222199</v>
      </c>
      <c r="G660" s="141">
        <v>21</v>
      </c>
      <c r="H660" s="141">
        <v>37.055</v>
      </c>
      <c r="I660" s="141">
        <v>6.6050000000000004</v>
      </c>
      <c r="J660" s="141">
        <v>1.155</v>
      </c>
      <c r="K660" s="141">
        <v>19.21</v>
      </c>
      <c r="L660" s="144"/>
      <c r="M660" s="141">
        <v>2099.6666666666697</v>
      </c>
      <c r="N660" s="141">
        <v>4901.4156923076898</v>
      </c>
      <c r="O660" s="144"/>
    </row>
    <row r="661" spans="1:15" ht="14.4" x14ac:dyDescent="0.3">
      <c r="A661" s="143">
        <v>45356.869421296295</v>
      </c>
      <c r="B661" s="46">
        <f t="shared" si="10"/>
        <v>45356.869444444448</v>
      </c>
      <c r="C661" s="141">
        <v>2.0006652173913002</v>
      </c>
      <c r="D661" s="141">
        <v>-1E-4</v>
      </c>
      <c r="E661" s="141">
        <v>1400.1521739130401</v>
      </c>
      <c r="F661" s="141">
        <v>45.280434782608701</v>
      </c>
      <c r="G661" s="141">
        <v>21</v>
      </c>
      <c r="H661" s="141">
        <v>37.055</v>
      </c>
      <c r="I661" s="141">
        <v>6.6006666666666698</v>
      </c>
      <c r="J661" s="141">
        <v>1.155</v>
      </c>
      <c r="K661" s="141">
        <v>19.184999999999999</v>
      </c>
      <c r="L661" s="144"/>
      <c r="M661" s="141">
        <v>2122.6666666666697</v>
      </c>
      <c r="N661" s="141">
        <v>4901.4156923076898</v>
      </c>
      <c r="O661" s="144"/>
    </row>
    <row r="662" spans="1:15" ht="14.4" x14ac:dyDescent="0.3">
      <c r="A662" s="143">
        <v>45356.870115740741</v>
      </c>
      <c r="B662" s="46">
        <f t="shared" si="10"/>
        <v>45356.870138888888</v>
      </c>
      <c r="C662" s="141">
        <v>1.99784761904762</v>
      </c>
      <c r="D662" s="141">
        <v>-3.71428571428571E-4</v>
      </c>
      <c r="E662" s="141">
        <v>1400.5</v>
      </c>
      <c r="F662" s="141">
        <v>44.661176470588202</v>
      </c>
      <c r="G662" s="141">
        <v>21</v>
      </c>
      <c r="H662" s="141">
        <v>37.06</v>
      </c>
      <c r="I662" s="141">
        <v>6.6016666666666701</v>
      </c>
      <c r="J662" s="141">
        <v>1.17</v>
      </c>
      <c r="K662" s="141">
        <v>19.164999999999999</v>
      </c>
      <c r="L662" s="144"/>
      <c r="M662" s="141">
        <v>2153.75</v>
      </c>
      <c r="N662" s="141">
        <v>4901.4156923076898</v>
      </c>
      <c r="O662" s="144"/>
    </row>
    <row r="663" spans="1:15" ht="14.4" x14ac:dyDescent="0.3">
      <c r="A663" s="143">
        <v>45356.870810185188</v>
      </c>
      <c r="B663" s="46">
        <f t="shared" si="10"/>
        <v>45356.870833333334</v>
      </c>
      <c r="C663" s="141">
        <v>1.99844347826087</v>
      </c>
      <c r="D663" s="141">
        <v>1.2608695652173901E-4</v>
      </c>
      <c r="E663" s="141">
        <v>1400.3086956521699</v>
      </c>
      <c r="F663" s="141">
        <v>44.070999999999998</v>
      </c>
      <c r="G663" s="141">
        <v>21</v>
      </c>
      <c r="H663" s="141">
        <v>37.06</v>
      </c>
      <c r="I663" s="141">
        <v>6.6044999999999998</v>
      </c>
      <c r="J663" s="141">
        <v>1.19</v>
      </c>
      <c r="K663" s="141">
        <v>19.145</v>
      </c>
      <c r="L663" s="144"/>
      <c r="M663" s="141">
        <v>2153.75</v>
      </c>
      <c r="N663" s="141">
        <v>4901.4156923076898</v>
      </c>
      <c r="O663" s="144"/>
    </row>
    <row r="664" spans="1:15" ht="14.4" x14ac:dyDescent="0.3">
      <c r="A664" s="143">
        <v>45356.871504629627</v>
      </c>
      <c r="B664" s="46">
        <f t="shared" si="10"/>
        <v>45356.871527777781</v>
      </c>
      <c r="C664" s="141">
        <v>1.9982272727272701</v>
      </c>
      <c r="D664" s="141">
        <v>3.0909090909090898E-4</v>
      </c>
      <c r="E664" s="141">
        <v>1399.9523809523801</v>
      </c>
      <c r="F664" s="141">
        <v>43.719411764705903</v>
      </c>
      <c r="G664" s="141">
        <v>21</v>
      </c>
      <c r="H664" s="141">
        <v>37.0555555555556</v>
      </c>
      <c r="I664" s="141">
        <v>6.601</v>
      </c>
      <c r="J664" s="141">
        <v>1.2</v>
      </c>
      <c r="K664" s="141">
        <v>19.126666666666701</v>
      </c>
      <c r="L664" s="144"/>
      <c r="M664" s="141">
        <v>2188</v>
      </c>
      <c r="N664" s="141">
        <v>4901.4156923076898</v>
      </c>
      <c r="O664" s="144"/>
    </row>
    <row r="665" spans="1:15" ht="14.4" x14ac:dyDescent="0.3">
      <c r="A665" s="143">
        <v>45356.872199074074</v>
      </c>
      <c r="B665" s="46">
        <f t="shared" si="10"/>
        <v>45356.87222222222</v>
      </c>
      <c r="C665" s="141">
        <v>2.0001227272727302</v>
      </c>
      <c r="D665" s="141">
        <v>6.4999999999999997E-4</v>
      </c>
      <c r="E665" s="141">
        <v>1400.0818181818199</v>
      </c>
      <c r="F665" s="141">
        <v>43.251818181818201</v>
      </c>
      <c r="G665" s="141">
        <v>21</v>
      </c>
      <c r="H665" s="141">
        <v>37.055</v>
      </c>
      <c r="I665" s="141">
        <v>6.60516666666667</v>
      </c>
      <c r="J665" s="141">
        <v>1.2066666666666701</v>
      </c>
      <c r="K665" s="141">
        <v>19.114999999999998</v>
      </c>
      <c r="L665" s="144"/>
      <c r="M665" s="141">
        <v>2188</v>
      </c>
      <c r="N665" s="141">
        <v>4901.4156923076898</v>
      </c>
      <c r="O665" s="144"/>
    </row>
    <row r="666" spans="1:15" ht="14.4" x14ac:dyDescent="0.3">
      <c r="A666" s="143">
        <v>45356.872893518521</v>
      </c>
      <c r="B666" s="46">
        <f t="shared" si="10"/>
        <v>45356.872916666667</v>
      </c>
      <c r="C666" s="141">
        <v>2.0005636363636401</v>
      </c>
      <c r="D666" s="141">
        <v>5.2380952380952405E-4</v>
      </c>
      <c r="E666" s="141">
        <v>1400.19047619048</v>
      </c>
      <c r="F666" s="141">
        <v>42.677142857142897</v>
      </c>
      <c r="G666" s="141">
        <v>21</v>
      </c>
      <c r="H666" s="141">
        <v>37.053333333333299</v>
      </c>
      <c r="I666" s="141">
        <v>6.6006</v>
      </c>
      <c r="J666" s="141">
        <v>1.22</v>
      </c>
      <c r="K666" s="141">
        <v>19.100000000000001</v>
      </c>
      <c r="L666" s="144"/>
      <c r="M666" s="141">
        <v>2220.6666666666697</v>
      </c>
      <c r="N666" s="141">
        <v>4901.4156923076898</v>
      </c>
      <c r="O666" s="144"/>
    </row>
    <row r="667" spans="1:15" ht="14.4" x14ac:dyDescent="0.3">
      <c r="A667" s="143">
        <v>45356.87358796296</v>
      </c>
      <c r="B667" s="46">
        <f t="shared" si="10"/>
        <v>45356.873611111114</v>
      </c>
      <c r="C667" s="141">
        <v>2.0004956521739099</v>
      </c>
      <c r="D667" s="141">
        <v>-2.6086956521739199E-5</v>
      </c>
      <c r="E667" s="141">
        <v>1399.6739130434801</v>
      </c>
      <c r="F667" s="141">
        <v>42.1434782608696</v>
      </c>
      <c r="G667" s="141">
        <v>21</v>
      </c>
      <c r="H667" s="141">
        <v>37.049999999999997</v>
      </c>
      <c r="I667" s="141">
        <v>6.6011249999999997</v>
      </c>
      <c r="J667" s="141">
        <v>1.2350000000000001</v>
      </c>
      <c r="K667" s="141">
        <v>19.079999999999998</v>
      </c>
      <c r="L667" s="144"/>
      <c r="M667" s="141">
        <v>2255.25</v>
      </c>
      <c r="N667" s="141">
        <v>4901.4156923076898</v>
      </c>
      <c r="O667" s="144"/>
    </row>
    <row r="668" spans="1:15" ht="14.4" x14ac:dyDescent="0.3">
      <c r="A668" s="143">
        <v>45356.874282407407</v>
      </c>
      <c r="B668" s="46">
        <f t="shared" si="10"/>
        <v>45356.874305555561</v>
      </c>
      <c r="C668" s="141">
        <v>2.0004521739130401</v>
      </c>
      <c r="D668" s="141">
        <v>-5.5217391304347805E-4</v>
      </c>
      <c r="E668" s="141">
        <v>1399.8478260869599</v>
      </c>
      <c r="F668" s="141">
        <v>41.57</v>
      </c>
      <c r="G668" s="141">
        <v>21</v>
      </c>
      <c r="H668" s="141">
        <v>37.055</v>
      </c>
      <c r="I668" s="141">
        <v>6.6059999999999999</v>
      </c>
      <c r="J668" s="141">
        <v>1.25</v>
      </c>
      <c r="K668" s="141">
        <v>19.059999999999999</v>
      </c>
      <c r="L668" s="144"/>
      <c r="M668" s="141">
        <v>2255.25</v>
      </c>
      <c r="N668" s="141">
        <v>4901.4156923076898</v>
      </c>
      <c r="O668" s="144"/>
    </row>
    <row r="669" spans="1:15" ht="14.4" x14ac:dyDescent="0.3">
      <c r="A669" s="143">
        <v>45356.874976851854</v>
      </c>
      <c r="B669" s="46">
        <f t="shared" si="10"/>
        <v>45356.875</v>
      </c>
      <c r="C669" s="141">
        <v>1.9988434782608699</v>
      </c>
      <c r="D669" s="141">
        <v>3.2608695652173899E-4</v>
      </c>
      <c r="E669" s="141">
        <v>1399.80434782609</v>
      </c>
      <c r="F669" s="141">
        <v>41.155714285714303</v>
      </c>
      <c r="G669" s="141">
        <v>21</v>
      </c>
      <c r="H669" s="141">
        <v>37.055</v>
      </c>
      <c r="I669" s="141">
        <v>6.601</v>
      </c>
      <c r="J669" s="141">
        <v>1.26</v>
      </c>
      <c r="K669" s="141">
        <v>19.05</v>
      </c>
      <c r="L669" s="144"/>
      <c r="M669" s="141">
        <v>2271</v>
      </c>
      <c r="N669" s="141">
        <v>4901.4156923076898</v>
      </c>
      <c r="O669" s="144"/>
    </row>
    <row r="670" spans="1:15" ht="14.4" x14ac:dyDescent="0.3">
      <c r="A670" s="143">
        <v>45356.875671296293</v>
      </c>
      <c r="B670" s="46">
        <f t="shared" si="10"/>
        <v>45356.875694444447</v>
      </c>
      <c r="C670" s="141">
        <v>2.0010714285714299</v>
      </c>
      <c r="D670" s="141">
        <v>-4.2857142857142898E-4</v>
      </c>
      <c r="E670" s="141">
        <v>1400.31904761905</v>
      </c>
      <c r="F670" s="141">
        <v>40.413125000000001</v>
      </c>
      <c r="G670" s="141">
        <v>21</v>
      </c>
      <c r="H670" s="141">
        <v>37.06</v>
      </c>
      <c r="I670" s="141">
        <v>6.6031428571428599</v>
      </c>
      <c r="J670" s="141">
        <v>1.2733333333333301</v>
      </c>
      <c r="K670" s="141">
        <v>19.035</v>
      </c>
      <c r="L670" s="144"/>
      <c r="M670" s="141">
        <v>2292.5</v>
      </c>
      <c r="N670" s="141">
        <v>4901.4156923076898</v>
      </c>
      <c r="O670" s="144"/>
    </row>
    <row r="671" spans="1:15" ht="14.4" x14ac:dyDescent="0.3">
      <c r="A671" s="143">
        <v>45356.87636574074</v>
      </c>
      <c r="B671" s="46">
        <f t="shared" si="10"/>
        <v>45356.876388888893</v>
      </c>
      <c r="C671" s="141">
        <v>1.999695</v>
      </c>
      <c r="D671" s="141">
        <v>-3.8095238095238099E-5</v>
      </c>
      <c r="E671" s="141">
        <v>1400.345</v>
      </c>
      <c r="F671" s="141">
        <v>40.0568421052632</v>
      </c>
      <c r="G671" s="141">
        <v>21</v>
      </c>
      <c r="H671" s="141">
        <v>37.049999999999997</v>
      </c>
      <c r="I671" s="141">
        <v>6.6020000000000003</v>
      </c>
      <c r="J671" s="141">
        <v>1.2849999999999999</v>
      </c>
      <c r="K671" s="141">
        <v>19.02</v>
      </c>
      <c r="L671" s="144"/>
      <c r="M671" s="141">
        <v>2313</v>
      </c>
      <c r="N671" s="141">
        <v>4901.4156923076898</v>
      </c>
      <c r="O671" s="144"/>
    </row>
    <row r="672" spans="1:15" ht="14.4" x14ac:dyDescent="0.3">
      <c r="A672" s="143">
        <v>45356.877060185187</v>
      </c>
      <c r="B672" s="46">
        <f t="shared" si="10"/>
        <v>45356.877083333333</v>
      </c>
      <c r="C672" s="141">
        <v>1.9989545454545501</v>
      </c>
      <c r="D672" s="141">
        <v>1.3571428571428599E-3</v>
      </c>
      <c r="E672" s="141">
        <v>1400.28636363636</v>
      </c>
      <c r="F672" s="141">
        <v>39.534999999999997</v>
      </c>
      <c r="G672" s="141">
        <v>21.08</v>
      </c>
      <c r="H672" s="141">
        <v>37.049999999999997</v>
      </c>
      <c r="I672" s="141">
        <v>6.6005000000000003</v>
      </c>
      <c r="J672" s="141">
        <v>1.3</v>
      </c>
      <c r="K672" s="141">
        <v>19.004999999999999</v>
      </c>
      <c r="L672" s="144"/>
      <c r="M672" s="141">
        <v>2329.6666666666697</v>
      </c>
      <c r="N672" s="141">
        <v>4901.4156923076898</v>
      </c>
      <c r="O672" s="144"/>
    </row>
    <row r="673" spans="1:15" ht="14.4" x14ac:dyDescent="0.3">
      <c r="A673" s="143">
        <v>45356.877754629626</v>
      </c>
      <c r="B673" s="46">
        <f t="shared" si="10"/>
        <v>45356.87777777778</v>
      </c>
      <c r="C673" s="141">
        <v>1.99604347826087</v>
      </c>
      <c r="D673" s="141">
        <v>5.1304347826086998E-3</v>
      </c>
      <c r="E673" s="141">
        <v>1400.20434782609</v>
      </c>
      <c r="F673" s="141">
        <v>39.1964705882353</v>
      </c>
      <c r="G673" s="141">
        <v>21.34</v>
      </c>
      <c r="H673" s="141">
        <v>37.043333333333301</v>
      </c>
      <c r="I673" s="141">
        <v>6.6005000000000003</v>
      </c>
      <c r="J673" s="141">
        <v>1.3149999999999999</v>
      </c>
      <c r="K673" s="141">
        <v>18.995000000000001</v>
      </c>
      <c r="L673" s="144"/>
      <c r="M673" s="141">
        <v>2351.5</v>
      </c>
      <c r="N673" s="141">
        <v>4901.4156923076898</v>
      </c>
      <c r="O673" s="144"/>
    </row>
    <row r="674" spans="1:15" ht="14.4" x14ac:dyDescent="0.3">
      <c r="A674" s="143">
        <v>45356.878449074073</v>
      </c>
      <c r="B674" s="46">
        <f t="shared" si="10"/>
        <v>45356.878472222226</v>
      </c>
      <c r="C674" s="141">
        <v>1.9889809523809501</v>
      </c>
      <c r="D674" s="141">
        <v>1.0725E-2</v>
      </c>
      <c r="E674" s="141">
        <v>1400.0050000000001</v>
      </c>
      <c r="F674" s="141">
        <v>39.094666666666697</v>
      </c>
      <c r="G674" s="141">
        <v>21.51</v>
      </c>
      <c r="H674" s="141">
        <v>37.04</v>
      </c>
      <c r="I674" s="141">
        <v>6.6002857142857101</v>
      </c>
      <c r="J674" s="141">
        <v>1.33</v>
      </c>
      <c r="K674" s="141">
        <v>19.035</v>
      </c>
      <c r="L674" s="144"/>
      <c r="M674" s="141">
        <v>2370</v>
      </c>
      <c r="N674" s="141">
        <v>4901.4156923076898</v>
      </c>
      <c r="O674" s="144"/>
    </row>
    <row r="675" spans="1:15" ht="14.4" x14ac:dyDescent="0.3">
      <c r="A675" s="143">
        <v>45356.879143518519</v>
      </c>
      <c r="B675" s="46">
        <f t="shared" si="10"/>
        <v>45356.879166666666</v>
      </c>
      <c r="C675" s="141">
        <v>1.9817043478260901</v>
      </c>
      <c r="D675" s="141">
        <v>1.51652173913043E-2</v>
      </c>
      <c r="E675" s="141">
        <v>1400.24090909091</v>
      </c>
      <c r="F675" s="141">
        <v>39.488500000000002</v>
      </c>
      <c r="G675" s="141">
        <v>21.66</v>
      </c>
      <c r="H675" s="141">
        <v>37.046666666666702</v>
      </c>
      <c r="I675" s="141">
        <v>6.6012500000000003</v>
      </c>
      <c r="J675" s="141">
        <v>1.345</v>
      </c>
      <c r="K675" s="141">
        <v>19.1383333333333</v>
      </c>
      <c r="L675" s="144"/>
      <c r="M675" s="141">
        <v>2406.75</v>
      </c>
      <c r="N675" s="141">
        <v>4901.4156923076898</v>
      </c>
      <c r="O675" s="144"/>
    </row>
    <row r="676" spans="1:15" ht="14.4" x14ac:dyDescent="0.3">
      <c r="A676" s="143">
        <v>45356.879837962966</v>
      </c>
      <c r="B676" s="46">
        <f t="shared" si="10"/>
        <v>45356.879861111112</v>
      </c>
      <c r="C676" s="141">
        <v>1.98406818181818</v>
      </c>
      <c r="D676" s="141">
        <v>1.80428571428571E-2</v>
      </c>
      <c r="E676" s="141">
        <v>1400.6318181818201</v>
      </c>
      <c r="F676" s="141">
        <v>39.669285714285699</v>
      </c>
      <c r="G676" s="141">
        <v>21.754999999999999</v>
      </c>
      <c r="H676" s="141">
        <v>37.045000000000002</v>
      </c>
      <c r="I676" s="141">
        <v>6.6057142857142903</v>
      </c>
      <c r="J676" s="141">
        <v>1.345</v>
      </c>
      <c r="K676" s="141">
        <v>19.295000000000002</v>
      </c>
      <c r="L676" s="144"/>
      <c r="M676" s="141">
        <v>2406.75</v>
      </c>
      <c r="N676" s="141">
        <v>4901.4156923076898</v>
      </c>
      <c r="O676" s="144"/>
    </row>
    <row r="677" spans="1:15" ht="14.4" x14ac:dyDescent="0.3">
      <c r="A677" s="143">
        <v>45356.880532407406</v>
      </c>
      <c r="B677" s="46">
        <f t="shared" si="10"/>
        <v>45356.880555555559</v>
      </c>
      <c r="C677" s="141">
        <v>1.9816045454545499</v>
      </c>
      <c r="D677" s="141">
        <v>2.00739130434783E-2</v>
      </c>
      <c r="E677" s="141">
        <v>1399.79130434783</v>
      </c>
      <c r="F677" s="141">
        <v>39.497894736842099</v>
      </c>
      <c r="G677" s="141">
        <v>21.895</v>
      </c>
      <c r="H677" s="141">
        <v>37.043999999999997</v>
      </c>
      <c r="I677" s="141">
        <v>6.6005000000000003</v>
      </c>
      <c r="J677" s="141">
        <v>1.36</v>
      </c>
      <c r="K677" s="141">
        <v>19.4441666666667</v>
      </c>
      <c r="L677" s="144"/>
      <c r="M677" s="141">
        <v>2433.3333333333303</v>
      </c>
      <c r="N677" s="141">
        <v>4901.4156923076898</v>
      </c>
      <c r="O677" s="144"/>
    </row>
    <row r="678" spans="1:15" ht="14.4" x14ac:dyDescent="0.3">
      <c r="A678" s="143">
        <v>45356.881226851852</v>
      </c>
      <c r="B678" s="46">
        <f t="shared" si="10"/>
        <v>45356.881249999999</v>
      </c>
      <c r="C678" s="141">
        <v>1.9751818181818199</v>
      </c>
      <c r="D678" s="141">
        <v>2.4204545454545499E-2</v>
      </c>
      <c r="E678" s="141">
        <v>1399.6318181818201</v>
      </c>
      <c r="F678" s="141">
        <v>39.3135714285714</v>
      </c>
      <c r="G678" s="141">
        <v>22.03</v>
      </c>
      <c r="H678" s="141">
        <v>37.0416666666667</v>
      </c>
      <c r="I678" s="141">
        <v>6.6016250000000003</v>
      </c>
      <c r="J678" s="141">
        <v>1.38</v>
      </c>
      <c r="K678" s="141">
        <v>19.555</v>
      </c>
      <c r="L678" s="144"/>
      <c r="M678" s="141">
        <v>2471.3333333333303</v>
      </c>
      <c r="N678" s="141">
        <v>4901.4156923076898</v>
      </c>
      <c r="O678" s="144"/>
    </row>
    <row r="679" spans="1:15" ht="14.4" x14ac:dyDescent="0.3">
      <c r="A679" s="143">
        <v>45356.881921296299</v>
      </c>
      <c r="B679" s="46">
        <f t="shared" si="10"/>
        <v>45356.881944444445</v>
      </c>
      <c r="C679" s="141">
        <v>1.9719904761904801</v>
      </c>
      <c r="D679" s="141">
        <v>2.8452173913043499E-2</v>
      </c>
      <c r="E679" s="141">
        <v>1399.94545454545</v>
      </c>
      <c r="F679" s="141">
        <v>39.465625000000003</v>
      </c>
      <c r="G679" s="141">
        <v>22.163333333333298</v>
      </c>
      <c r="H679" s="141">
        <v>37.045000000000002</v>
      </c>
      <c r="I679" s="141">
        <v>6.6040000000000001</v>
      </c>
      <c r="J679" s="141">
        <v>1.39</v>
      </c>
      <c r="K679" s="141">
        <v>19.655999999999999</v>
      </c>
      <c r="L679" s="144"/>
      <c r="M679" s="141">
        <v>2471.3333333333303</v>
      </c>
      <c r="N679" s="141">
        <v>4901.4156923076898</v>
      </c>
      <c r="O679" s="144"/>
    </row>
    <row r="680" spans="1:15" ht="14.4" x14ac:dyDescent="0.3">
      <c r="A680" s="143">
        <v>45356.882615740738</v>
      </c>
      <c r="B680" s="46">
        <f t="shared" si="10"/>
        <v>45356.882638888892</v>
      </c>
      <c r="C680" s="141">
        <v>1.96635909090909</v>
      </c>
      <c r="D680" s="141">
        <v>3.2081818181818197E-2</v>
      </c>
      <c r="E680" s="141">
        <v>1400.29545454545</v>
      </c>
      <c r="F680" s="141">
        <v>39.6383333333333</v>
      </c>
      <c r="G680" s="141">
        <v>22.27</v>
      </c>
      <c r="H680" s="141">
        <v>37.033999999999999</v>
      </c>
      <c r="I680" s="141">
        <v>6.6014444444444402</v>
      </c>
      <c r="J680" s="141">
        <v>1.395</v>
      </c>
      <c r="K680" s="141">
        <v>19.7790909090909</v>
      </c>
      <c r="L680" s="144"/>
      <c r="M680" s="141">
        <v>2517.6666666666697</v>
      </c>
      <c r="N680" s="141">
        <v>4901.4156923076898</v>
      </c>
      <c r="O680" s="144"/>
    </row>
    <row r="681" spans="1:15" ht="14.4" x14ac:dyDescent="0.3">
      <c r="A681" s="143">
        <v>45356.883310185185</v>
      </c>
      <c r="B681" s="46">
        <f t="shared" si="10"/>
        <v>45356.883333333339</v>
      </c>
      <c r="C681" s="141">
        <v>1.96654782608696</v>
      </c>
      <c r="D681" s="141">
        <v>3.3717391304347803E-2</v>
      </c>
      <c r="E681" s="141">
        <v>1400.21304347826</v>
      </c>
      <c r="F681" s="141">
        <v>39.677333333333301</v>
      </c>
      <c r="G681" s="141">
        <v>22.343333333333302</v>
      </c>
      <c r="H681" s="141">
        <v>37.043999999999997</v>
      </c>
      <c r="I681" s="141">
        <v>6.6157500000000002</v>
      </c>
      <c r="J681" s="141">
        <v>1.41</v>
      </c>
      <c r="K681" s="141">
        <v>19.911999999999999</v>
      </c>
      <c r="L681" s="144"/>
      <c r="M681" s="141">
        <v>2517.6666666666697</v>
      </c>
      <c r="N681" s="141">
        <v>4901.4156923076898</v>
      </c>
      <c r="O681" s="144"/>
    </row>
    <row r="682" spans="1:15" ht="14.4" x14ac:dyDescent="0.3">
      <c r="A682" s="143">
        <v>45356.884004629632</v>
      </c>
      <c r="B682" s="46">
        <f t="shared" si="10"/>
        <v>45356.884027777778</v>
      </c>
      <c r="C682" s="141">
        <v>1.9631136363636399</v>
      </c>
      <c r="D682" s="141">
        <v>3.6823809523809502E-2</v>
      </c>
      <c r="E682" s="141">
        <v>1399.6318181818201</v>
      </c>
      <c r="F682" s="141">
        <v>39.410499999999999</v>
      </c>
      <c r="G682" s="141">
        <v>22.53</v>
      </c>
      <c r="H682" s="141">
        <v>37.045000000000002</v>
      </c>
      <c r="I682" s="141">
        <v>6.6105</v>
      </c>
      <c r="J682" s="141">
        <v>1.4266666666666701</v>
      </c>
      <c r="K682" s="141">
        <v>20.004999999999999</v>
      </c>
      <c r="L682" s="144"/>
      <c r="M682" s="141">
        <v>2564</v>
      </c>
      <c r="N682" s="141">
        <v>4901.4156923076898</v>
      </c>
      <c r="O682" s="144"/>
    </row>
    <row r="683" spans="1:15" ht="14.4" x14ac:dyDescent="0.3">
      <c r="A683" s="143">
        <v>45356.884699074071</v>
      </c>
      <c r="B683" s="46">
        <f t="shared" si="10"/>
        <v>45356.884722222225</v>
      </c>
      <c r="C683" s="141">
        <v>1.9613499999999999</v>
      </c>
      <c r="D683" s="141">
        <v>4.1659090909090903E-2</v>
      </c>
      <c r="E683" s="141">
        <v>1400.2449999999999</v>
      </c>
      <c r="F683" s="141">
        <v>39.055999999999997</v>
      </c>
      <c r="G683" s="141">
        <v>22.71</v>
      </c>
      <c r="H683" s="141">
        <v>37.034285714285701</v>
      </c>
      <c r="I683" s="141">
        <v>6.6044999999999998</v>
      </c>
      <c r="J683" s="141">
        <v>1.44</v>
      </c>
      <c r="K683" s="141">
        <v>20.079999999999998</v>
      </c>
      <c r="L683" s="144"/>
      <c r="M683" s="141">
        <v>2564</v>
      </c>
      <c r="N683" s="141">
        <v>4901.4156923076898</v>
      </c>
      <c r="O683" s="144"/>
    </row>
    <row r="684" spans="1:15" ht="14.4" x14ac:dyDescent="0.3">
      <c r="A684" s="143">
        <v>45356.885393518518</v>
      </c>
      <c r="B684" s="46">
        <f t="shared" si="10"/>
        <v>45356.885416666672</v>
      </c>
      <c r="C684" s="141">
        <v>1.95115454545455</v>
      </c>
      <c r="D684" s="141">
        <v>4.7422727272727297E-2</v>
      </c>
      <c r="E684" s="141">
        <v>1400.47727272727</v>
      </c>
      <c r="F684" s="141">
        <v>39.266190476190502</v>
      </c>
      <c r="G684" s="141">
        <v>22.913333333333298</v>
      </c>
      <c r="H684" s="141">
        <v>37.036000000000001</v>
      </c>
      <c r="I684" s="141">
        <v>6.6015555555555601</v>
      </c>
      <c r="J684" s="141">
        <v>1.46</v>
      </c>
      <c r="K684" s="141">
        <v>20.172000000000001</v>
      </c>
      <c r="L684" s="144"/>
      <c r="M684" s="141">
        <v>2585</v>
      </c>
      <c r="N684" s="141">
        <v>4901.4156923076898</v>
      </c>
      <c r="O684" s="144"/>
    </row>
    <row r="685" spans="1:15" ht="14.4" x14ac:dyDescent="0.3">
      <c r="A685" s="143">
        <v>45356.886087962965</v>
      </c>
      <c r="B685" s="46">
        <f t="shared" si="10"/>
        <v>45356.886111111111</v>
      </c>
      <c r="C685" s="141">
        <v>1.95003636363636</v>
      </c>
      <c r="D685" s="141">
        <v>5.0250000000000003E-2</v>
      </c>
      <c r="E685" s="141">
        <v>1400.5</v>
      </c>
      <c r="F685" s="141">
        <v>39.6606666666667</v>
      </c>
      <c r="G685" s="141">
        <v>23.024999999999999</v>
      </c>
      <c r="H685" s="141">
        <v>37.045000000000002</v>
      </c>
      <c r="I685" s="141">
        <v>6.6035000000000004</v>
      </c>
      <c r="J685" s="141">
        <v>1.48</v>
      </c>
      <c r="K685" s="141">
        <v>20.329166666666701</v>
      </c>
      <c r="L685" s="144"/>
      <c r="M685" s="141">
        <v>2585</v>
      </c>
      <c r="N685" s="141">
        <v>4901.4156923076898</v>
      </c>
      <c r="O685" s="144"/>
    </row>
    <row r="686" spans="1:15" ht="14.4" x14ac:dyDescent="0.3">
      <c r="A686" s="143">
        <v>45356.886782407404</v>
      </c>
      <c r="B686" s="46">
        <f t="shared" si="10"/>
        <v>45356.886805555558</v>
      </c>
      <c r="C686" s="141">
        <v>1.9459954545454501</v>
      </c>
      <c r="D686" s="141">
        <v>5.2295454545454499E-2</v>
      </c>
      <c r="E686" s="141">
        <v>1400.06666666667</v>
      </c>
      <c r="F686" s="141">
        <v>39.6086666666667</v>
      </c>
      <c r="G686" s="141">
        <v>23.135000000000002</v>
      </c>
      <c r="H686" s="141">
        <v>37.045714285714297</v>
      </c>
      <c r="I686" s="141">
        <v>6.6029999999999998</v>
      </c>
      <c r="J686" s="141">
        <v>1.5</v>
      </c>
      <c r="K686" s="141">
        <v>20.484999999999999</v>
      </c>
      <c r="L686" s="144"/>
      <c r="M686" s="141">
        <v>2624.25</v>
      </c>
      <c r="N686" s="141">
        <v>4901.4156923076898</v>
      </c>
      <c r="O686" s="144"/>
    </row>
    <row r="687" spans="1:15" ht="14.4" x14ac:dyDescent="0.3">
      <c r="A687" s="143">
        <v>45356.887476851851</v>
      </c>
      <c r="B687" s="46">
        <f t="shared" si="10"/>
        <v>45356.887500000004</v>
      </c>
      <c r="C687" s="141">
        <v>1.9449000000000001</v>
      </c>
      <c r="D687" s="141">
        <v>5.5722727272727299E-2</v>
      </c>
      <c r="E687" s="141">
        <v>1399.7850000000001</v>
      </c>
      <c r="F687" s="141">
        <v>39.4433333333333</v>
      </c>
      <c r="G687" s="141">
        <v>23.25</v>
      </c>
      <c r="H687" s="141">
        <v>37.04</v>
      </c>
      <c r="I687" s="141">
        <v>6.6025714285714301</v>
      </c>
      <c r="J687" s="141">
        <v>1.51</v>
      </c>
      <c r="K687" s="141">
        <v>20.597999999999999</v>
      </c>
      <c r="L687" s="144"/>
      <c r="M687" s="141">
        <v>2624.25</v>
      </c>
      <c r="N687" s="141">
        <v>4901.4156923076898</v>
      </c>
      <c r="O687" s="144"/>
    </row>
    <row r="688" spans="1:15" ht="14.4" x14ac:dyDescent="0.3">
      <c r="A688" s="143">
        <v>45356.888171296298</v>
      </c>
      <c r="B688" s="46">
        <f t="shared" si="10"/>
        <v>45356.888194444444</v>
      </c>
      <c r="C688" s="141">
        <v>1.9415086956521701</v>
      </c>
      <c r="D688" s="141">
        <v>5.8847826086956503E-2</v>
      </c>
      <c r="E688" s="141">
        <v>1399.925</v>
      </c>
      <c r="F688" s="141">
        <v>39.491538461538497</v>
      </c>
      <c r="G688" s="141">
        <v>23.335000000000001</v>
      </c>
      <c r="H688" s="141">
        <v>37.045999999999999</v>
      </c>
      <c r="I688" s="141">
        <v>6.6029999999999998</v>
      </c>
      <c r="J688" s="141">
        <v>1.52</v>
      </c>
      <c r="K688" s="141">
        <v>20.713999999999999</v>
      </c>
      <c r="L688" s="144"/>
      <c r="M688" s="141">
        <v>2662.25</v>
      </c>
      <c r="N688" s="141">
        <v>4901.4156923076898</v>
      </c>
      <c r="O688" s="144"/>
    </row>
    <row r="689" spans="1:15" ht="14.4" x14ac:dyDescent="0.3">
      <c r="A689" s="143">
        <v>45356.888865740744</v>
      </c>
      <c r="B689" s="46">
        <f t="shared" si="10"/>
        <v>45356.888888888891</v>
      </c>
      <c r="C689" s="141">
        <v>1.93947826086957</v>
      </c>
      <c r="D689" s="141">
        <v>6.2113043478260903E-2</v>
      </c>
      <c r="E689" s="141">
        <v>1399.6681818181801</v>
      </c>
      <c r="F689" s="141">
        <v>39.47</v>
      </c>
      <c r="G689" s="141">
        <v>23.465</v>
      </c>
      <c r="H689" s="141">
        <v>37.043999999999997</v>
      </c>
      <c r="I689" s="141">
        <v>6.6035000000000004</v>
      </c>
      <c r="J689" s="141">
        <v>1.53</v>
      </c>
      <c r="K689" s="141">
        <v>20.841000000000001</v>
      </c>
      <c r="L689" s="144"/>
      <c r="M689" s="141">
        <v>2689</v>
      </c>
      <c r="N689" s="141">
        <v>4901.4156923076898</v>
      </c>
      <c r="O689" s="144"/>
    </row>
    <row r="690" spans="1:15" ht="14.4" x14ac:dyDescent="0.3">
      <c r="A690" s="143">
        <v>45356.889560185184</v>
      </c>
      <c r="B690" s="46">
        <f t="shared" si="10"/>
        <v>45356.889583333337</v>
      </c>
      <c r="C690" s="141">
        <v>1.93252608695652</v>
      </c>
      <c r="D690" s="141">
        <v>6.5878260869565206E-2</v>
      </c>
      <c r="E690" s="141">
        <v>1400.1695652173901</v>
      </c>
      <c r="F690" s="141">
        <v>39.466153846153802</v>
      </c>
      <c r="G690" s="141">
        <v>23.64</v>
      </c>
      <c r="H690" s="141">
        <v>37.04</v>
      </c>
      <c r="I690" s="141">
        <v>6.6035555555555598</v>
      </c>
      <c r="J690" s="141">
        <v>1.5449999999999999</v>
      </c>
      <c r="K690" s="141">
        <v>20.959</v>
      </c>
      <c r="L690" s="144"/>
      <c r="M690" s="141">
        <v>2711</v>
      </c>
      <c r="N690" s="141">
        <v>4901.4156923076898</v>
      </c>
      <c r="O690" s="144"/>
    </row>
    <row r="691" spans="1:15" ht="14.4" x14ac:dyDescent="0.3">
      <c r="A691" s="143">
        <v>45356.89025462963</v>
      </c>
      <c r="B691" s="46">
        <f t="shared" si="10"/>
        <v>45356.890277777777</v>
      </c>
      <c r="C691" s="141">
        <v>1.9322956521739101</v>
      </c>
      <c r="D691" s="141">
        <v>6.8817391304347802E-2</v>
      </c>
      <c r="E691" s="141">
        <v>1399.99565217391</v>
      </c>
      <c r="F691" s="141">
        <v>39.502499999999998</v>
      </c>
      <c r="G691" s="141">
        <v>23.795000000000002</v>
      </c>
      <c r="H691" s="141">
        <v>37.04</v>
      </c>
      <c r="I691" s="141">
        <v>6.6020000000000003</v>
      </c>
      <c r="J691" s="141">
        <v>1.56</v>
      </c>
      <c r="K691" s="141">
        <v>21.068999999999999</v>
      </c>
      <c r="L691" s="144"/>
      <c r="M691" s="141">
        <v>2731</v>
      </c>
      <c r="N691" s="141">
        <v>4901.4156923076898</v>
      </c>
      <c r="O691" s="144"/>
    </row>
    <row r="692" spans="1:15" ht="14.4" x14ac:dyDescent="0.3">
      <c r="A692" s="143">
        <v>45356.890949074077</v>
      </c>
      <c r="B692" s="46">
        <f t="shared" si="10"/>
        <v>45356.890972222223</v>
      </c>
      <c r="C692" s="141">
        <v>1.92685454545455</v>
      </c>
      <c r="D692" s="141">
        <v>7.2913636363636403E-2</v>
      </c>
      <c r="E692" s="141">
        <v>1400.00454545455</v>
      </c>
      <c r="F692" s="141">
        <v>39.392857142857103</v>
      </c>
      <c r="G692" s="141">
        <v>23.91</v>
      </c>
      <c r="H692" s="141">
        <v>37.045000000000002</v>
      </c>
      <c r="I692" s="141">
        <v>6.6033749999999998</v>
      </c>
      <c r="J692" s="141">
        <v>1.57</v>
      </c>
      <c r="K692" s="141">
        <v>21.1877777777778</v>
      </c>
      <c r="L692" s="144"/>
      <c r="M692" s="141">
        <v>2757.6666666666697</v>
      </c>
      <c r="N692" s="141">
        <v>4901.4156923076898</v>
      </c>
      <c r="O692" s="144"/>
    </row>
    <row r="693" spans="1:15" ht="14.4" x14ac:dyDescent="0.3">
      <c r="A693" s="143">
        <v>45356.891643518517</v>
      </c>
      <c r="B693" s="46">
        <f t="shared" si="10"/>
        <v>45356.89166666667</v>
      </c>
      <c r="C693" s="141">
        <v>1.92255217391304</v>
      </c>
      <c r="D693" s="141">
        <v>7.7404545454545504E-2</v>
      </c>
      <c r="E693" s="141">
        <v>1400.0565217391299</v>
      </c>
      <c r="F693" s="141">
        <v>39.304000000000002</v>
      </c>
      <c r="G693" s="141">
        <v>24.093333333333302</v>
      </c>
      <c r="H693" s="141">
        <v>37.049999999999997</v>
      </c>
      <c r="I693" s="141">
        <v>6.601</v>
      </c>
      <c r="J693" s="141">
        <v>1.58</v>
      </c>
      <c r="K693" s="141">
        <v>21.297777777777799</v>
      </c>
      <c r="L693" s="144"/>
      <c r="M693" s="141">
        <v>2781</v>
      </c>
      <c r="N693" s="141">
        <v>4901.4156923076898</v>
      </c>
      <c r="O693" s="144"/>
    </row>
    <row r="694" spans="1:15" ht="14.4" x14ac:dyDescent="0.3">
      <c r="A694" s="143">
        <v>45356.892337962963</v>
      </c>
      <c r="B694" s="46">
        <f t="shared" si="10"/>
        <v>45356.892361111109</v>
      </c>
      <c r="C694" s="141">
        <v>1.91549090909091</v>
      </c>
      <c r="D694" s="141">
        <v>8.0668181818181806E-2</v>
      </c>
      <c r="E694" s="141">
        <v>1399.92380952381</v>
      </c>
      <c r="F694" s="141">
        <v>39.299999999999997</v>
      </c>
      <c r="G694" s="141">
        <v>24.32</v>
      </c>
      <c r="H694" s="141">
        <v>37.045000000000002</v>
      </c>
      <c r="I694" s="141">
        <v>6.6062307692307698</v>
      </c>
      <c r="J694" s="141">
        <v>1.595</v>
      </c>
      <c r="K694" s="141">
        <v>21.425999999999998</v>
      </c>
      <c r="L694" s="144"/>
      <c r="M694" s="141">
        <v>2822.25</v>
      </c>
      <c r="N694" s="141">
        <v>4901.4156923076898</v>
      </c>
      <c r="O694" s="144"/>
    </row>
    <row r="695" spans="1:15" ht="14.4" x14ac:dyDescent="0.3">
      <c r="A695" s="143">
        <v>45356.89303240741</v>
      </c>
      <c r="B695" s="46">
        <f t="shared" si="10"/>
        <v>45356.893055555556</v>
      </c>
      <c r="C695" s="141">
        <v>1.91470909090909</v>
      </c>
      <c r="D695" s="141">
        <v>8.8109090909090901E-2</v>
      </c>
      <c r="E695" s="141">
        <v>1399.9649999999999</v>
      </c>
      <c r="F695" s="141">
        <v>39.270000000000003</v>
      </c>
      <c r="G695" s="141">
        <v>24.44</v>
      </c>
      <c r="H695" s="141">
        <v>37.049999999999997</v>
      </c>
      <c r="I695" s="141">
        <v>6.6055000000000001</v>
      </c>
      <c r="J695" s="141">
        <v>1.6</v>
      </c>
      <c r="K695" s="141">
        <v>21.5622222222222</v>
      </c>
      <c r="L695" s="144"/>
      <c r="M695" s="141">
        <v>2855</v>
      </c>
      <c r="N695" s="141">
        <v>4901.4156923076898</v>
      </c>
      <c r="O695" s="144"/>
    </row>
    <row r="696" spans="1:15" ht="14.4" x14ac:dyDescent="0.3">
      <c r="A696" s="143">
        <v>45356.893726851849</v>
      </c>
      <c r="B696" s="46">
        <f t="shared" si="10"/>
        <v>45356.893750000003</v>
      </c>
      <c r="C696" s="141">
        <v>1.91059130434783</v>
      </c>
      <c r="D696" s="141">
        <v>8.9626086956521703E-2</v>
      </c>
      <c r="E696" s="141">
        <v>1400.1434782608701</v>
      </c>
      <c r="F696" s="141">
        <v>39.319000000000003</v>
      </c>
      <c r="G696" s="141">
        <v>24.59</v>
      </c>
      <c r="H696" s="141">
        <v>37.045000000000002</v>
      </c>
      <c r="I696" s="141">
        <v>6.6022222222222204</v>
      </c>
      <c r="J696" s="141">
        <v>1.62</v>
      </c>
      <c r="K696" s="141">
        <v>21.706923076923101</v>
      </c>
      <c r="L696" s="144"/>
      <c r="M696" s="141">
        <v>2878.3333333333303</v>
      </c>
      <c r="N696" s="141">
        <v>4901.4156923076898</v>
      </c>
      <c r="O696" s="144"/>
    </row>
    <row r="697" spans="1:15" ht="14.4" x14ac:dyDescent="0.3">
      <c r="A697" s="143">
        <v>45356.894421296296</v>
      </c>
      <c r="B697" s="46">
        <f t="shared" si="10"/>
        <v>45356.89444444445</v>
      </c>
      <c r="C697" s="141">
        <v>1.90688636363636</v>
      </c>
      <c r="D697" s="141">
        <v>9.3213636363636401E-2</v>
      </c>
      <c r="E697" s="141">
        <v>1400.18571428571</v>
      </c>
      <c r="F697" s="141">
        <v>39.666249999999998</v>
      </c>
      <c r="G697" s="141">
        <v>24.734999999999999</v>
      </c>
      <c r="H697" s="141">
        <v>37.045000000000002</v>
      </c>
      <c r="I697" s="141">
        <v>6.6040000000000001</v>
      </c>
      <c r="J697" s="141">
        <v>1.645</v>
      </c>
      <c r="K697" s="141">
        <v>21.86</v>
      </c>
      <c r="L697" s="144"/>
      <c r="M697" s="141">
        <v>2878.3333333333303</v>
      </c>
      <c r="N697" s="141">
        <v>4901.4156923076898</v>
      </c>
      <c r="O697" s="144"/>
    </row>
    <row r="698" spans="1:15" ht="14.4" x14ac:dyDescent="0.3">
      <c r="A698" s="143">
        <v>45356.895115740743</v>
      </c>
      <c r="B698" s="46">
        <f t="shared" si="10"/>
        <v>45356.895138888889</v>
      </c>
      <c r="C698" s="141">
        <v>1.90140476190476</v>
      </c>
      <c r="D698" s="141">
        <v>9.5404761904761895E-2</v>
      </c>
      <c r="E698" s="141">
        <v>1399.63333333333</v>
      </c>
      <c r="F698" s="141">
        <v>39.4561904761905</v>
      </c>
      <c r="G698" s="141">
        <v>24.84</v>
      </c>
      <c r="H698" s="141">
        <v>37.055</v>
      </c>
      <c r="I698" s="141">
        <v>6.6016250000000003</v>
      </c>
      <c r="J698" s="141">
        <v>1.66</v>
      </c>
      <c r="K698" s="141">
        <v>21.994545454545499</v>
      </c>
      <c r="L698" s="144"/>
      <c r="M698" s="141">
        <v>2913</v>
      </c>
      <c r="N698" s="141">
        <v>4901.4156923076898</v>
      </c>
      <c r="O698" s="144"/>
    </row>
    <row r="699" spans="1:15" ht="14.4" x14ac:dyDescent="0.3">
      <c r="A699" s="143">
        <v>45356.895810185182</v>
      </c>
      <c r="B699" s="46">
        <f t="shared" si="10"/>
        <v>45356.895833333336</v>
      </c>
      <c r="C699" s="141">
        <v>1.8986590909090899</v>
      </c>
      <c r="D699" s="141">
        <v>0.10250869565217401</v>
      </c>
      <c r="E699" s="141">
        <v>1400.24090909091</v>
      </c>
      <c r="F699" s="141">
        <v>38.971249999999998</v>
      </c>
      <c r="G699" s="141">
        <v>25.03</v>
      </c>
      <c r="H699" s="141">
        <v>37.066000000000003</v>
      </c>
      <c r="I699" s="141">
        <v>6.6025</v>
      </c>
      <c r="J699" s="141">
        <v>1.67</v>
      </c>
      <c r="K699" s="141">
        <v>22.11</v>
      </c>
      <c r="L699" s="144"/>
      <c r="M699" s="141">
        <v>2913</v>
      </c>
      <c r="N699" s="141">
        <v>4901.4156923076898</v>
      </c>
      <c r="O699" s="144"/>
    </row>
    <row r="700" spans="1:15" ht="14.4" x14ac:dyDescent="0.3">
      <c r="A700" s="143">
        <v>45356.896504629629</v>
      </c>
      <c r="B700" s="46">
        <f t="shared" si="10"/>
        <v>45356.896527777782</v>
      </c>
      <c r="C700" s="141">
        <v>1.8903590909090899</v>
      </c>
      <c r="D700" s="141">
        <v>0.108954545454545</v>
      </c>
      <c r="E700" s="141">
        <v>1399.8636363636399</v>
      </c>
      <c r="F700" s="141">
        <v>39.093157894736798</v>
      </c>
      <c r="G700" s="141">
        <v>25.3</v>
      </c>
      <c r="H700" s="141">
        <v>37.064999999999998</v>
      </c>
      <c r="I700" s="141">
        <v>6.6037999999999997</v>
      </c>
      <c r="J700" s="141">
        <v>1.6850000000000001</v>
      </c>
      <c r="K700" s="141">
        <v>22.204999999999998</v>
      </c>
      <c r="L700" s="144"/>
      <c r="M700" s="141">
        <v>2958</v>
      </c>
      <c r="N700" s="141">
        <v>4901.4156923076898</v>
      </c>
      <c r="O700" s="144"/>
    </row>
    <row r="701" spans="1:15" ht="14.4" x14ac:dyDescent="0.3">
      <c r="A701" s="143">
        <v>45356.897199074076</v>
      </c>
      <c r="B701" s="46">
        <f t="shared" si="10"/>
        <v>45356.897222222222</v>
      </c>
      <c r="C701" s="141">
        <v>1.8881809523809501</v>
      </c>
      <c r="D701" s="141">
        <v>0.11357619047619</v>
      </c>
      <c r="E701" s="141">
        <v>1399.9666666666701</v>
      </c>
      <c r="F701" s="141">
        <v>39.2792307692308</v>
      </c>
      <c r="G701" s="141">
        <v>25.47</v>
      </c>
      <c r="H701" s="141">
        <v>37.064999999999998</v>
      </c>
      <c r="I701" s="141">
        <v>6.6012500000000003</v>
      </c>
      <c r="J701" s="141">
        <v>1.7050000000000001</v>
      </c>
      <c r="K701" s="141">
        <v>22.35</v>
      </c>
      <c r="L701" s="144"/>
      <c r="M701" s="141">
        <v>2993.75</v>
      </c>
      <c r="N701" s="141">
        <v>4901.4156923076898</v>
      </c>
      <c r="O701" s="144"/>
    </row>
    <row r="702" spans="1:15" ht="14.4" x14ac:dyDescent="0.3">
      <c r="A702" s="143">
        <v>45356.897893518515</v>
      </c>
      <c r="B702" s="46">
        <f t="shared" si="10"/>
        <v>45356.897916666669</v>
      </c>
      <c r="C702" s="141">
        <v>1.88279565217391</v>
      </c>
      <c r="D702" s="141">
        <v>0.11704347826087</v>
      </c>
      <c r="E702" s="141">
        <v>1399.20434782609</v>
      </c>
      <c r="F702" s="141">
        <v>39.494999999999997</v>
      </c>
      <c r="G702" s="141">
        <v>25.655000000000001</v>
      </c>
      <c r="H702" s="141">
        <v>37.07</v>
      </c>
      <c r="I702" s="141">
        <v>6.6052499999999998</v>
      </c>
      <c r="J702" s="141">
        <v>1.7166666666666699</v>
      </c>
      <c r="K702" s="141">
        <v>22.507272727272699</v>
      </c>
      <c r="L702" s="144"/>
      <c r="M702" s="141">
        <v>3021</v>
      </c>
      <c r="N702" s="141">
        <v>4901.4156923076898</v>
      </c>
      <c r="O702" s="144"/>
    </row>
    <row r="703" spans="1:15" ht="14.4" x14ac:dyDescent="0.3">
      <c r="A703" s="143">
        <v>45356.898587962962</v>
      </c>
      <c r="B703" s="46">
        <f t="shared" si="10"/>
        <v>45356.898611111115</v>
      </c>
      <c r="C703" s="141">
        <v>1.8785136363636401</v>
      </c>
      <c r="D703" s="141">
        <v>0.12159545454545501</v>
      </c>
      <c r="E703" s="141">
        <v>1399.96363636364</v>
      </c>
      <c r="F703" s="141">
        <v>39.361499999999999</v>
      </c>
      <c r="G703" s="141">
        <v>25.73</v>
      </c>
      <c r="H703" s="141">
        <v>37.07</v>
      </c>
      <c r="I703" s="141">
        <v>6.6024545454545498</v>
      </c>
      <c r="J703" s="141">
        <v>1.7350000000000001</v>
      </c>
      <c r="K703" s="141">
        <v>22.682727272727298</v>
      </c>
      <c r="L703" s="144"/>
      <c r="M703" s="141">
        <v>3038</v>
      </c>
      <c r="N703" s="141">
        <v>4901.4156923076898</v>
      </c>
      <c r="O703" s="144"/>
    </row>
    <row r="704" spans="1:15" ht="14.4" x14ac:dyDescent="0.3">
      <c r="A704" s="143">
        <v>45356.899282407408</v>
      </c>
      <c r="B704" s="46">
        <f t="shared" si="10"/>
        <v>45356.899305555555</v>
      </c>
      <c r="C704" s="141">
        <v>1.86983636363636</v>
      </c>
      <c r="D704" s="141">
        <v>0.122347619047619</v>
      </c>
      <c r="E704" s="141">
        <v>1399.8</v>
      </c>
      <c r="F704" s="141">
        <v>39.437647058823501</v>
      </c>
      <c r="G704" s="141">
        <v>25.97</v>
      </c>
      <c r="H704" s="141">
        <v>37.075000000000003</v>
      </c>
      <c r="I704" s="141">
        <v>6.6020000000000003</v>
      </c>
      <c r="J704" s="141">
        <v>1.7549999999999999</v>
      </c>
      <c r="K704" s="141">
        <v>22.837</v>
      </c>
      <c r="L704" s="144"/>
      <c r="M704" s="141">
        <v>3038</v>
      </c>
      <c r="N704" s="141">
        <v>4901.4156923076898</v>
      </c>
      <c r="O704" s="144"/>
    </row>
    <row r="705" spans="1:15" ht="14.4" x14ac:dyDescent="0.3">
      <c r="A705" s="143">
        <v>45356.899976851855</v>
      </c>
      <c r="B705" s="46">
        <f t="shared" si="10"/>
        <v>45356.9</v>
      </c>
      <c r="C705" s="141">
        <v>1.86883333333333</v>
      </c>
      <c r="D705" s="141">
        <v>0.129075</v>
      </c>
      <c r="E705" s="141">
        <v>1400.3</v>
      </c>
      <c r="F705" s="141">
        <v>39.586666666666702</v>
      </c>
      <c r="G705" s="141">
        <v>26.055</v>
      </c>
      <c r="H705" s="141">
        <v>37.075000000000003</v>
      </c>
      <c r="I705" s="141">
        <v>6.6026666666666696</v>
      </c>
      <c r="J705" s="141">
        <v>1.77</v>
      </c>
      <c r="K705" s="141">
        <v>22.978999999999999</v>
      </c>
      <c r="L705" s="144"/>
      <c r="M705" s="141">
        <v>3084.75</v>
      </c>
      <c r="N705" s="141">
        <v>4901.4156923076898</v>
      </c>
      <c r="O705" s="144"/>
    </row>
    <row r="706" spans="1:15" ht="14.4" x14ac:dyDescent="0.3">
      <c r="A706" s="143">
        <v>45356.900671296295</v>
      </c>
      <c r="B706" s="46">
        <f t="shared" si="10"/>
        <v>45356.900694444448</v>
      </c>
      <c r="C706" s="141">
        <v>1.8707727272727299</v>
      </c>
      <c r="D706" s="141">
        <v>0.13148181818181801</v>
      </c>
      <c r="E706" s="141">
        <v>1400.1590909090901</v>
      </c>
      <c r="F706" s="141">
        <v>39.422631578947403</v>
      </c>
      <c r="G706" s="141">
        <v>26.164999999999999</v>
      </c>
      <c r="H706" s="141">
        <v>37.073333333333302</v>
      </c>
      <c r="I706" s="141">
        <v>6.6005000000000003</v>
      </c>
      <c r="J706" s="141">
        <v>1.78</v>
      </c>
      <c r="K706" s="141">
        <v>23.153636363636402</v>
      </c>
      <c r="L706" s="144"/>
      <c r="M706" s="141">
        <v>3121.8</v>
      </c>
      <c r="N706" s="141">
        <v>4901.4156923076898</v>
      </c>
      <c r="O706" s="144"/>
    </row>
    <row r="707" spans="1:15" ht="14.4" x14ac:dyDescent="0.3">
      <c r="A707" s="143">
        <v>45356.901365740741</v>
      </c>
      <c r="B707" s="46">
        <f t="shared" ref="B707:B770" si="11">MROUND(A707,"00:01:00")</f>
        <v>45356.901388888888</v>
      </c>
      <c r="C707" s="141">
        <v>1.8623047619047599</v>
      </c>
      <c r="D707" s="141">
        <v>0.137047619047619</v>
      </c>
      <c r="E707" s="141">
        <v>1399.87</v>
      </c>
      <c r="F707" s="141">
        <v>38.827500000000001</v>
      </c>
      <c r="G707" s="141">
        <v>26.41</v>
      </c>
      <c r="H707" s="141">
        <v>37.076666666666704</v>
      </c>
      <c r="I707" s="141">
        <v>6.6042857142857097</v>
      </c>
      <c r="J707" s="141">
        <v>1.8</v>
      </c>
      <c r="K707" s="141">
        <v>23.265000000000001</v>
      </c>
      <c r="L707" s="144"/>
      <c r="M707" s="141">
        <v>3121.8</v>
      </c>
      <c r="N707" s="141">
        <v>4901.4156923076898</v>
      </c>
      <c r="O707" s="144"/>
    </row>
    <row r="708" spans="1:15" ht="14.4" x14ac:dyDescent="0.3">
      <c r="A708" s="143">
        <v>45356.902060185188</v>
      </c>
      <c r="B708" s="46">
        <f t="shared" si="11"/>
        <v>45356.902083333334</v>
      </c>
      <c r="C708" s="141">
        <v>1.8575636363636401</v>
      </c>
      <c r="D708" s="141">
        <v>0.14251363636363601</v>
      </c>
      <c r="E708" s="141">
        <v>1399.5954545454499</v>
      </c>
      <c r="F708" s="141">
        <v>39.134736842105298</v>
      </c>
      <c r="G708" s="141">
        <v>26.69</v>
      </c>
      <c r="H708" s="141">
        <v>37.073999999999998</v>
      </c>
      <c r="I708" s="141">
        <v>6.6031111111111098</v>
      </c>
      <c r="J708" s="141">
        <v>1.82</v>
      </c>
      <c r="K708" s="141">
        <v>23.355454545454499</v>
      </c>
      <c r="L708" s="144"/>
      <c r="M708" s="141">
        <v>3171</v>
      </c>
      <c r="N708" s="141">
        <v>4901.4156923076898</v>
      </c>
      <c r="O708" s="144"/>
    </row>
    <row r="709" spans="1:15" ht="14.4" x14ac:dyDescent="0.3">
      <c r="A709" s="143">
        <v>45356.902754629627</v>
      </c>
      <c r="B709" s="46">
        <f t="shared" si="11"/>
        <v>45356.902777777781</v>
      </c>
      <c r="C709" s="141">
        <v>1.85409130434783</v>
      </c>
      <c r="D709" s="141">
        <v>0.14746956521739099</v>
      </c>
      <c r="E709" s="141">
        <v>1400.1409090909101</v>
      </c>
      <c r="F709" s="141">
        <v>39.786111111111097</v>
      </c>
      <c r="G709" s="141">
        <v>26.8</v>
      </c>
      <c r="H709" s="141">
        <v>37.075000000000003</v>
      </c>
      <c r="I709" s="141">
        <v>6.6013333333333302</v>
      </c>
      <c r="J709" s="141">
        <v>1.835</v>
      </c>
      <c r="K709" s="141">
        <v>23.543333333333301</v>
      </c>
      <c r="L709" s="144"/>
      <c r="M709" s="141">
        <v>3212</v>
      </c>
      <c r="N709" s="141">
        <v>4901.4156923076898</v>
      </c>
      <c r="O709" s="144"/>
    </row>
    <row r="710" spans="1:15" ht="14.4" x14ac:dyDescent="0.3">
      <c r="A710" s="143">
        <v>45356.903449074074</v>
      </c>
      <c r="B710" s="46">
        <f t="shared" si="11"/>
        <v>45356.90347222222</v>
      </c>
      <c r="C710" s="141">
        <v>1.8531</v>
      </c>
      <c r="D710" s="141">
        <v>0.14765714285714299</v>
      </c>
      <c r="E710" s="141">
        <v>1399.99523809524</v>
      </c>
      <c r="F710" s="141">
        <v>39.898125</v>
      </c>
      <c r="G710" s="141">
        <v>26.815000000000001</v>
      </c>
      <c r="H710" s="141">
        <v>37.075000000000003</v>
      </c>
      <c r="I710" s="141">
        <v>6.6045555555555602</v>
      </c>
      <c r="J710" s="141">
        <v>1.855</v>
      </c>
      <c r="K710" s="141">
        <v>23.785833333333301</v>
      </c>
      <c r="L710" s="141"/>
      <c r="M710" s="141">
        <v>3212</v>
      </c>
      <c r="N710" s="141">
        <v>4901.4156923076898</v>
      </c>
      <c r="O710" s="144"/>
    </row>
    <row r="711" spans="1:15" ht="14.4" x14ac:dyDescent="0.3">
      <c r="A711" s="143">
        <v>45356.904143518521</v>
      </c>
      <c r="B711" s="46">
        <f t="shared" si="11"/>
        <v>45356.904166666667</v>
      </c>
      <c r="C711" s="141">
        <v>1.8504523809523801</v>
      </c>
      <c r="D711" s="141">
        <v>0.149895238095238</v>
      </c>
      <c r="E711" s="141">
        <v>1399.7449999999999</v>
      </c>
      <c r="F711" s="141">
        <v>38.770476190476202</v>
      </c>
      <c r="G711" s="141">
        <v>27.06</v>
      </c>
      <c r="H711" s="141">
        <v>37.08</v>
      </c>
      <c r="I711" s="141">
        <v>6.60175</v>
      </c>
      <c r="J711" s="141">
        <v>1.87</v>
      </c>
      <c r="K711" s="141">
        <v>23.914999999999999</v>
      </c>
      <c r="L711" s="144"/>
      <c r="M711" s="141">
        <v>3251</v>
      </c>
      <c r="N711" s="141">
        <v>4901.4156923076898</v>
      </c>
      <c r="O711" s="144"/>
    </row>
    <row r="712" spans="1:15" ht="14.4" x14ac:dyDescent="0.3">
      <c r="A712" s="143">
        <v>45356.90483796296</v>
      </c>
      <c r="B712" s="46">
        <f t="shared" si="11"/>
        <v>45356.904861111114</v>
      </c>
      <c r="C712" s="141">
        <v>1.8407714285714301</v>
      </c>
      <c r="D712" s="141">
        <v>0.16048571428571401</v>
      </c>
      <c r="E712" s="141">
        <v>1399.9849999999999</v>
      </c>
      <c r="F712" s="141">
        <v>38.860999999999997</v>
      </c>
      <c r="G712" s="141">
        <v>27.36</v>
      </c>
      <c r="H712" s="141">
        <v>37.07</v>
      </c>
      <c r="I712" s="141">
        <v>6.6020000000000003</v>
      </c>
      <c r="J712" s="141">
        <v>1.885</v>
      </c>
      <c r="K712" s="141">
        <v>23.982500000000002</v>
      </c>
      <c r="L712" s="144"/>
      <c r="M712" s="141">
        <v>3285</v>
      </c>
      <c r="N712" s="141">
        <v>4901.4156923076898</v>
      </c>
      <c r="O712" s="144"/>
    </row>
    <row r="713" spans="1:15" ht="14.4" x14ac:dyDescent="0.3">
      <c r="A713" s="143">
        <v>45356.905532407407</v>
      </c>
      <c r="B713" s="46">
        <f t="shared" si="11"/>
        <v>45356.905555555561</v>
      </c>
      <c r="C713" s="141">
        <v>1.83732173913043</v>
      </c>
      <c r="D713" s="141">
        <v>0.16407272727272701</v>
      </c>
      <c r="E713" s="141">
        <v>1399.9086956521701</v>
      </c>
      <c r="F713" s="141">
        <v>39.663181818181798</v>
      </c>
      <c r="G713" s="141">
        <v>27.46</v>
      </c>
      <c r="H713" s="141">
        <v>37.076666666666704</v>
      </c>
      <c r="I713" s="141">
        <v>6.6033333333333299</v>
      </c>
      <c r="J713" s="141">
        <v>1.905</v>
      </c>
      <c r="K713" s="141">
        <v>24.105833333333301</v>
      </c>
      <c r="L713" s="144"/>
      <c r="M713" s="141">
        <v>3303.5</v>
      </c>
      <c r="N713" s="141">
        <v>4901.4156923076898</v>
      </c>
      <c r="O713" s="144"/>
    </row>
    <row r="714" spans="1:15" ht="14.4" x14ac:dyDescent="0.3">
      <c r="A714" s="143">
        <v>45356.906226851854</v>
      </c>
      <c r="B714" s="46">
        <f t="shared" si="11"/>
        <v>45356.90625</v>
      </c>
      <c r="C714" s="141">
        <v>1.8333954545454501</v>
      </c>
      <c r="D714" s="141">
        <v>0.16588095238095199</v>
      </c>
      <c r="E714" s="141">
        <v>1400.03636363636</v>
      </c>
      <c r="F714" s="141">
        <v>39.381875000000001</v>
      </c>
      <c r="G714" s="141">
        <v>27.585000000000001</v>
      </c>
      <c r="H714" s="141">
        <v>37.0833333333333</v>
      </c>
      <c r="I714" s="141">
        <v>6.6021999999999998</v>
      </c>
      <c r="J714" s="141">
        <v>1.925</v>
      </c>
      <c r="K714" s="141">
        <v>24.320909090909101</v>
      </c>
      <c r="L714" s="144"/>
      <c r="M714" s="141">
        <v>3334.75</v>
      </c>
      <c r="N714" s="141">
        <v>4901.4156923076898</v>
      </c>
      <c r="O714" s="144"/>
    </row>
    <row r="715" spans="1:15" ht="14.4" x14ac:dyDescent="0.3">
      <c r="A715" s="143">
        <v>45356.906921296293</v>
      </c>
      <c r="B715" s="46">
        <f t="shared" si="11"/>
        <v>45356.906944444447</v>
      </c>
      <c r="C715" s="141">
        <v>1.82725</v>
      </c>
      <c r="D715" s="141">
        <v>0.17112727272727299</v>
      </c>
      <c r="E715" s="141">
        <v>1399.6</v>
      </c>
      <c r="F715" s="141">
        <v>39.128124999999997</v>
      </c>
      <c r="G715" s="141">
        <v>27.78</v>
      </c>
      <c r="H715" s="141">
        <v>37.0833333333333</v>
      </c>
      <c r="I715" s="141">
        <v>6.601</v>
      </c>
      <c r="J715" s="141">
        <v>1.94</v>
      </c>
      <c r="K715" s="141">
        <v>24.466999999999999</v>
      </c>
      <c r="L715" s="144"/>
      <c r="M715" s="141">
        <v>3364</v>
      </c>
      <c r="N715" s="141">
        <v>4901.4156923076898</v>
      </c>
      <c r="O715" s="144"/>
    </row>
    <row r="716" spans="1:15" ht="14.4" x14ac:dyDescent="0.3">
      <c r="A716" s="143">
        <v>45356.90761574074</v>
      </c>
      <c r="B716" s="46">
        <f t="shared" si="11"/>
        <v>45356.907638888893</v>
      </c>
      <c r="C716" s="141">
        <v>1.8237619047619</v>
      </c>
      <c r="D716" s="141">
        <v>0.17768</v>
      </c>
      <c r="E716" s="141">
        <v>1399.9</v>
      </c>
      <c r="F716" s="141">
        <v>39.0491666666667</v>
      </c>
      <c r="G716" s="141">
        <v>28.02</v>
      </c>
      <c r="H716" s="141">
        <v>37.08</v>
      </c>
      <c r="I716" s="141">
        <v>6.6033999999999997</v>
      </c>
      <c r="J716" s="141">
        <v>1.9550000000000001</v>
      </c>
      <c r="K716" s="141">
        <v>24.5822222222222</v>
      </c>
      <c r="L716" s="144"/>
      <c r="M716" s="141">
        <v>3395</v>
      </c>
      <c r="N716" s="141">
        <v>4901.4156923076898</v>
      </c>
      <c r="O716" s="144"/>
    </row>
    <row r="717" spans="1:15" ht="14.4" x14ac:dyDescent="0.3">
      <c r="A717" s="143">
        <v>45356.908310185187</v>
      </c>
      <c r="B717" s="46">
        <f t="shared" si="11"/>
        <v>45356.908333333333</v>
      </c>
      <c r="C717" s="141">
        <v>1.8190500000000001</v>
      </c>
      <c r="D717" s="141">
        <v>0.18374285714285701</v>
      </c>
      <c r="E717" s="141">
        <v>1399.73636363636</v>
      </c>
      <c r="F717" s="141">
        <v>39.143333333333302</v>
      </c>
      <c r="G717" s="141">
        <v>28.254999999999999</v>
      </c>
      <c r="H717" s="141">
        <v>37.085000000000001</v>
      </c>
      <c r="I717" s="141">
        <v>6.6020000000000003</v>
      </c>
      <c r="J717" s="141">
        <v>1.9750000000000001</v>
      </c>
      <c r="K717" s="141">
        <v>24.72</v>
      </c>
      <c r="L717" s="144"/>
      <c r="M717" s="141">
        <v>3415.3333333333303</v>
      </c>
      <c r="N717" s="141">
        <v>4901.4156923076898</v>
      </c>
      <c r="O717" s="144"/>
    </row>
    <row r="718" spans="1:15" ht="14.4" x14ac:dyDescent="0.3">
      <c r="A718" s="143">
        <v>45356.909004629626</v>
      </c>
      <c r="B718" s="46">
        <f t="shared" si="11"/>
        <v>45356.90902777778</v>
      </c>
      <c r="C718" s="141">
        <v>1.8102826086956501</v>
      </c>
      <c r="D718" s="141">
        <v>0.18840000000000001</v>
      </c>
      <c r="E718" s="141">
        <v>1400.20869565217</v>
      </c>
      <c r="F718" s="141">
        <v>39.26</v>
      </c>
      <c r="G718" s="141">
        <v>28.45</v>
      </c>
      <c r="H718" s="141">
        <v>37.08</v>
      </c>
      <c r="I718" s="141">
        <v>6.6015714285714298</v>
      </c>
      <c r="J718" s="141">
        <v>1.9950000000000001</v>
      </c>
      <c r="K718" s="141">
        <v>24.911818181818202</v>
      </c>
      <c r="L718" s="144"/>
      <c r="M718" s="141">
        <v>3461.25</v>
      </c>
      <c r="N718" s="141">
        <v>4901.4156923076898</v>
      </c>
      <c r="O718" s="144"/>
    </row>
    <row r="719" spans="1:15" ht="14.4" x14ac:dyDescent="0.3">
      <c r="A719" s="143">
        <v>45356.909699074073</v>
      </c>
      <c r="B719" s="46">
        <f t="shared" si="11"/>
        <v>45356.909722222226</v>
      </c>
      <c r="C719" s="141">
        <v>1.8074909090909099</v>
      </c>
      <c r="D719" s="141">
        <v>0.19211363636363599</v>
      </c>
      <c r="E719" s="141">
        <v>1399.9047619047601</v>
      </c>
      <c r="F719" s="141">
        <v>39.4493333333333</v>
      </c>
      <c r="G719" s="141">
        <v>28.594999999999999</v>
      </c>
      <c r="H719" s="141">
        <v>37.08</v>
      </c>
      <c r="I719" s="141">
        <v>6.6045555555555602</v>
      </c>
      <c r="J719" s="141">
        <v>2.0099999999999998</v>
      </c>
      <c r="K719" s="141">
        <v>25.1108333333333</v>
      </c>
      <c r="L719" s="144"/>
      <c r="M719" s="141">
        <v>3461.25</v>
      </c>
      <c r="N719" s="141">
        <v>4901.4156923076898</v>
      </c>
      <c r="O719" s="144"/>
    </row>
    <row r="720" spans="1:15" ht="14.4" x14ac:dyDescent="0.3">
      <c r="A720" s="143">
        <v>45356.910393518519</v>
      </c>
      <c r="B720" s="46">
        <f t="shared" si="11"/>
        <v>45356.910416666666</v>
      </c>
      <c r="C720" s="141">
        <v>1.80417727272727</v>
      </c>
      <c r="D720" s="141">
        <v>0.198472727272727</v>
      </c>
      <c r="E720" s="141">
        <v>1399.6047619047599</v>
      </c>
      <c r="F720" s="141">
        <v>39.277857142857101</v>
      </c>
      <c r="G720" s="141">
        <v>28.77</v>
      </c>
      <c r="H720" s="141">
        <v>37.08</v>
      </c>
      <c r="I720" s="141">
        <v>6.6022999999999996</v>
      </c>
      <c r="J720" s="141">
        <v>2.0249999999999999</v>
      </c>
      <c r="K720" s="141">
        <v>25.293076923076899</v>
      </c>
      <c r="L720" s="144"/>
      <c r="M720" s="141">
        <v>3504.5</v>
      </c>
      <c r="N720" s="141">
        <v>4901.4156923076898</v>
      </c>
      <c r="O720" s="144"/>
    </row>
    <row r="721" spans="1:15" ht="14.4" x14ac:dyDescent="0.3">
      <c r="A721" s="143">
        <v>45356.911087962966</v>
      </c>
      <c r="B721" s="46">
        <f t="shared" si="11"/>
        <v>45356.911111111112</v>
      </c>
      <c r="C721" s="141">
        <v>1.7964818181818201</v>
      </c>
      <c r="D721" s="141">
        <v>0.202136363636364</v>
      </c>
      <c r="E721" s="141">
        <v>1399.78636363636</v>
      </c>
      <c r="F721" s="141">
        <v>39.130666666666698</v>
      </c>
      <c r="G721" s="141">
        <v>28.975000000000001</v>
      </c>
      <c r="H721" s="141">
        <v>37.085000000000001</v>
      </c>
      <c r="I721" s="141">
        <v>6.5998888888888896</v>
      </c>
      <c r="J721" s="141">
        <v>2.04</v>
      </c>
      <c r="K721" s="141">
        <v>25.451818181818201</v>
      </c>
      <c r="L721" s="144"/>
      <c r="M721" s="141">
        <v>3548.6666666666697</v>
      </c>
      <c r="N721" s="141">
        <v>4901.4156923076898</v>
      </c>
      <c r="O721" s="144"/>
    </row>
    <row r="722" spans="1:15" ht="14.4" x14ac:dyDescent="0.3">
      <c r="A722" s="143">
        <v>45356.911782407406</v>
      </c>
      <c r="B722" s="46">
        <f t="shared" si="11"/>
        <v>45356.911805555559</v>
      </c>
      <c r="C722" s="141">
        <v>1.7958875000000001</v>
      </c>
      <c r="D722" s="141">
        <v>0.21115</v>
      </c>
      <c r="E722" s="141">
        <v>1399.66875</v>
      </c>
      <c r="F722" s="141">
        <v>39.167999999999999</v>
      </c>
      <c r="G722" s="141">
        <v>29.18</v>
      </c>
      <c r="H722" s="141">
        <v>37.085000000000001</v>
      </c>
      <c r="I722" s="141">
        <v>6.6027142857142902</v>
      </c>
      <c r="J722" s="141">
        <v>2.06</v>
      </c>
      <c r="K722" s="141">
        <v>25.622222222222199</v>
      </c>
      <c r="L722" s="144"/>
      <c r="M722" s="141">
        <v>3548.6666666666697</v>
      </c>
      <c r="N722" s="141">
        <v>4901.4156923076898</v>
      </c>
      <c r="O722" s="144"/>
    </row>
    <row r="723" spans="1:15" ht="14.4" x14ac:dyDescent="0.3">
      <c r="A723" s="143">
        <v>45356.912476851852</v>
      </c>
      <c r="B723" s="46">
        <f t="shared" si="11"/>
        <v>45356.912499999999</v>
      </c>
      <c r="C723" s="141">
        <v>1.78589565217391</v>
      </c>
      <c r="D723" s="141">
        <v>0.213026086956522</v>
      </c>
      <c r="E723" s="141">
        <v>1400.22272727273</v>
      </c>
      <c r="F723" s="141">
        <v>39.098571428571397</v>
      </c>
      <c r="G723" s="141">
        <v>29.414999999999999</v>
      </c>
      <c r="H723" s="141">
        <v>37.075000000000003</v>
      </c>
      <c r="I723" s="141">
        <v>6.6027272727272699</v>
      </c>
      <c r="J723" s="141">
        <v>2.0750000000000002</v>
      </c>
      <c r="K723" s="141">
        <v>25.768000000000001</v>
      </c>
      <c r="L723" s="144"/>
      <c r="M723" s="141">
        <v>3585</v>
      </c>
      <c r="N723" s="141">
        <v>4901.4156923076898</v>
      </c>
      <c r="O723" s="144"/>
    </row>
    <row r="724" spans="1:15" ht="14.4" x14ac:dyDescent="0.3">
      <c r="A724" s="143">
        <v>45356.913171296299</v>
      </c>
      <c r="B724" s="46">
        <f t="shared" si="11"/>
        <v>45356.913194444445</v>
      </c>
      <c r="C724" s="141">
        <v>1.7801136363636401</v>
      </c>
      <c r="D724" s="141">
        <v>0.21765000000000001</v>
      </c>
      <c r="E724" s="141">
        <v>1400.1818181818201</v>
      </c>
      <c r="F724" s="141">
        <v>39.340000000000003</v>
      </c>
      <c r="G724" s="141">
        <v>29.61</v>
      </c>
      <c r="H724" s="141">
        <v>37.075000000000003</v>
      </c>
      <c r="I724" s="141">
        <v>6.6021999999999998</v>
      </c>
      <c r="J724" s="141">
        <v>2.085</v>
      </c>
      <c r="K724" s="141">
        <v>25.953636363636399</v>
      </c>
      <c r="L724" s="144"/>
      <c r="M724" s="141">
        <v>3630</v>
      </c>
      <c r="N724" s="141">
        <v>4901.4156923076898</v>
      </c>
      <c r="O724" s="144"/>
    </row>
    <row r="725" spans="1:15" ht="14.4" x14ac:dyDescent="0.3">
      <c r="A725" s="143">
        <v>45356.913865740738</v>
      </c>
      <c r="B725" s="46">
        <f t="shared" si="11"/>
        <v>45356.913888888892</v>
      </c>
      <c r="C725" s="141">
        <v>1.77777619047619</v>
      </c>
      <c r="D725" s="141">
        <v>0.21823636363636401</v>
      </c>
      <c r="E725" s="141">
        <v>1400.3863636363601</v>
      </c>
      <c r="F725" s="141">
        <v>39.797222222222203</v>
      </c>
      <c r="G725" s="141">
        <v>29.68</v>
      </c>
      <c r="H725" s="141">
        <v>37.073333333333302</v>
      </c>
      <c r="I725" s="141">
        <v>6.601</v>
      </c>
      <c r="J725" s="141">
        <v>2.105</v>
      </c>
      <c r="K725" s="141">
        <v>26.168333333333301</v>
      </c>
      <c r="L725" s="144"/>
      <c r="M725" s="141">
        <v>3660</v>
      </c>
      <c r="N725" s="141">
        <v>4901.4156923076898</v>
      </c>
      <c r="O725" s="144"/>
    </row>
    <row r="726" spans="1:15" ht="14.4" x14ac:dyDescent="0.3">
      <c r="A726" s="143">
        <v>45356.914560185185</v>
      </c>
      <c r="B726" s="46">
        <f t="shared" si="11"/>
        <v>45356.914583333339</v>
      </c>
      <c r="C726" s="141">
        <v>1.77720476190476</v>
      </c>
      <c r="D726" s="141">
        <v>0.22291904761904799</v>
      </c>
      <c r="E726" s="141">
        <v>1400.00952380952</v>
      </c>
      <c r="F726" s="141">
        <v>39.140952380952399</v>
      </c>
      <c r="G726" s="141">
        <v>29.805</v>
      </c>
      <c r="H726" s="141">
        <v>37.075000000000003</v>
      </c>
      <c r="I726" s="141">
        <v>6.6023333333333296</v>
      </c>
      <c r="J726" s="141">
        <v>2.125</v>
      </c>
      <c r="K726" s="141">
        <v>26.369</v>
      </c>
      <c r="L726" s="144"/>
      <c r="M726" s="141">
        <v>3675</v>
      </c>
      <c r="N726" s="141">
        <v>4901.4156923076898</v>
      </c>
      <c r="O726" s="144"/>
    </row>
    <row r="727" spans="1:15" ht="14.4" x14ac:dyDescent="0.3">
      <c r="A727" s="143">
        <v>45356.915254629632</v>
      </c>
      <c r="B727" s="46">
        <f t="shared" si="11"/>
        <v>45356.915277777778</v>
      </c>
      <c r="C727" s="141">
        <v>1.77254347826087</v>
      </c>
      <c r="D727" s="141">
        <v>0.226408695652174</v>
      </c>
      <c r="E727" s="141">
        <v>1399.8913043478301</v>
      </c>
      <c r="F727" s="141">
        <v>38.827826086956499</v>
      </c>
      <c r="G727" s="141">
        <v>30.024999999999999</v>
      </c>
      <c r="H727" s="141">
        <v>37.076000000000001</v>
      </c>
      <c r="I727" s="141">
        <v>6.6018181818181798</v>
      </c>
      <c r="J727" s="141">
        <v>2.14</v>
      </c>
      <c r="K727" s="141">
        <v>26.486999999999998</v>
      </c>
      <c r="L727" s="144"/>
      <c r="M727" s="141">
        <v>3708.6666666666697</v>
      </c>
      <c r="N727" s="141">
        <v>4901.4156923076898</v>
      </c>
      <c r="O727" s="144"/>
    </row>
    <row r="728" spans="1:15" ht="14.4" x14ac:dyDescent="0.3">
      <c r="A728" s="143">
        <v>45356.915949074071</v>
      </c>
      <c r="B728" s="46">
        <f t="shared" si="11"/>
        <v>45356.915972222225</v>
      </c>
      <c r="C728" s="141">
        <v>1.76223913043478</v>
      </c>
      <c r="D728" s="141">
        <v>0.239117391304348</v>
      </c>
      <c r="E728" s="141">
        <v>1399.8272727272699</v>
      </c>
      <c r="F728" s="141">
        <v>38.986086956521703</v>
      </c>
      <c r="G728" s="141">
        <v>30.39</v>
      </c>
      <c r="H728" s="141">
        <v>37.075000000000003</v>
      </c>
      <c r="I728" s="141">
        <v>6.6012000000000004</v>
      </c>
      <c r="J728" s="141">
        <v>2.16</v>
      </c>
      <c r="K728" s="141">
        <v>26.605</v>
      </c>
      <c r="L728" s="144"/>
      <c r="M728" s="141">
        <v>3754.6666666666697</v>
      </c>
      <c r="N728" s="141">
        <v>4901.4156923076898</v>
      </c>
      <c r="O728" s="144"/>
    </row>
    <row r="729" spans="1:15" ht="14.4" x14ac:dyDescent="0.3">
      <c r="A729" s="143">
        <v>45356.916643518518</v>
      </c>
      <c r="B729" s="46">
        <f t="shared" si="11"/>
        <v>45356.916666666672</v>
      </c>
      <c r="C729" s="141">
        <v>1.7579304347826099</v>
      </c>
      <c r="D729" s="141">
        <v>0.24110869565217399</v>
      </c>
      <c r="E729" s="141">
        <v>1400.00434782609</v>
      </c>
      <c r="F729" s="141">
        <v>39.213999999999999</v>
      </c>
      <c r="G729" s="141">
        <v>30.55</v>
      </c>
      <c r="H729" s="141">
        <v>37.071666666666701</v>
      </c>
      <c r="I729" s="141">
        <v>6.6014999999999997</v>
      </c>
      <c r="J729" s="141">
        <v>2.1749999999999998</v>
      </c>
      <c r="K729" s="141">
        <v>26.766666666666701</v>
      </c>
      <c r="L729" s="144"/>
      <c r="M729" s="141">
        <v>3786</v>
      </c>
      <c r="N729" s="141">
        <v>4901.4156923076898</v>
      </c>
      <c r="O729" s="144"/>
    </row>
    <row r="730" spans="1:15" ht="14.4" x14ac:dyDescent="0.3">
      <c r="A730" s="143">
        <v>45356.917337962965</v>
      </c>
      <c r="B730" s="46">
        <f t="shared" si="11"/>
        <v>45356.917361111111</v>
      </c>
      <c r="C730" s="141">
        <v>1.75205454545455</v>
      </c>
      <c r="D730" s="141">
        <v>0.24672727272727299</v>
      </c>
      <c r="E730" s="141">
        <v>1400.0636363636399</v>
      </c>
      <c r="F730" s="141">
        <v>38.906666666666702</v>
      </c>
      <c r="G730" s="141">
        <v>30.815000000000001</v>
      </c>
      <c r="H730" s="141">
        <v>37.064999999999998</v>
      </c>
      <c r="I730" s="141">
        <v>6.6028000000000002</v>
      </c>
      <c r="J730" s="141">
        <v>2.1949999999999998</v>
      </c>
      <c r="K730" s="141">
        <v>26.968</v>
      </c>
      <c r="L730" s="144"/>
      <c r="M730" s="141">
        <v>3807</v>
      </c>
      <c r="N730" s="141">
        <v>4901.4156923076898</v>
      </c>
      <c r="O730" s="144"/>
    </row>
    <row r="731" spans="1:15" ht="14.4" x14ac:dyDescent="0.3">
      <c r="A731" s="143">
        <v>45356.918032407404</v>
      </c>
      <c r="B731" s="46">
        <f t="shared" si="11"/>
        <v>45356.918055555558</v>
      </c>
      <c r="C731" s="141">
        <v>1.74729565217391</v>
      </c>
      <c r="D731" s="141">
        <v>0.24933181818181799</v>
      </c>
      <c r="E731" s="141">
        <v>1400.19523809524</v>
      </c>
      <c r="F731" s="141">
        <v>39.667391304347802</v>
      </c>
      <c r="G731" s="141">
        <v>30.965</v>
      </c>
      <c r="H731" s="141">
        <v>37.064999999999998</v>
      </c>
      <c r="I731" s="141">
        <v>6.6027272727272699</v>
      </c>
      <c r="J731" s="141">
        <v>2.2149999999999999</v>
      </c>
      <c r="K731" s="141">
        <v>27.147142857142899</v>
      </c>
      <c r="L731" s="144"/>
      <c r="M731" s="141">
        <v>3839.6666666666697</v>
      </c>
      <c r="N731" s="141">
        <v>4901.4156923076898</v>
      </c>
      <c r="O731" s="144"/>
    </row>
    <row r="732" spans="1:15" ht="14.4" x14ac:dyDescent="0.3">
      <c r="A732" s="143">
        <v>45356.918726851851</v>
      </c>
      <c r="B732" s="46">
        <f t="shared" si="11"/>
        <v>45356.918750000004</v>
      </c>
      <c r="C732" s="141">
        <v>1.7409043478260899</v>
      </c>
      <c r="D732" s="141">
        <v>0.255813043478261</v>
      </c>
      <c r="E732" s="141">
        <v>1400.0619047619</v>
      </c>
      <c r="F732" s="141">
        <v>38.549523809523798</v>
      </c>
      <c r="G732" s="141">
        <v>31.25</v>
      </c>
      <c r="H732" s="141">
        <v>37.066000000000003</v>
      </c>
      <c r="I732" s="141">
        <v>6.6015454545454597</v>
      </c>
      <c r="J732" s="141">
        <v>2.23</v>
      </c>
      <c r="K732" s="141">
        <v>27.379000000000001</v>
      </c>
      <c r="L732" s="144"/>
      <c r="M732" s="141">
        <v>3875.6666666666697</v>
      </c>
      <c r="N732" s="141">
        <v>4901.4156923076898</v>
      </c>
      <c r="O732" s="144"/>
    </row>
    <row r="733" spans="1:15" ht="14.4" x14ac:dyDescent="0.3">
      <c r="A733" s="143">
        <v>45356.919421296298</v>
      </c>
      <c r="B733" s="46">
        <f t="shared" si="11"/>
        <v>45356.919444444444</v>
      </c>
      <c r="C733" s="141">
        <v>1.7364809523809499</v>
      </c>
      <c r="D733" s="141">
        <v>0.26590999999999998</v>
      </c>
      <c r="E733" s="141">
        <v>1400.425</v>
      </c>
      <c r="F733" s="141">
        <v>39.731000000000002</v>
      </c>
      <c r="G733" s="141">
        <v>31.425000000000001</v>
      </c>
      <c r="H733" s="141">
        <v>37.064</v>
      </c>
      <c r="I733" s="141">
        <v>6.6018749999999997</v>
      </c>
      <c r="J733" s="141">
        <v>2.2549999999999999</v>
      </c>
      <c r="K733" s="141">
        <v>27.535</v>
      </c>
      <c r="L733" s="144"/>
      <c r="M733" s="141">
        <v>3916.3333333333303</v>
      </c>
      <c r="N733" s="141">
        <v>4901.4156923076898</v>
      </c>
      <c r="O733" s="144"/>
    </row>
    <row r="734" spans="1:15" ht="14.4" x14ac:dyDescent="0.3">
      <c r="A734" s="143">
        <v>45356.920115740744</v>
      </c>
      <c r="B734" s="46">
        <f t="shared" si="11"/>
        <v>45356.920138888891</v>
      </c>
      <c r="C734" s="141">
        <v>1.73164545454545</v>
      </c>
      <c r="D734" s="141">
        <v>0.26672727272727298</v>
      </c>
      <c r="E734" s="141">
        <v>1399.6318181818201</v>
      </c>
      <c r="F734" s="141">
        <v>38.870476190476197</v>
      </c>
      <c r="G734" s="141">
        <v>31.59</v>
      </c>
      <c r="H734" s="141">
        <v>37.064999999999998</v>
      </c>
      <c r="I734" s="141">
        <v>6.6027777777777796</v>
      </c>
      <c r="J734" s="141">
        <v>2.2766666666666699</v>
      </c>
      <c r="K734" s="141">
        <v>27.7441666666667</v>
      </c>
      <c r="L734" s="144"/>
      <c r="M734" s="141">
        <v>3949</v>
      </c>
      <c r="N734" s="141">
        <v>4901.4156923076898</v>
      </c>
      <c r="O734" s="144"/>
    </row>
    <row r="735" spans="1:15" ht="14.4" x14ac:dyDescent="0.3">
      <c r="A735" s="143">
        <v>45356.920810185184</v>
      </c>
      <c r="B735" s="46">
        <f t="shared" si="11"/>
        <v>45356.920833333337</v>
      </c>
      <c r="C735" s="141">
        <v>1.7251666666666701</v>
      </c>
      <c r="D735" s="141">
        <v>0.27693000000000001</v>
      </c>
      <c r="E735" s="141">
        <v>1399.9349999999999</v>
      </c>
      <c r="F735" s="141">
        <v>39.012307692307701</v>
      </c>
      <c r="G735" s="141">
        <v>31.89</v>
      </c>
      <c r="H735" s="141">
        <v>37.066666666666698</v>
      </c>
      <c r="I735" s="141">
        <v>6.6036666666666699</v>
      </c>
      <c r="J735" s="141">
        <v>2.2949999999999999</v>
      </c>
      <c r="K735" s="141">
        <v>27.8888888888889</v>
      </c>
      <c r="L735" s="144"/>
      <c r="M735" s="141">
        <v>3968</v>
      </c>
      <c r="N735" s="141">
        <v>4901.4156923076898</v>
      </c>
      <c r="O735" s="144"/>
    </row>
    <row r="736" spans="1:15" ht="14.4" x14ac:dyDescent="0.3">
      <c r="A736" s="143">
        <v>45356.92150462963</v>
      </c>
      <c r="B736" s="46">
        <f t="shared" si="11"/>
        <v>45356.921527777777</v>
      </c>
      <c r="C736" s="141">
        <v>1.71879130434783</v>
      </c>
      <c r="D736" s="141">
        <v>0.28463181818181799</v>
      </c>
      <c r="E736" s="141">
        <v>1399.79</v>
      </c>
      <c r="F736" s="141">
        <v>39.153750000000002</v>
      </c>
      <c r="G736" s="141">
        <v>32.11</v>
      </c>
      <c r="H736" s="141">
        <v>37.064999999999998</v>
      </c>
      <c r="I736" s="141">
        <v>6.6029</v>
      </c>
      <c r="J736" s="141">
        <v>2.3149999999999999</v>
      </c>
      <c r="K736" s="141">
        <v>28.056428571428601</v>
      </c>
      <c r="L736" s="144"/>
      <c r="M736" s="141">
        <v>4007.3333333333303</v>
      </c>
      <c r="N736" s="141">
        <v>4901.4156923076898</v>
      </c>
      <c r="O736" s="144"/>
    </row>
    <row r="737" spans="1:15" ht="14.4" x14ac:dyDescent="0.3">
      <c r="A737" s="143">
        <v>45356.922199074077</v>
      </c>
      <c r="B737" s="46">
        <f t="shared" si="11"/>
        <v>45356.922222222223</v>
      </c>
      <c r="C737" s="141">
        <v>1.7124181818181801</v>
      </c>
      <c r="D737" s="141">
        <v>0.28544090909090902</v>
      </c>
      <c r="E737" s="141">
        <v>1399.8363636363599</v>
      </c>
      <c r="F737" s="141">
        <v>39.250666666666703</v>
      </c>
      <c r="G737" s="141">
        <v>32.31</v>
      </c>
      <c r="H737" s="141">
        <v>37.064999999999998</v>
      </c>
      <c r="I737" s="141">
        <v>6.6005454545454496</v>
      </c>
      <c r="J737" s="141">
        <v>2.34</v>
      </c>
      <c r="K737" s="141">
        <v>28.273571428571401</v>
      </c>
      <c r="L737" s="144"/>
      <c r="M737" s="141">
        <v>4047</v>
      </c>
      <c r="N737" s="141">
        <v>4901.4156923076898</v>
      </c>
      <c r="O737" s="144"/>
    </row>
    <row r="738" spans="1:15" ht="14.4" x14ac:dyDescent="0.3">
      <c r="A738" s="143">
        <v>45356.922893518517</v>
      </c>
      <c r="B738" s="46">
        <f t="shared" si="11"/>
        <v>45356.92291666667</v>
      </c>
      <c r="C738" s="141">
        <v>1.7105090909090901</v>
      </c>
      <c r="D738" s="141">
        <v>0.28816363636363601</v>
      </c>
      <c r="E738" s="141">
        <v>1399.9227272727301</v>
      </c>
      <c r="F738" s="141">
        <v>39.047499999999999</v>
      </c>
      <c r="G738" s="141">
        <v>32.505000000000003</v>
      </c>
      <c r="H738" s="141">
        <v>37.064999999999998</v>
      </c>
      <c r="I738" s="141">
        <v>6.6008750000000003</v>
      </c>
      <c r="J738" s="141">
        <v>2.3650000000000002</v>
      </c>
      <c r="K738" s="141">
        <v>28.488333333333301</v>
      </c>
      <c r="L738" s="144"/>
      <c r="M738" s="141">
        <v>4092.3333333333303</v>
      </c>
      <c r="N738" s="141">
        <v>4901.4156923076898</v>
      </c>
      <c r="O738" s="144"/>
    </row>
    <row r="739" spans="1:15" ht="14.4" x14ac:dyDescent="0.3">
      <c r="A739" s="143">
        <v>45356.923587962963</v>
      </c>
      <c r="B739" s="46">
        <f t="shared" si="11"/>
        <v>45356.923611111109</v>
      </c>
      <c r="C739" s="141">
        <v>1.7020545454545499</v>
      </c>
      <c r="D739" s="141">
        <v>0.30191818181818197</v>
      </c>
      <c r="E739" s="141">
        <v>1399.80454545455</v>
      </c>
      <c r="F739" s="141">
        <v>39.213809523809502</v>
      </c>
      <c r="G739" s="141">
        <v>32.770000000000003</v>
      </c>
      <c r="H739" s="141">
        <v>37.075000000000003</v>
      </c>
      <c r="I739" s="141">
        <v>6.6031000000000004</v>
      </c>
      <c r="J739" s="141">
        <v>2.3849999999999998</v>
      </c>
      <c r="K739" s="141">
        <v>28.664999999999999</v>
      </c>
      <c r="L739" s="144"/>
      <c r="M739" s="141">
        <v>4092.3333333333303</v>
      </c>
      <c r="N739" s="141">
        <v>4901.4156923076898</v>
      </c>
      <c r="O739" s="144"/>
    </row>
    <row r="740" spans="1:15" ht="14.4" x14ac:dyDescent="0.3">
      <c r="A740" s="143">
        <v>45356.92428240741</v>
      </c>
      <c r="B740" s="46">
        <f t="shared" si="11"/>
        <v>45356.924305555556</v>
      </c>
      <c r="C740" s="141">
        <v>1.69586666666667</v>
      </c>
      <c r="D740" s="141">
        <v>0.30174736842105299</v>
      </c>
      <c r="E740" s="141">
        <v>1400.2285714285699</v>
      </c>
      <c r="F740" s="141">
        <v>39.3221428571429</v>
      </c>
      <c r="G740" s="141">
        <v>32.905000000000001</v>
      </c>
      <c r="H740" s="141">
        <v>37.075000000000003</v>
      </c>
      <c r="I740" s="141">
        <v>6.6026666666666696</v>
      </c>
      <c r="J740" s="141">
        <v>2.4049999999999998</v>
      </c>
      <c r="K740" s="141">
        <v>28.899166666666702</v>
      </c>
      <c r="L740" s="144"/>
      <c r="M740" s="141">
        <v>4129.8</v>
      </c>
      <c r="N740" s="141">
        <v>4901.4156923076898</v>
      </c>
      <c r="O740" s="144"/>
    </row>
    <row r="741" spans="1:15" ht="14.4" x14ac:dyDescent="0.3">
      <c r="A741" s="143">
        <v>45356.924976851849</v>
      </c>
      <c r="B741" s="46">
        <f t="shared" si="11"/>
        <v>45356.925000000003</v>
      </c>
      <c r="C741" s="141">
        <v>1.6960649999999999</v>
      </c>
      <c r="D741" s="141">
        <v>0.307428571428571</v>
      </c>
      <c r="E741" s="141">
        <v>1399.67</v>
      </c>
      <c r="F741" s="141">
        <v>39.132631578947397</v>
      </c>
      <c r="G741" s="141">
        <v>33.11</v>
      </c>
      <c r="H741" s="141">
        <v>37.075000000000003</v>
      </c>
      <c r="I741" s="141">
        <v>6.6019090909090901</v>
      </c>
      <c r="J741" s="141">
        <v>2.4300000000000002</v>
      </c>
      <c r="K741" s="141">
        <v>29.137272727272698</v>
      </c>
      <c r="L741" s="144"/>
      <c r="M741" s="141">
        <v>4167.25</v>
      </c>
      <c r="N741" s="141">
        <v>4901.4156923076898</v>
      </c>
      <c r="O741" s="144"/>
    </row>
    <row r="742" spans="1:15" ht="14.4" x14ac:dyDescent="0.3">
      <c r="A742" s="143">
        <v>45356.925671296296</v>
      </c>
      <c r="B742" s="46">
        <f t="shared" si="11"/>
        <v>45356.92569444445</v>
      </c>
      <c r="C742" s="141">
        <v>1.6859761904761901</v>
      </c>
      <c r="D742" s="141">
        <v>0.31358095238095202</v>
      </c>
      <c r="E742" s="141">
        <v>1399.7714285714301</v>
      </c>
      <c r="F742" s="141">
        <v>38.251052631578901</v>
      </c>
      <c r="G742" s="141">
        <v>33.465000000000003</v>
      </c>
      <c r="H742" s="141">
        <v>37.075000000000003</v>
      </c>
      <c r="I742" s="141">
        <v>6.6011249999999997</v>
      </c>
      <c r="J742" s="141">
        <v>2.44</v>
      </c>
      <c r="K742" s="141">
        <v>29.287500000000001</v>
      </c>
      <c r="L742" s="144"/>
      <c r="M742" s="141">
        <v>4211.25</v>
      </c>
      <c r="N742" s="141">
        <v>4901.4156923076898</v>
      </c>
      <c r="O742" s="144"/>
    </row>
    <row r="743" spans="1:15" ht="14.4" x14ac:dyDescent="0.3">
      <c r="A743" s="143">
        <v>45356.926365740743</v>
      </c>
      <c r="B743" s="46">
        <f t="shared" si="11"/>
        <v>45356.926388888889</v>
      </c>
      <c r="C743" s="141">
        <v>1.67677826086957</v>
      </c>
      <c r="D743" s="141">
        <v>0.32238636363636403</v>
      </c>
      <c r="E743" s="141">
        <v>1399.98181818182</v>
      </c>
      <c r="F743" s="141">
        <v>39.194090909090903</v>
      </c>
      <c r="G743" s="141">
        <v>33.795000000000002</v>
      </c>
      <c r="H743" s="141">
        <v>37.075000000000003</v>
      </c>
      <c r="I743" s="141">
        <v>6.6012500000000003</v>
      </c>
      <c r="J743" s="141">
        <v>2.4633333333333298</v>
      </c>
      <c r="K743" s="141">
        <v>29.43</v>
      </c>
      <c r="L743" s="144"/>
      <c r="M743" s="141">
        <v>4256.6666666666697</v>
      </c>
      <c r="N743" s="141">
        <v>4901.4156923076898</v>
      </c>
      <c r="O743" s="144"/>
    </row>
    <row r="744" spans="1:15" ht="14.4" x14ac:dyDescent="0.3">
      <c r="A744" s="143">
        <v>45356.927060185182</v>
      </c>
      <c r="B744" s="46">
        <f t="shared" si="11"/>
        <v>45356.927083333336</v>
      </c>
      <c r="C744" s="141">
        <v>1.6715090909090899</v>
      </c>
      <c r="D744" s="141">
        <v>0.33</v>
      </c>
      <c r="E744" s="141">
        <v>1399.8909090909101</v>
      </c>
      <c r="F744" s="141">
        <v>39.339444444444403</v>
      </c>
      <c r="G744" s="141">
        <v>33.954999999999998</v>
      </c>
      <c r="H744" s="141">
        <v>37.075000000000003</v>
      </c>
      <c r="I744" s="141">
        <v>6.6021000000000001</v>
      </c>
      <c r="J744" s="141">
        <v>2.4783333333333299</v>
      </c>
      <c r="K744" s="141">
        <v>29.676153846153799</v>
      </c>
      <c r="L744" s="144"/>
      <c r="M744" s="141">
        <v>4297.5</v>
      </c>
      <c r="N744" s="141">
        <v>4901.4156923076898</v>
      </c>
      <c r="O744" s="144"/>
    </row>
    <row r="745" spans="1:15" ht="14.4" x14ac:dyDescent="0.3">
      <c r="A745" s="143">
        <v>45356.927754629629</v>
      </c>
      <c r="B745" s="46">
        <f t="shared" si="11"/>
        <v>45356.927777777782</v>
      </c>
      <c r="C745" s="141">
        <v>1.668445</v>
      </c>
      <c r="D745" s="141">
        <v>0.33335714285714302</v>
      </c>
      <c r="E745" s="141">
        <v>1399.7149999999999</v>
      </c>
      <c r="F745" s="141">
        <v>39.11</v>
      </c>
      <c r="G745" s="141">
        <v>34.15</v>
      </c>
      <c r="H745" s="141">
        <v>37.075000000000003</v>
      </c>
      <c r="I745" s="141">
        <v>6.6026363636363596</v>
      </c>
      <c r="J745" s="141">
        <v>2.5150000000000001</v>
      </c>
      <c r="K745" s="141">
        <v>29.9441666666667</v>
      </c>
      <c r="L745" s="144"/>
      <c r="M745" s="141">
        <v>4329</v>
      </c>
      <c r="N745" s="141">
        <v>4901.4156923076898</v>
      </c>
      <c r="O745" s="144"/>
    </row>
    <row r="746" spans="1:15" ht="14.4" x14ac:dyDescent="0.3">
      <c r="A746" s="143">
        <v>45356.928449074076</v>
      </c>
      <c r="B746" s="46">
        <f t="shared" si="11"/>
        <v>45356.928472222222</v>
      </c>
      <c r="C746" s="141">
        <v>1.6595863636363599</v>
      </c>
      <c r="D746" s="141">
        <v>0.34094090909090902</v>
      </c>
      <c r="E746" s="141">
        <v>1400.52727272727</v>
      </c>
      <c r="F746" s="141">
        <v>38.571904761904797</v>
      </c>
      <c r="G746" s="141">
        <v>34.454999999999998</v>
      </c>
      <c r="H746" s="141">
        <v>37.08</v>
      </c>
      <c r="I746" s="141">
        <v>6.60309090909091</v>
      </c>
      <c r="J746" s="141">
        <v>2.5333333333333301</v>
      </c>
      <c r="K746" s="141">
        <v>30.116</v>
      </c>
      <c r="L746" s="144"/>
      <c r="M746" s="141">
        <v>4356.5</v>
      </c>
      <c r="N746" s="141">
        <v>4901.4156923076898</v>
      </c>
      <c r="O746" s="144"/>
    </row>
    <row r="747" spans="1:15" ht="14.4" x14ac:dyDescent="0.3">
      <c r="A747" s="143">
        <v>45356.929143518515</v>
      </c>
      <c r="B747" s="46">
        <f t="shared" si="11"/>
        <v>45356.929166666669</v>
      </c>
      <c r="C747" s="141">
        <v>1.65046363636364</v>
      </c>
      <c r="D747" s="141">
        <v>0.34928636363636401</v>
      </c>
      <c r="E747" s="141">
        <v>1400.05454545455</v>
      </c>
      <c r="F747" s="141">
        <v>38.5827777777778</v>
      </c>
      <c r="G747" s="141">
        <v>34.86</v>
      </c>
      <c r="H747" s="141">
        <v>37.075000000000003</v>
      </c>
      <c r="I747" s="141">
        <v>6.6019090909090901</v>
      </c>
      <c r="J747" s="141">
        <v>2.5499999999999998</v>
      </c>
      <c r="K747" s="141">
        <v>30.27</v>
      </c>
      <c r="L747" s="144"/>
      <c r="M747" s="141">
        <v>4380.25</v>
      </c>
      <c r="N747" s="141">
        <v>4901.4156923076898</v>
      </c>
      <c r="O747" s="144"/>
    </row>
    <row r="748" spans="1:15" ht="14.4" x14ac:dyDescent="0.3">
      <c r="A748" s="143">
        <v>45356.929837962962</v>
      </c>
      <c r="B748" s="46">
        <f t="shared" si="11"/>
        <v>45356.929861111115</v>
      </c>
      <c r="C748" s="141">
        <v>1.6459173913043501</v>
      </c>
      <c r="D748" s="141">
        <v>0.35879565217391302</v>
      </c>
      <c r="E748" s="141">
        <v>1400.1090909090899</v>
      </c>
      <c r="F748" s="141">
        <v>39.229999999999997</v>
      </c>
      <c r="G748" s="141">
        <v>35.08</v>
      </c>
      <c r="H748" s="141">
        <v>37.075000000000003</v>
      </c>
      <c r="I748" s="141">
        <v>6.601</v>
      </c>
      <c r="J748" s="141">
        <v>2.57</v>
      </c>
      <c r="K748" s="141">
        <v>30.515384615384601</v>
      </c>
      <c r="L748" s="144"/>
      <c r="M748" s="141">
        <v>4417.6666666666697</v>
      </c>
      <c r="N748" s="141">
        <v>4901.4156923076898</v>
      </c>
      <c r="O748" s="144"/>
    </row>
    <row r="749" spans="1:15" ht="14.4" x14ac:dyDescent="0.3">
      <c r="A749" s="143">
        <v>45356.930532407408</v>
      </c>
      <c r="B749" s="46">
        <f t="shared" si="11"/>
        <v>45356.930555555555</v>
      </c>
      <c r="C749" s="141">
        <v>1.63911363636364</v>
      </c>
      <c r="D749" s="141">
        <v>0.35891363636363599</v>
      </c>
      <c r="E749" s="141">
        <v>1400.1681818181801</v>
      </c>
      <c r="F749" s="141">
        <v>39.198333333333302</v>
      </c>
      <c r="G749" s="141">
        <v>35.26</v>
      </c>
      <c r="H749" s="141">
        <v>37.087777777777802</v>
      </c>
      <c r="I749" s="141">
        <v>6.6023750000000003</v>
      </c>
      <c r="J749" s="141">
        <v>2.5950000000000002</v>
      </c>
      <c r="K749" s="141">
        <v>30.801666666666701</v>
      </c>
      <c r="L749" s="144"/>
      <c r="M749" s="141">
        <v>4464</v>
      </c>
      <c r="N749" s="141">
        <v>4901.4156923076898</v>
      </c>
      <c r="O749" s="144"/>
    </row>
    <row r="750" spans="1:15" ht="14.4" x14ac:dyDescent="0.3">
      <c r="A750" s="143">
        <v>45356.931226851855</v>
      </c>
      <c r="B750" s="46">
        <f t="shared" si="11"/>
        <v>45356.931250000001</v>
      </c>
      <c r="C750" s="141">
        <v>1.6311304347826101</v>
      </c>
      <c r="D750" s="141">
        <v>0.366645454545455</v>
      </c>
      <c r="E750" s="141">
        <v>1399.9173913043501</v>
      </c>
      <c r="F750" s="141">
        <v>38.615263157894702</v>
      </c>
      <c r="G750" s="141">
        <v>35.57</v>
      </c>
      <c r="H750" s="141">
        <v>37.095999999999997</v>
      </c>
      <c r="I750" s="141">
        <v>6.6016363636363602</v>
      </c>
      <c r="J750" s="141">
        <v>2.6150000000000002</v>
      </c>
      <c r="K750" s="141">
        <v>31.024999999999999</v>
      </c>
      <c r="L750" s="144"/>
      <c r="M750" s="141">
        <v>4502.6666666666697</v>
      </c>
      <c r="N750" s="141">
        <v>4901.4156923076898</v>
      </c>
      <c r="O750" s="144"/>
    </row>
    <row r="751" spans="1:15" ht="14.4" x14ac:dyDescent="0.3">
      <c r="A751" s="143">
        <v>45356.931921296295</v>
      </c>
      <c r="B751" s="46">
        <f t="shared" si="11"/>
        <v>45356.931944444448</v>
      </c>
      <c r="C751" s="141">
        <v>1.621095</v>
      </c>
      <c r="D751" s="141">
        <v>0.37554999999999999</v>
      </c>
      <c r="E751" s="141">
        <v>1399.9449999999999</v>
      </c>
      <c r="F751" s="141">
        <v>38.712499999999999</v>
      </c>
      <c r="G751" s="141">
        <v>35.935000000000002</v>
      </c>
      <c r="H751" s="141">
        <v>37.095999999999997</v>
      </c>
      <c r="I751" s="141">
        <v>6.6019166666666704</v>
      </c>
      <c r="J751" s="141">
        <v>2.64</v>
      </c>
      <c r="K751" s="141">
        <v>31.204166666666701</v>
      </c>
      <c r="L751" s="144"/>
      <c r="M751" s="141">
        <v>4551.6666666666697</v>
      </c>
      <c r="N751" s="141">
        <v>4901.4156923076898</v>
      </c>
      <c r="O751" s="144"/>
    </row>
    <row r="752" spans="1:15" ht="14.4" x14ac:dyDescent="0.3">
      <c r="A752" s="143">
        <v>45356.932615740741</v>
      </c>
      <c r="B752" s="46">
        <f t="shared" si="11"/>
        <v>45356.932638888888</v>
      </c>
      <c r="C752" s="141">
        <v>1.61635217391304</v>
      </c>
      <c r="D752" s="141">
        <v>0.38440000000000002</v>
      </c>
      <c r="E752" s="141">
        <v>1400.22608695652</v>
      </c>
      <c r="F752" s="141">
        <v>39.189</v>
      </c>
      <c r="G752" s="141">
        <v>36.164999999999999</v>
      </c>
      <c r="H752" s="141">
        <v>37.094999999999999</v>
      </c>
      <c r="I752" s="141">
        <v>6.6005833333333301</v>
      </c>
      <c r="J752" s="141">
        <v>2.67</v>
      </c>
      <c r="K752" s="141">
        <v>31.4561538461538</v>
      </c>
      <c r="L752" s="144"/>
      <c r="M752" s="141">
        <v>4591</v>
      </c>
      <c r="N752" s="141">
        <v>4901.4156923076898</v>
      </c>
      <c r="O752" s="144"/>
    </row>
    <row r="753" spans="1:15" ht="14.4" x14ac:dyDescent="0.3">
      <c r="A753" s="143">
        <v>45356.933310185188</v>
      </c>
      <c r="B753" s="46">
        <f t="shared" si="11"/>
        <v>45356.933333333334</v>
      </c>
      <c r="C753" s="141">
        <v>1.60979047619048</v>
      </c>
      <c r="D753" s="141">
        <v>0.39009545454545502</v>
      </c>
      <c r="E753" s="141">
        <v>1399.82380952381</v>
      </c>
      <c r="F753" s="141">
        <v>39.312142857142902</v>
      </c>
      <c r="G753" s="141">
        <v>36.340000000000003</v>
      </c>
      <c r="H753" s="141">
        <v>37.1</v>
      </c>
      <c r="I753" s="141">
        <v>6.601</v>
      </c>
      <c r="J753" s="141">
        <v>2.6933333333333298</v>
      </c>
      <c r="K753" s="141">
        <v>31.746363636363601</v>
      </c>
      <c r="L753" s="144"/>
      <c r="M753" s="141">
        <v>4635.3333333333303</v>
      </c>
      <c r="N753" s="141">
        <v>4901.4156923076898</v>
      </c>
      <c r="O753" s="144"/>
    </row>
    <row r="754" spans="1:15" ht="14.4" x14ac:dyDescent="0.3">
      <c r="A754" s="143">
        <v>45356.934004629627</v>
      </c>
      <c r="B754" s="46">
        <f t="shared" si="11"/>
        <v>45356.934027777781</v>
      </c>
      <c r="C754" s="141">
        <v>1.6039047619047599</v>
      </c>
      <c r="D754" s="141">
        <v>0.39377000000000001</v>
      </c>
      <c r="E754" s="141">
        <v>1399.7952380952399</v>
      </c>
      <c r="F754" s="141">
        <v>38.597499999999997</v>
      </c>
      <c r="G754" s="141">
        <v>36.590000000000003</v>
      </c>
      <c r="H754" s="141">
        <v>37.104999999999997</v>
      </c>
      <c r="I754" s="141">
        <v>6.6024000000000003</v>
      </c>
      <c r="J754" s="141">
        <v>2.71</v>
      </c>
      <c r="K754" s="141">
        <v>31.9516666666667</v>
      </c>
      <c r="L754" s="144"/>
      <c r="M754" s="141">
        <v>4671</v>
      </c>
      <c r="N754" s="141">
        <v>4901.4156923076898</v>
      </c>
      <c r="O754" s="144"/>
    </row>
    <row r="755" spans="1:15" ht="14.4" x14ac:dyDescent="0.3">
      <c r="A755" s="143">
        <v>45356.934699074074</v>
      </c>
      <c r="B755" s="46">
        <f t="shared" si="11"/>
        <v>45356.93472222222</v>
      </c>
      <c r="C755" s="141">
        <v>1.5974999999999999</v>
      </c>
      <c r="D755" s="141">
        <v>0.39869090909090898</v>
      </c>
      <c r="E755" s="141">
        <v>1400.1045454545499</v>
      </c>
      <c r="F755" s="141">
        <v>38.651874999999997</v>
      </c>
      <c r="G755" s="141">
        <v>36.994999999999997</v>
      </c>
      <c r="H755" s="141">
        <v>37.104999999999997</v>
      </c>
      <c r="I755" s="141">
        <v>6.60363636363636</v>
      </c>
      <c r="J755" s="141">
        <v>2.7349999999999999</v>
      </c>
      <c r="K755" s="141">
        <v>32.146666666666697</v>
      </c>
      <c r="L755" s="144"/>
      <c r="M755" s="141">
        <v>4697.5</v>
      </c>
      <c r="N755" s="141">
        <v>4901.4156923076898</v>
      </c>
      <c r="O755" s="144"/>
    </row>
    <row r="756" spans="1:15" ht="14.4" x14ac:dyDescent="0.3">
      <c r="A756" s="143">
        <v>45356.935393518521</v>
      </c>
      <c r="B756" s="46">
        <f t="shared" si="11"/>
        <v>45356.935416666667</v>
      </c>
      <c r="C756" s="141">
        <v>1.5879000000000001</v>
      </c>
      <c r="D756" s="141">
        <v>0.415495454545455</v>
      </c>
      <c r="E756" s="141">
        <v>1399.8454545454499</v>
      </c>
      <c r="F756" s="141">
        <v>38.927500000000002</v>
      </c>
      <c r="G756" s="141">
        <v>37.265000000000001</v>
      </c>
      <c r="H756" s="141">
        <v>37.104999999999997</v>
      </c>
      <c r="I756" s="141">
        <v>6.6023571428571399</v>
      </c>
      <c r="J756" s="141">
        <v>2.76</v>
      </c>
      <c r="K756" s="141">
        <v>32.386666666666699</v>
      </c>
      <c r="L756" s="144"/>
      <c r="M756" s="141">
        <v>4721</v>
      </c>
      <c r="N756" s="141">
        <v>4901.4156923076898</v>
      </c>
      <c r="O756" s="144"/>
    </row>
    <row r="757" spans="1:15" ht="14.4" x14ac:dyDescent="0.3">
      <c r="A757" s="143">
        <v>45356.93608796296</v>
      </c>
      <c r="B757" s="46">
        <f t="shared" si="11"/>
        <v>45356.936111111114</v>
      </c>
      <c r="C757" s="141">
        <v>1.58342727272727</v>
      </c>
      <c r="D757" s="141">
        <v>0.41374090909090899</v>
      </c>
      <c r="E757" s="141">
        <v>1400.37368421053</v>
      </c>
      <c r="F757" s="141">
        <v>39.2073684210526</v>
      </c>
      <c r="G757" s="141">
        <v>37.494999999999997</v>
      </c>
      <c r="H757" s="141">
        <v>37.104999999999997</v>
      </c>
      <c r="I757" s="141">
        <v>6.6006153846153897</v>
      </c>
      <c r="J757" s="141">
        <v>2.78</v>
      </c>
      <c r="K757" s="141">
        <v>32.680769230769201</v>
      </c>
      <c r="L757" s="144"/>
      <c r="M757" s="141">
        <v>4760</v>
      </c>
      <c r="N757" s="141">
        <v>4901.4156923076898</v>
      </c>
      <c r="O757" s="144"/>
    </row>
    <row r="758" spans="1:15" ht="14.4" x14ac:dyDescent="0.3">
      <c r="A758" s="143">
        <v>45356.936782407407</v>
      </c>
      <c r="B758" s="46">
        <f t="shared" si="11"/>
        <v>45356.936805555561</v>
      </c>
      <c r="C758" s="141">
        <v>1.58273913043478</v>
      </c>
      <c r="D758" s="141">
        <v>0.417678260869565</v>
      </c>
      <c r="E758" s="141">
        <v>1400.1571428571399</v>
      </c>
      <c r="F758" s="141">
        <v>39.426875000000003</v>
      </c>
      <c r="G758" s="141">
        <v>37.645000000000003</v>
      </c>
      <c r="H758" s="141">
        <v>37.104999999999997</v>
      </c>
      <c r="I758" s="141">
        <v>6.6010909090909102</v>
      </c>
      <c r="J758" s="141">
        <v>2.8050000000000002</v>
      </c>
      <c r="K758" s="141">
        <v>32.968333333333298</v>
      </c>
      <c r="L758" s="144"/>
      <c r="M758" s="141">
        <v>4801</v>
      </c>
      <c r="N758" s="141">
        <v>4901.4156923076898</v>
      </c>
      <c r="O758" s="144"/>
    </row>
    <row r="759" spans="1:15" ht="14.4" x14ac:dyDescent="0.3">
      <c r="A759" s="143">
        <v>45356.937476851854</v>
      </c>
      <c r="B759" s="46">
        <f t="shared" si="11"/>
        <v>45356.9375</v>
      </c>
      <c r="C759" s="141">
        <v>1.5748</v>
      </c>
      <c r="D759" s="141">
        <v>0.42649545454545501</v>
      </c>
      <c r="E759" s="141">
        <v>1400.20909090909</v>
      </c>
      <c r="F759" s="141">
        <v>38.932857142857102</v>
      </c>
      <c r="G759" s="141">
        <v>37.835000000000001</v>
      </c>
      <c r="H759" s="141">
        <v>37.11</v>
      </c>
      <c r="I759" s="141">
        <v>6.6014999999999997</v>
      </c>
      <c r="J759" s="141">
        <v>2.8250000000000002</v>
      </c>
      <c r="K759" s="141">
        <v>33.204545454545503</v>
      </c>
      <c r="L759" s="144"/>
      <c r="M759" s="141">
        <v>4845</v>
      </c>
      <c r="N759" s="141">
        <v>4901.4156923076898</v>
      </c>
      <c r="O759" s="144"/>
    </row>
    <row r="760" spans="1:15" ht="14.4" x14ac:dyDescent="0.3">
      <c r="A760" s="143">
        <v>45356.938171296293</v>
      </c>
      <c r="B760" s="46">
        <f t="shared" si="11"/>
        <v>45356.938194444447</v>
      </c>
      <c r="C760" s="141">
        <v>1.56711363636364</v>
      </c>
      <c r="D760" s="141">
        <v>0.42975909090909098</v>
      </c>
      <c r="E760" s="141">
        <v>1399.3285714285701</v>
      </c>
      <c r="F760" s="141">
        <v>38.634444444444398</v>
      </c>
      <c r="G760" s="141">
        <v>38.204999999999998</v>
      </c>
      <c r="H760" s="141">
        <v>37.115000000000002</v>
      </c>
      <c r="I760" s="141">
        <v>6.6023333333333296</v>
      </c>
      <c r="J760" s="141">
        <v>2.8450000000000002</v>
      </c>
      <c r="K760" s="141">
        <v>33.369999999999997</v>
      </c>
      <c r="L760" s="144"/>
      <c r="M760" s="141">
        <v>4884.25</v>
      </c>
      <c r="N760" s="141">
        <v>4901.4156923076898</v>
      </c>
      <c r="O760" s="144"/>
    </row>
    <row r="761" spans="1:15" ht="14.4" x14ac:dyDescent="0.3">
      <c r="A761" s="143">
        <v>45356.93886574074</v>
      </c>
      <c r="B761" s="46">
        <f t="shared" si="11"/>
        <v>45356.938888888893</v>
      </c>
      <c r="C761" s="141">
        <v>1.5585363636363601</v>
      </c>
      <c r="D761" s="141">
        <v>0.43903478260869599</v>
      </c>
      <c r="E761" s="141">
        <v>1399.6652173913001</v>
      </c>
      <c r="F761" s="141">
        <v>38.53125</v>
      </c>
      <c r="G761" s="141">
        <v>38.585000000000001</v>
      </c>
      <c r="H761" s="141">
        <v>37.116666666666703</v>
      </c>
      <c r="I761" s="141">
        <v>6.59981818181818</v>
      </c>
      <c r="J761" s="141">
        <v>2.87</v>
      </c>
      <c r="K761" s="141">
        <v>33.561</v>
      </c>
      <c r="L761" s="144"/>
      <c r="M761" s="141">
        <v>4926</v>
      </c>
      <c r="N761" s="141">
        <v>4901.4156923076898</v>
      </c>
      <c r="O761" s="144"/>
    </row>
    <row r="762" spans="1:15" ht="14.4" x14ac:dyDescent="0.3">
      <c r="A762" s="143">
        <v>45356.939560185187</v>
      </c>
      <c r="B762" s="46">
        <f t="shared" si="11"/>
        <v>45356.939583333333</v>
      </c>
      <c r="C762" s="141">
        <v>1.5503590909090901</v>
      </c>
      <c r="D762" s="141">
        <v>0.45028181818181801</v>
      </c>
      <c r="E762" s="141">
        <v>1400.05714285714</v>
      </c>
      <c r="F762" s="141">
        <v>38.867777777777803</v>
      </c>
      <c r="G762" s="141">
        <v>38.89</v>
      </c>
      <c r="H762" s="141">
        <v>37.113999999999997</v>
      </c>
      <c r="I762" s="141">
        <v>6.5995555555555603</v>
      </c>
      <c r="J762" s="141">
        <v>2.9</v>
      </c>
      <c r="K762" s="141">
        <v>33.810833333333299</v>
      </c>
      <c r="L762" s="144"/>
      <c r="M762" s="141">
        <v>4976.5</v>
      </c>
      <c r="N762" s="141">
        <v>4901.4156923076898</v>
      </c>
      <c r="O762" s="144"/>
    </row>
    <row r="763" spans="1:15" ht="14.4" x14ac:dyDescent="0.3">
      <c r="A763" s="143">
        <v>45356.940254629626</v>
      </c>
      <c r="B763" s="46">
        <f t="shared" si="11"/>
        <v>45356.94027777778</v>
      </c>
      <c r="C763" s="141">
        <v>1.5402913043478299</v>
      </c>
      <c r="D763" s="141">
        <v>0.45439565217391298</v>
      </c>
      <c r="E763" s="141">
        <v>1400.19565217391</v>
      </c>
      <c r="F763" s="141">
        <v>39.164444444444399</v>
      </c>
      <c r="G763" s="141">
        <v>39.119999999999997</v>
      </c>
      <c r="H763" s="141">
        <v>37.113999999999997</v>
      </c>
      <c r="I763" s="141">
        <v>6.6011333333333297</v>
      </c>
      <c r="J763" s="141">
        <v>2.9249999999999998</v>
      </c>
      <c r="K763" s="141">
        <v>34.108333333333299</v>
      </c>
      <c r="L763" s="144"/>
      <c r="M763" s="141">
        <v>5016.25</v>
      </c>
      <c r="N763" s="141">
        <v>4901.4156923076898</v>
      </c>
      <c r="O763" s="144"/>
    </row>
    <row r="764" spans="1:15" ht="14.4" x14ac:dyDescent="0.3">
      <c r="A764" s="143">
        <v>45356.940949074073</v>
      </c>
      <c r="B764" s="46">
        <f t="shared" si="11"/>
        <v>45356.940972222226</v>
      </c>
      <c r="C764" s="141">
        <v>1.5385181818181799</v>
      </c>
      <c r="D764" s="141">
        <v>0.45892272727272698</v>
      </c>
      <c r="E764" s="141">
        <v>1400.03636363636</v>
      </c>
      <c r="F764" s="141">
        <v>39.314545454545502</v>
      </c>
      <c r="G764" s="141">
        <v>39.29</v>
      </c>
      <c r="H764" s="141">
        <v>37.11</v>
      </c>
      <c r="I764" s="141">
        <v>6.6020000000000003</v>
      </c>
      <c r="J764" s="141">
        <v>2.95</v>
      </c>
      <c r="K764" s="141">
        <v>34.413846153846201</v>
      </c>
      <c r="L764" s="144"/>
      <c r="M764" s="141">
        <v>5067</v>
      </c>
      <c r="N764" s="141">
        <v>4901.4156923076898</v>
      </c>
      <c r="O764" s="144"/>
    </row>
    <row r="765" spans="1:15" ht="14.4" x14ac:dyDescent="0.3">
      <c r="A765" s="143">
        <v>45356.941643518519</v>
      </c>
      <c r="B765" s="46">
        <f t="shared" si="11"/>
        <v>45356.941666666666</v>
      </c>
      <c r="C765" s="141">
        <v>1.5291458333333301</v>
      </c>
      <c r="D765" s="141">
        <v>0.46785833333333299</v>
      </c>
      <c r="E765" s="141">
        <v>1400.2625</v>
      </c>
      <c r="F765" s="141">
        <v>39.054782608695703</v>
      </c>
      <c r="G765" s="141">
        <v>39.5</v>
      </c>
      <c r="H765" s="141">
        <v>37.104999999999997</v>
      </c>
      <c r="I765" s="141">
        <v>6.60107142857143</v>
      </c>
      <c r="J765" s="141">
        <v>2.9750000000000001</v>
      </c>
      <c r="K765" s="141">
        <v>34.649285714285703</v>
      </c>
      <c r="L765" s="144"/>
      <c r="M765" s="141">
        <v>5107.2</v>
      </c>
      <c r="N765" s="141">
        <v>4901.4156923076898</v>
      </c>
      <c r="O765" s="144"/>
    </row>
    <row r="766" spans="1:15" ht="14.4" x14ac:dyDescent="0.3">
      <c r="A766" s="143">
        <v>45356.942337962966</v>
      </c>
      <c r="B766" s="46">
        <f t="shared" si="11"/>
        <v>45356.942361111112</v>
      </c>
      <c r="C766" s="141">
        <v>1.52654545454545</v>
      </c>
      <c r="D766" s="141">
        <v>0.4773</v>
      </c>
      <c r="E766" s="141">
        <v>1399.6363636363601</v>
      </c>
      <c r="F766" s="141">
        <v>38.059090909090898</v>
      </c>
      <c r="G766" s="141">
        <v>39.865000000000002</v>
      </c>
      <c r="H766" s="141">
        <v>37.115000000000002</v>
      </c>
      <c r="I766" s="141">
        <v>6.6005714285714303</v>
      </c>
      <c r="J766" s="141">
        <v>2.9950000000000001</v>
      </c>
      <c r="K766" s="141">
        <v>34.850833333333298</v>
      </c>
      <c r="L766" s="144"/>
      <c r="M766" s="141">
        <v>5153.6666666666697</v>
      </c>
      <c r="N766" s="141">
        <v>4901.4156923076898</v>
      </c>
      <c r="O766" s="144"/>
    </row>
    <row r="767" spans="1:15" ht="14.4" x14ac:dyDescent="0.3">
      <c r="A767" s="143">
        <v>45356.943032407406</v>
      </c>
      <c r="B767" s="46">
        <f t="shared" si="11"/>
        <v>45356.943055555559</v>
      </c>
      <c r="C767" s="141">
        <v>1.50818260869565</v>
      </c>
      <c r="D767" s="141">
        <v>0.49438260869565198</v>
      </c>
      <c r="E767" s="141">
        <v>1400.3454545454499</v>
      </c>
      <c r="F767" s="141">
        <v>38.532857142857097</v>
      </c>
      <c r="G767" s="141">
        <v>40.43</v>
      </c>
      <c r="H767" s="141">
        <v>37.115000000000002</v>
      </c>
      <c r="I767" s="141">
        <v>6.6007142857142904</v>
      </c>
      <c r="J767" s="141">
        <v>3.02</v>
      </c>
      <c r="K767" s="141">
        <v>35.029166666666697</v>
      </c>
      <c r="L767" s="144"/>
      <c r="M767" s="141">
        <v>5191.5</v>
      </c>
      <c r="N767" s="141">
        <v>4901.4156923076898</v>
      </c>
      <c r="O767" s="144"/>
    </row>
    <row r="768" spans="1:15" ht="14.4" x14ac:dyDescent="0.3">
      <c r="A768" s="143">
        <v>45356.943726851852</v>
      </c>
      <c r="B768" s="46">
        <f t="shared" si="11"/>
        <v>45356.943749999999</v>
      </c>
      <c r="C768" s="141">
        <v>1.50520454545455</v>
      </c>
      <c r="D768" s="141">
        <v>0.49058181818181801</v>
      </c>
      <c r="E768" s="141">
        <v>1400.1849999999999</v>
      </c>
      <c r="F768" s="141">
        <v>39.246190476190499</v>
      </c>
      <c r="G768" s="141">
        <v>40.630000000000003</v>
      </c>
      <c r="H768" s="141">
        <v>37.115000000000002</v>
      </c>
      <c r="I768" s="141">
        <v>6.6005454545454496</v>
      </c>
      <c r="J768" s="141">
        <v>3.05</v>
      </c>
      <c r="K768" s="141">
        <v>35.32</v>
      </c>
      <c r="L768" s="144"/>
      <c r="M768" s="141">
        <v>5251.1666666666697</v>
      </c>
      <c r="N768" s="141">
        <v>4901.4156923076898</v>
      </c>
      <c r="O768" s="144"/>
    </row>
    <row r="769" spans="1:15" ht="14.4" x14ac:dyDescent="0.3">
      <c r="A769" s="143">
        <v>45356.944421296299</v>
      </c>
      <c r="B769" s="46">
        <f t="shared" si="11"/>
        <v>45356.944444444445</v>
      </c>
      <c r="C769" s="141">
        <v>1.49743181818182</v>
      </c>
      <c r="D769" s="141">
        <v>0.50387727272727301</v>
      </c>
      <c r="E769" s="141">
        <v>1400.1909090909101</v>
      </c>
      <c r="F769" s="141">
        <v>38.436875000000001</v>
      </c>
      <c r="G769" s="141">
        <v>40.93</v>
      </c>
      <c r="H769" s="141">
        <v>37.115000000000002</v>
      </c>
      <c r="I769" s="141">
        <v>6.6021999999999998</v>
      </c>
      <c r="J769" s="141">
        <v>3.0750000000000002</v>
      </c>
      <c r="K769" s="141">
        <v>35.629090909090898</v>
      </c>
      <c r="L769" s="144"/>
      <c r="M769" s="141">
        <v>5303.6666666666697</v>
      </c>
      <c r="N769" s="141">
        <v>4901.4156923076898</v>
      </c>
      <c r="O769" s="144"/>
    </row>
    <row r="770" spans="1:15" ht="14.4" x14ac:dyDescent="0.3">
      <c r="A770" s="143">
        <v>45356.945115740738</v>
      </c>
      <c r="B770" s="46">
        <f t="shared" si="11"/>
        <v>45356.945138888892</v>
      </c>
      <c r="C770" s="141">
        <v>1.4841</v>
      </c>
      <c r="D770" s="141">
        <v>0.51330869565217396</v>
      </c>
      <c r="E770" s="141">
        <v>1400.01304347826</v>
      </c>
      <c r="F770" s="141">
        <v>38.391428571428598</v>
      </c>
      <c r="G770" s="141">
        <v>41.38</v>
      </c>
      <c r="H770" s="141">
        <v>37.115000000000002</v>
      </c>
      <c r="I770" s="141">
        <v>6.6014285714285696</v>
      </c>
      <c r="J770" s="141">
        <v>3.0950000000000002</v>
      </c>
      <c r="K770" s="141">
        <v>35.852499999999999</v>
      </c>
      <c r="L770" s="141"/>
      <c r="M770" s="141">
        <v>5346.3333333333303</v>
      </c>
      <c r="N770" s="141">
        <v>4901.4156923076898</v>
      </c>
      <c r="O770" s="144"/>
    </row>
    <row r="771" spans="1:15" ht="14.4" x14ac:dyDescent="0.3">
      <c r="A771" s="143">
        <v>45356.945810185185</v>
      </c>
      <c r="B771" s="46">
        <f t="shared" ref="B771:B834" si="12">MROUND(A771,"00:01:00")</f>
        <v>45356.945833333339</v>
      </c>
      <c r="C771" s="141">
        <v>1.47848260869565</v>
      </c>
      <c r="D771" s="141">
        <v>0.51731304347826101</v>
      </c>
      <c r="E771" s="141">
        <v>1399.9391304347801</v>
      </c>
      <c r="F771" s="141">
        <v>38.894117647058799</v>
      </c>
      <c r="G771" s="141">
        <v>41.66</v>
      </c>
      <c r="H771" s="141">
        <v>37.116</v>
      </c>
      <c r="I771" s="141">
        <v>6.6003846153846197</v>
      </c>
      <c r="J771" s="141">
        <v>3.12</v>
      </c>
      <c r="K771" s="141">
        <v>36.112499999999997</v>
      </c>
      <c r="L771" s="144"/>
      <c r="M771" s="141">
        <v>5388.6666666666697</v>
      </c>
      <c r="N771" s="141">
        <v>4901.4156923076898</v>
      </c>
      <c r="O771" s="144"/>
    </row>
    <row r="772" spans="1:15" ht="14.4" x14ac:dyDescent="0.3">
      <c r="A772" s="143">
        <v>45356.946504629632</v>
      </c>
      <c r="B772" s="46">
        <f t="shared" si="12"/>
        <v>45356.946527777778</v>
      </c>
      <c r="C772" s="141">
        <v>1.4679238095238101</v>
      </c>
      <c r="D772" s="141">
        <v>0.52946666666666697</v>
      </c>
      <c r="E772" s="141">
        <v>1399.92380952381</v>
      </c>
      <c r="F772" s="141">
        <v>38.821428571428598</v>
      </c>
      <c r="G772" s="141">
        <v>41.945</v>
      </c>
      <c r="H772" s="141">
        <v>37.115000000000002</v>
      </c>
      <c r="I772" s="141">
        <v>6.6012500000000003</v>
      </c>
      <c r="J772" s="141">
        <v>3.15</v>
      </c>
      <c r="K772" s="141">
        <v>36.427500000000002</v>
      </c>
      <c r="L772" s="144"/>
      <c r="M772" s="141">
        <v>5430.3333333333303</v>
      </c>
      <c r="N772" s="141">
        <v>4901.4156923076898</v>
      </c>
      <c r="O772" s="144"/>
    </row>
    <row r="773" spans="1:15" ht="14.4" x14ac:dyDescent="0.3">
      <c r="A773" s="143">
        <v>45356.947199074071</v>
      </c>
      <c r="B773" s="46">
        <f t="shared" si="12"/>
        <v>45356.947222222225</v>
      </c>
      <c r="C773" s="141">
        <v>1.4586347826087001</v>
      </c>
      <c r="D773" s="141">
        <v>0.53848260869565201</v>
      </c>
      <c r="E773" s="141">
        <v>1400.2347826087</v>
      </c>
      <c r="F773" s="141">
        <v>38.618499999999997</v>
      </c>
      <c r="G773" s="141">
        <v>42.284999999999997</v>
      </c>
      <c r="H773" s="141">
        <v>37.113333333333301</v>
      </c>
      <c r="I773" s="141">
        <v>6.6012500000000003</v>
      </c>
      <c r="J773" s="141">
        <v>3.18</v>
      </c>
      <c r="K773" s="141">
        <v>36.723333333333301</v>
      </c>
      <c r="L773" s="144"/>
      <c r="M773" s="141">
        <v>5468</v>
      </c>
      <c r="N773" s="141">
        <v>4901.4156923076898</v>
      </c>
      <c r="O773" s="144"/>
    </row>
    <row r="774" spans="1:15" ht="14.4" x14ac:dyDescent="0.3">
      <c r="A774" s="143">
        <v>45356.947893518518</v>
      </c>
      <c r="B774" s="46">
        <f t="shared" si="12"/>
        <v>45356.947916666672</v>
      </c>
      <c r="C774" s="141">
        <v>1.4547652173912999</v>
      </c>
      <c r="D774" s="141">
        <v>0.54757826086956496</v>
      </c>
      <c r="E774" s="141">
        <v>1400.01739130435</v>
      </c>
      <c r="F774" s="141">
        <v>38.937368421052597</v>
      </c>
      <c r="G774" s="141">
        <v>42.6</v>
      </c>
      <c r="H774" s="141">
        <v>37.115000000000002</v>
      </c>
      <c r="I774" s="141">
        <v>6.6018571428571402</v>
      </c>
      <c r="J774" s="141">
        <v>3.2050000000000001</v>
      </c>
      <c r="K774" s="141">
        <v>36.981999999999999</v>
      </c>
      <c r="L774" s="144"/>
      <c r="M774" s="141">
        <v>5512.6666666666697</v>
      </c>
      <c r="N774" s="141">
        <v>4901.4156923076898</v>
      </c>
      <c r="O774" s="144"/>
    </row>
    <row r="775" spans="1:15" ht="14.4" x14ac:dyDescent="0.3">
      <c r="A775" s="143">
        <v>45356.948587962965</v>
      </c>
      <c r="B775" s="46">
        <f t="shared" si="12"/>
        <v>45356.948611111111</v>
      </c>
      <c r="C775" s="141">
        <v>1.4494043478260901</v>
      </c>
      <c r="D775" s="141">
        <v>0.548430434782609</v>
      </c>
      <c r="E775" s="141">
        <v>1399.7347826087</v>
      </c>
      <c r="F775" s="141">
        <v>39.174666666666702</v>
      </c>
      <c r="G775" s="141">
        <v>42.784999999999997</v>
      </c>
      <c r="H775" s="141">
        <v>37.116</v>
      </c>
      <c r="I775" s="141">
        <v>6.6005714285714303</v>
      </c>
      <c r="J775" s="141">
        <v>3.2349999999999999</v>
      </c>
      <c r="K775" s="141">
        <v>37.313076923076899</v>
      </c>
      <c r="L775" s="144"/>
      <c r="M775" s="141">
        <v>5557</v>
      </c>
      <c r="N775" s="141">
        <v>4901.4156923076898</v>
      </c>
      <c r="O775" s="144"/>
    </row>
    <row r="776" spans="1:15" ht="14.4" x14ac:dyDescent="0.3">
      <c r="A776" s="143">
        <v>45356.949282407404</v>
      </c>
      <c r="B776" s="46">
        <f t="shared" si="12"/>
        <v>45356.949305555558</v>
      </c>
      <c r="C776" s="141">
        <v>1.44247619047619</v>
      </c>
      <c r="D776" s="141">
        <v>0.56384347826087</v>
      </c>
      <c r="E776" s="141">
        <v>1399.69545454545</v>
      </c>
      <c r="F776" s="141">
        <v>38.398636363636399</v>
      </c>
      <c r="G776" s="141">
        <v>43.134999999999998</v>
      </c>
      <c r="H776" s="141">
        <v>37.115000000000002</v>
      </c>
      <c r="I776" s="141">
        <v>6.6008461538461498</v>
      </c>
      <c r="J776" s="141">
        <v>3.2650000000000001</v>
      </c>
      <c r="K776" s="141">
        <v>37.597999999999999</v>
      </c>
      <c r="L776" s="144"/>
      <c r="M776" s="141">
        <v>5593.25</v>
      </c>
      <c r="N776" s="141">
        <v>4901.4156923076898</v>
      </c>
      <c r="O776" s="144"/>
    </row>
    <row r="777" spans="1:15" ht="14.4" x14ac:dyDescent="0.3">
      <c r="A777" s="143">
        <v>45356.949976851851</v>
      </c>
      <c r="B777" s="46">
        <f t="shared" si="12"/>
        <v>45356.950000000004</v>
      </c>
      <c r="C777" s="141">
        <v>1.4303217391304299</v>
      </c>
      <c r="D777" s="141">
        <v>0.57274782608695696</v>
      </c>
      <c r="E777" s="141">
        <v>1399.8913043478301</v>
      </c>
      <c r="F777" s="141">
        <v>38.313043478260902</v>
      </c>
      <c r="G777" s="141">
        <v>43.524999999999999</v>
      </c>
      <c r="H777" s="141">
        <v>37.118333333333297</v>
      </c>
      <c r="I777" s="141">
        <v>6.6016153846153802</v>
      </c>
      <c r="J777" s="141">
        <v>3.29</v>
      </c>
      <c r="K777" s="141">
        <v>37.834615384615397</v>
      </c>
      <c r="L777" s="144"/>
      <c r="M777" s="141">
        <v>5641</v>
      </c>
      <c r="N777" s="141">
        <v>4901.4156923076898</v>
      </c>
      <c r="O777" s="144"/>
    </row>
    <row r="778" spans="1:15" ht="14.4" x14ac:dyDescent="0.3">
      <c r="A778" s="143">
        <v>45356.950671296298</v>
      </c>
      <c r="B778" s="46">
        <f t="shared" si="12"/>
        <v>45356.950694444444</v>
      </c>
      <c r="C778" s="141">
        <v>1.41716666666667</v>
      </c>
      <c r="D778" s="141">
        <v>0.58317142857142901</v>
      </c>
      <c r="E778" s="141">
        <v>1399.50454545455</v>
      </c>
      <c r="F778" s="141">
        <v>37.974090909090897</v>
      </c>
      <c r="G778" s="141">
        <v>44.07</v>
      </c>
      <c r="H778" s="141">
        <v>37.122</v>
      </c>
      <c r="I778" s="141">
        <v>6.6038666666666703</v>
      </c>
      <c r="J778" s="141">
        <v>3.32</v>
      </c>
      <c r="K778" s="141">
        <v>38.078333333333298</v>
      </c>
      <c r="L778" s="144"/>
      <c r="M778" s="141">
        <v>5704.1666666666697</v>
      </c>
      <c r="N778" s="141">
        <v>4901.4156923076898</v>
      </c>
      <c r="O778" s="144"/>
    </row>
    <row r="779" spans="1:15" ht="14.4" x14ac:dyDescent="0.3">
      <c r="A779" s="143">
        <v>45356.951365740744</v>
      </c>
      <c r="B779" s="46">
        <f t="shared" si="12"/>
        <v>45356.951388888891</v>
      </c>
      <c r="C779" s="141">
        <v>1.4108478260869599</v>
      </c>
      <c r="D779" s="141">
        <v>0.58884999999999998</v>
      </c>
      <c r="E779" s="141">
        <v>1399.8916666666701</v>
      </c>
      <c r="F779" s="141">
        <v>39.393333333333302</v>
      </c>
      <c r="G779" s="141">
        <v>44.31</v>
      </c>
      <c r="H779" s="141">
        <v>37.119999999999997</v>
      </c>
      <c r="I779" s="141">
        <v>6.6026428571428601</v>
      </c>
      <c r="J779" s="141">
        <v>3.34</v>
      </c>
      <c r="K779" s="141">
        <v>38.3776923076923</v>
      </c>
      <c r="L779" s="144"/>
      <c r="M779" s="141">
        <v>5751.5</v>
      </c>
      <c r="N779" s="141">
        <v>4901.4156923076898</v>
      </c>
      <c r="O779" s="144"/>
    </row>
    <row r="780" spans="1:15" ht="14.4" x14ac:dyDescent="0.3">
      <c r="A780" s="143">
        <v>45356.952060185184</v>
      </c>
      <c r="B780" s="46">
        <f t="shared" si="12"/>
        <v>45356.952083333337</v>
      </c>
      <c r="C780" s="141">
        <v>1.4043260869565199</v>
      </c>
      <c r="D780" s="141">
        <v>0.58779999999999999</v>
      </c>
      <c r="E780" s="141">
        <v>1400.1681818181801</v>
      </c>
      <c r="F780" s="141">
        <v>38.371304347826097</v>
      </c>
      <c r="G780" s="141">
        <v>44.54</v>
      </c>
      <c r="H780" s="141">
        <v>37.125</v>
      </c>
      <c r="I780" s="141">
        <v>6.6068666666666704</v>
      </c>
      <c r="J780" s="141">
        <v>3.37</v>
      </c>
      <c r="K780" s="141">
        <v>38.763846153846202</v>
      </c>
      <c r="L780" s="144"/>
      <c r="M780" s="141">
        <v>5798</v>
      </c>
      <c r="N780" s="141">
        <v>4901.4156923076898</v>
      </c>
      <c r="O780" s="144"/>
    </row>
    <row r="781" spans="1:15" ht="14.4" x14ac:dyDescent="0.3">
      <c r="A781" s="143">
        <v>45356.95275462963</v>
      </c>
      <c r="B781" s="46">
        <f t="shared" si="12"/>
        <v>45356.952777777777</v>
      </c>
      <c r="C781" s="141">
        <v>1.39334347826087</v>
      </c>
      <c r="D781" s="141">
        <v>0.60109999999999997</v>
      </c>
      <c r="E781" s="141">
        <v>1399.1318181818201</v>
      </c>
      <c r="F781" s="141">
        <v>38.5222727272727</v>
      </c>
      <c r="G781" s="141">
        <v>45.055</v>
      </c>
      <c r="H781" s="141">
        <v>37.130000000000003</v>
      </c>
      <c r="I781" s="141">
        <v>6.6023125</v>
      </c>
      <c r="J781" s="141">
        <v>3.395</v>
      </c>
      <c r="K781" s="141">
        <v>39.030769230769202</v>
      </c>
      <c r="L781" s="144"/>
      <c r="M781" s="141">
        <v>5862</v>
      </c>
      <c r="N781" s="141">
        <v>4901.4156923076898</v>
      </c>
      <c r="O781" s="144"/>
    </row>
    <row r="782" spans="1:15" ht="14.4" x14ac:dyDescent="0.3">
      <c r="A782" s="143">
        <v>45356.953449074077</v>
      </c>
      <c r="B782" s="46">
        <f t="shared" si="12"/>
        <v>45356.953472222223</v>
      </c>
      <c r="C782" s="141">
        <v>1.38416363636364</v>
      </c>
      <c r="D782" s="141">
        <v>0.60894999999999999</v>
      </c>
      <c r="E782" s="141">
        <v>1400.05454545455</v>
      </c>
      <c r="F782" s="141">
        <v>38.785555555555597</v>
      </c>
      <c r="G782" s="141">
        <v>45.335000000000001</v>
      </c>
      <c r="H782" s="141">
        <v>37.119999999999997</v>
      </c>
      <c r="I782" s="141">
        <v>6.6079999999999997</v>
      </c>
      <c r="J782" s="141">
        <v>3.43</v>
      </c>
      <c r="K782" s="141">
        <v>39.316923076923104</v>
      </c>
      <c r="L782" s="144"/>
      <c r="M782" s="141">
        <v>5862</v>
      </c>
      <c r="N782" s="141">
        <v>4901.4156923076898</v>
      </c>
      <c r="O782" s="144"/>
    </row>
    <row r="783" spans="1:15" ht="14.4" x14ac:dyDescent="0.3">
      <c r="A783" s="143">
        <v>45356.954143518517</v>
      </c>
      <c r="B783" s="46">
        <f t="shared" si="12"/>
        <v>45356.95416666667</v>
      </c>
      <c r="C783" s="141">
        <v>1.3761043478260899</v>
      </c>
      <c r="D783" s="141">
        <v>0.63096086956521702</v>
      </c>
      <c r="E783" s="141">
        <v>1400</v>
      </c>
      <c r="F783" s="141">
        <v>38.737777777777801</v>
      </c>
      <c r="G783" s="141">
        <v>45.655000000000001</v>
      </c>
      <c r="H783" s="141">
        <v>37.130000000000003</v>
      </c>
      <c r="I783" s="141">
        <v>6.6016470588235299</v>
      </c>
      <c r="J783" s="141">
        <v>3.4649999999999999</v>
      </c>
      <c r="K783" s="141">
        <v>39.692500000000003</v>
      </c>
      <c r="L783" s="144"/>
      <c r="M783" s="141">
        <v>5936.5</v>
      </c>
      <c r="N783" s="141">
        <v>4901.4156923076898</v>
      </c>
      <c r="O783" s="144"/>
    </row>
    <row r="784" spans="1:15" ht="14.4" x14ac:dyDescent="0.3">
      <c r="A784" s="143">
        <v>45356.954837962963</v>
      </c>
      <c r="B784" s="46">
        <f t="shared" si="12"/>
        <v>45356.954861111109</v>
      </c>
      <c r="C784" s="141">
        <v>1.3686</v>
      </c>
      <c r="D784" s="141">
        <v>0.62892608695652197</v>
      </c>
      <c r="E784" s="141">
        <v>1399.6523809523801</v>
      </c>
      <c r="F784" s="141">
        <v>38.627499999999998</v>
      </c>
      <c r="G784" s="141">
        <v>45.994999999999997</v>
      </c>
      <c r="H784" s="141">
        <v>37.124000000000002</v>
      </c>
      <c r="I784" s="141">
        <v>6.6026923076923101</v>
      </c>
      <c r="J784" s="141">
        <v>3.4950000000000001</v>
      </c>
      <c r="K784" s="141">
        <v>39.996666666666698</v>
      </c>
      <c r="L784" s="144"/>
      <c r="M784" s="141">
        <v>6003</v>
      </c>
      <c r="N784" s="141">
        <v>4901.4156923076898</v>
      </c>
      <c r="O784" s="144"/>
    </row>
    <row r="785" spans="1:15" ht="14.4" x14ac:dyDescent="0.3">
      <c r="A785" s="143">
        <v>45356.95553240741</v>
      </c>
      <c r="B785" s="46">
        <f t="shared" si="12"/>
        <v>45356.955555555556</v>
      </c>
      <c r="C785" s="141">
        <v>1.3614782608695699</v>
      </c>
      <c r="D785" s="141">
        <v>0.62946956521739095</v>
      </c>
      <c r="E785" s="141">
        <v>1399.8565217391299</v>
      </c>
      <c r="F785" s="141">
        <v>38.026086956521702</v>
      </c>
      <c r="G785" s="141">
        <v>46.41</v>
      </c>
      <c r="H785" s="141">
        <v>37.133333333333297</v>
      </c>
      <c r="I785" s="141">
        <v>6.6070714285714303</v>
      </c>
      <c r="J785" s="141">
        <v>3.53</v>
      </c>
      <c r="K785" s="141">
        <v>40.288461538461497</v>
      </c>
      <c r="L785" s="144"/>
      <c r="M785" s="141">
        <v>6049.3333333333303</v>
      </c>
      <c r="N785" s="141">
        <v>4901.4156923076898</v>
      </c>
      <c r="O785" s="144"/>
    </row>
    <row r="786" spans="1:15" ht="14.4" x14ac:dyDescent="0.3">
      <c r="A786" s="143">
        <v>45356.956226851849</v>
      </c>
      <c r="B786" s="46">
        <f t="shared" si="12"/>
        <v>45356.956250000003</v>
      </c>
      <c r="C786" s="141">
        <v>1.34742380952381</v>
      </c>
      <c r="D786" s="141">
        <v>0.656104545454545</v>
      </c>
      <c r="E786" s="141">
        <v>1400.085</v>
      </c>
      <c r="F786" s="141">
        <v>39.128636363636403</v>
      </c>
      <c r="G786" s="141">
        <v>46.79</v>
      </c>
      <c r="H786" s="141">
        <v>37.123333333333299</v>
      </c>
      <c r="I786" s="141">
        <v>6.6011428571428601</v>
      </c>
      <c r="J786" s="141">
        <v>3.5579999999999998</v>
      </c>
      <c r="K786" s="141">
        <v>40.559166666666698</v>
      </c>
      <c r="L786" s="144"/>
      <c r="M786" s="141">
        <v>6111.4</v>
      </c>
      <c r="N786" s="141">
        <v>4901.4156923076898</v>
      </c>
      <c r="O786" s="144"/>
    </row>
    <row r="787" spans="1:15" ht="14.4" x14ac:dyDescent="0.3">
      <c r="A787" s="143">
        <v>45356.956921296296</v>
      </c>
      <c r="B787" s="46">
        <f t="shared" si="12"/>
        <v>45356.95694444445</v>
      </c>
      <c r="C787" s="141">
        <v>1.34015</v>
      </c>
      <c r="D787" s="141">
        <v>0.65932608695652195</v>
      </c>
      <c r="E787" s="141">
        <v>1399.9304347826101</v>
      </c>
      <c r="F787" s="141">
        <v>37.858181818181798</v>
      </c>
      <c r="G787" s="141">
        <v>47.155000000000001</v>
      </c>
      <c r="H787" s="141">
        <v>37.119999999999997</v>
      </c>
      <c r="I787" s="141">
        <v>6.6013999999999999</v>
      </c>
      <c r="J787" s="141">
        <v>3.59</v>
      </c>
      <c r="K787" s="141">
        <v>40.914285714285697</v>
      </c>
      <c r="L787" s="144"/>
      <c r="M787" s="141">
        <v>6158.5</v>
      </c>
      <c r="N787" s="141">
        <v>4901.4156923076898</v>
      </c>
      <c r="O787" s="144"/>
    </row>
    <row r="788" spans="1:15" ht="14.4" x14ac:dyDescent="0.3">
      <c r="A788" s="143">
        <v>45356.957615740743</v>
      </c>
      <c r="B788" s="46">
        <f t="shared" si="12"/>
        <v>45356.957638888889</v>
      </c>
      <c r="C788" s="141">
        <v>1.3229</v>
      </c>
      <c r="D788" s="141">
        <v>0.67231304347826104</v>
      </c>
      <c r="E788" s="141">
        <v>1399.9</v>
      </c>
      <c r="F788" s="141">
        <v>38.057826086956503</v>
      </c>
      <c r="G788" s="141">
        <v>47.715000000000003</v>
      </c>
      <c r="H788" s="141">
        <v>37.119999999999997</v>
      </c>
      <c r="I788" s="141">
        <v>6.60764285714286</v>
      </c>
      <c r="J788" s="141">
        <v>3.62</v>
      </c>
      <c r="K788" s="141">
        <v>41.240714285714297</v>
      </c>
      <c r="L788" s="144"/>
      <c r="M788" s="141">
        <v>6210.6666666666697</v>
      </c>
      <c r="N788" s="141">
        <v>4901.4156923076898</v>
      </c>
      <c r="O788" s="144"/>
    </row>
    <row r="789" spans="1:15" ht="14.4" x14ac:dyDescent="0.3">
      <c r="A789" s="143">
        <v>45356.958310185182</v>
      </c>
      <c r="B789" s="46">
        <f t="shared" si="12"/>
        <v>45356.958333333336</v>
      </c>
      <c r="C789" s="141">
        <v>1.3141590909090901</v>
      </c>
      <c r="D789" s="141">
        <v>0.68859545454545501</v>
      </c>
      <c r="E789" s="141">
        <v>1400.0428571428599</v>
      </c>
      <c r="F789" s="141">
        <v>38.777333333333303</v>
      </c>
      <c r="G789" s="141">
        <v>48.06</v>
      </c>
      <c r="H789" s="141">
        <v>37.125</v>
      </c>
      <c r="I789" s="141">
        <v>6.6011333333333297</v>
      </c>
      <c r="J789" s="141">
        <v>3.65</v>
      </c>
      <c r="K789" s="141">
        <v>41.6041666666667</v>
      </c>
      <c r="L789" s="144"/>
      <c r="M789" s="141">
        <v>6268.6666666666697</v>
      </c>
      <c r="N789" s="141">
        <v>4901.4156923076898</v>
      </c>
      <c r="O789" s="144"/>
    </row>
    <row r="790" spans="1:15" ht="14.4" x14ac:dyDescent="0.3">
      <c r="A790" s="143">
        <v>45356.959004629629</v>
      </c>
      <c r="B790" s="46">
        <f t="shared" si="12"/>
        <v>45356.959027777782</v>
      </c>
      <c r="C790" s="141">
        <v>1.30652173913043</v>
      </c>
      <c r="D790" s="141">
        <v>0.69079565217391303</v>
      </c>
      <c r="E790" s="141">
        <v>1399.8565217391299</v>
      </c>
      <c r="F790" s="141">
        <v>38.515789473684201</v>
      </c>
      <c r="G790" s="141">
        <v>48.375</v>
      </c>
      <c r="H790" s="141">
        <v>37.123333333333299</v>
      </c>
      <c r="I790" s="141">
        <v>6.6055000000000001</v>
      </c>
      <c r="J790" s="141">
        <v>3.68</v>
      </c>
      <c r="K790" s="141">
        <v>41.963846153846099</v>
      </c>
      <c r="L790" s="144"/>
      <c r="M790" s="141">
        <v>6268.6666666666697</v>
      </c>
      <c r="N790" s="141">
        <v>4901.4156923076898</v>
      </c>
      <c r="O790" s="144"/>
    </row>
    <row r="791" spans="1:15" ht="14.4" x14ac:dyDescent="0.3">
      <c r="A791" s="143">
        <v>45356.959699074076</v>
      </c>
      <c r="B791" s="46">
        <f t="shared" si="12"/>
        <v>45356.959722222222</v>
      </c>
      <c r="C791" s="141">
        <v>1.29868695652174</v>
      </c>
      <c r="D791" s="141">
        <v>0.70293043478260897</v>
      </c>
      <c r="E791" s="141">
        <v>1400.2347826087</v>
      </c>
      <c r="F791" s="141">
        <v>37.9588888888889</v>
      </c>
      <c r="G791" s="141">
        <v>48.875</v>
      </c>
      <c r="H791" s="141">
        <v>37.134</v>
      </c>
      <c r="I791" s="141">
        <v>6.6074000000000002</v>
      </c>
      <c r="J791" s="141">
        <v>3.71</v>
      </c>
      <c r="K791" s="141">
        <v>42.320833333333297</v>
      </c>
      <c r="L791" s="144"/>
      <c r="M791" s="141">
        <v>6356.4</v>
      </c>
      <c r="N791" s="141">
        <v>4901.4156923076898</v>
      </c>
      <c r="O791" s="144"/>
    </row>
    <row r="792" spans="1:15" ht="14.4" x14ac:dyDescent="0.3">
      <c r="A792" s="143">
        <v>45356.960393518515</v>
      </c>
      <c r="B792" s="46">
        <f t="shared" si="12"/>
        <v>45356.960416666669</v>
      </c>
      <c r="C792" s="141">
        <v>1.2820590909090901</v>
      </c>
      <c r="D792" s="141">
        <v>0.71102727272727295</v>
      </c>
      <c r="E792" s="141">
        <v>1399.67619047619</v>
      </c>
      <c r="F792" s="141">
        <v>38.305454545454502</v>
      </c>
      <c r="G792" s="141">
        <v>49.354999999999997</v>
      </c>
      <c r="H792" s="141">
        <v>37.125</v>
      </c>
      <c r="I792" s="141">
        <v>6.6001333333333303</v>
      </c>
      <c r="J792" s="141">
        <v>3.7450000000000001</v>
      </c>
      <c r="K792" s="141">
        <v>42.655833333333298</v>
      </c>
      <c r="L792" s="144"/>
      <c r="M792" s="141">
        <v>6421.6666666666697</v>
      </c>
      <c r="N792" s="141">
        <v>4901.4156923076898</v>
      </c>
      <c r="O792" s="144"/>
    </row>
    <row r="793" spans="1:15" ht="14.4" x14ac:dyDescent="0.3">
      <c r="A793" s="143">
        <v>45356.961087962962</v>
      </c>
      <c r="B793" s="46">
        <f t="shared" si="12"/>
        <v>45356.961111111115</v>
      </c>
      <c r="C793" s="141">
        <v>1.27381739130435</v>
      </c>
      <c r="D793" s="141">
        <v>0.73178260869565204</v>
      </c>
      <c r="E793" s="141">
        <v>1400.00454545455</v>
      </c>
      <c r="F793" s="141">
        <v>37.8004545454545</v>
      </c>
      <c r="G793" s="141">
        <v>49.805</v>
      </c>
      <c r="H793" s="141">
        <v>37.125</v>
      </c>
      <c r="I793" s="141">
        <v>6.6057647058823497</v>
      </c>
      <c r="J793" s="141">
        <v>3.7850000000000001</v>
      </c>
      <c r="K793" s="141">
        <v>43.006923076923101</v>
      </c>
      <c r="L793" s="144"/>
      <c r="M793" s="141">
        <v>6473</v>
      </c>
      <c r="N793" s="141">
        <v>4901.4156923076898</v>
      </c>
      <c r="O793" s="144"/>
    </row>
    <row r="794" spans="1:15" ht="14.4" x14ac:dyDescent="0.3">
      <c r="A794" s="143">
        <v>45356.961782407408</v>
      </c>
      <c r="B794" s="46">
        <f t="shared" si="12"/>
        <v>45356.961805555555</v>
      </c>
      <c r="C794" s="141">
        <v>1.2591391304347801</v>
      </c>
      <c r="D794" s="141">
        <v>0.73319999999999996</v>
      </c>
      <c r="E794" s="141">
        <v>1400.1434782608701</v>
      </c>
      <c r="F794" s="141">
        <v>38.081363636363598</v>
      </c>
      <c r="G794" s="141">
        <v>50.314999999999998</v>
      </c>
      <c r="H794" s="141">
        <v>37.136666666666699</v>
      </c>
      <c r="I794" s="141">
        <v>6.6023125</v>
      </c>
      <c r="J794" s="141">
        <v>3.8250000000000002</v>
      </c>
      <c r="K794" s="141">
        <v>43.36</v>
      </c>
      <c r="L794" s="144"/>
      <c r="M794" s="141">
        <v>6525.4</v>
      </c>
      <c r="N794" s="141">
        <v>4901.4156923076898</v>
      </c>
      <c r="O794" s="144"/>
    </row>
    <row r="795" spans="1:15" ht="14.4" x14ac:dyDescent="0.3">
      <c r="A795" s="143">
        <v>45356.962476851855</v>
      </c>
      <c r="B795" s="46">
        <f t="shared" si="12"/>
        <v>45356.962500000001</v>
      </c>
      <c r="C795" s="141">
        <v>1.24747826086957</v>
      </c>
      <c r="D795" s="141">
        <v>0.76007391304347804</v>
      </c>
      <c r="E795" s="141">
        <v>1399.3695652173899</v>
      </c>
      <c r="F795" s="141">
        <v>38.090000000000003</v>
      </c>
      <c r="G795" s="141">
        <v>50.83</v>
      </c>
      <c r="H795" s="141">
        <v>37.14</v>
      </c>
      <c r="I795" s="141">
        <v>6.6011333333333297</v>
      </c>
      <c r="J795" s="141">
        <v>3.8583333333333298</v>
      </c>
      <c r="K795" s="141">
        <v>43.774999999999999</v>
      </c>
      <c r="L795" s="144"/>
      <c r="M795" s="141">
        <v>6593</v>
      </c>
      <c r="N795" s="141">
        <v>4901.4156923076898</v>
      </c>
      <c r="O795" s="144"/>
    </row>
    <row r="796" spans="1:15" ht="14.4" x14ac:dyDescent="0.3">
      <c r="A796" s="143">
        <v>45356.963171296295</v>
      </c>
      <c r="B796" s="46">
        <f t="shared" si="12"/>
        <v>45356.963194444448</v>
      </c>
      <c r="C796" s="141">
        <v>1.2346782608695701</v>
      </c>
      <c r="D796" s="141">
        <v>0.76879565217391299</v>
      </c>
      <c r="E796" s="141">
        <v>1400.3086956521699</v>
      </c>
      <c r="F796" s="141">
        <v>38.097999999999999</v>
      </c>
      <c r="G796" s="141">
        <v>51.28</v>
      </c>
      <c r="H796" s="141">
        <v>37.145000000000003</v>
      </c>
      <c r="I796" s="141">
        <v>6.6068235294117601</v>
      </c>
      <c r="J796" s="141">
        <v>3.9</v>
      </c>
      <c r="K796" s="141">
        <v>44.174285714285702</v>
      </c>
      <c r="L796" s="144"/>
      <c r="M796" s="141">
        <v>6643.5</v>
      </c>
      <c r="N796" s="141">
        <v>4901.4156923076898</v>
      </c>
      <c r="O796" s="144"/>
    </row>
    <row r="797" spans="1:15" ht="14.4" x14ac:dyDescent="0.3">
      <c r="A797" s="143">
        <v>45356.963865740741</v>
      </c>
      <c r="B797" s="46">
        <f t="shared" si="12"/>
        <v>45356.963888888888</v>
      </c>
      <c r="C797" s="141">
        <v>1.22270869565217</v>
      </c>
      <c r="D797" s="141">
        <v>0.78471739130434803</v>
      </c>
      <c r="E797" s="141">
        <v>1400.0826086956499</v>
      </c>
      <c r="F797" s="141">
        <v>38.0657142857143</v>
      </c>
      <c r="G797" s="141">
        <v>51.76</v>
      </c>
      <c r="H797" s="141">
        <v>37.15</v>
      </c>
      <c r="I797" s="141">
        <v>6.6037857142857099</v>
      </c>
      <c r="J797" s="141">
        <v>3.94</v>
      </c>
      <c r="K797" s="141">
        <v>44.650714285714301</v>
      </c>
      <c r="L797" s="144"/>
      <c r="M797" s="141">
        <v>6694.4</v>
      </c>
      <c r="N797" s="141">
        <v>4901.4156923076898</v>
      </c>
      <c r="O797" s="144"/>
    </row>
    <row r="798" spans="1:15" ht="14.4" x14ac:dyDescent="0.3">
      <c r="A798" s="143">
        <v>45356.964560185188</v>
      </c>
      <c r="B798" s="46">
        <f t="shared" si="12"/>
        <v>45356.964583333334</v>
      </c>
      <c r="C798" s="141">
        <v>1.2036130434782599</v>
      </c>
      <c r="D798" s="141">
        <v>0.78988260869565197</v>
      </c>
      <c r="E798" s="141">
        <v>1400.1173913043499</v>
      </c>
      <c r="F798" s="141">
        <v>37.298333333333296</v>
      </c>
      <c r="G798" s="141">
        <v>52.395000000000003</v>
      </c>
      <c r="H798" s="141">
        <v>37.156666666666702</v>
      </c>
      <c r="I798" s="141">
        <v>6.6002666666666698</v>
      </c>
      <c r="J798" s="141">
        <v>3.9849999999999999</v>
      </c>
      <c r="K798" s="141">
        <v>45.068461538461499</v>
      </c>
      <c r="L798" s="144"/>
      <c r="M798" s="141">
        <v>6760.7999999999993</v>
      </c>
      <c r="N798" s="141">
        <v>4901.4156923076898</v>
      </c>
      <c r="O798" s="144"/>
    </row>
    <row r="799" spans="1:15" ht="14.4" x14ac:dyDescent="0.3">
      <c r="A799" s="143">
        <v>45356.965254629627</v>
      </c>
      <c r="B799" s="46">
        <f t="shared" si="12"/>
        <v>45356.965277777781</v>
      </c>
      <c r="C799" s="141">
        <v>1.19002173913043</v>
      </c>
      <c r="D799" s="141">
        <v>0.81016521739130398</v>
      </c>
      <c r="E799" s="141">
        <v>1399.925</v>
      </c>
      <c r="F799" s="141">
        <v>36.742272727272699</v>
      </c>
      <c r="G799" s="141">
        <v>53.16</v>
      </c>
      <c r="H799" s="141">
        <v>37.164999999999999</v>
      </c>
      <c r="I799" s="141">
        <v>6.6052352941176498</v>
      </c>
      <c r="J799" s="141">
        <v>4.04</v>
      </c>
      <c r="K799" s="141">
        <v>45.5485714285714</v>
      </c>
      <c r="L799" s="144"/>
      <c r="M799" s="141">
        <v>6815</v>
      </c>
      <c r="N799" s="141">
        <v>4901.4156923076898</v>
      </c>
      <c r="O799" s="144"/>
    </row>
    <row r="800" spans="1:15" ht="14.4" x14ac:dyDescent="0.3">
      <c r="A800" s="143">
        <v>45356.965949074074</v>
      </c>
      <c r="B800" s="46">
        <f t="shared" si="12"/>
        <v>45356.96597222222</v>
      </c>
      <c r="C800" s="141">
        <v>1.16593043478261</v>
      </c>
      <c r="D800" s="141">
        <v>0.84985217391304402</v>
      </c>
      <c r="E800" s="141">
        <v>1400.4173913043501</v>
      </c>
      <c r="F800" s="141">
        <v>35.089090909090899</v>
      </c>
      <c r="G800" s="141">
        <v>54.164999999999999</v>
      </c>
      <c r="H800" s="141">
        <v>37.18</v>
      </c>
      <c r="I800" s="141">
        <v>6.6042105263157902</v>
      </c>
      <c r="J800" s="141">
        <v>4.0949999999999998</v>
      </c>
      <c r="K800" s="141">
        <v>46.029166666666697</v>
      </c>
      <c r="L800" s="144"/>
      <c r="M800" s="141">
        <v>6852.5</v>
      </c>
      <c r="N800" s="141">
        <v>4901.4156923076898</v>
      </c>
      <c r="O800" s="144"/>
    </row>
    <row r="801" spans="1:15" ht="14.4" x14ac:dyDescent="0.3">
      <c r="A801" s="143">
        <v>45356.966643518521</v>
      </c>
      <c r="B801" s="46">
        <f t="shared" si="12"/>
        <v>45356.966666666667</v>
      </c>
      <c r="C801" s="141">
        <v>1.26355</v>
      </c>
      <c r="D801" s="141">
        <v>0.72336363636363599</v>
      </c>
      <c r="E801" s="141">
        <v>1400.1045454545499</v>
      </c>
      <c r="F801" s="141">
        <v>106.97499999999999</v>
      </c>
      <c r="G801" s="141">
        <v>47.11</v>
      </c>
      <c r="H801" s="141">
        <v>37.051052631578898</v>
      </c>
      <c r="I801" s="141">
        <v>6.6079999999999997</v>
      </c>
      <c r="J801" s="141">
        <v>4.1571428571428601</v>
      </c>
      <c r="K801" s="141">
        <v>46.63</v>
      </c>
      <c r="L801" s="144"/>
      <c r="M801" s="141">
        <v>6907.5</v>
      </c>
      <c r="N801" s="141">
        <v>4901.4156923076898</v>
      </c>
      <c r="O801" s="144"/>
    </row>
    <row r="802" spans="1:15" ht="14.4" x14ac:dyDescent="0.3">
      <c r="A802" s="143">
        <v>45356.96733796296</v>
      </c>
      <c r="B802" s="46">
        <f t="shared" si="12"/>
        <v>45356.967361111114</v>
      </c>
      <c r="C802" s="141">
        <v>1.91386956521739</v>
      </c>
      <c r="D802" s="141">
        <v>8.5773913043478298E-2</v>
      </c>
      <c r="E802" s="141">
        <v>1399.9181818181801</v>
      </c>
      <c r="F802" s="141">
        <v>130.56782608695701</v>
      </c>
      <c r="G802" s="141">
        <v>21.295000000000002</v>
      </c>
      <c r="H802" s="141">
        <v>36.668695652173902</v>
      </c>
      <c r="I802" s="141">
        <v>6.625</v>
      </c>
      <c r="J802" s="141">
        <v>4.125</v>
      </c>
      <c r="K802" s="141">
        <v>47.026153846153797</v>
      </c>
      <c r="L802" s="144"/>
      <c r="M802" s="141">
        <v>6911</v>
      </c>
      <c r="N802" s="141">
        <v>4901.4156923076898</v>
      </c>
      <c r="O802" s="144"/>
    </row>
    <row r="803" spans="1:15" ht="14.4" x14ac:dyDescent="0.3">
      <c r="A803" s="143">
        <v>45356.968032407407</v>
      </c>
      <c r="B803" s="46">
        <f t="shared" si="12"/>
        <v>45356.968055555561</v>
      </c>
      <c r="C803" s="141">
        <v>1.99985652173913</v>
      </c>
      <c r="D803" s="141">
        <v>-2.40909090909091E-4</v>
      </c>
      <c r="E803" s="141">
        <v>1399.8523809523799</v>
      </c>
      <c r="F803" s="141">
        <v>64.6091304347826</v>
      </c>
      <c r="G803" s="141">
        <v>21</v>
      </c>
      <c r="H803" s="141">
        <v>36.325217391304299</v>
      </c>
      <c r="I803" s="141">
        <v>6.6369999999999996</v>
      </c>
      <c r="J803" s="141">
        <v>3.77</v>
      </c>
      <c r="K803" s="141">
        <v>40.5230769230769</v>
      </c>
      <c r="L803" s="144"/>
      <c r="M803" s="141">
        <v>6911</v>
      </c>
      <c r="N803" s="141">
        <v>4901.4156923076898</v>
      </c>
      <c r="O803" s="144"/>
    </row>
    <row r="804" spans="1:15" ht="14.4" x14ac:dyDescent="0.3">
      <c r="A804" s="143">
        <v>45356.968726851854</v>
      </c>
      <c r="B804" s="46">
        <f t="shared" si="12"/>
        <v>45356.96875</v>
      </c>
      <c r="C804" s="141">
        <v>2.0013130434782598</v>
      </c>
      <c r="D804" s="141">
        <v>-3.73913043478261E-4</v>
      </c>
      <c r="E804" s="141">
        <v>1399.76818181818</v>
      </c>
      <c r="F804" s="141">
        <v>63.808260869565203</v>
      </c>
      <c r="G804" s="141">
        <v>21</v>
      </c>
      <c r="H804" s="141">
        <v>36.113333333333301</v>
      </c>
      <c r="I804" s="141">
        <v>6.6444999999999999</v>
      </c>
      <c r="J804" s="141">
        <v>3.12769230769231</v>
      </c>
      <c r="K804" s="141">
        <v>28.860769230769201</v>
      </c>
      <c r="L804" s="144"/>
      <c r="M804" s="141">
        <v>6911</v>
      </c>
      <c r="N804" s="141">
        <v>4901.4156923076898</v>
      </c>
      <c r="O804" s="144"/>
    </row>
    <row r="805" spans="1:15" ht="14.4" x14ac:dyDescent="0.3">
      <c r="A805" s="143">
        <v>45356.969421296293</v>
      </c>
      <c r="B805" s="46">
        <f t="shared" si="12"/>
        <v>45356.969444444447</v>
      </c>
      <c r="C805" s="141">
        <v>2.00052608695652</v>
      </c>
      <c r="D805" s="141">
        <v>-1.20434782608696E-3</v>
      </c>
      <c r="E805" s="141">
        <v>1400.2142857142901</v>
      </c>
      <c r="F805" s="141">
        <v>66.901304347826098</v>
      </c>
      <c r="G805" s="141">
        <v>21</v>
      </c>
      <c r="H805" s="141">
        <v>36.005714285714298</v>
      </c>
      <c r="I805" s="141">
        <v>6.65</v>
      </c>
      <c r="J805" s="141">
        <v>2.4750000000000001</v>
      </c>
      <c r="K805" s="141">
        <v>22.711428571428598</v>
      </c>
      <c r="L805" s="144"/>
      <c r="M805" s="141">
        <v>6911</v>
      </c>
      <c r="N805" s="141">
        <v>4901.4156923076898</v>
      </c>
      <c r="O805" s="144"/>
    </row>
    <row r="806" spans="1:15" ht="14.4" x14ac:dyDescent="0.3">
      <c r="A806" s="143">
        <v>45356.97011574074</v>
      </c>
      <c r="B806" s="46">
        <f t="shared" si="12"/>
        <v>45356.970138888893</v>
      </c>
      <c r="C806" s="141">
        <v>2.80882173913044</v>
      </c>
      <c r="D806" s="141">
        <v>6.5217391304347799E-4</v>
      </c>
      <c r="E806" s="141">
        <v>1399.6173913043499</v>
      </c>
      <c r="F806" s="141">
        <v>70.2165217391304</v>
      </c>
      <c r="G806" s="141">
        <v>21</v>
      </c>
      <c r="H806" s="141">
        <v>35.984999999999999</v>
      </c>
      <c r="I806" s="141">
        <v>6.6550000000000002</v>
      </c>
      <c r="J806" s="141">
        <v>1.91333333333333</v>
      </c>
      <c r="K806" s="141">
        <v>20.570769230769201</v>
      </c>
      <c r="L806" s="144"/>
      <c r="M806" s="141">
        <v>6911</v>
      </c>
      <c r="N806" s="141">
        <v>4901.4156923076898</v>
      </c>
      <c r="O806" s="144"/>
    </row>
    <row r="807" spans="1:15" ht="14.4" x14ac:dyDescent="0.3">
      <c r="A807" s="143">
        <v>45356.970810185187</v>
      </c>
      <c r="B807" s="46">
        <f t="shared" si="12"/>
        <v>45356.970833333333</v>
      </c>
      <c r="C807" s="141">
        <v>3.0002652173912998</v>
      </c>
      <c r="D807" s="141">
        <v>2.0476190476190499E-4</v>
      </c>
      <c r="E807" s="141">
        <v>1399.8347826086999</v>
      </c>
      <c r="F807" s="141">
        <v>73.191304347826105</v>
      </c>
      <c r="G807" s="141">
        <v>21</v>
      </c>
      <c r="H807" s="141">
        <v>36.005000000000003</v>
      </c>
      <c r="I807" s="141">
        <v>6.6595000000000004</v>
      </c>
      <c r="J807" s="141">
        <v>1.47</v>
      </c>
      <c r="K807" s="141">
        <v>20.155000000000001</v>
      </c>
      <c r="L807" s="144"/>
      <c r="M807" s="141">
        <v>6911</v>
      </c>
      <c r="N807" s="141">
        <v>4901.4156923076898</v>
      </c>
      <c r="O807" s="144"/>
    </row>
    <row r="808" spans="1:15" ht="14.4" x14ac:dyDescent="0.3">
      <c r="A808" s="143">
        <v>45356.971504629626</v>
      </c>
      <c r="B808" s="46">
        <f t="shared" si="12"/>
        <v>45356.97152777778</v>
      </c>
      <c r="C808" s="141">
        <v>3.0008636363636398</v>
      </c>
      <c r="D808" s="141">
        <v>-2.0000000000000001E-4</v>
      </c>
      <c r="E808" s="141">
        <v>1400.00476190476</v>
      </c>
      <c r="F808" s="141">
        <v>74.616842105263203</v>
      </c>
      <c r="G808" s="141">
        <v>21</v>
      </c>
      <c r="H808" s="141">
        <v>36.015000000000001</v>
      </c>
      <c r="I808" s="141">
        <v>6.6630000000000003</v>
      </c>
      <c r="J808" s="141">
        <v>1.0516666666666701</v>
      </c>
      <c r="K808" s="141">
        <v>20.155000000000001</v>
      </c>
      <c r="L808" s="144"/>
      <c r="M808" s="141">
        <v>6911</v>
      </c>
      <c r="N808" s="141">
        <v>4901.4156923076898</v>
      </c>
      <c r="O808" s="144"/>
    </row>
    <row r="809" spans="1:15" ht="14.4" x14ac:dyDescent="0.3">
      <c r="A809" s="143">
        <v>45356.972199074073</v>
      </c>
      <c r="B809" s="46">
        <f t="shared" si="12"/>
        <v>45356.972222222226</v>
      </c>
      <c r="C809" s="141">
        <v>2.9997652173913001</v>
      </c>
      <c r="D809" s="141">
        <v>-1.01739130434783E-3</v>
      </c>
      <c r="E809" s="141">
        <v>1400.26956521739</v>
      </c>
      <c r="F809" s="141">
        <v>75.385000000000005</v>
      </c>
      <c r="G809" s="141">
        <v>21</v>
      </c>
      <c r="H809" s="141">
        <v>35.984999999999999</v>
      </c>
      <c r="I809" s="141">
        <v>6.6654999999999998</v>
      </c>
      <c r="J809" s="141">
        <v>0.8</v>
      </c>
      <c r="K809" s="141">
        <v>20.183333333333302</v>
      </c>
      <c r="L809" s="144"/>
      <c r="M809" s="141">
        <v>6911</v>
      </c>
      <c r="N809" s="141">
        <v>4901.1543333333302</v>
      </c>
      <c r="O809" s="144"/>
    </row>
    <row r="810" spans="1:15" ht="14.4" x14ac:dyDescent="0.3">
      <c r="A810" s="143">
        <v>45356.972893518519</v>
      </c>
      <c r="B810" s="46">
        <f t="shared" si="12"/>
        <v>45356.972916666666</v>
      </c>
      <c r="C810" s="141">
        <v>3.00052727272727</v>
      </c>
      <c r="D810" s="141">
        <v>5.6956521739130403E-4</v>
      </c>
      <c r="E810" s="141">
        <v>1400.1318181818201</v>
      </c>
      <c r="F810" s="141">
        <v>72.302173913043504</v>
      </c>
      <c r="G810" s="141">
        <v>21</v>
      </c>
      <c r="H810" s="141">
        <v>35.96</v>
      </c>
      <c r="I810" s="141">
        <v>6.665</v>
      </c>
      <c r="J810" s="141">
        <v>0.64700000000000002</v>
      </c>
      <c r="K810" s="141">
        <v>20.195</v>
      </c>
      <c r="L810" s="144"/>
      <c r="M810" s="141">
        <v>6911</v>
      </c>
      <c r="N810" s="141">
        <v>4901.0414000000001</v>
      </c>
      <c r="O810" s="144"/>
    </row>
    <row r="811" spans="1:15" ht="14.4" x14ac:dyDescent="0.3">
      <c r="A811" s="143">
        <v>45356.973587962966</v>
      </c>
      <c r="B811" s="46">
        <f t="shared" si="12"/>
        <v>45356.973611111112</v>
      </c>
      <c r="C811" s="141">
        <v>3.00089545454545</v>
      </c>
      <c r="D811" s="141">
        <v>-5.2173913043478297E-5</v>
      </c>
      <c r="E811" s="141">
        <v>1399.3869565217401</v>
      </c>
      <c r="F811" s="141">
        <v>61.931304347826099</v>
      </c>
      <c r="G811" s="141">
        <v>21</v>
      </c>
      <c r="H811" s="141">
        <v>35.938000000000002</v>
      </c>
      <c r="I811" s="141">
        <v>6.6609999999999996</v>
      </c>
      <c r="J811" s="141">
        <v>0.56999999999999995</v>
      </c>
      <c r="K811" s="141">
        <v>20.172499999999999</v>
      </c>
      <c r="L811" s="144"/>
      <c r="M811" s="141">
        <v>6911</v>
      </c>
      <c r="N811" s="141">
        <v>4900.9836249999998</v>
      </c>
      <c r="O811" s="144"/>
    </row>
    <row r="812" spans="1:15" ht="14.4" x14ac:dyDescent="0.3">
      <c r="A812" s="143">
        <v>45356.974282407406</v>
      </c>
      <c r="B812" s="46">
        <f t="shared" si="12"/>
        <v>45356.974305555559</v>
      </c>
      <c r="C812" s="141">
        <v>3.0014136363636399</v>
      </c>
      <c r="D812" s="141">
        <v>-1.09090909090909E-4</v>
      </c>
      <c r="E812" s="141">
        <v>1400.1826086956501</v>
      </c>
      <c r="F812" s="141">
        <v>57.945</v>
      </c>
      <c r="G812" s="141">
        <v>21</v>
      </c>
      <c r="H812" s="141">
        <v>35.9</v>
      </c>
      <c r="I812" s="141">
        <v>6.6559999999999997</v>
      </c>
      <c r="J812" s="141">
        <v>0.53500000000000003</v>
      </c>
      <c r="K812" s="141">
        <v>20.071818181818202</v>
      </c>
      <c r="L812" s="144"/>
      <c r="M812" s="141">
        <v>6911</v>
      </c>
      <c r="N812" s="141">
        <v>4900.7034285714299</v>
      </c>
      <c r="O812" s="144"/>
    </row>
    <row r="813" spans="1:15" ht="14.4" x14ac:dyDescent="0.3">
      <c r="A813" s="143">
        <v>45356.974976851852</v>
      </c>
      <c r="B813" s="46">
        <f t="shared" si="12"/>
        <v>45356.974999999999</v>
      </c>
      <c r="C813" s="141">
        <v>3.0003304347826099</v>
      </c>
      <c r="D813" s="141">
        <v>-1.17391304347826E-4</v>
      </c>
      <c r="E813" s="141">
        <v>1400.29130434783</v>
      </c>
      <c r="F813" s="141">
        <v>56.567391304347801</v>
      </c>
      <c r="G813" s="141">
        <v>21</v>
      </c>
      <c r="H813" s="141">
        <v>35.85</v>
      </c>
      <c r="I813" s="141">
        <v>6.6509999999999998</v>
      </c>
      <c r="J813" s="141">
        <v>0.53</v>
      </c>
      <c r="K813" s="141">
        <v>19.965</v>
      </c>
      <c r="L813" s="144"/>
      <c r="M813" s="141">
        <v>6911</v>
      </c>
      <c r="N813" s="141">
        <v>4900.5398750000004</v>
      </c>
      <c r="O813" s="144"/>
    </row>
    <row r="814" spans="1:15" ht="14.4" x14ac:dyDescent="0.3">
      <c r="A814" s="143">
        <v>45356.975671296299</v>
      </c>
      <c r="B814" s="46">
        <f t="shared" si="12"/>
        <v>45356.975694444445</v>
      </c>
      <c r="C814" s="141">
        <v>3.0023909090909102</v>
      </c>
      <c r="D814" s="141">
        <v>-4.5454545454545398E-5</v>
      </c>
      <c r="E814" s="141">
        <v>1399.8818181818201</v>
      </c>
      <c r="F814" s="141">
        <v>55.483499999999999</v>
      </c>
      <c r="G814" s="141">
        <v>21</v>
      </c>
      <c r="H814" s="141">
        <v>35.799999999999997</v>
      </c>
      <c r="I814" s="141">
        <v>6.6464999999999996</v>
      </c>
      <c r="J814" s="141">
        <v>0.55500000000000005</v>
      </c>
      <c r="K814" s="141">
        <v>19.914999999999999</v>
      </c>
      <c r="L814" s="144"/>
      <c r="M814" s="141">
        <v>6911</v>
      </c>
      <c r="N814" s="141">
        <v>4900.3888181818202</v>
      </c>
      <c r="O814" s="144"/>
    </row>
    <row r="815" spans="1:15" ht="14.4" x14ac:dyDescent="0.3">
      <c r="A815" s="143">
        <v>45356.976365740738</v>
      </c>
      <c r="B815" s="46">
        <f t="shared" si="12"/>
        <v>45356.976388888892</v>
      </c>
      <c r="C815" s="141">
        <v>3.0004608695652202</v>
      </c>
      <c r="D815" s="141">
        <v>8.1818181818181802E-5</v>
      </c>
      <c r="E815" s="141">
        <v>1400.3347826086999</v>
      </c>
      <c r="F815" s="141">
        <v>54.5772727272727</v>
      </c>
      <c r="G815" s="141">
        <v>21</v>
      </c>
      <c r="H815" s="141">
        <v>35.74</v>
      </c>
      <c r="I815" s="141">
        <v>6.6425000000000001</v>
      </c>
      <c r="J815" s="141">
        <v>0.58499999999999996</v>
      </c>
      <c r="K815" s="141">
        <v>19.885000000000002</v>
      </c>
      <c r="L815" s="144"/>
      <c r="M815" s="141">
        <v>6911</v>
      </c>
      <c r="N815" s="141">
        <v>4900.2161249999999</v>
      </c>
      <c r="O815" s="144"/>
    </row>
    <row r="816" spans="1:15" ht="14.4" x14ac:dyDescent="0.3">
      <c r="A816" s="143">
        <v>45356.977060185185</v>
      </c>
      <c r="B816" s="46">
        <f t="shared" si="12"/>
        <v>45356.977083333339</v>
      </c>
      <c r="C816" s="141">
        <v>3.00166086956522</v>
      </c>
      <c r="D816" s="141">
        <v>-3.1304347826087003E-4</v>
      </c>
      <c r="E816" s="141">
        <v>1399.73636363636</v>
      </c>
      <c r="F816" s="141">
        <v>54.167894736842101</v>
      </c>
      <c r="G816" s="141">
        <v>21</v>
      </c>
      <c r="H816" s="141">
        <v>35.69</v>
      </c>
      <c r="I816" s="141">
        <v>6.6390000000000002</v>
      </c>
      <c r="J816" s="141">
        <v>0.62</v>
      </c>
      <c r="K816" s="141">
        <v>19.864999999999998</v>
      </c>
      <c r="L816" s="144"/>
      <c r="M816" s="141">
        <v>6911</v>
      </c>
      <c r="N816" s="141">
        <v>4899.9979999999996</v>
      </c>
      <c r="O816" s="144"/>
    </row>
    <row r="817" spans="1:15" ht="14.4" x14ac:dyDescent="0.3">
      <c r="A817" s="143">
        <v>45356.977754629632</v>
      </c>
      <c r="B817" s="46">
        <f t="shared" si="12"/>
        <v>45356.977777777778</v>
      </c>
      <c r="C817" s="141">
        <v>2.9991826086956501</v>
      </c>
      <c r="D817" s="141">
        <v>1.3913043478260901E-4</v>
      </c>
      <c r="E817" s="141">
        <v>1400.25652173913</v>
      </c>
      <c r="F817" s="141">
        <v>53.933333333333302</v>
      </c>
      <c r="G817" s="141">
        <v>21</v>
      </c>
      <c r="H817" s="141">
        <v>35.625</v>
      </c>
      <c r="I817" s="141">
        <v>6.6360000000000001</v>
      </c>
      <c r="J817" s="141">
        <v>0.64500000000000002</v>
      </c>
      <c r="K817" s="141">
        <v>19.844999999999999</v>
      </c>
      <c r="L817" s="144"/>
      <c r="M817" s="141">
        <v>6911</v>
      </c>
      <c r="N817" s="141">
        <v>4899.7832857142903</v>
      </c>
      <c r="O817" s="144"/>
    </row>
    <row r="818" spans="1:15" ht="14.4" x14ac:dyDescent="0.3">
      <c r="A818" s="143">
        <v>45356.978449074071</v>
      </c>
      <c r="B818" s="46">
        <f t="shared" si="12"/>
        <v>45356.978472222225</v>
      </c>
      <c r="C818" s="141">
        <v>2.9984695652173898</v>
      </c>
      <c r="D818" s="141">
        <v>3.4782608695652198E-5</v>
      </c>
      <c r="E818" s="141">
        <v>1399.74347826087</v>
      </c>
      <c r="F818" s="141">
        <v>53.721176470588198</v>
      </c>
      <c r="G818" s="141">
        <v>21</v>
      </c>
      <c r="H818" s="141">
        <v>35.57</v>
      </c>
      <c r="I818" s="141">
        <v>6.6336000000000004</v>
      </c>
      <c r="J818" s="141">
        <v>0.66</v>
      </c>
      <c r="K818" s="141">
        <v>19.824999999999999</v>
      </c>
      <c r="L818" s="144"/>
      <c r="M818" s="141">
        <v>6911</v>
      </c>
      <c r="N818" s="141">
        <v>4899.6562000000004</v>
      </c>
      <c r="O818" s="144"/>
    </row>
    <row r="819" spans="1:15" ht="14.4" x14ac:dyDescent="0.3">
      <c r="A819" s="143">
        <v>45356.979143518518</v>
      </c>
      <c r="B819" s="46">
        <f t="shared" si="12"/>
        <v>45356.979166666672</v>
      </c>
      <c r="C819" s="141">
        <v>2.99941818181818</v>
      </c>
      <c r="D819" s="141">
        <v>-3.9090909090909101E-4</v>
      </c>
      <c r="E819" s="141">
        <v>1399.75909090909</v>
      </c>
      <c r="F819" s="141">
        <v>53.655294117647102</v>
      </c>
      <c r="G819" s="141">
        <v>21</v>
      </c>
      <c r="H819" s="141">
        <v>35.520000000000003</v>
      </c>
      <c r="I819" s="141">
        <v>6.63</v>
      </c>
      <c r="J819" s="141">
        <v>0.67</v>
      </c>
      <c r="K819" s="141">
        <v>19.809999999999999</v>
      </c>
      <c r="L819" s="144"/>
      <c r="M819" s="141">
        <v>6911</v>
      </c>
      <c r="N819" s="141">
        <v>4899.4859999999999</v>
      </c>
      <c r="O819" s="144"/>
    </row>
    <row r="820" spans="1:15" ht="14.4" x14ac:dyDescent="0.3">
      <c r="A820" s="143">
        <v>45356.979837962965</v>
      </c>
      <c r="B820" s="46">
        <f t="shared" si="12"/>
        <v>45356.979861111111</v>
      </c>
      <c r="C820" s="141">
        <v>2.9985545454545499</v>
      </c>
      <c r="D820" s="141">
        <v>-2.0952380952381E-4</v>
      </c>
      <c r="E820" s="141">
        <v>1399.9227272727301</v>
      </c>
      <c r="F820" s="141">
        <v>53.663499999999999</v>
      </c>
      <c r="G820" s="141">
        <v>21</v>
      </c>
      <c r="H820" s="141">
        <v>35.47</v>
      </c>
      <c r="I820" s="141">
        <v>6.6275000000000004</v>
      </c>
      <c r="J820" s="141">
        <v>0.68</v>
      </c>
      <c r="K820" s="141">
        <v>19.8</v>
      </c>
      <c r="L820" s="144"/>
      <c r="M820" s="141">
        <v>6911</v>
      </c>
      <c r="N820" s="141">
        <v>4899.2471428571398</v>
      </c>
      <c r="O820" s="144"/>
    </row>
    <row r="821" spans="1:15" ht="14.4" x14ac:dyDescent="0.3">
      <c r="A821" s="143">
        <v>45356.980532407404</v>
      </c>
      <c r="B821" s="46">
        <f t="shared" si="12"/>
        <v>45356.980555555558</v>
      </c>
      <c r="C821" s="141">
        <v>3.0021454545454498</v>
      </c>
      <c r="D821" s="141">
        <v>1.9712766772463699E-20</v>
      </c>
      <c r="E821" s="141">
        <v>1400</v>
      </c>
      <c r="F821" s="141">
        <v>53.703684210526298</v>
      </c>
      <c r="G821" s="141">
        <v>21</v>
      </c>
      <c r="H821" s="141">
        <v>35.421428571428599</v>
      </c>
      <c r="I821" s="141">
        <v>6.625</v>
      </c>
      <c r="J821" s="141">
        <v>0.68</v>
      </c>
      <c r="K821" s="141">
        <v>19.8</v>
      </c>
      <c r="L821" s="144"/>
      <c r="M821" s="141">
        <v>6911</v>
      </c>
      <c r="N821" s="141">
        <v>4899.0842000000002</v>
      </c>
      <c r="O821" s="144"/>
    </row>
    <row r="822" spans="1:15" ht="14.4" x14ac:dyDescent="0.3">
      <c r="A822" s="143">
        <v>45356.981226851851</v>
      </c>
      <c r="B822" s="46">
        <f t="shared" si="12"/>
        <v>45356.981250000004</v>
      </c>
      <c r="C822" s="141">
        <v>3.0013478260869602</v>
      </c>
      <c r="D822" s="141">
        <v>2.1739130434782702E-5</v>
      </c>
      <c r="E822" s="141">
        <v>1400.1318181818201</v>
      </c>
      <c r="F822" s="141">
        <v>53.814</v>
      </c>
      <c r="G822" s="141">
        <v>21</v>
      </c>
      <c r="H822" s="141">
        <v>35.375</v>
      </c>
      <c r="I822" s="141">
        <v>6.6224999999999996</v>
      </c>
      <c r="J822" s="141">
        <v>0.68</v>
      </c>
      <c r="K822" s="141">
        <v>19.79</v>
      </c>
      <c r="L822" s="144"/>
      <c r="M822" s="141">
        <v>6911</v>
      </c>
      <c r="N822" s="141">
        <v>4898.9056428571403</v>
      </c>
      <c r="O822" s="144"/>
    </row>
    <row r="823" spans="1:15" ht="14.4" x14ac:dyDescent="0.3">
      <c r="A823" s="143">
        <v>45356.981921296298</v>
      </c>
      <c r="B823" s="46">
        <f t="shared" si="12"/>
        <v>45356.981944444444</v>
      </c>
      <c r="C823" s="141">
        <v>3.0022521739130399</v>
      </c>
      <c r="D823" s="141">
        <v>-1.3913043478260901E-4</v>
      </c>
      <c r="E823" s="141">
        <v>1399.9045454545501</v>
      </c>
      <c r="F823" s="141">
        <v>53.993000000000002</v>
      </c>
      <c r="G823" s="141">
        <v>21</v>
      </c>
      <c r="H823" s="141">
        <v>35.335000000000001</v>
      </c>
      <c r="I823" s="141">
        <v>6.62</v>
      </c>
      <c r="J823" s="141">
        <v>0.68</v>
      </c>
      <c r="K823" s="141">
        <v>19.79</v>
      </c>
      <c r="L823" s="144"/>
      <c r="M823" s="141">
        <v>6911</v>
      </c>
      <c r="N823" s="141">
        <v>4898.7465000000002</v>
      </c>
      <c r="O823" s="144"/>
    </row>
    <row r="824" spans="1:15" ht="14.4" x14ac:dyDescent="0.3">
      <c r="A824" s="143">
        <v>45356.982615740744</v>
      </c>
      <c r="B824" s="46">
        <f t="shared" si="12"/>
        <v>45356.982638888891</v>
      </c>
      <c r="C824" s="141">
        <v>2.99908181818182</v>
      </c>
      <c r="D824" s="141">
        <v>-9.2857142857142899E-4</v>
      </c>
      <c r="E824" s="141">
        <v>1400.1772727272701</v>
      </c>
      <c r="F824" s="141">
        <v>54.197777777777802</v>
      </c>
      <c r="G824" s="141">
        <v>21</v>
      </c>
      <c r="H824" s="141">
        <v>35.295000000000002</v>
      </c>
      <c r="I824" s="141">
        <v>6.6174999999999997</v>
      </c>
      <c r="J824" s="141">
        <v>0.68</v>
      </c>
      <c r="K824" s="141">
        <v>19.783333333333299</v>
      </c>
      <c r="L824" s="144"/>
      <c r="M824" s="141">
        <v>6911</v>
      </c>
      <c r="N824" s="141">
        <v>4898.5554000000002</v>
      </c>
      <c r="O824" s="144"/>
    </row>
    <row r="825" spans="1:15" ht="14.4" x14ac:dyDescent="0.3">
      <c r="A825" s="143">
        <v>45356.983310185184</v>
      </c>
      <c r="B825" s="46">
        <f t="shared" si="12"/>
        <v>45356.983333333337</v>
      </c>
      <c r="C825" s="141">
        <v>3.00092727272727</v>
      </c>
      <c r="D825" s="141">
        <v>1E-4</v>
      </c>
      <c r="E825" s="141">
        <v>1400.28</v>
      </c>
      <c r="F825" s="141">
        <v>54.280500000000004</v>
      </c>
      <c r="G825" s="141">
        <v>21</v>
      </c>
      <c r="H825" s="141">
        <v>35.265999999999998</v>
      </c>
      <c r="I825" s="141">
        <v>6.6150000000000002</v>
      </c>
      <c r="J825" s="141">
        <v>0.68</v>
      </c>
      <c r="K825" s="141">
        <v>19.783333333333299</v>
      </c>
      <c r="L825" s="144"/>
      <c r="M825" s="141">
        <v>6911</v>
      </c>
      <c r="N825" s="141">
        <v>4898.39433333333</v>
      </c>
      <c r="O825" s="144"/>
    </row>
    <row r="826" spans="1:15" ht="14.4" x14ac:dyDescent="0.3">
      <c r="A826" s="143">
        <v>45356.98400462963</v>
      </c>
      <c r="B826" s="46">
        <f t="shared" si="12"/>
        <v>45356.984027777777</v>
      </c>
      <c r="C826" s="141">
        <v>2.9997099999999999</v>
      </c>
      <c r="D826" s="141">
        <v>-5.7142857142857101E-5</v>
      </c>
      <c r="E826" s="141">
        <v>1400.1181818181799</v>
      </c>
      <c r="F826" s="141">
        <v>54.4647619047619</v>
      </c>
      <c r="G826" s="141">
        <v>21</v>
      </c>
      <c r="H826" s="141">
        <v>35.229999999999997</v>
      </c>
      <c r="I826" s="141">
        <v>6.6124999999999998</v>
      </c>
      <c r="J826" s="141">
        <v>0.68</v>
      </c>
      <c r="K826" s="141">
        <v>19.78</v>
      </c>
      <c r="L826" s="144"/>
      <c r="M826" s="141">
        <v>6911</v>
      </c>
      <c r="N826" s="141">
        <v>4898.2738749999999</v>
      </c>
      <c r="O826" s="144"/>
    </row>
    <row r="827" spans="1:15" ht="14.4" x14ac:dyDescent="0.3">
      <c r="A827" s="143">
        <v>45356.984699074077</v>
      </c>
      <c r="B827" s="46">
        <f t="shared" si="12"/>
        <v>45356.984722222223</v>
      </c>
      <c r="C827" s="141">
        <v>3.0009347826087001</v>
      </c>
      <c r="D827" s="141">
        <v>-3.04347826086957E-5</v>
      </c>
      <c r="E827" s="141">
        <v>1400.12380952381</v>
      </c>
      <c r="F827" s="141">
        <v>54.659090909090899</v>
      </c>
      <c r="G827" s="141">
        <v>21</v>
      </c>
      <c r="H827" s="141">
        <v>35.204999999999998</v>
      </c>
      <c r="I827" s="141">
        <v>6.6105</v>
      </c>
      <c r="J827" s="141">
        <v>0.67500000000000004</v>
      </c>
      <c r="K827" s="141">
        <v>19.78</v>
      </c>
      <c r="L827" s="144"/>
      <c r="M827" s="141">
        <v>6911</v>
      </c>
      <c r="N827" s="141">
        <v>4898.0746666666701</v>
      </c>
      <c r="O827" s="144"/>
    </row>
    <row r="828" spans="1:15" ht="14.4" x14ac:dyDescent="0.3">
      <c r="A828" s="143">
        <v>45356.985393518517</v>
      </c>
      <c r="B828" s="46">
        <f t="shared" si="12"/>
        <v>45356.98541666667</v>
      </c>
      <c r="C828" s="141">
        <v>3.0001590909090901</v>
      </c>
      <c r="D828" s="141">
        <v>2.9999999999999997E-4</v>
      </c>
      <c r="E828" s="141">
        <v>1399.905</v>
      </c>
      <c r="F828" s="141">
        <v>55.052941176470597</v>
      </c>
      <c r="G828" s="141">
        <v>21</v>
      </c>
      <c r="H828" s="141">
        <v>35.185000000000002</v>
      </c>
      <c r="I828" s="141">
        <v>6.6079999999999997</v>
      </c>
      <c r="J828" s="141">
        <v>0.67500000000000004</v>
      </c>
      <c r="K828" s="141">
        <v>19.79</v>
      </c>
      <c r="L828" s="144"/>
      <c r="M828" s="141">
        <v>6911</v>
      </c>
      <c r="N828" s="141">
        <v>4897.9369999999999</v>
      </c>
      <c r="O828" s="144"/>
    </row>
    <row r="829" spans="1:15" ht="14.4" x14ac:dyDescent="0.3">
      <c r="A829" s="143">
        <v>45356.986087962963</v>
      </c>
      <c r="B829" s="46">
        <f t="shared" si="12"/>
        <v>45356.986111111109</v>
      </c>
      <c r="C829" s="141">
        <v>2.9998590909090899</v>
      </c>
      <c r="D829" s="141">
        <v>9.5652173913043497E-5</v>
      </c>
      <c r="E829" s="141">
        <v>1400.27826086957</v>
      </c>
      <c r="F829" s="141">
        <v>55.193636363636401</v>
      </c>
      <c r="G829" s="141">
        <v>21</v>
      </c>
      <c r="H829" s="141">
        <v>35.164999999999999</v>
      </c>
      <c r="I829" s="141">
        <v>6.6055000000000001</v>
      </c>
      <c r="J829" s="141">
        <v>0.66</v>
      </c>
      <c r="K829" s="141">
        <v>19.8</v>
      </c>
      <c r="L829" s="144"/>
      <c r="M829" s="141">
        <v>6911</v>
      </c>
      <c r="N829" s="141">
        <v>4897.7517142857196</v>
      </c>
      <c r="O829" s="144"/>
    </row>
    <row r="830" spans="1:15" ht="14.4" x14ac:dyDescent="0.3">
      <c r="A830" s="143">
        <v>45356.98678240741</v>
      </c>
      <c r="B830" s="46">
        <f t="shared" si="12"/>
        <v>45356.986805555556</v>
      </c>
      <c r="C830" s="141">
        <v>2.9993434782608701</v>
      </c>
      <c r="D830" s="141">
        <v>-2.8695652173912998E-4</v>
      </c>
      <c r="E830" s="141">
        <v>1400.00434782609</v>
      </c>
      <c r="F830" s="141">
        <v>55.207500000000003</v>
      </c>
      <c r="G830" s="141">
        <v>21</v>
      </c>
      <c r="H830" s="141">
        <v>35.14</v>
      </c>
      <c r="I830" s="141">
        <v>6.6029999999999998</v>
      </c>
      <c r="J830" s="141">
        <v>0.65500000000000003</v>
      </c>
      <c r="K830" s="141">
        <v>19.79</v>
      </c>
      <c r="L830" s="141"/>
      <c r="M830" s="141">
        <v>6911</v>
      </c>
      <c r="N830" s="141">
        <v>4897.5656250000002</v>
      </c>
      <c r="O830" s="144"/>
    </row>
    <row r="831" spans="1:15" ht="14.4" x14ac:dyDescent="0.3">
      <c r="A831" s="143">
        <v>45356.987476851849</v>
      </c>
      <c r="B831" s="46">
        <f t="shared" si="12"/>
        <v>45356.987500000003</v>
      </c>
      <c r="C831" s="141">
        <v>2.9986619047618999</v>
      </c>
      <c r="D831" s="141">
        <v>-5.8571428571428598E-4</v>
      </c>
      <c r="E831" s="141">
        <v>1399.9619047619001</v>
      </c>
      <c r="F831" s="141">
        <v>55.311111111111103</v>
      </c>
      <c r="G831" s="141">
        <v>21</v>
      </c>
      <c r="H831" s="141">
        <v>35.125</v>
      </c>
      <c r="I831" s="141">
        <v>6.6</v>
      </c>
      <c r="J831" s="141">
        <v>0.65500000000000003</v>
      </c>
      <c r="K831" s="141">
        <v>19.79</v>
      </c>
      <c r="L831" s="144"/>
      <c r="M831" s="141">
        <v>6911</v>
      </c>
      <c r="N831" s="141">
        <v>4897.42188888889</v>
      </c>
      <c r="O831" s="144"/>
    </row>
    <row r="832" spans="1:15" ht="14.4" x14ac:dyDescent="0.3">
      <c r="A832" s="143">
        <v>45356.988171296296</v>
      </c>
      <c r="B832" s="46">
        <f t="shared" si="12"/>
        <v>45356.98819444445</v>
      </c>
      <c r="C832" s="141">
        <v>2.9965714285714302</v>
      </c>
      <c r="D832" s="141">
        <v>-3.71428571428571E-4</v>
      </c>
      <c r="E832" s="141">
        <v>1400.0428571428599</v>
      </c>
      <c r="F832" s="141">
        <v>55.414444444444399</v>
      </c>
      <c r="G832" s="141">
        <v>21</v>
      </c>
      <c r="H832" s="141">
        <v>35.119999999999997</v>
      </c>
      <c r="I832" s="141">
        <v>6.6065714285714296</v>
      </c>
      <c r="J832" s="141">
        <v>0.65500000000000003</v>
      </c>
      <c r="K832" s="141">
        <v>19.795999999999999</v>
      </c>
      <c r="L832" s="141"/>
      <c r="M832" s="141">
        <v>6931.5</v>
      </c>
      <c r="N832" s="141">
        <v>4897.2719999999999</v>
      </c>
      <c r="O832" s="144"/>
    </row>
    <row r="833" spans="1:15" ht="14.4" x14ac:dyDescent="0.3">
      <c r="A833" s="143">
        <v>45356.988865740743</v>
      </c>
      <c r="B833" s="46">
        <f t="shared" si="12"/>
        <v>45356.988888888889</v>
      </c>
      <c r="C833" s="141">
        <v>3.0029380952381</v>
      </c>
      <c r="D833" s="141">
        <v>1.45E-4</v>
      </c>
      <c r="E833" s="141">
        <v>1399.53</v>
      </c>
      <c r="F833" s="141">
        <v>55.285625000000003</v>
      </c>
      <c r="G833" s="141">
        <v>21</v>
      </c>
      <c r="H833" s="141">
        <v>35.107999999999997</v>
      </c>
      <c r="I833" s="141">
        <v>6.6074999999999999</v>
      </c>
      <c r="J833" s="141">
        <v>0.64500000000000002</v>
      </c>
      <c r="K833" s="141">
        <v>19.795999999999999</v>
      </c>
      <c r="L833" s="144"/>
      <c r="M833" s="141">
        <v>6953</v>
      </c>
      <c r="N833" s="141">
        <v>4897.1471666666703</v>
      </c>
      <c r="O833" s="144"/>
    </row>
    <row r="834" spans="1:15" ht="14.4" x14ac:dyDescent="0.3">
      <c r="A834" s="143">
        <v>45356.989560185182</v>
      </c>
      <c r="B834" s="46">
        <f t="shared" si="12"/>
        <v>45356.989583333336</v>
      </c>
      <c r="C834" s="141">
        <v>3.0020181818181801</v>
      </c>
      <c r="D834" s="141">
        <v>8.1818181818181802E-5</v>
      </c>
      <c r="E834" s="141">
        <v>1400.3818181818201</v>
      </c>
      <c r="F834" s="141">
        <v>55.198947368421102</v>
      </c>
      <c r="G834" s="141">
        <v>21</v>
      </c>
      <c r="H834" s="141">
        <v>35.090000000000003</v>
      </c>
      <c r="I834" s="141">
        <v>6.6044999999999998</v>
      </c>
      <c r="J834" s="141">
        <v>0.64500000000000002</v>
      </c>
      <c r="K834" s="141">
        <v>19.79</v>
      </c>
      <c r="L834" s="144"/>
      <c r="M834" s="141">
        <v>6953</v>
      </c>
      <c r="N834" s="141">
        <v>4896.97</v>
      </c>
      <c r="O834" s="144"/>
    </row>
    <row r="835" spans="1:15" ht="14.4" x14ac:dyDescent="0.3">
      <c r="A835" s="143">
        <v>45356.990254629629</v>
      </c>
      <c r="B835" s="46">
        <f t="shared" ref="B835:B898" si="13">MROUND(A835,"00:01:00")</f>
        <v>45356.990277777782</v>
      </c>
      <c r="C835" s="141">
        <v>3.0004608695652202</v>
      </c>
      <c r="D835" s="141">
        <v>-3.5E-4</v>
      </c>
      <c r="E835" s="141">
        <v>1400.00952380952</v>
      </c>
      <c r="F835" s="141">
        <v>55.213809523809502</v>
      </c>
      <c r="G835" s="141">
        <v>21</v>
      </c>
      <c r="H835" s="141">
        <v>35.0833333333333</v>
      </c>
      <c r="I835" s="141">
        <v>6.6017999999999999</v>
      </c>
      <c r="J835" s="141">
        <v>0.64</v>
      </c>
      <c r="K835" s="141">
        <v>19.78</v>
      </c>
      <c r="L835" s="141"/>
      <c r="M835" s="141">
        <v>6953</v>
      </c>
      <c r="N835" s="141">
        <v>4896.83</v>
      </c>
      <c r="O835" s="144"/>
    </row>
    <row r="836" spans="1:15" ht="14.4" x14ac:dyDescent="0.3">
      <c r="A836" s="143">
        <v>45356.990949074076</v>
      </c>
      <c r="B836" s="46">
        <f t="shared" si="13"/>
        <v>45356.990972222222</v>
      </c>
      <c r="C836" s="141">
        <v>2.9983318181818199</v>
      </c>
      <c r="D836" s="141">
        <v>-2.9500000000000001E-4</v>
      </c>
      <c r="E836" s="141">
        <v>1400.2142857142901</v>
      </c>
      <c r="F836" s="141">
        <v>55.215555555555603</v>
      </c>
      <c r="G836" s="141">
        <v>21</v>
      </c>
      <c r="H836" s="141">
        <v>35.073333333333302</v>
      </c>
      <c r="I836" s="141">
        <v>6.6041428571428602</v>
      </c>
      <c r="J836" s="141">
        <v>0.65</v>
      </c>
      <c r="K836" s="141">
        <v>19.78</v>
      </c>
      <c r="L836" s="144"/>
      <c r="M836" s="141">
        <v>6973.4</v>
      </c>
      <c r="N836" s="141">
        <v>4896.7404166666702</v>
      </c>
      <c r="O836" s="144"/>
    </row>
    <row r="837" spans="1:15" ht="14.4" x14ac:dyDescent="0.3">
      <c r="A837" s="143">
        <v>45356.991643518515</v>
      </c>
      <c r="B837" s="46">
        <f t="shared" si="13"/>
        <v>45356.991666666669</v>
      </c>
      <c r="C837" s="141">
        <v>2.9981608695652202</v>
      </c>
      <c r="D837" s="141">
        <v>-1.23809523809524E-4</v>
      </c>
      <c r="E837" s="141">
        <v>1399.9272727272701</v>
      </c>
      <c r="F837" s="141">
        <v>55.110999999999997</v>
      </c>
      <c r="G837" s="141">
        <v>21</v>
      </c>
      <c r="H837" s="141">
        <v>35.075000000000003</v>
      </c>
      <c r="I837" s="141">
        <v>6.6079999999999997</v>
      </c>
      <c r="J837" s="141">
        <v>0.64500000000000002</v>
      </c>
      <c r="K837" s="141">
        <v>19.77</v>
      </c>
      <c r="L837" s="144"/>
      <c r="M837" s="141">
        <v>6973.4</v>
      </c>
      <c r="N837" s="141">
        <v>4896.5529999999999</v>
      </c>
      <c r="O837" s="144"/>
    </row>
    <row r="838" spans="1:15" ht="14.4" x14ac:dyDescent="0.3">
      <c r="A838" s="143">
        <v>45356.992337962962</v>
      </c>
      <c r="B838" s="46">
        <f t="shared" si="13"/>
        <v>45356.992361111115</v>
      </c>
      <c r="C838" s="141">
        <v>3.00382272727273</v>
      </c>
      <c r="D838" s="141">
        <v>3.4782608695652198E-5</v>
      </c>
      <c r="E838" s="141">
        <v>1399.8956521739101</v>
      </c>
      <c r="F838" s="141">
        <v>54.8194444444444</v>
      </c>
      <c r="G838" s="141">
        <v>21</v>
      </c>
      <c r="H838" s="141">
        <v>35.064</v>
      </c>
      <c r="I838" s="141">
        <v>6.6055000000000001</v>
      </c>
      <c r="J838" s="141">
        <v>0.64500000000000002</v>
      </c>
      <c r="K838" s="141">
        <v>19.774999999999999</v>
      </c>
      <c r="L838" s="141"/>
      <c r="M838" s="141">
        <v>6995</v>
      </c>
      <c r="N838" s="141">
        <v>4896.3868888888901</v>
      </c>
      <c r="O838" s="144"/>
    </row>
    <row r="839" spans="1:15" ht="14.4" x14ac:dyDescent="0.3">
      <c r="A839" s="143">
        <v>45356.993032407408</v>
      </c>
      <c r="B839" s="46">
        <f t="shared" si="13"/>
        <v>45356.993055555555</v>
      </c>
      <c r="C839" s="141">
        <v>2.99860434782609</v>
      </c>
      <c r="D839" s="141">
        <v>-5.0000000000000001E-4</v>
      </c>
      <c r="E839" s="141">
        <v>1400.25714285714</v>
      </c>
      <c r="F839" s="141">
        <v>54.793999999999997</v>
      </c>
      <c r="G839" s="141">
        <v>21</v>
      </c>
      <c r="H839" s="141">
        <v>35.053333333333299</v>
      </c>
      <c r="I839" s="141">
        <v>6.6032000000000002</v>
      </c>
      <c r="J839" s="141">
        <v>0.64500000000000002</v>
      </c>
      <c r="K839" s="141">
        <v>19.774999999999999</v>
      </c>
      <c r="L839" s="144"/>
      <c r="M839" s="141">
        <v>6995</v>
      </c>
      <c r="N839" s="141">
        <v>4896.14964285714</v>
      </c>
      <c r="O839" s="144"/>
    </row>
    <row r="840" spans="1:15" ht="14.4" x14ac:dyDescent="0.3">
      <c r="A840" s="143">
        <v>45356.993726851855</v>
      </c>
      <c r="B840" s="46">
        <f t="shared" si="13"/>
        <v>45356.993750000001</v>
      </c>
      <c r="C840" s="141">
        <v>3.00389565217391</v>
      </c>
      <c r="D840" s="141">
        <v>3.4761904761904799E-4</v>
      </c>
      <c r="E840" s="141">
        <v>1400.1173913043499</v>
      </c>
      <c r="F840" s="141">
        <v>54.912380952381</v>
      </c>
      <c r="G840" s="141">
        <v>21</v>
      </c>
      <c r="H840" s="141">
        <v>35.04</v>
      </c>
      <c r="I840" s="141">
        <v>6.6003999999999996</v>
      </c>
      <c r="J840" s="141">
        <v>0.64500000000000002</v>
      </c>
      <c r="K840" s="141">
        <v>19.77</v>
      </c>
      <c r="L840" s="144"/>
      <c r="M840" s="141">
        <v>7005.3333333333303</v>
      </c>
      <c r="N840" s="141">
        <v>4895.9304545454497</v>
      </c>
      <c r="O840" s="144"/>
    </row>
    <row r="841" spans="1:15" ht="14.4" x14ac:dyDescent="0.3">
      <c r="A841" s="143">
        <v>45356.994421296295</v>
      </c>
      <c r="B841" s="46">
        <f t="shared" si="13"/>
        <v>45356.994444444448</v>
      </c>
      <c r="C841" s="141">
        <v>2.9988409090909101</v>
      </c>
      <c r="D841" s="141">
        <v>3.33333333333333E-4</v>
      </c>
      <c r="E841" s="141">
        <v>1399.9857142857099</v>
      </c>
      <c r="F841" s="141">
        <v>55.0426315789474</v>
      </c>
      <c r="G841" s="141">
        <v>21</v>
      </c>
      <c r="H841" s="141">
        <v>35.033333333333303</v>
      </c>
      <c r="I841" s="141">
        <v>6.6085000000000003</v>
      </c>
      <c r="J841" s="141">
        <v>0.64500000000000002</v>
      </c>
      <c r="K841" s="141">
        <v>19.760000000000002</v>
      </c>
      <c r="L841" s="144"/>
      <c r="M841" s="141">
        <v>7037</v>
      </c>
      <c r="N841" s="141">
        <v>4895.7508333333299</v>
      </c>
      <c r="O841" s="144"/>
    </row>
    <row r="842" spans="1:15" ht="14.4" x14ac:dyDescent="0.3">
      <c r="A842" s="143">
        <v>45356.995115740741</v>
      </c>
      <c r="B842" s="46">
        <f t="shared" si="13"/>
        <v>45356.995138888888</v>
      </c>
      <c r="C842" s="141">
        <v>2.9992391304347801</v>
      </c>
      <c r="D842" s="141">
        <v>-9.5454545454545502E-5</v>
      </c>
      <c r="E842" s="141">
        <v>1400.3545454545499</v>
      </c>
      <c r="F842" s="141">
        <v>55.085294117647102</v>
      </c>
      <c r="G842" s="141">
        <v>21</v>
      </c>
      <c r="H842" s="141">
        <v>35.024999999999999</v>
      </c>
      <c r="I842" s="141">
        <v>6.6070000000000002</v>
      </c>
      <c r="J842" s="141">
        <v>0.65</v>
      </c>
      <c r="K842" s="141">
        <v>19.765000000000001</v>
      </c>
      <c r="L842" s="141"/>
      <c r="M842" s="141">
        <v>7037</v>
      </c>
      <c r="N842" s="141">
        <v>4895.6642857142897</v>
      </c>
      <c r="O842" s="144"/>
    </row>
    <row r="843" spans="1:15" ht="14.4" x14ac:dyDescent="0.3">
      <c r="A843" s="143">
        <v>45356.995810185188</v>
      </c>
      <c r="B843" s="46">
        <f t="shared" si="13"/>
        <v>45356.995833333334</v>
      </c>
      <c r="C843" s="141">
        <v>3.0002142857142902</v>
      </c>
      <c r="D843" s="141">
        <v>-1.4999999999999999E-4</v>
      </c>
      <c r="E843" s="141">
        <v>1400.00476190476</v>
      </c>
      <c r="F843" s="141">
        <v>55.015294117647102</v>
      </c>
      <c r="G843" s="141">
        <v>21</v>
      </c>
      <c r="H843" s="141">
        <v>35.015000000000001</v>
      </c>
      <c r="I843" s="141">
        <v>6.6040000000000001</v>
      </c>
      <c r="J843" s="141">
        <v>0.65</v>
      </c>
      <c r="K843" s="141">
        <v>19.77</v>
      </c>
      <c r="L843" s="144"/>
      <c r="M843" s="141">
        <v>7037</v>
      </c>
      <c r="N843" s="141">
        <v>4895.5095000000001</v>
      </c>
      <c r="O843" s="144"/>
    </row>
    <row r="844" spans="1:15" ht="14.4" x14ac:dyDescent="0.3">
      <c r="A844" s="143">
        <v>45356.996504629627</v>
      </c>
      <c r="B844" s="46">
        <f t="shared" si="13"/>
        <v>45356.996527777781</v>
      </c>
      <c r="C844" s="141">
        <v>3.0000181818181799</v>
      </c>
      <c r="D844" s="141">
        <v>1.5909090909090899E-4</v>
      </c>
      <c r="E844" s="141">
        <v>1400.46363636364</v>
      </c>
      <c r="F844" s="141">
        <v>54.983750000000001</v>
      </c>
      <c r="G844" s="141">
        <v>21</v>
      </c>
      <c r="H844" s="141">
        <v>35.003999999999998</v>
      </c>
      <c r="I844" s="141">
        <v>6.6014999999999997</v>
      </c>
      <c r="J844" s="141">
        <v>0.65</v>
      </c>
      <c r="K844" s="141">
        <v>19.774999999999999</v>
      </c>
      <c r="L844" s="144"/>
      <c r="M844" s="141">
        <v>7037</v>
      </c>
      <c r="N844" s="141">
        <v>4895.2742500000004</v>
      </c>
      <c r="O844" s="144"/>
    </row>
    <row r="845" spans="1:15" ht="14.4" x14ac:dyDescent="0.3">
      <c r="A845" s="143">
        <v>45356.997199074074</v>
      </c>
      <c r="B845" s="46">
        <f t="shared" si="13"/>
        <v>45356.99722222222</v>
      </c>
      <c r="C845" s="141">
        <v>2.99907619047619</v>
      </c>
      <c r="D845" s="141">
        <v>-1.7368421052631601E-4</v>
      </c>
      <c r="E845" s="141">
        <v>1400.425</v>
      </c>
      <c r="F845" s="141">
        <v>54.91</v>
      </c>
      <c r="G845" s="141">
        <v>21</v>
      </c>
      <c r="H845" s="141">
        <v>35.005000000000003</v>
      </c>
      <c r="I845" s="141">
        <v>6.6040000000000001</v>
      </c>
      <c r="J845" s="141">
        <v>0.64500000000000002</v>
      </c>
      <c r="K845" s="141">
        <v>19.774999999999999</v>
      </c>
      <c r="L845" s="141"/>
      <c r="M845" s="141">
        <v>7054</v>
      </c>
      <c r="N845" s="141">
        <v>4895.1480000000001</v>
      </c>
      <c r="O845" s="144"/>
    </row>
    <row r="846" spans="1:15" ht="14.4" x14ac:dyDescent="0.3">
      <c r="A846" s="143">
        <v>45356.997893518521</v>
      </c>
      <c r="B846" s="46">
        <f t="shared" si="13"/>
        <v>45356.997916666667</v>
      </c>
      <c r="C846" s="141">
        <v>3.0021652173912998</v>
      </c>
      <c r="D846" s="141">
        <v>-5.7826086956521696E-4</v>
      </c>
      <c r="E846" s="141">
        <v>1400.00952380952</v>
      </c>
      <c r="F846" s="141">
        <v>54.850476190476201</v>
      </c>
      <c r="G846" s="141">
        <v>21</v>
      </c>
      <c r="H846" s="141">
        <v>35.005000000000003</v>
      </c>
      <c r="I846" s="141">
        <v>6.6074999999999999</v>
      </c>
      <c r="J846" s="141">
        <v>0.64</v>
      </c>
      <c r="K846" s="141">
        <v>19.774999999999999</v>
      </c>
      <c r="L846" s="144"/>
      <c r="M846" s="141">
        <v>7078</v>
      </c>
      <c r="N846" s="141">
        <v>4894.9734545454503</v>
      </c>
      <c r="O846" s="144"/>
    </row>
    <row r="847" spans="1:15" ht="14.4" x14ac:dyDescent="0.3">
      <c r="A847" s="143">
        <v>45356.99858796296</v>
      </c>
      <c r="B847" s="46">
        <f t="shared" si="13"/>
        <v>45356.998611111114</v>
      </c>
      <c r="C847" s="141">
        <v>3.0006090909090899</v>
      </c>
      <c r="D847" s="141">
        <v>-7.5909090909090902E-4</v>
      </c>
      <c r="E847" s="141">
        <v>1400.3818181818201</v>
      </c>
      <c r="F847" s="141">
        <v>54.638235294117599</v>
      </c>
      <c r="G847" s="141">
        <v>21</v>
      </c>
      <c r="H847" s="141">
        <v>35</v>
      </c>
      <c r="I847" s="141">
        <v>6.6050000000000004</v>
      </c>
      <c r="J847" s="141">
        <v>0.64</v>
      </c>
      <c r="K847" s="141">
        <v>19.760000000000002</v>
      </c>
      <c r="L847" s="141"/>
      <c r="M847" s="141">
        <v>7078</v>
      </c>
      <c r="N847" s="141">
        <v>4894.8216000000002</v>
      </c>
      <c r="O847" s="144"/>
    </row>
    <row r="848" spans="1:15" ht="14.4" x14ac:dyDescent="0.3">
      <c r="A848" s="143">
        <v>45356.999282407407</v>
      </c>
      <c r="B848" s="46">
        <f t="shared" si="13"/>
        <v>45356.999305555561</v>
      </c>
      <c r="C848" s="141">
        <v>2.99935217391304</v>
      </c>
      <c r="D848" s="141">
        <v>-5.8695652173913E-4</v>
      </c>
      <c r="E848" s="141">
        <v>1400.4</v>
      </c>
      <c r="F848" s="141">
        <v>54.689333333333302</v>
      </c>
      <c r="G848" s="141">
        <v>21</v>
      </c>
      <c r="H848" s="141">
        <v>35</v>
      </c>
      <c r="I848" s="141">
        <v>6.6020000000000003</v>
      </c>
      <c r="J848" s="141">
        <v>0.64500000000000002</v>
      </c>
      <c r="K848" s="141">
        <v>19.760000000000002</v>
      </c>
      <c r="L848" s="144"/>
      <c r="M848" s="141">
        <v>7078</v>
      </c>
      <c r="N848" s="141">
        <v>4894.6788999999999</v>
      </c>
      <c r="O848" s="144"/>
    </row>
    <row r="849" spans="1:17" ht="14.4" x14ac:dyDescent="0.3">
      <c r="A849" s="143">
        <v>45356.999976851854</v>
      </c>
      <c r="B849" s="46">
        <f t="shared" si="13"/>
        <v>45357</v>
      </c>
      <c r="C849" s="141">
        <v>3.0011136363636401</v>
      </c>
      <c r="D849" s="141">
        <v>-3.9523809523809498E-4</v>
      </c>
      <c r="E849" s="141">
        <v>1399.8227272727299</v>
      </c>
      <c r="F849" s="141">
        <v>54.589411764705901</v>
      </c>
      <c r="G849" s="141">
        <v>21</v>
      </c>
      <c r="H849" s="141">
        <v>34.994999999999997</v>
      </c>
      <c r="I849" s="141">
        <v>6.6025999999999998</v>
      </c>
      <c r="J849" s="141">
        <v>0.65</v>
      </c>
      <c r="K849" s="141">
        <v>19.760000000000002</v>
      </c>
      <c r="L849" s="141"/>
      <c r="M849" s="141">
        <v>7105.6666666666697</v>
      </c>
      <c r="N849" s="141">
        <v>4894.5298888888901</v>
      </c>
      <c r="O849" s="144"/>
    </row>
    <row r="850" spans="1:17" ht="14.4" x14ac:dyDescent="0.3">
      <c r="A850" s="143">
        <v>45357.000671296293</v>
      </c>
      <c r="B850" s="46">
        <f t="shared" si="13"/>
        <v>45357.000694444447</v>
      </c>
      <c r="C850" s="141">
        <v>3.00139130434783</v>
      </c>
      <c r="D850" s="141">
        <v>-4.3478260869565197E-4</v>
      </c>
      <c r="E850" s="141">
        <v>1399.9652173913</v>
      </c>
      <c r="F850" s="141">
        <v>54.368888888888897</v>
      </c>
      <c r="G850" s="141">
        <v>21</v>
      </c>
      <c r="H850" s="141">
        <v>34.99</v>
      </c>
      <c r="I850" s="141">
        <v>6.6079999999999997</v>
      </c>
      <c r="J850" s="141">
        <v>0.65</v>
      </c>
      <c r="K850" s="141">
        <v>19.760000000000002</v>
      </c>
      <c r="L850" s="144"/>
      <c r="M850" s="141">
        <v>7105.6666666666697</v>
      </c>
      <c r="N850" s="141">
        <v>4894.3802727272696</v>
      </c>
      <c r="O850" s="144"/>
    </row>
    <row r="851" spans="1:17" ht="14.4" x14ac:dyDescent="0.3">
      <c r="A851" s="143">
        <v>45357.00136574074</v>
      </c>
      <c r="B851" s="46">
        <f t="shared" si="13"/>
        <v>45357.001388888893</v>
      </c>
      <c r="C851" s="141">
        <v>2.9984869565217398</v>
      </c>
      <c r="D851" s="141">
        <v>-2.2727272727272699E-5</v>
      </c>
      <c r="E851" s="141">
        <v>1399.9130434782601</v>
      </c>
      <c r="F851" s="141">
        <v>54.330769230769199</v>
      </c>
      <c r="G851" s="141">
        <v>21</v>
      </c>
      <c r="H851" s="141">
        <v>34.991666666666703</v>
      </c>
      <c r="I851" s="141">
        <v>6.6055000000000001</v>
      </c>
      <c r="J851" s="141">
        <v>0.65</v>
      </c>
      <c r="K851" s="141">
        <v>19.760000000000002</v>
      </c>
      <c r="L851" s="141"/>
      <c r="M851" s="141">
        <v>7120</v>
      </c>
      <c r="N851" s="141">
        <v>4894.1462857142897</v>
      </c>
      <c r="O851" s="144"/>
    </row>
    <row r="852" spans="1:17" ht="14.4" x14ac:dyDescent="0.3">
      <c r="A852" s="143">
        <v>45357.002060185187</v>
      </c>
      <c r="B852" s="46">
        <f t="shared" si="13"/>
        <v>45357.002083333333</v>
      </c>
      <c r="C852" s="141">
        <v>2.99976086956522</v>
      </c>
      <c r="D852" s="141">
        <v>2.7727272727272702E-4</v>
      </c>
      <c r="E852" s="141">
        <v>1400.2</v>
      </c>
      <c r="F852" s="141">
        <v>54.296315789473702</v>
      </c>
      <c r="G852" s="141">
        <v>21</v>
      </c>
      <c r="H852" s="141">
        <v>34.984285714285697</v>
      </c>
      <c r="I852" s="141">
        <v>6.6029999999999998</v>
      </c>
      <c r="J852" s="141">
        <v>0.66</v>
      </c>
      <c r="K852" s="141">
        <v>19.760000000000002</v>
      </c>
      <c r="L852" s="144"/>
      <c r="M852" s="141">
        <v>7120</v>
      </c>
      <c r="N852" s="141">
        <v>4894.0105000000003</v>
      </c>
      <c r="O852" s="144"/>
      <c r="Q852" s="20"/>
    </row>
    <row r="853" spans="1:17" ht="14.4" x14ac:dyDescent="0.3">
      <c r="A853" s="143">
        <v>45357.002754629626</v>
      </c>
      <c r="B853" s="46">
        <f t="shared" si="13"/>
        <v>45357.00277777778</v>
      </c>
      <c r="C853" s="141">
        <v>3.00036086956522</v>
      </c>
      <c r="D853" s="141">
        <v>4.1304347826087002E-4</v>
      </c>
      <c r="E853" s="141">
        <v>1399.6045454545499</v>
      </c>
      <c r="F853" s="141">
        <v>54.0592857142857</v>
      </c>
      <c r="G853" s="141">
        <v>21</v>
      </c>
      <c r="H853" s="141">
        <v>34.985714285714302</v>
      </c>
      <c r="I853" s="141">
        <v>6.6003999999999996</v>
      </c>
      <c r="J853" s="141">
        <v>0.66</v>
      </c>
      <c r="K853" s="141">
        <v>19.754999999999999</v>
      </c>
      <c r="L853" s="141"/>
      <c r="M853" s="141">
        <v>7133.5</v>
      </c>
      <c r="N853" s="141">
        <v>4893.8303333333297</v>
      </c>
      <c r="O853" s="144"/>
    </row>
    <row r="854" spans="1:17" ht="14.4" x14ac:dyDescent="0.3">
      <c r="A854" s="143">
        <v>45357.003449074073</v>
      </c>
      <c r="B854" s="46">
        <f t="shared" si="13"/>
        <v>45357.003472222226</v>
      </c>
      <c r="C854" s="141">
        <v>2.9997652173913001</v>
      </c>
      <c r="D854" s="141">
        <v>5.2173913043478202E-5</v>
      </c>
      <c r="E854" s="141">
        <v>1400.1521739130401</v>
      </c>
      <c r="F854" s="141">
        <v>54.038461538461497</v>
      </c>
      <c r="G854" s="141">
        <v>21</v>
      </c>
      <c r="H854" s="141">
        <v>34.984285714285697</v>
      </c>
      <c r="I854" s="141">
        <v>6.6014999999999997</v>
      </c>
      <c r="J854" s="141">
        <v>0.66</v>
      </c>
      <c r="K854" s="141">
        <v>19.745000000000001</v>
      </c>
      <c r="L854" s="144"/>
      <c r="M854" s="141">
        <v>7133.5</v>
      </c>
      <c r="N854" s="141">
        <v>4893.7081818181796</v>
      </c>
      <c r="O854" s="144"/>
    </row>
    <row r="855" spans="1:17" ht="14.4" x14ac:dyDescent="0.3">
      <c r="A855" s="143">
        <v>45357.004143518519</v>
      </c>
      <c r="B855" s="46">
        <f t="shared" si="13"/>
        <v>45357.004166666666</v>
      </c>
      <c r="C855" s="141">
        <v>2.9994999999999998</v>
      </c>
      <c r="D855" s="141">
        <v>2.0000000000000001E-4</v>
      </c>
      <c r="E855" s="141">
        <v>1400.01818181818</v>
      </c>
      <c r="F855" s="141">
        <v>53.988124999999997</v>
      </c>
      <c r="G855" s="141">
        <v>21</v>
      </c>
      <c r="H855" s="141">
        <v>34.9866666666667</v>
      </c>
      <c r="I855" s="141">
        <v>6.601</v>
      </c>
      <c r="J855" s="141">
        <v>0.66500000000000004</v>
      </c>
      <c r="K855" s="141">
        <v>19.75</v>
      </c>
      <c r="L855" s="141"/>
      <c r="M855" s="141">
        <v>7149</v>
      </c>
      <c r="N855" s="141">
        <v>4893.5578333333297</v>
      </c>
      <c r="O855" s="144"/>
    </row>
    <row r="856" spans="1:17" ht="14.4" x14ac:dyDescent="0.3">
      <c r="A856" s="143">
        <v>45357.004837962966</v>
      </c>
      <c r="B856" s="46">
        <f t="shared" si="13"/>
        <v>45357.004861111112</v>
      </c>
      <c r="C856" s="141">
        <v>3.0016590909090901</v>
      </c>
      <c r="D856" s="141">
        <v>-6.0869565217391299E-5</v>
      </c>
      <c r="E856" s="141">
        <v>1399.75454545455</v>
      </c>
      <c r="F856" s="141">
        <v>54.034736842105303</v>
      </c>
      <c r="G856" s="141">
        <v>21</v>
      </c>
      <c r="H856" s="141">
        <v>34.993333333333297</v>
      </c>
      <c r="I856" s="141">
        <v>6.6014999999999997</v>
      </c>
      <c r="J856" s="141">
        <v>0.663333333333333</v>
      </c>
      <c r="K856" s="141">
        <v>19.760000000000002</v>
      </c>
      <c r="L856" s="144"/>
      <c r="M856" s="141">
        <v>7157.6666666666697</v>
      </c>
      <c r="N856" s="141">
        <v>4893.3843749999996</v>
      </c>
      <c r="O856" s="144"/>
    </row>
    <row r="857" spans="1:17" ht="14.4" x14ac:dyDescent="0.3">
      <c r="A857" s="143">
        <v>45357.005532407406</v>
      </c>
      <c r="B857" s="46">
        <f t="shared" si="13"/>
        <v>45357.005555555559</v>
      </c>
      <c r="C857" s="141">
        <v>2.9999130434782599</v>
      </c>
      <c r="D857" s="141">
        <v>-2.7826086956521699E-4</v>
      </c>
      <c r="E857" s="141">
        <v>1400.3130434782599</v>
      </c>
      <c r="F857" s="141">
        <v>53.947333333333297</v>
      </c>
      <c r="G857" s="141">
        <v>21</v>
      </c>
      <c r="H857" s="141">
        <v>34.9957142857143</v>
      </c>
      <c r="I857" s="141">
        <v>6.601</v>
      </c>
      <c r="J857" s="141">
        <v>0.66</v>
      </c>
      <c r="K857" s="141">
        <v>19.760000000000002</v>
      </c>
      <c r="L857" s="141"/>
      <c r="M857" s="141">
        <v>7157.6666666666697</v>
      </c>
      <c r="N857" s="141">
        <v>4893.1951250000002</v>
      </c>
      <c r="O857" s="144"/>
    </row>
    <row r="858" spans="1:17" ht="14.4" x14ac:dyDescent="0.3">
      <c r="A858" s="143">
        <v>45357.006226851852</v>
      </c>
      <c r="B858" s="46">
        <f t="shared" si="13"/>
        <v>45357.006249999999</v>
      </c>
      <c r="C858" s="141">
        <v>3.0009227272727301</v>
      </c>
      <c r="D858" s="141">
        <v>-3.5454545454545499E-4</v>
      </c>
      <c r="E858" s="141">
        <v>1400.0590909090899</v>
      </c>
      <c r="F858" s="141">
        <v>53.794705882352901</v>
      </c>
      <c r="G858" s="141">
        <v>21</v>
      </c>
      <c r="H858" s="141">
        <v>34.994999999999997</v>
      </c>
      <c r="I858" s="141">
        <v>6.6044999999999998</v>
      </c>
      <c r="J858" s="141">
        <v>0.67</v>
      </c>
      <c r="K858" s="141">
        <v>19.75</v>
      </c>
      <c r="L858" s="144"/>
      <c r="M858" s="141">
        <v>7184.75</v>
      </c>
      <c r="N858" s="141">
        <v>4893.0409090909097</v>
      </c>
      <c r="O858" s="144"/>
    </row>
    <row r="859" spans="1:17" ht="14.4" x14ac:dyDescent="0.3">
      <c r="A859" s="143">
        <v>45357.006921296299</v>
      </c>
      <c r="B859" s="46">
        <f t="shared" si="13"/>
        <v>45357.006944444445</v>
      </c>
      <c r="C859" s="141">
        <v>3.0012826086956501</v>
      </c>
      <c r="D859" s="141">
        <v>4.7391304347826099E-4</v>
      </c>
      <c r="E859" s="141">
        <v>1399.8956521739101</v>
      </c>
      <c r="F859" s="141">
        <v>53.750666666666703</v>
      </c>
      <c r="G859" s="141">
        <v>21</v>
      </c>
      <c r="H859" s="141">
        <v>35</v>
      </c>
      <c r="I859" s="141">
        <v>6.6075999999999997</v>
      </c>
      <c r="J859" s="141">
        <v>0.66500000000000004</v>
      </c>
      <c r="K859" s="141">
        <v>19.75</v>
      </c>
      <c r="L859" s="141"/>
      <c r="M859" s="141">
        <v>7205</v>
      </c>
      <c r="N859" s="141">
        <v>4892.9108571428596</v>
      </c>
      <c r="O859" s="144"/>
    </row>
    <row r="860" spans="1:17" ht="14.4" x14ac:dyDescent="0.3">
      <c r="A860" s="143">
        <v>45357.007615740738</v>
      </c>
      <c r="B860" s="46">
        <f t="shared" si="13"/>
        <v>45357.007638888892</v>
      </c>
      <c r="C860" s="141">
        <v>3.00072727272727</v>
      </c>
      <c r="D860" s="141">
        <v>3.2608695652173899E-4</v>
      </c>
      <c r="E860" s="141">
        <v>1399.68095238095</v>
      </c>
      <c r="F860" s="141">
        <v>53.647368421052597</v>
      </c>
      <c r="G860" s="141">
        <v>21</v>
      </c>
      <c r="H860" s="141">
        <v>34.994999999999997</v>
      </c>
      <c r="I860" s="141">
        <v>6.6044999999999998</v>
      </c>
      <c r="J860" s="141">
        <v>0.66500000000000004</v>
      </c>
      <c r="K860" s="141">
        <v>19.75</v>
      </c>
      <c r="L860" s="144"/>
      <c r="M860" s="141">
        <v>7205</v>
      </c>
      <c r="N860" s="141">
        <v>4892.7254999999996</v>
      </c>
      <c r="O860" s="144"/>
    </row>
    <row r="861" spans="1:17" ht="14.4" x14ac:dyDescent="0.3">
      <c r="A861" s="143">
        <v>45357.008310185185</v>
      </c>
      <c r="B861" s="46">
        <f t="shared" si="13"/>
        <v>45357.008333333339</v>
      </c>
      <c r="C861" s="141">
        <v>2.9994863636363598</v>
      </c>
      <c r="D861" s="141">
        <v>1E-4</v>
      </c>
      <c r="E861" s="141">
        <v>1400.20869565217</v>
      </c>
      <c r="F861" s="141">
        <v>53.532777777777802</v>
      </c>
      <c r="G861" s="141">
        <v>21</v>
      </c>
      <c r="H861" s="141">
        <v>34.994999999999997</v>
      </c>
      <c r="I861" s="141">
        <v>6.6020000000000003</v>
      </c>
      <c r="J861" s="141">
        <v>0.67</v>
      </c>
      <c r="K861" s="141">
        <v>19.7433333333333</v>
      </c>
      <c r="L861" s="141"/>
      <c r="M861" s="141">
        <v>7205</v>
      </c>
      <c r="N861" s="141">
        <v>4892.5754285714302</v>
      </c>
      <c r="O861" s="144"/>
    </row>
    <row r="862" spans="1:17" ht="14.4" x14ac:dyDescent="0.3">
      <c r="A862" s="143">
        <v>45357.009004629632</v>
      </c>
      <c r="B862" s="46">
        <f t="shared" si="13"/>
        <v>45357.009027777778</v>
      </c>
      <c r="C862" s="141">
        <v>2.99920869565217</v>
      </c>
      <c r="D862" s="141">
        <v>-4.65217391304348E-4</v>
      </c>
      <c r="E862" s="141">
        <v>1399.5565217391299</v>
      </c>
      <c r="F862" s="141">
        <v>53.526666666666699</v>
      </c>
      <c r="G862" s="141">
        <v>21</v>
      </c>
      <c r="H862" s="141">
        <v>34.994999999999997</v>
      </c>
      <c r="I862" s="141">
        <v>6.60175</v>
      </c>
      <c r="J862" s="141">
        <v>0.67</v>
      </c>
      <c r="K862" s="141">
        <v>19.745000000000001</v>
      </c>
      <c r="L862" s="144"/>
      <c r="M862" s="141">
        <v>7213.5</v>
      </c>
      <c r="N862" s="141">
        <v>4892.4049999999997</v>
      </c>
      <c r="O862" s="144"/>
    </row>
    <row r="863" spans="1:17" ht="14.4" x14ac:dyDescent="0.3">
      <c r="A863" s="143">
        <v>45357.009699074071</v>
      </c>
      <c r="B863" s="46">
        <f t="shared" si="13"/>
        <v>45357.009722222225</v>
      </c>
      <c r="C863" s="141">
        <v>3.0001090909090902</v>
      </c>
      <c r="D863" s="141">
        <v>3.0952380952380999E-4</v>
      </c>
      <c r="E863" s="141">
        <v>1400.11904761905</v>
      </c>
      <c r="F863" s="141">
        <v>53.414117647058802</v>
      </c>
      <c r="G863" s="141">
        <v>21</v>
      </c>
      <c r="H863" s="141">
        <v>35</v>
      </c>
      <c r="I863" s="141">
        <v>6.6012500000000003</v>
      </c>
      <c r="J863" s="141">
        <v>0.68</v>
      </c>
      <c r="K863" s="141">
        <v>19.745000000000001</v>
      </c>
      <c r="L863" s="141"/>
      <c r="M863" s="141">
        <v>7233</v>
      </c>
      <c r="N863" s="141">
        <v>4892.2560999999996</v>
      </c>
      <c r="O863" s="144"/>
    </row>
    <row r="864" spans="1:17" ht="14.4" x14ac:dyDescent="0.3">
      <c r="A864" s="143">
        <v>45357.010393518518</v>
      </c>
      <c r="B864" s="46">
        <f t="shared" si="13"/>
        <v>45357.010416666672</v>
      </c>
      <c r="C864" s="141">
        <v>2.9989363636363602</v>
      </c>
      <c r="D864" s="141">
        <v>-1.8636363636363601E-4</v>
      </c>
      <c r="E864" s="141">
        <v>1400.01363636364</v>
      </c>
      <c r="F864" s="141">
        <v>53.468125000000001</v>
      </c>
      <c r="G864" s="141">
        <v>21</v>
      </c>
      <c r="H864" s="141">
        <v>35</v>
      </c>
      <c r="I864" s="141">
        <v>6.601</v>
      </c>
      <c r="J864" s="141">
        <v>0.67500000000000004</v>
      </c>
      <c r="K864" s="141">
        <v>19.745000000000001</v>
      </c>
      <c r="L864" s="144"/>
      <c r="M864" s="141">
        <v>7233</v>
      </c>
      <c r="N864" s="141">
        <v>4892.1434166666704</v>
      </c>
      <c r="O864" s="144"/>
    </row>
    <row r="865" spans="1:15" ht="14.4" x14ac:dyDescent="0.3">
      <c r="A865" s="143">
        <v>45357.011087962965</v>
      </c>
      <c r="B865" s="46">
        <f t="shared" si="13"/>
        <v>45357.011111111111</v>
      </c>
      <c r="C865" s="141">
        <v>3.0028318181818201</v>
      </c>
      <c r="D865" s="141">
        <v>-1.81818181818182E-4</v>
      </c>
      <c r="E865" s="141">
        <v>1400.25</v>
      </c>
      <c r="F865" s="141">
        <v>53.509333333333302</v>
      </c>
      <c r="G865" s="141">
        <v>21</v>
      </c>
      <c r="H865" s="141">
        <v>35.008333333333297</v>
      </c>
      <c r="I865" s="141">
        <v>6.6059999999999999</v>
      </c>
      <c r="J865" s="141">
        <v>0.68</v>
      </c>
      <c r="K865" s="141">
        <v>19.745000000000001</v>
      </c>
      <c r="L865" s="141"/>
      <c r="M865" s="141">
        <v>7252.25</v>
      </c>
      <c r="N865" s="141">
        <v>4892.0022499999995</v>
      </c>
      <c r="O865" s="144"/>
    </row>
    <row r="866" spans="1:15" ht="14.4" x14ac:dyDescent="0.3">
      <c r="A866" s="143">
        <v>45357.011782407404</v>
      </c>
      <c r="B866" s="46">
        <f t="shared" si="13"/>
        <v>45357.011805555558</v>
      </c>
      <c r="C866" s="141">
        <v>2.9986217391304302</v>
      </c>
      <c r="D866" s="141">
        <v>-1.7272727272727299E-4</v>
      </c>
      <c r="E866" s="141">
        <v>1399.8913043478301</v>
      </c>
      <c r="F866" s="141">
        <v>53.323999999999998</v>
      </c>
      <c r="G866" s="141">
        <v>21</v>
      </c>
      <c r="H866" s="141">
        <v>35.008333333333297</v>
      </c>
      <c r="I866" s="141">
        <v>6.6071999999999997</v>
      </c>
      <c r="J866" s="141">
        <v>0.67500000000000004</v>
      </c>
      <c r="K866" s="141">
        <v>19.745000000000001</v>
      </c>
      <c r="L866" s="144"/>
      <c r="M866" s="141">
        <v>7275</v>
      </c>
      <c r="N866" s="141">
        <v>4891.8832000000002</v>
      </c>
      <c r="O866" s="144"/>
    </row>
    <row r="867" spans="1:15" ht="14.4" x14ac:dyDescent="0.3">
      <c r="A867" s="143">
        <v>45357.012476851851</v>
      </c>
      <c r="B867" s="46">
        <f t="shared" si="13"/>
        <v>45357.012500000004</v>
      </c>
      <c r="C867" s="141">
        <v>2.9988681818181799</v>
      </c>
      <c r="D867" s="141">
        <v>-2.3809523809523799E-4</v>
      </c>
      <c r="E867" s="141">
        <v>1400.0428571428599</v>
      </c>
      <c r="F867" s="141">
        <v>52.957647058823497</v>
      </c>
      <c r="G867" s="141">
        <v>21</v>
      </c>
      <c r="H867" s="141">
        <v>35.005000000000003</v>
      </c>
      <c r="I867" s="141">
        <v>6.6044999999999998</v>
      </c>
      <c r="J867" s="141">
        <v>0.67500000000000004</v>
      </c>
      <c r="K867" s="141">
        <v>19.739999999999998</v>
      </c>
      <c r="L867" s="141"/>
      <c r="M867" s="141">
        <v>7275</v>
      </c>
      <c r="N867" s="141">
        <v>4891.6399166666697</v>
      </c>
      <c r="O867" s="144"/>
    </row>
    <row r="868" spans="1:15" ht="14.4" x14ac:dyDescent="0.3">
      <c r="A868" s="143">
        <v>45357.013171296298</v>
      </c>
      <c r="B868" s="46">
        <f t="shared" si="13"/>
        <v>45357.013194444444</v>
      </c>
      <c r="C868" s="141">
        <v>2.9994869565217401</v>
      </c>
      <c r="D868" s="141">
        <v>8.4347826086956504E-4</v>
      </c>
      <c r="E868" s="141">
        <v>1400.27826086957</v>
      </c>
      <c r="F868" s="141">
        <v>52.910588235294099</v>
      </c>
      <c r="G868" s="141">
        <v>21</v>
      </c>
      <c r="H868" s="141">
        <v>35.0042857142857</v>
      </c>
      <c r="I868" s="141">
        <v>6.6020000000000003</v>
      </c>
      <c r="J868" s="141">
        <v>0.68</v>
      </c>
      <c r="K868" s="141">
        <v>19.739999999999998</v>
      </c>
      <c r="L868" s="144"/>
      <c r="M868" s="141">
        <v>7275</v>
      </c>
      <c r="N868" s="141">
        <v>4891.4589999999998</v>
      </c>
      <c r="O868" s="144"/>
    </row>
    <row r="869" spans="1:15" ht="14.4" x14ac:dyDescent="0.3">
      <c r="A869" s="143">
        <v>45357.013865740744</v>
      </c>
      <c r="B869" s="46">
        <f t="shared" si="13"/>
        <v>45357.013888888891</v>
      </c>
      <c r="C869" s="141">
        <v>2.9997391304347798</v>
      </c>
      <c r="D869" s="141">
        <v>-1.5652173913043501E-4</v>
      </c>
      <c r="E869" s="141">
        <v>1399.98181818182</v>
      </c>
      <c r="F869" s="141">
        <v>52.694000000000003</v>
      </c>
      <c r="G869" s="141">
        <v>21</v>
      </c>
      <c r="H869" s="141">
        <v>35.005000000000003</v>
      </c>
      <c r="I869" s="141">
        <v>6.601</v>
      </c>
      <c r="J869" s="141">
        <v>0.68666666666666698</v>
      </c>
      <c r="K869" s="141">
        <v>19.725000000000001</v>
      </c>
      <c r="L869" s="144"/>
      <c r="M869" s="141">
        <v>7288</v>
      </c>
      <c r="N869" s="141">
        <v>4891.28430769231</v>
      </c>
      <c r="O869" s="144"/>
    </row>
    <row r="870" spans="1:15" ht="14.4" x14ac:dyDescent="0.3">
      <c r="A870" s="143">
        <v>45357.014560185184</v>
      </c>
      <c r="B870" s="46">
        <f t="shared" si="13"/>
        <v>45357.014583333337</v>
      </c>
      <c r="C870" s="141">
        <v>3.00114090909091</v>
      </c>
      <c r="D870" s="141">
        <v>-2.39130434782609E-4</v>
      </c>
      <c r="E870" s="141">
        <v>1399.8913043478301</v>
      </c>
      <c r="F870" s="141">
        <v>52.523125</v>
      </c>
      <c r="G870" s="141">
        <v>21</v>
      </c>
      <c r="H870" s="141">
        <v>35.005714285714298</v>
      </c>
      <c r="I870" s="141">
        <v>6.6024000000000003</v>
      </c>
      <c r="J870" s="141">
        <v>0.68666666666666698</v>
      </c>
      <c r="K870" s="141">
        <v>19.71</v>
      </c>
      <c r="L870" s="144"/>
      <c r="M870" s="141">
        <v>7315</v>
      </c>
      <c r="N870" s="141">
        <v>4891.10453846154</v>
      </c>
      <c r="O870" s="144"/>
    </row>
    <row r="871" spans="1:15" ht="14.4" x14ac:dyDescent="0.3">
      <c r="A871" s="143">
        <v>45357.01525462963</v>
      </c>
      <c r="B871" s="46">
        <f t="shared" si="13"/>
        <v>45357.015277777777</v>
      </c>
      <c r="C871" s="141">
        <v>2.9997090909090902</v>
      </c>
      <c r="D871" s="141">
        <v>2.0000000000000001E-4</v>
      </c>
      <c r="E871" s="141">
        <v>1399.77826086957</v>
      </c>
      <c r="F871" s="141">
        <v>52.358235294117598</v>
      </c>
      <c r="G871" s="141">
        <v>21</v>
      </c>
      <c r="H871" s="141">
        <v>35.005714285714298</v>
      </c>
      <c r="I871" s="141">
        <v>6.609</v>
      </c>
      <c r="J871" s="141">
        <v>0.69</v>
      </c>
      <c r="K871" s="141">
        <v>19.71</v>
      </c>
      <c r="L871" s="144"/>
      <c r="M871" s="141">
        <v>7315</v>
      </c>
      <c r="N871" s="141">
        <v>4890.9006666666701</v>
      </c>
      <c r="O871" s="144"/>
    </row>
    <row r="872" spans="1:15" ht="14.4" x14ac:dyDescent="0.3">
      <c r="A872" s="143">
        <v>45357.015949074077</v>
      </c>
      <c r="B872" s="46">
        <f t="shared" si="13"/>
        <v>45357.015972222223</v>
      </c>
      <c r="C872" s="141">
        <v>2.9998869565217401</v>
      </c>
      <c r="D872" s="141">
        <v>-1.6086956521739099E-4</v>
      </c>
      <c r="E872" s="141">
        <v>1399.8523809523799</v>
      </c>
      <c r="F872" s="141">
        <v>52.353333333333303</v>
      </c>
      <c r="G872" s="141">
        <v>21</v>
      </c>
      <c r="H872" s="141">
        <v>35.006666666666703</v>
      </c>
      <c r="I872" s="141">
        <v>6.6059999999999999</v>
      </c>
      <c r="J872" s="141">
        <v>0.68500000000000005</v>
      </c>
      <c r="K872" s="141">
        <v>19.72</v>
      </c>
      <c r="L872" s="144"/>
      <c r="M872" s="141">
        <v>7331</v>
      </c>
      <c r="N872" s="141">
        <v>4890.7527142857098</v>
      </c>
      <c r="O872" s="144"/>
    </row>
    <row r="873" spans="1:15" ht="14.4" x14ac:dyDescent="0.3">
      <c r="A873" s="143">
        <v>45357.016643518517</v>
      </c>
      <c r="B873" s="46">
        <f t="shared" si="13"/>
        <v>45357.01666666667</v>
      </c>
      <c r="C873" s="141">
        <v>2.99920869565217</v>
      </c>
      <c r="D873" s="141">
        <v>4.4090909090909098E-4</v>
      </c>
      <c r="E873" s="141">
        <v>1400.05714285714</v>
      </c>
      <c r="F873" s="141">
        <v>52.311</v>
      </c>
      <c r="G873" s="141">
        <v>21</v>
      </c>
      <c r="H873" s="141">
        <v>35.003333333333302</v>
      </c>
      <c r="I873" s="141">
        <v>6.6025</v>
      </c>
      <c r="J873" s="141">
        <v>0.69</v>
      </c>
      <c r="K873" s="141">
        <v>19.72</v>
      </c>
      <c r="L873" s="144"/>
      <c r="M873" s="141">
        <v>7331</v>
      </c>
      <c r="N873" s="141">
        <v>4890.54528571429</v>
      </c>
      <c r="O873" s="144"/>
    </row>
    <row r="874" spans="1:15" ht="14.4" x14ac:dyDescent="0.3">
      <c r="A874" s="143">
        <v>45357.017337962963</v>
      </c>
      <c r="B874" s="46">
        <f t="shared" si="13"/>
        <v>45357.017361111109</v>
      </c>
      <c r="C874" s="141">
        <v>3.0009304347826098</v>
      </c>
      <c r="D874" s="141">
        <v>-6.2608695652173897E-4</v>
      </c>
      <c r="E874" s="141">
        <v>1400.51739130435</v>
      </c>
      <c r="F874" s="141">
        <v>52.052777777777798</v>
      </c>
      <c r="G874" s="141">
        <v>21</v>
      </c>
      <c r="H874" s="141">
        <v>35.005000000000003</v>
      </c>
      <c r="I874" s="141">
        <v>6.6016666666666701</v>
      </c>
      <c r="J874" s="141">
        <v>0.69</v>
      </c>
      <c r="K874" s="141">
        <v>19.71</v>
      </c>
      <c r="L874" s="144"/>
      <c r="M874" s="141">
        <v>7340</v>
      </c>
      <c r="N874" s="141">
        <v>4890.4160714285699</v>
      </c>
      <c r="O874" s="144"/>
    </row>
    <row r="875" spans="1:15" ht="14.4" x14ac:dyDescent="0.3">
      <c r="A875" s="143">
        <v>45357.01803240741</v>
      </c>
      <c r="B875" s="46">
        <f t="shared" si="13"/>
        <v>45357.018055555556</v>
      </c>
      <c r="C875" s="141">
        <v>3.00005454545455</v>
      </c>
      <c r="D875" s="141">
        <v>-2.9500000000000001E-4</v>
      </c>
      <c r="E875" s="141">
        <v>1399.9045454545501</v>
      </c>
      <c r="F875" s="141">
        <v>51.827894736842097</v>
      </c>
      <c r="G875" s="141">
        <v>21</v>
      </c>
      <c r="H875" s="141">
        <v>35.005000000000003</v>
      </c>
      <c r="I875" s="141">
        <v>6.6</v>
      </c>
      <c r="J875" s="141">
        <v>0.69</v>
      </c>
      <c r="K875" s="141">
        <v>19.695</v>
      </c>
      <c r="L875" s="144"/>
      <c r="M875" s="141">
        <v>7340</v>
      </c>
      <c r="N875" s="141">
        <v>4890.1597499999998</v>
      </c>
      <c r="O875" s="144"/>
    </row>
    <row r="876" spans="1:15" ht="14.4" x14ac:dyDescent="0.3">
      <c r="A876" s="143">
        <v>45357.018726851849</v>
      </c>
      <c r="B876" s="46">
        <f t="shared" si="13"/>
        <v>45357.018750000003</v>
      </c>
      <c r="C876" s="141">
        <v>3.0012826086956501</v>
      </c>
      <c r="D876" s="141">
        <v>6.0869565217391299E-4</v>
      </c>
      <c r="E876" s="141">
        <v>1400.1714285714299</v>
      </c>
      <c r="F876" s="141">
        <v>51.647142857142903</v>
      </c>
      <c r="G876" s="141">
        <v>21</v>
      </c>
      <c r="H876" s="141">
        <v>35.005000000000003</v>
      </c>
      <c r="I876" s="141">
        <v>6.6067142857142898</v>
      </c>
      <c r="J876" s="141">
        <v>0.69</v>
      </c>
      <c r="K876" s="141">
        <v>19.68</v>
      </c>
      <c r="L876" s="144"/>
      <c r="M876" s="141">
        <v>7370.5</v>
      </c>
      <c r="N876" s="141">
        <v>4890.01616666667</v>
      </c>
      <c r="O876" s="144"/>
    </row>
    <row r="877" spans="1:15" ht="14.4" x14ac:dyDescent="0.3">
      <c r="A877" s="143">
        <v>45357.019421296296</v>
      </c>
      <c r="B877" s="46">
        <f t="shared" si="13"/>
        <v>45357.01944444445</v>
      </c>
      <c r="C877" s="141">
        <v>2.9998619047619099</v>
      </c>
      <c r="D877" s="141">
        <v>-4.9047619047619005E-4</v>
      </c>
      <c r="E877" s="141">
        <v>1399.97</v>
      </c>
      <c r="F877" s="141">
        <v>51.628235294117601</v>
      </c>
      <c r="G877" s="141">
        <v>21</v>
      </c>
      <c r="H877" s="141">
        <v>35.01</v>
      </c>
      <c r="I877" s="141">
        <v>6.6064999999999996</v>
      </c>
      <c r="J877" s="141">
        <v>0.69</v>
      </c>
      <c r="K877" s="141">
        <v>19.68</v>
      </c>
      <c r="L877" s="144"/>
      <c r="M877" s="141">
        <v>7387</v>
      </c>
      <c r="N877" s="141">
        <v>4889.857</v>
      </c>
      <c r="O877" s="144"/>
    </row>
    <row r="878" spans="1:15" ht="14.4" x14ac:dyDescent="0.3">
      <c r="A878" s="143">
        <v>45357.020115740743</v>
      </c>
      <c r="B878" s="46">
        <f t="shared" si="13"/>
        <v>45357.020138888889</v>
      </c>
      <c r="C878" s="141">
        <v>3.0004173913043499</v>
      </c>
      <c r="D878" s="141">
        <v>-7.0869565217391304E-4</v>
      </c>
      <c r="E878" s="141">
        <v>1399.9652173913</v>
      </c>
      <c r="F878" s="141">
        <v>51.692999999999998</v>
      </c>
      <c r="G878" s="141">
        <v>21</v>
      </c>
      <c r="H878" s="141">
        <v>35.003999999999998</v>
      </c>
      <c r="I878" s="141">
        <v>6.6040000000000001</v>
      </c>
      <c r="J878" s="141">
        <v>0.69</v>
      </c>
      <c r="K878" s="141">
        <v>19.690000000000001</v>
      </c>
      <c r="L878" s="144"/>
      <c r="M878" s="141">
        <v>7387</v>
      </c>
      <c r="N878" s="141">
        <v>4889.6842666666698</v>
      </c>
      <c r="O878" s="144"/>
    </row>
    <row r="879" spans="1:15" ht="14.4" x14ac:dyDescent="0.3">
      <c r="A879" s="143">
        <v>45357.020810185182</v>
      </c>
      <c r="B879" s="46">
        <f t="shared" si="13"/>
        <v>45357.020833333336</v>
      </c>
      <c r="C879" s="141">
        <v>2.9982857142857098</v>
      </c>
      <c r="D879" s="141">
        <v>2.8571428571428601E-5</v>
      </c>
      <c r="E879" s="141">
        <v>1399.8909090909101</v>
      </c>
      <c r="F879" s="141">
        <v>51.78</v>
      </c>
      <c r="G879" s="141">
        <v>21</v>
      </c>
      <c r="H879" s="141">
        <v>35.003999999999998</v>
      </c>
      <c r="I879" s="141">
        <v>6.601</v>
      </c>
      <c r="J879" s="141">
        <v>0.69666666666666699</v>
      </c>
      <c r="K879" s="141">
        <v>19.7</v>
      </c>
      <c r="L879" s="144"/>
      <c r="M879" s="141">
        <v>7387</v>
      </c>
      <c r="N879" s="141">
        <v>4889.4935999999998</v>
      </c>
      <c r="O879" s="144"/>
    </row>
    <row r="880" spans="1:15" ht="14.4" x14ac:dyDescent="0.3">
      <c r="A880" s="143">
        <v>45357.021504629629</v>
      </c>
      <c r="B880" s="46">
        <f t="shared" si="13"/>
        <v>45357.021527777782</v>
      </c>
      <c r="C880" s="141">
        <v>3.0015590909090899</v>
      </c>
      <c r="D880" s="141">
        <v>-4.3636363636363599E-4</v>
      </c>
      <c r="E880" s="141">
        <v>1400.1772727272701</v>
      </c>
      <c r="F880" s="141">
        <v>51.487647058823498</v>
      </c>
      <c r="G880" s="141">
        <v>21</v>
      </c>
      <c r="H880" s="141">
        <v>35.005000000000003</v>
      </c>
      <c r="I880" s="141">
        <v>6.6041666666666696</v>
      </c>
      <c r="J880" s="141">
        <v>0.69666666666666699</v>
      </c>
      <c r="K880" s="141">
        <v>19.695</v>
      </c>
      <c r="L880" s="141"/>
      <c r="M880" s="141">
        <v>7406.6666666667006</v>
      </c>
      <c r="N880" s="141">
        <v>4889.3746000000001</v>
      </c>
      <c r="O880" s="144"/>
    </row>
    <row r="881" spans="1:16" ht="14.4" x14ac:dyDescent="0.3">
      <c r="A881" s="143">
        <v>45357.022199074076</v>
      </c>
      <c r="B881" s="46">
        <f t="shared" si="13"/>
        <v>45357.022222222222</v>
      </c>
      <c r="C881" s="141">
        <v>2.9992391304347801</v>
      </c>
      <c r="D881" s="141">
        <v>2.9130434782608699E-4</v>
      </c>
      <c r="E881" s="141">
        <v>1400.2190476190499</v>
      </c>
      <c r="F881" s="141">
        <v>51.187894736842097</v>
      </c>
      <c r="G881" s="141">
        <v>21</v>
      </c>
      <c r="H881" s="141">
        <v>35.005000000000003</v>
      </c>
      <c r="I881" s="141">
        <v>6.6059999999999999</v>
      </c>
      <c r="J881" s="141">
        <v>0.7</v>
      </c>
      <c r="K881" s="141">
        <v>19.68</v>
      </c>
      <c r="L881" s="144"/>
      <c r="M881" s="141">
        <v>7429</v>
      </c>
      <c r="N881" s="141">
        <v>4889.2259230769196</v>
      </c>
      <c r="O881" s="144"/>
    </row>
    <row r="882" spans="1:16" ht="14.4" x14ac:dyDescent="0.3">
      <c r="A882" s="143">
        <v>45357.022893518515</v>
      </c>
      <c r="B882" s="46">
        <f t="shared" si="13"/>
        <v>45357.022916666669</v>
      </c>
      <c r="C882" s="141">
        <v>3</v>
      </c>
      <c r="D882" s="141">
        <v>-1.7142857142857099E-4</v>
      </c>
      <c r="E882" s="141">
        <v>1399.99545454545</v>
      </c>
      <c r="F882" s="141">
        <v>51.083529411764701</v>
      </c>
      <c r="G882" s="141">
        <v>21</v>
      </c>
      <c r="H882" s="141">
        <v>35.005000000000003</v>
      </c>
      <c r="I882" s="141">
        <v>6.6036000000000001</v>
      </c>
      <c r="J882" s="141">
        <v>0.7</v>
      </c>
      <c r="K882" s="141">
        <v>19.6733333333333</v>
      </c>
      <c r="L882" s="144"/>
      <c r="M882" s="141">
        <v>7429</v>
      </c>
      <c r="N882" s="141">
        <v>4889.0649999999996</v>
      </c>
      <c r="O882" s="144"/>
    </row>
    <row r="883" spans="1:16" ht="14.4" x14ac:dyDescent="0.3">
      <c r="A883" s="143">
        <v>45357.023587962962</v>
      </c>
      <c r="B883" s="46">
        <f t="shared" si="13"/>
        <v>45357.023611111115</v>
      </c>
      <c r="C883" s="141">
        <v>2.99945454545455</v>
      </c>
      <c r="D883" s="141">
        <v>-3.8095238095238102E-4</v>
      </c>
      <c r="E883" s="141">
        <v>1400.2666666666701</v>
      </c>
      <c r="F883" s="141">
        <v>51.1770588235294</v>
      </c>
      <c r="G883" s="141">
        <v>21</v>
      </c>
      <c r="H883" s="141">
        <v>35.0133333333333</v>
      </c>
      <c r="I883" s="141">
        <v>6.6002000000000001</v>
      </c>
      <c r="J883" s="141">
        <v>0.7</v>
      </c>
      <c r="K883" s="141">
        <v>19.670000000000002</v>
      </c>
      <c r="L883" s="144"/>
      <c r="M883" s="141">
        <v>7436</v>
      </c>
      <c r="N883" s="141">
        <v>4888.8819999999996</v>
      </c>
      <c r="O883" s="144"/>
    </row>
    <row r="884" spans="1:16" ht="14.4" x14ac:dyDescent="0.3">
      <c r="A884" s="143">
        <v>45357.024282407408</v>
      </c>
      <c r="B884" s="46">
        <f t="shared" si="13"/>
        <v>45357.024305555555</v>
      </c>
      <c r="C884" s="141">
        <v>2.99946363636364</v>
      </c>
      <c r="D884" s="141">
        <v>-4.5454545454545599E-6</v>
      </c>
      <c r="E884" s="141">
        <v>1399.8818181818201</v>
      </c>
      <c r="F884" s="141">
        <v>51.061052631578903</v>
      </c>
      <c r="G884" s="141">
        <v>21</v>
      </c>
      <c r="H884" s="141">
        <v>35.020000000000003</v>
      </c>
      <c r="I884" s="141">
        <v>6.6063749999999999</v>
      </c>
      <c r="J884" s="141">
        <v>0.70499999999999996</v>
      </c>
      <c r="K884" s="141">
        <v>19.675000000000001</v>
      </c>
      <c r="L884" s="144"/>
      <c r="M884" s="141">
        <v>7462.5</v>
      </c>
      <c r="N884" s="141">
        <v>4888.7378749999998</v>
      </c>
      <c r="O884" s="144"/>
    </row>
    <row r="885" spans="1:16" ht="14.4" x14ac:dyDescent="0.3">
      <c r="A885" s="143">
        <v>45357.024976851855</v>
      </c>
      <c r="B885" s="46">
        <f t="shared" si="13"/>
        <v>45357.025000000001</v>
      </c>
      <c r="C885" s="141">
        <v>3.0011608695652199</v>
      </c>
      <c r="D885" s="141">
        <v>5.5217391304347805E-4</v>
      </c>
      <c r="E885" s="141">
        <v>1400.1913043478301</v>
      </c>
      <c r="F885" s="141">
        <v>50.836190476190502</v>
      </c>
      <c r="G885" s="141">
        <v>21</v>
      </c>
      <c r="H885" s="141">
        <v>35.020000000000003</v>
      </c>
      <c r="I885" s="141">
        <v>6.6059999999999999</v>
      </c>
      <c r="J885" s="141">
        <v>0.71</v>
      </c>
      <c r="K885" s="141">
        <v>19.68</v>
      </c>
      <c r="L885" s="144"/>
      <c r="M885" s="141">
        <v>7470</v>
      </c>
      <c r="N885" s="141">
        <v>4888.6055714285703</v>
      </c>
      <c r="O885" s="144"/>
    </row>
    <row r="886" spans="1:16" ht="14.4" x14ac:dyDescent="0.3">
      <c r="A886" s="143">
        <v>45357.025671296295</v>
      </c>
      <c r="B886" s="46">
        <f t="shared" si="13"/>
        <v>45357.025694444448</v>
      </c>
      <c r="C886" s="141">
        <v>3.0010727272727298</v>
      </c>
      <c r="D886" s="141">
        <v>1.1100000000000001E-3</v>
      </c>
      <c r="E886" s="141">
        <v>1399.9619047619001</v>
      </c>
      <c r="F886" s="141">
        <v>50.782777777777802</v>
      </c>
      <c r="G886" s="141">
        <v>21</v>
      </c>
      <c r="H886" s="141">
        <v>35.0133333333333</v>
      </c>
      <c r="I886" s="141">
        <v>6.6029999999999998</v>
      </c>
      <c r="J886" s="141">
        <v>0.71</v>
      </c>
      <c r="K886" s="141">
        <v>19.670000000000002</v>
      </c>
      <c r="L886" s="144"/>
      <c r="M886" s="141">
        <v>7470</v>
      </c>
      <c r="N886" s="141">
        <v>4888.37415384615</v>
      </c>
      <c r="O886" s="144"/>
    </row>
    <row r="887" spans="1:16" ht="14.4" x14ac:dyDescent="0.3">
      <c r="A887" s="143">
        <v>45357.026365740741</v>
      </c>
      <c r="B887" s="46">
        <f t="shared" si="13"/>
        <v>45357.026388888888</v>
      </c>
      <c r="C887" s="141">
        <v>2.9988956521739101</v>
      </c>
      <c r="D887" s="141">
        <v>-4.2173913043478301E-4</v>
      </c>
      <c r="E887" s="141">
        <v>1400.2333333333299</v>
      </c>
      <c r="F887" s="141">
        <v>50.734210526315799</v>
      </c>
      <c r="G887" s="141">
        <v>21</v>
      </c>
      <c r="H887" s="141">
        <v>35.015000000000001</v>
      </c>
      <c r="I887" s="141">
        <v>6.601</v>
      </c>
      <c r="J887" s="141">
        <v>0.71</v>
      </c>
      <c r="K887" s="141">
        <v>19.664999999999999</v>
      </c>
      <c r="L887" s="141"/>
      <c r="M887" s="141">
        <v>7498.3333333332994</v>
      </c>
      <c r="N887" s="141">
        <v>4888.1752222222203</v>
      </c>
      <c r="O887" s="144"/>
    </row>
    <row r="888" spans="1:16" ht="14.4" x14ac:dyDescent="0.3">
      <c r="A888" s="143">
        <v>45357.027060185188</v>
      </c>
      <c r="B888" s="46">
        <f t="shared" si="13"/>
        <v>45357.027083333334</v>
      </c>
      <c r="C888" s="141">
        <v>3.0010047619047602</v>
      </c>
      <c r="D888" s="141">
        <v>2.0000000000000001E-4</v>
      </c>
      <c r="E888" s="141">
        <v>1400.30454545455</v>
      </c>
      <c r="F888" s="141">
        <v>50.626666666666701</v>
      </c>
      <c r="G888" s="141">
        <v>21</v>
      </c>
      <c r="H888" s="141">
        <v>35.016666666666701</v>
      </c>
      <c r="I888" s="141">
        <v>6.6081666666666701</v>
      </c>
      <c r="J888" s="141">
        <v>0.71499999999999997</v>
      </c>
      <c r="K888" s="141">
        <v>19.66</v>
      </c>
      <c r="L888" s="144"/>
      <c r="M888" s="141">
        <v>7498.3333333332994</v>
      </c>
      <c r="N888" s="141">
        <v>4888.018</v>
      </c>
      <c r="O888" s="144"/>
    </row>
    <row r="889" spans="1:16" ht="14.4" x14ac:dyDescent="0.3">
      <c r="A889" s="143">
        <v>45357.027754629627</v>
      </c>
      <c r="B889" s="46">
        <f t="shared" si="13"/>
        <v>45357.027777777781</v>
      </c>
      <c r="C889" s="141">
        <v>2.9995304347826099</v>
      </c>
      <c r="D889" s="141">
        <v>7.1304347826087004E-4</v>
      </c>
      <c r="E889" s="141">
        <v>1400</v>
      </c>
      <c r="F889" s="141">
        <v>50.394736842105303</v>
      </c>
      <c r="G889" s="141">
        <v>21</v>
      </c>
      <c r="H889" s="141">
        <v>35.020000000000003</v>
      </c>
      <c r="I889" s="141">
        <v>6.6050000000000004</v>
      </c>
      <c r="J889" s="141">
        <v>0.71333333333333304</v>
      </c>
      <c r="K889" s="141">
        <v>19.66</v>
      </c>
      <c r="L889" s="144"/>
      <c r="M889" s="141">
        <v>7512</v>
      </c>
      <c r="N889" s="141">
        <v>4887.893</v>
      </c>
      <c r="O889" s="144"/>
    </row>
    <row r="890" spans="1:16" ht="14.4" x14ac:dyDescent="0.3">
      <c r="A890" s="143">
        <v>45357.028449074074</v>
      </c>
      <c r="B890" s="46">
        <f t="shared" si="13"/>
        <v>45357.02847222222</v>
      </c>
      <c r="C890" s="141">
        <v>2.9999391304347802</v>
      </c>
      <c r="D890" s="141">
        <v>2.17391304347826E-5</v>
      </c>
      <c r="E890" s="141">
        <v>1400.49130434783</v>
      </c>
      <c r="F890" s="141">
        <v>50.221499999999999</v>
      </c>
      <c r="G890" s="141">
        <v>21</v>
      </c>
      <c r="H890" s="141">
        <v>35.0133333333333</v>
      </c>
      <c r="I890" s="141">
        <v>6.6020000000000003</v>
      </c>
      <c r="J890" s="141">
        <v>0.71499999999999997</v>
      </c>
      <c r="K890" s="141">
        <v>19.649999999999999</v>
      </c>
      <c r="L890" s="141"/>
      <c r="M890" s="141">
        <v>7512</v>
      </c>
      <c r="N890" s="141">
        <v>4887.6625000000004</v>
      </c>
      <c r="O890" s="144"/>
    </row>
    <row r="891" spans="1:16" ht="14.4" x14ac:dyDescent="0.3">
      <c r="A891" s="143">
        <v>45357.029143518521</v>
      </c>
      <c r="B891" s="46">
        <f t="shared" si="13"/>
        <v>45357.029166666667</v>
      </c>
      <c r="C891" s="141">
        <v>2.9996428571428599</v>
      </c>
      <c r="D891" s="141">
        <v>-2.5909090909090901E-4</v>
      </c>
      <c r="E891" s="141">
        <v>1400.3181818181799</v>
      </c>
      <c r="F891" s="141">
        <v>50.007894736842097</v>
      </c>
      <c r="G891" s="141">
        <v>21</v>
      </c>
      <c r="H891" s="141">
        <v>35.017777777777802</v>
      </c>
      <c r="I891" s="141">
        <v>6.6036250000000001</v>
      </c>
      <c r="J891" s="141">
        <v>0.72</v>
      </c>
      <c r="K891" s="141">
        <v>19.649999999999999</v>
      </c>
      <c r="L891" s="144"/>
      <c r="M891" s="141">
        <v>7536.3333333332994</v>
      </c>
      <c r="N891" s="141">
        <v>4887.5421999999999</v>
      </c>
      <c r="O891" s="144"/>
    </row>
    <row r="892" spans="1:16" ht="14.4" x14ac:dyDescent="0.3">
      <c r="A892" s="143">
        <v>45357.02983796296</v>
      </c>
      <c r="B892" s="46">
        <f t="shared" si="13"/>
        <v>45357.029861111114</v>
      </c>
      <c r="C892" s="141">
        <v>2.9995124999999998</v>
      </c>
      <c r="D892" s="141">
        <v>8.2608695652173906E-5</v>
      </c>
      <c r="E892" s="141">
        <v>1399.9</v>
      </c>
      <c r="F892" s="141">
        <v>49.940909090909102</v>
      </c>
      <c r="G892" s="141">
        <v>21</v>
      </c>
      <c r="H892" s="141">
        <v>35.024999999999999</v>
      </c>
      <c r="I892" s="141">
        <v>6.6079999999999997</v>
      </c>
      <c r="J892" s="141">
        <v>0.72666666666666702</v>
      </c>
      <c r="K892" s="141">
        <v>19.649999999999999</v>
      </c>
      <c r="L892" s="141"/>
      <c r="M892" s="141">
        <v>7536.3333333332994</v>
      </c>
      <c r="N892" s="141">
        <v>4887.3919999999998</v>
      </c>
      <c r="O892" s="144"/>
      <c r="P892" s="78"/>
    </row>
    <row r="893" spans="1:16" ht="14.4" x14ac:dyDescent="0.3">
      <c r="A893" s="143">
        <v>45357.030532407407</v>
      </c>
      <c r="B893" s="46">
        <f t="shared" si="13"/>
        <v>45357.030555555561</v>
      </c>
      <c r="C893" s="141">
        <v>3.00192173913043</v>
      </c>
      <c r="D893" s="141">
        <v>1.78260869565217E-4</v>
      </c>
      <c r="E893" s="141">
        <v>1399.74782608696</v>
      </c>
      <c r="F893" s="141">
        <v>49.7604545454545</v>
      </c>
      <c r="G893" s="141">
        <v>21</v>
      </c>
      <c r="H893" s="141">
        <v>35.014000000000003</v>
      </c>
      <c r="I893" s="141">
        <v>6.6050000000000004</v>
      </c>
      <c r="J893" s="141">
        <v>0.72333333333333305</v>
      </c>
      <c r="K893" s="141">
        <v>19.645</v>
      </c>
      <c r="L893" s="144"/>
      <c r="M893" s="141">
        <v>7553</v>
      </c>
      <c r="N893" s="141">
        <v>4887.1793333333299</v>
      </c>
      <c r="O893" s="144"/>
    </row>
    <row r="894" spans="1:16" ht="14.4" x14ac:dyDescent="0.3">
      <c r="A894" s="143">
        <v>45357.031226851854</v>
      </c>
      <c r="B894" s="46">
        <f t="shared" si="13"/>
        <v>45357.03125</v>
      </c>
      <c r="C894" s="141">
        <v>2.9996304347826102</v>
      </c>
      <c r="D894" s="141">
        <v>-2.0434782608695699E-4</v>
      </c>
      <c r="E894" s="141">
        <v>1399.95454545455</v>
      </c>
      <c r="F894" s="141">
        <v>49.6235</v>
      </c>
      <c r="G894" s="141">
        <v>21</v>
      </c>
      <c r="H894" s="141">
        <v>35.01</v>
      </c>
      <c r="I894" s="141">
        <v>6.6020000000000003</v>
      </c>
      <c r="J894" s="141">
        <v>0.73</v>
      </c>
      <c r="K894" s="141">
        <v>19.63</v>
      </c>
      <c r="L894" s="144"/>
      <c r="M894" s="141">
        <v>7553</v>
      </c>
      <c r="N894" s="141">
        <v>4887.0290999999997</v>
      </c>
      <c r="O894" s="144"/>
    </row>
    <row r="895" spans="1:16" ht="14.4" x14ac:dyDescent="0.3">
      <c r="A895" s="143">
        <v>45357.031921296293</v>
      </c>
      <c r="B895" s="46">
        <f t="shared" si="13"/>
        <v>45357.031944444447</v>
      </c>
      <c r="C895" s="141">
        <v>2.9992652173912999</v>
      </c>
      <c r="D895" s="141">
        <v>-4.6190476190476201E-4</v>
      </c>
      <c r="E895" s="141">
        <v>1399.99545454545</v>
      </c>
      <c r="F895" s="141">
        <v>49.499047619047602</v>
      </c>
      <c r="G895" s="141">
        <v>21</v>
      </c>
      <c r="H895" s="141">
        <v>35.020000000000003</v>
      </c>
      <c r="I895" s="141">
        <v>6.6044</v>
      </c>
      <c r="J895" s="141">
        <v>0.73</v>
      </c>
      <c r="K895" s="141">
        <v>19.635000000000002</v>
      </c>
      <c r="L895" s="144"/>
      <c r="M895" s="141">
        <v>7574.5</v>
      </c>
      <c r="N895" s="141">
        <v>4886.8808888888898</v>
      </c>
      <c r="O895" s="144"/>
    </row>
    <row r="896" spans="1:16" ht="14.4" x14ac:dyDescent="0.3">
      <c r="A896" s="143">
        <v>45357.03261574074</v>
      </c>
      <c r="B896" s="46">
        <f t="shared" si="13"/>
        <v>45357.032638888893</v>
      </c>
      <c r="C896" s="141">
        <v>2.9999500000000001</v>
      </c>
      <c r="D896" s="141">
        <v>1.45454545454545E-4</v>
      </c>
      <c r="E896" s="141">
        <v>1400.04090909091</v>
      </c>
      <c r="F896" s="141">
        <v>49.378947368421102</v>
      </c>
      <c r="G896" s="141">
        <v>21</v>
      </c>
      <c r="H896" s="141">
        <v>35.015000000000001</v>
      </c>
      <c r="I896" s="141">
        <v>6.6070000000000002</v>
      </c>
      <c r="J896" s="141">
        <v>0.73499999999999999</v>
      </c>
      <c r="K896" s="141">
        <v>19.63</v>
      </c>
      <c r="L896" s="141"/>
      <c r="M896" s="141">
        <v>7574.5</v>
      </c>
      <c r="N896" s="141">
        <v>4886.6986666666699</v>
      </c>
      <c r="O896" s="144"/>
    </row>
    <row r="897" spans="1:15" ht="14.4" x14ac:dyDescent="0.3">
      <c r="A897" s="143">
        <v>45357.033310185187</v>
      </c>
      <c r="B897" s="46">
        <f t="shared" si="13"/>
        <v>45357.033333333333</v>
      </c>
      <c r="C897" s="141">
        <v>2.9988916666666698</v>
      </c>
      <c r="D897" s="141">
        <v>1.52083333333333E-3</v>
      </c>
      <c r="E897" s="141">
        <v>1400.2791666666701</v>
      </c>
      <c r="F897" s="141">
        <v>49.414782608695702</v>
      </c>
      <c r="G897" s="141">
        <v>21</v>
      </c>
      <c r="H897" s="141">
        <v>35.014285714285698</v>
      </c>
      <c r="I897" s="141">
        <v>6.6040000000000001</v>
      </c>
      <c r="J897" s="141">
        <v>0.74</v>
      </c>
      <c r="K897" s="141">
        <v>19.625</v>
      </c>
      <c r="L897" s="144"/>
      <c r="M897" s="141">
        <v>7595</v>
      </c>
      <c r="N897" s="141">
        <v>4886.4755714285702</v>
      </c>
      <c r="O897" s="144"/>
    </row>
    <row r="898" spans="1:15" ht="14.4" x14ac:dyDescent="0.3">
      <c r="A898" s="143">
        <v>45357.034004629626</v>
      </c>
      <c r="B898" s="46">
        <f t="shared" si="13"/>
        <v>45357.03402777778</v>
      </c>
      <c r="C898" s="141">
        <v>2.99869090909091</v>
      </c>
      <c r="D898" s="141">
        <v>1.6100000000000001E-3</v>
      </c>
      <c r="E898" s="141">
        <v>1400.25</v>
      </c>
      <c r="F898" s="141">
        <v>49.667368421052601</v>
      </c>
      <c r="G898" s="141">
        <v>21</v>
      </c>
      <c r="H898" s="141">
        <v>35.016666666666701</v>
      </c>
      <c r="I898" s="141">
        <v>6.601</v>
      </c>
      <c r="J898" s="141">
        <v>0.73499999999999999</v>
      </c>
      <c r="K898" s="141">
        <v>19.670000000000002</v>
      </c>
      <c r="L898" s="144"/>
      <c r="M898" s="141">
        <v>7595</v>
      </c>
      <c r="N898" s="141">
        <v>4886.3197499999997</v>
      </c>
      <c r="O898" s="144"/>
    </row>
    <row r="899" spans="1:15" ht="14.4" x14ac:dyDescent="0.3">
      <c r="A899" s="143">
        <v>45357.034699074073</v>
      </c>
      <c r="B899" s="46">
        <f t="shared" ref="B899:B962" si="14">MROUND(A899,"00:01:00")</f>
        <v>45357.034722222226</v>
      </c>
      <c r="C899" s="141">
        <v>3.00002083333333</v>
      </c>
      <c r="D899" s="141">
        <v>-1.3636363636363599E-4</v>
      </c>
      <c r="E899" s="141">
        <v>1399.9260869565201</v>
      </c>
      <c r="F899" s="141">
        <v>49.536111111111097</v>
      </c>
      <c r="G899" s="141">
        <v>21</v>
      </c>
      <c r="H899" s="141">
        <v>35.015000000000001</v>
      </c>
      <c r="I899" s="141">
        <v>6.6034285714285703</v>
      </c>
      <c r="J899" s="141">
        <v>0.73499999999999999</v>
      </c>
      <c r="K899" s="141">
        <v>19.7</v>
      </c>
      <c r="L899" s="144"/>
      <c r="M899" s="141">
        <v>7619.6666666667006</v>
      </c>
      <c r="N899" s="141">
        <v>4886.1679999999997</v>
      </c>
      <c r="O899" s="144"/>
    </row>
    <row r="900" spans="1:15" ht="14.4" x14ac:dyDescent="0.3">
      <c r="A900" s="143">
        <v>45357.035393518519</v>
      </c>
      <c r="B900" s="46">
        <f t="shared" si="14"/>
        <v>45357.035416666666</v>
      </c>
      <c r="C900" s="141">
        <v>2.9979608695652198</v>
      </c>
      <c r="D900" s="141">
        <v>-1.04090909090909E-3</v>
      </c>
      <c r="E900" s="141">
        <v>1400.1913043478301</v>
      </c>
      <c r="F900" s="141">
        <v>49.158181818181802</v>
      </c>
      <c r="G900" s="141">
        <v>21</v>
      </c>
      <c r="H900" s="141">
        <v>35.020000000000003</v>
      </c>
      <c r="I900" s="141">
        <v>6.6050000000000004</v>
      </c>
      <c r="J900" s="141">
        <v>0.73499999999999999</v>
      </c>
      <c r="K900" s="141">
        <v>19.664999999999999</v>
      </c>
      <c r="L900" s="141"/>
      <c r="M900" s="141">
        <v>7636</v>
      </c>
      <c r="N900" s="141">
        <v>4885.9833333333299</v>
      </c>
      <c r="O900" s="144"/>
    </row>
    <row r="901" spans="1:15" ht="14.4" x14ac:dyDescent="0.3">
      <c r="A901" s="143">
        <v>45357.036087962966</v>
      </c>
      <c r="B901" s="46">
        <f t="shared" si="14"/>
        <v>45357.036111111112</v>
      </c>
      <c r="C901" s="141">
        <v>2.99994347826087</v>
      </c>
      <c r="D901" s="141">
        <v>-6.4999999999999997E-4</v>
      </c>
      <c r="E901" s="141">
        <v>1399.79565217391</v>
      </c>
      <c r="F901" s="141">
        <v>48.763478260869597</v>
      </c>
      <c r="G901" s="141">
        <v>21</v>
      </c>
      <c r="H901" s="141">
        <v>35.014000000000003</v>
      </c>
      <c r="I901" s="141">
        <v>6.6014999999999997</v>
      </c>
      <c r="J901" s="141">
        <v>0.73666666666666702</v>
      </c>
      <c r="K901" s="141">
        <v>19.62</v>
      </c>
      <c r="L901" s="144"/>
      <c r="M901" s="141">
        <v>7636</v>
      </c>
      <c r="N901" s="141">
        <v>4885.7704545454499</v>
      </c>
      <c r="O901" s="144"/>
    </row>
    <row r="902" spans="1:15" ht="14.4" x14ac:dyDescent="0.3">
      <c r="A902" s="143">
        <v>45357.036782407406</v>
      </c>
      <c r="B902" s="46">
        <f t="shared" si="14"/>
        <v>45357.036805555559</v>
      </c>
      <c r="C902" s="141">
        <v>2.99902608695652</v>
      </c>
      <c r="D902" s="141">
        <v>5.6363636363636403E-4</v>
      </c>
      <c r="E902" s="141">
        <v>1399.8217391304299</v>
      </c>
      <c r="F902" s="141">
        <v>48.686842105263203</v>
      </c>
      <c r="G902" s="141">
        <v>21</v>
      </c>
      <c r="H902" s="141">
        <v>35.016666666666701</v>
      </c>
      <c r="I902" s="141">
        <v>6.6035555555555598</v>
      </c>
      <c r="J902" s="141">
        <v>0.73666666666666702</v>
      </c>
      <c r="K902" s="141">
        <v>19.61</v>
      </c>
      <c r="L902" s="144"/>
      <c r="M902" s="141">
        <v>7664.5</v>
      </c>
      <c r="N902" s="141">
        <v>4885.5817142857104</v>
      </c>
      <c r="O902" s="144"/>
    </row>
    <row r="903" spans="1:15" ht="14.4" x14ac:dyDescent="0.3">
      <c r="A903" s="143">
        <v>45357.037476851852</v>
      </c>
      <c r="B903" s="46">
        <f t="shared" si="14"/>
        <v>45357.037499999999</v>
      </c>
      <c r="C903" s="141">
        <v>2.9986130434782599</v>
      </c>
      <c r="D903" s="141">
        <v>1.04545454545455E-4</v>
      </c>
      <c r="E903" s="141">
        <v>1400.3681818181799</v>
      </c>
      <c r="F903" s="141">
        <v>48.573</v>
      </c>
      <c r="G903" s="141">
        <v>21</v>
      </c>
      <c r="H903" s="141">
        <v>35.020000000000003</v>
      </c>
      <c r="I903" s="141">
        <v>6.6070000000000002</v>
      </c>
      <c r="J903" s="141">
        <v>0.73666666666666702</v>
      </c>
      <c r="K903" s="141">
        <v>19.625</v>
      </c>
      <c r="L903" s="144"/>
      <c r="M903" s="141">
        <v>7678</v>
      </c>
      <c r="N903" s="141">
        <v>4885.3978571428597</v>
      </c>
      <c r="O903" s="144"/>
    </row>
    <row r="904" spans="1:15" ht="14.4" x14ac:dyDescent="0.3">
      <c r="A904" s="143">
        <v>45357.038171296299</v>
      </c>
      <c r="B904" s="46">
        <f t="shared" si="14"/>
        <v>45357.038194444445</v>
      </c>
      <c r="C904" s="141">
        <v>2.9999916666666699</v>
      </c>
      <c r="D904" s="141">
        <v>5.8333333333333295E-4</v>
      </c>
      <c r="E904" s="141">
        <v>1399.80416666667</v>
      </c>
      <c r="F904" s="141">
        <v>48.491304347826102</v>
      </c>
      <c r="G904" s="141">
        <v>21</v>
      </c>
      <c r="H904" s="141">
        <v>35.020000000000003</v>
      </c>
      <c r="I904" s="141">
        <v>6.6040000000000001</v>
      </c>
      <c r="J904" s="141">
        <v>0.73666666666666702</v>
      </c>
      <c r="K904" s="141">
        <v>19.62</v>
      </c>
      <c r="L904" s="141"/>
      <c r="M904" s="141">
        <v>7678</v>
      </c>
      <c r="N904" s="141">
        <v>4885.1168181818202</v>
      </c>
      <c r="O904" s="144"/>
    </row>
    <row r="905" spans="1:15" ht="14.4" x14ac:dyDescent="0.3">
      <c r="A905" s="143">
        <v>45357.038865740738</v>
      </c>
      <c r="B905" s="46">
        <f t="shared" si="14"/>
        <v>45357.038888888892</v>
      </c>
      <c r="C905" s="141">
        <v>3.00016086956522</v>
      </c>
      <c r="D905" s="141">
        <v>4.1363636363636402E-4</v>
      </c>
      <c r="E905" s="141">
        <v>1400.3</v>
      </c>
      <c r="F905" s="141">
        <v>48.424285714285702</v>
      </c>
      <c r="G905" s="141">
        <v>21</v>
      </c>
      <c r="H905" s="141">
        <v>35.0133333333333</v>
      </c>
      <c r="I905" s="141">
        <v>6.6005000000000003</v>
      </c>
      <c r="J905" s="141">
        <v>0.74</v>
      </c>
      <c r="K905" s="141">
        <v>19.623333333333299</v>
      </c>
      <c r="L905" s="144"/>
      <c r="M905" s="141">
        <v>7685</v>
      </c>
      <c r="N905" s="141">
        <v>4884.9076249999998</v>
      </c>
      <c r="O905" s="144"/>
    </row>
    <row r="906" spans="1:15" ht="14.4" x14ac:dyDescent="0.3">
      <c r="A906" s="143">
        <v>45357.039560185185</v>
      </c>
      <c r="B906" s="46">
        <f t="shared" si="14"/>
        <v>45357.039583333339</v>
      </c>
      <c r="C906" s="141">
        <v>3.0019608695652198</v>
      </c>
      <c r="D906" s="141">
        <v>-1.81818181818182E-4</v>
      </c>
      <c r="E906" s="141">
        <v>1399.49090909091</v>
      </c>
      <c r="F906" s="141">
        <v>48.2778947368421</v>
      </c>
      <c r="G906" s="141">
        <v>21</v>
      </c>
      <c r="H906" s="141">
        <v>35.015000000000001</v>
      </c>
      <c r="I906" s="141">
        <v>6.6061249999999996</v>
      </c>
      <c r="J906" s="141">
        <v>0.75</v>
      </c>
      <c r="K906" s="141">
        <v>19.605</v>
      </c>
      <c r="L906" s="144"/>
      <c r="M906" s="141">
        <v>7708</v>
      </c>
      <c r="N906" s="141">
        <v>4884.6813333333303</v>
      </c>
      <c r="O906" s="144"/>
    </row>
    <row r="907" spans="1:15" ht="14.4" x14ac:dyDescent="0.3">
      <c r="A907" s="143">
        <v>45357.040254629632</v>
      </c>
      <c r="B907" s="46">
        <f t="shared" si="14"/>
        <v>45357.040277777778</v>
      </c>
      <c r="C907" s="141">
        <v>3.0032304347826102</v>
      </c>
      <c r="D907" s="141">
        <v>9.0909090909090792E-6</v>
      </c>
      <c r="E907" s="141">
        <v>1400.1521739130401</v>
      </c>
      <c r="F907" s="141">
        <v>48.075789473684203</v>
      </c>
      <c r="G907" s="141">
        <v>21</v>
      </c>
      <c r="H907" s="141">
        <v>35.005000000000003</v>
      </c>
      <c r="I907" s="141">
        <v>6.6058000000000003</v>
      </c>
      <c r="J907" s="141">
        <v>0.745</v>
      </c>
      <c r="K907" s="141">
        <v>19.59</v>
      </c>
      <c r="L907" s="144"/>
      <c r="M907" s="141">
        <v>7720</v>
      </c>
      <c r="N907" s="141">
        <v>4884.4740000000002</v>
      </c>
      <c r="O907" s="144"/>
    </row>
    <row r="908" spans="1:15" ht="14.4" x14ac:dyDescent="0.3">
      <c r="A908" s="143">
        <v>45357.040949074071</v>
      </c>
      <c r="B908" s="46">
        <f t="shared" si="14"/>
        <v>45357.040972222225</v>
      </c>
      <c r="C908" s="141">
        <v>3.00244347826087</v>
      </c>
      <c r="D908" s="141">
        <v>7.7272727272727299E-5</v>
      </c>
      <c r="E908" s="141">
        <v>1399.99545454545</v>
      </c>
      <c r="F908" s="141">
        <v>47.886315789473699</v>
      </c>
      <c r="G908" s="141">
        <v>21</v>
      </c>
      <c r="H908" s="141">
        <v>35.0042857142857</v>
      </c>
      <c r="I908" s="141">
        <v>6.6024000000000003</v>
      </c>
      <c r="J908" s="141">
        <v>0.745</v>
      </c>
      <c r="K908" s="141">
        <v>19.59</v>
      </c>
      <c r="L908" s="141"/>
      <c r="M908" s="141">
        <v>7720</v>
      </c>
      <c r="N908" s="141">
        <v>4884.2864</v>
      </c>
      <c r="O908" s="144"/>
    </row>
    <row r="909" spans="1:15" ht="14.4" x14ac:dyDescent="0.3">
      <c r="A909" s="143">
        <v>45357.041643518518</v>
      </c>
      <c r="B909" s="46">
        <f t="shared" si="14"/>
        <v>45357.041666666672</v>
      </c>
      <c r="C909" s="141">
        <v>2.9994434782608699</v>
      </c>
      <c r="D909" s="141">
        <v>1.9545454545454499E-4</v>
      </c>
      <c r="E909" s="141">
        <v>1400.1652173913001</v>
      </c>
      <c r="F909" s="141">
        <v>47.869444444444397</v>
      </c>
      <c r="G909" s="141">
        <v>21</v>
      </c>
      <c r="H909" s="141">
        <v>35.01</v>
      </c>
      <c r="I909" s="141">
        <v>6.60242857142857</v>
      </c>
      <c r="J909" s="141">
        <v>0.755</v>
      </c>
      <c r="K909" s="141">
        <v>19.59</v>
      </c>
      <c r="L909" s="144"/>
      <c r="M909" s="141">
        <v>7749</v>
      </c>
      <c r="N909" s="141">
        <v>4884.1004999999996</v>
      </c>
      <c r="O909" s="144"/>
    </row>
    <row r="910" spans="1:15" ht="14.4" x14ac:dyDescent="0.3">
      <c r="A910" s="143">
        <v>45357.042337962965</v>
      </c>
      <c r="B910" s="46">
        <f t="shared" si="14"/>
        <v>45357.042361111111</v>
      </c>
      <c r="C910" s="141">
        <v>2.9997681818181801</v>
      </c>
      <c r="D910" s="141">
        <v>-6.36363636363636E-5</v>
      </c>
      <c r="E910" s="141">
        <v>1400.2952380952399</v>
      </c>
      <c r="F910" s="141">
        <v>47.7559090909091</v>
      </c>
      <c r="G910" s="141">
        <v>21</v>
      </c>
      <c r="H910" s="141">
        <v>35.003333333333302</v>
      </c>
      <c r="I910" s="141">
        <v>6.6055000000000001</v>
      </c>
      <c r="J910" s="141">
        <v>0.755</v>
      </c>
      <c r="K910" s="141">
        <v>19.585000000000001</v>
      </c>
      <c r="L910" s="144"/>
      <c r="M910" s="141">
        <v>7749</v>
      </c>
      <c r="N910" s="141">
        <v>4883.8982500000002</v>
      </c>
      <c r="O910" s="144"/>
    </row>
    <row r="911" spans="1:15" ht="14.4" x14ac:dyDescent="0.3">
      <c r="A911" s="143">
        <v>45357.043032407404</v>
      </c>
      <c r="B911" s="46">
        <f t="shared" si="14"/>
        <v>45357.043055555558</v>
      </c>
      <c r="C911" s="141">
        <v>3.0004043478260898</v>
      </c>
      <c r="D911" s="141">
        <v>-1.1304347826087E-4</v>
      </c>
      <c r="E911" s="141">
        <v>1399.9304347826101</v>
      </c>
      <c r="F911" s="141">
        <v>47.607500000000002</v>
      </c>
      <c r="G911" s="141">
        <v>21</v>
      </c>
      <c r="H911" s="141">
        <v>34.993333333333297</v>
      </c>
      <c r="I911" s="141">
        <v>6.6025</v>
      </c>
      <c r="J911" s="141">
        <v>0.75</v>
      </c>
      <c r="K911" s="141">
        <v>19.59</v>
      </c>
      <c r="L911" s="144"/>
      <c r="M911" s="141">
        <v>7761</v>
      </c>
      <c r="N911" s="141">
        <v>4883.7725</v>
      </c>
      <c r="O911" s="144"/>
    </row>
    <row r="912" spans="1:15" ht="14.4" x14ac:dyDescent="0.3">
      <c r="A912" s="143">
        <v>45357.043726851851</v>
      </c>
      <c r="B912" s="46">
        <f t="shared" si="14"/>
        <v>45357.043750000004</v>
      </c>
      <c r="C912" s="141">
        <v>3.00001363636364</v>
      </c>
      <c r="D912" s="141">
        <v>-7.2727272727272701E-5</v>
      </c>
      <c r="E912" s="141">
        <v>1399.9227272727301</v>
      </c>
      <c r="F912" s="141">
        <v>47.715714285714299</v>
      </c>
      <c r="G912" s="141">
        <v>21</v>
      </c>
      <c r="H912" s="141">
        <v>35</v>
      </c>
      <c r="I912" s="141">
        <v>6.6</v>
      </c>
      <c r="J912" s="141">
        <v>0.76</v>
      </c>
      <c r="K912" s="141">
        <v>19.59</v>
      </c>
      <c r="L912" s="144"/>
      <c r="M912" s="141">
        <v>7793.5714285714002</v>
      </c>
      <c r="N912" s="141">
        <v>4883.5638888888898</v>
      </c>
      <c r="O912" s="144"/>
    </row>
    <row r="913" spans="1:15" ht="14.4" x14ac:dyDescent="0.3">
      <c r="A913" s="143">
        <v>45357.044421296298</v>
      </c>
      <c r="B913" s="46">
        <f t="shared" si="14"/>
        <v>45357.044444444444</v>
      </c>
      <c r="C913" s="141">
        <v>3.00100454545455</v>
      </c>
      <c r="D913" s="141">
        <v>-3.5217391304347801E-4</v>
      </c>
      <c r="E913" s="141">
        <v>1400.20909090909</v>
      </c>
      <c r="F913" s="141">
        <v>47.566190476190499</v>
      </c>
      <c r="G913" s="141">
        <v>21</v>
      </c>
      <c r="H913" s="141">
        <v>34.994999999999997</v>
      </c>
      <c r="I913" s="141">
        <v>6.6094999999999997</v>
      </c>
      <c r="J913" s="141">
        <v>0.76</v>
      </c>
      <c r="K913" s="141">
        <v>19.59</v>
      </c>
      <c r="L913" s="144"/>
      <c r="M913" s="141">
        <v>7793.5714285714002</v>
      </c>
      <c r="N913" s="141">
        <v>4883.3819999999996</v>
      </c>
      <c r="O913" s="144"/>
    </row>
    <row r="914" spans="1:15" ht="14.4" x14ac:dyDescent="0.3">
      <c r="A914" s="143">
        <v>45357.045115740744</v>
      </c>
      <c r="B914" s="46">
        <f t="shared" si="14"/>
        <v>45357.045138888891</v>
      </c>
      <c r="C914" s="141">
        <v>2.9988695652173898</v>
      </c>
      <c r="D914" s="141">
        <v>-1.04347826086957E-4</v>
      </c>
      <c r="E914" s="141">
        <v>1399.97272727273</v>
      </c>
      <c r="F914" s="141">
        <v>47.272500000000001</v>
      </c>
      <c r="G914" s="141">
        <v>21</v>
      </c>
      <c r="H914" s="141">
        <v>34.993333333333297</v>
      </c>
      <c r="I914" s="141">
        <v>6.6074999999999999</v>
      </c>
      <c r="J914" s="141">
        <v>0.76</v>
      </c>
      <c r="K914" s="141">
        <v>19.586666666666702</v>
      </c>
      <c r="L914" s="144"/>
      <c r="M914" s="141">
        <v>7844</v>
      </c>
      <c r="N914" s="141">
        <v>4883.1804705882396</v>
      </c>
      <c r="O914" s="144"/>
    </row>
    <row r="915" spans="1:15" ht="14.4" x14ac:dyDescent="0.3">
      <c r="A915" s="143">
        <v>45357.045810185184</v>
      </c>
      <c r="B915" s="46">
        <f t="shared" si="14"/>
        <v>45357.045833333337</v>
      </c>
      <c r="C915" s="141">
        <v>3.0020652173913001</v>
      </c>
      <c r="D915" s="141">
        <v>-3.4782608695652198E-4</v>
      </c>
      <c r="E915" s="141">
        <v>1400.03043478261</v>
      </c>
      <c r="F915" s="141">
        <v>47.265263157894701</v>
      </c>
      <c r="G915" s="141">
        <v>21</v>
      </c>
      <c r="H915" s="141">
        <v>34.994999999999997</v>
      </c>
      <c r="I915" s="141">
        <v>6.6040000000000001</v>
      </c>
      <c r="J915" s="141">
        <v>0.77</v>
      </c>
      <c r="K915" s="141">
        <v>19.579999999999998</v>
      </c>
      <c r="L915" s="144"/>
      <c r="M915" s="141">
        <v>7844</v>
      </c>
      <c r="N915" s="141">
        <v>4882.9830000000002</v>
      </c>
      <c r="O915" s="144"/>
    </row>
    <row r="916" spans="1:15" ht="14.4" x14ac:dyDescent="0.3">
      <c r="A916" s="143">
        <v>45357.04650462963</v>
      </c>
      <c r="B916" s="46">
        <f t="shared" si="14"/>
        <v>45357.046527777777</v>
      </c>
      <c r="C916" s="141">
        <v>2.9981434782608698</v>
      </c>
      <c r="D916" s="141">
        <v>-2.9999999999999997E-4</v>
      </c>
      <c r="E916" s="141">
        <v>1399.9260869565201</v>
      </c>
      <c r="F916" s="141">
        <v>47.067894736842099</v>
      </c>
      <c r="G916" s="141">
        <v>21</v>
      </c>
      <c r="H916" s="141">
        <v>34.99</v>
      </c>
      <c r="I916" s="141">
        <v>6.601</v>
      </c>
      <c r="J916" s="141">
        <v>0.77</v>
      </c>
      <c r="K916" s="141">
        <v>19.5766666666667</v>
      </c>
      <c r="L916" s="144"/>
      <c r="M916" s="141">
        <v>7844</v>
      </c>
      <c r="N916" s="141">
        <v>4882.8416666666699</v>
      </c>
      <c r="O916" s="144"/>
    </row>
    <row r="917" spans="1:15" ht="14.4" x14ac:dyDescent="0.3">
      <c r="A917" s="143">
        <v>45357.047199074077</v>
      </c>
      <c r="B917" s="46">
        <f t="shared" si="14"/>
        <v>45357.047222222223</v>
      </c>
      <c r="C917" s="141">
        <v>3.0012380952380999</v>
      </c>
      <c r="D917" s="141">
        <v>-1.17391304347826E-4</v>
      </c>
      <c r="E917" s="141">
        <v>1399.8130434782599</v>
      </c>
      <c r="F917" s="141">
        <v>46.996875000000003</v>
      </c>
      <c r="G917" s="141">
        <v>21</v>
      </c>
      <c r="H917" s="141">
        <v>35</v>
      </c>
      <c r="I917" s="141">
        <v>6.6052499999999998</v>
      </c>
      <c r="J917" s="141">
        <v>0.77333333333333298</v>
      </c>
      <c r="K917" s="141">
        <v>19.5766666666667</v>
      </c>
      <c r="L917" s="144"/>
      <c r="M917" s="141">
        <v>7863</v>
      </c>
      <c r="N917" s="141">
        <v>4882.6818333333304</v>
      </c>
      <c r="O917" s="144"/>
    </row>
    <row r="918" spans="1:15" ht="14.4" x14ac:dyDescent="0.3">
      <c r="A918" s="143">
        <v>45357.047893518517</v>
      </c>
      <c r="B918" s="46">
        <f t="shared" si="14"/>
        <v>45357.04791666667</v>
      </c>
      <c r="C918" s="141">
        <v>2.9987782608695701</v>
      </c>
      <c r="D918" s="141">
        <v>2.6818181818181802E-4</v>
      </c>
      <c r="E918" s="141">
        <v>1400.00454545455</v>
      </c>
      <c r="F918" s="141">
        <v>46.913684210526299</v>
      </c>
      <c r="G918" s="141">
        <v>21</v>
      </c>
      <c r="H918" s="141">
        <v>35</v>
      </c>
      <c r="I918" s="141">
        <v>6.6059999999999999</v>
      </c>
      <c r="J918" s="141">
        <v>0.77333333333333298</v>
      </c>
      <c r="K918" s="141">
        <v>19.585000000000001</v>
      </c>
      <c r="L918" s="144"/>
      <c r="M918" s="141">
        <v>7885</v>
      </c>
      <c r="N918" s="141">
        <v>4882.4776000000002</v>
      </c>
      <c r="O918" s="144"/>
    </row>
    <row r="919" spans="1:15" ht="14.4" x14ac:dyDescent="0.3">
      <c r="A919" s="143">
        <v>45357.048587962963</v>
      </c>
      <c r="B919" s="46">
        <f t="shared" si="14"/>
        <v>45357.048611111109</v>
      </c>
      <c r="C919" s="141">
        <v>3.0017434782608698</v>
      </c>
      <c r="D919" s="141">
        <v>3.4782608695652198E-5</v>
      </c>
      <c r="E919" s="141">
        <v>1399.7952380952399</v>
      </c>
      <c r="F919" s="141">
        <v>46.814285714285703</v>
      </c>
      <c r="G919" s="141">
        <v>21</v>
      </c>
      <c r="H919" s="141">
        <v>35</v>
      </c>
      <c r="I919" s="141">
        <v>6.6029999999999998</v>
      </c>
      <c r="J919" s="141">
        <v>0.77600000000000002</v>
      </c>
      <c r="K919" s="141">
        <v>19.579999999999998</v>
      </c>
      <c r="L919" s="144"/>
      <c r="M919" s="141">
        <v>7885</v>
      </c>
      <c r="N919" s="141">
        <v>4882.2961428571398</v>
      </c>
      <c r="O919" s="144"/>
    </row>
    <row r="920" spans="1:15" ht="14.4" x14ac:dyDescent="0.3">
      <c r="A920" s="143">
        <v>45357.04928240741</v>
      </c>
      <c r="B920" s="46">
        <f t="shared" si="14"/>
        <v>45357.049305555556</v>
      </c>
      <c r="C920" s="141">
        <v>3.0015434782608699</v>
      </c>
      <c r="D920" s="141">
        <v>1.23809523809524E-4</v>
      </c>
      <c r="E920" s="141">
        <v>1400.22272727273</v>
      </c>
      <c r="F920" s="141">
        <v>46.673000000000002</v>
      </c>
      <c r="G920" s="141">
        <v>21</v>
      </c>
      <c r="H920" s="141">
        <v>34.996000000000002</v>
      </c>
      <c r="I920" s="141">
        <v>6.6027500000000003</v>
      </c>
      <c r="J920" s="141">
        <v>0.78</v>
      </c>
      <c r="K920" s="141">
        <v>19.579999999999998</v>
      </c>
      <c r="L920" s="144"/>
      <c r="M920" s="141">
        <v>7906.2000000000007</v>
      </c>
      <c r="N920" s="141">
        <v>4882.1252142857102</v>
      </c>
      <c r="O920" s="144"/>
    </row>
    <row r="921" spans="1:15" ht="14.4" x14ac:dyDescent="0.3">
      <c r="A921" s="143">
        <v>45357.049976851849</v>
      </c>
      <c r="B921" s="46">
        <f t="shared" si="14"/>
        <v>45357.05</v>
      </c>
      <c r="C921" s="141">
        <v>2.9990478260869602</v>
      </c>
      <c r="D921" s="141">
        <v>4.3478260869565298E-6</v>
      </c>
      <c r="E921" s="141">
        <v>1399.80434782609</v>
      </c>
      <c r="F921" s="141">
        <v>46.51</v>
      </c>
      <c r="G921" s="141">
        <v>21</v>
      </c>
      <c r="H921" s="141">
        <v>34.996000000000002</v>
      </c>
      <c r="I921" s="141">
        <v>6.6070000000000002</v>
      </c>
      <c r="J921" s="141">
        <v>0.78</v>
      </c>
      <c r="K921" s="141">
        <v>19.579999999999998</v>
      </c>
      <c r="L921" s="144"/>
      <c r="M921" s="141">
        <v>7906.2000000000007</v>
      </c>
      <c r="N921" s="141">
        <v>4881.9449999999997</v>
      </c>
      <c r="O921" s="144"/>
    </row>
    <row r="922" spans="1:15" ht="14.4" x14ac:dyDescent="0.3">
      <c r="A922" s="143">
        <v>45357.050671296296</v>
      </c>
      <c r="B922" s="46">
        <f t="shared" si="14"/>
        <v>45357.05069444445</v>
      </c>
      <c r="C922" s="141">
        <v>3.0014739130434802</v>
      </c>
      <c r="D922" s="141">
        <v>-8.69565217391304E-5</v>
      </c>
      <c r="E922" s="141">
        <v>1399.69565217391</v>
      </c>
      <c r="F922" s="141">
        <v>46.421666666666702</v>
      </c>
      <c r="G922" s="141">
        <v>21</v>
      </c>
      <c r="H922" s="141">
        <v>34.993333333333297</v>
      </c>
      <c r="I922" s="141">
        <v>6.6040000000000001</v>
      </c>
      <c r="J922" s="141">
        <v>0.78</v>
      </c>
      <c r="K922" s="141">
        <v>19.5833333333333</v>
      </c>
      <c r="L922" s="144"/>
      <c r="M922" s="141">
        <v>7927</v>
      </c>
      <c r="N922" s="141">
        <v>4881.7675454545497</v>
      </c>
      <c r="O922" s="144"/>
    </row>
    <row r="923" spans="1:15" ht="14.4" x14ac:dyDescent="0.3">
      <c r="A923" s="143">
        <v>45357.051365740743</v>
      </c>
      <c r="B923" s="46">
        <f t="shared" si="14"/>
        <v>45357.051388888889</v>
      </c>
      <c r="C923" s="141">
        <v>2.9992000000000001</v>
      </c>
      <c r="D923" s="141">
        <v>-5.45454545454546E-5</v>
      </c>
      <c r="E923" s="141">
        <v>1399.8363636363599</v>
      </c>
      <c r="F923" s="141">
        <v>46.453333333333298</v>
      </c>
      <c r="G923" s="141">
        <v>21</v>
      </c>
      <c r="H923" s="141">
        <v>34.994999999999997</v>
      </c>
      <c r="I923" s="141">
        <v>6.601</v>
      </c>
      <c r="J923" s="141">
        <v>0.78500000000000003</v>
      </c>
      <c r="K923" s="141">
        <v>19.585000000000001</v>
      </c>
      <c r="L923" s="144"/>
      <c r="M923" s="141">
        <v>7927</v>
      </c>
      <c r="N923" s="141">
        <v>4881.5948333333299</v>
      </c>
      <c r="O923" s="144"/>
    </row>
    <row r="924" spans="1:15" ht="14.4" x14ac:dyDescent="0.3">
      <c r="A924" s="143">
        <v>45357.052060185182</v>
      </c>
      <c r="B924" s="46">
        <f t="shared" si="14"/>
        <v>45357.052083333336</v>
      </c>
      <c r="C924" s="141">
        <v>3.0006391304347799</v>
      </c>
      <c r="D924" s="141">
        <v>2.82608695652174E-4</v>
      </c>
      <c r="E924" s="141">
        <v>1399.8391304347799</v>
      </c>
      <c r="F924" s="141">
        <v>46.330909090909103</v>
      </c>
      <c r="G924" s="141">
        <v>21</v>
      </c>
      <c r="H924" s="141">
        <v>34.996666666666698</v>
      </c>
      <c r="I924" s="141">
        <v>6.6042857142857097</v>
      </c>
      <c r="J924" s="141">
        <v>0.78500000000000003</v>
      </c>
      <c r="K924" s="141">
        <v>19.585999999999999</v>
      </c>
      <c r="L924" s="144"/>
      <c r="M924" s="141">
        <v>7948.6666666667006</v>
      </c>
      <c r="N924" s="141">
        <v>4881.4570000000003</v>
      </c>
      <c r="O924" s="144"/>
    </row>
    <row r="925" spans="1:15" ht="14.4" x14ac:dyDescent="0.3">
      <c r="A925" s="143">
        <v>45357.052754629629</v>
      </c>
      <c r="B925" s="46">
        <f t="shared" si="14"/>
        <v>45357.052777777782</v>
      </c>
      <c r="C925" s="141">
        <v>2.9996608695652198</v>
      </c>
      <c r="D925" s="141">
        <v>-6.3636363636363695E-5</v>
      </c>
      <c r="E925" s="141">
        <v>1400.02608695652</v>
      </c>
      <c r="F925" s="141">
        <v>46.104705882352903</v>
      </c>
      <c r="G925" s="141">
        <v>21</v>
      </c>
      <c r="H925" s="141">
        <v>35.005714285714298</v>
      </c>
      <c r="I925" s="141">
        <v>6.6059999999999999</v>
      </c>
      <c r="J925" s="141">
        <v>0.79</v>
      </c>
      <c r="K925" s="141">
        <v>19.5966666666667</v>
      </c>
      <c r="L925" s="144"/>
      <c r="M925" s="141">
        <v>7969</v>
      </c>
      <c r="N925" s="141">
        <v>4881.2838000000002</v>
      </c>
      <c r="O925" s="144"/>
    </row>
    <row r="926" spans="1:15" ht="14.4" x14ac:dyDescent="0.3">
      <c r="A926" s="143">
        <v>45357.053449074076</v>
      </c>
      <c r="B926" s="46">
        <f t="shared" si="14"/>
        <v>45357.053472222222</v>
      </c>
      <c r="C926" s="141">
        <v>2.9993869565217399</v>
      </c>
      <c r="D926" s="141">
        <v>-1.7727272727272701E-4</v>
      </c>
      <c r="E926" s="141">
        <v>1400.4434782608701</v>
      </c>
      <c r="F926" s="141">
        <v>45.940909090909102</v>
      </c>
      <c r="G926" s="141">
        <v>21</v>
      </c>
      <c r="H926" s="141">
        <v>35.003999999999998</v>
      </c>
      <c r="I926" s="141">
        <v>6.6029999999999998</v>
      </c>
      <c r="J926" s="141">
        <v>0.78333333333333299</v>
      </c>
      <c r="K926" s="141">
        <v>19.5966666666667</v>
      </c>
      <c r="L926" s="144"/>
      <c r="M926" s="141">
        <v>7969</v>
      </c>
      <c r="N926" s="141">
        <v>4881.0546666666696</v>
      </c>
      <c r="O926" s="144"/>
    </row>
    <row r="927" spans="1:15" ht="14.4" x14ac:dyDescent="0.3">
      <c r="A927" s="143">
        <v>45357.054143518515</v>
      </c>
      <c r="B927" s="46">
        <f t="shared" si="14"/>
        <v>45357.054166666669</v>
      </c>
      <c r="C927" s="141">
        <v>3.00023913043478</v>
      </c>
      <c r="D927" s="141">
        <v>1.8571428571428599E-4</v>
      </c>
      <c r="E927" s="141">
        <v>1400.19565217391</v>
      </c>
      <c r="F927" s="141">
        <v>45.894500000000001</v>
      </c>
      <c r="G927" s="141">
        <v>21</v>
      </c>
      <c r="H927" s="141">
        <v>35.01</v>
      </c>
      <c r="I927" s="141">
        <v>6.6035555555555598</v>
      </c>
      <c r="J927" s="141">
        <v>0.79</v>
      </c>
      <c r="K927" s="141">
        <v>19.59</v>
      </c>
      <c r="L927" s="144"/>
      <c r="M927" s="141">
        <v>7992.6666666667006</v>
      </c>
      <c r="N927" s="141">
        <v>4880.9089999999997</v>
      </c>
      <c r="O927" s="144"/>
    </row>
    <row r="928" spans="1:15" ht="14.4" x14ac:dyDescent="0.3">
      <c r="A928" s="143">
        <v>45357.054837962962</v>
      </c>
      <c r="B928" s="46">
        <f t="shared" si="14"/>
        <v>45357.054861111115</v>
      </c>
      <c r="C928" s="141">
        <v>3.0002045454545501</v>
      </c>
      <c r="D928" s="141">
        <v>2.8636363636363598E-4</v>
      </c>
      <c r="E928" s="141">
        <v>1399.8863636363601</v>
      </c>
      <c r="F928" s="141">
        <v>45.802352941176501</v>
      </c>
      <c r="G928" s="141">
        <v>21</v>
      </c>
      <c r="H928" s="141">
        <v>35.015999999999998</v>
      </c>
      <c r="I928" s="141">
        <v>6.6079999999999997</v>
      </c>
      <c r="J928" s="141">
        <v>0.79</v>
      </c>
      <c r="K928" s="141">
        <v>19.59</v>
      </c>
      <c r="L928" s="144"/>
      <c r="M928" s="141">
        <v>7992.6666666667006</v>
      </c>
      <c r="N928" s="141">
        <v>4880.7619999999997</v>
      </c>
      <c r="O928" s="144"/>
    </row>
    <row r="929" spans="1:15" ht="14.4" x14ac:dyDescent="0.3">
      <c r="A929" s="143">
        <v>45357.055532407408</v>
      </c>
      <c r="B929" s="46">
        <f t="shared" si="14"/>
        <v>45357.055555555555</v>
      </c>
      <c r="C929" s="141">
        <v>2.9994136363636401</v>
      </c>
      <c r="D929" s="141">
        <v>-2.0000000000000001E-4</v>
      </c>
      <c r="E929" s="141">
        <v>1400.1869565217401</v>
      </c>
      <c r="F929" s="141">
        <v>45.537999999999997</v>
      </c>
      <c r="G929" s="141">
        <v>21</v>
      </c>
      <c r="H929" s="141">
        <v>35.015000000000001</v>
      </c>
      <c r="I929" s="141">
        <v>6.6050000000000004</v>
      </c>
      <c r="J929" s="141">
        <v>0.78</v>
      </c>
      <c r="K929" s="141">
        <v>19.5833333333333</v>
      </c>
      <c r="L929" s="144"/>
      <c r="M929" s="141">
        <v>8010</v>
      </c>
      <c r="N929" s="141">
        <v>4880.5625714285698</v>
      </c>
      <c r="O929" s="144"/>
    </row>
    <row r="930" spans="1:15" ht="14.4" x14ac:dyDescent="0.3">
      <c r="A930" s="143">
        <v>45357.056226851855</v>
      </c>
      <c r="B930" s="46">
        <f t="shared" si="14"/>
        <v>45357.056250000001</v>
      </c>
      <c r="C930" s="141">
        <v>3.00018260869565</v>
      </c>
      <c r="D930" s="141">
        <v>3.7727272727272702E-4</v>
      </c>
      <c r="E930" s="141">
        <v>1400.3739130434799</v>
      </c>
      <c r="F930" s="141">
        <v>45.493888888888897</v>
      </c>
      <c r="G930" s="141">
        <v>21</v>
      </c>
      <c r="H930" s="141">
        <v>35.015000000000001</v>
      </c>
      <c r="I930" s="141">
        <v>6.6014999999999997</v>
      </c>
      <c r="J930" s="141">
        <v>0.79</v>
      </c>
      <c r="K930" s="141">
        <v>19.579999999999998</v>
      </c>
      <c r="L930" s="144"/>
      <c r="M930" s="141">
        <v>8010</v>
      </c>
      <c r="N930" s="141">
        <v>4880.3592500000004</v>
      </c>
      <c r="O930" s="144"/>
    </row>
    <row r="931" spans="1:15" ht="14.4" x14ac:dyDescent="0.3">
      <c r="A931" s="143">
        <v>45357.056921296295</v>
      </c>
      <c r="B931" s="46">
        <f t="shared" si="14"/>
        <v>45357.056944444448</v>
      </c>
      <c r="C931" s="141">
        <v>2.9994434782608699</v>
      </c>
      <c r="D931" s="141">
        <v>-9.1304347826086894E-5</v>
      </c>
      <c r="E931" s="141">
        <v>1399.73636363636</v>
      </c>
      <c r="F931" s="141">
        <v>45.387</v>
      </c>
      <c r="G931" s="141">
        <v>21</v>
      </c>
      <c r="H931" s="141">
        <v>35.015000000000001</v>
      </c>
      <c r="I931" s="141">
        <v>6.6050000000000004</v>
      </c>
      <c r="J931" s="141">
        <v>0.79</v>
      </c>
      <c r="K931" s="141">
        <v>19.57</v>
      </c>
      <c r="L931" s="144"/>
      <c r="M931" s="141">
        <v>8032.25</v>
      </c>
      <c r="N931" s="141">
        <v>4880.1856666666699</v>
      </c>
      <c r="O931" s="144"/>
    </row>
    <row r="932" spans="1:15" ht="14.4" x14ac:dyDescent="0.3">
      <c r="A932" s="143">
        <v>45357.057615740741</v>
      </c>
      <c r="B932" s="46">
        <f t="shared" si="14"/>
        <v>45357.057638888888</v>
      </c>
      <c r="C932" s="141">
        <v>3.0000956521739099</v>
      </c>
      <c r="D932" s="141">
        <v>7.2727272727272701E-5</v>
      </c>
      <c r="E932" s="141">
        <v>1400.0476190476199</v>
      </c>
      <c r="F932" s="141">
        <v>45.202777777777797</v>
      </c>
      <c r="G932" s="141">
        <v>21</v>
      </c>
      <c r="H932" s="141">
        <v>35.020000000000003</v>
      </c>
      <c r="I932" s="141">
        <v>6.6064999999999996</v>
      </c>
      <c r="J932" s="141">
        <v>0.8</v>
      </c>
      <c r="K932" s="141">
        <v>19.57</v>
      </c>
      <c r="L932" s="144"/>
      <c r="M932" s="141">
        <v>8052</v>
      </c>
      <c r="N932" s="141">
        <v>4880.0287500000004</v>
      </c>
      <c r="O932" s="144"/>
    </row>
    <row r="933" spans="1:15" ht="14.4" x14ac:dyDescent="0.3">
      <c r="A933" s="143">
        <v>45357.058310185188</v>
      </c>
      <c r="B933" s="46">
        <f t="shared" si="14"/>
        <v>45357.058333333334</v>
      </c>
      <c r="C933" s="141">
        <v>2.9998478260869601</v>
      </c>
      <c r="D933" s="141">
        <v>-4.3478260869565298E-6</v>
      </c>
      <c r="E933" s="141">
        <v>1400.20869565217</v>
      </c>
      <c r="F933" s="141">
        <v>45.041249999999998</v>
      </c>
      <c r="G933" s="141">
        <v>21</v>
      </c>
      <c r="H933" s="141">
        <v>35.020000000000003</v>
      </c>
      <c r="I933" s="141">
        <v>6.6029999999999998</v>
      </c>
      <c r="J933" s="141">
        <v>0.8</v>
      </c>
      <c r="K933" s="141">
        <v>19.566666666666698</v>
      </c>
      <c r="L933" s="144"/>
      <c r="M933" s="141">
        <v>8052</v>
      </c>
      <c r="N933" s="141">
        <v>4879.8168571428596</v>
      </c>
      <c r="O933" s="144"/>
    </row>
    <row r="934" spans="1:15" ht="14.4" x14ac:dyDescent="0.3">
      <c r="A934" s="143">
        <v>45357.059004629627</v>
      </c>
      <c r="B934" s="46">
        <f t="shared" si="14"/>
        <v>45357.059027777781</v>
      </c>
      <c r="C934" s="141">
        <v>2.9996136363636401</v>
      </c>
      <c r="D934" s="141">
        <v>4.0909090909090901E-5</v>
      </c>
      <c r="E934" s="141">
        <v>1400.1</v>
      </c>
      <c r="F934" s="141">
        <v>44.87</v>
      </c>
      <c r="G934" s="141">
        <v>21</v>
      </c>
      <c r="H934" s="141">
        <v>35.015000000000001</v>
      </c>
      <c r="I934" s="141">
        <v>6.6005000000000003</v>
      </c>
      <c r="J934" s="141">
        <v>0.8</v>
      </c>
      <c r="K934" s="141">
        <v>19.559999999999999</v>
      </c>
      <c r="L934" s="144"/>
      <c r="M934" s="141">
        <v>8071.5</v>
      </c>
      <c r="N934" s="141">
        <v>4879.60355555556</v>
      </c>
      <c r="O934" s="144"/>
    </row>
    <row r="935" spans="1:15" ht="14.4" x14ac:dyDescent="0.3">
      <c r="A935" s="143">
        <v>45357.059699074074</v>
      </c>
      <c r="B935" s="46">
        <f t="shared" si="14"/>
        <v>45357.05972222222</v>
      </c>
      <c r="C935" s="141">
        <v>2.9998681818181798</v>
      </c>
      <c r="D935" s="141">
        <v>2.04545454545455E-4</v>
      </c>
      <c r="E935" s="141">
        <v>1399.74285714286</v>
      </c>
      <c r="F935" s="141">
        <v>44.753846153846098</v>
      </c>
      <c r="G935" s="141">
        <v>21</v>
      </c>
      <c r="H935" s="141">
        <v>35.025555555555599</v>
      </c>
      <c r="I935" s="141">
        <v>6.6079999999999997</v>
      </c>
      <c r="J935" s="141">
        <v>0.8</v>
      </c>
      <c r="K935" s="141">
        <v>19.555</v>
      </c>
      <c r="L935" s="144"/>
      <c r="M935" s="141">
        <v>8071.5</v>
      </c>
      <c r="N935" s="141">
        <v>4879.4047142857098</v>
      </c>
      <c r="O935" s="144"/>
    </row>
    <row r="936" spans="1:15" ht="14.4" x14ac:dyDescent="0.3">
      <c r="A936" s="143">
        <v>45357.060393518521</v>
      </c>
      <c r="B936" s="46">
        <f t="shared" si="14"/>
        <v>45357.060416666667</v>
      </c>
      <c r="C936" s="141">
        <v>3.0002260869565198</v>
      </c>
      <c r="D936" s="141">
        <v>-3.9545454545454497E-4</v>
      </c>
      <c r="E936" s="141">
        <v>1400.28260869565</v>
      </c>
      <c r="F936" s="141">
        <v>44.661875000000002</v>
      </c>
      <c r="G936" s="141">
        <v>21</v>
      </c>
      <c r="H936" s="141">
        <v>35.024285714285703</v>
      </c>
      <c r="I936" s="141">
        <v>6.6044999999999998</v>
      </c>
      <c r="J936" s="141">
        <v>0.80333333333333301</v>
      </c>
      <c r="K936" s="141">
        <v>19.555</v>
      </c>
      <c r="L936" s="144"/>
      <c r="M936" s="141">
        <v>8094</v>
      </c>
      <c r="N936" s="141">
        <v>4879.1647999999996</v>
      </c>
      <c r="O936" s="144"/>
    </row>
    <row r="937" spans="1:15" ht="14.4" x14ac:dyDescent="0.3">
      <c r="A937" s="143">
        <v>45357.06108796296</v>
      </c>
      <c r="B937" s="46">
        <f t="shared" si="14"/>
        <v>45357.061111111114</v>
      </c>
      <c r="C937" s="141">
        <v>2.9991043478260901</v>
      </c>
      <c r="D937" s="141">
        <v>1.5652173913043501E-4</v>
      </c>
      <c r="E937" s="141">
        <v>1400.0619047619</v>
      </c>
      <c r="F937" s="141">
        <v>44.536111111111097</v>
      </c>
      <c r="G937" s="141">
        <v>21</v>
      </c>
      <c r="H937" s="141">
        <v>35.024285714285703</v>
      </c>
      <c r="I937" s="141">
        <v>6.601</v>
      </c>
      <c r="J937" s="141">
        <v>0.81</v>
      </c>
      <c r="K937" s="141">
        <v>19.55</v>
      </c>
      <c r="L937" s="144"/>
      <c r="M937" s="141">
        <v>8094</v>
      </c>
      <c r="N937" s="141">
        <v>4879.0445555555598</v>
      </c>
      <c r="O937" s="144"/>
    </row>
    <row r="938" spans="1:15" ht="14.4" x14ac:dyDescent="0.3">
      <c r="A938" s="143">
        <v>45357.061782407407</v>
      </c>
      <c r="B938" s="46">
        <f t="shared" si="14"/>
        <v>45357.061805555561</v>
      </c>
      <c r="C938" s="141">
        <v>2.9990304347826102</v>
      </c>
      <c r="D938" s="141">
        <v>9.0909090909090904E-5</v>
      </c>
      <c r="E938" s="141">
        <v>1400.1521739130401</v>
      </c>
      <c r="F938" s="141">
        <v>44.334285714285699</v>
      </c>
      <c r="G938" s="141">
        <v>21</v>
      </c>
      <c r="H938" s="141">
        <v>35.024285714285703</v>
      </c>
      <c r="I938" s="141">
        <v>6.6044999999999998</v>
      </c>
      <c r="J938" s="141">
        <v>0.81</v>
      </c>
      <c r="K938" s="141">
        <v>19.545000000000002</v>
      </c>
      <c r="L938" s="144"/>
      <c r="M938" s="141">
        <v>8115.5</v>
      </c>
      <c r="N938" s="141">
        <v>4878.8858749999999</v>
      </c>
      <c r="O938" s="144"/>
    </row>
    <row r="939" spans="1:15" ht="14.4" x14ac:dyDescent="0.3">
      <c r="A939" s="143">
        <v>45357.062476851854</v>
      </c>
      <c r="B939" s="46">
        <f t="shared" si="14"/>
        <v>45357.0625</v>
      </c>
      <c r="C939" s="141">
        <v>2.99921666666667</v>
      </c>
      <c r="D939" s="141">
        <v>-8.3333333333333303E-5</v>
      </c>
      <c r="E939" s="141">
        <v>1399.9208333333299</v>
      </c>
      <c r="F939" s="141">
        <v>44.221499999999999</v>
      </c>
      <c r="G939" s="141">
        <v>21</v>
      </c>
      <c r="H939" s="141">
        <v>35.024999999999999</v>
      </c>
      <c r="I939" s="141">
        <v>6.6061666666666703</v>
      </c>
      <c r="J939" s="141">
        <v>0.81</v>
      </c>
      <c r="K939" s="141">
        <v>19.535</v>
      </c>
      <c r="L939" s="144"/>
      <c r="M939" s="141">
        <v>8136</v>
      </c>
      <c r="N939" s="141">
        <v>4878.6154545454501</v>
      </c>
      <c r="O939" s="144"/>
    </row>
    <row r="940" spans="1:15" ht="14.4" x14ac:dyDescent="0.3">
      <c r="A940" s="143">
        <v>45357.063171296293</v>
      </c>
      <c r="B940" s="46">
        <f t="shared" si="14"/>
        <v>45357.063194444447</v>
      </c>
      <c r="C940" s="141">
        <v>2.9999428571428601</v>
      </c>
      <c r="D940" s="141">
        <v>-2.0000000000000001E-4</v>
      </c>
      <c r="E940" s="141">
        <v>1400.19523809524</v>
      </c>
      <c r="F940" s="141">
        <v>43.954705882352897</v>
      </c>
      <c r="G940" s="141">
        <v>21</v>
      </c>
      <c r="H940" s="141">
        <v>35.024999999999999</v>
      </c>
      <c r="I940" s="141">
        <v>6.6020000000000003</v>
      </c>
      <c r="J940" s="141">
        <v>0.81499999999999995</v>
      </c>
      <c r="K940" s="141">
        <v>19.535</v>
      </c>
      <c r="L940" s="144"/>
      <c r="M940" s="141">
        <v>8136</v>
      </c>
      <c r="N940" s="141">
        <v>4878.3731666666699</v>
      </c>
      <c r="O940" s="144"/>
    </row>
    <row r="941" spans="1:15" ht="14.4" x14ac:dyDescent="0.3">
      <c r="A941" s="143">
        <v>45357.06386574074</v>
      </c>
      <c r="B941" s="46">
        <f t="shared" si="14"/>
        <v>45357.063888888893</v>
      </c>
      <c r="C941" s="141">
        <v>2.9987142857142901</v>
      </c>
      <c r="D941" s="141">
        <v>-1.4142857142857099E-3</v>
      </c>
      <c r="E941" s="141">
        <v>1399.06666666667</v>
      </c>
      <c r="F941" s="141">
        <v>43.814</v>
      </c>
      <c r="G941" s="141">
        <v>21</v>
      </c>
      <c r="H941" s="141">
        <v>35.020000000000003</v>
      </c>
      <c r="I941" s="141">
        <v>6.6</v>
      </c>
      <c r="J941" s="141">
        <v>0.81</v>
      </c>
      <c r="K941" s="141">
        <v>19.535</v>
      </c>
      <c r="L941" s="144"/>
      <c r="M941" s="141">
        <v>8136</v>
      </c>
      <c r="N941" s="141">
        <v>4878.3360000000002</v>
      </c>
      <c r="O941" s="144"/>
    </row>
    <row r="942" spans="1:15" ht="14.4" x14ac:dyDescent="0.3">
      <c r="A942" s="143">
        <v>45357.064560185187</v>
      </c>
      <c r="B942" s="46">
        <f t="shared" si="14"/>
        <v>45357.064583333333</v>
      </c>
      <c r="C942" s="141">
        <v>2.9990312499999998</v>
      </c>
      <c r="D942" s="141">
        <v>2.1875E-4</v>
      </c>
      <c r="E942" s="141">
        <v>1399.7285714285699</v>
      </c>
      <c r="F942" s="141">
        <v>43.704000000000001</v>
      </c>
      <c r="G942" s="141">
        <v>21</v>
      </c>
      <c r="H942" s="141">
        <v>35.020000000000003</v>
      </c>
      <c r="I942" s="141">
        <v>6.6059999999999999</v>
      </c>
      <c r="J942" s="141">
        <v>0.82</v>
      </c>
      <c r="K942" s="141">
        <v>19.53</v>
      </c>
      <c r="L942" s="144"/>
      <c r="M942" s="141">
        <v>8177</v>
      </c>
      <c r="N942" s="141">
        <v>4878.0460000000003</v>
      </c>
      <c r="O942" s="144"/>
    </row>
    <row r="943" spans="1:15" ht="14.4" x14ac:dyDescent="0.3">
      <c r="A943" s="143">
        <v>45357.065254629626</v>
      </c>
      <c r="B943" s="46">
        <f t="shared" si="14"/>
        <v>45357.06527777778</v>
      </c>
      <c r="C943" s="141">
        <v>2.9999173913043502</v>
      </c>
      <c r="D943" s="141">
        <v>-1.78260869565217E-4</v>
      </c>
      <c r="E943" s="141">
        <v>1399.78695652174</v>
      </c>
      <c r="F943" s="141">
        <v>43.570476190476199</v>
      </c>
      <c r="G943" s="141">
        <v>21</v>
      </c>
      <c r="H943" s="141">
        <v>35.020000000000003</v>
      </c>
      <c r="I943" s="141">
        <v>6.6029999999999998</v>
      </c>
      <c r="J943" s="141">
        <v>0.82</v>
      </c>
      <c r="K943" s="141">
        <v>19.52</v>
      </c>
      <c r="L943" s="144"/>
      <c r="M943" s="141">
        <v>8177</v>
      </c>
      <c r="N943" s="141">
        <v>4877.8729999999996</v>
      </c>
      <c r="O943" s="144"/>
    </row>
    <row r="944" spans="1:15" ht="14.4" x14ac:dyDescent="0.3">
      <c r="A944" s="143">
        <v>45357.065949074073</v>
      </c>
      <c r="B944" s="46">
        <f t="shared" si="14"/>
        <v>45357.065972222226</v>
      </c>
      <c r="C944" s="141">
        <v>2.9982809523809499</v>
      </c>
      <c r="D944" s="141">
        <v>1.76190476190476E-4</v>
      </c>
      <c r="E944" s="141">
        <v>1399.8476190476199</v>
      </c>
      <c r="F944" s="141">
        <v>43.524999999999999</v>
      </c>
      <c r="G944" s="141">
        <v>21</v>
      </c>
      <c r="H944" s="141">
        <v>35.020000000000003</v>
      </c>
      <c r="I944" s="141">
        <v>6.6002000000000001</v>
      </c>
      <c r="J944" s="141">
        <v>0.82499999999999996</v>
      </c>
      <c r="K944" s="141">
        <v>19.515000000000001</v>
      </c>
      <c r="L944" s="144"/>
      <c r="M944" s="141">
        <v>8198</v>
      </c>
      <c r="N944" s="141">
        <v>4877.7001666666702</v>
      </c>
      <c r="O944" s="144"/>
    </row>
    <row r="945" spans="1:15" ht="14.4" x14ac:dyDescent="0.3">
      <c r="A945" s="143">
        <v>45357.066643518519</v>
      </c>
      <c r="B945" s="46">
        <f t="shared" si="14"/>
        <v>45357.066666666666</v>
      </c>
      <c r="C945" s="141">
        <v>3.00155652173913</v>
      </c>
      <c r="D945" s="141">
        <v>-3.8095238095238099E-5</v>
      </c>
      <c r="E945" s="141">
        <v>1400.1826086956501</v>
      </c>
      <c r="F945" s="141">
        <v>43.319523809523801</v>
      </c>
      <c r="G945" s="141">
        <v>21</v>
      </c>
      <c r="H945" s="141">
        <v>35.024285714285703</v>
      </c>
      <c r="I945" s="141">
        <v>6.6058000000000003</v>
      </c>
      <c r="J945" s="141">
        <v>0.83</v>
      </c>
      <c r="K945" s="141">
        <v>19.510000000000002</v>
      </c>
      <c r="L945" s="144"/>
      <c r="M945" s="141">
        <v>8219</v>
      </c>
      <c r="N945" s="141">
        <v>4877.4560000000001</v>
      </c>
      <c r="O945" s="144"/>
    </row>
    <row r="946" spans="1:15" ht="14.4" x14ac:dyDescent="0.3">
      <c r="A946" s="143">
        <v>45357.067337962966</v>
      </c>
      <c r="B946" s="46">
        <f t="shared" si="14"/>
        <v>45357.067361111112</v>
      </c>
      <c r="C946" s="141">
        <v>2.9986875</v>
      </c>
      <c r="D946" s="141">
        <v>6.4347826086956505E-4</v>
      </c>
      <c r="E946" s="141">
        <v>1399.8090909090899</v>
      </c>
      <c r="F946" s="141">
        <v>43.231666666666698</v>
      </c>
      <c r="G946" s="141">
        <v>21</v>
      </c>
      <c r="H946" s="141">
        <v>35.024285714285703</v>
      </c>
      <c r="I946" s="141">
        <v>6.6040000000000001</v>
      </c>
      <c r="J946" s="141">
        <v>0.83</v>
      </c>
      <c r="K946" s="141">
        <v>19.504000000000001</v>
      </c>
      <c r="L946" s="144"/>
      <c r="M946" s="141">
        <v>8219</v>
      </c>
      <c r="N946" s="141">
        <v>4877.2266428571402</v>
      </c>
      <c r="O946" s="144"/>
    </row>
    <row r="947" spans="1:15" ht="14.4" x14ac:dyDescent="0.3">
      <c r="A947" s="143">
        <v>45357.068032407406</v>
      </c>
      <c r="B947" s="46">
        <f t="shared" si="14"/>
        <v>45357.068055555559</v>
      </c>
      <c r="C947" s="141">
        <v>2.99887272727273</v>
      </c>
      <c r="D947" s="141">
        <v>2.3043478260869601E-4</v>
      </c>
      <c r="E947" s="141">
        <v>1400.3454545454499</v>
      </c>
      <c r="F947" s="141">
        <v>43.068947368421</v>
      </c>
      <c r="G947" s="141">
        <v>21</v>
      </c>
      <c r="H947" s="141">
        <v>35.024000000000001</v>
      </c>
      <c r="I947" s="141">
        <v>6.6005000000000003</v>
      </c>
      <c r="J947" s="141">
        <v>0.83</v>
      </c>
      <c r="K947" s="141">
        <v>19.5</v>
      </c>
      <c r="L947" s="144"/>
      <c r="M947" s="141">
        <v>8219</v>
      </c>
      <c r="N947" s="141">
        <v>4877.0502857142901</v>
      </c>
      <c r="O947" s="144"/>
    </row>
    <row r="948" spans="1:15" ht="14.4" x14ac:dyDescent="0.3">
      <c r="A948" s="143">
        <v>45357.068726851852</v>
      </c>
      <c r="B948" s="46">
        <f t="shared" si="14"/>
        <v>45357.068749999999</v>
      </c>
      <c r="C948" s="141">
        <v>3.0004739130434799</v>
      </c>
      <c r="D948" s="141">
        <v>-4.0869565217391301E-4</v>
      </c>
      <c r="E948" s="141">
        <v>1400.3347826086999</v>
      </c>
      <c r="F948" s="141">
        <v>42.942941176470597</v>
      </c>
      <c r="G948" s="141">
        <v>21</v>
      </c>
      <c r="H948" s="141">
        <v>35.024999999999999</v>
      </c>
      <c r="I948" s="141">
        <v>6.6061666666666703</v>
      </c>
      <c r="J948" s="141">
        <v>0.84</v>
      </c>
      <c r="K948" s="141">
        <v>19.4933333333333</v>
      </c>
      <c r="L948" s="144"/>
      <c r="M948" s="141">
        <v>8239.6666666667006</v>
      </c>
      <c r="N948" s="141">
        <v>4876.8482999999997</v>
      </c>
      <c r="O948" s="144"/>
    </row>
    <row r="949" spans="1:15" ht="14.4" x14ac:dyDescent="0.3">
      <c r="A949" s="143">
        <v>45357.069421296299</v>
      </c>
      <c r="B949" s="46">
        <f t="shared" si="14"/>
        <v>45357.069444444445</v>
      </c>
      <c r="C949" s="141">
        <v>3.0005478260869598</v>
      </c>
      <c r="D949" s="141">
        <v>1.47826086956522E-4</v>
      </c>
      <c r="E949" s="141">
        <v>1400</v>
      </c>
      <c r="F949" s="141">
        <v>42.848947368421101</v>
      </c>
      <c r="G949" s="141">
        <v>21</v>
      </c>
      <c r="H949" s="141">
        <v>35.024999999999999</v>
      </c>
      <c r="I949" s="141">
        <v>6.6059999999999999</v>
      </c>
      <c r="J949" s="141">
        <v>0.84499999999999997</v>
      </c>
      <c r="K949" s="141">
        <v>19.5</v>
      </c>
      <c r="L949" s="144"/>
      <c r="M949" s="141">
        <v>8261</v>
      </c>
      <c r="N949" s="141">
        <v>4876.6385</v>
      </c>
      <c r="O949" s="144"/>
    </row>
    <row r="950" spans="1:15" ht="14.4" x14ac:dyDescent="0.3">
      <c r="A950" s="143">
        <v>45357.070115740738</v>
      </c>
      <c r="B950" s="46">
        <f t="shared" si="14"/>
        <v>45357.070138888892</v>
      </c>
      <c r="C950" s="141">
        <v>2.9994818181818199</v>
      </c>
      <c r="D950" s="141">
        <v>-2.0909090909090899E-4</v>
      </c>
      <c r="E950" s="141">
        <v>1400.3227272727299</v>
      </c>
      <c r="F950" s="141">
        <v>42.690588235294101</v>
      </c>
      <c r="G950" s="141">
        <v>21</v>
      </c>
      <c r="H950" s="141">
        <v>35.024999999999999</v>
      </c>
      <c r="I950" s="141">
        <v>6.6025</v>
      </c>
      <c r="J950" s="141">
        <v>0.84</v>
      </c>
      <c r="K950" s="141">
        <v>19.489999999999998</v>
      </c>
      <c r="L950" s="141"/>
      <c r="M950" s="141">
        <v>8261</v>
      </c>
      <c r="N950" s="141">
        <v>4876.4507142857101</v>
      </c>
      <c r="O950" s="144"/>
    </row>
    <row r="951" spans="1:15" ht="14.4" x14ac:dyDescent="0.3">
      <c r="A951" s="143">
        <v>45357.070810185185</v>
      </c>
      <c r="B951" s="46">
        <f t="shared" si="14"/>
        <v>45357.070833333339</v>
      </c>
      <c r="C951" s="141">
        <v>2.9999083333333298</v>
      </c>
      <c r="D951" s="141">
        <v>-2.0833333333333299E-5</v>
      </c>
      <c r="E951" s="141">
        <v>1400.49565217391</v>
      </c>
      <c r="F951" s="141">
        <v>42.526842105263199</v>
      </c>
      <c r="G951" s="141">
        <v>21</v>
      </c>
      <c r="H951" s="141">
        <v>35.020000000000003</v>
      </c>
      <c r="I951" s="141">
        <v>6.6037142857142896</v>
      </c>
      <c r="J951" s="141">
        <v>0.85</v>
      </c>
      <c r="K951" s="141">
        <v>19.484999999999999</v>
      </c>
      <c r="L951" s="144"/>
      <c r="M951" s="141">
        <v>8283.5</v>
      </c>
      <c r="N951" s="141">
        <v>4876.2449999999999</v>
      </c>
      <c r="O951" s="144"/>
    </row>
    <row r="952" spans="1:15" ht="14.4" x14ac:dyDescent="0.3">
      <c r="A952" s="143">
        <v>45357.071504629632</v>
      </c>
      <c r="B952" s="46">
        <f t="shared" si="14"/>
        <v>45357.071527777778</v>
      </c>
      <c r="C952" s="141">
        <v>3.0014619047619</v>
      </c>
      <c r="D952" s="141">
        <v>-1.68181818181818E-4</v>
      </c>
      <c r="E952" s="141">
        <v>1400.0909090909099</v>
      </c>
      <c r="F952" s="141">
        <v>42.454210526315798</v>
      </c>
      <c r="G952" s="141">
        <v>21</v>
      </c>
      <c r="H952" s="141">
        <v>35.024999999999999</v>
      </c>
      <c r="I952" s="141">
        <v>6.6074999999999999</v>
      </c>
      <c r="J952" s="141">
        <v>0.85</v>
      </c>
      <c r="K952" s="141">
        <v>19.484999999999999</v>
      </c>
      <c r="L952" s="144"/>
      <c r="M952" s="141">
        <v>8283.5</v>
      </c>
      <c r="N952" s="141">
        <v>4876.0881666666701</v>
      </c>
      <c r="O952" s="144"/>
    </row>
    <row r="953" spans="1:15" ht="14.4" x14ac:dyDescent="0.3">
      <c r="A953" s="143">
        <v>45357.072199074071</v>
      </c>
      <c r="B953" s="46">
        <f t="shared" si="14"/>
        <v>45357.072222222225</v>
      </c>
      <c r="C953" s="141">
        <v>3.0005045454545498</v>
      </c>
      <c r="D953" s="141">
        <v>-3.3809523809523798E-4</v>
      </c>
      <c r="E953" s="141">
        <v>1400.26086956522</v>
      </c>
      <c r="F953" s="141">
        <v>42.317368421052599</v>
      </c>
      <c r="G953" s="141">
        <v>21</v>
      </c>
      <c r="H953" s="141">
        <v>35.024999999999999</v>
      </c>
      <c r="I953" s="141">
        <v>6.6040000000000001</v>
      </c>
      <c r="J953" s="141">
        <v>0.84</v>
      </c>
      <c r="K953" s="141">
        <v>19.484999999999999</v>
      </c>
      <c r="L953" s="144"/>
      <c r="M953" s="141">
        <v>8303</v>
      </c>
      <c r="N953" s="141">
        <v>4875.908625</v>
      </c>
      <c r="O953" s="144"/>
    </row>
    <row r="954" spans="1:15" ht="14.4" x14ac:dyDescent="0.3">
      <c r="A954" s="143">
        <v>45357.072893518518</v>
      </c>
      <c r="B954" s="46">
        <f t="shared" si="14"/>
        <v>45357.072916666672</v>
      </c>
      <c r="C954" s="141">
        <v>3.0006782608695599</v>
      </c>
      <c r="D954" s="141">
        <v>3.5217391304347801E-4</v>
      </c>
      <c r="E954" s="141">
        <v>1400.24782608696</v>
      </c>
      <c r="F954" s="141">
        <v>42.103000000000002</v>
      </c>
      <c r="G954" s="141">
        <v>21</v>
      </c>
      <c r="H954" s="141">
        <v>35.015000000000001</v>
      </c>
      <c r="I954" s="141">
        <v>6.6005000000000003</v>
      </c>
      <c r="J954" s="141">
        <v>0.84</v>
      </c>
      <c r="K954" s="141">
        <v>19.484999999999999</v>
      </c>
      <c r="L954" s="144"/>
      <c r="M954" s="141">
        <v>8310</v>
      </c>
      <c r="N954" s="141">
        <v>4875.6689999999999</v>
      </c>
      <c r="O954" s="144"/>
    </row>
    <row r="955" spans="1:15" ht="14.4" x14ac:dyDescent="0.3">
      <c r="A955" s="143">
        <v>45357.073587962965</v>
      </c>
      <c r="B955" s="46">
        <f t="shared" si="14"/>
        <v>45357.073611111111</v>
      </c>
      <c r="C955" s="141">
        <v>3.0000869565217401</v>
      </c>
      <c r="D955" s="141">
        <v>1.3636363636363599E-5</v>
      </c>
      <c r="E955" s="141">
        <v>1400.0238095238101</v>
      </c>
      <c r="F955" s="141">
        <v>41.867894736842103</v>
      </c>
      <c r="G955" s="141">
        <v>21</v>
      </c>
      <c r="H955" s="141">
        <v>35.020000000000003</v>
      </c>
      <c r="I955" s="141">
        <v>6.6057142857142903</v>
      </c>
      <c r="J955" s="141">
        <v>0.85</v>
      </c>
      <c r="K955" s="141">
        <v>19.475000000000001</v>
      </c>
      <c r="L955" s="144"/>
      <c r="M955" s="141">
        <v>8335</v>
      </c>
      <c r="N955" s="141">
        <v>4875.4157500000001</v>
      </c>
      <c r="O955" s="144"/>
    </row>
    <row r="956" spans="1:15" ht="14.4" x14ac:dyDescent="0.3">
      <c r="A956" s="143">
        <v>45357.074282407404</v>
      </c>
      <c r="B956" s="46">
        <f t="shared" si="14"/>
        <v>45357.074305555558</v>
      </c>
      <c r="C956" s="141">
        <v>3.0014086956521702</v>
      </c>
      <c r="D956" s="141">
        <v>8.6956521739130597E-6</v>
      </c>
      <c r="E956" s="141">
        <v>1400.2190476190499</v>
      </c>
      <c r="F956" s="141">
        <v>41.789000000000001</v>
      </c>
      <c r="G956" s="141">
        <v>21</v>
      </c>
      <c r="H956" s="141">
        <v>35.020000000000003</v>
      </c>
      <c r="I956" s="141">
        <v>6.60516666666667</v>
      </c>
      <c r="J956" s="141">
        <v>0.84</v>
      </c>
      <c r="K956" s="141">
        <v>19.47</v>
      </c>
      <c r="L956" s="144"/>
      <c r="M956" s="141">
        <v>8344</v>
      </c>
      <c r="N956" s="141">
        <v>4875.1476000000002</v>
      </c>
      <c r="O956" s="144"/>
    </row>
    <row r="957" spans="1:15" ht="14.4" x14ac:dyDescent="0.3">
      <c r="A957" s="143">
        <v>45357.074976851851</v>
      </c>
      <c r="B957" s="46">
        <f t="shared" si="14"/>
        <v>45357.075000000004</v>
      </c>
      <c r="C957" s="141">
        <v>3.00106956521739</v>
      </c>
      <c r="D957" s="141">
        <v>1.5652173913043501E-4</v>
      </c>
      <c r="E957" s="141">
        <v>1399.8739130434799</v>
      </c>
      <c r="F957" s="141">
        <v>41.516500000000001</v>
      </c>
      <c r="G957" s="141">
        <v>21</v>
      </c>
      <c r="H957" s="141">
        <v>35.0133333333333</v>
      </c>
      <c r="I957" s="141">
        <v>6.601</v>
      </c>
      <c r="J957" s="141">
        <v>0.85</v>
      </c>
      <c r="K957" s="141">
        <v>19.47</v>
      </c>
      <c r="L957" s="144"/>
      <c r="M957" s="141">
        <v>8344</v>
      </c>
      <c r="N957" s="141">
        <v>4874.9399999999996</v>
      </c>
      <c r="O957" s="144"/>
    </row>
    <row r="958" spans="1:15" ht="14.4" x14ac:dyDescent="0.3">
      <c r="A958" s="143">
        <v>45357.075671296298</v>
      </c>
      <c r="B958" s="46">
        <f t="shared" si="14"/>
        <v>45357.075694444444</v>
      </c>
      <c r="C958" s="141">
        <v>2.9998136363636401</v>
      </c>
      <c r="D958" s="141">
        <v>-2.8571428571428601E-5</v>
      </c>
      <c r="E958" s="141">
        <v>1400.4749999999999</v>
      </c>
      <c r="F958" s="141">
        <v>41.426842105263198</v>
      </c>
      <c r="G958" s="141">
        <v>21</v>
      </c>
      <c r="H958" s="141">
        <v>35.015999999999998</v>
      </c>
      <c r="I958" s="141">
        <v>6.6040000000000001</v>
      </c>
      <c r="J958" s="141">
        <v>0.86</v>
      </c>
      <c r="K958" s="141">
        <v>19.465</v>
      </c>
      <c r="L958" s="144"/>
      <c r="M958" s="141">
        <v>8364</v>
      </c>
      <c r="N958" s="141">
        <v>4874.7030000000004</v>
      </c>
      <c r="O958" s="144"/>
    </row>
    <row r="959" spans="1:15" ht="14.4" x14ac:dyDescent="0.3">
      <c r="A959" s="143">
        <v>45357.076365740744</v>
      </c>
      <c r="B959" s="46">
        <f t="shared" si="14"/>
        <v>45357.076388888891</v>
      </c>
      <c r="C959" s="141">
        <v>2.99871363636364</v>
      </c>
      <c r="D959" s="141">
        <v>2.7272727272727199E-5</v>
      </c>
      <c r="E959" s="141">
        <v>1400.1608695652201</v>
      </c>
      <c r="F959" s="141">
        <v>41.441875000000003</v>
      </c>
      <c r="G959" s="141">
        <v>21</v>
      </c>
      <c r="H959" s="141">
        <v>35.014444444444401</v>
      </c>
      <c r="I959" s="141">
        <v>6.6059999999999999</v>
      </c>
      <c r="J959" s="141">
        <v>0.85</v>
      </c>
      <c r="K959" s="141">
        <v>19.46</v>
      </c>
      <c r="L959" s="141"/>
      <c r="M959" s="141">
        <v>8386</v>
      </c>
      <c r="N959" s="141">
        <v>4874.55553846154</v>
      </c>
      <c r="O959" s="144"/>
    </row>
    <row r="960" spans="1:15" ht="14.4" x14ac:dyDescent="0.3">
      <c r="A960" s="143">
        <v>45357.077060185184</v>
      </c>
      <c r="B960" s="46">
        <f t="shared" si="14"/>
        <v>45357.077083333337</v>
      </c>
      <c r="C960" s="141">
        <v>2.9985565217391299</v>
      </c>
      <c r="D960" s="141">
        <v>2.4347826086956501E-4</v>
      </c>
      <c r="E960" s="141">
        <v>1399.8695652173899</v>
      </c>
      <c r="F960" s="141">
        <v>41.195</v>
      </c>
      <c r="G960" s="141">
        <v>21</v>
      </c>
      <c r="H960" s="141">
        <v>35.015000000000001</v>
      </c>
      <c r="I960" s="141">
        <v>6.6025</v>
      </c>
      <c r="J960" s="141">
        <v>0.86</v>
      </c>
      <c r="K960" s="141">
        <v>19.46</v>
      </c>
      <c r="L960" s="144"/>
      <c r="M960" s="141">
        <v>8386</v>
      </c>
      <c r="N960" s="141">
        <v>4874.2825000000003</v>
      </c>
      <c r="O960" s="144"/>
    </row>
    <row r="961" spans="1:43" ht="14.4" x14ac:dyDescent="0.3">
      <c r="A961" s="143">
        <v>45357.07775462963</v>
      </c>
      <c r="B961" s="46">
        <f t="shared" si="14"/>
        <v>45357.077777777777</v>
      </c>
      <c r="C961" s="141">
        <v>3.0001863636363599</v>
      </c>
      <c r="D961" s="141">
        <v>3.1818181818181799E-4</v>
      </c>
      <c r="E961" s="141">
        <v>1399.5956521739099</v>
      </c>
      <c r="F961" s="141">
        <v>41.033684210526303</v>
      </c>
      <c r="G961" s="141">
        <v>21</v>
      </c>
      <c r="H961" s="141">
        <v>35.015000000000001</v>
      </c>
      <c r="I961" s="141">
        <v>6.6041249999999998</v>
      </c>
      <c r="J961" s="141">
        <v>0.86</v>
      </c>
      <c r="K961" s="141">
        <v>19.45</v>
      </c>
      <c r="L961" s="144"/>
      <c r="M961" s="141">
        <v>8404.75</v>
      </c>
      <c r="N961" s="141">
        <v>4874.0958000000001</v>
      </c>
      <c r="O961" s="144"/>
    </row>
    <row r="962" spans="1:43" ht="14.4" x14ac:dyDescent="0.3">
      <c r="A962" s="143">
        <v>45357.078449074077</v>
      </c>
      <c r="B962" s="46">
        <f t="shared" si="14"/>
        <v>45357.078472222223</v>
      </c>
      <c r="C962" s="141">
        <v>3.0008681818181802</v>
      </c>
      <c r="D962" s="141">
        <v>-5.2380952380952398E-5</v>
      </c>
      <c r="E962" s="141">
        <v>1399.87619047619</v>
      </c>
      <c r="F962" s="141">
        <v>40.885555555555598</v>
      </c>
      <c r="G962" s="141">
        <v>21</v>
      </c>
      <c r="H962" s="141">
        <v>35.015555555555601</v>
      </c>
      <c r="I962" s="141">
        <v>6.6070000000000002</v>
      </c>
      <c r="J962" s="141">
        <v>0.86499999999999999</v>
      </c>
      <c r="K962" s="141">
        <v>19.45</v>
      </c>
      <c r="L962" s="144"/>
      <c r="M962" s="141">
        <v>8404.75</v>
      </c>
      <c r="N962" s="141">
        <v>4873.9480909090898</v>
      </c>
      <c r="O962" s="144"/>
    </row>
    <row r="963" spans="1:43" ht="14.4" x14ac:dyDescent="0.3">
      <c r="A963" s="143">
        <v>45357.079143518517</v>
      </c>
      <c r="B963" s="46">
        <f t="shared" ref="B963:B1026" si="15">MROUND(A963,"00:01:00")</f>
        <v>45357.07916666667</v>
      </c>
      <c r="C963" s="141">
        <v>3.0008043478260902</v>
      </c>
      <c r="D963" s="141">
        <v>-3.4347826086956502E-4</v>
      </c>
      <c r="E963" s="141">
        <v>1400.21739130435</v>
      </c>
      <c r="F963" s="141">
        <v>40.708500000000001</v>
      </c>
      <c r="G963" s="141">
        <v>21</v>
      </c>
      <c r="H963" s="141">
        <v>35.014444444444401</v>
      </c>
      <c r="I963" s="141">
        <v>6.6040000000000001</v>
      </c>
      <c r="J963" s="141">
        <v>0.86499999999999999</v>
      </c>
      <c r="K963" s="141">
        <v>19.440000000000001</v>
      </c>
      <c r="L963" s="144"/>
      <c r="M963" s="141">
        <v>8428</v>
      </c>
      <c r="N963" s="141">
        <v>4873.6971249999997</v>
      </c>
      <c r="O963" s="144"/>
    </row>
    <row r="964" spans="1:43" ht="14.4" x14ac:dyDescent="0.3">
      <c r="A964" s="143">
        <v>45357.079837962963</v>
      </c>
      <c r="B964" s="46">
        <f t="shared" si="15"/>
        <v>45357.079861111109</v>
      </c>
      <c r="C964" s="141">
        <v>2.9981956521739099</v>
      </c>
      <c r="D964" s="141">
        <v>1.31818181818182E-4</v>
      </c>
      <c r="E964" s="141">
        <v>1400.2</v>
      </c>
      <c r="F964" s="141">
        <v>40.595555555555599</v>
      </c>
      <c r="G964" s="141">
        <v>21</v>
      </c>
      <c r="H964" s="141">
        <v>35.005000000000003</v>
      </c>
      <c r="I964" s="141">
        <v>6.6013999999999999</v>
      </c>
      <c r="J964" s="141">
        <v>0.87</v>
      </c>
      <c r="K964" s="141">
        <v>19.440000000000001</v>
      </c>
      <c r="L964" s="144"/>
      <c r="M964" s="141">
        <v>8446.6</v>
      </c>
      <c r="N964" s="141">
        <v>4873.4717692307704</v>
      </c>
      <c r="O964" s="144"/>
    </row>
    <row r="965" spans="1:43" ht="14.4" x14ac:dyDescent="0.3">
      <c r="A965" s="143">
        <v>45357.08053240741</v>
      </c>
      <c r="B965" s="46">
        <f t="shared" si="15"/>
        <v>45357.080555555556</v>
      </c>
      <c r="C965" s="141">
        <v>2.9987149999999998</v>
      </c>
      <c r="D965" s="141">
        <v>1.7142857142857099E-4</v>
      </c>
      <c r="E965" s="141">
        <v>1399.8909090909101</v>
      </c>
      <c r="F965" s="141">
        <v>40.471333333333298</v>
      </c>
      <c r="G965" s="141">
        <v>21</v>
      </c>
      <c r="H965" s="141">
        <v>35.015384615384598</v>
      </c>
      <c r="I965" s="141">
        <v>6.6077500000000002</v>
      </c>
      <c r="J965" s="141">
        <v>0.875</v>
      </c>
      <c r="K965" s="141">
        <v>19.440000000000001</v>
      </c>
      <c r="L965" s="144"/>
      <c r="M965" s="141">
        <v>8446.6</v>
      </c>
      <c r="N965" s="141">
        <v>4873.2848181818199</v>
      </c>
      <c r="O965" s="144"/>
    </row>
    <row r="966" spans="1:43" ht="14.4" x14ac:dyDescent="0.3">
      <c r="A966" s="143">
        <v>45357.081226851849</v>
      </c>
      <c r="B966" s="46">
        <f t="shared" si="15"/>
        <v>45357.081250000003</v>
      </c>
      <c r="C966" s="141">
        <v>3.0002826086956502</v>
      </c>
      <c r="D966" s="141">
        <v>-2.0000000000000001E-4</v>
      </c>
      <c r="E966" s="141">
        <v>1399.8521739130399</v>
      </c>
      <c r="F966" s="141">
        <v>40.434736842105302</v>
      </c>
      <c r="G966" s="141">
        <v>21</v>
      </c>
      <c r="H966" s="141">
        <v>35.014000000000003</v>
      </c>
      <c r="I966" s="141">
        <v>6.6055000000000001</v>
      </c>
      <c r="J966" s="141">
        <v>0.875</v>
      </c>
      <c r="K966" s="141">
        <v>19.434999999999999</v>
      </c>
      <c r="L966" s="144"/>
      <c r="M966" s="141">
        <v>8469</v>
      </c>
      <c r="N966" s="141">
        <v>4873.0657000000001</v>
      </c>
      <c r="O966" s="144"/>
      <c r="AQ966" s="9" t="s">
        <v>61</v>
      </c>
    </row>
    <row r="967" spans="1:43" ht="14.4" x14ac:dyDescent="0.3">
      <c r="A967" s="143">
        <v>45357.081921296296</v>
      </c>
      <c r="B967" s="46">
        <f t="shared" si="15"/>
        <v>45357.08194444445</v>
      </c>
      <c r="C967" s="141">
        <v>2.9984727272727301</v>
      </c>
      <c r="D967" s="141">
        <v>-8.0454545454545503E-4</v>
      </c>
      <c r="E967" s="141">
        <v>1399.7761904761901</v>
      </c>
      <c r="F967" s="141">
        <v>40.19</v>
      </c>
      <c r="G967" s="141">
        <v>21</v>
      </c>
      <c r="H967" s="141">
        <v>35.0042857142857</v>
      </c>
      <c r="I967" s="141">
        <v>6.6020000000000003</v>
      </c>
      <c r="J967" s="141">
        <v>0.88</v>
      </c>
      <c r="K967" s="141">
        <v>19.43</v>
      </c>
      <c r="L967" s="144"/>
      <c r="M967" s="141">
        <v>8469</v>
      </c>
      <c r="N967" s="141">
        <v>4872.8528333333297</v>
      </c>
      <c r="O967" s="144"/>
    </row>
    <row r="968" spans="1:43" ht="14.4" x14ac:dyDescent="0.3">
      <c r="A968" s="143">
        <v>45357.082615740743</v>
      </c>
      <c r="B968" s="46">
        <f t="shared" si="15"/>
        <v>45357.082638888889</v>
      </c>
      <c r="C968" s="141">
        <v>3.0010913043478298</v>
      </c>
      <c r="D968" s="141">
        <v>-6.9565217391304301E-5</v>
      </c>
      <c r="E968" s="141">
        <v>1400.1130434782599</v>
      </c>
      <c r="F968" s="141">
        <v>40.048421052631603</v>
      </c>
      <c r="G968" s="141">
        <v>21</v>
      </c>
      <c r="H968" s="141">
        <v>35.01</v>
      </c>
      <c r="I968" s="141">
        <v>6.6036666666666699</v>
      </c>
      <c r="J968" s="141">
        <v>0.88</v>
      </c>
      <c r="K968" s="141">
        <v>19.420000000000002</v>
      </c>
      <c r="L968" s="144"/>
      <c r="M968" s="141">
        <v>8494</v>
      </c>
      <c r="N968" s="141">
        <v>4872.6616999999997</v>
      </c>
      <c r="O968" s="144"/>
    </row>
    <row r="969" spans="1:43" ht="15" thickBot="1" x14ac:dyDescent="0.35">
      <c r="A969" s="143">
        <v>45357.083310185182</v>
      </c>
      <c r="B969" s="46">
        <f t="shared" si="15"/>
        <v>45357.083333333336</v>
      </c>
      <c r="C969" s="141">
        <v>2.9995173913043498</v>
      </c>
      <c r="D969" s="141">
        <v>2.66666666666667E-4</v>
      </c>
      <c r="E969" s="141">
        <v>1399.9041666666701</v>
      </c>
      <c r="F969" s="141">
        <v>40.027058823529401</v>
      </c>
      <c r="G969" s="141">
        <v>21</v>
      </c>
      <c r="H969" s="141">
        <v>35.015000000000001</v>
      </c>
      <c r="I969" s="141">
        <v>6.6059999999999999</v>
      </c>
      <c r="J969" s="141">
        <v>0.88500000000000001</v>
      </c>
      <c r="K969" s="141">
        <v>19.43</v>
      </c>
      <c r="L969" s="144"/>
      <c r="M969" s="141">
        <v>8511</v>
      </c>
      <c r="N969" s="141">
        <v>4872.4681111111104</v>
      </c>
      <c r="O969" s="144"/>
    </row>
    <row r="970" spans="1:43" s="14" customFormat="1" ht="15" thickBot="1" x14ac:dyDescent="0.35">
      <c r="A970" s="143">
        <v>45357.084004629629</v>
      </c>
      <c r="B970" s="46">
        <f t="shared" si="15"/>
        <v>45357.084027777782</v>
      </c>
      <c r="C970" s="141">
        <v>3.0001695652173899</v>
      </c>
      <c r="D970" s="141">
        <v>5.2608695652173903E-4</v>
      </c>
      <c r="E970" s="141">
        <v>1399.8952380952401</v>
      </c>
      <c r="F970" s="141">
        <v>39.9</v>
      </c>
      <c r="G970" s="141">
        <v>21</v>
      </c>
      <c r="H970" s="141">
        <v>35.015000000000001</v>
      </c>
      <c r="I970" s="141">
        <v>6.6029999999999998</v>
      </c>
      <c r="J970" s="141">
        <v>0.89</v>
      </c>
      <c r="K970" s="141">
        <v>19.434999999999999</v>
      </c>
      <c r="L970" s="144"/>
      <c r="M970" s="141">
        <v>8511</v>
      </c>
      <c r="N970" s="141">
        <v>4872.2478333333302</v>
      </c>
      <c r="O970" s="144"/>
      <c r="P970" s="9"/>
      <c r="Q970" s="9"/>
      <c r="R970" s="9"/>
      <c r="S970" s="9"/>
    </row>
    <row r="971" spans="1:43" ht="14.4" x14ac:dyDescent="0.3">
      <c r="A971" s="143">
        <v>45357.084699074076</v>
      </c>
      <c r="B971" s="46">
        <f t="shared" si="15"/>
        <v>45357.084722222222</v>
      </c>
      <c r="C971" s="141">
        <v>2.9990565217391301</v>
      </c>
      <c r="D971" s="141">
        <v>1.67391304347826E-3</v>
      </c>
      <c r="E971" s="141">
        <v>1399.6111111111099</v>
      </c>
      <c r="F971" s="141">
        <v>39.857999999999997</v>
      </c>
      <c r="G971" s="141">
        <v>21.04</v>
      </c>
      <c r="H971" s="141">
        <v>35.01</v>
      </c>
      <c r="I971" s="141">
        <v>6.6035000000000004</v>
      </c>
      <c r="J971" s="141">
        <v>0.89</v>
      </c>
      <c r="K971" s="141">
        <v>19.433333333333302</v>
      </c>
      <c r="L971" s="144"/>
      <c r="M971" s="141">
        <v>8528</v>
      </c>
      <c r="N971" s="141">
        <v>4872.0391111111103</v>
      </c>
      <c r="O971" s="144"/>
    </row>
    <row r="972" spans="1:43" ht="14.4" x14ac:dyDescent="0.3">
      <c r="A972" s="143">
        <v>45357.085393518515</v>
      </c>
      <c r="B972" s="46">
        <f t="shared" si="15"/>
        <v>45357.085416666669</v>
      </c>
      <c r="C972" s="141">
        <v>2.9973391304347801</v>
      </c>
      <c r="D972" s="141">
        <v>3.3590909090909101E-3</v>
      </c>
      <c r="E972" s="141">
        <v>1400.04090909091</v>
      </c>
      <c r="F972" s="141">
        <v>39.720526315789499</v>
      </c>
      <c r="G972" s="141">
        <v>21.094999999999999</v>
      </c>
      <c r="H972" s="141">
        <v>35.015000000000001</v>
      </c>
      <c r="I972" s="141">
        <v>6.6081666666666701</v>
      </c>
      <c r="J972" s="141">
        <v>0.9</v>
      </c>
      <c r="K972" s="141">
        <v>19.440000000000001</v>
      </c>
      <c r="L972" s="144"/>
      <c r="M972" s="141">
        <v>8528</v>
      </c>
      <c r="N972" s="141">
        <v>4871.8484444444402</v>
      </c>
      <c r="O972" s="144"/>
    </row>
    <row r="973" spans="1:43" ht="14.4" x14ac:dyDescent="0.3">
      <c r="A973" s="143">
        <v>45357.086087962962</v>
      </c>
      <c r="B973" s="46">
        <f t="shared" si="15"/>
        <v>45357.086111111115</v>
      </c>
      <c r="C973" s="141">
        <v>2.9919727272727301</v>
      </c>
      <c r="D973" s="141">
        <v>6.2454545454545497E-3</v>
      </c>
      <c r="E973" s="141">
        <v>1400.41</v>
      </c>
      <c r="F973" s="141">
        <v>39.591764705882397</v>
      </c>
      <c r="G973" s="141">
        <v>21.225000000000001</v>
      </c>
      <c r="H973" s="141">
        <v>35.014000000000003</v>
      </c>
      <c r="I973" s="141">
        <v>6.6040000000000001</v>
      </c>
      <c r="J973" s="141">
        <v>0.89</v>
      </c>
      <c r="K973" s="141">
        <v>19.46</v>
      </c>
      <c r="L973" s="144"/>
      <c r="M973" s="141">
        <v>8553</v>
      </c>
      <c r="N973" s="141">
        <v>4871.6373999999996</v>
      </c>
      <c r="O973" s="144"/>
    </row>
    <row r="974" spans="1:43" ht="14.4" x14ac:dyDescent="0.3">
      <c r="A974" s="143">
        <v>45357.086782407408</v>
      </c>
      <c r="B974" s="46">
        <f t="shared" si="15"/>
        <v>45357.086805555555</v>
      </c>
      <c r="C974" s="141">
        <v>2.98955833333333</v>
      </c>
      <c r="D974" s="141">
        <v>9.4374999999999997E-3</v>
      </c>
      <c r="E974" s="141">
        <v>1399.7083333333301</v>
      </c>
      <c r="F974" s="141">
        <v>39.92</v>
      </c>
      <c r="G974" s="141">
        <v>21.225000000000001</v>
      </c>
      <c r="H974" s="141">
        <v>35.003333333333302</v>
      </c>
      <c r="I974" s="141">
        <v>6.6005000000000003</v>
      </c>
      <c r="J974" s="141">
        <v>0.9</v>
      </c>
      <c r="K974" s="141">
        <v>19.510000000000002</v>
      </c>
      <c r="L974" s="144"/>
      <c r="M974" s="141">
        <v>8560</v>
      </c>
      <c r="N974" s="141">
        <v>4871.3605714285704</v>
      </c>
      <c r="O974" s="144"/>
    </row>
    <row r="975" spans="1:43" ht="14.4" x14ac:dyDescent="0.3">
      <c r="A975" s="143">
        <v>45357.087476851855</v>
      </c>
      <c r="B975" s="46">
        <f t="shared" si="15"/>
        <v>45357.087500000001</v>
      </c>
      <c r="C975" s="141">
        <v>2.9912608695652199</v>
      </c>
      <c r="D975" s="141">
        <v>9.5739130434782608E-3</v>
      </c>
      <c r="E975" s="141">
        <v>1399.6826086956501</v>
      </c>
      <c r="F975" s="141">
        <v>40.026111111111099</v>
      </c>
      <c r="G975" s="141">
        <v>21.234999999999999</v>
      </c>
      <c r="H975" s="141">
        <v>35.005000000000003</v>
      </c>
      <c r="I975" s="141">
        <v>6.6056249999999999</v>
      </c>
      <c r="J975" s="141">
        <v>0.9</v>
      </c>
      <c r="K975" s="141">
        <v>19.585000000000001</v>
      </c>
      <c r="L975" s="144"/>
      <c r="M975" s="141">
        <v>8585</v>
      </c>
      <c r="N975" s="141">
        <v>4871.17076923077</v>
      </c>
      <c r="O975" s="144"/>
    </row>
    <row r="976" spans="1:43" ht="14.4" x14ac:dyDescent="0.3">
      <c r="A976" s="143">
        <v>45357.088171296295</v>
      </c>
      <c r="B976" s="46">
        <f t="shared" si="15"/>
        <v>45357.088194444448</v>
      </c>
      <c r="C976" s="141">
        <v>2.9893826086956499</v>
      </c>
      <c r="D976" s="141">
        <v>9.3173913043478294E-3</v>
      </c>
      <c r="E976" s="141">
        <v>1399.8304347826099</v>
      </c>
      <c r="F976" s="141">
        <v>39.748461538461498</v>
      </c>
      <c r="G976" s="141">
        <v>21.27</v>
      </c>
      <c r="H976" s="141">
        <v>35.005000000000003</v>
      </c>
      <c r="I976" s="141">
        <v>6.6055000000000001</v>
      </c>
      <c r="J976" s="141">
        <v>0.9</v>
      </c>
      <c r="K976" s="141">
        <v>19.614999999999998</v>
      </c>
      <c r="L976" s="144"/>
      <c r="M976" s="141">
        <v>8595</v>
      </c>
      <c r="N976" s="141">
        <v>4870.99413333333</v>
      </c>
      <c r="O976" s="144"/>
    </row>
    <row r="977" spans="1:42" ht="14.4" x14ac:dyDescent="0.3">
      <c r="A977" s="143">
        <v>45357.088865740741</v>
      </c>
      <c r="B977" s="46">
        <f t="shared" si="15"/>
        <v>45357.088888888888</v>
      </c>
      <c r="C977" s="141">
        <v>2.9878652173912998</v>
      </c>
      <c r="D977" s="141">
        <v>1.32478260869565E-2</v>
      </c>
      <c r="E977" s="141">
        <v>1400.02173913043</v>
      </c>
      <c r="F977" s="141">
        <v>39.647500000000001</v>
      </c>
      <c r="G977" s="141">
        <v>21.364999999999998</v>
      </c>
      <c r="H977" s="141">
        <v>35</v>
      </c>
      <c r="I977" s="141">
        <v>6.6020000000000003</v>
      </c>
      <c r="J977" s="141">
        <v>0.90500000000000003</v>
      </c>
      <c r="K977" s="141">
        <v>19.625</v>
      </c>
      <c r="L977" s="144"/>
      <c r="M977" s="141">
        <v>8595</v>
      </c>
      <c r="N977" s="141">
        <v>4870.7501428571404</v>
      </c>
      <c r="O977" s="144"/>
      <c r="AP977" s="10"/>
    </row>
    <row r="978" spans="1:42" ht="14.4" x14ac:dyDescent="0.3">
      <c r="A978" s="143">
        <v>45357.089560185188</v>
      </c>
      <c r="B978" s="46">
        <f t="shared" si="15"/>
        <v>45357.089583333334</v>
      </c>
      <c r="C978" s="141">
        <v>2.9842913043478299</v>
      </c>
      <c r="D978" s="141">
        <v>1.5921739130434799E-2</v>
      </c>
      <c r="E978" s="141">
        <v>1399.6608695652201</v>
      </c>
      <c r="F978" s="141">
        <v>39.851500000000001</v>
      </c>
      <c r="G978" s="141">
        <v>21.42</v>
      </c>
      <c r="H978" s="141">
        <v>35.005000000000003</v>
      </c>
      <c r="I978" s="141">
        <v>6.60309090909091</v>
      </c>
      <c r="J978" s="141">
        <v>0.90500000000000003</v>
      </c>
      <c r="K978" s="141">
        <v>19.675000000000001</v>
      </c>
      <c r="L978" s="144"/>
      <c r="M978" s="141">
        <v>8624.6666666667006</v>
      </c>
      <c r="N978" s="141">
        <v>4870.58528571429</v>
      </c>
      <c r="O978" s="144"/>
    </row>
    <row r="979" spans="1:42" ht="14.4" x14ac:dyDescent="0.3">
      <c r="A979" s="143">
        <v>45357.090254629627</v>
      </c>
      <c r="B979" s="46">
        <f t="shared" si="15"/>
        <v>45357.090277777781</v>
      </c>
      <c r="C979" s="141">
        <v>2.9854869565217399</v>
      </c>
      <c r="D979" s="141">
        <v>1.55136363636364E-2</v>
      </c>
      <c r="E979" s="141">
        <v>1400.01363636364</v>
      </c>
      <c r="F979" s="141">
        <v>40.14</v>
      </c>
      <c r="G979" s="141">
        <v>21.39</v>
      </c>
      <c r="H979" s="141">
        <v>35.005000000000003</v>
      </c>
      <c r="I979" s="141">
        <v>6.6070000000000002</v>
      </c>
      <c r="J979" s="141">
        <v>0.90500000000000003</v>
      </c>
      <c r="K979" s="141">
        <v>19.75</v>
      </c>
      <c r="L979" s="144"/>
      <c r="M979" s="141">
        <v>8624.6666666667006</v>
      </c>
      <c r="N979" s="141">
        <v>4870.3423636363596</v>
      </c>
      <c r="O979" s="144"/>
    </row>
    <row r="980" spans="1:42" ht="14.4" x14ac:dyDescent="0.3">
      <c r="A980" s="143">
        <v>45357.090949074074</v>
      </c>
      <c r="B980" s="46">
        <f t="shared" si="15"/>
        <v>45357.09097222222</v>
      </c>
      <c r="C980" s="141">
        <v>2.9850181818181798</v>
      </c>
      <c r="D980" s="141">
        <v>1.3813636363636399E-2</v>
      </c>
      <c r="E980" s="141">
        <v>1399.9434782608701</v>
      </c>
      <c r="F980" s="141">
        <v>40.173333333333296</v>
      </c>
      <c r="G980" s="141">
        <v>21.33</v>
      </c>
      <c r="H980" s="141">
        <v>34.994999999999997</v>
      </c>
      <c r="I980" s="141">
        <v>6.6038333333333297</v>
      </c>
      <c r="J980" s="141">
        <v>0.90500000000000003</v>
      </c>
      <c r="K980" s="141">
        <v>19.793333333333301</v>
      </c>
      <c r="L980" s="144"/>
      <c r="M980" s="141">
        <v>8636</v>
      </c>
      <c r="N980" s="141">
        <v>4870.0625</v>
      </c>
      <c r="O980" s="144"/>
    </row>
    <row r="981" spans="1:42" ht="14.4" x14ac:dyDescent="0.3">
      <c r="A981" s="143">
        <v>45357.091643518521</v>
      </c>
      <c r="B981" s="46">
        <f t="shared" si="15"/>
        <v>45357.091666666667</v>
      </c>
      <c r="C981" s="141">
        <v>2.9863695652173901</v>
      </c>
      <c r="D981" s="141">
        <v>1.41045454545455E-2</v>
      </c>
      <c r="E981" s="141">
        <v>1400.27727272727</v>
      </c>
      <c r="F981" s="141">
        <v>39.776000000000003</v>
      </c>
      <c r="G981" s="141">
        <v>21.364999999999998</v>
      </c>
      <c r="H981" s="141">
        <v>34.994999999999997</v>
      </c>
      <c r="I981" s="141">
        <v>6.6003999999999996</v>
      </c>
      <c r="J981" s="141">
        <v>0.90666666666666695</v>
      </c>
      <c r="K981" s="141">
        <v>19.77</v>
      </c>
      <c r="L981" s="144"/>
      <c r="M981" s="141">
        <v>8654.75</v>
      </c>
      <c r="N981" s="141">
        <v>4869.9169090909099</v>
      </c>
      <c r="O981" s="144"/>
    </row>
    <row r="982" spans="1:42" ht="14.4" x14ac:dyDescent="0.3">
      <c r="A982" s="143">
        <v>45357.09233796296</v>
      </c>
      <c r="B982" s="46">
        <f t="shared" si="15"/>
        <v>45357.092361111114</v>
      </c>
      <c r="C982" s="141">
        <v>2.9818590909090901</v>
      </c>
      <c r="D982" s="141">
        <v>1.7373913043478299E-2</v>
      </c>
      <c r="E982" s="141">
        <v>1399.78260869565</v>
      </c>
      <c r="F982" s="141">
        <v>39.686875000000001</v>
      </c>
      <c r="G982" s="141">
        <v>21.465</v>
      </c>
      <c r="H982" s="141">
        <v>35.005000000000003</v>
      </c>
      <c r="I982" s="141">
        <v>6.6076666666666704</v>
      </c>
      <c r="J982" s="141">
        <v>0.91</v>
      </c>
      <c r="K982" s="141">
        <v>19.75</v>
      </c>
      <c r="L982" s="144"/>
      <c r="M982" s="141">
        <v>8654.75</v>
      </c>
      <c r="N982" s="141">
        <v>4869.6937142857096</v>
      </c>
      <c r="O982" s="144"/>
    </row>
    <row r="983" spans="1:42" ht="14.4" x14ac:dyDescent="0.3">
      <c r="A983" s="143">
        <v>45357.093032407407</v>
      </c>
      <c r="B983" s="46">
        <f t="shared" si="15"/>
        <v>45357.093055555561</v>
      </c>
      <c r="C983" s="141">
        <v>2.9822000000000002</v>
      </c>
      <c r="D983" s="141">
        <v>1.96652173913043E-2</v>
      </c>
      <c r="E983" s="141">
        <v>1399.51363636364</v>
      </c>
      <c r="F983" s="141">
        <v>39.836666666666702</v>
      </c>
      <c r="G983" s="141">
        <v>21.51</v>
      </c>
      <c r="H983" s="141">
        <v>35.005000000000003</v>
      </c>
      <c r="I983" s="141">
        <v>6.6050000000000004</v>
      </c>
      <c r="J983" s="141">
        <v>0.91</v>
      </c>
      <c r="K983" s="141">
        <v>19.785</v>
      </c>
      <c r="L983" s="144"/>
      <c r="M983" s="141">
        <v>8678</v>
      </c>
      <c r="N983" s="141">
        <v>4869.4607999999998</v>
      </c>
      <c r="O983" s="144"/>
    </row>
    <row r="984" spans="1:42" ht="14.4" x14ac:dyDescent="0.3">
      <c r="A984" s="143">
        <v>45357.093726851854</v>
      </c>
      <c r="B984" s="46">
        <f t="shared" si="15"/>
        <v>45357.09375</v>
      </c>
      <c r="C984" s="141">
        <v>2.9789434782608701</v>
      </c>
      <c r="D984" s="141">
        <v>2.1395238095238099E-2</v>
      </c>
      <c r="E984" s="141">
        <v>1400.0782608695699</v>
      </c>
      <c r="F984" s="141">
        <v>39.790555555555599</v>
      </c>
      <c r="G984" s="141">
        <v>21.565000000000001</v>
      </c>
      <c r="H984" s="141">
        <v>35</v>
      </c>
      <c r="I984" s="141">
        <v>6.6014999999999997</v>
      </c>
      <c r="J984" s="141">
        <v>0.91</v>
      </c>
      <c r="K984" s="141">
        <v>19.844999999999999</v>
      </c>
      <c r="L984" s="144"/>
      <c r="M984" s="141">
        <v>8678</v>
      </c>
      <c r="N984" s="141">
        <v>4869.3796666666703</v>
      </c>
      <c r="O984" s="144"/>
    </row>
    <row r="985" spans="1:42" ht="14.4" x14ac:dyDescent="0.3">
      <c r="A985" s="143">
        <v>45357.094421296293</v>
      </c>
      <c r="B985" s="46">
        <f t="shared" si="15"/>
        <v>45357.094444444447</v>
      </c>
      <c r="C985" s="141">
        <v>2.9764826086956502</v>
      </c>
      <c r="D985" s="141">
        <v>2.3495652173913001E-2</v>
      </c>
      <c r="E985" s="141">
        <v>1400.01304347826</v>
      </c>
      <c r="F985" s="141">
        <v>39.742222222222203</v>
      </c>
      <c r="G985" s="141">
        <v>21.625</v>
      </c>
      <c r="H985" s="141">
        <v>35.006666666666703</v>
      </c>
      <c r="I985" s="141">
        <v>6.6051250000000001</v>
      </c>
      <c r="J985" s="141">
        <v>0.91666666666666696</v>
      </c>
      <c r="K985" s="141">
        <v>19.895</v>
      </c>
      <c r="L985" s="144"/>
      <c r="M985" s="141">
        <v>8704.6666666667006</v>
      </c>
      <c r="N985" s="141">
        <v>4869.1257272727298</v>
      </c>
      <c r="O985" s="144"/>
    </row>
    <row r="986" spans="1:42" ht="14.4" x14ac:dyDescent="0.3">
      <c r="A986" s="143">
        <v>45357.09511574074</v>
      </c>
      <c r="B986" s="46">
        <f t="shared" si="15"/>
        <v>45357.095138888893</v>
      </c>
      <c r="C986" s="141">
        <v>2.97465</v>
      </c>
      <c r="D986" s="141">
        <v>2.55217391304348E-2</v>
      </c>
      <c r="E986" s="141">
        <v>1400.1260869565201</v>
      </c>
      <c r="F986" s="141">
        <v>39.817</v>
      </c>
      <c r="G986" s="141">
        <v>21.675000000000001</v>
      </c>
      <c r="H986" s="141">
        <v>35.005000000000003</v>
      </c>
      <c r="I986" s="141">
        <v>6.6059999999999999</v>
      </c>
      <c r="J986" s="141">
        <v>0.92</v>
      </c>
      <c r="K986" s="141">
        <v>19.934999999999999</v>
      </c>
      <c r="L986" s="144"/>
      <c r="M986" s="141">
        <v>8720</v>
      </c>
      <c r="N986" s="141">
        <v>4868.8613636363598</v>
      </c>
      <c r="O986" s="144"/>
    </row>
    <row r="987" spans="1:42" ht="14.4" x14ac:dyDescent="0.3">
      <c r="A987" s="143">
        <v>45357.095810185187</v>
      </c>
      <c r="B987" s="46">
        <f t="shared" si="15"/>
        <v>45357.095833333333</v>
      </c>
      <c r="C987" s="141">
        <v>2.97253636363636</v>
      </c>
      <c r="D987" s="141">
        <v>2.5850000000000001E-2</v>
      </c>
      <c r="E987" s="141">
        <v>1399.57619047619</v>
      </c>
      <c r="F987" s="141">
        <v>40.038333333333298</v>
      </c>
      <c r="G987" s="141">
        <v>21.66</v>
      </c>
      <c r="H987" s="141">
        <v>35.004444444444403</v>
      </c>
      <c r="I987" s="141">
        <v>6.6025</v>
      </c>
      <c r="J987" s="141">
        <v>0.92</v>
      </c>
      <c r="K987" s="141">
        <v>19.984999999999999</v>
      </c>
      <c r="L987" s="144"/>
      <c r="M987" s="141">
        <v>8720</v>
      </c>
      <c r="N987" s="141">
        <v>4868.66</v>
      </c>
      <c r="O987" s="144"/>
    </row>
    <row r="988" spans="1:42" ht="14.4" x14ac:dyDescent="0.3">
      <c r="A988" s="143">
        <v>45357.096504629626</v>
      </c>
      <c r="B988" s="46">
        <f t="shared" si="15"/>
        <v>45357.09652777778</v>
      </c>
      <c r="C988" s="141">
        <v>2.9725999999999999</v>
      </c>
      <c r="D988" s="141">
        <v>2.5191666666666699E-2</v>
      </c>
      <c r="E988" s="141">
        <v>1399.9045454545501</v>
      </c>
      <c r="F988" s="141">
        <v>40.019090909090899</v>
      </c>
      <c r="G988" s="141">
        <v>21.66</v>
      </c>
      <c r="H988" s="141">
        <v>35.006666666666703</v>
      </c>
      <c r="I988" s="141">
        <v>6.6042222222222202</v>
      </c>
      <c r="J988" s="141">
        <v>0.92500000000000004</v>
      </c>
      <c r="K988" s="141">
        <v>20.024999999999999</v>
      </c>
      <c r="L988" s="144"/>
      <c r="M988" s="141">
        <v>8737.75</v>
      </c>
      <c r="N988" s="141">
        <v>4868.4478888888898</v>
      </c>
      <c r="O988" s="144"/>
    </row>
    <row r="989" spans="1:42" ht="14.4" x14ac:dyDescent="0.3">
      <c r="A989" s="143">
        <v>45357.097199074073</v>
      </c>
      <c r="B989" s="46">
        <f t="shared" si="15"/>
        <v>45357.097222222226</v>
      </c>
      <c r="C989" s="141">
        <v>2.9736217391304298</v>
      </c>
      <c r="D989" s="141">
        <v>2.5308695652173901E-2</v>
      </c>
      <c r="E989" s="141">
        <v>1400.0954545454499</v>
      </c>
      <c r="F989" s="141">
        <v>40.028823529411802</v>
      </c>
      <c r="G989" s="141">
        <v>21.66</v>
      </c>
      <c r="H989" s="141">
        <v>35.003333333333302</v>
      </c>
      <c r="I989" s="141">
        <v>6.6070000000000002</v>
      </c>
      <c r="J989" s="141">
        <v>0.92500000000000004</v>
      </c>
      <c r="K989" s="141">
        <v>20.024999999999999</v>
      </c>
      <c r="L989" s="144"/>
      <c r="M989" s="141">
        <v>8762</v>
      </c>
      <c r="N989" s="141">
        <v>4868.2296666666698</v>
      </c>
      <c r="O989" s="144"/>
    </row>
    <row r="990" spans="1:42" ht="14.4" x14ac:dyDescent="0.3">
      <c r="A990" s="143">
        <v>45357.097893518519</v>
      </c>
      <c r="B990" s="46">
        <f t="shared" si="15"/>
        <v>45357.097916666666</v>
      </c>
      <c r="C990" s="141">
        <v>2.97405909090909</v>
      </c>
      <c r="D990" s="141">
        <v>2.5731818181818199E-2</v>
      </c>
      <c r="E990" s="141">
        <v>1400.0190476190501</v>
      </c>
      <c r="F990" s="141">
        <v>39.835714285714303</v>
      </c>
      <c r="G990" s="141">
        <v>21.7</v>
      </c>
      <c r="H990" s="141">
        <v>35.006</v>
      </c>
      <c r="I990" s="141">
        <v>6.6035000000000004</v>
      </c>
      <c r="J990" s="141">
        <v>0.93</v>
      </c>
      <c r="K990" s="141">
        <v>20.03</v>
      </c>
      <c r="L990" s="144"/>
      <c r="M990" s="141">
        <v>8762</v>
      </c>
      <c r="N990" s="141">
        <v>4868.0029999999997</v>
      </c>
      <c r="O990" s="144"/>
    </row>
    <row r="991" spans="1:42" ht="14.4" x14ac:dyDescent="0.3">
      <c r="A991" s="143">
        <v>45357.098587962966</v>
      </c>
      <c r="B991" s="46">
        <f t="shared" si="15"/>
        <v>45357.098611111112</v>
      </c>
      <c r="C991" s="141">
        <v>2.97162083333333</v>
      </c>
      <c r="D991" s="141">
        <v>2.88130434782609E-2</v>
      </c>
      <c r="E991" s="141">
        <v>1399.67916666667</v>
      </c>
      <c r="F991" s="141">
        <v>39.733809523809498</v>
      </c>
      <c r="G991" s="141">
        <v>21.745000000000001</v>
      </c>
      <c r="H991" s="141">
        <v>35.0042857142857</v>
      </c>
      <c r="I991" s="141">
        <v>6.6</v>
      </c>
      <c r="J991" s="141">
        <v>0.93</v>
      </c>
      <c r="K991" s="141">
        <v>20.03</v>
      </c>
      <c r="L991" s="144"/>
      <c r="M991" s="141">
        <v>8781</v>
      </c>
      <c r="N991" s="141">
        <v>4867.82628571429</v>
      </c>
      <c r="O991" s="144"/>
    </row>
    <row r="992" spans="1:42" ht="14.4" x14ac:dyDescent="0.3">
      <c r="A992" s="143">
        <v>45357.099282407406</v>
      </c>
      <c r="B992" s="46">
        <f t="shared" si="15"/>
        <v>45357.099305555559</v>
      </c>
      <c r="C992" s="141">
        <v>2.96705652173913</v>
      </c>
      <c r="D992" s="141">
        <v>3.1195454545454498E-2</v>
      </c>
      <c r="E992" s="141">
        <v>1400.1</v>
      </c>
      <c r="F992" s="141">
        <v>39.7357894736842</v>
      </c>
      <c r="G992" s="141">
        <v>21.82</v>
      </c>
      <c r="H992" s="141">
        <v>35.015000000000001</v>
      </c>
      <c r="I992" s="141">
        <v>6.6042857142857097</v>
      </c>
      <c r="J992" s="141">
        <v>0.93</v>
      </c>
      <c r="K992" s="141">
        <v>20.059999999999999</v>
      </c>
      <c r="L992" s="144"/>
      <c r="M992" s="141">
        <v>8828.3333333332994</v>
      </c>
      <c r="N992" s="141">
        <v>4867.6820666666699</v>
      </c>
      <c r="O992" s="144"/>
    </row>
    <row r="993" spans="1:15" ht="14.4" x14ac:dyDescent="0.3">
      <c r="A993" s="143">
        <v>45357.099976851852</v>
      </c>
      <c r="B993" s="46">
        <f t="shared" si="15"/>
        <v>45357.1</v>
      </c>
      <c r="C993" s="141">
        <v>2.9668565217391301</v>
      </c>
      <c r="D993" s="141">
        <v>3.2660869565217403E-2</v>
      </c>
      <c r="E993" s="141">
        <v>1399.8181818181799</v>
      </c>
      <c r="F993" s="141">
        <v>40.012666666666703</v>
      </c>
      <c r="G993" s="141">
        <v>21.82</v>
      </c>
      <c r="H993" s="141">
        <v>35.015000000000001</v>
      </c>
      <c r="I993" s="141">
        <v>6.6044999999999998</v>
      </c>
      <c r="J993" s="141">
        <v>0.93500000000000005</v>
      </c>
      <c r="K993" s="141">
        <v>20.114999999999998</v>
      </c>
      <c r="L993" s="144"/>
      <c r="M993" s="141">
        <v>8844</v>
      </c>
      <c r="N993" s="141">
        <v>4867.4288999999999</v>
      </c>
      <c r="O993" s="144"/>
    </row>
    <row r="994" spans="1:15" ht="14.4" x14ac:dyDescent="0.3">
      <c r="A994" s="143">
        <v>45357.100671296299</v>
      </c>
      <c r="B994" s="46">
        <f t="shared" si="15"/>
        <v>45357.100694444445</v>
      </c>
      <c r="C994" s="141">
        <v>2.9692565217391298</v>
      </c>
      <c r="D994" s="141">
        <v>3.1365217391304399E-2</v>
      </c>
      <c r="E994" s="141">
        <v>1399.8913043478301</v>
      </c>
      <c r="F994" s="141">
        <v>40.093000000000004</v>
      </c>
      <c r="G994" s="141">
        <v>21.82</v>
      </c>
      <c r="H994" s="141">
        <v>35.020000000000003</v>
      </c>
      <c r="I994" s="141">
        <v>6.6005000000000003</v>
      </c>
      <c r="J994" s="141">
        <v>0.94</v>
      </c>
      <c r="K994" s="141">
        <v>20.16</v>
      </c>
      <c r="L994" s="144"/>
      <c r="M994" s="141">
        <v>8851</v>
      </c>
      <c r="N994" s="141">
        <v>4867.2185714285697</v>
      </c>
      <c r="O994" s="144"/>
    </row>
    <row r="995" spans="1:15" ht="14.4" x14ac:dyDescent="0.3">
      <c r="A995" s="143">
        <v>45357.101365740738</v>
      </c>
      <c r="B995" s="46">
        <f t="shared" si="15"/>
        <v>45357.101388888892</v>
      </c>
      <c r="C995" s="141">
        <v>2.9687521739130398</v>
      </c>
      <c r="D995" s="141">
        <v>3.0878260869565199E-2</v>
      </c>
      <c r="E995" s="141">
        <v>1399.5608695652199</v>
      </c>
      <c r="F995" s="141">
        <v>39.914117647058802</v>
      </c>
      <c r="G995" s="141">
        <v>21.83</v>
      </c>
      <c r="H995" s="141">
        <v>35.020000000000003</v>
      </c>
      <c r="I995" s="141">
        <v>6.6034285714285703</v>
      </c>
      <c r="J995" s="141">
        <v>0.94499999999999995</v>
      </c>
      <c r="K995" s="141">
        <v>20.16</v>
      </c>
      <c r="L995" s="144"/>
      <c r="M995" s="141">
        <v>8876</v>
      </c>
      <c r="N995" s="141">
        <v>4867.0018333333301</v>
      </c>
      <c r="O995" s="144"/>
    </row>
    <row r="996" spans="1:15" ht="14.4" x14ac:dyDescent="0.3">
      <c r="A996" s="143">
        <v>45357.102060185185</v>
      </c>
      <c r="B996" s="46">
        <f t="shared" si="15"/>
        <v>45357.102083333339</v>
      </c>
      <c r="C996" s="141">
        <v>2.9654434782608701</v>
      </c>
      <c r="D996" s="141">
        <v>3.3890909090909097E-2</v>
      </c>
      <c r="E996" s="141">
        <v>1400.1304347826101</v>
      </c>
      <c r="F996" s="141">
        <v>39.620952380952403</v>
      </c>
      <c r="G996" s="141">
        <v>21.905000000000001</v>
      </c>
      <c r="H996" s="141">
        <v>35.020000000000003</v>
      </c>
      <c r="I996" s="141">
        <v>6.601</v>
      </c>
      <c r="J996" s="141">
        <v>0.94499999999999995</v>
      </c>
      <c r="K996" s="141">
        <v>20.164999999999999</v>
      </c>
      <c r="L996" s="144"/>
      <c r="M996" s="141">
        <v>8886</v>
      </c>
      <c r="N996" s="141">
        <v>4866.7817500000001</v>
      </c>
      <c r="O996" s="144"/>
    </row>
    <row r="997" spans="1:15" ht="14.4" x14ac:dyDescent="0.3">
      <c r="A997" s="143">
        <v>45357.102754629632</v>
      </c>
      <c r="B997" s="46">
        <f t="shared" si="15"/>
        <v>45357.102777777778</v>
      </c>
      <c r="C997" s="141">
        <v>2.9621173913043499</v>
      </c>
      <c r="D997" s="141">
        <v>3.6843478260869603E-2</v>
      </c>
      <c r="E997" s="141">
        <v>1400.1391304347801</v>
      </c>
      <c r="F997" s="141">
        <v>39.647894736842098</v>
      </c>
      <c r="G997" s="141">
        <v>22.004999999999999</v>
      </c>
      <c r="H997" s="141">
        <v>35.026666666666699</v>
      </c>
      <c r="I997" s="141">
        <v>6.6041428571428602</v>
      </c>
      <c r="J997" s="141">
        <v>0.95</v>
      </c>
      <c r="K997" s="141">
        <v>20.18</v>
      </c>
      <c r="L997" s="144"/>
      <c r="M997" s="141">
        <v>8912.6666666667006</v>
      </c>
      <c r="N997" s="141">
        <v>4866.5738571428601</v>
      </c>
      <c r="O997" s="144"/>
    </row>
    <row r="998" spans="1:15" ht="14.4" x14ac:dyDescent="0.3">
      <c r="A998" s="143">
        <v>45357.103449074071</v>
      </c>
      <c r="B998" s="46">
        <f t="shared" si="15"/>
        <v>45357.103472222225</v>
      </c>
      <c r="C998" s="141">
        <v>2.9620478260869598</v>
      </c>
      <c r="D998" s="141">
        <v>3.9078260869565201E-2</v>
      </c>
      <c r="E998" s="141">
        <v>1400.4130434782601</v>
      </c>
      <c r="F998" s="141">
        <v>39.946190476190502</v>
      </c>
      <c r="G998" s="141">
        <v>22.004999999999999</v>
      </c>
      <c r="H998" s="141">
        <v>35.023333333333298</v>
      </c>
      <c r="I998" s="141">
        <v>6.6064999999999996</v>
      </c>
      <c r="J998" s="141">
        <v>0.95</v>
      </c>
      <c r="K998" s="141">
        <v>20.234999999999999</v>
      </c>
      <c r="L998" s="144"/>
      <c r="M998" s="141">
        <v>8927</v>
      </c>
      <c r="N998" s="141">
        <v>4866.3398571428597</v>
      </c>
      <c r="O998" s="144"/>
    </row>
    <row r="999" spans="1:15" ht="14.4" x14ac:dyDescent="0.3">
      <c r="A999" s="143">
        <v>45357.104143518518</v>
      </c>
      <c r="B999" s="46">
        <f t="shared" si="15"/>
        <v>45357.104166666672</v>
      </c>
      <c r="C999" s="141">
        <v>2.96084782608696</v>
      </c>
      <c r="D999" s="141">
        <v>3.9113043478260903E-2</v>
      </c>
      <c r="E999" s="141">
        <v>1399.98260869565</v>
      </c>
      <c r="F999" s="141">
        <v>40.069285714285698</v>
      </c>
      <c r="G999" s="141">
        <v>22.015000000000001</v>
      </c>
      <c r="H999" s="141">
        <v>35.024999999999999</v>
      </c>
      <c r="I999" s="141">
        <v>6.6025</v>
      </c>
      <c r="J999" s="141">
        <v>0.95</v>
      </c>
      <c r="K999" s="141">
        <v>20.295000000000002</v>
      </c>
      <c r="L999" s="144"/>
      <c r="M999" s="141">
        <v>8927</v>
      </c>
      <c r="N999" s="141">
        <v>4866.04</v>
      </c>
      <c r="O999" s="144"/>
    </row>
    <row r="1000" spans="1:15" ht="14.4" x14ac:dyDescent="0.3">
      <c r="A1000" s="143">
        <v>45357.104837962965</v>
      </c>
      <c r="B1000" s="46">
        <f t="shared" si="15"/>
        <v>45357.104861111111</v>
      </c>
      <c r="C1000" s="141">
        <v>2.96127727272727</v>
      </c>
      <c r="D1000" s="141">
        <v>3.87217391304348E-2</v>
      </c>
      <c r="E1000" s="141">
        <v>1400.23043478261</v>
      </c>
      <c r="F1000" s="141">
        <v>39.884615384615401</v>
      </c>
      <c r="G1000" s="141">
        <v>22.03</v>
      </c>
      <c r="H1000" s="141">
        <v>35.020000000000003</v>
      </c>
      <c r="I1000" s="141">
        <v>6.6048749999999998</v>
      </c>
      <c r="J1000" s="141">
        <v>0.96</v>
      </c>
      <c r="K1000" s="141">
        <v>20.32</v>
      </c>
      <c r="L1000" s="144"/>
      <c r="M1000" s="141">
        <v>8945</v>
      </c>
      <c r="N1000" s="141">
        <v>4865.8504285714298</v>
      </c>
      <c r="O1000" s="144"/>
    </row>
    <row r="1001" spans="1:15" ht="14.4" x14ac:dyDescent="0.3">
      <c r="A1001" s="143">
        <v>45357.105532407404</v>
      </c>
      <c r="B1001" s="46">
        <f t="shared" si="15"/>
        <v>45357.105555555558</v>
      </c>
      <c r="C1001" s="141">
        <v>2.9609863636363598</v>
      </c>
      <c r="D1001" s="141">
        <v>4.0904545454545499E-2</v>
      </c>
      <c r="E1001" s="141">
        <v>1400.03043478261</v>
      </c>
      <c r="F1001" s="141">
        <v>39.8125</v>
      </c>
      <c r="G1001" s="141">
        <v>22.074999999999999</v>
      </c>
      <c r="H1001" s="141">
        <v>35.024999999999999</v>
      </c>
      <c r="I1001" s="141">
        <v>6.6064999999999996</v>
      </c>
      <c r="J1001" s="141">
        <v>0.96</v>
      </c>
      <c r="K1001" s="141">
        <v>20.324999999999999</v>
      </c>
      <c r="L1001" s="144"/>
      <c r="M1001" s="141">
        <v>8969</v>
      </c>
      <c r="N1001" s="141">
        <v>4865.6273846153799</v>
      </c>
      <c r="O1001" s="144"/>
    </row>
    <row r="1002" spans="1:15" ht="14.4" x14ac:dyDescent="0.3">
      <c r="A1002" s="143">
        <v>45357.106226851851</v>
      </c>
      <c r="B1002" s="46">
        <f t="shared" si="15"/>
        <v>45357.106250000004</v>
      </c>
      <c r="C1002" s="141">
        <v>2.9555391304347798</v>
      </c>
      <c r="D1002" s="141">
        <v>4.3617391304347802E-2</v>
      </c>
      <c r="E1002" s="141">
        <v>1400.1043478260899</v>
      </c>
      <c r="F1002" s="141">
        <v>39.722727272727298</v>
      </c>
      <c r="G1002" s="141">
        <v>22.145</v>
      </c>
      <c r="H1002" s="141">
        <v>35.015000000000001</v>
      </c>
      <c r="I1002" s="141">
        <v>6.6025</v>
      </c>
      <c r="J1002" s="141">
        <v>0.96</v>
      </c>
      <c r="K1002" s="141">
        <v>20.350000000000001</v>
      </c>
      <c r="L1002" s="144"/>
      <c r="M1002" s="141">
        <v>8969</v>
      </c>
      <c r="N1002" s="141">
        <v>4865.3663749999996</v>
      </c>
      <c r="O1002" s="144"/>
    </row>
    <row r="1003" spans="1:15" ht="14.4" x14ac:dyDescent="0.3">
      <c r="A1003" s="143">
        <v>45357.106921296298</v>
      </c>
      <c r="B1003" s="46">
        <f t="shared" si="15"/>
        <v>45357.106944444444</v>
      </c>
      <c r="C1003" s="141">
        <v>2.95531304347826</v>
      </c>
      <c r="D1003" s="141">
        <v>4.4634782608695599E-2</v>
      </c>
      <c r="E1003" s="141">
        <v>1399.98260869565</v>
      </c>
      <c r="F1003" s="141">
        <v>39.920588235294098</v>
      </c>
      <c r="G1003" s="141">
        <v>22.145</v>
      </c>
      <c r="H1003" s="141">
        <v>35.016666666666701</v>
      </c>
      <c r="I1003" s="141">
        <v>6.6033749999999998</v>
      </c>
      <c r="J1003" s="141">
        <v>0.97</v>
      </c>
      <c r="K1003" s="141">
        <v>20.395</v>
      </c>
      <c r="L1003" s="144"/>
      <c r="M1003" s="141">
        <v>8985.6</v>
      </c>
      <c r="N1003" s="141">
        <v>4865.1822499999998</v>
      </c>
      <c r="O1003" s="144"/>
    </row>
    <row r="1004" spans="1:15" ht="14.4" x14ac:dyDescent="0.3">
      <c r="A1004" s="143">
        <v>45357.107615740744</v>
      </c>
      <c r="B1004" s="46">
        <f t="shared" si="15"/>
        <v>45357.107638888891</v>
      </c>
      <c r="C1004" s="141">
        <v>2.9564608695652201</v>
      </c>
      <c r="D1004" s="141">
        <v>4.5526086956521702E-2</v>
      </c>
      <c r="E1004" s="141">
        <v>1399.7285714285699</v>
      </c>
      <c r="F1004" s="141">
        <v>40.099285714285699</v>
      </c>
      <c r="G1004" s="141">
        <v>22.16</v>
      </c>
      <c r="H1004" s="141">
        <v>35.020000000000003</v>
      </c>
      <c r="I1004" s="141">
        <v>6.6074999999999999</v>
      </c>
      <c r="J1004" s="141">
        <v>0.97</v>
      </c>
      <c r="K1004" s="141">
        <v>20.45</v>
      </c>
      <c r="L1004" s="144"/>
      <c r="M1004" s="141">
        <v>8985.6</v>
      </c>
      <c r="N1004" s="141">
        <v>4864.9451428571401</v>
      </c>
      <c r="O1004" s="144"/>
    </row>
    <row r="1005" spans="1:15" ht="14.4" x14ac:dyDescent="0.3">
      <c r="A1005" s="143">
        <v>45357.108310185184</v>
      </c>
      <c r="B1005" s="46">
        <f t="shared" si="15"/>
        <v>45357.108333333337</v>
      </c>
      <c r="C1005" s="141">
        <v>2.9574043478260901</v>
      </c>
      <c r="D1005" s="141">
        <v>4.4495652173912999E-2</v>
      </c>
      <c r="E1005" s="141">
        <v>1399.72608695652</v>
      </c>
      <c r="F1005" s="141">
        <v>39.869333333333302</v>
      </c>
      <c r="G1005" s="141">
        <v>22.175000000000001</v>
      </c>
      <c r="H1005" s="141">
        <v>35.014285714285698</v>
      </c>
      <c r="I1005" s="141">
        <v>6.6035000000000004</v>
      </c>
      <c r="J1005" s="141">
        <v>0.96499999999999997</v>
      </c>
      <c r="K1005" s="141">
        <v>20.476666666666699</v>
      </c>
      <c r="L1005" s="144"/>
      <c r="M1005" s="141">
        <v>9011</v>
      </c>
      <c r="N1005" s="141">
        <v>4864.7178888888902</v>
      </c>
      <c r="O1005" s="144"/>
    </row>
    <row r="1006" spans="1:15" ht="14.4" x14ac:dyDescent="0.3">
      <c r="A1006" s="143">
        <v>45357.10900462963</v>
      </c>
      <c r="B1006" s="46">
        <f t="shared" si="15"/>
        <v>45357.109027777777</v>
      </c>
      <c r="C1006" s="141">
        <v>2.9531304347826102</v>
      </c>
      <c r="D1006" s="141">
        <v>4.6330434782608697E-2</v>
      </c>
      <c r="E1006" s="141">
        <v>1400.2333333333299</v>
      </c>
      <c r="F1006" s="141">
        <v>39.809375000000003</v>
      </c>
      <c r="G1006" s="141">
        <v>22.234999999999999</v>
      </c>
      <c r="H1006" s="141">
        <v>35.014285714285698</v>
      </c>
      <c r="I1006" s="141">
        <v>6.6018571428571402</v>
      </c>
      <c r="J1006" s="141">
        <v>0.96499999999999997</v>
      </c>
      <c r="K1006" s="141">
        <v>20.475000000000001</v>
      </c>
      <c r="L1006" s="144"/>
      <c r="M1006" s="141">
        <v>9030.4</v>
      </c>
      <c r="N1006" s="141">
        <v>4864.4307500000004</v>
      </c>
      <c r="O1006" s="144"/>
    </row>
    <row r="1007" spans="1:15" ht="14.4" x14ac:dyDescent="0.3">
      <c r="A1007" s="143">
        <v>45357.109699074077</v>
      </c>
      <c r="B1007" s="46">
        <f t="shared" si="15"/>
        <v>45357.109722222223</v>
      </c>
      <c r="C1007" s="141">
        <v>2.95096956521739</v>
      </c>
      <c r="D1007" s="141">
        <v>4.7913043478260899E-2</v>
      </c>
      <c r="E1007" s="141">
        <v>1399.5695652173899</v>
      </c>
      <c r="F1007" s="141">
        <v>39.7633333333333</v>
      </c>
      <c r="G1007" s="141">
        <v>22.285</v>
      </c>
      <c r="H1007" s="141">
        <v>35.015000000000001</v>
      </c>
      <c r="I1007" s="141">
        <v>6.6070000000000002</v>
      </c>
      <c r="J1007" s="141">
        <v>0.97</v>
      </c>
      <c r="K1007" s="141">
        <v>20.49</v>
      </c>
      <c r="L1007" s="144"/>
      <c r="M1007" s="141">
        <v>9030.4</v>
      </c>
      <c r="N1007" s="141">
        <v>4864.1738750000004</v>
      </c>
      <c r="O1007" s="144"/>
    </row>
    <row r="1008" spans="1:15" ht="14.4" x14ac:dyDescent="0.3">
      <c r="A1008" s="143">
        <v>45357.110393518517</v>
      </c>
      <c r="B1008" s="46">
        <f t="shared" si="15"/>
        <v>45357.11041666667</v>
      </c>
      <c r="C1008" s="141">
        <v>2.9499434782608698</v>
      </c>
      <c r="D1008" s="141">
        <v>5.0104545454545499E-2</v>
      </c>
      <c r="E1008" s="141">
        <v>1399.8090909090899</v>
      </c>
      <c r="F1008" s="141">
        <v>39.866999999999997</v>
      </c>
      <c r="G1008" s="141">
        <v>22.32</v>
      </c>
      <c r="H1008" s="141">
        <v>35.015000000000001</v>
      </c>
      <c r="I1008" s="141">
        <v>6.6035000000000004</v>
      </c>
      <c r="J1008" s="141">
        <v>0.96499999999999997</v>
      </c>
      <c r="K1008" s="141">
        <v>20.524999999999999</v>
      </c>
      <c r="L1008" s="144"/>
      <c r="M1008" s="141">
        <v>9052</v>
      </c>
      <c r="N1008" s="141">
        <v>4863.9589999999998</v>
      </c>
      <c r="O1008" s="144"/>
    </row>
    <row r="1009" spans="1:15" ht="14.4" x14ac:dyDescent="0.3">
      <c r="A1009" s="143">
        <v>45357.111087962963</v>
      </c>
      <c r="B1009" s="46">
        <f t="shared" si="15"/>
        <v>45357.111111111109</v>
      </c>
      <c r="C1009" s="141">
        <v>2.95040869565217</v>
      </c>
      <c r="D1009" s="141">
        <v>5.1839130434782603E-2</v>
      </c>
      <c r="E1009" s="141">
        <v>1399.4095238095199</v>
      </c>
      <c r="F1009" s="141">
        <v>39.728235294117603</v>
      </c>
      <c r="G1009" s="141">
        <v>22.38</v>
      </c>
      <c r="H1009" s="141">
        <v>35.015000000000001</v>
      </c>
      <c r="I1009" s="141">
        <v>6.6025</v>
      </c>
      <c r="J1009" s="141">
        <v>0.97</v>
      </c>
      <c r="K1009" s="141">
        <v>20.56</v>
      </c>
      <c r="L1009" s="144"/>
      <c r="M1009" s="141">
        <v>9073</v>
      </c>
      <c r="N1009" s="141">
        <v>4863.7443846153801</v>
      </c>
      <c r="O1009" s="144"/>
    </row>
    <row r="1010" spans="1:15" ht="14.4" x14ac:dyDescent="0.3">
      <c r="A1010" s="143">
        <v>45357.11178240741</v>
      </c>
      <c r="B1010" s="46">
        <f t="shared" si="15"/>
        <v>45357.111805555556</v>
      </c>
      <c r="C1010" s="141">
        <v>2.9461739130434799</v>
      </c>
      <c r="D1010" s="141">
        <v>5.4982608695652198E-2</v>
      </c>
      <c r="E1010" s="141">
        <v>1399.6727272727301</v>
      </c>
      <c r="F1010" s="141">
        <v>39.847499999999997</v>
      </c>
      <c r="G1010" s="141">
        <v>22.44</v>
      </c>
      <c r="H1010" s="141">
        <v>35.014545454545498</v>
      </c>
      <c r="I1010" s="141">
        <v>6.6070000000000002</v>
      </c>
      <c r="J1010" s="141">
        <v>0.97499999999999998</v>
      </c>
      <c r="K1010" s="141">
        <v>20.6</v>
      </c>
      <c r="L1010" s="141"/>
      <c r="M1010" s="141">
        <v>9073</v>
      </c>
      <c r="N1010" s="141">
        <v>4863.5043750000004</v>
      </c>
      <c r="O1010" s="144"/>
    </row>
    <row r="1011" spans="1:15" ht="14.4" x14ac:dyDescent="0.3">
      <c r="A1011" s="143">
        <v>45357.112476851849</v>
      </c>
      <c r="B1011" s="46">
        <f t="shared" si="15"/>
        <v>45357.112500000003</v>
      </c>
      <c r="C1011" s="141">
        <v>2.9466782608695699</v>
      </c>
      <c r="D1011" s="141">
        <v>5.6726086956521697E-2</v>
      </c>
      <c r="E1011" s="141">
        <v>1400.2095238095201</v>
      </c>
      <c r="F1011" s="141">
        <v>39.928235294117599</v>
      </c>
      <c r="G1011" s="141">
        <v>22.44</v>
      </c>
      <c r="H1011" s="141">
        <v>35.014545454545498</v>
      </c>
      <c r="I1011" s="141">
        <v>6.6035000000000004</v>
      </c>
      <c r="J1011" s="141">
        <v>0.97499999999999998</v>
      </c>
      <c r="K1011" s="141">
        <v>20.65</v>
      </c>
      <c r="L1011" s="144"/>
      <c r="M1011" s="141">
        <v>9094</v>
      </c>
      <c r="N1011" s="141">
        <v>4863.2567142857097</v>
      </c>
      <c r="O1011" s="144"/>
    </row>
    <row r="1012" spans="1:15" ht="14.4" x14ac:dyDescent="0.3">
      <c r="A1012" s="143">
        <v>45357.113171296296</v>
      </c>
      <c r="B1012" s="46">
        <f t="shared" si="15"/>
        <v>45357.11319444445</v>
      </c>
      <c r="C1012" s="141">
        <v>2.9450826086956501</v>
      </c>
      <c r="D1012" s="141">
        <v>5.4869565217391301E-2</v>
      </c>
      <c r="E1012" s="141">
        <v>1399.70869565217</v>
      </c>
      <c r="F1012" s="141">
        <v>39.9866666666667</v>
      </c>
      <c r="G1012" s="141">
        <v>22.44</v>
      </c>
      <c r="H1012" s="141">
        <v>35.01</v>
      </c>
      <c r="I1012" s="141">
        <v>6.6025</v>
      </c>
      <c r="J1012" s="141">
        <v>0.97499999999999998</v>
      </c>
      <c r="K1012" s="141">
        <v>20.69</v>
      </c>
      <c r="L1012" s="144"/>
      <c r="M1012" s="141">
        <v>9112.25</v>
      </c>
      <c r="N1012" s="141">
        <v>4863.0016666666697</v>
      </c>
      <c r="O1012" s="144"/>
    </row>
    <row r="1013" spans="1:15" ht="14.4" x14ac:dyDescent="0.3">
      <c r="A1013" s="143">
        <v>45357.113865740743</v>
      </c>
      <c r="B1013" s="46">
        <f t="shared" si="15"/>
        <v>45357.113888888889</v>
      </c>
      <c r="C1013" s="141">
        <v>2.9440791666666701</v>
      </c>
      <c r="D1013" s="141">
        <v>5.6658333333333297E-2</v>
      </c>
      <c r="E1013" s="141">
        <v>1399.9124999999999</v>
      </c>
      <c r="F1013" s="141">
        <v>39.786842105263197</v>
      </c>
      <c r="G1013" s="141">
        <v>22.48</v>
      </c>
      <c r="H1013" s="141">
        <v>35.015000000000001</v>
      </c>
      <c r="I1013" s="141">
        <v>6.6079999999999997</v>
      </c>
      <c r="J1013" s="141">
        <v>0.98</v>
      </c>
      <c r="K1013" s="141">
        <v>20.69</v>
      </c>
      <c r="L1013" s="144"/>
      <c r="M1013" s="141">
        <v>9112.25</v>
      </c>
      <c r="N1013" s="141">
        <v>4862.84666666667</v>
      </c>
      <c r="O1013" s="144"/>
    </row>
    <row r="1014" spans="1:15" ht="14.4" x14ac:dyDescent="0.3">
      <c r="A1014" s="143">
        <v>45357.114560185182</v>
      </c>
      <c r="B1014" s="46">
        <f t="shared" si="15"/>
        <v>45357.114583333336</v>
      </c>
      <c r="C1014" s="141">
        <v>2.9390608695652198</v>
      </c>
      <c r="D1014" s="141">
        <v>5.7295652173912998E-2</v>
      </c>
      <c r="E1014" s="141">
        <v>1400.1913043478301</v>
      </c>
      <c r="F1014" s="141">
        <v>39.511111111111099</v>
      </c>
      <c r="G1014" s="141">
        <v>22.614999999999998</v>
      </c>
      <c r="H1014" s="141">
        <v>35.0133333333333</v>
      </c>
      <c r="I1014" s="141">
        <v>6.6035000000000004</v>
      </c>
      <c r="J1014" s="141">
        <v>0.98499999999999999</v>
      </c>
      <c r="K1014" s="141">
        <v>20.71</v>
      </c>
      <c r="L1014" s="144"/>
      <c r="M1014" s="141">
        <v>9136</v>
      </c>
      <c r="N1014" s="141">
        <v>4862.6157142857101</v>
      </c>
      <c r="O1014" s="144"/>
    </row>
    <row r="1015" spans="1:15" ht="14.4" x14ac:dyDescent="0.3">
      <c r="A1015" s="143">
        <v>45357.115254629629</v>
      </c>
      <c r="B1015" s="46">
        <f t="shared" si="15"/>
        <v>45357.115277777782</v>
      </c>
      <c r="C1015" s="141">
        <v>2.9363217391304302</v>
      </c>
      <c r="D1015" s="141">
        <v>6.2117391304347798E-2</v>
      </c>
      <c r="E1015" s="141">
        <v>1400.00869565217</v>
      </c>
      <c r="F1015" s="141">
        <v>39.843333333333298</v>
      </c>
      <c r="G1015" s="141">
        <v>22.69</v>
      </c>
      <c r="H1015" s="141">
        <v>35.020000000000003</v>
      </c>
      <c r="I1015" s="141">
        <v>6.6022857142857099</v>
      </c>
      <c r="J1015" s="141">
        <v>0.99</v>
      </c>
      <c r="K1015" s="141">
        <v>20.754999999999999</v>
      </c>
      <c r="L1015" s="144"/>
      <c r="M1015" s="141">
        <v>9151.25</v>
      </c>
      <c r="N1015" s="141">
        <v>4862.3995714285702</v>
      </c>
      <c r="O1015" s="144"/>
    </row>
    <row r="1016" spans="1:15" ht="14.4" x14ac:dyDescent="0.3">
      <c r="A1016" s="143">
        <v>45357.115949074076</v>
      </c>
      <c r="B1016" s="46">
        <f t="shared" si="15"/>
        <v>45357.115972222222</v>
      </c>
      <c r="C1016" s="141">
        <v>2.9370260869565201</v>
      </c>
      <c r="D1016" s="141">
        <v>6.2126086956521699E-2</v>
      </c>
      <c r="E1016" s="141">
        <v>1399.98181818182</v>
      </c>
      <c r="F1016" s="141">
        <v>40.177647058823503</v>
      </c>
      <c r="G1016" s="141">
        <v>22.625</v>
      </c>
      <c r="H1016" s="141">
        <v>35.015000000000001</v>
      </c>
      <c r="I1016" s="141">
        <v>6.6059999999999999</v>
      </c>
      <c r="J1016" s="141">
        <v>0.995</v>
      </c>
      <c r="K1016" s="141">
        <v>20.824999999999999</v>
      </c>
      <c r="L1016" s="144"/>
      <c r="M1016" s="141">
        <v>9151.25</v>
      </c>
      <c r="N1016" s="141">
        <v>4862.1372499999998</v>
      </c>
      <c r="O1016" s="144"/>
    </row>
    <row r="1017" spans="1:15" ht="14.4" x14ac:dyDescent="0.3">
      <c r="A1017" s="143">
        <v>45357.116643518515</v>
      </c>
      <c r="B1017" s="46">
        <f t="shared" si="15"/>
        <v>45357.116666666669</v>
      </c>
      <c r="C1017" s="141">
        <v>2.9382999999999999</v>
      </c>
      <c r="D1017" s="141">
        <v>6.1843478260869597E-2</v>
      </c>
      <c r="E1017" s="141">
        <v>1399.8363636363599</v>
      </c>
      <c r="F1017" s="141">
        <v>40.015263157894701</v>
      </c>
      <c r="G1017" s="141">
        <v>22.6</v>
      </c>
      <c r="H1017" s="141">
        <v>35.015000000000001</v>
      </c>
      <c r="I1017" s="141">
        <v>6.6029999999999998</v>
      </c>
      <c r="J1017" s="141">
        <v>0.99</v>
      </c>
      <c r="K1017" s="141">
        <v>20.87</v>
      </c>
      <c r="L1017" s="144"/>
      <c r="M1017" s="141">
        <v>9177</v>
      </c>
      <c r="N1017" s="141">
        <v>4861.8813749999999</v>
      </c>
      <c r="O1017" s="144"/>
    </row>
    <row r="1018" spans="1:15" ht="14.4" x14ac:dyDescent="0.3">
      <c r="A1018" s="143">
        <v>45357.117337962962</v>
      </c>
      <c r="B1018" s="46">
        <f t="shared" si="15"/>
        <v>45357.117361111115</v>
      </c>
      <c r="C1018" s="141">
        <v>2.9356304347826101</v>
      </c>
      <c r="D1018" s="141">
        <v>6.4699999999999994E-2</v>
      </c>
      <c r="E1018" s="141">
        <v>1400.1136363636399</v>
      </c>
      <c r="F1018" s="141">
        <v>39.623157894736799</v>
      </c>
      <c r="G1018" s="141">
        <v>22.7</v>
      </c>
      <c r="H1018" s="141">
        <v>35.015000000000001</v>
      </c>
      <c r="I1018" s="141">
        <v>6.60344444444444</v>
      </c>
      <c r="J1018" s="141">
        <v>0.995</v>
      </c>
      <c r="K1018" s="141">
        <v>20.85</v>
      </c>
      <c r="L1018" s="144"/>
      <c r="M1018" s="141">
        <v>9197.6</v>
      </c>
      <c r="N1018" s="141">
        <v>4861.6438749999998</v>
      </c>
      <c r="O1018" s="144"/>
    </row>
    <row r="1019" spans="1:15" ht="14.4" x14ac:dyDescent="0.3">
      <c r="A1019" s="143">
        <v>45357.118032407408</v>
      </c>
      <c r="B1019" s="46">
        <f t="shared" si="15"/>
        <v>45357.118055555555</v>
      </c>
      <c r="C1019" s="141">
        <v>2.9342045454545498</v>
      </c>
      <c r="D1019" s="141">
        <v>6.7165217391304294E-2</v>
      </c>
      <c r="E1019" s="141">
        <v>1399.9363636363601</v>
      </c>
      <c r="F1019" s="141">
        <v>39.785454545454499</v>
      </c>
      <c r="G1019" s="141">
        <v>22.76</v>
      </c>
      <c r="H1019" s="141">
        <v>35.014285714285698</v>
      </c>
      <c r="I1019" s="141">
        <v>6.6074999999999999</v>
      </c>
      <c r="J1019" s="141">
        <v>1</v>
      </c>
      <c r="K1019" s="141">
        <v>20.855</v>
      </c>
      <c r="L1019" s="144"/>
      <c r="M1019" s="141">
        <v>9197.6</v>
      </c>
      <c r="N1019" s="141">
        <v>4861.4544285714301</v>
      </c>
      <c r="O1019" s="144"/>
    </row>
    <row r="1020" spans="1:15" ht="14.4" x14ac:dyDescent="0.3">
      <c r="A1020" s="143">
        <v>45357.118726851855</v>
      </c>
      <c r="B1020" s="46">
        <f t="shared" si="15"/>
        <v>45357.118750000001</v>
      </c>
      <c r="C1020" s="141">
        <v>2.93036956521739</v>
      </c>
      <c r="D1020" s="141">
        <v>6.9295652173912994E-2</v>
      </c>
      <c r="E1020" s="141">
        <v>1400.3454545454499</v>
      </c>
      <c r="F1020" s="141">
        <v>39.8114285714286</v>
      </c>
      <c r="G1020" s="141">
        <v>22.81</v>
      </c>
      <c r="H1020" s="141">
        <v>35.015000000000001</v>
      </c>
      <c r="I1020" s="141">
        <v>6.6035000000000004</v>
      </c>
      <c r="J1020" s="141">
        <v>1</v>
      </c>
      <c r="K1020" s="141">
        <v>20.895</v>
      </c>
      <c r="L1020" s="144"/>
      <c r="M1020" s="141">
        <v>9219</v>
      </c>
      <c r="N1020" s="141">
        <v>4861.2088461538497</v>
      </c>
      <c r="O1020" s="144"/>
    </row>
    <row r="1021" spans="1:15" ht="14.4" x14ac:dyDescent="0.3">
      <c r="A1021" s="143">
        <v>45357.119421296295</v>
      </c>
      <c r="B1021" s="46">
        <f t="shared" si="15"/>
        <v>45357.119444444448</v>
      </c>
      <c r="C1021" s="141">
        <v>2.9323000000000001</v>
      </c>
      <c r="D1021" s="141">
        <v>7.0339130434782599E-2</v>
      </c>
      <c r="E1021" s="141">
        <v>1399.8909090909101</v>
      </c>
      <c r="F1021" s="141">
        <v>40.011428571428603</v>
      </c>
      <c r="G1021" s="141">
        <v>22.82</v>
      </c>
      <c r="H1021" s="141">
        <v>35.01</v>
      </c>
      <c r="I1021" s="141">
        <v>6.6028571428571396</v>
      </c>
      <c r="J1021" s="141">
        <v>1.01</v>
      </c>
      <c r="K1021" s="141">
        <v>20.95</v>
      </c>
      <c r="L1021" s="144"/>
      <c r="M1021" s="141">
        <v>9237.75</v>
      </c>
      <c r="N1021" s="141">
        <v>4860.96</v>
      </c>
      <c r="O1021" s="144"/>
    </row>
    <row r="1022" spans="1:15" ht="14.4" x14ac:dyDescent="0.3">
      <c r="A1022" s="143">
        <v>45357.120115740741</v>
      </c>
      <c r="B1022" s="46">
        <f t="shared" si="15"/>
        <v>45357.120138888888</v>
      </c>
      <c r="C1022" s="141">
        <v>2.9315260869565201</v>
      </c>
      <c r="D1022" s="141">
        <v>7.0773913043478298E-2</v>
      </c>
      <c r="E1022" s="141">
        <v>1400.06666666667</v>
      </c>
      <c r="F1022" s="141">
        <v>39.863684210526301</v>
      </c>
      <c r="G1022" s="141">
        <v>22.844999999999999</v>
      </c>
      <c r="H1022" s="141">
        <v>35.01</v>
      </c>
      <c r="I1022" s="141">
        <v>6.6070000000000002</v>
      </c>
      <c r="J1022" s="141">
        <v>1.01</v>
      </c>
      <c r="K1022" s="141">
        <v>20.98</v>
      </c>
      <c r="L1022" s="144"/>
      <c r="M1022" s="141">
        <v>9237.75</v>
      </c>
      <c r="N1022" s="141">
        <v>4860.7965714285701</v>
      </c>
      <c r="O1022" s="144"/>
    </row>
    <row r="1023" spans="1:15" ht="14.4" x14ac:dyDescent="0.3">
      <c r="A1023" s="143">
        <v>45357.120810185188</v>
      </c>
      <c r="B1023" s="46">
        <f t="shared" si="15"/>
        <v>45357.120833333334</v>
      </c>
      <c r="C1023" s="141">
        <v>2.9266999999999999</v>
      </c>
      <c r="D1023" s="141">
        <v>7.1595652173913005E-2</v>
      </c>
      <c r="E1023" s="141">
        <v>1400.24090909091</v>
      </c>
      <c r="F1023" s="141">
        <v>39.751874999999998</v>
      </c>
      <c r="G1023" s="141">
        <v>22.895</v>
      </c>
      <c r="H1023" s="141">
        <v>35.015999999999998</v>
      </c>
      <c r="I1023" s="141">
        <v>6.6035000000000004</v>
      </c>
      <c r="J1023" s="141">
        <v>1.01</v>
      </c>
      <c r="K1023" s="141">
        <v>20.99</v>
      </c>
      <c r="L1023" s="144"/>
      <c r="M1023" s="141">
        <v>9261</v>
      </c>
      <c r="N1023" s="141">
        <v>4860.5271666666704</v>
      </c>
      <c r="O1023" s="144"/>
    </row>
    <row r="1024" spans="1:15" ht="14.4" x14ac:dyDescent="0.3">
      <c r="A1024" s="143">
        <v>45357.121504629627</v>
      </c>
      <c r="B1024" s="46">
        <f t="shared" si="15"/>
        <v>45357.121527777781</v>
      </c>
      <c r="C1024" s="141">
        <v>2.9256521739130399</v>
      </c>
      <c r="D1024" s="141">
        <v>7.4340909090909096E-2</v>
      </c>
      <c r="E1024" s="141">
        <v>1399.85</v>
      </c>
      <c r="F1024" s="141">
        <v>39.813888888888897</v>
      </c>
      <c r="G1024" s="141">
        <v>22.94</v>
      </c>
      <c r="H1024" s="141">
        <v>35.015000000000001</v>
      </c>
      <c r="I1024" s="141">
        <v>6.6025454545454503</v>
      </c>
      <c r="J1024" s="141">
        <v>1.01</v>
      </c>
      <c r="K1024" s="141">
        <v>21.015000000000001</v>
      </c>
      <c r="L1024" s="144"/>
      <c r="M1024" s="141">
        <v>9282.6666666667006</v>
      </c>
      <c r="N1024" s="141">
        <v>4860.268</v>
      </c>
      <c r="O1024" s="144"/>
    </row>
    <row r="1025" spans="1:15" ht="14.4" x14ac:dyDescent="0.3">
      <c r="A1025" s="143">
        <v>45357.122199074074</v>
      </c>
      <c r="B1025" s="46">
        <f t="shared" si="15"/>
        <v>45357.12222222222</v>
      </c>
      <c r="C1025" s="141">
        <v>2.9251347826087</v>
      </c>
      <c r="D1025" s="141">
        <v>7.5352173913043496E-2</v>
      </c>
      <c r="E1025" s="141">
        <v>1399.8739130434799</v>
      </c>
      <c r="F1025" s="141">
        <v>39.975999999999999</v>
      </c>
      <c r="G1025" s="141">
        <v>22.965</v>
      </c>
      <c r="H1025" s="141">
        <v>35.014444444444401</v>
      </c>
      <c r="I1025" s="141">
        <v>6.6050000000000004</v>
      </c>
      <c r="J1025" s="141">
        <v>1.02</v>
      </c>
      <c r="K1025" s="141">
        <v>21.065000000000001</v>
      </c>
      <c r="L1025" s="144"/>
      <c r="M1025" s="141">
        <v>9282.6666666667006</v>
      </c>
      <c r="N1025" s="141">
        <v>4860.0540000000001</v>
      </c>
      <c r="O1025" s="144"/>
    </row>
    <row r="1026" spans="1:15" ht="14.4" x14ac:dyDescent="0.3">
      <c r="A1026" s="143">
        <v>45357.122893518521</v>
      </c>
      <c r="B1026" s="46">
        <f t="shared" si="15"/>
        <v>45357.122916666667</v>
      </c>
      <c r="C1026" s="141">
        <v>2.9260391304347801</v>
      </c>
      <c r="D1026" s="141">
        <v>7.3572727272727304E-2</v>
      </c>
      <c r="E1026" s="141">
        <v>1399.9714285714299</v>
      </c>
      <c r="F1026" s="141">
        <v>39.998333333333299</v>
      </c>
      <c r="G1026" s="141">
        <v>22.94</v>
      </c>
      <c r="H1026" s="141">
        <v>35.016666666666701</v>
      </c>
      <c r="I1026" s="141">
        <v>6.6014999999999997</v>
      </c>
      <c r="J1026" s="141">
        <v>1.02</v>
      </c>
      <c r="K1026" s="141">
        <v>21.114999999999998</v>
      </c>
      <c r="L1026" s="144"/>
      <c r="M1026" s="141">
        <v>9302</v>
      </c>
      <c r="N1026" s="141">
        <v>4859.8074999999999</v>
      </c>
      <c r="O1026" s="144"/>
    </row>
    <row r="1027" spans="1:15" ht="14.4" x14ac:dyDescent="0.3">
      <c r="A1027" s="143">
        <v>45357.12358796296</v>
      </c>
      <c r="B1027" s="46">
        <f t="shared" ref="B1027:B1090" si="16">MROUND(A1027,"00:01:00")</f>
        <v>45357.123611111114</v>
      </c>
      <c r="C1027" s="141">
        <v>2.92233043478261</v>
      </c>
      <c r="D1027" s="141">
        <v>7.4713636363636399E-2</v>
      </c>
      <c r="E1027" s="141">
        <v>1400.1863636363601</v>
      </c>
      <c r="F1027" s="141">
        <v>39.619999999999997</v>
      </c>
      <c r="G1027" s="141">
        <v>23.04</v>
      </c>
      <c r="H1027" s="141">
        <v>35.015000000000001</v>
      </c>
      <c r="I1027" s="141">
        <v>6.6055000000000001</v>
      </c>
      <c r="J1027" s="141">
        <v>1.03</v>
      </c>
      <c r="K1027" s="141">
        <v>21.114999999999998</v>
      </c>
      <c r="L1027" s="144"/>
      <c r="M1027" s="141">
        <v>9331</v>
      </c>
      <c r="N1027" s="141">
        <v>4859.57177777778</v>
      </c>
      <c r="O1027" s="144"/>
    </row>
    <row r="1028" spans="1:15" ht="14.4" x14ac:dyDescent="0.3">
      <c r="A1028" s="143">
        <v>45357.124282407407</v>
      </c>
      <c r="B1028" s="46">
        <f t="shared" si="16"/>
        <v>45357.124305555561</v>
      </c>
      <c r="C1028" s="141">
        <v>2.9194478260869601</v>
      </c>
      <c r="D1028" s="141">
        <v>8.0360869565217402E-2</v>
      </c>
      <c r="E1028" s="141">
        <v>1400.00434782609</v>
      </c>
      <c r="F1028" s="141">
        <v>39.6293333333333</v>
      </c>
      <c r="G1028" s="141">
        <v>23.14</v>
      </c>
      <c r="H1028" s="141">
        <v>35.020000000000003</v>
      </c>
      <c r="I1028" s="141">
        <v>6.6059999999999999</v>
      </c>
      <c r="J1028" s="141">
        <v>1.03</v>
      </c>
      <c r="K1028" s="141">
        <v>21.13</v>
      </c>
      <c r="L1028" s="144"/>
      <c r="M1028" s="141">
        <v>9344</v>
      </c>
      <c r="N1028" s="141">
        <v>4859.3537142857103</v>
      </c>
      <c r="O1028" s="144"/>
    </row>
    <row r="1029" spans="1:15" ht="14.4" x14ac:dyDescent="0.3">
      <c r="A1029" s="143">
        <v>45357.124976851854</v>
      </c>
      <c r="B1029" s="46">
        <f t="shared" si="16"/>
        <v>45357.125</v>
      </c>
      <c r="C1029" s="141">
        <v>2.9197956521739101</v>
      </c>
      <c r="D1029" s="141">
        <v>8.1717391304347797E-2</v>
      </c>
      <c r="E1029" s="141">
        <v>1400.05217391304</v>
      </c>
      <c r="F1029" s="141">
        <v>40.087142857142901</v>
      </c>
      <c r="G1029" s="141">
        <v>23.15</v>
      </c>
      <c r="H1029" s="141">
        <v>35.015000000000001</v>
      </c>
      <c r="I1029" s="141">
        <v>6.6025</v>
      </c>
      <c r="J1029" s="141">
        <v>1.02</v>
      </c>
      <c r="K1029" s="141">
        <v>21.192222222222199</v>
      </c>
      <c r="L1029" s="144"/>
      <c r="M1029" s="141">
        <v>9344</v>
      </c>
      <c r="N1029" s="141">
        <v>4859.1364166666699</v>
      </c>
      <c r="O1029" s="144"/>
    </row>
    <row r="1030" spans="1:15" ht="14.4" x14ac:dyDescent="0.3">
      <c r="A1030" s="143">
        <v>45357.125671296293</v>
      </c>
      <c r="B1030" s="46">
        <f t="shared" si="16"/>
        <v>45357.125694444447</v>
      </c>
      <c r="C1030" s="141">
        <v>2.91932173913044</v>
      </c>
      <c r="D1030" s="141">
        <v>8.1634782608695694E-2</v>
      </c>
      <c r="E1030" s="141">
        <v>1400.1304347826101</v>
      </c>
      <c r="F1030" s="141">
        <v>40.242941176470602</v>
      </c>
      <c r="G1030" s="141">
        <v>23.065000000000001</v>
      </c>
      <c r="H1030" s="141">
        <v>35.023333333333298</v>
      </c>
      <c r="I1030" s="141">
        <v>6.6032500000000001</v>
      </c>
      <c r="J1030" s="141">
        <v>1.0349999999999999</v>
      </c>
      <c r="K1030" s="141">
        <v>21.274999999999999</v>
      </c>
      <c r="L1030" s="144"/>
      <c r="M1030" s="141">
        <v>9362</v>
      </c>
      <c r="N1030" s="141">
        <v>4858.8694999999998</v>
      </c>
      <c r="O1030" s="144"/>
    </row>
    <row r="1031" spans="1:15" ht="14.4" x14ac:dyDescent="0.3">
      <c r="A1031" s="143">
        <v>45357.12636574074</v>
      </c>
      <c r="B1031" s="46">
        <f t="shared" si="16"/>
        <v>45357.126388888893</v>
      </c>
      <c r="C1031" s="141">
        <v>2.92207272727273</v>
      </c>
      <c r="D1031" s="141">
        <v>7.5809090909090895E-2</v>
      </c>
      <c r="E1031" s="141">
        <v>1399.93333333333</v>
      </c>
      <c r="F1031" s="141">
        <v>39.9866666666667</v>
      </c>
      <c r="G1031" s="141">
        <v>23.065000000000001</v>
      </c>
      <c r="H1031" s="141">
        <v>35.024999999999999</v>
      </c>
      <c r="I1031" s="141">
        <v>6.6058333333333303</v>
      </c>
      <c r="J1031" s="141">
        <v>1.0349999999999999</v>
      </c>
      <c r="K1031" s="141">
        <v>21.28</v>
      </c>
      <c r="L1031" s="144"/>
      <c r="M1031" s="141">
        <v>9386</v>
      </c>
      <c r="N1031" s="141">
        <v>4858.6947272727302</v>
      </c>
      <c r="O1031" s="144"/>
    </row>
    <row r="1032" spans="1:15" ht="14.4" x14ac:dyDescent="0.3">
      <c r="A1032" s="143">
        <v>45357.127060185187</v>
      </c>
      <c r="B1032" s="46">
        <f t="shared" si="16"/>
        <v>45357.127083333333</v>
      </c>
      <c r="C1032" s="141">
        <v>2.9194086956521699</v>
      </c>
      <c r="D1032" s="141">
        <v>7.9513043478260895E-2</v>
      </c>
      <c r="E1032" s="141">
        <v>1400.1173913043499</v>
      </c>
      <c r="F1032" s="141">
        <v>39.555909090909097</v>
      </c>
      <c r="G1032" s="141">
        <v>23.126666666666701</v>
      </c>
      <c r="H1032" s="141">
        <v>35.020000000000003</v>
      </c>
      <c r="I1032" s="141">
        <v>6.6014999999999997</v>
      </c>
      <c r="J1032" s="141">
        <v>1.0349999999999999</v>
      </c>
      <c r="K1032" s="141">
        <v>21.245000000000001</v>
      </c>
      <c r="L1032" s="144"/>
      <c r="M1032" s="141">
        <v>9386</v>
      </c>
      <c r="N1032" s="141">
        <v>4858.39142857143</v>
      </c>
      <c r="O1032" s="144"/>
    </row>
    <row r="1033" spans="1:15" ht="14.4" x14ac:dyDescent="0.3">
      <c r="A1033" s="143">
        <v>45357.127754629626</v>
      </c>
      <c r="B1033" s="46">
        <f t="shared" si="16"/>
        <v>45357.12777777778</v>
      </c>
      <c r="C1033" s="141">
        <v>2.9139260869565198</v>
      </c>
      <c r="D1033" s="141">
        <v>8.5781818181818195E-2</v>
      </c>
      <c r="E1033" s="141">
        <v>1399.6863636363601</v>
      </c>
      <c r="F1033" s="141">
        <v>39.753809523809501</v>
      </c>
      <c r="G1033" s="141">
        <v>23.234999999999999</v>
      </c>
      <c r="H1033" s="141">
        <v>35.020000000000003</v>
      </c>
      <c r="I1033" s="141">
        <v>6.6047777777777803</v>
      </c>
      <c r="J1033" s="141">
        <v>1.0349999999999999</v>
      </c>
      <c r="K1033" s="141">
        <v>21.25</v>
      </c>
      <c r="L1033" s="144"/>
      <c r="M1033" s="141">
        <v>9410.6666666667006</v>
      </c>
      <c r="N1033" s="141">
        <v>4858.1806666666698</v>
      </c>
      <c r="O1033" s="144"/>
    </row>
    <row r="1034" spans="1:15" ht="14.4" x14ac:dyDescent="0.3">
      <c r="A1034" s="143">
        <v>45357.128449074073</v>
      </c>
      <c r="B1034" s="46">
        <f t="shared" si="16"/>
        <v>45357.128472222226</v>
      </c>
      <c r="C1034" s="141">
        <v>2.9153954545454499</v>
      </c>
      <c r="D1034" s="141">
        <v>8.6356521739130401E-2</v>
      </c>
      <c r="E1034" s="141">
        <v>1399.72727272727</v>
      </c>
      <c r="F1034" s="141">
        <v>39.882777777777797</v>
      </c>
      <c r="G1034" s="141">
        <v>23.27</v>
      </c>
      <c r="H1034" s="141">
        <v>35.020000000000003</v>
      </c>
      <c r="I1034" s="141">
        <v>6.6064999999999996</v>
      </c>
      <c r="J1034" s="141">
        <v>1.03666666666667</v>
      </c>
      <c r="K1034" s="141">
        <v>21.305</v>
      </c>
      <c r="L1034" s="144"/>
      <c r="M1034" s="141">
        <v>9427</v>
      </c>
      <c r="N1034" s="141">
        <v>4857.9638750000004</v>
      </c>
      <c r="O1034" s="144"/>
    </row>
    <row r="1035" spans="1:15" ht="14.4" x14ac:dyDescent="0.3">
      <c r="A1035" s="143">
        <v>45357.129143518519</v>
      </c>
      <c r="B1035" s="46">
        <f t="shared" si="16"/>
        <v>45357.129166666666</v>
      </c>
      <c r="C1035" s="141">
        <v>2.9135347826086999</v>
      </c>
      <c r="D1035" s="141">
        <v>8.4930434782608699E-2</v>
      </c>
      <c r="E1035" s="141">
        <v>1400.6090909090899</v>
      </c>
      <c r="F1035" s="141">
        <v>40.113888888888901</v>
      </c>
      <c r="G1035" s="141">
        <v>23.234999999999999</v>
      </c>
      <c r="H1035" s="141">
        <v>35.020000000000003</v>
      </c>
      <c r="I1035" s="141">
        <v>6.6025</v>
      </c>
      <c r="J1035" s="141">
        <v>1.04</v>
      </c>
      <c r="K1035" s="141">
        <v>21.375</v>
      </c>
      <c r="L1035" s="144"/>
      <c r="M1035" s="141">
        <v>9427</v>
      </c>
      <c r="N1035" s="141">
        <v>4857.6899999999996</v>
      </c>
      <c r="O1035" s="144"/>
    </row>
    <row r="1036" spans="1:15" ht="14.4" x14ac:dyDescent="0.3">
      <c r="A1036" s="143">
        <v>45357.129837962966</v>
      </c>
      <c r="B1036" s="46">
        <f t="shared" si="16"/>
        <v>45357.129861111112</v>
      </c>
      <c r="C1036" s="141">
        <v>2.9140952380952401</v>
      </c>
      <c r="D1036" s="141">
        <v>8.5177272727272699E-2</v>
      </c>
      <c r="E1036" s="141">
        <v>1400.3</v>
      </c>
      <c r="F1036" s="141">
        <v>39.940476190476197</v>
      </c>
      <c r="G1036" s="141">
        <v>23.25</v>
      </c>
      <c r="H1036" s="141">
        <v>35.020000000000003</v>
      </c>
      <c r="I1036" s="141">
        <v>6.6036250000000001</v>
      </c>
      <c r="J1036" s="141">
        <v>1.0449999999999999</v>
      </c>
      <c r="K1036" s="141">
        <v>21.405000000000001</v>
      </c>
      <c r="L1036" s="144"/>
      <c r="M1036" s="141">
        <v>9445.4</v>
      </c>
      <c r="N1036" s="141">
        <v>4857.4791666666697</v>
      </c>
      <c r="O1036" s="144"/>
    </row>
    <row r="1037" spans="1:15" ht="14.4" x14ac:dyDescent="0.3">
      <c r="A1037" s="143">
        <v>45357.130532407406</v>
      </c>
      <c r="B1037" s="46">
        <f t="shared" si="16"/>
        <v>45357.130555555559</v>
      </c>
      <c r="C1037" s="141">
        <v>2.91293913043478</v>
      </c>
      <c r="D1037" s="141">
        <v>8.7991304347826094E-2</v>
      </c>
      <c r="E1037" s="141">
        <v>1400.03043478261</v>
      </c>
      <c r="F1037" s="141">
        <v>39.694545454545498</v>
      </c>
      <c r="G1037" s="141">
        <v>23.324999999999999</v>
      </c>
      <c r="H1037" s="141">
        <v>35.024999999999999</v>
      </c>
      <c r="I1037" s="141">
        <v>6.6055000000000001</v>
      </c>
      <c r="J1037" s="141">
        <v>1.0449999999999999</v>
      </c>
      <c r="K1037" s="141">
        <v>21.385000000000002</v>
      </c>
      <c r="L1037" s="144"/>
      <c r="M1037" s="141">
        <v>9469</v>
      </c>
      <c r="N1037" s="141">
        <v>4857.2519000000002</v>
      </c>
      <c r="O1037" s="144"/>
    </row>
    <row r="1038" spans="1:15" ht="14.4" x14ac:dyDescent="0.3">
      <c r="A1038" s="143">
        <v>45357.131226851852</v>
      </c>
      <c r="B1038" s="46">
        <f t="shared" si="16"/>
        <v>45357.131249999999</v>
      </c>
      <c r="C1038" s="141">
        <v>2.90721739130435</v>
      </c>
      <c r="D1038" s="141">
        <v>9.1556521739130398E-2</v>
      </c>
      <c r="E1038" s="141">
        <v>1400.15</v>
      </c>
      <c r="F1038" s="141">
        <v>39.742105263157903</v>
      </c>
      <c r="G1038" s="141">
        <v>23.395</v>
      </c>
      <c r="H1038" s="141">
        <v>35.015000000000001</v>
      </c>
      <c r="I1038" s="141">
        <v>6.6011666666666704</v>
      </c>
      <c r="J1038" s="141">
        <v>1.04</v>
      </c>
      <c r="K1038" s="141">
        <v>21.414999999999999</v>
      </c>
      <c r="L1038" s="144"/>
      <c r="M1038" s="141">
        <v>9469</v>
      </c>
      <c r="N1038" s="141">
        <v>4856.9601538461502</v>
      </c>
      <c r="O1038" s="144"/>
    </row>
    <row r="1039" spans="1:15" ht="14.4" x14ac:dyDescent="0.3">
      <c r="A1039" s="143">
        <v>45357.131921296299</v>
      </c>
      <c r="B1039" s="46">
        <f t="shared" si="16"/>
        <v>45357.131944444445</v>
      </c>
      <c r="C1039" s="141">
        <v>2.9086869565217399</v>
      </c>
      <c r="D1039" s="141">
        <v>9.27869565217391E-2</v>
      </c>
      <c r="E1039" s="141">
        <v>1400.01818181818</v>
      </c>
      <c r="F1039" s="141">
        <v>39.9665217391304</v>
      </c>
      <c r="G1039" s="141">
        <v>23.405000000000001</v>
      </c>
      <c r="H1039" s="141">
        <v>35.020000000000003</v>
      </c>
      <c r="I1039" s="141">
        <v>6.6050000000000004</v>
      </c>
      <c r="J1039" s="141">
        <v>1.05</v>
      </c>
      <c r="K1039" s="141">
        <v>21.475000000000001</v>
      </c>
      <c r="L1039" s="144"/>
      <c r="M1039" s="141">
        <v>9495</v>
      </c>
      <c r="N1039" s="141">
        <v>4856.7998749999997</v>
      </c>
      <c r="O1039" s="144"/>
    </row>
    <row r="1040" spans="1:15" ht="14.4" x14ac:dyDescent="0.3">
      <c r="A1040" s="143">
        <v>45357.132615740738</v>
      </c>
      <c r="B1040" s="46">
        <f t="shared" si="16"/>
        <v>45357.132638888892</v>
      </c>
      <c r="C1040" s="141">
        <v>2.90812608695652</v>
      </c>
      <c r="D1040" s="141">
        <v>8.9945454545454606E-2</v>
      </c>
      <c r="E1040" s="141">
        <v>1399.7809523809501</v>
      </c>
      <c r="F1040" s="141">
        <v>40.006521739130399</v>
      </c>
      <c r="G1040" s="141">
        <v>23.405000000000001</v>
      </c>
      <c r="H1040" s="141">
        <v>35.015000000000001</v>
      </c>
      <c r="I1040" s="141">
        <v>6.6059999999999999</v>
      </c>
      <c r="J1040" s="141">
        <v>1.05</v>
      </c>
      <c r="K1040" s="141">
        <v>21.535</v>
      </c>
      <c r="L1040" s="144"/>
      <c r="M1040" s="141">
        <v>9511</v>
      </c>
      <c r="N1040" s="141">
        <v>4856.5045454545498</v>
      </c>
      <c r="O1040" s="144"/>
    </row>
    <row r="1041" spans="1:15" ht="14.4" x14ac:dyDescent="0.3">
      <c r="A1041" s="143">
        <v>45357.133310185185</v>
      </c>
      <c r="B1041" s="46">
        <f t="shared" si="16"/>
        <v>45357.133333333339</v>
      </c>
      <c r="C1041" s="141">
        <v>2.9060681818181799</v>
      </c>
      <c r="D1041" s="141">
        <v>9.2163636363636406E-2</v>
      </c>
      <c r="E1041" s="141">
        <v>1399.9363636363601</v>
      </c>
      <c r="F1041" s="141">
        <v>39.749499999999998</v>
      </c>
      <c r="G1041" s="141">
        <v>23.465</v>
      </c>
      <c r="H1041" s="141">
        <v>35.014000000000003</v>
      </c>
      <c r="I1041" s="141">
        <v>6.601</v>
      </c>
      <c r="J1041" s="141">
        <v>1.05</v>
      </c>
      <c r="K1041" s="141">
        <v>21.545000000000002</v>
      </c>
      <c r="L1041" s="144"/>
      <c r="M1041" s="141">
        <v>9511</v>
      </c>
      <c r="N1041" s="141">
        <v>4856.2730000000001</v>
      </c>
      <c r="O1041" s="144"/>
    </row>
    <row r="1042" spans="1:15" ht="14.4" x14ac:dyDescent="0.3">
      <c r="A1042" s="143">
        <v>45357.134004629632</v>
      </c>
      <c r="B1042" s="46">
        <f t="shared" si="16"/>
        <v>45357.134027777778</v>
      </c>
      <c r="C1042" s="141">
        <v>2.9042347826086998</v>
      </c>
      <c r="D1042" s="141">
        <v>9.5921739130434794E-2</v>
      </c>
      <c r="E1042" s="141">
        <v>1399.97391304348</v>
      </c>
      <c r="F1042" s="141">
        <v>39.830526315789498</v>
      </c>
      <c r="G1042" s="141">
        <v>23.52</v>
      </c>
      <c r="H1042" s="141">
        <v>35.016666666666701</v>
      </c>
      <c r="I1042" s="141">
        <v>6.6050000000000004</v>
      </c>
      <c r="J1042" s="141">
        <v>1.0549999999999999</v>
      </c>
      <c r="K1042" s="141">
        <v>21.555</v>
      </c>
      <c r="L1042" s="144"/>
      <c r="M1042" s="141">
        <v>9538</v>
      </c>
      <c r="N1042" s="141">
        <v>4856.0112727272699</v>
      </c>
      <c r="O1042" s="144"/>
    </row>
    <row r="1043" spans="1:15" ht="14.4" x14ac:dyDescent="0.3">
      <c r="A1043" s="143">
        <v>45357.134699074071</v>
      </c>
      <c r="B1043" s="46">
        <f t="shared" si="16"/>
        <v>45357.134722222225</v>
      </c>
      <c r="C1043" s="141">
        <v>2.9040739130434798</v>
      </c>
      <c r="D1043" s="141">
        <v>9.6500000000000002E-2</v>
      </c>
      <c r="E1043" s="141">
        <v>1400.1434782608701</v>
      </c>
      <c r="F1043" s="141">
        <v>40.007647058823501</v>
      </c>
      <c r="G1043" s="141">
        <v>23.52</v>
      </c>
      <c r="H1043" s="141">
        <v>35.014000000000003</v>
      </c>
      <c r="I1043" s="141">
        <v>6.6055000000000001</v>
      </c>
      <c r="J1043" s="141">
        <v>1.06</v>
      </c>
      <c r="K1043" s="141">
        <v>21.59</v>
      </c>
      <c r="L1043" s="144"/>
      <c r="M1043" s="141">
        <v>9553</v>
      </c>
      <c r="N1043" s="141">
        <v>4855.7207692307702</v>
      </c>
      <c r="O1043" s="144"/>
    </row>
    <row r="1044" spans="1:15" ht="14.4" x14ac:dyDescent="0.3">
      <c r="A1044" s="143">
        <v>45357.135393518518</v>
      </c>
      <c r="B1044" s="46">
        <f t="shared" si="16"/>
        <v>45357.135416666672</v>
      </c>
      <c r="C1044" s="141">
        <v>2.9036347826086999</v>
      </c>
      <c r="D1044" s="141">
        <v>9.5617391304347807E-2</v>
      </c>
      <c r="E1044" s="141">
        <v>1399.55454545455</v>
      </c>
      <c r="F1044" s="141">
        <v>39.786666666666697</v>
      </c>
      <c r="G1044" s="141">
        <v>23.565000000000001</v>
      </c>
      <c r="H1044" s="141">
        <v>35.014000000000003</v>
      </c>
      <c r="I1044" s="141">
        <v>6.601</v>
      </c>
      <c r="J1044" s="141">
        <v>1.0660000000000001</v>
      </c>
      <c r="K1044" s="141">
        <v>21.623333333333299</v>
      </c>
      <c r="L1044" s="144"/>
      <c r="M1044" s="141">
        <v>9553</v>
      </c>
      <c r="N1044" s="141">
        <v>4855.3831250000003</v>
      </c>
      <c r="O1044" s="144"/>
    </row>
    <row r="1045" spans="1:15" ht="14.4" x14ac:dyDescent="0.3">
      <c r="A1045" s="143">
        <v>45357.136087962965</v>
      </c>
      <c r="B1045" s="46">
        <f t="shared" si="16"/>
        <v>45357.136111111111</v>
      </c>
      <c r="C1045" s="141">
        <v>2.9017565217391299</v>
      </c>
      <c r="D1045" s="141">
        <v>9.9573913043478304E-2</v>
      </c>
      <c r="E1045" s="141">
        <v>1400.1043478260899</v>
      </c>
      <c r="F1045" s="141">
        <v>39.594999999999999</v>
      </c>
      <c r="G1045" s="141">
        <v>23.66</v>
      </c>
      <c r="H1045" s="141">
        <v>35.014000000000003</v>
      </c>
      <c r="I1045" s="141">
        <v>6.6052727272727303</v>
      </c>
      <c r="J1045" s="141">
        <v>1.0649999999999999</v>
      </c>
      <c r="K1045" s="141">
        <v>21.64</v>
      </c>
      <c r="L1045" s="144"/>
      <c r="M1045" s="141">
        <v>9575</v>
      </c>
      <c r="N1045" s="141">
        <v>4855.1648750000004</v>
      </c>
      <c r="O1045" s="144"/>
    </row>
    <row r="1046" spans="1:15" ht="14.4" x14ac:dyDescent="0.3">
      <c r="A1046" s="143">
        <v>45357.136782407404</v>
      </c>
      <c r="B1046" s="46">
        <f t="shared" si="16"/>
        <v>45357.136805555558</v>
      </c>
      <c r="C1046" s="141">
        <v>2.89552608695652</v>
      </c>
      <c r="D1046" s="141">
        <v>0.102760869565217</v>
      </c>
      <c r="E1046" s="141">
        <v>1399.8954545454501</v>
      </c>
      <c r="F1046" s="141">
        <v>39.8247619047619</v>
      </c>
      <c r="G1046" s="141">
        <v>23.74</v>
      </c>
      <c r="H1046" s="141">
        <v>35.014000000000003</v>
      </c>
      <c r="I1046" s="141">
        <v>6.6044999999999998</v>
      </c>
      <c r="J1046" s="141">
        <v>1.0649999999999999</v>
      </c>
      <c r="K1046" s="141">
        <v>21.68</v>
      </c>
      <c r="L1046" s="144"/>
      <c r="M1046" s="141">
        <v>9594</v>
      </c>
      <c r="N1046" s="141">
        <v>4854.84</v>
      </c>
      <c r="O1046" s="144"/>
    </row>
    <row r="1047" spans="1:15" ht="14.4" x14ac:dyDescent="0.3">
      <c r="A1047" s="143">
        <v>45357.137476851851</v>
      </c>
      <c r="B1047" s="46">
        <f t="shared" si="16"/>
        <v>45357.137500000004</v>
      </c>
      <c r="C1047" s="141">
        <v>2.8953652173913</v>
      </c>
      <c r="D1047" s="141">
        <v>0.10367727272727301</v>
      </c>
      <c r="E1047" s="141">
        <v>1399.8181818181799</v>
      </c>
      <c r="F1047" s="141">
        <v>40.18</v>
      </c>
      <c r="G1047" s="141">
        <v>23.675000000000001</v>
      </c>
      <c r="H1047" s="141">
        <v>35.005000000000003</v>
      </c>
      <c r="I1047" s="141">
        <v>6.6005000000000003</v>
      </c>
      <c r="J1047" s="141">
        <v>1.07</v>
      </c>
      <c r="K1047" s="141">
        <v>21.754999999999999</v>
      </c>
      <c r="L1047" s="144"/>
      <c r="M1047" s="141">
        <v>9609.3333333332994</v>
      </c>
      <c r="N1047" s="141">
        <v>4854.5988181818202</v>
      </c>
      <c r="O1047" s="144"/>
    </row>
    <row r="1048" spans="1:15" ht="14.4" x14ac:dyDescent="0.3">
      <c r="A1048" s="143">
        <v>45357.138171296298</v>
      </c>
      <c r="B1048" s="46">
        <f t="shared" si="16"/>
        <v>45357.138194444444</v>
      </c>
      <c r="C1048" s="141">
        <v>2.8996652173912998</v>
      </c>
      <c r="D1048" s="141">
        <v>0.100860869565217</v>
      </c>
      <c r="E1048" s="141">
        <v>1399.6652173913001</v>
      </c>
      <c r="F1048" s="141">
        <v>40.159411764705901</v>
      </c>
      <c r="G1048" s="141">
        <v>23.61</v>
      </c>
      <c r="H1048" s="141">
        <v>35.014285714285698</v>
      </c>
      <c r="I1048" s="141">
        <v>6.6081428571428598</v>
      </c>
      <c r="J1048" s="141">
        <v>1.07666666666667</v>
      </c>
      <c r="K1048" s="141">
        <v>21.815000000000001</v>
      </c>
      <c r="L1048" s="144"/>
      <c r="M1048" s="141">
        <v>9636</v>
      </c>
      <c r="N1048" s="141">
        <v>4854.4037777777803</v>
      </c>
      <c r="O1048" s="144"/>
    </row>
    <row r="1049" spans="1:15" ht="14.4" x14ac:dyDescent="0.3">
      <c r="A1049" s="143">
        <v>45357.138865740744</v>
      </c>
      <c r="B1049" s="46">
        <f t="shared" si="16"/>
        <v>45357.138888888891</v>
      </c>
      <c r="C1049" s="141">
        <v>2.8983260869565202</v>
      </c>
      <c r="D1049" s="141">
        <v>0.100221739130435</v>
      </c>
      <c r="E1049" s="141">
        <v>1399.6272727272701</v>
      </c>
      <c r="F1049" s="141">
        <v>39.750500000000002</v>
      </c>
      <c r="G1049" s="141">
        <v>23.664999999999999</v>
      </c>
      <c r="H1049" s="141">
        <v>35</v>
      </c>
      <c r="I1049" s="141">
        <v>6.6044999999999998</v>
      </c>
      <c r="J1049" s="141">
        <v>1.07</v>
      </c>
      <c r="K1049" s="141">
        <v>21.785</v>
      </c>
      <c r="L1049" s="144"/>
      <c r="M1049" s="141">
        <v>9636</v>
      </c>
      <c r="N1049" s="141">
        <v>4854.0947500000002</v>
      </c>
      <c r="O1049" s="144"/>
    </row>
    <row r="1050" spans="1:15" ht="14.4" x14ac:dyDescent="0.3">
      <c r="A1050" s="143">
        <v>45357.139560185184</v>
      </c>
      <c r="B1050" s="46">
        <f t="shared" si="16"/>
        <v>45357.139583333337</v>
      </c>
      <c r="C1050" s="141">
        <v>2.8963909090909099</v>
      </c>
      <c r="D1050" s="141">
        <v>0.10417727272727299</v>
      </c>
      <c r="E1050" s="141">
        <v>1400.3272727272699</v>
      </c>
      <c r="F1050" s="141">
        <v>39.594736842105299</v>
      </c>
      <c r="G1050" s="141">
        <v>23.774999999999999</v>
      </c>
      <c r="H1050" s="141">
        <v>35</v>
      </c>
      <c r="I1050" s="141">
        <v>6.5998571428571404</v>
      </c>
      <c r="J1050" s="141">
        <v>1.08</v>
      </c>
      <c r="K1050" s="141">
        <v>21.746666666666702</v>
      </c>
      <c r="L1050" s="144"/>
      <c r="M1050" s="141">
        <v>9643.6666666667006</v>
      </c>
      <c r="N1050" s="141">
        <v>4853.8899000000001</v>
      </c>
      <c r="O1050" s="144"/>
    </row>
    <row r="1051" spans="1:15" ht="14.4" x14ac:dyDescent="0.3">
      <c r="A1051" s="143">
        <v>45357.14025462963</v>
      </c>
      <c r="B1051" s="46">
        <f t="shared" si="16"/>
        <v>45357.140277777777</v>
      </c>
      <c r="C1051" s="141">
        <v>2.8946521739130402</v>
      </c>
      <c r="D1051" s="141">
        <v>0.106063636363636</v>
      </c>
      <c r="E1051" s="141">
        <v>1399.8454545454499</v>
      </c>
      <c r="F1051" s="141">
        <v>39.753749999999997</v>
      </c>
      <c r="G1051" s="141">
        <v>23.844999999999999</v>
      </c>
      <c r="H1051" s="141">
        <v>34.994999999999997</v>
      </c>
      <c r="I1051" s="141">
        <v>6.6056666666666697</v>
      </c>
      <c r="J1051" s="141">
        <v>1.0900000000000001</v>
      </c>
      <c r="K1051" s="141">
        <v>21.78</v>
      </c>
      <c r="L1051" s="144"/>
      <c r="M1051" s="141">
        <v>9677.5</v>
      </c>
      <c r="N1051" s="141">
        <v>4853.6452499999996</v>
      </c>
      <c r="O1051" s="144"/>
    </row>
    <row r="1052" spans="1:15" ht="14.4" x14ac:dyDescent="0.3">
      <c r="A1052" s="143">
        <v>45357.140949074077</v>
      </c>
      <c r="B1052" s="46">
        <f t="shared" si="16"/>
        <v>45357.140972222223</v>
      </c>
      <c r="C1052" s="141">
        <v>2.8933652173912998</v>
      </c>
      <c r="D1052" s="141">
        <v>0.109486956521739</v>
      </c>
      <c r="E1052" s="141">
        <v>1399.5476190476199</v>
      </c>
      <c r="F1052" s="141">
        <v>39.925555555555597</v>
      </c>
      <c r="G1052" s="141">
        <v>23.87</v>
      </c>
      <c r="H1052" s="141">
        <v>34.994999999999997</v>
      </c>
      <c r="I1052" s="141">
        <v>6.6025</v>
      </c>
      <c r="J1052" s="141">
        <v>1.0833333333333299</v>
      </c>
      <c r="K1052" s="141">
        <v>21.83</v>
      </c>
      <c r="L1052" s="144"/>
      <c r="M1052" s="141">
        <v>9678</v>
      </c>
      <c r="N1052" s="141">
        <v>4853.3819999999996</v>
      </c>
      <c r="O1052" s="144"/>
    </row>
    <row r="1053" spans="1:15" ht="14.4" x14ac:dyDescent="0.3">
      <c r="A1053" s="143">
        <v>45357.141643518517</v>
      </c>
      <c r="B1053" s="46">
        <f t="shared" si="16"/>
        <v>45357.14166666667</v>
      </c>
      <c r="C1053" s="141">
        <v>2.8909043478260901</v>
      </c>
      <c r="D1053" s="141">
        <v>0.10815652173913</v>
      </c>
      <c r="E1053" s="141">
        <v>1400.24347826087</v>
      </c>
      <c r="F1053" s="141">
        <v>40.101875</v>
      </c>
      <c r="G1053" s="141">
        <v>23.83</v>
      </c>
      <c r="H1053" s="141">
        <v>34.996000000000002</v>
      </c>
      <c r="I1053" s="141">
        <v>6.6025</v>
      </c>
      <c r="J1053" s="141">
        <v>1.08666666666667</v>
      </c>
      <c r="K1053" s="141">
        <v>21.912500000000001</v>
      </c>
      <c r="L1053" s="144"/>
      <c r="M1053" s="141">
        <v>9701.6666666667006</v>
      </c>
      <c r="N1053" s="141">
        <v>4853.1371111111102</v>
      </c>
      <c r="O1053" s="144"/>
    </row>
    <row r="1054" spans="1:15" ht="14.4" x14ac:dyDescent="0.3">
      <c r="A1054" s="143">
        <v>45357.142337962963</v>
      </c>
      <c r="B1054" s="46">
        <f t="shared" si="16"/>
        <v>45357.142361111109</v>
      </c>
      <c r="C1054" s="141">
        <v>2.8932625000000001</v>
      </c>
      <c r="D1054" s="141">
        <v>0.109125</v>
      </c>
      <c r="E1054" s="141">
        <v>1399.6583333333299</v>
      </c>
      <c r="F1054" s="141">
        <v>39.808333333333302</v>
      </c>
      <c r="G1054" s="141">
        <v>23.895</v>
      </c>
      <c r="H1054" s="141">
        <v>34.996000000000002</v>
      </c>
      <c r="I1054" s="141">
        <v>6.6074285714285699</v>
      </c>
      <c r="J1054" s="141">
        <v>1.08666666666667</v>
      </c>
      <c r="K1054" s="141">
        <v>21.912500000000001</v>
      </c>
      <c r="L1054" s="144"/>
      <c r="M1054" s="141">
        <v>9720</v>
      </c>
      <c r="N1054" s="141">
        <v>4852.8768</v>
      </c>
      <c r="O1054" s="144"/>
    </row>
    <row r="1055" spans="1:15" ht="14.4" x14ac:dyDescent="0.3">
      <c r="A1055" s="143">
        <v>45357.14303240741</v>
      </c>
      <c r="B1055" s="46">
        <f t="shared" si="16"/>
        <v>45357.143055555556</v>
      </c>
      <c r="C1055" s="141">
        <v>2.88994782608696</v>
      </c>
      <c r="D1055" s="141">
        <v>0.11159130434782601</v>
      </c>
      <c r="E1055" s="141">
        <v>1400.0285714285701</v>
      </c>
      <c r="F1055" s="141">
        <v>39.911000000000001</v>
      </c>
      <c r="G1055" s="141">
        <v>23.92</v>
      </c>
      <c r="H1055" s="141">
        <v>35</v>
      </c>
      <c r="I1055" s="141">
        <v>6.6025</v>
      </c>
      <c r="J1055" s="141">
        <v>1.08666666666667</v>
      </c>
      <c r="K1055" s="141">
        <v>21.96</v>
      </c>
      <c r="L1055" s="144"/>
      <c r="M1055" s="141">
        <v>9720</v>
      </c>
      <c r="N1055" s="141">
        <v>4852.6264166666697</v>
      </c>
      <c r="O1055" s="144"/>
    </row>
    <row r="1056" spans="1:15" ht="14.4" x14ac:dyDescent="0.3">
      <c r="A1056" s="143">
        <v>45357.143726851849</v>
      </c>
      <c r="B1056" s="46">
        <f t="shared" si="16"/>
        <v>45357.143750000003</v>
      </c>
      <c r="C1056" s="141">
        <v>2.8862391304347801</v>
      </c>
      <c r="D1056" s="141">
        <v>0.11252173913043501</v>
      </c>
      <c r="E1056" s="141">
        <v>1400.2652173913</v>
      </c>
      <c r="F1056" s="141">
        <v>39.866363636363602</v>
      </c>
      <c r="G1056" s="141">
        <v>23.945</v>
      </c>
      <c r="H1056" s="141">
        <v>34.996666666666698</v>
      </c>
      <c r="I1056" s="141">
        <v>6.5998333333333301</v>
      </c>
      <c r="J1056" s="141">
        <v>1.1000000000000001</v>
      </c>
      <c r="K1056" s="141">
        <v>22</v>
      </c>
      <c r="L1056" s="144"/>
      <c r="M1056" s="141">
        <v>9745.4</v>
      </c>
      <c r="N1056" s="141">
        <v>4852.3552857142904</v>
      </c>
      <c r="O1056" s="144"/>
    </row>
    <row r="1057" spans="1:15" ht="14.4" x14ac:dyDescent="0.3">
      <c r="A1057" s="143">
        <v>45357.144421296296</v>
      </c>
      <c r="B1057" s="46">
        <f t="shared" si="16"/>
        <v>45357.14444444445</v>
      </c>
      <c r="C1057" s="141">
        <v>2.8881545454545501</v>
      </c>
      <c r="D1057" s="141">
        <v>0.112531818181818</v>
      </c>
      <c r="E1057" s="141">
        <v>1400.1590909090901</v>
      </c>
      <c r="F1057" s="141">
        <v>39.805624999999999</v>
      </c>
      <c r="G1057" s="141">
        <v>23.99</v>
      </c>
      <c r="H1057" s="141">
        <v>35.001666666666701</v>
      </c>
      <c r="I1057" s="141">
        <v>6.60528571428571</v>
      </c>
      <c r="J1057" s="141">
        <v>1.105</v>
      </c>
      <c r="K1057" s="141">
        <v>22.04</v>
      </c>
      <c r="L1057" s="144"/>
      <c r="M1057" s="141">
        <v>9789.5</v>
      </c>
      <c r="N1057" s="141">
        <v>4852.1195714285705</v>
      </c>
      <c r="O1057" s="144"/>
    </row>
    <row r="1058" spans="1:15" ht="14.4" x14ac:dyDescent="0.3">
      <c r="A1058" s="143">
        <v>45357.145115740743</v>
      </c>
      <c r="B1058" s="46">
        <f t="shared" si="16"/>
        <v>45357.145138888889</v>
      </c>
      <c r="C1058" s="141">
        <v>2.88661739130435</v>
      </c>
      <c r="D1058" s="141">
        <v>0.115752173913043</v>
      </c>
      <c r="E1058" s="141">
        <v>1400.3434782608699</v>
      </c>
      <c r="F1058" s="141">
        <v>39.9</v>
      </c>
      <c r="G1058" s="141">
        <v>24.03</v>
      </c>
      <c r="H1058" s="141">
        <v>35.005000000000003</v>
      </c>
      <c r="I1058" s="141">
        <v>6.6025</v>
      </c>
      <c r="J1058" s="141">
        <v>1.1000000000000001</v>
      </c>
      <c r="K1058" s="141">
        <v>22.08</v>
      </c>
      <c r="L1058" s="144"/>
      <c r="M1058" s="141">
        <v>9803</v>
      </c>
      <c r="N1058" s="141">
        <v>4851.9665000000005</v>
      </c>
      <c r="O1058" s="144"/>
    </row>
    <row r="1059" spans="1:15" ht="14.4" x14ac:dyDescent="0.3">
      <c r="A1059" s="143">
        <v>45357.145810185182</v>
      </c>
      <c r="B1059" s="46">
        <f t="shared" si="16"/>
        <v>45357.145833333336</v>
      </c>
      <c r="C1059" s="141">
        <v>2.8839739130434801</v>
      </c>
      <c r="D1059" s="141">
        <v>0.115313043478261</v>
      </c>
      <c r="E1059" s="141">
        <v>1400.1478260869601</v>
      </c>
      <c r="F1059" s="141">
        <v>40.106000000000002</v>
      </c>
      <c r="G1059" s="141">
        <v>23.99</v>
      </c>
      <c r="H1059" s="141">
        <v>35.003333333333302</v>
      </c>
      <c r="I1059" s="141">
        <v>6.6041666666666696</v>
      </c>
      <c r="J1059" s="141">
        <v>1.1000000000000001</v>
      </c>
      <c r="K1059" s="141">
        <v>22.13</v>
      </c>
      <c r="L1059" s="144"/>
      <c r="M1059" s="141">
        <v>9829</v>
      </c>
      <c r="N1059" s="141">
        <v>4851.6965555555598</v>
      </c>
      <c r="O1059" s="144"/>
    </row>
    <row r="1060" spans="1:15" ht="14.4" x14ac:dyDescent="0.3">
      <c r="A1060" s="143">
        <v>45357.146504629629</v>
      </c>
      <c r="B1060" s="46">
        <f t="shared" si="16"/>
        <v>45357.146527777782</v>
      </c>
      <c r="C1060" s="141">
        <v>2.8852739130434801</v>
      </c>
      <c r="D1060" s="141">
        <v>0.112765217391304</v>
      </c>
      <c r="E1060" s="141">
        <v>1400.22608695652</v>
      </c>
      <c r="F1060" s="141">
        <v>40.055999999999997</v>
      </c>
      <c r="G1060" s="141">
        <v>23.99</v>
      </c>
      <c r="H1060" s="141">
        <v>35.005000000000003</v>
      </c>
      <c r="I1060" s="141">
        <v>6.6055000000000001</v>
      </c>
      <c r="J1060" s="141">
        <v>1.1033333333333299</v>
      </c>
      <c r="K1060" s="141">
        <v>22.16</v>
      </c>
      <c r="L1060" s="144"/>
      <c r="M1060" s="141">
        <v>9845</v>
      </c>
      <c r="N1060" s="141">
        <v>4851.4089000000004</v>
      </c>
      <c r="O1060" s="144"/>
    </row>
    <row r="1061" spans="1:15" ht="14.4" x14ac:dyDescent="0.3">
      <c r="A1061" s="143">
        <v>45357.147199074076</v>
      </c>
      <c r="B1061" s="46">
        <f t="shared" si="16"/>
        <v>45357.147222222222</v>
      </c>
      <c r="C1061" s="141">
        <v>2.8848250000000002</v>
      </c>
      <c r="D1061" s="141">
        <v>0.11447499999999999</v>
      </c>
      <c r="E1061" s="141">
        <v>1399.675</v>
      </c>
      <c r="F1061" s="141">
        <v>39.844374999999999</v>
      </c>
      <c r="G1061" s="141">
        <v>24.003333333333298</v>
      </c>
      <c r="H1061" s="141">
        <v>35</v>
      </c>
      <c r="I1061" s="141">
        <v>6.601</v>
      </c>
      <c r="J1061" s="141">
        <v>1.1033333333333299</v>
      </c>
      <c r="K1061" s="141">
        <v>22.145</v>
      </c>
      <c r="L1061" s="144"/>
      <c r="M1061" s="141">
        <v>9848</v>
      </c>
      <c r="N1061" s="141">
        <v>4851.1404444444497</v>
      </c>
      <c r="O1061" s="144"/>
    </row>
    <row r="1062" spans="1:15" ht="14.4" x14ac:dyDescent="0.3">
      <c r="A1062" s="143">
        <v>45357.147893518515</v>
      </c>
      <c r="B1062" s="46">
        <f t="shared" si="16"/>
        <v>45357.147916666669</v>
      </c>
      <c r="C1062" s="141">
        <v>2.8824521739130402</v>
      </c>
      <c r="D1062" s="141">
        <v>0.116086363636364</v>
      </c>
      <c r="E1062" s="141">
        <v>1400.1217391304299</v>
      </c>
      <c r="F1062" s="141">
        <v>39.592631578947397</v>
      </c>
      <c r="G1062" s="141">
        <v>24.114999999999998</v>
      </c>
      <c r="H1062" s="141">
        <v>35.005000000000003</v>
      </c>
      <c r="I1062" s="141">
        <v>6.6053750000000004</v>
      </c>
      <c r="J1062" s="141">
        <v>1.1000000000000001</v>
      </c>
      <c r="K1062" s="141">
        <v>22.125</v>
      </c>
      <c r="L1062" s="144"/>
      <c r="M1062" s="141">
        <v>9875.6666666667006</v>
      </c>
      <c r="N1062" s="141">
        <v>4850.9646666666704</v>
      </c>
      <c r="O1062" s="144"/>
    </row>
    <row r="1063" spans="1:15" ht="14.4" x14ac:dyDescent="0.3">
      <c r="A1063" s="143">
        <v>45357.148587962962</v>
      </c>
      <c r="B1063" s="46">
        <f t="shared" si="16"/>
        <v>45357.148611111115</v>
      </c>
      <c r="C1063" s="141">
        <v>2.8772869565217398</v>
      </c>
      <c r="D1063" s="141">
        <v>0.121582608695652</v>
      </c>
      <c r="E1063" s="141">
        <v>1399.96086956522</v>
      </c>
      <c r="F1063" s="141">
        <v>39.523333333333298</v>
      </c>
      <c r="G1063" s="141">
        <v>24.234999999999999</v>
      </c>
      <c r="H1063" s="141">
        <v>35.005000000000003</v>
      </c>
      <c r="I1063" s="141">
        <v>6.6035000000000004</v>
      </c>
      <c r="J1063" s="141">
        <v>1.1000000000000001</v>
      </c>
      <c r="K1063" s="141">
        <v>22.145</v>
      </c>
      <c r="L1063" s="144"/>
      <c r="M1063" s="141">
        <v>9887</v>
      </c>
      <c r="N1063" s="141">
        <v>4850.6976000000004</v>
      </c>
      <c r="O1063" s="144"/>
    </row>
    <row r="1064" spans="1:15" ht="14.4" x14ac:dyDescent="0.3">
      <c r="A1064" s="143">
        <v>45357.149282407408</v>
      </c>
      <c r="B1064" s="46">
        <f t="shared" si="16"/>
        <v>45357.149305555555</v>
      </c>
      <c r="C1064" s="141">
        <v>2.8743500000000002</v>
      </c>
      <c r="D1064" s="141">
        <v>0.125463636363636</v>
      </c>
      <c r="E1064" s="141">
        <v>1399.7</v>
      </c>
      <c r="F1064" s="141">
        <v>39.8376190476191</v>
      </c>
      <c r="G1064" s="141">
        <v>24.3</v>
      </c>
      <c r="H1064" s="141">
        <v>35.006</v>
      </c>
      <c r="I1064" s="141">
        <v>6.6022499999999997</v>
      </c>
      <c r="J1064" s="141">
        <v>1.1100000000000001</v>
      </c>
      <c r="K1064" s="141">
        <v>22.213333333333299</v>
      </c>
      <c r="L1064" s="144"/>
      <c r="M1064" s="141">
        <v>9906.3333333332994</v>
      </c>
      <c r="N1064" s="141">
        <v>4850.4534000000003</v>
      </c>
      <c r="O1064" s="144"/>
    </row>
    <row r="1065" spans="1:15" ht="14.4" x14ac:dyDescent="0.3">
      <c r="A1065" s="143">
        <v>45357.149976851855</v>
      </c>
      <c r="B1065" s="46">
        <f t="shared" si="16"/>
        <v>45357.15</v>
      </c>
      <c r="C1065" s="141">
        <v>2.87383636363636</v>
      </c>
      <c r="D1065" s="141">
        <v>0.12414347826086999</v>
      </c>
      <c r="E1065" s="141">
        <v>1399.55454545455</v>
      </c>
      <c r="F1065" s="141">
        <v>40.192222222222199</v>
      </c>
      <c r="G1065" s="141">
        <v>24.245000000000001</v>
      </c>
      <c r="H1065" s="141">
        <v>35.015000000000001</v>
      </c>
      <c r="I1065" s="141">
        <v>6.6064999999999996</v>
      </c>
      <c r="J1065" s="141">
        <v>1.1100000000000001</v>
      </c>
      <c r="K1065" s="141">
        <v>22.318000000000001</v>
      </c>
      <c r="L1065" s="144"/>
      <c r="M1065" s="141">
        <v>9906.3333333332994</v>
      </c>
      <c r="N1065" s="141">
        <v>4850.3012142857096</v>
      </c>
      <c r="O1065" s="144"/>
    </row>
    <row r="1066" spans="1:15" ht="14.4" x14ac:dyDescent="0.3">
      <c r="A1066" s="143">
        <v>45357.150671296295</v>
      </c>
      <c r="B1066" s="46">
        <f t="shared" si="16"/>
        <v>45357.150694444448</v>
      </c>
      <c r="C1066" s="141">
        <v>2.8767</v>
      </c>
      <c r="D1066" s="141">
        <v>0.123326086956522</v>
      </c>
      <c r="E1066" s="141">
        <v>1399.99545454545</v>
      </c>
      <c r="F1066" s="141">
        <v>40.022500000000001</v>
      </c>
      <c r="G1066" s="141">
        <v>24.245000000000001</v>
      </c>
      <c r="H1066" s="141">
        <v>35</v>
      </c>
      <c r="I1066" s="141">
        <v>6.6025</v>
      </c>
      <c r="J1066" s="141">
        <v>1.1100000000000001</v>
      </c>
      <c r="K1066" s="141">
        <v>22.383333333333301</v>
      </c>
      <c r="L1066" s="144"/>
      <c r="M1066" s="141">
        <v>9928</v>
      </c>
      <c r="N1066" s="141">
        <v>4849.9957999999997</v>
      </c>
      <c r="O1066" s="144"/>
    </row>
    <row r="1067" spans="1:15" ht="14.4" x14ac:dyDescent="0.3">
      <c r="A1067" s="143">
        <v>45357.151365740741</v>
      </c>
      <c r="B1067" s="46">
        <f t="shared" si="16"/>
        <v>45357.151388888888</v>
      </c>
      <c r="C1067" s="141">
        <v>2.8762869565217399</v>
      </c>
      <c r="D1067" s="141">
        <v>0.12275</v>
      </c>
      <c r="E1067" s="141">
        <v>1400.19565217391</v>
      </c>
      <c r="F1067" s="141">
        <v>39.762631578947399</v>
      </c>
      <c r="G1067" s="141">
        <v>24.2633333333333</v>
      </c>
      <c r="H1067" s="141">
        <v>35.005000000000003</v>
      </c>
      <c r="I1067" s="141">
        <v>6.6003333333333298</v>
      </c>
      <c r="J1067" s="141">
        <v>1.1200000000000001</v>
      </c>
      <c r="K1067" s="141">
        <v>22.35</v>
      </c>
      <c r="L1067" s="144"/>
      <c r="M1067" s="141">
        <v>9939.6666666667006</v>
      </c>
      <c r="N1067" s="141">
        <v>4849.6651666666703</v>
      </c>
      <c r="O1067" s="144"/>
    </row>
    <row r="1068" spans="1:15" ht="14.4" x14ac:dyDescent="0.3">
      <c r="A1068" s="143">
        <v>45357.152060185188</v>
      </c>
      <c r="B1068" s="46">
        <f t="shared" si="16"/>
        <v>45357.152083333334</v>
      </c>
      <c r="C1068" s="141">
        <v>2.8713952380952401</v>
      </c>
      <c r="D1068" s="141">
        <v>0.12873809523809501</v>
      </c>
      <c r="E1068" s="141">
        <v>1400.3227272727299</v>
      </c>
      <c r="F1068" s="141">
        <v>39.543750000000003</v>
      </c>
      <c r="G1068" s="141">
        <v>24.385000000000002</v>
      </c>
      <c r="H1068" s="141">
        <v>35.006666666666703</v>
      </c>
      <c r="I1068" s="141">
        <v>6.6016000000000004</v>
      </c>
      <c r="J1068" s="141">
        <v>1.115</v>
      </c>
      <c r="K1068" s="141">
        <v>22.32</v>
      </c>
      <c r="L1068" s="144"/>
      <c r="M1068" s="141">
        <v>9957</v>
      </c>
      <c r="N1068" s="141">
        <v>4849.3788888888903</v>
      </c>
      <c r="O1068" s="144"/>
    </row>
    <row r="1069" spans="1:15" ht="14.4" x14ac:dyDescent="0.3">
      <c r="A1069" s="143">
        <v>45357.152754629627</v>
      </c>
      <c r="B1069" s="46">
        <f t="shared" si="16"/>
        <v>45357.152777777781</v>
      </c>
      <c r="C1069" s="141">
        <v>2.8698130434782598</v>
      </c>
      <c r="D1069" s="141">
        <v>0.13093181818181801</v>
      </c>
      <c r="E1069" s="141">
        <v>1400.20869565217</v>
      </c>
      <c r="F1069" s="141">
        <v>39.843636363636399</v>
      </c>
      <c r="G1069" s="141">
        <v>24.454999999999998</v>
      </c>
      <c r="H1069" s="141">
        <v>35.016666666666701</v>
      </c>
      <c r="I1069" s="141">
        <v>6.60025</v>
      </c>
      <c r="J1069" s="141">
        <v>1.1299999999999999</v>
      </c>
      <c r="K1069" s="141">
        <v>22.373333333333299</v>
      </c>
      <c r="L1069" s="144"/>
      <c r="M1069" s="141">
        <v>9971</v>
      </c>
      <c r="N1069" s="141">
        <v>4849.2061249999997</v>
      </c>
      <c r="O1069" s="144"/>
    </row>
    <row r="1070" spans="1:15" ht="14.4" x14ac:dyDescent="0.3">
      <c r="A1070" s="143">
        <v>45357.153449074074</v>
      </c>
      <c r="B1070" s="46">
        <f t="shared" si="16"/>
        <v>45357.15347222222</v>
      </c>
      <c r="C1070" s="141">
        <v>2.8691590909090898</v>
      </c>
      <c r="D1070" s="141">
        <v>0.13016956521739101</v>
      </c>
      <c r="E1070" s="141">
        <v>1400.4047619047601</v>
      </c>
      <c r="F1070" s="141">
        <v>40.098666666666702</v>
      </c>
      <c r="G1070" s="141">
        <v>24.42</v>
      </c>
      <c r="H1070" s="141">
        <v>35.016666666666701</v>
      </c>
      <c r="I1070" s="141">
        <v>6.6063333333333301</v>
      </c>
      <c r="J1070" s="141">
        <v>1.125</v>
      </c>
      <c r="K1070" s="141">
        <v>22.465</v>
      </c>
      <c r="L1070" s="141"/>
      <c r="M1070" s="141">
        <v>9992.5</v>
      </c>
      <c r="N1070" s="141">
        <v>4848.9337272727298</v>
      </c>
      <c r="O1070" s="144"/>
    </row>
    <row r="1071" spans="1:15" ht="14.4" x14ac:dyDescent="0.3">
      <c r="A1071" s="143">
        <v>45357.154143518521</v>
      </c>
      <c r="B1071" s="46">
        <f t="shared" si="16"/>
        <v>45357.154166666667</v>
      </c>
      <c r="C1071" s="141">
        <v>2.87011304347826</v>
      </c>
      <c r="D1071" s="141">
        <v>0.13107272727272701</v>
      </c>
      <c r="E1071" s="141">
        <v>1400.05</v>
      </c>
      <c r="F1071" s="141">
        <v>39.801333333333297</v>
      </c>
      <c r="G1071" s="141">
        <v>24.454999999999998</v>
      </c>
      <c r="H1071" s="141">
        <v>35.020000000000003</v>
      </c>
      <c r="I1071" s="141">
        <v>6.6050000000000004</v>
      </c>
      <c r="J1071" s="141">
        <v>1.1200000000000001</v>
      </c>
      <c r="K1071" s="141">
        <v>22.5</v>
      </c>
      <c r="L1071" s="144"/>
      <c r="M1071" s="141">
        <v>10013</v>
      </c>
      <c r="N1071" s="141">
        <v>4848.6239999999998</v>
      </c>
      <c r="O1071" s="144"/>
    </row>
    <row r="1072" spans="1:15" ht="14.4" x14ac:dyDescent="0.3">
      <c r="A1072" s="143">
        <v>45357.15483796296</v>
      </c>
      <c r="B1072" s="46">
        <f t="shared" si="16"/>
        <v>45357.154861111114</v>
      </c>
      <c r="C1072" s="141">
        <v>2.86784782608696</v>
      </c>
      <c r="D1072" s="141">
        <v>0.13272608695652199</v>
      </c>
      <c r="E1072" s="141">
        <v>1399.99523809524</v>
      </c>
      <c r="F1072" s="141">
        <v>39.905909090909098</v>
      </c>
      <c r="G1072" s="141">
        <v>24.49</v>
      </c>
      <c r="H1072" s="141">
        <v>35.015000000000001</v>
      </c>
      <c r="I1072" s="141">
        <v>6.60175</v>
      </c>
      <c r="J1072" s="141">
        <v>1.12666666666667</v>
      </c>
      <c r="K1072" s="141">
        <v>22.52</v>
      </c>
      <c r="L1072" s="144"/>
      <c r="M1072" s="141">
        <v>10044.666666666701</v>
      </c>
      <c r="N1072" s="141">
        <v>4848.3597499999996</v>
      </c>
      <c r="O1072" s="144"/>
    </row>
    <row r="1073" spans="1:15" ht="14.4" x14ac:dyDescent="0.3">
      <c r="A1073" s="143">
        <v>45357.155532407407</v>
      </c>
      <c r="B1073" s="46">
        <f t="shared" si="16"/>
        <v>45357.155555555561</v>
      </c>
      <c r="C1073" s="141">
        <v>2.8687347826087</v>
      </c>
      <c r="D1073" s="141">
        <v>0.13307272727272701</v>
      </c>
      <c r="E1073" s="141">
        <v>1400.19565217391</v>
      </c>
      <c r="F1073" s="141">
        <v>40.070666666666703</v>
      </c>
      <c r="G1073" s="141">
        <v>24.47</v>
      </c>
      <c r="H1073" s="141">
        <v>35.024999999999999</v>
      </c>
      <c r="I1073" s="141">
        <v>6.6079999999999997</v>
      </c>
      <c r="J1073" s="141">
        <v>1.12666666666667</v>
      </c>
      <c r="K1073" s="141">
        <v>22.555</v>
      </c>
      <c r="L1073" s="144"/>
      <c r="M1073" s="141">
        <v>10044.666666666701</v>
      </c>
      <c r="N1073" s="141">
        <v>4848.1571333333304</v>
      </c>
      <c r="O1073" s="144"/>
    </row>
    <row r="1074" spans="1:15" ht="14.4" x14ac:dyDescent="0.3">
      <c r="A1074" s="143">
        <v>45357.156226851854</v>
      </c>
      <c r="B1074" s="46">
        <f t="shared" si="16"/>
        <v>45357.15625</v>
      </c>
      <c r="C1074" s="141">
        <v>2.86698260869565</v>
      </c>
      <c r="D1074" s="141">
        <v>0.13309545454545499</v>
      </c>
      <c r="E1074" s="141">
        <v>1399.8304347826099</v>
      </c>
      <c r="F1074" s="141">
        <v>39.873684210526299</v>
      </c>
      <c r="G1074" s="141">
        <v>24.504999999999999</v>
      </c>
      <c r="H1074" s="141">
        <v>35.020000000000003</v>
      </c>
      <c r="I1074" s="141">
        <v>6.6029999999999998</v>
      </c>
      <c r="J1074" s="141">
        <v>1.135</v>
      </c>
      <c r="K1074" s="141">
        <v>22.574999999999999</v>
      </c>
      <c r="L1074" s="144"/>
      <c r="M1074" s="141">
        <v>10054</v>
      </c>
      <c r="N1074" s="141">
        <v>4847.8344999999999</v>
      </c>
      <c r="O1074" s="144"/>
    </row>
    <row r="1075" spans="1:15" ht="14.4" x14ac:dyDescent="0.3">
      <c r="A1075" s="143">
        <v>45357.156921296293</v>
      </c>
      <c r="B1075" s="46">
        <f t="shared" si="16"/>
        <v>45357.156944444447</v>
      </c>
      <c r="C1075" s="141">
        <v>2.8635869565217398</v>
      </c>
      <c r="D1075" s="141">
        <v>0.13621739130434801</v>
      </c>
      <c r="E1075" s="141">
        <v>1400.1304347826101</v>
      </c>
      <c r="F1075" s="141">
        <v>39.713500000000003</v>
      </c>
      <c r="G1075" s="141">
        <v>24.58</v>
      </c>
      <c r="H1075" s="141">
        <v>35.03</v>
      </c>
      <c r="I1075" s="141">
        <v>6.6038750000000004</v>
      </c>
      <c r="J1075" s="141">
        <v>1.135</v>
      </c>
      <c r="K1075" s="141">
        <v>22.5766666666667</v>
      </c>
      <c r="L1075" s="144"/>
      <c r="M1075" s="141">
        <v>10076.666666666701</v>
      </c>
      <c r="N1075" s="141">
        <v>4847.5771111111098</v>
      </c>
      <c r="O1075" s="144"/>
    </row>
    <row r="1076" spans="1:15" ht="14.4" x14ac:dyDescent="0.3">
      <c r="A1076" s="143">
        <v>45357.15761574074</v>
      </c>
      <c r="B1076" s="46">
        <f t="shared" si="16"/>
        <v>45357.157638888893</v>
      </c>
      <c r="C1076" s="141">
        <v>2.8619260869565202</v>
      </c>
      <c r="D1076" s="141">
        <v>0.13966956521739099</v>
      </c>
      <c r="E1076" s="141">
        <v>1400.21304347826</v>
      </c>
      <c r="F1076" s="141">
        <v>39.579090909090901</v>
      </c>
      <c r="G1076" s="141">
        <v>24.684999999999999</v>
      </c>
      <c r="H1076" s="141">
        <v>35.034999999999997</v>
      </c>
      <c r="I1076" s="141">
        <v>6.6064999999999996</v>
      </c>
      <c r="J1076" s="141">
        <v>1.145</v>
      </c>
      <c r="K1076" s="141">
        <v>22.605</v>
      </c>
      <c r="L1076" s="144"/>
      <c r="M1076" s="141">
        <v>10076.666666666701</v>
      </c>
      <c r="N1076" s="141">
        <v>4847.3631111111099</v>
      </c>
      <c r="O1076" s="144"/>
    </row>
    <row r="1077" spans="1:15" ht="14.4" x14ac:dyDescent="0.3">
      <c r="A1077" s="143">
        <v>45357.158310185187</v>
      </c>
      <c r="B1077" s="46">
        <f t="shared" si="16"/>
        <v>45357.158333333333</v>
      </c>
      <c r="C1077" s="141">
        <v>2.8582478260869602</v>
      </c>
      <c r="D1077" s="141">
        <v>0.1419</v>
      </c>
      <c r="E1077" s="141">
        <v>1399.8863636363601</v>
      </c>
      <c r="F1077" s="141">
        <v>39.674705882352903</v>
      </c>
      <c r="G1077" s="141">
        <v>24.76</v>
      </c>
      <c r="H1077" s="141">
        <v>35.024999999999999</v>
      </c>
      <c r="I1077" s="141">
        <v>6.6020000000000003</v>
      </c>
      <c r="J1077" s="141">
        <v>1.145</v>
      </c>
      <c r="K1077" s="141">
        <v>22.66</v>
      </c>
      <c r="L1077" s="144"/>
      <c r="M1077" s="141">
        <v>10096</v>
      </c>
      <c r="N1077" s="141">
        <v>4847.0029999999997</v>
      </c>
      <c r="O1077" s="144"/>
    </row>
    <row r="1078" spans="1:15" ht="14.4" x14ac:dyDescent="0.3">
      <c r="A1078" s="143">
        <v>45357.159004629626</v>
      </c>
      <c r="B1078" s="46">
        <f t="shared" si="16"/>
        <v>45357.15902777778</v>
      </c>
      <c r="C1078" s="141">
        <v>2.8551318181818202</v>
      </c>
      <c r="D1078" s="141">
        <v>0.143577272727273</v>
      </c>
      <c r="E1078" s="141">
        <v>1399.94545454545</v>
      </c>
      <c r="F1078" s="141">
        <v>39.852499999999999</v>
      </c>
      <c r="G1078" s="141">
        <v>24.81</v>
      </c>
      <c r="H1078" s="141">
        <v>35.024999999999999</v>
      </c>
      <c r="I1078" s="141">
        <v>6.6036250000000001</v>
      </c>
      <c r="J1078" s="141">
        <v>1.1599999999999999</v>
      </c>
      <c r="K1078" s="141">
        <v>22.734999999999999</v>
      </c>
      <c r="L1078" s="144"/>
      <c r="M1078" s="141">
        <v>10124.333333333299</v>
      </c>
      <c r="N1078" s="141">
        <v>4846.8125555555598</v>
      </c>
      <c r="O1078" s="144"/>
    </row>
    <row r="1079" spans="1:15" ht="14.4" x14ac:dyDescent="0.3">
      <c r="A1079" s="143">
        <v>45357.159699074073</v>
      </c>
      <c r="B1079" s="46">
        <f t="shared" si="16"/>
        <v>45357.159722222226</v>
      </c>
      <c r="C1079" s="141">
        <v>2.8543347826087002</v>
      </c>
      <c r="D1079" s="141">
        <v>0.14519130434782601</v>
      </c>
      <c r="E1079" s="141">
        <v>1399.8478260869599</v>
      </c>
      <c r="F1079" s="141">
        <v>39.9316666666667</v>
      </c>
      <c r="G1079" s="141">
        <v>24.81</v>
      </c>
      <c r="H1079" s="141">
        <v>35.020000000000003</v>
      </c>
      <c r="I1079" s="141">
        <v>6.6040000000000001</v>
      </c>
      <c r="J1079" s="141">
        <v>1.1499999999999999</v>
      </c>
      <c r="K1079" s="141">
        <v>22.79</v>
      </c>
      <c r="L1079" s="144"/>
      <c r="M1079" s="141">
        <v>10137</v>
      </c>
      <c r="N1079" s="141">
        <v>4846.5240909090899</v>
      </c>
      <c r="O1079" s="144"/>
    </row>
    <row r="1080" spans="1:15" ht="14.4" x14ac:dyDescent="0.3">
      <c r="A1080" s="143">
        <v>45357.160393518519</v>
      </c>
      <c r="B1080" s="46">
        <f t="shared" si="16"/>
        <v>45357.160416666666</v>
      </c>
      <c r="C1080" s="141">
        <v>2.8568409090909102</v>
      </c>
      <c r="D1080" s="141">
        <v>0.144740909090909</v>
      </c>
      <c r="E1080" s="141">
        <v>1400.0238095238101</v>
      </c>
      <c r="F1080" s="141">
        <v>39.988124999999997</v>
      </c>
      <c r="G1080" s="141">
        <v>24.81</v>
      </c>
      <c r="H1080" s="141">
        <v>35.020000000000003</v>
      </c>
      <c r="I1080" s="141">
        <v>6.6014285714285696</v>
      </c>
      <c r="J1080" s="141">
        <v>1.155</v>
      </c>
      <c r="K1080" s="141">
        <v>22.82</v>
      </c>
      <c r="L1080" s="144"/>
      <c r="M1080" s="141">
        <v>10164.666666666701</v>
      </c>
      <c r="N1080" s="141">
        <v>4846.2809999999999</v>
      </c>
      <c r="O1080" s="144"/>
    </row>
    <row r="1081" spans="1:15" ht="14.4" x14ac:dyDescent="0.3">
      <c r="A1081" s="143">
        <v>45357.161087962966</v>
      </c>
      <c r="B1081" s="46">
        <f t="shared" si="16"/>
        <v>45357.161111111112</v>
      </c>
      <c r="C1081" s="141">
        <v>2.8529409090909099</v>
      </c>
      <c r="D1081" s="141">
        <v>0.145827272727273</v>
      </c>
      <c r="E1081" s="141">
        <v>1400.1272727272701</v>
      </c>
      <c r="F1081" s="141">
        <v>39.760526315789498</v>
      </c>
      <c r="G1081" s="141">
        <v>24.86</v>
      </c>
      <c r="H1081" s="141">
        <v>35.024999999999999</v>
      </c>
      <c r="I1081" s="141">
        <v>6.6071666666666697</v>
      </c>
      <c r="J1081" s="141">
        <v>1.155</v>
      </c>
      <c r="K1081" s="141">
        <v>22.84</v>
      </c>
      <c r="L1081" s="144"/>
      <c r="M1081" s="141">
        <v>10164.666666666701</v>
      </c>
      <c r="N1081" s="141">
        <v>4846.0766153846198</v>
      </c>
      <c r="O1081" s="144"/>
    </row>
    <row r="1082" spans="1:15" ht="14.4" x14ac:dyDescent="0.3">
      <c r="A1082" s="143">
        <v>45357.161782407406</v>
      </c>
      <c r="B1082" s="46">
        <f t="shared" si="16"/>
        <v>45357.161805555559</v>
      </c>
      <c r="C1082" s="141">
        <v>2.8503608695652201</v>
      </c>
      <c r="D1082" s="141">
        <v>0.150217391304348</v>
      </c>
      <c r="E1082" s="141">
        <v>1400.01</v>
      </c>
      <c r="F1082" s="141">
        <v>39.582666666666697</v>
      </c>
      <c r="G1082" s="141">
        <v>24.984999999999999</v>
      </c>
      <c r="H1082" s="141">
        <v>35.020000000000003</v>
      </c>
      <c r="I1082" s="141">
        <v>6.6025</v>
      </c>
      <c r="J1082" s="141">
        <v>1.1599999999999999</v>
      </c>
      <c r="K1082" s="141">
        <v>22.855</v>
      </c>
      <c r="L1082" s="144"/>
      <c r="M1082" s="141">
        <v>10179</v>
      </c>
      <c r="N1082" s="141">
        <v>4845.7497142857101</v>
      </c>
      <c r="O1082" s="144"/>
    </row>
    <row r="1083" spans="1:15" ht="14.4" x14ac:dyDescent="0.3">
      <c r="A1083" s="143">
        <v>45357.162476851852</v>
      </c>
      <c r="B1083" s="46">
        <f t="shared" si="16"/>
        <v>45357.162499999999</v>
      </c>
      <c r="C1083" s="141">
        <v>2.8459434782608701</v>
      </c>
      <c r="D1083" s="141">
        <v>0.15182173913043501</v>
      </c>
      <c r="E1083" s="141">
        <v>1400.1090909090899</v>
      </c>
      <c r="F1083" s="141">
        <v>39.933157894736802</v>
      </c>
      <c r="G1083" s="141">
        <v>25.02</v>
      </c>
      <c r="H1083" s="141">
        <v>35.015000000000001</v>
      </c>
      <c r="I1083" s="141">
        <v>6.6014285714285696</v>
      </c>
      <c r="J1083" s="141">
        <v>1.17</v>
      </c>
      <c r="K1083" s="141">
        <v>22.895</v>
      </c>
      <c r="L1083" s="144"/>
      <c r="M1083" s="141">
        <v>10201.75</v>
      </c>
      <c r="N1083" s="141">
        <v>4845.4998750000004</v>
      </c>
      <c r="O1083" s="144"/>
    </row>
    <row r="1084" spans="1:15" ht="14.4" x14ac:dyDescent="0.3">
      <c r="A1084" s="143">
        <v>45357.163171296299</v>
      </c>
      <c r="B1084" s="46">
        <f t="shared" si="16"/>
        <v>45357.163194444445</v>
      </c>
      <c r="C1084" s="141">
        <v>2.8465136363636399</v>
      </c>
      <c r="D1084" s="141">
        <v>0.150842857142857</v>
      </c>
      <c r="E1084" s="141">
        <v>1400.5954545454499</v>
      </c>
      <c r="F1084" s="141">
        <v>40.131052631578903</v>
      </c>
      <c r="G1084" s="141">
        <v>24.98</v>
      </c>
      <c r="H1084" s="141">
        <v>35.020000000000003</v>
      </c>
      <c r="I1084" s="141">
        <v>6.6051428571428596</v>
      </c>
      <c r="J1084" s="141">
        <v>1.1666666666666701</v>
      </c>
      <c r="K1084" s="141">
        <v>22.96</v>
      </c>
      <c r="L1084" s="144"/>
      <c r="M1084" s="141">
        <v>10221</v>
      </c>
      <c r="N1084" s="141">
        <v>4845.2481250000001</v>
      </c>
      <c r="O1084" s="144"/>
    </row>
    <row r="1085" spans="1:15" ht="14.4" x14ac:dyDescent="0.3">
      <c r="A1085" s="143">
        <v>45357.163865740738</v>
      </c>
      <c r="B1085" s="46">
        <f t="shared" si="16"/>
        <v>45357.163888888892</v>
      </c>
      <c r="C1085" s="141">
        <v>2.8494782608695699</v>
      </c>
      <c r="D1085" s="141">
        <v>0.149669565217391</v>
      </c>
      <c r="E1085" s="141">
        <v>1400.1304347826101</v>
      </c>
      <c r="F1085" s="141">
        <v>40.131999999999998</v>
      </c>
      <c r="G1085" s="141">
        <v>24.93</v>
      </c>
      <c r="H1085" s="141">
        <v>35.020000000000003</v>
      </c>
      <c r="I1085" s="141">
        <v>6.6003999999999996</v>
      </c>
      <c r="J1085" s="141">
        <v>1.1666666666666701</v>
      </c>
      <c r="K1085" s="141">
        <v>23.003333333333298</v>
      </c>
      <c r="L1085" s="144"/>
      <c r="M1085" s="141">
        <v>10234</v>
      </c>
      <c r="N1085" s="141">
        <v>4844.9657500000003</v>
      </c>
      <c r="O1085" s="144"/>
    </row>
    <row r="1086" spans="1:15" ht="14.4" x14ac:dyDescent="0.3">
      <c r="A1086" s="143">
        <v>45357.164560185185</v>
      </c>
      <c r="B1086" s="46">
        <f t="shared" si="16"/>
        <v>45357.164583333339</v>
      </c>
      <c r="C1086" s="141">
        <v>2.8497272727272698</v>
      </c>
      <c r="D1086" s="141">
        <v>0.15083636363636399</v>
      </c>
      <c r="E1086" s="141">
        <v>1400.22727272727</v>
      </c>
      <c r="F1086" s="141">
        <v>39.750909090909097</v>
      </c>
      <c r="G1086" s="141">
        <v>24.995000000000001</v>
      </c>
      <c r="H1086" s="141">
        <v>35.025714285714301</v>
      </c>
      <c r="I1086" s="141">
        <v>6.60614285714286</v>
      </c>
      <c r="J1086" s="141">
        <v>1.17</v>
      </c>
      <c r="K1086" s="141">
        <v>22.97</v>
      </c>
      <c r="L1086" s="144"/>
      <c r="M1086" s="141">
        <v>10249.5</v>
      </c>
      <c r="N1086" s="141">
        <v>4844.6996666666701</v>
      </c>
      <c r="O1086" s="144"/>
    </row>
    <row r="1087" spans="1:15" ht="14.4" x14ac:dyDescent="0.3">
      <c r="A1087" s="143">
        <v>45357.165254629632</v>
      </c>
      <c r="B1087" s="46">
        <f t="shared" si="16"/>
        <v>45357.165277777778</v>
      </c>
      <c r="C1087" s="141">
        <v>2.8438714285714299</v>
      </c>
      <c r="D1087" s="141">
        <v>0.155895454545455</v>
      </c>
      <c r="E1087" s="141">
        <v>1399.99090909091</v>
      </c>
      <c r="F1087" s="141">
        <v>39.561111111111103</v>
      </c>
      <c r="G1087" s="141">
        <v>25.125</v>
      </c>
      <c r="H1087" s="141">
        <v>35.024444444444399</v>
      </c>
      <c r="I1087" s="141">
        <v>6.6038333333333297</v>
      </c>
      <c r="J1087" s="141">
        <v>1.17</v>
      </c>
      <c r="K1087" s="141">
        <v>22.96</v>
      </c>
      <c r="L1087" s="144"/>
      <c r="M1087" s="141">
        <v>10262</v>
      </c>
      <c r="N1087" s="141">
        <v>4844.4309166666699</v>
      </c>
      <c r="O1087" s="144"/>
    </row>
    <row r="1088" spans="1:15" ht="14.4" x14ac:dyDescent="0.3">
      <c r="A1088" s="143">
        <v>45357.165949074071</v>
      </c>
      <c r="B1088" s="46">
        <f t="shared" si="16"/>
        <v>45357.165972222225</v>
      </c>
      <c r="C1088" s="141">
        <v>2.8426499999999999</v>
      </c>
      <c r="D1088" s="141">
        <v>0.15727727272727299</v>
      </c>
      <c r="E1088" s="141">
        <v>1399.8318181818199</v>
      </c>
      <c r="F1088" s="141">
        <v>39.939411764705902</v>
      </c>
      <c r="G1088" s="141">
        <v>25.13</v>
      </c>
      <c r="H1088" s="141">
        <v>35.026666666666699</v>
      </c>
      <c r="I1088" s="141">
        <v>6.6027500000000003</v>
      </c>
      <c r="J1088" s="141">
        <v>1.17</v>
      </c>
      <c r="K1088" s="141">
        <v>23.004999999999999</v>
      </c>
      <c r="L1088" s="144"/>
      <c r="M1088" s="141">
        <v>10286.666666666701</v>
      </c>
      <c r="N1088" s="141">
        <v>4844.1575999999995</v>
      </c>
      <c r="O1088" s="144"/>
    </row>
    <row r="1089" spans="1:15" ht="14.4" x14ac:dyDescent="0.3">
      <c r="A1089" s="143">
        <v>45357.166643518518</v>
      </c>
      <c r="B1089" s="46">
        <f t="shared" si="16"/>
        <v>45357.166666666672</v>
      </c>
      <c r="C1089" s="141">
        <v>2.8425727272727301</v>
      </c>
      <c r="D1089" s="141">
        <v>0.159245454545455</v>
      </c>
      <c r="E1089" s="141">
        <v>1399.78</v>
      </c>
      <c r="F1089" s="141">
        <v>39.7604545454545</v>
      </c>
      <c r="G1089" s="141">
        <v>25.175000000000001</v>
      </c>
      <c r="H1089" s="141">
        <v>35.020000000000003</v>
      </c>
      <c r="I1089" s="141">
        <v>6.6064999999999996</v>
      </c>
      <c r="J1089" s="141">
        <v>1.17</v>
      </c>
      <c r="K1089" s="141">
        <v>23.065000000000001</v>
      </c>
      <c r="L1089" s="144"/>
      <c r="M1089" s="141">
        <v>10286.666666666701</v>
      </c>
      <c r="N1089" s="141">
        <v>4843.88</v>
      </c>
      <c r="O1089" s="144"/>
    </row>
    <row r="1090" spans="1:15" ht="14.4" x14ac:dyDescent="0.3">
      <c r="A1090" s="143">
        <v>45357.167337962965</v>
      </c>
      <c r="B1090" s="46">
        <f t="shared" si="16"/>
        <v>45357.167361111111</v>
      </c>
      <c r="C1090" s="141">
        <v>2.8369173913043499</v>
      </c>
      <c r="D1090" s="141">
        <v>0.16468695652173901</v>
      </c>
      <c r="E1090" s="141">
        <v>1400.4652173913</v>
      </c>
      <c r="F1090" s="141">
        <v>39.749000000000002</v>
      </c>
      <c r="G1090" s="141">
        <v>25.26</v>
      </c>
      <c r="H1090" s="141">
        <v>35.024999999999999</v>
      </c>
      <c r="I1090" s="141">
        <v>6.6020000000000003</v>
      </c>
      <c r="J1090" s="141">
        <v>1.175</v>
      </c>
      <c r="K1090" s="141">
        <v>23.094999999999999</v>
      </c>
      <c r="L1090" s="144"/>
      <c r="M1090" s="141">
        <v>10304</v>
      </c>
      <c r="N1090" s="141">
        <v>4843.5473750000001</v>
      </c>
      <c r="O1090" s="144"/>
    </row>
    <row r="1091" spans="1:15" ht="14.4" x14ac:dyDescent="0.3">
      <c r="A1091" s="143">
        <v>45357.168032407404</v>
      </c>
      <c r="B1091" s="46">
        <f t="shared" ref="B1091:B1154" si="17">MROUND(A1091,"00:01:00")</f>
        <v>45357.168055555558</v>
      </c>
      <c r="C1091" s="141">
        <v>2.8391500000000001</v>
      </c>
      <c r="D1091" s="141">
        <v>0.160895652173913</v>
      </c>
      <c r="E1091" s="141">
        <v>1399.8130434782599</v>
      </c>
      <c r="F1091" s="141">
        <v>40.168421052631601</v>
      </c>
      <c r="G1091" s="141">
        <v>25.225000000000001</v>
      </c>
      <c r="H1091" s="141">
        <v>35.020000000000003</v>
      </c>
      <c r="I1091" s="141">
        <v>6.6029999999999998</v>
      </c>
      <c r="J1091" s="141">
        <v>1.18</v>
      </c>
      <c r="K1091" s="141">
        <v>23.155000000000001</v>
      </c>
      <c r="L1091" s="144"/>
      <c r="M1091" s="141">
        <v>10324.25</v>
      </c>
      <c r="N1091" s="141">
        <v>4843.2623750000002</v>
      </c>
      <c r="O1091" s="144"/>
    </row>
    <row r="1092" spans="1:15" ht="14.4" x14ac:dyDescent="0.3">
      <c r="A1092" s="143">
        <v>45357.168726851851</v>
      </c>
      <c r="B1092" s="46">
        <f t="shared" si="17"/>
        <v>45357.168750000004</v>
      </c>
      <c r="C1092" s="141">
        <v>2.84316818181818</v>
      </c>
      <c r="D1092" s="141">
        <v>0.15786818181818199</v>
      </c>
      <c r="E1092" s="141">
        <v>1399.9047619047601</v>
      </c>
      <c r="F1092" s="141">
        <v>40.271500000000003</v>
      </c>
      <c r="G1092" s="141">
        <v>25.114999999999998</v>
      </c>
      <c r="H1092" s="141">
        <v>35.020000000000003</v>
      </c>
      <c r="I1092" s="141">
        <v>6.6005000000000003</v>
      </c>
      <c r="J1092" s="141">
        <v>1.19</v>
      </c>
      <c r="K1092" s="141">
        <v>23.23</v>
      </c>
      <c r="L1092" s="144"/>
      <c r="M1092" s="141">
        <v>10350.333333333299</v>
      </c>
      <c r="N1092" s="141">
        <v>4843.0149000000001</v>
      </c>
      <c r="O1092" s="144"/>
    </row>
    <row r="1093" spans="1:15" ht="14.4" x14ac:dyDescent="0.3">
      <c r="A1093" s="143">
        <v>45357.169421296298</v>
      </c>
      <c r="B1093" s="46">
        <f t="shared" si="17"/>
        <v>45357.169444444444</v>
      </c>
      <c r="C1093" s="141">
        <v>2.8403954545454502</v>
      </c>
      <c r="D1093" s="141">
        <v>0.16205454545454501</v>
      </c>
      <c r="E1093" s="141">
        <v>1400.26363636364</v>
      </c>
      <c r="F1093" s="141">
        <v>39.348500000000001</v>
      </c>
      <c r="G1093" s="141">
        <v>25.265000000000001</v>
      </c>
      <c r="H1093" s="141">
        <v>35.022857142857099</v>
      </c>
      <c r="I1093" s="141">
        <v>6.6115714285714304</v>
      </c>
      <c r="J1093" s="141">
        <v>1.18</v>
      </c>
      <c r="K1093" s="141">
        <v>23.197500000000002</v>
      </c>
      <c r="L1093" s="144"/>
      <c r="M1093" s="141">
        <v>10396.25</v>
      </c>
      <c r="N1093" s="141">
        <v>4842.7370000000001</v>
      </c>
      <c r="O1093" s="144"/>
    </row>
    <row r="1094" spans="1:15" ht="14.4" x14ac:dyDescent="0.3">
      <c r="A1094" s="143">
        <v>45357.170115740744</v>
      </c>
      <c r="B1094" s="46">
        <f t="shared" si="17"/>
        <v>45357.170138888891</v>
      </c>
      <c r="C1094" s="141">
        <v>2.8357227272727301</v>
      </c>
      <c r="D1094" s="141">
        <v>0.164995454545455</v>
      </c>
      <c r="E1094" s="141">
        <v>1399.8818181818201</v>
      </c>
      <c r="F1094" s="141">
        <v>39.665555555555599</v>
      </c>
      <c r="G1094" s="141">
        <v>25.36</v>
      </c>
      <c r="H1094" s="141">
        <v>35.024000000000001</v>
      </c>
      <c r="I1094" s="141">
        <v>6.6130000000000004</v>
      </c>
      <c r="J1094" s="141">
        <v>1.1850000000000001</v>
      </c>
      <c r="K1094" s="141">
        <v>23.162857142857099</v>
      </c>
      <c r="L1094" s="144"/>
      <c r="M1094" s="141">
        <v>10427</v>
      </c>
      <c r="N1094" s="141">
        <v>4842.4513749999996</v>
      </c>
      <c r="O1094" s="144"/>
    </row>
    <row r="1095" spans="1:15" ht="14.4" x14ac:dyDescent="0.3">
      <c r="A1095" s="143">
        <v>45357.170810185184</v>
      </c>
      <c r="B1095" s="46">
        <f t="shared" si="17"/>
        <v>45357.170833333337</v>
      </c>
      <c r="C1095" s="141">
        <v>2.8337681818181801</v>
      </c>
      <c r="D1095" s="141">
        <v>0.164654545454545</v>
      </c>
      <c r="E1095" s="141">
        <v>1400.0954545454499</v>
      </c>
      <c r="F1095" s="141">
        <v>39.99</v>
      </c>
      <c r="G1095" s="141">
        <v>25.36</v>
      </c>
      <c r="H1095" s="141">
        <v>35.0133333333333</v>
      </c>
      <c r="I1095" s="141">
        <v>6.6079999999999997</v>
      </c>
      <c r="J1095" s="141">
        <v>1.18</v>
      </c>
      <c r="K1095" s="141">
        <v>23.23</v>
      </c>
      <c r="L1095" s="144"/>
      <c r="M1095" s="141">
        <v>10427</v>
      </c>
      <c r="N1095" s="141">
        <v>4842.1048000000001</v>
      </c>
      <c r="O1095" s="144"/>
    </row>
    <row r="1096" spans="1:15" ht="14.4" x14ac:dyDescent="0.3">
      <c r="A1096" s="143">
        <v>45357.17150462963</v>
      </c>
      <c r="B1096" s="46">
        <f t="shared" si="17"/>
        <v>45357.171527777777</v>
      </c>
      <c r="C1096" s="141">
        <v>2.83354782608696</v>
      </c>
      <c r="D1096" s="141">
        <v>0.16906086956521699</v>
      </c>
      <c r="E1096" s="141">
        <v>1399.8952380952401</v>
      </c>
      <c r="F1096" s="141">
        <v>39.8318181818182</v>
      </c>
      <c r="G1096" s="141">
        <v>25.41</v>
      </c>
      <c r="H1096" s="141">
        <v>35.008333333333297</v>
      </c>
      <c r="I1096" s="141">
        <v>6.6029999999999998</v>
      </c>
      <c r="J1096" s="141">
        <v>1.19</v>
      </c>
      <c r="K1096" s="141">
        <v>23.274999999999999</v>
      </c>
      <c r="L1096" s="144"/>
      <c r="M1096" s="141">
        <v>10427</v>
      </c>
      <c r="N1096" s="141">
        <v>4841.8050000000003</v>
      </c>
      <c r="O1096" s="144"/>
    </row>
    <row r="1097" spans="1:15" ht="14.4" x14ac:dyDescent="0.3">
      <c r="A1097" s="143">
        <v>45357.172199074077</v>
      </c>
      <c r="B1097" s="46">
        <f t="shared" si="17"/>
        <v>45357.172222222223</v>
      </c>
      <c r="C1097" s="141">
        <v>2.8299045454545499</v>
      </c>
      <c r="D1097" s="141">
        <v>0.16861000000000001</v>
      </c>
      <c r="E1097" s="141">
        <v>1400.4363636363601</v>
      </c>
      <c r="F1097" s="141">
        <v>39.885555555555598</v>
      </c>
      <c r="G1097" s="141">
        <v>25.45</v>
      </c>
      <c r="H1097" s="141">
        <v>35.012</v>
      </c>
      <c r="I1097" s="141">
        <v>6.6033333333333299</v>
      </c>
      <c r="J1097" s="141">
        <v>1.2</v>
      </c>
      <c r="K1097" s="141">
        <v>23.32</v>
      </c>
      <c r="L1097" s="144"/>
      <c r="M1097" s="141">
        <v>10458.333333333299</v>
      </c>
      <c r="N1097" s="141">
        <v>4841.49814285714</v>
      </c>
      <c r="O1097" s="144"/>
    </row>
    <row r="1098" spans="1:15" ht="14.4" x14ac:dyDescent="0.3">
      <c r="A1098" s="143">
        <v>45357.172893518517</v>
      </c>
      <c r="B1098" s="46">
        <f t="shared" si="17"/>
        <v>45357.17291666667</v>
      </c>
      <c r="C1098" s="141">
        <v>2.8295523809523799</v>
      </c>
      <c r="D1098" s="141">
        <v>0.16898095238095201</v>
      </c>
      <c r="E1098" s="141">
        <v>1400.30476190476</v>
      </c>
      <c r="F1098" s="141">
        <v>39.86</v>
      </c>
      <c r="G1098" s="141">
        <v>25.47</v>
      </c>
      <c r="H1098" s="141">
        <v>35.015000000000001</v>
      </c>
      <c r="I1098" s="141">
        <v>6.6050000000000004</v>
      </c>
      <c r="J1098" s="141">
        <v>1.2066666666666701</v>
      </c>
      <c r="K1098" s="141">
        <v>23.364999999999998</v>
      </c>
      <c r="L1098" s="144"/>
      <c r="M1098" s="141">
        <v>10469</v>
      </c>
      <c r="N1098" s="141">
        <v>4841.2575999999999</v>
      </c>
      <c r="O1098" s="144"/>
    </row>
    <row r="1099" spans="1:15" ht="14.4" x14ac:dyDescent="0.3">
      <c r="A1099" s="143">
        <v>45357.173587962963</v>
      </c>
      <c r="B1099" s="46">
        <f t="shared" si="17"/>
        <v>45357.173611111109</v>
      </c>
      <c r="C1099" s="141">
        <v>2.82855454545455</v>
      </c>
      <c r="D1099" s="141">
        <v>0.17162727272727299</v>
      </c>
      <c r="E1099" s="141">
        <v>1400.20869565217</v>
      </c>
      <c r="F1099" s="141">
        <v>39.799411764705901</v>
      </c>
      <c r="G1099" s="141">
        <v>25.515000000000001</v>
      </c>
      <c r="H1099" s="141">
        <v>35.015000000000001</v>
      </c>
      <c r="I1099" s="141">
        <v>6.6017777777777802</v>
      </c>
      <c r="J1099" s="141">
        <v>1.2050000000000001</v>
      </c>
      <c r="K1099" s="141">
        <v>23.385000000000002</v>
      </c>
      <c r="L1099" s="144"/>
      <c r="M1099" s="141">
        <v>10493.333333333299</v>
      </c>
      <c r="N1099" s="141">
        <v>4840.9962727272696</v>
      </c>
      <c r="O1099" s="144"/>
    </row>
    <row r="1100" spans="1:15" ht="14.4" x14ac:dyDescent="0.3">
      <c r="A1100" s="143">
        <v>45357.17428240741</v>
      </c>
      <c r="B1100" s="46">
        <f t="shared" si="17"/>
        <v>45357.174305555556</v>
      </c>
      <c r="C1100" s="141">
        <v>2.8254545454545501</v>
      </c>
      <c r="D1100" s="141">
        <v>0.174063636363636</v>
      </c>
      <c r="E1100" s="141">
        <v>1400.3772727272701</v>
      </c>
      <c r="F1100" s="141">
        <v>39.663333333333298</v>
      </c>
      <c r="G1100" s="141">
        <v>25.614999999999998</v>
      </c>
      <c r="H1100" s="141">
        <v>35.006666666666703</v>
      </c>
      <c r="I1100" s="141">
        <v>6.6079999999999997</v>
      </c>
      <c r="J1100" s="141">
        <v>1.2050000000000001</v>
      </c>
      <c r="K1100" s="141">
        <v>23.41</v>
      </c>
      <c r="L1100" s="144"/>
      <c r="M1100" s="141">
        <v>10493.333333333299</v>
      </c>
      <c r="N1100" s="141">
        <v>4840.6904444444399</v>
      </c>
      <c r="O1100" s="144"/>
    </row>
    <row r="1101" spans="1:15" ht="14.4" x14ac:dyDescent="0.3">
      <c r="A1101" s="143">
        <v>45357.174976851849</v>
      </c>
      <c r="B1101" s="46">
        <f t="shared" si="17"/>
        <v>45357.175000000003</v>
      </c>
      <c r="C1101" s="141">
        <v>2.8238681818181801</v>
      </c>
      <c r="D1101" s="141">
        <v>0.1762</v>
      </c>
      <c r="E1101" s="141">
        <v>1400.02727272727</v>
      </c>
      <c r="F1101" s="141">
        <v>39.939523809523799</v>
      </c>
      <c r="G1101" s="141">
        <v>25.62</v>
      </c>
      <c r="H1101" s="141">
        <v>35.003999999999998</v>
      </c>
      <c r="I1101" s="141">
        <v>6.6029999999999998</v>
      </c>
      <c r="J1101" s="141">
        <v>1.21</v>
      </c>
      <c r="K1101" s="141">
        <v>23.45</v>
      </c>
      <c r="L1101" s="144"/>
      <c r="M1101" s="141">
        <v>10511</v>
      </c>
      <c r="N1101" s="141">
        <v>4840.3909999999996</v>
      </c>
      <c r="O1101" s="144"/>
    </row>
    <row r="1102" spans="1:15" ht="14.4" x14ac:dyDescent="0.3">
      <c r="A1102" s="143">
        <v>45357.175671296296</v>
      </c>
      <c r="B1102" s="46">
        <f t="shared" si="17"/>
        <v>45357.17569444445</v>
      </c>
      <c r="C1102" s="141">
        <v>2.823</v>
      </c>
      <c r="D1102" s="141">
        <v>0.176460869565217</v>
      </c>
      <c r="E1102" s="141">
        <v>1400.1727272727301</v>
      </c>
      <c r="F1102" s="141">
        <v>40.007222222222197</v>
      </c>
      <c r="G1102" s="141">
        <v>25.64</v>
      </c>
      <c r="H1102" s="141">
        <v>35.014000000000003</v>
      </c>
      <c r="I1102" s="141">
        <v>6.6047777777777803</v>
      </c>
      <c r="J1102" s="141">
        <v>1.22</v>
      </c>
      <c r="K1102" s="141">
        <v>23.5</v>
      </c>
      <c r="L1102" s="144"/>
      <c r="M1102" s="141">
        <v>10535</v>
      </c>
      <c r="N1102" s="141">
        <v>4840.1729166666701</v>
      </c>
      <c r="O1102" s="144"/>
    </row>
    <row r="1103" spans="1:15" ht="14.4" x14ac:dyDescent="0.3">
      <c r="A1103" s="143">
        <v>45357.176365740743</v>
      </c>
      <c r="B1103" s="46">
        <f t="shared" si="17"/>
        <v>45357.176388888889</v>
      </c>
      <c r="C1103" s="141">
        <v>2.8216521739130398</v>
      </c>
      <c r="D1103" s="141">
        <v>0.17850909090909101</v>
      </c>
      <c r="E1103" s="141">
        <v>1399.49545454545</v>
      </c>
      <c r="F1103" s="141">
        <v>39.734761904761903</v>
      </c>
      <c r="G1103" s="141">
        <v>25.7</v>
      </c>
      <c r="H1103" s="141">
        <v>35.011666666666699</v>
      </c>
      <c r="I1103" s="141">
        <v>6.6050000000000004</v>
      </c>
      <c r="J1103" s="141">
        <v>1.22</v>
      </c>
      <c r="K1103" s="141">
        <v>23.53</v>
      </c>
      <c r="L1103" s="144"/>
      <c r="M1103" s="141">
        <v>10552</v>
      </c>
      <c r="N1103" s="141">
        <v>4839.8922727272702</v>
      </c>
      <c r="O1103" s="144"/>
    </row>
    <row r="1104" spans="1:15" ht="14.4" x14ac:dyDescent="0.3">
      <c r="A1104" s="143">
        <v>45357.177060185182</v>
      </c>
      <c r="B1104" s="46">
        <f t="shared" si="17"/>
        <v>45357.177083333336</v>
      </c>
      <c r="C1104" s="141">
        <v>2.8188904761904801</v>
      </c>
      <c r="D1104" s="141">
        <v>0.17970454545454501</v>
      </c>
      <c r="E1104" s="141">
        <v>1400.26818181818</v>
      </c>
      <c r="F1104" s="141">
        <v>39.713888888888903</v>
      </c>
      <c r="G1104" s="141">
        <v>25.765000000000001</v>
      </c>
      <c r="H1104" s="141">
        <v>35.005000000000003</v>
      </c>
      <c r="I1104" s="141">
        <v>6.6014999999999997</v>
      </c>
      <c r="J1104" s="141">
        <v>1.22</v>
      </c>
      <c r="K1104" s="141">
        <v>23.55</v>
      </c>
      <c r="L1104" s="144"/>
      <c r="M1104" s="141">
        <v>10577.25</v>
      </c>
      <c r="N1104" s="141">
        <v>4839.6300909090896</v>
      </c>
      <c r="O1104" s="144"/>
    </row>
    <row r="1105" spans="1:15" ht="14.4" x14ac:dyDescent="0.3">
      <c r="A1105" s="143">
        <v>45357.177754629629</v>
      </c>
      <c r="B1105" s="46">
        <f t="shared" si="17"/>
        <v>45357.177777777782</v>
      </c>
      <c r="C1105" s="141">
        <v>2.8161130434782602</v>
      </c>
      <c r="D1105" s="141">
        <v>0.18223913043478299</v>
      </c>
      <c r="E1105" s="141">
        <v>1399.6590909090901</v>
      </c>
      <c r="F1105" s="141">
        <v>39.702857142857098</v>
      </c>
      <c r="G1105" s="141">
        <v>25.835000000000001</v>
      </c>
      <c r="H1105" s="141">
        <v>35.005000000000003</v>
      </c>
      <c r="I1105" s="141">
        <v>6.6075999999999997</v>
      </c>
      <c r="J1105" s="141">
        <v>1.2250000000000001</v>
      </c>
      <c r="K1105" s="141">
        <v>23.585000000000001</v>
      </c>
      <c r="L1105" s="144"/>
      <c r="M1105" s="141">
        <v>10577.25</v>
      </c>
      <c r="N1105" s="141">
        <v>4839.3196923076903</v>
      </c>
      <c r="O1105" s="144"/>
    </row>
    <row r="1106" spans="1:15" ht="14.4" x14ac:dyDescent="0.3">
      <c r="A1106" s="143">
        <v>45357.178449074076</v>
      </c>
      <c r="B1106" s="46">
        <f t="shared" si="17"/>
        <v>45357.178472222222</v>
      </c>
      <c r="C1106" s="141">
        <v>2.81483913043478</v>
      </c>
      <c r="D1106" s="141">
        <v>0.185639130434783</v>
      </c>
      <c r="E1106" s="141">
        <v>1400.1318181818201</v>
      </c>
      <c r="F1106" s="141">
        <v>39.868947368421097</v>
      </c>
      <c r="G1106" s="141">
        <v>25.89</v>
      </c>
      <c r="H1106" s="141">
        <v>35</v>
      </c>
      <c r="I1106" s="141">
        <v>6.6029999999999998</v>
      </c>
      <c r="J1106" s="141">
        <v>1.2250000000000001</v>
      </c>
      <c r="K1106" s="141">
        <v>23.64</v>
      </c>
      <c r="L1106" s="144"/>
      <c r="M1106" s="141">
        <v>10593</v>
      </c>
      <c r="N1106" s="141">
        <v>4839.0235000000002</v>
      </c>
      <c r="O1106" s="144"/>
    </row>
    <row r="1107" spans="1:15" ht="14.4" x14ac:dyDescent="0.3">
      <c r="A1107" s="143">
        <v>45357.179143518515</v>
      </c>
      <c r="B1107" s="46">
        <f t="shared" si="17"/>
        <v>45357.179166666669</v>
      </c>
      <c r="C1107" s="141">
        <v>2.8154434782608702</v>
      </c>
      <c r="D1107" s="141">
        <v>0.18509999999999999</v>
      </c>
      <c r="E1107" s="141">
        <v>1400.3478260869599</v>
      </c>
      <c r="F1107" s="141">
        <v>40.238</v>
      </c>
      <c r="G1107" s="141">
        <v>25.824999999999999</v>
      </c>
      <c r="H1107" s="141">
        <v>35.012222222222199</v>
      </c>
      <c r="I1107" s="141">
        <v>6.6026666666666696</v>
      </c>
      <c r="J1107" s="141">
        <v>1.23</v>
      </c>
      <c r="K1107" s="141">
        <v>23.704999999999998</v>
      </c>
      <c r="L1107" s="144"/>
      <c r="M1107" s="141">
        <v>10617.25</v>
      </c>
      <c r="N1107" s="141">
        <v>4838.7964000000002</v>
      </c>
      <c r="O1107" s="144"/>
    </row>
    <row r="1108" spans="1:15" ht="14.4" x14ac:dyDescent="0.3">
      <c r="A1108" s="143">
        <v>45357.179837962962</v>
      </c>
      <c r="B1108" s="46">
        <f t="shared" si="17"/>
        <v>45357.179861111115</v>
      </c>
      <c r="C1108" s="141">
        <v>2.8182954545454502</v>
      </c>
      <c r="D1108" s="141">
        <v>0.182809090909091</v>
      </c>
      <c r="E1108" s="141">
        <v>1399.99523809524</v>
      </c>
      <c r="F1108" s="141">
        <v>39.749375000000001</v>
      </c>
      <c r="G1108" s="141">
        <v>25.76</v>
      </c>
      <c r="H1108" s="141">
        <v>35.016666666666701</v>
      </c>
      <c r="I1108" s="141">
        <v>6.6040000000000001</v>
      </c>
      <c r="J1108" s="141">
        <v>1.24</v>
      </c>
      <c r="K1108" s="141">
        <v>23.7433333333333</v>
      </c>
      <c r="L1108" s="144"/>
      <c r="M1108" s="141">
        <v>10635</v>
      </c>
      <c r="N1108" s="141">
        <v>4838.5526923076904</v>
      </c>
      <c r="O1108" s="144"/>
    </row>
    <row r="1109" spans="1:15" ht="14.4" x14ac:dyDescent="0.3">
      <c r="A1109" s="143">
        <v>45357.180532407408</v>
      </c>
      <c r="B1109" s="46">
        <f t="shared" si="17"/>
        <v>45357.180555555555</v>
      </c>
      <c r="C1109" s="141">
        <v>2.81349130434783</v>
      </c>
      <c r="D1109" s="141">
        <v>0.18846521739130401</v>
      </c>
      <c r="E1109" s="141">
        <v>1399.3</v>
      </c>
      <c r="F1109" s="141">
        <v>39.158181818181802</v>
      </c>
      <c r="G1109" s="141">
        <v>25.97</v>
      </c>
      <c r="H1109" s="141">
        <v>35.014285714285698</v>
      </c>
      <c r="I1109" s="141">
        <v>6.6001111111111097</v>
      </c>
      <c r="J1109" s="141">
        <v>1.2350000000000001</v>
      </c>
      <c r="K1109" s="141">
        <v>23.715</v>
      </c>
      <c r="L1109" s="144"/>
      <c r="M1109" s="141">
        <v>10657.25</v>
      </c>
      <c r="N1109" s="141">
        <v>4838.2300999999998</v>
      </c>
      <c r="O1109" s="144"/>
    </row>
    <row r="1110" spans="1:15" ht="14.4" x14ac:dyDescent="0.3">
      <c r="A1110" s="143">
        <v>45357.181226851855</v>
      </c>
      <c r="B1110" s="46">
        <f t="shared" si="17"/>
        <v>45357.181250000001</v>
      </c>
      <c r="C1110" s="141">
        <v>2.8112190476190499</v>
      </c>
      <c r="D1110" s="141">
        <v>0.18892272727272699</v>
      </c>
      <c r="E1110" s="141">
        <v>1399.80476190476</v>
      </c>
      <c r="F1110" s="141">
        <v>40.233333333333299</v>
      </c>
      <c r="G1110" s="141">
        <v>25.895</v>
      </c>
      <c r="H1110" s="141">
        <v>35.015000000000001</v>
      </c>
      <c r="I1110" s="141">
        <v>6.6064999999999996</v>
      </c>
      <c r="J1110" s="141">
        <v>1.2350000000000001</v>
      </c>
      <c r="K1110" s="141">
        <v>23.751249999999999</v>
      </c>
      <c r="L1110" s="144"/>
      <c r="M1110" s="141">
        <v>10657.25</v>
      </c>
      <c r="N1110" s="141">
        <v>4837.8850000000002</v>
      </c>
      <c r="O1110" s="144"/>
    </row>
    <row r="1111" spans="1:15" ht="14.4" x14ac:dyDescent="0.3">
      <c r="A1111" s="143">
        <v>45357.181921296295</v>
      </c>
      <c r="B1111" s="46">
        <f t="shared" si="17"/>
        <v>45357.181944444448</v>
      </c>
      <c r="C1111" s="141">
        <v>2.8179260869565201</v>
      </c>
      <c r="D1111" s="141">
        <v>0.18495652173912999</v>
      </c>
      <c r="E1111" s="141">
        <v>1400.04545454545</v>
      </c>
      <c r="F1111" s="141">
        <v>40.5194117647059</v>
      </c>
      <c r="G1111" s="141">
        <v>25.774999999999999</v>
      </c>
      <c r="H1111" s="141">
        <v>35.015000000000001</v>
      </c>
      <c r="I1111" s="141">
        <v>6.6020000000000003</v>
      </c>
      <c r="J1111" s="141">
        <v>1.24</v>
      </c>
      <c r="K1111" s="141">
        <v>23.883636363636398</v>
      </c>
      <c r="L1111" s="144"/>
      <c r="M1111" s="141">
        <v>10677</v>
      </c>
      <c r="N1111" s="141">
        <v>4837.6507000000001</v>
      </c>
      <c r="O1111" s="144"/>
    </row>
    <row r="1112" spans="1:15" ht="14.4" x14ac:dyDescent="0.3">
      <c r="A1112" s="143">
        <v>45357.182615740741</v>
      </c>
      <c r="B1112" s="46">
        <f t="shared" si="17"/>
        <v>45357.182638888888</v>
      </c>
      <c r="C1112" s="141">
        <v>2.8203782608695702</v>
      </c>
      <c r="D1112" s="141">
        <v>0.17808181818181801</v>
      </c>
      <c r="E1112" s="141">
        <v>1400.0904761904801</v>
      </c>
      <c r="F1112" s="141">
        <v>40.246363636363597</v>
      </c>
      <c r="G1112" s="141">
        <v>25.68</v>
      </c>
      <c r="H1112" s="141">
        <v>35.016666666666701</v>
      </c>
      <c r="I1112" s="141">
        <v>6.6046250000000004</v>
      </c>
      <c r="J1112" s="141">
        <v>1.25</v>
      </c>
      <c r="K1112" s="141">
        <v>23.954999999999998</v>
      </c>
      <c r="L1112" s="144"/>
      <c r="M1112" s="141">
        <v>10704.666666666701</v>
      </c>
      <c r="N1112" s="141">
        <v>4837.3770909090899</v>
      </c>
      <c r="O1112" s="144"/>
    </row>
    <row r="1113" spans="1:15" ht="14.4" x14ac:dyDescent="0.3">
      <c r="A1113" s="143">
        <v>45357.183310185188</v>
      </c>
      <c r="B1113" s="46">
        <f t="shared" si="17"/>
        <v>45357.183333333334</v>
      </c>
      <c r="C1113" s="141">
        <v>2.8165869565217401</v>
      </c>
      <c r="D1113" s="141">
        <v>0.18273478260869599</v>
      </c>
      <c r="E1113" s="141">
        <v>1399.8681818181799</v>
      </c>
      <c r="F1113" s="141">
        <v>39.385909090909102</v>
      </c>
      <c r="G1113" s="141">
        <v>25.824999999999999</v>
      </c>
      <c r="H1113" s="141">
        <v>35.016666666666701</v>
      </c>
      <c r="I1113" s="141">
        <v>6.60385714285714</v>
      </c>
      <c r="J1113" s="141">
        <v>1.24</v>
      </c>
      <c r="K1113" s="141">
        <v>23.882000000000001</v>
      </c>
      <c r="L1113" s="144"/>
      <c r="M1113" s="141">
        <v>10719</v>
      </c>
      <c r="N1113" s="141">
        <v>4837.1553333333304</v>
      </c>
      <c r="O1113" s="144"/>
    </row>
    <row r="1114" spans="1:15" ht="14.4" x14ac:dyDescent="0.3">
      <c r="A1114" s="143">
        <v>45357.184004629627</v>
      </c>
      <c r="B1114" s="46">
        <f t="shared" si="17"/>
        <v>45357.184027777781</v>
      </c>
      <c r="C1114" s="141">
        <v>2.8107409090909101</v>
      </c>
      <c r="D1114" s="141">
        <v>0.188795652173913</v>
      </c>
      <c r="E1114" s="141">
        <v>1400.05217391304</v>
      </c>
      <c r="F1114" s="141">
        <v>39.138260869565201</v>
      </c>
      <c r="G1114" s="141">
        <v>26.06</v>
      </c>
      <c r="H1114" s="141">
        <v>35.016666666666701</v>
      </c>
      <c r="I1114" s="141">
        <v>6.601</v>
      </c>
      <c r="J1114" s="141">
        <v>1.24</v>
      </c>
      <c r="K1114" s="141">
        <v>23.81</v>
      </c>
      <c r="L1114" s="144"/>
      <c r="M1114" s="141">
        <v>10732</v>
      </c>
      <c r="N1114" s="141">
        <v>4836.8118000000004</v>
      </c>
      <c r="O1114" s="144"/>
    </row>
    <row r="1115" spans="1:15" ht="14.4" x14ac:dyDescent="0.3">
      <c r="A1115" s="143">
        <v>45357.184699074074</v>
      </c>
      <c r="B1115" s="46">
        <f t="shared" si="17"/>
        <v>45357.18472222222</v>
      </c>
      <c r="C1115" s="141">
        <v>2.80242173913043</v>
      </c>
      <c r="D1115" s="141">
        <v>0.19602608695652199</v>
      </c>
      <c r="E1115" s="141">
        <v>1400.01304347826</v>
      </c>
      <c r="F1115" s="141">
        <v>39.398571428571401</v>
      </c>
      <c r="G1115" s="141">
        <v>26.225000000000001</v>
      </c>
      <c r="H1115" s="141">
        <v>35.023333333333298</v>
      </c>
      <c r="I1115" s="141">
        <v>6.6037499999999998</v>
      </c>
      <c r="J1115" s="141">
        <v>1.24</v>
      </c>
      <c r="K1115" s="141">
        <v>23.85</v>
      </c>
      <c r="L1115" s="144"/>
      <c r="M1115" s="141">
        <v>10756.75</v>
      </c>
      <c r="N1115" s="141">
        <v>4836.6081999999997</v>
      </c>
      <c r="O1115" s="144"/>
    </row>
    <row r="1116" spans="1:15" ht="14.4" x14ac:dyDescent="0.3">
      <c r="A1116" s="143">
        <v>45357.185393518521</v>
      </c>
      <c r="B1116" s="46">
        <f t="shared" si="17"/>
        <v>45357.185416666667</v>
      </c>
      <c r="C1116" s="141">
        <v>2.7992260869565202</v>
      </c>
      <c r="D1116" s="141">
        <v>0.199834782608696</v>
      </c>
      <c r="E1116" s="141">
        <v>1400.03043478261</v>
      </c>
      <c r="F1116" s="141">
        <v>39.85</v>
      </c>
      <c r="G1116" s="141">
        <v>26.28</v>
      </c>
      <c r="H1116" s="141">
        <v>35.023333333333298</v>
      </c>
      <c r="I1116" s="141">
        <v>6.6059999999999999</v>
      </c>
      <c r="J1116" s="141">
        <v>1.25</v>
      </c>
      <c r="K1116" s="141">
        <v>23.92</v>
      </c>
      <c r="L1116" s="144"/>
      <c r="M1116" s="141">
        <v>10775</v>
      </c>
      <c r="N1116" s="141">
        <v>4836.3120714285697</v>
      </c>
      <c r="O1116" s="144"/>
    </row>
    <row r="1117" spans="1:15" ht="14.4" x14ac:dyDescent="0.3">
      <c r="A1117" s="143">
        <v>45357.18608796296</v>
      </c>
      <c r="B1117" s="46">
        <f t="shared" si="17"/>
        <v>45357.186111111114</v>
      </c>
      <c r="C1117" s="141">
        <v>2.80066086956522</v>
      </c>
      <c r="D1117" s="141">
        <v>0.198991304347826</v>
      </c>
      <c r="E1117" s="141">
        <v>1399.99545454545</v>
      </c>
      <c r="F1117" s="141">
        <v>39.9727777777778</v>
      </c>
      <c r="G1117" s="141">
        <v>26.28</v>
      </c>
      <c r="H1117" s="141">
        <v>35.020000000000003</v>
      </c>
      <c r="I1117" s="141">
        <v>6.601</v>
      </c>
      <c r="J1117" s="141">
        <v>1.25</v>
      </c>
      <c r="K1117" s="141">
        <v>24</v>
      </c>
      <c r="L1117" s="144"/>
      <c r="M1117" s="141">
        <v>10775</v>
      </c>
      <c r="N1117" s="141">
        <v>4835.9325454545497</v>
      </c>
      <c r="O1117" s="144"/>
    </row>
    <row r="1118" spans="1:15" ht="14.4" x14ac:dyDescent="0.3">
      <c r="A1118" s="143">
        <v>45357.186782407407</v>
      </c>
      <c r="B1118" s="46">
        <f t="shared" si="17"/>
        <v>45357.186805555561</v>
      </c>
      <c r="C1118" s="141">
        <v>2.8012826086956499</v>
      </c>
      <c r="D1118" s="141">
        <v>0.199404545454545</v>
      </c>
      <c r="E1118" s="141">
        <v>1400.5954545454499</v>
      </c>
      <c r="F1118" s="141">
        <v>40.1709523809524</v>
      </c>
      <c r="G1118" s="141">
        <v>26.23</v>
      </c>
      <c r="H1118" s="141">
        <v>35.024999999999999</v>
      </c>
      <c r="I1118" s="141">
        <v>6.6051250000000001</v>
      </c>
      <c r="J1118" s="141">
        <v>1.2566666666666699</v>
      </c>
      <c r="K1118" s="141">
        <v>24.074999999999999</v>
      </c>
      <c r="L1118" s="144"/>
      <c r="M1118" s="141">
        <v>10801.333333333299</v>
      </c>
      <c r="N1118" s="141">
        <v>4835.6172857142901</v>
      </c>
      <c r="O1118" s="144"/>
    </row>
    <row r="1119" spans="1:15" ht="14.4" x14ac:dyDescent="0.3">
      <c r="A1119" s="143">
        <v>45357.187476851854</v>
      </c>
      <c r="B1119" s="46">
        <f t="shared" si="17"/>
        <v>45357.1875</v>
      </c>
      <c r="C1119" s="141">
        <v>2.8000954545454499</v>
      </c>
      <c r="D1119" s="141">
        <v>0.200130434782609</v>
      </c>
      <c r="E1119" s="141">
        <v>1399.7238095238099</v>
      </c>
      <c r="F1119" s="141">
        <v>39.7915789473684</v>
      </c>
      <c r="G1119" s="141">
        <v>26.274999999999999</v>
      </c>
      <c r="H1119" s="141">
        <v>35.01</v>
      </c>
      <c r="I1119" s="141">
        <v>6.6029999999999998</v>
      </c>
      <c r="J1119" s="141">
        <v>1.2566666666666699</v>
      </c>
      <c r="K1119" s="141">
        <v>24.105</v>
      </c>
      <c r="L1119" s="144"/>
      <c r="M1119" s="141">
        <v>10817</v>
      </c>
      <c r="N1119" s="141">
        <v>4835.2537777777798</v>
      </c>
      <c r="O1119" s="144"/>
    </row>
    <row r="1120" spans="1:15" ht="14.4" x14ac:dyDescent="0.3">
      <c r="A1120" s="143">
        <v>45357.188171296293</v>
      </c>
      <c r="B1120" s="46">
        <f t="shared" si="17"/>
        <v>45357.188194444447</v>
      </c>
      <c r="C1120" s="141">
        <v>2.7955565217391301</v>
      </c>
      <c r="D1120" s="141">
        <v>0.20255000000000001</v>
      </c>
      <c r="E1120" s="141">
        <v>1399.9619047619001</v>
      </c>
      <c r="F1120" s="141">
        <v>39.6041176470588</v>
      </c>
      <c r="G1120" s="141">
        <v>26.385000000000002</v>
      </c>
      <c r="H1120" s="141">
        <v>35.015000000000001</v>
      </c>
      <c r="I1120" s="141">
        <v>6.6035000000000004</v>
      </c>
      <c r="J1120" s="141">
        <v>1.2649999999999999</v>
      </c>
      <c r="K1120" s="141">
        <v>24.09</v>
      </c>
      <c r="L1120" s="144"/>
      <c r="M1120" s="141">
        <v>10838.333333333299</v>
      </c>
      <c r="N1120" s="141">
        <v>4834.9735000000001</v>
      </c>
      <c r="O1120" s="144"/>
    </row>
    <row r="1121" spans="1:15" ht="14.4" x14ac:dyDescent="0.3">
      <c r="A1121" s="143">
        <v>45357.18886574074</v>
      </c>
      <c r="B1121" s="46">
        <f t="shared" si="17"/>
        <v>45357.188888888893</v>
      </c>
      <c r="C1121" s="141">
        <v>2.79235238095238</v>
      </c>
      <c r="D1121" s="141">
        <v>0.21281739130434801</v>
      </c>
      <c r="E1121" s="141">
        <v>1399.94782608696</v>
      </c>
      <c r="F1121" s="141">
        <v>39.681578947368401</v>
      </c>
      <c r="G1121" s="141">
        <v>26.47</v>
      </c>
      <c r="H1121" s="141">
        <v>35</v>
      </c>
      <c r="I1121" s="141">
        <v>6.6050000000000004</v>
      </c>
      <c r="J1121" s="141">
        <v>1.27</v>
      </c>
      <c r="K1121" s="141">
        <v>24.12</v>
      </c>
      <c r="L1121" s="144"/>
      <c r="M1121" s="141">
        <v>10859</v>
      </c>
      <c r="N1121" s="141">
        <v>4834.71936363636</v>
      </c>
      <c r="O1121" s="144"/>
    </row>
    <row r="1122" spans="1:15" ht="14.4" x14ac:dyDescent="0.3">
      <c r="A1122" s="143">
        <v>45357.189560185187</v>
      </c>
      <c r="B1122" s="46">
        <f t="shared" si="17"/>
        <v>45357.189583333333</v>
      </c>
      <c r="C1122" s="141">
        <v>2.7920652173913001</v>
      </c>
      <c r="D1122" s="141">
        <v>0.207965217391304</v>
      </c>
      <c r="E1122" s="141">
        <v>1399.8913043478301</v>
      </c>
      <c r="F1122" s="141">
        <v>40.062380952380899</v>
      </c>
      <c r="G1122" s="141">
        <v>26.475000000000001</v>
      </c>
      <c r="H1122" s="141">
        <v>35.005000000000003</v>
      </c>
      <c r="I1122" s="141">
        <v>6.6006</v>
      </c>
      <c r="J1122" s="141">
        <v>1.27</v>
      </c>
      <c r="K1122" s="141">
        <v>24.18</v>
      </c>
      <c r="L1122" s="144"/>
      <c r="M1122" s="141">
        <v>10873</v>
      </c>
      <c r="N1122" s="141">
        <v>4834.3737272727303</v>
      </c>
      <c r="O1122" s="144"/>
    </row>
    <row r="1123" spans="1:15" ht="14.4" x14ac:dyDescent="0.3">
      <c r="A1123" s="143">
        <v>45357.190254629626</v>
      </c>
      <c r="B1123" s="46">
        <f t="shared" si="17"/>
        <v>45357.19027777778</v>
      </c>
      <c r="C1123" s="141">
        <v>2.7936818181818199</v>
      </c>
      <c r="D1123" s="141">
        <v>0.206542857142857</v>
      </c>
      <c r="E1123" s="141">
        <v>1400.02272727273</v>
      </c>
      <c r="F1123" s="141">
        <v>40.042499999999997</v>
      </c>
      <c r="G1123" s="141">
        <v>26.434999999999999</v>
      </c>
      <c r="H1123" s="141">
        <v>35.01</v>
      </c>
      <c r="I1123" s="141">
        <v>6.6068749999999996</v>
      </c>
      <c r="J1123" s="141">
        <v>1.2749999999999999</v>
      </c>
      <c r="K1123" s="141">
        <v>24.245000000000001</v>
      </c>
      <c r="L1123" s="144"/>
      <c r="M1123" s="141">
        <v>10894.5</v>
      </c>
      <c r="N1123" s="141">
        <v>4834.1098333333302</v>
      </c>
      <c r="O1123" s="144"/>
    </row>
    <row r="1124" spans="1:15" ht="14.4" x14ac:dyDescent="0.3">
      <c r="A1124" s="143">
        <v>45357.190949074073</v>
      </c>
      <c r="B1124" s="46">
        <f t="shared" si="17"/>
        <v>45357.190972222226</v>
      </c>
      <c r="C1124" s="141">
        <v>2.7914818181818202</v>
      </c>
      <c r="D1124" s="141">
        <v>0.206504545454545</v>
      </c>
      <c r="E1124" s="141">
        <v>1400.2619047619</v>
      </c>
      <c r="F1124" s="141">
        <v>39.838947368421103</v>
      </c>
      <c r="G1124" s="141">
        <v>26.484999999999999</v>
      </c>
      <c r="H1124" s="141">
        <v>35.0042857142857</v>
      </c>
      <c r="I1124" s="141">
        <v>6.6029999999999998</v>
      </c>
      <c r="J1124" s="141">
        <v>1.27</v>
      </c>
      <c r="K1124" s="141">
        <v>24.25</v>
      </c>
      <c r="L1124" s="144"/>
      <c r="M1124" s="141">
        <v>10900</v>
      </c>
      <c r="N1124" s="141">
        <v>4833.8385714285696</v>
      </c>
      <c r="O1124" s="144"/>
    </row>
    <row r="1125" spans="1:15" ht="14.4" x14ac:dyDescent="0.3">
      <c r="A1125" s="143">
        <v>45357.191643518519</v>
      </c>
      <c r="B1125" s="46">
        <f t="shared" si="17"/>
        <v>45357.191666666666</v>
      </c>
      <c r="C1125" s="141">
        <v>2.7903478260869599</v>
      </c>
      <c r="D1125" s="141">
        <v>0.21176956521739099</v>
      </c>
      <c r="E1125" s="141">
        <v>1399.6523809523801</v>
      </c>
      <c r="F1125" s="141">
        <v>39.99</v>
      </c>
      <c r="G1125" s="141">
        <v>26.484999999999999</v>
      </c>
      <c r="H1125" s="141">
        <v>35.006666666666703</v>
      </c>
      <c r="I1125" s="141">
        <v>6.6040000000000001</v>
      </c>
      <c r="J1125" s="141">
        <v>1.2849999999999999</v>
      </c>
      <c r="K1125" s="141">
        <v>24.27</v>
      </c>
      <c r="L1125" s="144"/>
      <c r="M1125" s="141">
        <v>10926.666666666701</v>
      </c>
      <c r="N1125" s="141">
        <v>4833.5246666666699</v>
      </c>
      <c r="O1125" s="144"/>
    </row>
    <row r="1126" spans="1:15" ht="14.4" x14ac:dyDescent="0.3">
      <c r="A1126" s="143">
        <v>45357.192337962966</v>
      </c>
      <c r="B1126" s="46">
        <f t="shared" si="17"/>
        <v>45357.192361111112</v>
      </c>
      <c r="C1126" s="141">
        <v>2.7925272727272699</v>
      </c>
      <c r="D1126" s="141">
        <v>0.20517727272727301</v>
      </c>
      <c r="E1126" s="141">
        <v>1399.8363636363599</v>
      </c>
      <c r="F1126" s="141">
        <v>40.594761904761903</v>
      </c>
      <c r="G1126" s="141">
        <v>26.406666666666698</v>
      </c>
      <c r="H1126" s="141">
        <v>35.01</v>
      </c>
      <c r="I1126" s="141">
        <v>6.6055000000000001</v>
      </c>
      <c r="J1126" s="141">
        <v>1.2849999999999999</v>
      </c>
      <c r="K1126" s="141">
        <v>24.389230769230799</v>
      </c>
      <c r="L1126" s="144"/>
      <c r="M1126" s="141">
        <v>10942</v>
      </c>
      <c r="N1126" s="141">
        <v>4833.2461428571396</v>
      </c>
      <c r="O1126" s="144"/>
    </row>
    <row r="1127" spans="1:15" ht="14.4" x14ac:dyDescent="0.3">
      <c r="A1127" s="143">
        <v>45357.193032407406</v>
      </c>
      <c r="B1127" s="46">
        <f t="shared" si="17"/>
        <v>45357.193055555559</v>
      </c>
      <c r="C1127" s="141">
        <v>2.7978142857142898</v>
      </c>
      <c r="D1127" s="141">
        <v>0.20051363636363601</v>
      </c>
      <c r="E1127" s="141">
        <v>1399.51818181818</v>
      </c>
      <c r="F1127" s="141">
        <v>39.133333333333297</v>
      </c>
      <c r="G1127" s="141">
        <v>26.36</v>
      </c>
      <c r="H1127" s="141">
        <v>35.0042857142857</v>
      </c>
      <c r="I1127" s="141">
        <v>6.5998571428571404</v>
      </c>
      <c r="J1127" s="141">
        <v>1.2833333333333301</v>
      </c>
      <c r="K1127" s="141">
        <v>24.516249999999999</v>
      </c>
      <c r="L1127" s="144"/>
      <c r="M1127" s="141">
        <v>10950</v>
      </c>
      <c r="N1127" s="141">
        <v>4832.9441999999999</v>
      </c>
      <c r="O1127" s="144"/>
    </row>
    <row r="1128" spans="1:15" ht="14.4" x14ac:dyDescent="0.3">
      <c r="A1128" s="143">
        <v>45357.193726851852</v>
      </c>
      <c r="B1128" s="46">
        <f t="shared" si="17"/>
        <v>45357.193749999999</v>
      </c>
      <c r="C1128" s="141">
        <v>2.7846000000000002</v>
      </c>
      <c r="D1128" s="141">
        <v>0.214530434782609</v>
      </c>
      <c r="E1128" s="141">
        <v>1400.0347826087</v>
      </c>
      <c r="F1128" s="141">
        <v>38.617058823529398</v>
      </c>
      <c r="G1128" s="141">
        <v>26.81</v>
      </c>
      <c r="H1128" s="141">
        <v>35.01</v>
      </c>
      <c r="I1128" s="141">
        <v>6.6064285714285704</v>
      </c>
      <c r="J1128" s="141">
        <v>1.29</v>
      </c>
      <c r="K1128" s="141">
        <v>24.3118181818182</v>
      </c>
      <c r="L1128" s="144"/>
      <c r="M1128" s="141">
        <v>10996.4</v>
      </c>
      <c r="N1128" s="141">
        <v>4832.6934000000001</v>
      </c>
      <c r="O1128" s="144"/>
    </row>
    <row r="1129" spans="1:15" ht="14.4" x14ac:dyDescent="0.3">
      <c r="A1129" s="143">
        <v>45357.194421296299</v>
      </c>
      <c r="B1129" s="46">
        <f t="shared" si="17"/>
        <v>45357.194444444445</v>
      </c>
      <c r="C1129" s="141">
        <v>2.7792739130434798</v>
      </c>
      <c r="D1129" s="141">
        <v>0.22230869565217401</v>
      </c>
      <c r="E1129" s="141">
        <v>1399.95652173913</v>
      </c>
      <c r="F1129" s="141">
        <v>40.0339130434783</v>
      </c>
      <c r="G1129" s="141">
        <v>26.76</v>
      </c>
      <c r="H1129" s="141">
        <v>35.005000000000003</v>
      </c>
      <c r="I1129" s="141">
        <v>6.6055000000000001</v>
      </c>
      <c r="J1129" s="141">
        <v>1.29</v>
      </c>
      <c r="K1129" s="141">
        <v>24.300999999999998</v>
      </c>
      <c r="L1129" s="144"/>
      <c r="M1129" s="141">
        <v>11025</v>
      </c>
      <c r="N1129" s="141">
        <v>4832.4118749999998</v>
      </c>
      <c r="O1129" s="144"/>
    </row>
    <row r="1130" spans="1:15" ht="14.4" x14ac:dyDescent="0.3">
      <c r="A1130" s="143">
        <v>45357.195115740738</v>
      </c>
      <c r="B1130" s="46">
        <f t="shared" si="17"/>
        <v>45357.195138888892</v>
      </c>
      <c r="C1130" s="141">
        <v>2.7801380952381001</v>
      </c>
      <c r="D1130" s="141">
        <v>0.21950909090909099</v>
      </c>
      <c r="E1130" s="141">
        <v>1400.0681818181799</v>
      </c>
      <c r="F1130" s="141">
        <v>40.186999999999998</v>
      </c>
      <c r="G1130" s="141">
        <v>26.75</v>
      </c>
      <c r="H1130" s="141">
        <v>35.003999999999998</v>
      </c>
      <c r="I1130" s="141">
        <v>6.6011249999999997</v>
      </c>
      <c r="J1130" s="141">
        <v>1.2949999999999999</v>
      </c>
      <c r="K1130" s="141">
        <v>24.487777777777801</v>
      </c>
      <c r="L1130" s="141"/>
      <c r="M1130" s="141">
        <v>11047</v>
      </c>
      <c r="N1130" s="141">
        <v>4832.0370999999996</v>
      </c>
      <c r="O1130" s="144"/>
    </row>
    <row r="1131" spans="1:15" ht="14.4" x14ac:dyDescent="0.3">
      <c r="A1131" s="143">
        <v>45357.195810185185</v>
      </c>
      <c r="B1131" s="46">
        <f t="shared" si="17"/>
        <v>45357.195833333339</v>
      </c>
      <c r="C1131" s="141">
        <v>2.7821478260869599</v>
      </c>
      <c r="D1131" s="141">
        <v>0.21741304347826099</v>
      </c>
      <c r="E1131" s="141">
        <v>1400.36</v>
      </c>
      <c r="F1131" s="141">
        <v>39.889375000000001</v>
      </c>
      <c r="G1131" s="141">
        <v>26.79</v>
      </c>
      <c r="H1131" s="141">
        <v>35.006</v>
      </c>
      <c r="I1131" s="141">
        <v>6.6071666666666697</v>
      </c>
      <c r="J1131" s="141">
        <v>1.3</v>
      </c>
      <c r="K1131" s="141">
        <v>24.555</v>
      </c>
      <c r="L1131" s="144"/>
      <c r="M1131" s="141">
        <v>11047</v>
      </c>
      <c r="N1131" s="141">
        <v>4831.7741666666598</v>
      </c>
      <c r="O1131" s="144"/>
    </row>
    <row r="1132" spans="1:15" ht="14.4" x14ac:dyDescent="0.3">
      <c r="A1132" s="143">
        <v>45357.196504629632</v>
      </c>
      <c r="B1132" s="46">
        <f t="shared" si="17"/>
        <v>45357.196527777778</v>
      </c>
      <c r="C1132" s="141">
        <v>2.77986086956522</v>
      </c>
      <c r="D1132" s="141">
        <v>0.22021304347826101</v>
      </c>
      <c r="E1132" s="141">
        <v>1400.20869565217</v>
      </c>
      <c r="F1132" s="141">
        <v>39.832631578947399</v>
      </c>
      <c r="G1132" s="141">
        <v>26.824999999999999</v>
      </c>
      <c r="H1132" s="141">
        <v>35.003999999999998</v>
      </c>
      <c r="I1132" s="141">
        <v>6.6020000000000003</v>
      </c>
      <c r="J1132" s="141">
        <v>1.3049999999999999</v>
      </c>
      <c r="K1132" s="141">
        <v>24.56</v>
      </c>
      <c r="L1132" s="144"/>
      <c r="M1132" s="141">
        <v>11066</v>
      </c>
      <c r="N1132" s="141">
        <v>4831.491</v>
      </c>
      <c r="O1132" s="144"/>
    </row>
    <row r="1133" spans="1:15" ht="14.4" x14ac:dyDescent="0.3">
      <c r="A1133" s="143">
        <v>45357.197199074071</v>
      </c>
      <c r="B1133" s="46">
        <f t="shared" si="17"/>
        <v>45357.197222222225</v>
      </c>
      <c r="C1133" s="141">
        <v>2.7777173913043498</v>
      </c>
      <c r="D1133" s="141">
        <v>0.223391304347826</v>
      </c>
      <c r="E1133" s="141">
        <v>1400.29130434783</v>
      </c>
      <c r="F1133" s="141">
        <v>39.937777777777796</v>
      </c>
      <c r="G1133" s="141">
        <v>26.824999999999999</v>
      </c>
      <c r="H1133" s="141">
        <v>35.012222222222199</v>
      </c>
      <c r="I1133" s="141">
        <v>6.6053333333333297</v>
      </c>
      <c r="J1133" s="141">
        <v>1.31</v>
      </c>
      <c r="K1133" s="141">
        <v>24.58</v>
      </c>
      <c r="L1133" s="144"/>
      <c r="M1133" s="141">
        <v>11087</v>
      </c>
      <c r="N1133" s="141">
        <v>4831.2535454545496</v>
      </c>
      <c r="O1133" s="144"/>
    </row>
    <row r="1134" spans="1:15" ht="14.4" x14ac:dyDescent="0.3">
      <c r="A1134" s="143">
        <v>45357.197893518518</v>
      </c>
      <c r="B1134" s="46">
        <f t="shared" si="17"/>
        <v>45357.197916666672</v>
      </c>
      <c r="C1134" s="141">
        <v>2.77705</v>
      </c>
      <c r="D1134" s="141">
        <v>0.22330909090909101</v>
      </c>
      <c r="E1134" s="141">
        <v>1399.9136363636401</v>
      </c>
      <c r="F1134" s="141">
        <v>39.836842105263202</v>
      </c>
      <c r="G1134" s="141">
        <v>26.88</v>
      </c>
      <c r="H1134" s="141">
        <v>35.003333333333302</v>
      </c>
      <c r="I1134" s="141">
        <v>6.6035000000000004</v>
      </c>
      <c r="J1134" s="141">
        <v>1.31</v>
      </c>
      <c r="K1134" s="141">
        <v>24.6</v>
      </c>
      <c r="L1134" s="144"/>
      <c r="M1134" s="141">
        <v>11108</v>
      </c>
      <c r="N1134" s="141">
        <v>4830.8651111111103</v>
      </c>
      <c r="O1134" s="144"/>
    </row>
    <row r="1135" spans="1:15" ht="14.4" x14ac:dyDescent="0.3">
      <c r="A1135" s="143">
        <v>45357.198587962965</v>
      </c>
      <c r="B1135" s="46">
        <f t="shared" si="17"/>
        <v>45357.198611111111</v>
      </c>
      <c r="C1135" s="141">
        <v>2.7770000000000001</v>
      </c>
      <c r="D1135" s="141">
        <v>0.222360869565217</v>
      </c>
      <c r="E1135" s="141">
        <v>1400.19565217391</v>
      </c>
      <c r="F1135" s="141">
        <v>39.97</v>
      </c>
      <c r="G1135" s="141">
        <v>26.89</v>
      </c>
      <c r="H1135" s="141">
        <v>35.006666666666703</v>
      </c>
      <c r="I1135" s="141">
        <v>6.6041428571428602</v>
      </c>
      <c r="J1135" s="141">
        <v>1.32</v>
      </c>
      <c r="K1135" s="141">
        <v>24.62</v>
      </c>
      <c r="L1135" s="144"/>
      <c r="M1135" s="141">
        <v>11130.25</v>
      </c>
      <c r="N1135" s="141">
        <v>4830.5981111111096</v>
      </c>
      <c r="O1135" s="144"/>
    </row>
    <row r="1136" spans="1:15" ht="14.4" x14ac:dyDescent="0.3">
      <c r="A1136" s="143">
        <v>45357.199282407404</v>
      </c>
      <c r="B1136" s="46">
        <f t="shared" si="17"/>
        <v>45357.199305555558</v>
      </c>
      <c r="C1136" s="141">
        <v>2.7736869565217401</v>
      </c>
      <c r="D1136" s="141">
        <v>0.22432608695652201</v>
      </c>
      <c r="E1136" s="141">
        <v>1400.1590909090901</v>
      </c>
      <c r="F1136" s="141">
        <v>39.855294117647098</v>
      </c>
      <c r="G1136" s="141">
        <v>26.925000000000001</v>
      </c>
      <c r="H1136" s="141">
        <v>35.005000000000003</v>
      </c>
      <c r="I1136" s="141">
        <v>6.6059999999999999</v>
      </c>
      <c r="J1136" s="141">
        <v>1.32</v>
      </c>
      <c r="K1136" s="141">
        <v>24.645</v>
      </c>
      <c r="L1136" s="144"/>
      <c r="M1136" s="141">
        <v>11150</v>
      </c>
      <c r="N1136" s="141">
        <v>4830.3251</v>
      </c>
      <c r="O1136" s="144"/>
    </row>
    <row r="1137" spans="1:15" ht="14.4" x14ac:dyDescent="0.3">
      <c r="A1137" s="143">
        <v>45357.199976851851</v>
      </c>
      <c r="B1137" s="46">
        <f t="shared" si="17"/>
        <v>45357.200000000004</v>
      </c>
      <c r="C1137" s="141">
        <v>2.77414545454545</v>
      </c>
      <c r="D1137" s="141">
        <v>0.22535909090909101</v>
      </c>
      <c r="E1137" s="141">
        <v>1399.7047619047601</v>
      </c>
      <c r="F1137" s="141">
        <v>39.633529411764698</v>
      </c>
      <c r="G1137" s="141">
        <v>27.004999999999999</v>
      </c>
      <c r="H1137" s="141">
        <v>35.005000000000003</v>
      </c>
      <c r="I1137" s="141">
        <v>6.601</v>
      </c>
      <c r="J1137" s="141">
        <v>1.32</v>
      </c>
      <c r="K1137" s="141">
        <v>24.664999999999999</v>
      </c>
      <c r="L1137" s="144"/>
      <c r="M1137" s="141">
        <v>11157.5</v>
      </c>
      <c r="N1137" s="141">
        <v>4829.9897499999997</v>
      </c>
      <c r="O1137" s="144"/>
    </row>
    <row r="1138" spans="1:15" ht="14.4" x14ac:dyDescent="0.3">
      <c r="A1138" s="143">
        <v>45357.200671296298</v>
      </c>
      <c r="B1138" s="46">
        <f t="shared" si="17"/>
        <v>45357.200694444444</v>
      </c>
      <c r="C1138" s="141">
        <v>2.7673608695652199</v>
      </c>
      <c r="D1138" s="141">
        <v>0.23165652173913001</v>
      </c>
      <c r="E1138" s="141">
        <v>1400.1863636363601</v>
      </c>
      <c r="F1138" s="141">
        <v>39.357142857142897</v>
      </c>
      <c r="G1138" s="141">
        <v>27.18</v>
      </c>
      <c r="H1138" s="141">
        <v>35.015000000000001</v>
      </c>
      <c r="I1138" s="141">
        <v>6.6064444444444401</v>
      </c>
      <c r="J1138" s="141">
        <v>1.325</v>
      </c>
      <c r="K1138" s="141">
        <v>24.695</v>
      </c>
      <c r="L1138" s="144"/>
      <c r="M1138" s="141">
        <v>11187</v>
      </c>
      <c r="N1138" s="141">
        <v>4829.8159999999998</v>
      </c>
      <c r="O1138" s="144"/>
    </row>
    <row r="1139" spans="1:15" ht="14.4" x14ac:dyDescent="0.3">
      <c r="A1139" s="143">
        <v>45357.201365740744</v>
      </c>
      <c r="B1139" s="46">
        <f t="shared" si="17"/>
        <v>45357.201388888891</v>
      </c>
      <c r="C1139" s="141">
        <v>2.7622478260869601</v>
      </c>
      <c r="D1139" s="141">
        <v>0.236339130434783</v>
      </c>
      <c r="E1139" s="141">
        <v>1400.1826086956501</v>
      </c>
      <c r="F1139" s="141">
        <v>39.868260869565198</v>
      </c>
      <c r="G1139" s="141">
        <v>27.2</v>
      </c>
      <c r="H1139" s="141">
        <v>35.015000000000001</v>
      </c>
      <c r="I1139" s="141">
        <v>6.6029999999999998</v>
      </c>
      <c r="J1139" s="141">
        <v>1.33</v>
      </c>
      <c r="K1139" s="141">
        <v>24.776</v>
      </c>
      <c r="L1139" s="144"/>
      <c r="M1139" s="141">
        <v>11192</v>
      </c>
      <c r="N1139" s="141">
        <v>4829.4516428571396</v>
      </c>
      <c r="O1139" s="144"/>
    </row>
    <row r="1140" spans="1:15" ht="14.4" x14ac:dyDescent="0.3">
      <c r="A1140" s="143">
        <v>45357.202060185184</v>
      </c>
      <c r="B1140" s="46">
        <f t="shared" si="17"/>
        <v>45357.202083333337</v>
      </c>
      <c r="C1140" s="141">
        <v>2.7651272727272702</v>
      </c>
      <c r="D1140" s="141">
        <v>0.233918181818182</v>
      </c>
      <c r="E1140" s="141">
        <v>1399.74761904762</v>
      </c>
      <c r="F1140" s="141">
        <v>40.285555555555597</v>
      </c>
      <c r="G1140" s="141">
        <v>27.145</v>
      </c>
      <c r="H1140" s="141">
        <v>35.0133333333333</v>
      </c>
      <c r="I1140" s="141">
        <v>6.6041249999999998</v>
      </c>
      <c r="J1140" s="141">
        <v>1.32</v>
      </c>
      <c r="K1140" s="141">
        <v>24.907777777777799</v>
      </c>
      <c r="L1140" s="144"/>
      <c r="M1140" s="141">
        <v>11211.333333333299</v>
      </c>
      <c r="N1140" s="141">
        <v>4829.1460999999999</v>
      </c>
      <c r="O1140" s="144"/>
    </row>
    <row r="1141" spans="1:15" ht="14.4" x14ac:dyDescent="0.3">
      <c r="A1141" s="143">
        <v>45357.20275462963</v>
      </c>
      <c r="B1141" s="46">
        <f t="shared" si="17"/>
        <v>45357.202777777777</v>
      </c>
      <c r="C1141" s="141">
        <v>2.76692727272727</v>
      </c>
      <c r="D1141" s="141">
        <v>0.23323181818181801</v>
      </c>
      <c r="E1141" s="141">
        <v>1400.54090909091</v>
      </c>
      <c r="F1141" s="141">
        <v>39.9861111111111</v>
      </c>
      <c r="G1141" s="141">
        <v>27.16</v>
      </c>
      <c r="H1141" s="141">
        <v>35.0133333333333</v>
      </c>
      <c r="I1141" s="141">
        <v>6.6029999999999998</v>
      </c>
      <c r="J1141" s="141">
        <v>1.33</v>
      </c>
      <c r="K1141" s="141">
        <v>24.945</v>
      </c>
      <c r="L1141" s="144"/>
      <c r="M1141" s="141">
        <v>11233</v>
      </c>
      <c r="N1141" s="141">
        <v>4828.8474999999999</v>
      </c>
      <c r="O1141" s="144"/>
    </row>
    <row r="1142" spans="1:15" ht="14.4" x14ac:dyDescent="0.3">
      <c r="A1142" s="143">
        <v>45357.203449074077</v>
      </c>
      <c r="B1142" s="46">
        <f t="shared" si="17"/>
        <v>45357.203472222223</v>
      </c>
      <c r="C1142" s="141">
        <v>2.7662695652173901</v>
      </c>
      <c r="D1142" s="141">
        <v>0.23442272727272701</v>
      </c>
      <c r="E1142" s="141">
        <v>1399.5739130434799</v>
      </c>
      <c r="F1142" s="141">
        <v>39.745263157894698</v>
      </c>
      <c r="G1142" s="141">
        <v>27.204999999999998</v>
      </c>
      <c r="H1142" s="141">
        <v>35.016666666666701</v>
      </c>
      <c r="I1142" s="141">
        <v>6.6029999999999998</v>
      </c>
      <c r="J1142" s="141">
        <v>1.33</v>
      </c>
      <c r="K1142" s="141">
        <v>24.914999999999999</v>
      </c>
      <c r="L1142" s="144"/>
      <c r="M1142" s="141">
        <v>11263</v>
      </c>
      <c r="N1142" s="141">
        <v>4828.5600000000004</v>
      </c>
      <c r="O1142" s="144"/>
    </row>
    <row r="1143" spans="1:15" ht="14.4" x14ac:dyDescent="0.3">
      <c r="A1143" s="143">
        <v>45357.204143518517</v>
      </c>
      <c r="B1143" s="46">
        <f t="shared" si="17"/>
        <v>45357.20416666667</v>
      </c>
      <c r="C1143" s="141">
        <v>2.7626227272727299</v>
      </c>
      <c r="D1143" s="141">
        <v>0.23675652173913</v>
      </c>
      <c r="E1143" s="141">
        <v>1399.9409090909101</v>
      </c>
      <c r="F1143" s="141">
        <v>39.575000000000003</v>
      </c>
      <c r="G1143" s="141">
        <v>27.305</v>
      </c>
      <c r="H1143" s="141">
        <v>35.024999999999999</v>
      </c>
      <c r="I1143" s="141">
        <v>6.6040000000000001</v>
      </c>
      <c r="J1143" s="141">
        <v>1.33</v>
      </c>
      <c r="K1143" s="141">
        <v>24.91</v>
      </c>
      <c r="L1143" s="144"/>
      <c r="M1143" s="141">
        <v>11275</v>
      </c>
      <c r="N1143" s="141">
        <v>4828.2536666666701</v>
      </c>
      <c r="O1143" s="144"/>
    </row>
    <row r="1144" spans="1:15" ht="14.4" x14ac:dyDescent="0.3">
      <c r="A1144" s="143">
        <v>45357.204837962963</v>
      </c>
      <c r="B1144" s="46">
        <f t="shared" si="17"/>
        <v>45357.204861111109</v>
      </c>
      <c r="C1144" s="141">
        <v>2.7592565217391298</v>
      </c>
      <c r="D1144" s="141">
        <v>0.24035454545454499</v>
      </c>
      <c r="E1144" s="141">
        <v>1399.72608695652</v>
      </c>
      <c r="F1144" s="141">
        <v>39.773157894736798</v>
      </c>
      <c r="G1144" s="141">
        <v>27.36</v>
      </c>
      <c r="H1144" s="141">
        <v>35.020000000000003</v>
      </c>
      <c r="I1144" s="141">
        <v>6.6035555555555598</v>
      </c>
      <c r="J1144" s="141">
        <v>1.33</v>
      </c>
      <c r="K1144" s="141">
        <v>24.945</v>
      </c>
      <c r="L1144" s="144"/>
      <c r="M1144" s="141">
        <v>11299.25</v>
      </c>
      <c r="N1144" s="141">
        <v>4827.9341111111098</v>
      </c>
      <c r="O1144" s="144"/>
    </row>
    <row r="1145" spans="1:15" ht="14.4" x14ac:dyDescent="0.3">
      <c r="A1145" s="143">
        <v>45357.20553240741</v>
      </c>
      <c r="B1145" s="46">
        <f t="shared" si="17"/>
        <v>45357.205555555556</v>
      </c>
      <c r="C1145" s="141">
        <v>2.7567652173913002</v>
      </c>
      <c r="D1145" s="141">
        <v>0.24456521739130399</v>
      </c>
      <c r="E1145" s="141">
        <v>1400.3086956521699</v>
      </c>
      <c r="F1145" s="141">
        <v>39.968888888888898</v>
      </c>
      <c r="G1145" s="141">
        <v>27.385000000000002</v>
      </c>
      <c r="H1145" s="141">
        <v>35.020000000000003</v>
      </c>
      <c r="I1145" s="141">
        <v>6.6050000000000004</v>
      </c>
      <c r="J1145" s="141">
        <v>1.34</v>
      </c>
      <c r="K1145" s="141">
        <v>25.018571428571398</v>
      </c>
      <c r="L1145" s="144"/>
      <c r="M1145" s="141">
        <v>11299.25</v>
      </c>
      <c r="N1145" s="141">
        <v>4827.58211111111</v>
      </c>
      <c r="O1145" s="144"/>
    </row>
    <row r="1146" spans="1:15" ht="14.4" x14ac:dyDescent="0.3">
      <c r="A1146" s="143">
        <v>45357.206226851849</v>
      </c>
      <c r="B1146" s="46">
        <f t="shared" si="17"/>
        <v>45357.206250000003</v>
      </c>
      <c r="C1146" s="141">
        <v>2.7577739130434802</v>
      </c>
      <c r="D1146" s="141">
        <v>0.243869565217391</v>
      </c>
      <c r="E1146" s="141">
        <v>1400.4</v>
      </c>
      <c r="F1146" s="141">
        <v>40.104999999999997</v>
      </c>
      <c r="G1146" s="141">
        <v>27.35</v>
      </c>
      <c r="H1146" s="141">
        <v>35.020000000000003</v>
      </c>
      <c r="I1146" s="141">
        <v>6.6005000000000003</v>
      </c>
      <c r="J1146" s="141">
        <v>1.34</v>
      </c>
      <c r="K1146" s="141">
        <v>25.074999999999999</v>
      </c>
      <c r="L1146" s="144"/>
      <c r="M1146" s="141">
        <v>11322.666666666701</v>
      </c>
      <c r="N1146" s="141">
        <v>4827.2602222222204</v>
      </c>
      <c r="O1146" s="144"/>
    </row>
    <row r="1147" spans="1:15" ht="14.4" x14ac:dyDescent="0.3">
      <c r="A1147" s="143">
        <v>45357.206921296296</v>
      </c>
      <c r="B1147" s="46">
        <f t="shared" si="17"/>
        <v>45357.20694444445</v>
      </c>
      <c r="C1147" s="141">
        <v>2.7575173913043498</v>
      </c>
      <c r="D1147" s="141">
        <v>0.24161304347826101</v>
      </c>
      <c r="E1147" s="141">
        <v>1399.9347826087001</v>
      </c>
      <c r="F1147" s="141">
        <v>39.817</v>
      </c>
      <c r="G1147" s="141">
        <v>27.395</v>
      </c>
      <c r="H1147" s="141">
        <v>35.024999999999999</v>
      </c>
      <c r="I1147" s="141">
        <v>6.6054444444444398</v>
      </c>
      <c r="J1147" s="141">
        <v>1.35</v>
      </c>
      <c r="K1147" s="141">
        <v>25.094999999999999</v>
      </c>
      <c r="L1147" s="144"/>
      <c r="M1147" s="141">
        <v>11356.5</v>
      </c>
      <c r="N1147" s="141">
        <v>4827.0185833333298</v>
      </c>
      <c r="O1147" s="144"/>
    </row>
    <row r="1148" spans="1:15" ht="14.4" x14ac:dyDescent="0.3">
      <c r="A1148" s="143">
        <v>45357.207615740743</v>
      </c>
      <c r="B1148" s="46">
        <f t="shared" si="17"/>
        <v>45357.207638888889</v>
      </c>
      <c r="C1148" s="141">
        <v>2.7544913043478298</v>
      </c>
      <c r="D1148" s="141">
        <v>0.24369130434782599</v>
      </c>
      <c r="E1148" s="141">
        <v>1400.55217391304</v>
      </c>
      <c r="F1148" s="141">
        <v>39.816315789473698</v>
      </c>
      <c r="G1148" s="141">
        <v>27.45</v>
      </c>
      <c r="H1148" s="141">
        <v>35.020000000000003</v>
      </c>
      <c r="I1148" s="141">
        <v>6.6020000000000003</v>
      </c>
      <c r="J1148" s="141">
        <v>1.35</v>
      </c>
      <c r="K1148" s="141">
        <v>25.094999999999999</v>
      </c>
      <c r="L1148" s="144"/>
      <c r="M1148" s="141">
        <v>11358</v>
      </c>
      <c r="N1148" s="141">
        <v>4826.6653636363599</v>
      </c>
      <c r="O1148" s="144"/>
    </row>
    <row r="1149" spans="1:15" ht="14.4" x14ac:dyDescent="0.3">
      <c r="A1149" s="143">
        <v>45357.208310185182</v>
      </c>
      <c r="B1149" s="46">
        <f t="shared" si="17"/>
        <v>45357.208333333336</v>
      </c>
      <c r="C1149" s="141">
        <v>2.7544590909090898</v>
      </c>
      <c r="D1149" s="141">
        <v>0.24427727272727301</v>
      </c>
      <c r="E1149" s="141">
        <v>1399.98636363636</v>
      </c>
      <c r="F1149" s="141">
        <v>40.0833333333333</v>
      </c>
      <c r="G1149" s="141">
        <v>27.42</v>
      </c>
      <c r="H1149" s="141">
        <v>35.015000000000001</v>
      </c>
      <c r="I1149" s="141">
        <v>6.6012000000000004</v>
      </c>
      <c r="J1149" s="141">
        <v>1.355</v>
      </c>
      <c r="K1149" s="141">
        <v>25.12</v>
      </c>
      <c r="L1149" s="144"/>
      <c r="M1149" s="141">
        <v>11390.2</v>
      </c>
      <c r="N1149" s="141">
        <v>4826.3095555555601</v>
      </c>
      <c r="O1149" s="144"/>
    </row>
    <row r="1150" spans="1:15" ht="14.4" x14ac:dyDescent="0.3">
      <c r="A1150" s="143">
        <v>45357.209004629629</v>
      </c>
      <c r="B1150" s="46">
        <f t="shared" si="17"/>
        <v>45357.209027777782</v>
      </c>
      <c r="C1150" s="141">
        <v>2.7537761904761902</v>
      </c>
      <c r="D1150" s="141">
        <v>0.24376666666666699</v>
      </c>
      <c r="E1150" s="141">
        <v>1400.44761904762</v>
      </c>
      <c r="F1150" s="141">
        <v>39.3258823529412</v>
      </c>
      <c r="G1150" s="141">
        <v>27.585000000000001</v>
      </c>
      <c r="H1150" s="141">
        <v>35.015000000000001</v>
      </c>
      <c r="I1150" s="141">
        <v>6.6081666666666701</v>
      </c>
      <c r="J1150" s="141">
        <v>1.36</v>
      </c>
      <c r="K1150" s="141">
        <v>25.14</v>
      </c>
      <c r="L1150" s="144"/>
      <c r="M1150" s="141">
        <v>11390.2</v>
      </c>
      <c r="N1150" s="141">
        <v>4825.9758571428601</v>
      </c>
      <c r="O1150" s="144"/>
    </row>
    <row r="1151" spans="1:15" ht="14.4" x14ac:dyDescent="0.3">
      <c r="A1151" s="143">
        <v>45357.209699074076</v>
      </c>
      <c r="B1151" s="46">
        <f t="shared" si="17"/>
        <v>45357.209722222222</v>
      </c>
      <c r="C1151" s="141">
        <v>2.7472391304347799</v>
      </c>
      <c r="D1151" s="141">
        <v>0.25214782608695702</v>
      </c>
      <c r="E1151" s="141">
        <v>1400</v>
      </c>
      <c r="F1151" s="141">
        <v>39.570952380952399</v>
      </c>
      <c r="G1151" s="141">
        <v>27.704999999999998</v>
      </c>
      <c r="H1151" s="141">
        <v>35.014000000000003</v>
      </c>
      <c r="I1151" s="141">
        <v>6.6025</v>
      </c>
      <c r="J1151" s="141">
        <v>1.36</v>
      </c>
      <c r="K1151" s="141">
        <v>25.162857142857099</v>
      </c>
      <c r="L1151" s="144"/>
      <c r="M1151" s="141">
        <v>11414</v>
      </c>
      <c r="N1151" s="141">
        <v>4825.67</v>
      </c>
      <c r="O1151" s="144"/>
    </row>
    <row r="1152" spans="1:15" ht="14.4" x14ac:dyDescent="0.3">
      <c r="A1152" s="143">
        <v>45357.210393518515</v>
      </c>
      <c r="B1152" s="46">
        <f t="shared" si="17"/>
        <v>45357.210416666669</v>
      </c>
      <c r="C1152" s="141">
        <v>2.7455090909090898</v>
      </c>
      <c r="D1152" s="141">
        <v>0.25585909090909098</v>
      </c>
      <c r="E1152" s="141">
        <v>1399.8636363636399</v>
      </c>
      <c r="F1152" s="141">
        <v>40.1842857142857</v>
      </c>
      <c r="G1152" s="141">
        <v>27.655000000000001</v>
      </c>
      <c r="H1152" s="141">
        <v>35.020000000000003</v>
      </c>
      <c r="I1152" s="141">
        <v>6.6041249999999998</v>
      </c>
      <c r="J1152" s="141">
        <v>1.36</v>
      </c>
      <c r="K1152" s="141">
        <v>25.288181818181801</v>
      </c>
      <c r="L1152" s="144"/>
      <c r="M1152" s="141">
        <v>11435.75</v>
      </c>
      <c r="N1152" s="141">
        <v>4825.3657000000003</v>
      </c>
      <c r="O1152" s="144"/>
    </row>
    <row r="1153" spans="1:15" ht="14.4" x14ac:dyDescent="0.3">
      <c r="A1153" s="143">
        <v>45357.211087962962</v>
      </c>
      <c r="B1153" s="46">
        <f t="shared" si="17"/>
        <v>45357.211111111115</v>
      </c>
      <c r="C1153" s="141">
        <v>2.7493565217391298</v>
      </c>
      <c r="D1153" s="141">
        <v>0.25050434782608699</v>
      </c>
      <c r="E1153" s="141">
        <v>1399.30434782609</v>
      </c>
      <c r="F1153" s="141">
        <v>40.241578947368403</v>
      </c>
      <c r="G1153" s="141">
        <v>27.57</v>
      </c>
      <c r="H1153" s="141">
        <v>35.0133333333333</v>
      </c>
      <c r="I1153" s="141">
        <v>6.6035000000000004</v>
      </c>
      <c r="J1153" s="141">
        <v>1.37</v>
      </c>
      <c r="K1153" s="141">
        <v>25.391666666666701</v>
      </c>
      <c r="L1153" s="144"/>
      <c r="M1153" s="141">
        <v>11456</v>
      </c>
      <c r="N1153" s="141">
        <v>4825.0591818181802</v>
      </c>
      <c r="O1153" s="144"/>
    </row>
    <row r="1154" spans="1:15" ht="14.4" x14ac:dyDescent="0.3">
      <c r="A1154" s="143">
        <v>45357.211782407408</v>
      </c>
      <c r="B1154" s="46">
        <f t="shared" si="17"/>
        <v>45357.211805555555</v>
      </c>
      <c r="C1154" s="141">
        <v>2.7499619047618999</v>
      </c>
      <c r="D1154" s="141">
        <v>0.25329047619047601</v>
      </c>
      <c r="E1154" s="141">
        <v>1399.8523809523799</v>
      </c>
      <c r="F1154" s="141">
        <v>39.659999999999997</v>
      </c>
      <c r="G1154" s="141">
        <v>27.655000000000001</v>
      </c>
      <c r="H1154" s="141">
        <v>35.005000000000003</v>
      </c>
      <c r="I1154" s="141">
        <v>6.6034285714285703</v>
      </c>
      <c r="J1154" s="141">
        <v>1.37</v>
      </c>
      <c r="K1154" s="141">
        <v>25.355714285714299</v>
      </c>
      <c r="L1154" s="144"/>
      <c r="M1154" s="141">
        <v>11482</v>
      </c>
      <c r="N1154" s="141">
        <v>4824.6583636363603</v>
      </c>
      <c r="O1154" s="144"/>
    </row>
    <row r="1155" spans="1:15" ht="14.4" x14ac:dyDescent="0.3">
      <c r="A1155" s="143">
        <v>45357.212476851855</v>
      </c>
      <c r="B1155" s="46">
        <f t="shared" ref="B1155:B1218" si="18">MROUND(A1155,"00:01:00")</f>
        <v>45357.212500000001</v>
      </c>
      <c r="C1155" s="141">
        <v>2.7431227272727301</v>
      </c>
      <c r="D1155" s="141">
        <v>0.25691428571428598</v>
      </c>
      <c r="E1155" s="141">
        <v>1400.6</v>
      </c>
      <c r="F1155" s="141">
        <v>39.324444444444403</v>
      </c>
      <c r="G1155" s="141">
        <v>27.84</v>
      </c>
      <c r="H1155" s="141">
        <v>35.015454545454503</v>
      </c>
      <c r="I1155" s="141">
        <v>6.6050000000000004</v>
      </c>
      <c r="J1155" s="141">
        <v>1.375</v>
      </c>
      <c r="K1155" s="141">
        <v>25.3</v>
      </c>
      <c r="L1155" s="144"/>
      <c r="M1155" s="141">
        <v>11482</v>
      </c>
      <c r="N1155" s="141">
        <v>4824.45022222222</v>
      </c>
      <c r="O1155" s="144"/>
    </row>
    <row r="1156" spans="1:15" ht="14.4" x14ac:dyDescent="0.3">
      <c r="A1156" s="143">
        <v>45357.213171296295</v>
      </c>
      <c r="B1156" s="46">
        <f t="shared" si="18"/>
        <v>45357.213194444448</v>
      </c>
      <c r="C1156" s="141">
        <v>2.73688181818182</v>
      </c>
      <c r="D1156" s="141">
        <v>0.26095000000000002</v>
      </c>
      <c r="E1156" s="141">
        <v>1400.27272727273</v>
      </c>
      <c r="F1156" s="141">
        <v>40.035454545454499</v>
      </c>
      <c r="G1156" s="141">
        <v>27.79</v>
      </c>
      <c r="H1156" s="141">
        <v>35.015000000000001</v>
      </c>
      <c r="I1156" s="141">
        <v>6.6012857142857104</v>
      </c>
      <c r="J1156" s="141">
        <v>1.38</v>
      </c>
      <c r="K1156" s="141">
        <v>25.37</v>
      </c>
      <c r="L1156" s="144"/>
      <c r="M1156" s="141">
        <v>11520.25</v>
      </c>
      <c r="N1156" s="141">
        <v>4824.0284545454597</v>
      </c>
      <c r="O1156" s="144"/>
    </row>
    <row r="1157" spans="1:15" ht="14.4" x14ac:dyDescent="0.3">
      <c r="A1157" s="143">
        <v>45357.213865740741</v>
      </c>
      <c r="B1157" s="46">
        <f t="shared" si="18"/>
        <v>45357.213888888888</v>
      </c>
      <c r="C1157" s="141">
        <v>2.7453318181818198</v>
      </c>
      <c r="D1157" s="141">
        <v>0.25435000000000002</v>
      </c>
      <c r="E1157" s="141">
        <v>1400.4523809523801</v>
      </c>
      <c r="F1157" s="141">
        <v>40.475909090909099</v>
      </c>
      <c r="G1157" s="141">
        <v>27.67</v>
      </c>
      <c r="H1157" s="141">
        <v>35.015000000000001</v>
      </c>
      <c r="I1157" s="141">
        <v>6.6070000000000002</v>
      </c>
      <c r="J1157" s="141">
        <v>1.39</v>
      </c>
      <c r="K1157" s="141">
        <v>25.544</v>
      </c>
      <c r="L1157" s="144"/>
      <c r="M1157" s="141">
        <v>11520.25</v>
      </c>
      <c r="N1157" s="141">
        <v>4823.7875000000004</v>
      </c>
      <c r="O1157" s="144"/>
    </row>
    <row r="1158" spans="1:15" ht="14.4" x14ac:dyDescent="0.3">
      <c r="A1158" s="143">
        <v>45357.214560185188</v>
      </c>
      <c r="B1158" s="46">
        <f t="shared" si="18"/>
        <v>45357.214583333334</v>
      </c>
      <c r="C1158" s="141">
        <v>2.7407391304347799</v>
      </c>
      <c r="D1158" s="141">
        <v>0.262066666666667</v>
      </c>
      <c r="E1158" s="141">
        <v>1400.1782608695701</v>
      </c>
      <c r="F1158" s="141">
        <v>39.0427777777778</v>
      </c>
      <c r="G1158" s="141">
        <v>27.934999999999999</v>
      </c>
      <c r="H1158" s="141">
        <v>35.014000000000003</v>
      </c>
      <c r="I1158" s="141">
        <v>6.6012857142857104</v>
      </c>
      <c r="J1158" s="141">
        <v>1.385</v>
      </c>
      <c r="K1158" s="141">
        <v>25.52</v>
      </c>
      <c r="L1158" s="144"/>
      <c r="M1158" s="141">
        <v>11547</v>
      </c>
      <c r="N1158" s="141">
        <v>4823.49290909091</v>
      </c>
      <c r="O1158" s="144"/>
    </row>
    <row r="1159" spans="1:15" ht="14.4" x14ac:dyDescent="0.3">
      <c r="A1159" s="143">
        <v>45357.215254629627</v>
      </c>
      <c r="B1159" s="46">
        <f t="shared" si="18"/>
        <v>45357.215277777781</v>
      </c>
      <c r="C1159" s="141">
        <v>2.7323913043478298</v>
      </c>
      <c r="D1159" s="141">
        <v>0.26796521739130402</v>
      </c>
      <c r="E1159" s="141">
        <v>1400.00869565217</v>
      </c>
      <c r="F1159" s="141">
        <v>39.521304347826103</v>
      </c>
      <c r="G1159" s="141">
        <v>28.08</v>
      </c>
      <c r="H1159" s="141">
        <v>35.005000000000003</v>
      </c>
      <c r="I1159" s="141">
        <v>6.60175</v>
      </c>
      <c r="J1159" s="141">
        <v>1.395</v>
      </c>
      <c r="K1159" s="141">
        <v>25.446249999999999</v>
      </c>
      <c r="L1159" s="144"/>
      <c r="M1159" s="141">
        <v>11585.666666666701</v>
      </c>
      <c r="N1159" s="141">
        <v>4823.1365714285703</v>
      </c>
      <c r="O1159" s="144"/>
    </row>
    <row r="1160" spans="1:15" ht="14.4" x14ac:dyDescent="0.3">
      <c r="A1160" s="143">
        <v>45357.215949074074</v>
      </c>
      <c r="B1160" s="46">
        <f t="shared" si="18"/>
        <v>45357.21597222222</v>
      </c>
      <c r="C1160" s="141">
        <v>2.7349545454545501</v>
      </c>
      <c r="D1160" s="141">
        <v>0.26768571428571403</v>
      </c>
      <c r="E1160" s="141">
        <v>1399.8181818181799</v>
      </c>
      <c r="F1160" s="141">
        <v>40.708181818181799</v>
      </c>
      <c r="G1160" s="141">
        <v>27.885000000000002</v>
      </c>
      <c r="H1160" s="141">
        <v>35.015000000000001</v>
      </c>
      <c r="I1160" s="141">
        <v>6.6074999999999999</v>
      </c>
      <c r="J1160" s="141">
        <v>1.395</v>
      </c>
      <c r="K1160" s="141">
        <v>25.628333333333298</v>
      </c>
      <c r="L1160" s="144"/>
      <c r="M1160" s="141">
        <v>11585.666666666701</v>
      </c>
      <c r="N1160" s="141">
        <v>4822.8747999999996</v>
      </c>
      <c r="O1160" s="144"/>
    </row>
    <row r="1161" spans="1:15" ht="14.4" x14ac:dyDescent="0.3">
      <c r="A1161" s="143">
        <v>45357.216643518521</v>
      </c>
      <c r="B1161" s="46">
        <f t="shared" si="18"/>
        <v>45357.216666666667</v>
      </c>
      <c r="C1161" s="141">
        <v>2.7373750000000001</v>
      </c>
      <c r="D1161" s="141">
        <v>0.26370833333333299</v>
      </c>
      <c r="E1161" s="141">
        <v>1399.77826086957</v>
      </c>
      <c r="F1161" s="141">
        <v>39.838749999999997</v>
      </c>
      <c r="G1161" s="141">
        <v>27.925000000000001</v>
      </c>
      <c r="H1161" s="141">
        <v>35.015000000000001</v>
      </c>
      <c r="I1161" s="141">
        <v>6.6014999999999997</v>
      </c>
      <c r="J1161" s="141">
        <v>1.4</v>
      </c>
      <c r="K1161" s="141">
        <v>25.707142857142902</v>
      </c>
      <c r="L1161" s="144"/>
      <c r="M1161" s="141">
        <v>11596</v>
      </c>
      <c r="N1161" s="141">
        <v>4822.4936153846202</v>
      </c>
      <c r="O1161" s="144"/>
    </row>
    <row r="1162" spans="1:15" ht="14.4" x14ac:dyDescent="0.3">
      <c r="A1162" s="143">
        <v>45357.21733796296</v>
      </c>
      <c r="B1162" s="46">
        <f t="shared" si="18"/>
        <v>45357.217361111114</v>
      </c>
      <c r="C1162" s="141">
        <v>2.7333619047619</v>
      </c>
      <c r="D1162" s="141">
        <v>0.267831818181818</v>
      </c>
      <c r="E1162" s="141">
        <v>1399.88571428571</v>
      </c>
      <c r="F1162" s="141">
        <v>39.35</v>
      </c>
      <c r="G1162" s="141">
        <v>28.094999999999999</v>
      </c>
      <c r="H1162" s="141">
        <v>35.015714285714303</v>
      </c>
      <c r="I1162" s="141">
        <v>6.6059999999999999</v>
      </c>
      <c r="J1162" s="141">
        <v>1.4</v>
      </c>
      <c r="K1162" s="141">
        <v>25.602499999999999</v>
      </c>
      <c r="L1162" s="144"/>
      <c r="M1162" s="141">
        <v>11621.666666666701</v>
      </c>
      <c r="N1162" s="141">
        <v>4822.1880000000001</v>
      </c>
      <c r="O1162" s="144"/>
    </row>
    <row r="1163" spans="1:15" ht="14.4" x14ac:dyDescent="0.3">
      <c r="A1163" s="143">
        <v>45357.218032407407</v>
      </c>
      <c r="B1163" s="46">
        <f t="shared" si="18"/>
        <v>45357.218055555561</v>
      </c>
      <c r="C1163" s="141">
        <v>2.7265714285714302</v>
      </c>
      <c r="D1163" s="141">
        <v>0.27056363636363601</v>
      </c>
      <c r="E1163" s="141">
        <v>1400.2238095238099</v>
      </c>
      <c r="F1163" s="141">
        <v>39.58</v>
      </c>
      <c r="G1163" s="141">
        <v>28.195</v>
      </c>
      <c r="H1163" s="141">
        <v>35.015714285714303</v>
      </c>
      <c r="I1163" s="141">
        <v>6.6035000000000004</v>
      </c>
      <c r="J1163" s="141">
        <v>1.4066666666666701</v>
      </c>
      <c r="K1163" s="141">
        <v>25.637499999999999</v>
      </c>
      <c r="L1163" s="144"/>
      <c r="M1163" s="141">
        <v>11637</v>
      </c>
      <c r="N1163" s="141">
        <v>4821.8864444444398</v>
      </c>
      <c r="O1163" s="144"/>
    </row>
    <row r="1164" spans="1:15" ht="14.4" x14ac:dyDescent="0.3">
      <c r="A1164" s="143">
        <v>45357.218726851854</v>
      </c>
      <c r="B1164" s="46">
        <f t="shared" si="18"/>
        <v>45357.21875</v>
      </c>
      <c r="C1164" s="141">
        <v>2.7258652173912998</v>
      </c>
      <c r="D1164" s="141">
        <v>0.27273478260869599</v>
      </c>
      <c r="E1164" s="141">
        <v>1400.0636363636399</v>
      </c>
      <c r="F1164" s="141">
        <v>40.042000000000002</v>
      </c>
      <c r="G1164" s="141">
        <v>28.18</v>
      </c>
      <c r="H1164" s="141">
        <v>35.024000000000001</v>
      </c>
      <c r="I1164" s="141">
        <v>6.6042222222222202</v>
      </c>
      <c r="J1164" s="141">
        <v>1.405</v>
      </c>
      <c r="K1164" s="141">
        <v>25.747142857142901</v>
      </c>
      <c r="L1164" s="144"/>
      <c r="M1164" s="141">
        <v>11660.333333333299</v>
      </c>
      <c r="N1164" s="141">
        <v>4821.5625</v>
      </c>
      <c r="O1164" s="144"/>
    </row>
    <row r="1165" spans="1:15" ht="14.4" x14ac:dyDescent="0.3">
      <c r="A1165" s="143">
        <v>45357.219421296293</v>
      </c>
      <c r="B1165" s="46">
        <f t="shared" si="18"/>
        <v>45357.219444444447</v>
      </c>
      <c r="C1165" s="141">
        <v>2.7264260869565198</v>
      </c>
      <c r="D1165" s="141">
        <v>0.27141304347826101</v>
      </c>
      <c r="E1165" s="141">
        <v>1399.4181818181801</v>
      </c>
      <c r="F1165" s="141">
        <v>40.0115384615385</v>
      </c>
      <c r="G1165" s="141">
        <v>28.18</v>
      </c>
      <c r="H1165" s="141">
        <v>35.024000000000001</v>
      </c>
      <c r="I1165" s="141">
        <v>6.6050000000000004</v>
      </c>
      <c r="J1165" s="141">
        <v>1.415</v>
      </c>
      <c r="K1165" s="141">
        <v>25.79</v>
      </c>
      <c r="L1165" s="144"/>
      <c r="M1165" s="141">
        <v>11679</v>
      </c>
      <c r="N1165" s="141">
        <v>4821.2288749999998</v>
      </c>
      <c r="O1165" s="144"/>
    </row>
    <row r="1166" spans="1:15" ht="14.4" x14ac:dyDescent="0.3">
      <c r="A1166" s="143">
        <v>45357.22011574074</v>
      </c>
      <c r="B1166" s="46">
        <f t="shared" si="18"/>
        <v>45357.220138888893</v>
      </c>
      <c r="C1166" s="141">
        <v>2.7270956521739098</v>
      </c>
      <c r="D1166" s="141">
        <v>0.27323913043478298</v>
      </c>
      <c r="E1166" s="141">
        <v>1400.3333333333301</v>
      </c>
      <c r="F1166" s="141">
        <v>39.842380952380999</v>
      </c>
      <c r="G1166" s="141">
        <v>28.22</v>
      </c>
      <c r="H1166" s="141">
        <v>35.020000000000003</v>
      </c>
      <c r="I1166" s="141">
        <v>6.6024444444444397</v>
      </c>
      <c r="J1166" s="141">
        <v>1.415</v>
      </c>
      <c r="K1166" s="141">
        <v>25.79</v>
      </c>
      <c r="L1166" s="144"/>
      <c r="M1166" s="141">
        <v>11703</v>
      </c>
      <c r="N1166" s="141">
        <v>4820.9179230769196</v>
      </c>
      <c r="O1166" s="144"/>
    </row>
    <row r="1167" spans="1:15" ht="14.4" x14ac:dyDescent="0.3">
      <c r="A1167" s="143">
        <v>45357.220810185187</v>
      </c>
      <c r="B1167" s="46">
        <f t="shared" si="18"/>
        <v>45357.220833333333</v>
      </c>
      <c r="C1167" s="141">
        <v>2.7242478260869598</v>
      </c>
      <c r="D1167" s="141">
        <v>0.27639565217391299</v>
      </c>
      <c r="E1167" s="141">
        <v>1400.0590909090899</v>
      </c>
      <c r="F1167" s="141">
        <v>39.76</v>
      </c>
      <c r="G1167" s="141">
        <v>28.28</v>
      </c>
      <c r="H1167" s="141">
        <v>35.024999999999999</v>
      </c>
      <c r="I1167" s="141">
        <v>6.6050000000000004</v>
      </c>
      <c r="J1167" s="141">
        <v>1.4139999999999999</v>
      </c>
      <c r="K1167" s="141">
        <v>25.805</v>
      </c>
      <c r="L1167" s="144"/>
      <c r="M1167" s="141">
        <v>11703</v>
      </c>
      <c r="N1167" s="141">
        <v>4820.6351249999998</v>
      </c>
      <c r="O1167" s="144"/>
    </row>
    <row r="1168" spans="1:15" ht="14.4" x14ac:dyDescent="0.3">
      <c r="A1168" s="143">
        <v>45357.221504629626</v>
      </c>
      <c r="B1168" s="46">
        <f t="shared" si="18"/>
        <v>45357.22152777778</v>
      </c>
      <c r="C1168" s="141">
        <v>2.7213739130434802</v>
      </c>
      <c r="D1168" s="141">
        <v>0.27666086956521702</v>
      </c>
      <c r="E1168" s="141">
        <v>1400.1272727272701</v>
      </c>
      <c r="F1168" s="141">
        <v>39.840666666666699</v>
      </c>
      <c r="G1168" s="141">
        <v>28.315000000000001</v>
      </c>
      <c r="H1168" s="141">
        <v>35.020000000000003</v>
      </c>
      <c r="I1168" s="141">
        <v>6.6007999999999996</v>
      </c>
      <c r="J1168" s="141">
        <v>1.42</v>
      </c>
      <c r="K1168" s="141">
        <v>25.835000000000001</v>
      </c>
      <c r="L1168" s="144"/>
      <c r="M1168" s="141">
        <v>11728</v>
      </c>
      <c r="N1168" s="141">
        <v>4820.2615454545503</v>
      </c>
      <c r="O1168" s="144"/>
    </row>
    <row r="1169" spans="1:15" ht="14.4" x14ac:dyDescent="0.3">
      <c r="A1169" s="143">
        <v>45357.222199074073</v>
      </c>
      <c r="B1169" s="46">
        <f t="shared" si="18"/>
        <v>45357.222222222226</v>
      </c>
      <c r="C1169" s="141">
        <v>2.7206565217391301</v>
      </c>
      <c r="D1169" s="141">
        <v>0.27672608695652201</v>
      </c>
      <c r="E1169" s="141">
        <v>1400.04090909091</v>
      </c>
      <c r="F1169" s="141">
        <v>39.8929411764706</v>
      </c>
      <c r="G1169" s="141">
        <v>28.35</v>
      </c>
      <c r="H1169" s="141">
        <v>35.020000000000003</v>
      </c>
      <c r="I1169" s="141">
        <v>6.6014999999999997</v>
      </c>
      <c r="J1169" s="141">
        <v>1.42</v>
      </c>
      <c r="K1169" s="141">
        <v>25.885000000000002</v>
      </c>
      <c r="L1169" s="144"/>
      <c r="M1169" s="141">
        <v>11763.333333333299</v>
      </c>
      <c r="N1169" s="141">
        <v>4819.9512500000001</v>
      </c>
      <c r="O1169" s="144"/>
    </row>
    <row r="1170" spans="1:15" ht="14.4" x14ac:dyDescent="0.3">
      <c r="A1170" s="143">
        <v>45357.222893518519</v>
      </c>
      <c r="B1170" s="46">
        <f t="shared" si="18"/>
        <v>45357.222916666666</v>
      </c>
      <c r="C1170" s="141">
        <v>2.72005416666667</v>
      </c>
      <c r="D1170" s="141">
        <v>0.27936250000000001</v>
      </c>
      <c r="E1170" s="141">
        <v>1399.7791666666701</v>
      </c>
      <c r="F1170" s="141">
        <v>40.2073684210526</v>
      </c>
      <c r="G1170" s="141">
        <v>28.305</v>
      </c>
      <c r="H1170" s="141">
        <v>35.026000000000003</v>
      </c>
      <c r="I1170" s="141">
        <v>6.6021111111111104</v>
      </c>
      <c r="J1170" s="141">
        <v>1.43</v>
      </c>
      <c r="K1170" s="141">
        <v>25.98</v>
      </c>
      <c r="L1170" s="144"/>
      <c r="M1170" s="141">
        <v>11816</v>
      </c>
      <c r="N1170" s="141">
        <v>4819.6105555555596</v>
      </c>
      <c r="O1170" s="144"/>
    </row>
    <row r="1171" spans="1:15" ht="14.4" x14ac:dyDescent="0.3">
      <c r="A1171" s="143">
        <v>45357.223587962966</v>
      </c>
      <c r="B1171" s="46">
        <f t="shared" si="18"/>
        <v>45357.223611111112</v>
      </c>
      <c r="C1171" s="141">
        <v>2.7201086956521698</v>
      </c>
      <c r="D1171" s="141">
        <v>0.278921739130435</v>
      </c>
      <c r="E1171" s="141">
        <v>1399.94545454545</v>
      </c>
      <c r="F1171" s="141">
        <v>39.331739130434798</v>
      </c>
      <c r="G1171" s="141">
        <v>28.475000000000001</v>
      </c>
      <c r="H1171" s="141">
        <v>35.034999999999997</v>
      </c>
      <c r="I1171" s="141">
        <v>6.6143749999999999</v>
      </c>
      <c r="J1171" s="141">
        <v>1.42</v>
      </c>
      <c r="K1171" s="141">
        <v>26.027142857142898</v>
      </c>
      <c r="L1171" s="144"/>
      <c r="M1171" s="141">
        <v>11816</v>
      </c>
      <c r="N1171" s="141">
        <v>4819.3274285714297</v>
      </c>
      <c r="O1171" s="144"/>
    </row>
    <row r="1172" spans="1:15" ht="14.4" x14ac:dyDescent="0.3">
      <c r="A1172" s="143">
        <v>45357.224282407406</v>
      </c>
      <c r="B1172" s="46">
        <f t="shared" si="18"/>
        <v>45357.224305555559</v>
      </c>
      <c r="C1172" s="141">
        <v>2.7128565217391301</v>
      </c>
      <c r="D1172" s="141">
        <v>0.28765652173912998</v>
      </c>
      <c r="E1172" s="141">
        <v>1399.94545454545</v>
      </c>
      <c r="F1172" s="141">
        <v>39.6257894736842</v>
      </c>
      <c r="G1172" s="141">
        <v>28.6</v>
      </c>
      <c r="H1172" s="141">
        <v>35.020000000000003</v>
      </c>
      <c r="I1172" s="141">
        <v>6.6085000000000003</v>
      </c>
      <c r="J1172" s="141">
        <v>1.42</v>
      </c>
      <c r="K1172" s="141">
        <v>25.975000000000001</v>
      </c>
      <c r="L1172" s="144"/>
      <c r="M1172" s="141">
        <v>11858</v>
      </c>
      <c r="N1172" s="141">
        <v>4818.98675</v>
      </c>
      <c r="O1172" s="144"/>
    </row>
    <row r="1173" spans="1:15" ht="14.4" x14ac:dyDescent="0.3">
      <c r="A1173" s="143">
        <v>45357.224976851852</v>
      </c>
      <c r="B1173" s="46">
        <f t="shared" si="18"/>
        <v>45357.224999999999</v>
      </c>
      <c r="C1173" s="141">
        <v>2.7120869565217398</v>
      </c>
      <c r="D1173" s="141">
        <v>0.29056086956521698</v>
      </c>
      <c r="E1173" s="141">
        <v>1400.03043478261</v>
      </c>
      <c r="F1173" s="141">
        <v>40.0480952380952</v>
      </c>
      <c r="G1173" s="141">
        <v>28.55</v>
      </c>
      <c r="H1173" s="141">
        <v>35.0133333333333</v>
      </c>
      <c r="I1173" s="141">
        <v>6.6025</v>
      </c>
      <c r="J1173" s="141">
        <v>1.43</v>
      </c>
      <c r="K1173" s="141">
        <v>26.052222222222198</v>
      </c>
      <c r="L1173" s="144"/>
      <c r="M1173" s="141">
        <v>11858</v>
      </c>
      <c r="N1173" s="141">
        <v>4818.5945714285699</v>
      </c>
      <c r="O1173" s="144"/>
    </row>
    <row r="1174" spans="1:15" ht="14.4" x14ac:dyDescent="0.3">
      <c r="A1174" s="143">
        <v>45357.225671296299</v>
      </c>
      <c r="B1174" s="46">
        <f t="shared" si="18"/>
        <v>45357.225694444445</v>
      </c>
      <c r="C1174" s="141">
        <v>2.7147521739130398</v>
      </c>
      <c r="D1174" s="141">
        <v>0.28416521739130401</v>
      </c>
      <c r="E1174" s="141">
        <v>1399.79130434783</v>
      </c>
      <c r="F1174" s="141">
        <v>40.363999999999997</v>
      </c>
      <c r="G1174" s="141">
        <v>28.475000000000001</v>
      </c>
      <c r="H1174" s="141">
        <v>35.016666666666701</v>
      </c>
      <c r="I1174" s="141">
        <v>6.602875</v>
      </c>
      <c r="J1174" s="141">
        <v>1.43</v>
      </c>
      <c r="K1174" s="141">
        <v>26.178750000000001</v>
      </c>
      <c r="L1174" s="144"/>
      <c r="M1174" s="141">
        <v>11880.666666666701</v>
      </c>
      <c r="N1174" s="141">
        <v>4818.2889999999998</v>
      </c>
      <c r="O1174" s="144"/>
    </row>
    <row r="1175" spans="1:15" ht="14.4" x14ac:dyDescent="0.3">
      <c r="A1175" s="143">
        <v>45357.226365740738</v>
      </c>
      <c r="B1175" s="46">
        <f t="shared" si="18"/>
        <v>45357.226388888892</v>
      </c>
      <c r="C1175" s="141">
        <v>2.71674782608696</v>
      </c>
      <c r="D1175" s="141">
        <v>0.28534782608695702</v>
      </c>
      <c r="E1175" s="141">
        <v>1400.01739130435</v>
      </c>
      <c r="F1175" s="141">
        <v>39.92</v>
      </c>
      <c r="G1175" s="141">
        <v>28.495000000000001</v>
      </c>
      <c r="H1175" s="141">
        <v>35.020000000000003</v>
      </c>
      <c r="I1175" s="141">
        <v>6.6029999999999998</v>
      </c>
      <c r="J1175" s="141">
        <v>1.44</v>
      </c>
      <c r="K1175" s="141">
        <v>26.17</v>
      </c>
      <c r="L1175" s="144"/>
      <c r="M1175" s="141">
        <v>11899</v>
      </c>
      <c r="N1175" s="141">
        <v>4817.9650000000001</v>
      </c>
      <c r="O1175" s="144"/>
    </row>
    <row r="1176" spans="1:15" ht="14.4" x14ac:dyDescent="0.3">
      <c r="A1176" s="143">
        <v>45357.227060185185</v>
      </c>
      <c r="B1176" s="46">
        <f t="shared" si="18"/>
        <v>45357.227083333339</v>
      </c>
      <c r="C1176" s="141">
        <v>2.7132454545454499</v>
      </c>
      <c r="D1176" s="141">
        <v>0.288568181818182</v>
      </c>
      <c r="E1176" s="141">
        <v>1399.75454545455</v>
      </c>
      <c r="F1176" s="141">
        <v>39.465000000000003</v>
      </c>
      <c r="G1176" s="141">
        <v>28.62</v>
      </c>
      <c r="H1176" s="141">
        <v>35.020000000000003</v>
      </c>
      <c r="I1176" s="141">
        <v>6.6043333333333303</v>
      </c>
      <c r="J1176" s="141">
        <v>1.44</v>
      </c>
      <c r="K1176" s="141">
        <v>26.094999999999999</v>
      </c>
      <c r="L1176" s="144"/>
      <c r="M1176" s="141">
        <v>11928.666666666701</v>
      </c>
      <c r="N1176" s="141">
        <v>4817.6387500000001</v>
      </c>
      <c r="O1176" s="144"/>
    </row>
    <row r="1177" spans="1:15" ht="14.4" x14ac:dyDescent="0.3">
      <c r="A1177" s="143">
        <v>45357.227754629632</v>
      </c>
      <c r="B1177" s="46">
        <f t="shared" si="18"/>
        <v>45357.227777777778</v>
      </c>
      <c r="C1177" s="141">
        <v>2.7049782608695701</v>
      </c>
      <c r="D1177" s="141">
        <v>0.29379130434782602</v>
      </c>
      <c r="E1177" s="141">
        <v>1400.01739130435</v>
      </c>
      <c r="F1177" s="141">
        <v>39.484000000000002</v>
      </c>
      <c r="G1177" s="141">
        <v>28.765000000000001</v>
      </c>
      <c r="H1177" s="141">
        <v>35.020000000000003</v>
      </c>
      <c r="I1177" s="141">
        <v>6.6040000000000001</v>
      </c>
      <c r="J1177" s="141">
        <v>1.45</v>
      </c>
      <c r="K1177" s="141">
        <v>26.085000000000001</v>
      </c>
      <c r="L1177" s="144"/>
      <c r="M1177" s="141">
        <v>11941</v>
      </c>
      <c r="N1177" s="141">
        <v>4817.2430000000004</v>
      </c>
      <c r="O1177" s="144"/>
    </row>
    <row r="1178" spans="1:15" ht="14.4" x14ac:dyDescent="0.3">
      <c r="A1178" s="143">
        <v>45357.228449074071</v>
      </c>
      <c r="B1178" s="46">
        <f t="shared" si="18"/>
        <v>45357.228472222225</v>
      </c>
      <c r="C1178" s="141">
        <v>2.7050333333333301</v>
      </c>
      <c r="D1178" s="141">
        <v>0.29341904761904802</v>
      </c>
      <c r="E1178" s="141">
        <v>1400.06</v>
      </c>
      <c r="F1178" s="141">
        <v>40.006</v>
      </c>
      <c r="G1178" s="141">
        <v>28.74</v>
      </c>
      <c r="H1178" s="141">
        <v>35.024999999999999</v>
      </c>
      <c r="I1178" s="141">
        <v>6.6035000000000004</v>
      </c>
      <c r="J1178" s="141">
        <v>1.45</v>
      </c>
      <c r="K1178" s="141">
        <v>26.173999999999999</v>
      </c>
      <c r="L1178" s="144"/>
      <c r="M1178" s="141">
        <v>11960.5</v>
      </c>
      <c r="N1178" s="141">
        <v>4816.9005714285704</v>
      </c>
      <c r="O1178" s="144"/>
    </row>
    <row r="1179" spans="1:15" ht="14.4" x14ac:dyDescent="0.3">
      <c r="A1179" s="143">
        <v>45357.229143518518</v>
      </c>
      <c r="B1179" s="46">
        <f t="shared" si="18"/>
        <v>45357.229166666672</v>
      </c>
      <c r="C1179" s="141">
        <v>2.7071454545454499</v>
      </c>
      <c r="D1179" s="141">
        <v>0.29139090909090898</v>
      </c>
      <c r="E1179" s="141">
        <v>1400.1909090909101</v>
      </c>
      <c r="F1179" s="141">
        <v>40.509411764705902</v>
      </c>
      <c r="G1179" s="141">
        <v>28.645</v>
      </c>
      <c r="H1179" s="141">
        <v>35.024000000000001</v>
      </c>
      <c r="I1179" s="141">
        <v>6.6050000000000004</v>
      </c>
      <c r="J1179" s="141">
        <v>1.4550000000000001</v>
      </c>
      <c r="K1179" s="141">
        <v>26.347000000000001</v>
      </c>
      <c r="L1179" s="144"/>
      <c r="M1179" s="141">
        <v>11960.5</v>
      </c>
      <c r="N1179" s="141">
        <v>4816.6869999999999</v>
      </c>
      <c r="O1179" s="144"/>
    </row>
    <row r="1180" spans="1:15" ht="14.4" x14ac:dyDescent="0.3">
      <c r="A1180" s="143">
        <v>45357.229837962965</v>
      </c>
      <c r="B1180" s="46">
        <f t="shared" si="18"/>
        <v>45357.229861111111</v>
      </c>
      <c r="C1180" s="141">
        <v>2.71208181818182</v>
      </c>
      <c r="D1180" s="141">
        <v>0.28825000000000001</v>
      </c>
      <c r="E1180" s="141">
        <v>1399.6909090909101</v>
      </c>
      <c r="F1180" s="141">
        <v>39.685238095238098</v>
      </c>
      <c r="G1180" s="141">
        <v>28.695</v>
      </c>
      <c r="H1180" s="141">
        <v>35.023333333333298</v>
      </c>
      <c r="I1180" s="141">
        <v>6.6031111111111098</v>
      </c>
      <c r="J1180" s="141">
        <v>1.46</v>
      </c>
      <c r="K1180" s="141">
        <v>26.424285714285698</v>
      </c>
      <c r="L1180" s="144"/>
      <c r="M1180" s="141">
        <v>11996.5</v>
      </c>
      <c r="N1180" s="141">
        <v>4816.2828749999999</v>
      </c>
      <c r="O1180" s="144"/>
    </row>
    <row r="1181" spans="1:15" ht="14.4" x14ac:dyDescent="0.3">
      <c r="A1181" s="143">
        <v>45357.230532407404</v>
      </c>
      <c r="B1181" s="46">
        <f t="shared" si="18"/>
        <v>45357.230555555558</v>
      </c>
      <c r="C1181" s="141">
        <v>2.7003090909090899</v>
      </c>
      <c r="D1181" s="141">
        <v>0.29902380952381002</v>
      </c>
      <c r="E1181" s="141">
        <v>1400.4318181818201</v>
      </c>
      <c r="F1181" s="141">
        <v>38.8763636363636</v>
      </c>
      <c r="G1181" s="141">
        <v>29.01</v>
      </c>
      <c r="H1181" s="141">
        <v>35.024999999999999</v>
      </c>
      <c r="I1181" s="141">
        <v>6.6055000000000001</v>
      </c>
      <c r="J1181" s="141">
        <v>1.4550000000000001</v>
      </c>
      <c r="K1181" s="141">
        <v>26.281111111111102</v>
      </c>
      <c r="L1181" s="144"/>
      <c r="M1181" s="141">
        <v>11996.5</v>
      </c>
      <c r="N1181" s="141">
        <v>4816.0017857142902</v>
      </c>
      <c r="O1181" s="144"/>
    </row>
    <row r="1182" spans="1:15" ht="14.4" x14ac:dyDescent="0.3">
      <c r="A1182" s="143">
        <v>45357.231226851851</v>
      </c>
      <c r="B1182" s="46">
        <f t="shared" si="18"/>
        <v>45357.231250000004</v>
      </c>
      <c r="C1182" s="141">
        <v>2.6966391304347801</v>
      </c>
      <c r="D1182" s="141">
        <v>0.30395652173913001</v>
      </c>
      <c r="E1182" s="141">
        <v>1400.3521739130399</v>
      </c>
      <c r="F1182" s="141">
        <v>40.666190476190501</v>
      </c>
      <c r="G1182" s="141">
        <v>28.855</v>
      </c>
      <c r="H1182" s="141">
        <v>35.024999999999999</v>
      </c>
      <c r="I1182" s="141">
        <v>6.6006</v>
      </c>
      <c r="J1182" s="141">
        <v>1.46</v>
      </c>
      <c r="K1182" s="141">
        <v>26.318461538461499</v>
      </c>
      <c r="L1182" s="144"/>
      <c r="M1182" s="141">
        <v>12043</v>
      </c>
      <c r="N1182" s="141">
        <v>4815.5607777777795</v>
      </c>
      <c r="O1182" s="144"/>
    </row>
    <row r="1183" spans="1:15" ht="14.4" x14ac:dyDescent="0.3">
      <c r="A1183" s="143">
        <v>45357.231921296298</v>
      </c>
      <c r="B1183" s="46">
        <f t="shared" si="18"/>
        <v>45357.231944444444</v>
      </c>
      <c r="C1183" s="141">
        <v>2.7041545454545499</v>
      </c>
      <c r="D1183" s="141">
        <v>0.294426086956522</v>
      </c>
      <c r="E1183" s="141">
        <v>1400.1130434782599</v>
      </c>
      <c r="F1183" s="141">
        <v>40.010869565217398</v>
      </c>
      <c r="G1183" s="141">
        <v>28.774999999999999</v>
      </c>
      <c r="H1183" s="141">
        <v>35.024999999999999</v>
      </c>
      <c r="I1183" s="141">
        <v>6.6063749999999999</v>
      </c>
      <c r="J1183" s="141">
        <v>1.47</v>
      </c>
      <c r="K1183" s="141">
        <v>26.5372727272727</v>
      </c>
      <c r="L1183" s="144"/>
      <c r="M1183" s="141">
        <v>12043</v>
      </c>
      <c r="N1183" s="141">
        <v>4816.4844999999996</v>
      </c>
      <c r="O1183" s="144"/>
    </row>
    <row r="1184" spans="1:15" ht="14.4" x14ac:dyDescent="0.3">
      <c r="A1184" s="143">
        <v>45357.232615740744</v>
      </c>
      <c r="B1184" s="46">
        <f t="shared" si="18"/>
        <v>45357.232638888891</v>
      </c>
      <c r="C1184" s="141">
        <v>2.6946500000000002</v>
      </c>
      <c r="D1184" s="141">
        <v>0.30416190476190502</v>
      </c>
      <c r="E1184" s="141">
        <v>1399.9363636363601</v>
      </c>
      <c r="F1184" s="141">
        <v>38.520454545454498</v>
      </c>
      <c r="G1184" s="141">
        <v>29.195</v>
      </c>
      <c r="H1184" s="141">
        <v>35.023333333333298</v>
      </c>
      <c r="I1184" s="141">
        <v>6.6005000000000003</v>
      </c>
      <c r="J1184" s="141">
        <v>1.47</v>
      </c>
      <c r="K1184" s="141">
        <v>26.495833333333302</v>
      </c>
      <c r="L1184" s="144"/>
      <c r="M1184" s="141">
        <v>12073</v>
      </c>
      <c r="N1184" s="141">
        <v>4816.3790714285697</v>
      </c>
      <c r="O1184" s="144"/>
    </row>
    <row r="1185" spans="1:15" ht="14.4" x14ac:dyDescent="0.3">
      <c r="A1185" s="143">
        <v>45357.233310185184</v>
      </c>
      <c r="B1185" s="46">
        <f t="shared" si="18"/>
        <v>45357.233333333337</v>
      </c>
      <c r="C1185" s="141">
        <v>2.6903217391304399</v>
      </c>
      <c r="D1185" s="141">
        <v>0.30882608695652197</v>
      </c>
      <c r="E1185" s="141">
        <v>1399.9549999999999</v>
      </c>
      <c r="F1185" s="141">
        <v>40.399565217391299</v>
      </c>
      <c r="G1185" s="141">
        <v>29.085000000000001</v>
      </c>
      <c r="H1185" s="141">
        <v>35.024999999999999</v>
      </c>
      <c r="I1185" s="141">
        <v>6.6050000000000004</v>
      </c>
      <c r="J1185" s="141">
        <v>1.48</v>
      </c>
      <c r="K1185" s="141">
        <v>26.447500000000002</v>
      </c>
      <c r="L1185" s="144"/>
      <c r="M1185" s="141">
        <v>12099.5</v>
      </c>
      <c r="N1185" s="141">
        <v>4815.993125</v>
      </c>
      <c r="O1185" s="144"/>
    </row>
    <row r="1186" spans="1:15" ht="14.4" x14ac:dyDescent="0.3">
      <c r="A1186" s="143">
        <v>45357.23400462963</v>
      </c>
      <c r="B1186" s="46">
        <f t="shared" si="18"/>
        <v>45357.234027777777</v>
      </c>
      <c r="C1186" s="141">
        <v>2.6952380952380999</v>
      </c>
      <c r="D1186" s="141">
        <v>0.30274545454545498</v>
      </c>
      <c r="E1186" s="141">
        <v>1399.7210526315801</v>
      </c>
      <c r="F1186" s="141">
        <v>40.268636363636404</v>
      </c>
      <c r="G1186" s="141">
        <v>28.995000000000001</v>
      </c>
      <c r="H1186" s="141">
        <v>35.020000000000003</v>
      </c>
      <c r="I1186" s="141">
        <v>6.6014999999999997</v>
      </c>
      <c r="J1186" s="141">
        <v>1.48</v>
      </c>
      <c r="K1186" s="141">
        <v>26.61</v>
      </c>
      <c r="L1186" s="144"/>
      <c r="M1186" s="141">
        <v>12112.333333333299</v>
      </c>
      <c r="N1186" s="141">
        <v>4815.6282499999998</v>
      </c>
      <c r="O1186" s="144"/>
    </row>
    <row r="1187" spans="1:15" ht="14.4" x14ac:dyDescent="0.3">
      <c r="A1187" s="143">
        <v>45357.234699074077</v>
      </c>
      <c r="B1187" s="46">
        <f t="shared" si="18"/>
        <v>45357.234722222223</v>
      </c>
      <c r="C1187" s="141">
        <v>2.6933043478260901</v>
      </c>
      <c r="D1187" s="141">
        <v>0.31045652173913002</v>
      </c>
      <c r="E1187" s="141">
        <v>1400.0772727272699</v>
      </c>
      <c r="F1187" s="141">
        <v>39.825454545454498</v>
      </c>
      <c r="G1187" s="141">
        <v>28.995000000000001</v>
      </c>
      <c r="H1187" s="141">
        <v>35.026666666666699</v>
      </c>
      <c r="I1187" s="141">
        <v>6.6059999999999999</v>
      </c>
      <c r="J1187" s="141">
        <v>1.49</v>
      </c>
      <c r="K1187" s="141">
        <v>26.64</v>
      </c>
      <c r="L1187" s="144"/>
      <c r="M1187" s="141">
        <v>12146</v>
      </c>
      <c r="N1187" s="141">
        <v>4815.31383333333</v>
      </c>
      <c r="O1187" s="144"/>
    </row>
    <row r="1188" spans="1:15" ht="14.4" x14ac:dyDescent="0.3">
      <c r="A1188" s="143">
        <v>45357.235393518517</v>
      </c>
      <c r="B1188" s="46">
        <f t="shared" si="18"/>
        <v>45357.23541666667</v>
      </c>
      <c r="C1188" s="141">
        <v>2.6912454545454501</v>
      </c>
      <c r="D1188" s="141">
        <v>0.31311818181818202</v>
      </c>
      <c r="E1188" s="141">
        <v>1399.6476190476201</v>
      </c>
      <c r="F1188" s="141">
        <v>39.510624999999997</v>
      </c>
      <c r="G1188" s="141">
        <v>29.156666666666698</v>
      </c>
      <c r="H1188" s="141">
        <v>35.023333333333298</v>
      </c>
      <c r="I1188" s="141">
        <v>6.6025</v>
      </c>
      <c r="J1188" s="141">
        <v>1.48</v>
      </c>
      <c r="K1188" s="141">
        <v>26.675000000000001</v>
      </c>
      <c r="L1188" s="144"/>
      <c r="M1188" s="141">
        <v>12149</v>
      </c>
      <c r="N1188" s="141">
        <v>4814.9692307692303</v>
      </c>
      <c r="O1188" s="144"/>
    </row>
    <row r="1189" spans="1:15" ht="14.4" x14ac:dyDescent="0.3">
      <c r="A1189" s="143">
        <v>45357.236087962963</v>
      </c>
      <c r="B1189" s="46">
        <f t="shared" si="18"/>
        <v>45357.236111111109</v>
      </c>
      <c r="C1189" s="141">
        <v>2.6854954545454501</v>
      </c>
      <c r="D1189" s="141">
        <v>0.31513478260869598</v>
      </c>
      <c r="E1189" s="141">
        <v>1399.8</v>
      </c>
      <c r="F1189" s="141">
        <v>39.35</v>
      </c>
      <c r="G1189" s="141">
        <v>29.364999999999998</v>
      </c>
      <c r="H1189" s="141">
        <v>35.024999999999999</v>
      </c>
      <c r="I1189" s="141">
        <v>6.6031250000000004</v>
      </c>
      <c r="J1189" s="141">
        <v>1.4950000000000001</v>
      </c>
      <c r="K1189" s="141">
        <v>26.645</v>
      </c>
      <c r="L1189" s="144"/>
      <c r="M1189" s="141">
        <v>12173.25</v>
      </c>
      <c r="N1189" s="141">
        <v>4814.5696666666699</v>
      </c>
      <c r="O1189" s="144"/>
    </row>
    <row r="1190" spans="1:15" ht="14.4" x14ac:dyDescent="0.3">
      <c r="A1190" s="143">
        <v>45357.23678240741</v>
      </c>
      <c r="B1190" s="46">
        <f t="shared" si="18"/>
        <v>45357.236805555556</v>
      </c>
      <c r="C1190" s="141">
        <v>2.6803608695652201</v>
      </c>
      <c r="D1190" s="141">
        <v>0.31684347826087</v>
      </c>
      <c r="E1190" s="141">
        <v>1400.3681818181799</v>
      </c>
      <c r="F1190" s="141">
        <v>39.579090909090901</v>
      </c>
      <c r="G1190" s="141">
        <v>29.48</v>
      </c>
      <c r="H1190" s="141">
        <v>35.024999999999999</v>
      </c>
      <c r="I1190" s="141">
        <v>6.6014999999999997</v>
      </c>
      <c r="J1190" s="141">
        <v>1.4950000000000001</v>
      </c>
      <c r="K1190" s="141">
        <v>26.675000000000001</v>
      </c>
      <c r="L1190" s="141"/>
      <c r="M1190" s="141">
        <v>12199</v>
      </c>
      <c r="N1190" s="141">
        <v>4814.1796999999997</v>
      </c>
      <c r="O1190" s="144"/>
    </row>
    <row r="1191" spans="1:15" ht="14.4" x14ac:dyDescent="0.3">
      <c r="A1191" s="143">
        <v>45357.237476851849</v>
      </c>
      <c r="B1191" s="46">
        <f t="shared" si="18"/>
        <v>45357.237500000003</v>
      </c>
      <c r="C1191" s="141">
        <v>2.6797652173912998</v>
      </c>
      <c r="D1191" s="141">
        <v>0.324539130434783</v>
      </c>
      <c r="E1191" s="141">
        <v>1399.75238095238</v>
      </c>
      <c r="F1191" s="141">
        <v>40.201111111111103</v>
      </c>
      <c r="G1191" s="141">
        <v>29.414999999999999</v>
      </c>
      <c r="H1191" s="141">
        <v>35.023333333333298</v>
      </c>
      <c r="I1191" s="141">
        <v>6.6051250000000001</v>
      </c>
      <c r="J1191" s="141">
        <v>1.5</v>
      </c>
      <c r="K1191" s="141">
        <v>26.807692307692299</v>
      </c>
      <c r="L1191" s="144"/>
      <c r="M1191" s="141">
        <v>12219</v>
      </c>
      <c r="N1191" s="141">
        <v>4813.7929090909101</v>
      </c>
      <c r="O1191" s="144"/>
    </row>
    <row r="1192" spans="1:15" ht="14.4" x14ac:dyDescent="0.3">
      <c r="A1192" s="143">
        <v>45357.238171296296</v>
      </c>
      <c r="B1192" s="46">
        <f t="shared" si="18"/>
        <v>45357.23819444445</v>
      </c>
      <c r="C1192" s="141">
        <v>2.68006842105263</v>
      </c>
      <c r="D1192" s="141">
        <v>0.31915714285714297</v>
      </c>
      <c r="E1192" s="141">
        <v>1399.7619047619</v>
      </c>
      <c r="F1192" s="141">
        <v>40.248421052631599</v>
      </c>
      <c r="G1192" s="141">
        <v>29.364999999999998</v>
      </c>
      <c r="H1192" s="141">
        <v>35.020000000000003</v>
      </c>
      <c r="I1192" s="141">
        <v>6.6020000000000003</v>
      </c>
      <c r="J1192" s="141">
        <v>1.5</v>
      </c>
      <c r="K1192" s="141">
        <v>26.9033333333333</v>
      </c>
      <c r="L1192" s="144"/>
      <c r="M1192" s="141">
        <v>12232</v>
      </c>
      <c r="N1192" s="141">
        <v>4813.4541111111103</v>
      </c>
      <c r="O1192" s="144"/>
    </row>
    <row r="1193" spans="1:15" ht="14.4" x14ac:dyDescent="0.3">
      <c r="A1193" s="143">
        <v>45357.238865740743</v>
      </c>
      <c r="B1193" s="46">
        <f t="shared" si="18"/>
        <v>45357.238888888889</v>
      </c>
      <c r="C1193" s="141">
        <v>2.6829000000000001</v>
      </c>
      <c r="D1193" s="141">
        <v>0.31526521739130398</v>
      </c>
      <c r="E1193" s="141">
        <v>1400.0590909090899</v>
      </c>
      <c r="F1193" s="141">
        <v>39.985909090909097</v>
      </c>
      <c r="G1193" s="141">
        <v>29.34</v>
      </c>
      <c r="H1193" s="141">
        <v>35.020000000000003</v>
      </c>
      <c r="I1193" s="141">
        <v>6.6022222222222204</v>
      </c>
      <c r="J1193" s="141">
        <v>1.5049999999999999</v>
      </c>
      <c r="K1193" s="141">
        <v>26.88</v>
      </c>
      <c r="L1193" s="144"/>
      <c r="M1193" s="141">
        <v>12260.333333333299</v>
      </c>
      <c r="N1193" s="141">
        <v>4813.08422222222</v>
      </c>
      <c r="O1193" s="144"/>
    </row>
    <row r="1194" spans="1:15" ht="14.4" x14ac:dyDescent="0.3">
      <c r="A1194" s="143">
        <v>45357.239560185182</v>
      </c>
      <c r="B1194" s="46">
        <f t="shared" si="18"/>
        <v>45357.239583333336</v>
      </c>
      <c r="C1194" s="141">
        <v>2.6814086956521699</v>
      </c>
      <c r="D1194" s="141">
        <v>0.32294347826087</v>
      </c>
      <c r="E1194" s="141">
        <v>1400.1869565217401</v>
      </c>
      <c r="F1194" s="141">
        <v>39.656086956521698</v>
      </c>
      <c r="G1194" s="141">
        <v>29.43</v>
      </c>
      <c r="H1194" s="141">
        <v>35.016666666666701</v>
      </c>
      <c r="I1194" s="141">
        <v>6.6025</v>
      </c>
      <c r="J1194" s="141">
        <v>1.5133333333333301</v>
      </c>
      <c r="K1194" s="141">
        <v>26.85</v>
      </c>
      <c r="L1194" s="144"/>
      <c r="M1194" s="141">
        <v>12274</v>
      </c>
      <c r="N1194" s="141">
        <v>4812.723</v>
      </c>
      <c r="O1194" s="144"/>
    </row>
    <row r="1195" spans="1:15" ht="14.4" x14ac:dyDescent="0.3">
      <c r="A1195" s="143">
        <v>45357.240254629629</v>
      </c>
      <c r="B1195" s="46">
        <f t="shared" si="18"/>
        <v>45357.240277777782</v>
      </c>
      <c r="C1195" s="141">
        <v>2.6805869565217399</v>
      </c>
      <c r="D1195" s="141">
        <v>0.32145652173912997</v>
      </c>
      <c r="E1195" s="141">
        <v>1399.9380952381</v>
      </c>
      <c r="F1195" s="141">
        <v>39.93</v>
      </c>
      <c r="G1195" s="141">
        <v>29.44</v>
      </c>
      <c r="H1195" s="141">
        <v>35.014285714285698</v>
      </c>
      <c r="I1195" s="141">
        <v>6.6047500000000001</v>
      </c>
      <c r="J1195" s="141">
        <v>1.5049999999999999</v>
      </c>
      <c r="K1195" s="141">
        <v>26.89</v>
      </c>
      <c r="L1195" s="144"/>
      <c r="M1195" s="141">
        <v>12300.75</v>
      </c>
      <c r="N1195" s="141">
        <v>4812.3477499999999</v>
      </c>
      <c r="O1195" s="144"/>
    </row>
    <row r="1196" spans="1:15" ht="14.4" x14ac:dyDescent="0.3">
      <c r="A1196" s="143">
        <v>45357.240949074076</v>
      </c>
      <c r="B1196" s="46">
        <f t="shared" si="18"/>
        <v>45357.240972222222</v>
      </c>
      <c r="C1196" s="141">
        <v>2.67491818181818</v>
      </c>
      <c r="D1196" s="141">
        <v>0.32407391304347799</v>
      </c>
      <c r="E1196" s="141">
        <v>1399.6913043478301</v>
      </c>
      <c r="F1196" s="141">
        <v>39.447222222222202</v>
      </c>
      <c r="G1196" s="141">
        <v>29.535</v>
      </c>
      <c r="H1196" s="141">
        <v>35.014285714285698</v>
      </c>
      <c r="I1196" s="141">
        <v>6.6025</v>
      </c>
      <c r="J1196" s="141">
        <v>1.5</v>
      </c>
      <c r="K1196" s="141">
        <v>26.95</v>
      </c>
      <c r="L1196" s="144"/>
      <c r="M1196" s="141">
        <v>12315</v>
      </c>
      <c r="N1196" s="141">
        <v>4811.9742222222203</v>
      </c>
      <c r="O1196" s="144"/>
    </row>
    <row r="1197" spans="1:15" ht="14.4" x14ac:dyDescent="0.3">
      <c r="A1197" s="143">
        <v>45357.241643518515</v>
      </c>
      <c r="B1197" s="46">
        <f t="shared" si="18"/>
        <v>45357.241666666669</v>
      </c>
      <c r="C1197" s="141">
        <v>2.6713521739130401</v>
      </c>
      <c r="D1197" s="141">
        <v>0.32973478260869599</v>
      </c>
      <c r="E1197" s="141">
        <v>1400.02608695652</v>
      </c>
      <c r="F1197" s="141">
        <v>39.081304347826098</v>
      </c>
      <c r="G1197" s="141">
        <v>29.754999999999999</v>
      </c>
      <c r="H1197" s="141">
        <v>35.015000000000001</v>
      </c>
      <c r="I1197" s="141">
        <v>6.60344444444444</v>
      </c>
      <c r="J1197" s="141">
        <v>1.51</v>
      </c>
      <c r="K1197" s="141">
        <v>26.93</v>
      </c>
      <c r="L1197" s="144"/>
      <c r="M1197" s="141">
        <v>12340.333333333299</v>
      </c>
      <c r="N1197" s="141">
        <v>4811.6107499999998</v>
      </c>
      <c r="O1197" s="144"/>
    </row>
    <row r="1198" spans="1:15" ht="14.4" x14ac:dyDescent="0.3">
      <c r="A1198" s="143">
        <v>45357.242337962962</v>
      </c>
      <c r="B1198" s="46">
        <f t="shared" si="18"/>
        <v>45357.242361111115</v>
      </c>
      <c r="C1198" s="141">
        <v>2.66617272727273</v>
      </c>
      <c r="D1198" s="141">
        <v>0.33151904761904799</v>
      </c>
      <c r="E1198" s="141">
        <v>1400.1636363636401</v>
      </c>
      <c r="F1198" s="141">
        <v>39.886666666666699</v>
      </c>
      <c r="G1198" s="141">
        <v>29.78</v>
      </c>
      <c r="H1198" s="141">
        <v>35.015000000000001</v>
      </c>
      <c r="I1198" s="141">
        <v>6.6035000000000004</v>
      </c>
      <c r="J1198" s="141">
        <v>1.5149999999999999</v>
      </c>
      <c r="K1198" s="141">
        <v>26.989000000000001</v>
      </c>
      <c r="L1198" s="144"/>
      <c r="M1198" s="141">
        <v>12357</v>
      </c>
      <c r="N1198" s="141">
        <v>4811.2726000000002</v>
      </c>
      <c r="O1198" s="144"/>
    </row>
    <row r="1199" spans="1:15" ht="14.4" x14ac:dyDescent="0.3">
      <c r="A1199" s="143">
        <v>45357.243032407408</v>
      </c>
      <c r="B1199" s="46">
        <f t="shared" si="18"/>
        <v>45357.243055555555</v>
      </c>
      <c r="C1199" s="141">
        <v>2.6672173913043502</v>
      </c>
      <c r="D1199" s="141">
        <v>0.33356521739130401</v>
      </c>
      <c r="E1199" s="141">
        <v>1399.99545454545</v>
      </c>
      <c r="F1199" s="141">
        <v>40.015000000000001</v>
      </c>
      <c r="G1199" s="141">
        <v>29.78</v>
      </c>
      <c r="H1199" s="141">
        <v>35.015000000000001</v>
      </c>
      <c r="I1199" s="141">
        <v>6.6032727272727296</v>
      </c>
      <c r="J1199" s="141">
        <v>1.52</v>
      </c>
      <c r="K1199" s="141">
        <v>27.107777777777802</v>
      </c>
      <c r="L1199" s="144"/>
      <c r="M1199" s="141">
        <v>12384</v>
      </c>
      <c r="N1199" s="141">
        <v>4810.8833636363597</v>
      </c>
      <c r="O1199" s="144"/>
    </row>
    <row r="1200" spans="1:15" ht="14.4" x14ac:dyDescent="0.3">
      <c r="A1200" s="143">
        <v>45357.243726851855</v>
      </c>
      <c r="B1200" s="46">
        <f t="shared" si="18"/>
        <v>45357.243750000001</v>
      </c>
      <c r="C1200" s="141">
        <v>2.6668913043478302</v>
      </c>
      <c r="D1200" s="141">
        <v>0.33267826086956498</v>
      </c>
      <c r="E1200" s="141">
        <v>1399.99130434783</v>
      </c>
      <c r="F1200" s="141">
        <v>39.940588235294101</v>
      </c>
      <c r="G1200" s="141">
        <v>29.78</v>
      </c>
      <c r="H1200" s="141">
        <v>35.014000000000003</v>
      </c>
      <c r="I1200" s="141">
        <v>6.6035000000000004</v>
      </c>
      <c r="J1200" s="141">
        <v>1.52</v>
      </c>
      <c r="K1200" s="141">
        <v>27.164999999999999</v>
      </c>
      <c r="L1200" s="144"/>
      <c r="M1200" s="141">
        <v>12399</v>
      </c>
      <c r="N1200" s="141">
        <v>4810.5410000000002</v>
      </c>
      <c r="O1200" s="144"/>
    </row>
    <row r="1201" spans="1:15" ht="14.4" x14ac:dyDescent="0.3">
      <c r="A1201" s="143">
        <v>45357.244421296295</v>
      </c>
      <c r="B1201" s="46">
        <f t="shared" si="18"/>
        <v>45357.244444444448</v>
      </c>
      <c r="C1201" s="141">
        <v>2.6682409090909101</v>
      </c>
      <c r="D1201" s="141">
        <v>0.32916818181818203</v>
      </c>
      <c r="E1201" s="141">
        <v>1399.9142857142899</v>
      </c>
      <c r="F1201" s="141">
        <v>40.296363636363601</v>
      </c>
      <c r="G1201" s="141">
        <v>29.704999999999998</v>
      </c>
      <c r="H1201" s="141">
        <v>35.005000000000003</v>
      </c>
      <c r="I1201" s="141">
        <v>6.6032857142857102</v>
      </c>
      <c r="J1201" s="141">
        <v>1.53</v>
      </c>
      <c r="K1201" s="141">
        <v>27.184999999999999</v>
      </c>
      <c r="L1201" s="144"/>
      <c r="M1201" s="141">
        <v>12426</v>
      </c>
      <c r="N1201" s="141">
        <v>4810.1584375000002</v>
      </c>
      <c r="O1201" s="144"/>
    </row>
    <row r="1202" spans="1:15" ht="14.4" x14ac:dyDescent="0.3">
      <c r="A1202" s="143">
        <v>45357.245115740741</v>
      </c>
      <c r="B1202" s="46">
        <f t="shared" si="18"/>
        <v>45357.245138888888</v>
      </c>
      <c r="C1202" s="141">
        <v>2.6667000000000001</v>
      </c>
      <c r="D1202" s="141">
        <v>0.33402173913043498</v>
      </c>
      <c r="E1202" s="141">
        <v>1399.99565217391</v>
      </c>
      <c r="F1202" s="141">
        <v>39.547391304347798</v>
      </c>
      <c r="G1202" s="141">
        <v>29.795000000000002</v>
      </c>
      <c r="H1202" s="141">
        <v>35</v>
      </c>
      <c r="I1202" s="141">
        <v>6.6040000000000001</v>
      </c>
      <c r="J1202" s="141">
        <v>1.54</v>
      </c>
      <c r="K1202" s="141">
        <v>27.17</v>
      </c>
      <c r="L1202" s="144"/>
      <c r="M1202" s="141">
        <v>12440</v>
      </c>
      <c r="N1202" s="141">
        <v>4809.7633333333297</v>
      </c>
      <c r="O1202" s="144"/>
    </row>
    <row r="1203" spans="1:15" ht="14.4" x14ac:dyDescent="0.3">
      <c r="A1203" s="143">
        <v>45357.245810185188</v>
      </c>
      <c r="B1203" s="46">
        <f t="shared" si="18"/>
        <v>45357.245833333334</v>
      </c>
      <c r="C1203" s="141">
        <v>2.6639913043478298</v>
      </c>
      <c r="D1203" s="141">
        <v>0.33829999999999999</v>
      </c>
      <c r="E1203" s="141">
        <v>1399.76086956522</v>
      </c>
      <c r="F1203" s="141">
        <v>39.4716666666667</v>
      </c>
      <c r="G1203" s="141">
        <v>29.925000000000001</v>
      </c>
      <c r="H1203" s="141">
        <v>34.994999999999997</v>
      </c>
      <c r="I1203" s="141">
        <v>6.6042222222222202</v>
      </c>
      <c r="J1203" s="141">
        <v>1.54</v>
      </c>
      <c r="K1203" s="141">
        <v>27.1466666666667</v>
      </c>
      <c r="L1203" s="144"/>
      <c r="M1203" s="141">
        <v>12460.333333333299</v>
      </c>
      <c r="N1203" s="141">
        <v>4809.3927142857101</v>
      </c>
      <c r="O1203" s="144"/>
    </row>
    <row r="1204" spans="1:15" ht="14.4" x14ac:dyDescent="0.3">
      <c r="A1204" s="143">
        <v>45357.246504629627</v>
      </c>
      <c r="B1204" s="46">
        <f t="shared" si="18"/>
        <v>45357.246527777781</v>
      </c>
      <c r="C1204" s="141">
        <v>2.6591304347826101</v>
      </c>
      <c r="D1204" s="141">
        <v>0.34363043478260902</v>
      </c>
      <c r="E1204" s="141">
        <v>1399.8454545454499</v>
      </c>
      <c r="F1204" s="141">
        <v>39.511666666666699</v>
      </c>
      <c r="G1204" s="141">
        <v>30.065000000000001</v>
      </c>
      <c r="H1204" s="141">
        <v>35</v>
      </c>
      <c r="I1204" s="141">
        <v>6.6044999999999998</v>
      </c>
      <c r="J1204" s="141">
        <v>1.54</v>
      </c>
      <c r="K1204" s="141">
        <v>27.19875</v>
      </c>
      <c r="L1204" s="144"/>
      <c r="M1204" s="141">
        <v>12482</v>
      </c>
      <c r="N1204" s="141">
        <v>4809.0905333333303</v>
      </c>
      <c r="O1204" s="144"/>
    </row>
    <row r="1205" spans="1:15" ht="14.4" x14ac:dyDescent="0.3">
      <c r="A1205" s="143">
        <v>45357.247199074074</v>
      </c>
      <c r="B1205" s="46">
        <f t="shared" si="18"/>
        <v>45357.24722222222</v>
      </c>
      <c r="C1205" s="141">
        <v>2.65414090909091</v>
      </c>
      <c r="D1205" s="141">
        <v>0.34409565217391302</v>
      </c>
      <c r="E1205" s="141">
        <v>1399.75</v>
      </c>
      <c r="F1205" s="141">
        <v>39.994</v>
      </c>
      <c r="G1205" s="141">
        <v>30.074999999999999</v>
      </c>
      <c r="H1205" s="141">
        <v>35.01</v>
      </c>
      <c r="I1205" s="141">
        <v>6.6024444444444397</v>
      </c>
      <c r="J1205" s="141">
        <v>1.5349999999999999</v>
      </c>
      <c r="K1205" s="141">
        <v>27.316666666666698</v>
      </c>
      <c r="L1205" s="144"/>
      <c r="M1205" s="141">
        <v>12505.666666666701</v>
      </c>
      <c r="N1205" s="141">
        <v>4808.7771249999996</v>
      </c>
      <c r="O1205" s="144"/>
    </row>
    <row r="1206" spans="1:15" ht="14.4" x14ac:dyDescent="0.3">
      <c r="A1206" s="143">
        <v>45357.247893518521</v>
      </c>
      <c r="B1206" s="46">
        <f t="shared" si="18"/>
        <v>45357.247916666667</v>
      </c>
      <c r="C1206" s="141">
        <v>2.6599565217391299</v>
      </c>
      <c r="D1206" s="141">
        <v>0.34033913043478298</v>
      </c>
      <c r="E1206" s="141">
        <v>1400.5636363636399</v>
      </c>
      <c r="F1206" s="141">
        <v>40.321428571428598</v>
      </c>
      <c r="G1206" s="141">
        <v>29.96</v>
      </c>
      <c r="H1206" s="141">
        <v>35.003999999999998</v>
      </c>
      <c r="I1206" s="141">
        <v>6.6044999999999998</v>
      </c>
      <c r="J1206" s="141">
        <v>1.54666666666667</v>
      </c>
      <c r="K1206" s="141">
        <v>27.417142857142899</v>
      </c>
      <c r="L1206" s="144"/>
      <c r="M1206" s="141">
        <v>12524</v>
      </c>
      <c r="N1206" s="141">
        <v>4808.3387272727296</v>
      </c>
      <c r="O1206" s="144"/>
    </row>
    <row r="1207" spans="1:15" ht="14.4" x14ac:dyDescent="0.3">
      <c r="A1207" s="143">
        <v>45357.24858796296</v>
      </c>
      <c r="B1207" s="46">
        <f t="shared" si="18"/>
        <v>45357.248611111114</v>
      </c>
      <c r="C1207" s="141">
        <v>2.6580956521739099</v>
      </c>
      <c r="D1207" s="141">
        <v>0.34003478260869602</v>
      </c>
      <c r="E1207" s="141">
        <v>1399.5826086956499</v>
      </c>
      <c r="F1207" s="141">
        <v>39.607142857142897</v>
      </c>
      <c r="G1207" s="141">
        <v>30.05</v>
      </c>
      <c r="H1207" s="141">
        <v>35.005000000000003</v>
      </c>
      <c r="I1207" s="141">
        <v>6.6019090909090901</v>
      </c>
      <c r="J1207" s="141">
        <v>1.54666666666667</v>
      </c>
      <c r="K1207" s="141">
        <v>27.44</v>
      </c>
      <c r="L1207" s="144"/>
      <c r="M1207" s="141">
        <v>12548.666666666701</v>
      </c>
      <c r="N1207" s="141">
        <v>4807.9776363636402</v>
      </c>
      <c r="O1207" s="144"/>
    </row>
    <row r="1208" spans="1:15" ht="14.4" x14ac:dyDescent="0.3">
      <c r="A1208" s="143">
        <v>45357.249282407407</v>
      </c>
      <c r="B1208" s="46">
        <f t="shared" si="18"/>
        <v>45357.249305555561</v>
      </c>
      <c r="C1208" s="141">
        <v>2.6526608695652198</v>
      </c>
      <c r="D1208" s="141">
        <v>0.34543478260869598</v>
      </c>
      <c r="E1208" s="141">
        <v>1400.25</v>
      </c>
      <c r="F1208" s="141">
        <v>39.468666666666699</v>
      </c>
      <c r="G1208" s="141">
        <v>30.195</v>
      </c>
      <c r="H1208" s="141">
        <v>35.005000000000003</v>
      </c>
      <c r="I1208" s="141">
        <v>6.6029999999999998</v>
      </c>
      <c r="J1208" s="141">
        <v>1.55</v>
      </c>
      <c r="K1208" s="141">
        <v>27.426666666666701</v>
      </c>
      <c r="L1208" s="144"/>
      <c r="M1208" s="141">
        <v>12566</v>
      </c>
      <c r="N1208" s="141">
        <v>4807.6722499999996</v>
      </c>
      <c r="O1208" s="144"/>
    </row>
    <row r="1209" spans="1:15" ht="14.4" x14ac:dyDescent="0.3">
      <c r="A1209" s="143">
        <v>45357.249976851854</v>
      </c>
      <c r="B1209" s="46">
        <f t="shared" si="18"/>
        <v>45357.25</v>
      </c>
      <c r="C1209" s="141">
        <v>2.6489565217391302</v>
      </c>
      <c r="D1209" s="141">
        <v>0.35047826086956502</v>
      </c>
      <c r="E1209" s="141">
        <v>1399.74782608696</v>
      </c>
      <c r="F1209" s="141">
        <v>39.564999999999998</v>
      </c>
      <c r="G1209" s="141">
        <v>30.305</v>
      </c>
      <c r="H1209" s="141">
        <v>35.01</v>
      </c>
      <c r="I1209" s="141">
        <v>6.6020000000000003</v>
      </c>
      <c r="J1209" s="141">
        <v>1.56</v>
      </c>
      <c r="K1209" s="141">
        <v>27.48</v>
      </c>
      <c r="L1209" s="144"/>
      <c r="M1209" s="141">
        <v>12589.25</v>
      </c>
      <c r="N1209" s="141">
        <v>4807.2979999999998</v>
      </c>
      <c r="O1209" s="144"/>
    </row>
    <row r="1210" spans="1:15" ht="14.4" x14ac:dyDescent="0.3">
      <c r="A1210" s="143">
        <v>45357.250671296293</v>
      </c>
      <c r="B1210" s="46">
        <f t="shared" si="18"/>
        <v>45357.250694444447</v>
      </c>
      <c r="C1210" s="141">
        <v>2.6463045454545502</v>
      </c>
      <c r="D1210" s="141">
        <v>0.35610909090909099</v>
      </c>
      <c r="E1210" s="141">
        <v>1399.97727272727</v>
      </c>
      <c r="F1210" s="141">
        <v>39.953888888888898</v>
      </c>
      <c r="G1210" s="141">
        <v>30.31</v>
      </c>
      <c r="H1210" s="141">
        <v>35.01</v>
      </c>
      <c r="I1210" s="141">
        <v>6.6035000000000004</v>
      </c>
      <c r="J1210" s="141">
        <v>1.56</v>
      </c>
      <c r="K1210" s="141">
        <v>27.571111111111101</v>
      </c>
      <c r="L1210" s="144"/>
      <c r="M1210" s="141">
        <v>12607</v>
      </c>
      <c r="N1210" s="141">
        <v>4807.0275714285699</v>
      </c>
      <c r="O1210" s="144"/>
    </row>
    <row r="1211" spans="1:15" ht="14.4" x14ac:dyDescent="0.3">
      <c r="A1211" s="143">
        <v>45357.25136574074</v>
      </c>
      <c r="B1211" s="46">
        <f t="shared" si="18"/>
        <v>45357.251388888893</v>
      </c>
      <c r="C1211" s="141">
        <v>2.6468347826087002</v>
      </c>
      <c r="D1211" s="141">
        <v>0.351986956521739</v>
      </c>
      <c r="E1211" s="141">
        <v>1400.1130434782599</v>
      </c>
      <c r="F1211" s="141">
        <v>40.04</v>
      </c>
      <c r="G1211" s="141">
        <v>30.295000000000002</v>
      </c>
      <c r="H1211" s="141">
        <v>35.015000000000001</v>
      </c>
      <c r="I1211" s="141">
        <v>6.6044444444444403</v>
      </c>
      <c r="J1211" s="141">
        <v>1.56</v>
      </c>
      <c r="K1211" s="141">
        <v>27.65</v>
      </c>
      <c r="L1211" s="144"/>
      <c r="M1211" s="141">
        <v>12639</v>
      </c>
      <c r="N1211" s="141">
        <v>4806.5572727272702</v>
      </c>
      <c r="O1211" s="144"/>
    </row>
    <row r="1212" spans="1:15" ht="14.4" x14ac:dyDescent="0.3">
      <c r="A1212" s="143">
        <v>45357.252060185187</v>
      </c>
      <c r="B1212" s="46">
        <f t="shared" si="18"/>
        <v>45357.252083333333</v>
      </c>
      <c r="C1212" s="141">
        <v>2.64695652173913</v>
      </c>
      <c r="D1212" s="141">
        <v>0.35254347826087001</v>
      </c>
      <c r="E1212" s="141">
        <v>1399.6</v>
      </c>
      <c r="F1212" s="141">
        <v>39.774500000000003</v>
      </c>
      <c r="G1212" s="141">
        <v>30.355</v>
      </c>
      <c r="H1212" s="141">
        <v>35.015000000000001</v>
      </c>
      <c r="I1212" s="141">
        <v>6.6025</v>
      </c>
      <c r="J1212" s="141">
        <v>1.5660000000000001</v>
      </c>
      <c r="K1212" s="141">
        <v>27.675000000000001</v>
      </c>
      <c r="L1212" s="144"/>
      <c r="M1212" s="141">
        <v>12649</v>
      </c>
      <c r="N1212" s="141">
        <v>4806.2462727272696</v>
      </c>
      <c r="O1212" s="144"/>
    </row>
    <row r="1213" spans="1:15" ht="14.4" x14ac:dyDescent="0.3">
      <c r="A1213" s="143">
        <v>45357.252754629626</v>
      </c>
      <c r="B1213" s="46">
        <f t="shared" si="18"/>
        <v>45357.25277777778</v>
      </c>
      <c r="C1213" s="141">
        <v>2.6421695652173902</v>
      </c>
      <c r="D1213" s="141">
        <v>0.35526521739130401</v>
      </c>
      <c r="E1213" s="141">
        <v>1399.8409090909099</v>
      </c>
      <c r="F1213" s="141">
        <v>39.6247368421053</v>
      </c>
      <c r="G1213" s="141">
        <v>30.454999999999998</v>
      </c>
      <c r="H1213" s="141">
        <v>35.015000000000001</v>
      </c>
      <c r="I1213" s="141">
        <v>6.6024444444444397</v>
      </c>
      <c r="J1213" s="141">
        <v>1.5660000000000001</v>
      </c>
      <c r="K1213" s="141">
        <v>27.69</v>
      </c>
      <c r="L1213" s="144"/>
      <c r="M1213" s="141">
        <v>12672</v>
      </c>
      <c r="N1213" s="141">
        <v>4805.8627999999999</v>
      </c>
      <c r="O1213" s="144"/>
    </row>
    <row r="1214" spans="1:15" ht="14.4" x14ac:dyDescent="0.3">
      <c r="A1214" s="143">
        <v>45357.253449074073</v>
      </c>
      <c r="B1214" s="46">
        <f t="shared" si="18"/>
        <v>45357.253472222226</v>
      </c>
      <c r="C1214" s="141">
        <v>2.6398318181818201</v>
      </c>
      <c r="D1214" s="141">
        <v>0.35970000000000002</v>
      </c>
      <c r="E1214" s="141">
        <v>1400.06666666667</v>
      </c>
      <c r="F1214" s="141">
        <v>39.9</v>
      </c>
      <c r="G1214" s="141">
        <v>30.454999999999998</v>
      </c>
      <c r="H1214" s="141">
        <v>35.015000000000001</v>
      </c>
      <c r="I1214" s="141">
        <v>6.6025</v>
      </c>
      <c r="J1214" s="141">
        <v>1.575</v>
      </c>
      <c r="K1214" s="141">
        <v>27.734999999999999</v>
      </c>
      <c r="L1214" s="144"/>
      <c r="M1214" s="141">
        <v>12691</v>
      </c>
      <c r="N1214" s="141">
        <v>4805.4628000000002</v>
      </c>
      <c r="O1214" s="144"/>
    </row>
    <row r="1215" spans="1:15" ht="14.4" x14ac:dyDescent="0.3">
      <c r="A1215" s="143">
        <v>45357.254143518519</v>
      </c>
      <c r="B1215" s="46">
        <f t="shared" si="18"/>
        <v>45357.254166666666</v>
      </c>
      <c r="C1215" s="141">
        <v>2.64259565217391</v>
      </c>
      <c r="D1215" s="141">
        <v>0.35744347826086997</v>
      </c>
      <c r="E1215" s="141">
        <v>1399.8681818181799</v>
      </c>
      <c r="F1215" s="141">
        <v>40.219444444444399</v>
      </c>
      <c r="G1215" s="141">
        <v>30.436666666666699</v>
      </c>
      <c r="H1215" s="141">
        <v>35.015000000000001</v>
      </c>
      <c r="I1215" s="141">
        <v>6.6028000000000002</v>
      </c>
      <c r="J1215" s="141">
        <v>1.58</v>
      </c>
      <c r="K1215" s="141">
        <v>27.8</v>
      </c>
      <c r="L1215" s="144"/>
      <c r="M1215" s="141">
        <v>12714.5</v>
      </c>
      <c r="N1215" s="141">
        <v>4805.0876923076903</v>
      </c>
      <c r="O1215" s="144"/>
    </row>
    <row r="1216" spans="1:15" ht="14.4" x14ac:dyDescent="0.3">
      <c r="A1216" s="143">
        <v>45357.254837962966</v>
      </c>
      <c r="B1216" s="46">
        <f t="shared" si="18"/>
        <v>45357.254861111112</v>
      </c>
      <c r="C1216" s="141">
        <v>2.64255454545455</v>
      </c>
      <c r="D1216" s="141">
        <v>0.36086086956521701</v>
      </c>
      <c r="E1216" s="141">
        <v>1399.48260869565</v>
      </c>
      <c r="F1216" s="141">
        <v>40.015555555555601</v>
      </c>
      <c r="G1216" s="141">
        <v>30.405000000000001</v>
      </c>
      <c r="H1216" s="141">
        <v>35.014000000000003</v>
      </c>
      <c r="I1216" s="141">
        <v>6.6025</v>
      </c>
      <c r="J1216" s="141">
        <v>1.58</v>
      </c>
      <c r="K1216" s="141">
        <v>27.835000000000001</v>
      </c>
      <c r="L1216" s="144"/>
      <c r="M1216" s="141">
        <v>12733</v>
      </c>
      <c r="N1216" s="141">
        <v>4804.7655833333301</v>
      </c>
      <c r="O1216" s="144"/>
    </row>
    <row r="1217" spans="1:15" ht="14.4" x14ac:dyDescent="0.3">
      <c r="A1217" s="143">
        <v>45357.255532407406</v>
      </c>
      <c r="B1217" s="46">
        <f t="shared" si="18"/>
        <v>45357.255555555559</v>
      </c>
      <c r="C1217" s="141">
        <v>2.64105454545455</v>
      </c>
      <c r="D1217" s="141">
        <v>0.35767272727272698</v>
      </c>
      <c r="E1217" s="141">
        <v>1400.23181818182</v>
      </c>
      <c r="F1217" s="141">
        <v>39.467727272727302</v>
      </c>
      <c r="G1217" s="141">
        <v>30.54</v>
      </c>
      <c r="H1217" s="141">
        <v>35.015000000000001</v>
      </c>
      <c r="I1217" s="141">
        <v>6.6025555555555604</v>
      </c>
      <c r="J1217" s="141">
        <v>1.585</v>
      </c>
      <c r="K1217" s="141">
        <v>27.805</v>
      </c>
      <c r="L1217" s="144"/>
      <c r="M1217" s="141">
        <v>12758.666666666701</v>
      </c>
      <c r="N1217" s="141">
        <v>4804.4357</v>
      </c>
      <c r="O1217" s="144"/>
    </row>
    <row r="1218" spans="1:15" ht="14.4" x14ac:dyDescent="0.3">
      <c r="A1218" s="143">
        <v>45357.256226851852</v>
      </c>
      <c r="B1218" s="46">
        <f t="shared" si="18"/>
        <v>45357.256249999999</v>
      </c>
      <c r="C1218" s="141">
        <v>2.6353521739130401</v>
      </c>
      <c r="D1218" s="141">
        <v>0.36929130434782598</v>
      </c>
      <c r="E1218" s="141">
        <v>1399.78181818182</v>
      </c>
      <c r="F1218" s="141">
        <v>39.340499999999999</v>
      </c>
      <c r="G1218" s="141">
        <v>30.704999999999998</v>
      </c>
      <c r="H1218" s="141">
        <v>35.015000000000001</v>
      </c>
      <c r="I1218" s="141">
        <v>6.6025</v>
      </c>
      <c r="J1218" s="141">
        <v>1.585</v>
      </c>
      <c r="K1218" s="141">
        <v>27.795000000000002</v>
      </c>
      <c r="L1218" s="144"/>
      <c r="M1218" s="141">
        <v>12775</v>
      </c>
      <c r="N1218" s="141">
        <v>4804.1378571428604</v>
      </c>
      <c r="O1218" s="144"/>
    </row>
    <row r="1219" spans="1:15" ht="14.4" x14ac:dyDescent="0.3">
      <c r="A1219" s="143">
        <v>45357.256921296299</v>
      </c>
      <c r="B1219" s="46">
        <f t="shared" ref="B1219:B1282" si="19">MROUND(A1219,"00:01:00")</f>
        <v>45357.256944444445</v>
      </c>
      <c r="C1219" s="141">
        <v>2.63023043478261</v>
      </c>
      <c r="D1219" s="141">
        <v>0.36950869565217398</v>
      </c>
      <c r="E1219" s="141">
        <v>1399.52272727273</v>
      </c>
      <c r="F1219" s="141">
        <v>39.97</v>
      </c>
      <c r="G1219" s="141">
        <v>30.67</v>
      </c>
      <c r="H1219" s="141">
        <v>35.015000000000001</v>
      </c>
      <c r="I1219" s="141">
        <v>6.6044999999999998</v>
      </c>
      <c r="J1219" s="141">
        <v>1.6</v>
      </c>
      <c r="K1219" s="141">
        <v>27.8736363636364</v>
      </c>
      <c r="L1219" s="144"/>
      <c r="M1219" s="141">
        <v>12800</v>
      </c>
      <c r="N1219" s="141">
        <v>4803.7813636363599</v>
      </c>
      <c r="O1219" s="144"/>
    </row>
    <row r="1220" spans="1:15" ht="14.4" x14ac:dyDescent="0.3">
      <c r="A1220" s="143">
        <v>45357.257615740738</v>
      </c>
      <c r="B1220" s="46">
        <f t="shared" si="19"/>
        <v>45357.257638888892</v>
      </c>
      <c r="C1220" s="141">
        <v>2.6305695652173902</v>
      </c>
      <c r="D1220" s="141">
        <v>0.36853478260869599</v>
      </c>
      <c r="E1220" s="141">
        <v>1399.8086956521699</v>
      </c>
      <c r="F1220" s="141">
        <v>39.936521739130399</v>
      </c>
      <c r="G1220" s="141">
        <v>30.754999999999999</v>
      </c>
      <c r="H1220" s="141">
        <v>35.015000000000001</v>
      </c>
      <c r="I1220" s="141">
        <v>6.6032500000000001</v>
      </c>
      <c r="J1220" s="141">
        <v>1.6</v>
      </c>
      <c r="K1220" s="141">
        <v>28.001249999999999</v>
      </c>
      <c r="L1220" s="144"/>
      <c r="M1220" s="141">
        <v>12817</v>
      </c>
      <c r="N1220" s="141">
        <v>4803.3661249999996</v>
      </c>
      <c r="O1220" s="144"/>
    </row>
    <row r="1221" spans="1:15" ht="14.4" x14ac:dyDescent="0.3">
      <c r="A1221" s="143">
        <v>45357.258310185185</v>
      </c>
      <c r="B1221" s="46">
        <f t="shared" si="19"/>
        <v>45357.258333333339</v>
      </c>
      <c r="C1221" s="141">
        <v>2.6316904761904798</v>
      </c>
      <c r="D1221" s="141">
        <v>0.36776190476190501</v>
      </c>
      <c r="E1221" s="141">
        <v>1399.665</v>
      </c>
      <c r="F1221" s="141">
        <v>40.237000000000002</v>
      </c>
      <c r="G1221" s="141">
        <v>30.68</v>
      </c>
      <c r="H1221" s="141">
        <v>35.015000000000001</v>
      </c>
      <c r="I1221" s="141">
        <v>6.6047500000000001</v>
      </c>
      <c r="J1221" s="141">
        <v>1.6</v>
      </c>
      <c r="K1221" s="141">
        <v>28.07</v>
      </c>
      <c r="L1221" s="144"/>
      <c r="M1221" s="141">
        <v>12837.5</v>
      </c>
      <c r="N1221" s="141">
        <v>4802.9910833333297</v>
      </c>
      <c r="O1221" s="144"/>
    </row>
    <row r="1222" spans="1:15" ht="14.4" x14ac:dyDescent="0.3">
      <c r="A1222" s="143">
        <v>45357.259004629632</v>
      </c>
      <c r="B1222" s="46">
        <f t="shared" si="19"/>
        <v>45357.259027777778</v>
      </c>
      <c r="C1222" s="141">
        <v>2.6290913043478299</v>
      </c>
      <c r="D1222" s="141">
        <v>0.374717391304348</v>
      </c>
      <c r="E1222" s="141">
        <v>1399.98260869565</v>
      </c>
      <c r="F1222" s="141">
        <v>39.5422222222222</v>
      </c>
      <c r="G1222" s="141">
        <v>30.815000000000001</v>
      </c>
      <c r="H1222" s="141">
        <v>35.015000000000001</v>
      </c>
      <c r="I1222" s="141">
        <v>6.6020000000000003</v>
      </c>
      <c r="J1222" s="141">
        <v>1.6</v>
      </c>
      <c r="K1222" s="141">
        <v>28.065000000000001</v>
      </c>
      <c r="L1222" s="144"/>
      <c r="M1222" s="141">
        <v>12858</v>
      </c>
      <c r="N1222" s="141">
        <v>4802.6807272727301</v>
      </c>
      <c r="O1222" s="144"/>
    </row>
    <row r="1223" spans="1:15" ht="14.4" x14ac:dyDescent="0.3">
      <c r="A1223" s="143">
        <v>45357.259699074071</v>
      </c>
      <c r="B1223" s="46">
        <f t="shared" si="19"/>
        <v>45357.259722222225</v>
      </c>
      <c r="C1223" s="141">
        <v>2.62420909090909</v>
      </c>
      <c r="D1223" s="141">
        <v>0.37231739130434799</v>
      </c>
      <c r="E1223" s="141">
        <v>1400.1173913043499</v>
      </c>
      <c r="F1223" s="141">
        <v>39.547499999999999</v>
      </c>
      <c r="G1223" s="141">
        <v>30.94</v>
      </c>
      <c r="H1223" s="141">
        <v>35.024999999999999</v>
      </c>
      <c r="I1223" s="141">
        <v>6.6040999999999999</v>
      </c>
      <c r="J1223" s="141">
        <v>1.605</v>
      </c>
      <c r="K1223" s="141">
        <v>28.074999999999999</v>
      </c>
      <c r="L1223" s="144"/>
      <c r="M1223" s="141">
        <v>12878.25</v>
      </c>
      <c r="N1223" s="141">
        <v>4802.29</v>
      </c>
      <c r="O1223" s="144"/>
    </row>
    <row r="1224" spans="1:15" ht="14.4" x14ac:dyDescent="0.3">
      <c r="A1224" s="143">
        <v>45357.260393518518</v>
      </c>
      <c r="B1224" s="46">
        <f t="shared" si="19"/>
        <v>45357.260416666672</v>
      </c>
      <c r="C1224" s="141">
        <v>2.62355238095238</v>
      </c>
      <c r="D1224" s="141">
        <v>0.37668181818181801</v>
      </c>
      <c r="E1224" s="141">
        <v>1400.2333333333299</v>
      </c>
      <c r="F1224" s="141">
        <v>40.546842105263202</v>
      </c>
      <c r="G1224" s="141">
        <v>30.82</v>
      </c>
      <c r="H1224" s="141">
        <v>35.024999999999999</v>
      </c>
      <c r="I1224" s="141">
        <v>6.6020000000000003</v>
      </c>
      <c r="J1224" s="141">
        <v>1.605</v>
      </c>
      <c r="K1224" s="141">
        <v>28.142222222222198</v>
      </c>
      <c r="L1224" s="144"/>
      <c r="M1224" s="141">
        <v>12907</v>
      </c>
      <c r="N1224" s="141">
        <v>4801.9097272727304</v>
      </c>
      <c r="O1224" s="144"/>
    </row>
    <row r="1225" spans="1:15" ht="14.4" x14ac:dyDescent="0.3">
      <c r="A1225" s="143">
        <v>45357.261087962965</v>
      </c>
      <c r="B1225" s="46">
        <f t="shared" si="19"/>
        <v>45357.261111111111</v>
      </c>
      <c r="C1225" s="141">
        <v>2.6236285714285699</v>
      </c>
      <c r="D1225" s="141">
        <v>0.37795909090909102</v>
      </c>
      <c r="E1225" s="141">
        <v>1399.63684210526</v>
      </c>
      <c r="F1225" s="141">
        <v>39.088636363636397</v>
      </c>
      <c r="G1225" s="141">
        <v>31.05</v>
      </c>
      <c r="H1225" s="141">
        <v>35.024999999999999</v>
      </c>
      <c r="I1225" s="141">
        <v>6.60622222222222</v>
      </c>
      <c r="J1225" s="141">
        <v>1.61</v>
      </c>
      <c r="K1225" s="141">
        <v>28.207999999999998</v>
      </c>
      <c r="L1225" s="144"/>
      <c r="M1225" s="141">
        <v>12930.5</v>
      </c>
      <c r="N1225" s="141">
        <v>4801.4990909090902</v>
      </c>
      <c r="O1225" s="144"/>
    </row>
    <row r="1226" spans="1:15" ht="14.4" x14ac:dyDescent="0.3">
      <c r="A1226" s="143">
        <v>45357.261782407404</v>
      </c>
      <c r="B1226" s="46">
        <f t="shared" si="19"/>
        <v>45357.261805555558</v>
      </c>
      <c r="C1226" s="141">
        <v>2.6130956521739099</v>
      </c>
      <c r="D1226" s="141">
        <v>0.38724347826087002</v>
      </c>
      <c r="E1226" s="141">
        <v>1399.95217391304</v>
      </c>
      <c r="F1226" s="141">
        <v>39.419565217391302</v>
      </c>
      <c r="G1226" s="141">
        <v>31.195</v>
      </c>
      <c r="H1226" s="141">
        <v>35.024444444444399</v>
      </c>
      <c r="I1226" s="141">
        <v>6.6020000000000003</v>
      </c>
      <c r="J1226" s="141">
        <v>1.61</v>
      </c>
      <c r="K1226" s="141">
        <v>28.21</v>
      </c>
      <c r="L1226" s="144"/>
      <c r="M1226" s="141">
        <v>12949</v>
      </c>
      <c r="N1226" s="141">
        <v>4801.1760000000004</v>
      </c>
      <c r="O1226" s="144"/>
    </row>
    <row r="1227" spans="1:15" ht="14.4" x14ac:dyDescent="0.3">
      <c r="A1227" s="143">
        <v>45357.262476851851</v>
      </c>
      <c r="B1227" s="46">
        <f t="shared" si="19"/>
        <v>45357.262500000004</v>
      </c>
      <c r="C1227" s="141">
        <v>2.6146956521739102</v>
      </c>
      <c r="D1227" s="141">
        <v>0.38267826086956502</v>
      </c>
      <c r="E1227" s="141">
        <v>1400.2809523809501</v>
      </c>
      <c r="F1227" s="141">
        <v>40.591739130434803</v>
      </c>
      <c r="G1227" s="141">
        <v>31.035</v>
      </c>
      <c r="H1227" s="141">
        <v>35.026000000000003</v>
      </c>
      <c r="I1227" s="141">
        <v>6.6047000000000002</v>
      </c>
      <c r="J1227" s="141">
        <v>1.61666666666667</v>
      </c>
      <c r="K1227" s="141">
        <v>28.328333333333301</v>
      </c>
      <c r="L1227" s="144"/>
      <c r="M1227" s="141">
        <v>12971</v>
      </c>
      <c r="N1227" s="141">
        <v>4800.78081818182</v>
      </c>
      <c r="O1227" s="144"/>
    </row>
    <row r="1228" spans="1:15" ht="14.4" x14ac:dyDescent="0.3">
      <c r="A1228" s="143">
        <v>45357.263171296298</v>
      </c>
      <c r="B1228" s="46">
        <f t="shared" si="19"/>
        <v>45357.263194444444</v>
      </c>
      <c r="C1228" s="141">
        <v>2.6199272727272702</v>
      </c>
      <c r="D1228" s="141">
        <v>0.382831818181818</v>
      </c>
      <c r="E1228" s="141">
        <v>1399.9181818181801</v>
      </c>
      <c r="F1228" s="141">
        <v>40.097058823529402</v>
      </c>
      <c r="G1228" s="141">
        <v>31.035</v>
      </c>
      <c r="H1228" s="141">
        <v>35.020000000000003</v>
      </c>
      <c r="I1228" s="141">
        <v>6.6014999999999997</v>
      </c>
      <c r="J1228" s="141">
        <v>1.625</v>
      </c>
      <c r="K1228" s="141">
        <v>28.425000000000001</v>
      </c>
      <c r="L1228" s="144"/>
      <c r="M1228" s="141">
        <v>12990.5</v>
      </c>
      <c r="N1228" s="141">
        <v>4800.3628181818203</v>
      </c>
      <c r="O1228" s="144"/>
    </row>
    <row r="1229" spans="1:15" ht="14.4" x14ac:dyDescent="0.3">
      <c r="A1229" s="143">
        <v>45357.263865740744</v>
      </c>
      <c r="B1229" s="46">
        <f t="shared" si="19"/>
        <v>45357.263888888891</v>
      </c>
      <c r="C1229" s="141">
        <v>2.61677727272727</v>
      </c>
      <c r="D1229" s="141">
        <v>0.381159090909091</v>
      </c>
      <c r="E1229" s="141">
        <v>1400.175</v>
      </c>
      <c r="F1229" s="141">
        <v>39.698421052631602</v>
      </c>
      <c r="G1229" s="141">
        <v>31.07</v>
      </c>
      <c r="H1229" s="141">
        <v>35.024999999999999</v>
      </c>
      <c r="I1229" s="141">
        <v>6.6052222222222197</v>
      </c>
      <c r="J1229" s="141">
        <v>1.63</v>
      </c>
      <c r="K1229" s="141">
        <v>28.38</v>
      </c>
      <c r="L1229" s="144"/>
      <c r="M1229" s="141">
        <v>13019</v>
      </c>
      <c r="N1229" s="141">
        <v>4800.0472</v>
      </c>
      <c r="O1229" s="144"/>
    </row>
    <row r="1230" spans="1:15" ht="14.4" x14ac:dyDescent="0.3">
      <c r="A1230" s="143">
        <v>45357.264560185184</v>
      </c>
      <c r="B1230" s="46">
        <f t="shared" si="19"/>
        <v>45357.264583333337</v>
      </c>
      <c r="C1230" s="141">
        <v>2.61297727272727</v>
      </c>
      <c r="D1230" s="141">
        <v>0.38773181818181801</v>
      </c>
      <c r="E1230" s="141">
        <v>1400.2333333333299</v>
      </c>
      <c r="F1230" s="141">
        <v>39.411250000000003</v>
      </c>
      <c r="G1230" s="141">
        <v>31.245000000000001</v>
      </c>
      <c r="H1230" s="141">
        <v>35.024999999999999</v>
      </c>
      <c r="I1230" s="141">
        <v>6.6014999999999997</v>
      </c>
      <c r="J1230" s="141">
        <v>1.63</v>
      </c>
      <c r="K1230" s="141">
        <v>28.34</v>
      </c>
      <c r="L1230" s="144"/>
      <c r="M1230" s="141">
        <v>13046.5</v>
      </c>
      <c r="N1230" s="141">
        <v>4799.6372499999998</v>
      </c>
      <c r="O1230" s="144"/>
    </row>
    <row r="1231" spans="1:15" ht="14.4" x14ac:dyDescent="0.3">
      <c r="A1231" s="143">
        <v>45357.26525462963</v>
      </c>
      <c r="B1231" s="46">
        <f t="shared" si="19"/>
        <v>45357.265277777777</v>
      </c>
      <c r="C1231" s="141">
        <v>2.6050863636363601</v>
      </c>
      <c r="D1231" s="141">
        <v>0.392040909090909</v>
      </c>
      <c r="E1231" s="141">
        <v>1399.7</v>
      </c>
      <c r="F1231" s="141">
        <v>39.469473684210499</v>
      </c>
      <c r="G1231" s="141">
        <v>31.39</v>
      </c>
      <c r="H1231" s="141">
        <v>35.020000000000003</v>
      </c>
      <c r="I1231" s="141">
        <v>6.6055714285714302</v>
      </c>
      <c r="J1231" s="141">
        <v>1.635</v>
      </c>
      <c r="K1231" s="141">
        <v>28.385000000000002</v>
      </c>
      <c r="L1231" s="144"/>
      <c r="M1231" s="141">
        <v>13046.5</v>
      </c>
      <c r="N1231" s="141">
        <v>4799.2805555555597</v>
      </c>
      <c r="O1231" s="144"/>
    </row>
    <row r="1232" spans="1:15" ht="14.4" x14ac:dyDescent="0.3">
      <c r="A1232" s="143">
        <v>45357.265949074077</v>
      </c>
      <c r="B1232" s="46">
        <f t="shared" si="19"/>
        <v>45357.265972222223</v>
      </c>
      <c r="C1232" s="141">
        <v>2.6054772727272701</v>
      </c>
      <c r="D1232" s="141">
        <v>0.39056521739130401</v>
      </c>
      <c r="E1232" s="141">
        <v>1400.24347826087</v>
      </c>
      <c r="F1232" s="141">
        <v>40.293636363636402</v>
      </c>
      <c r="G1232" s="141">
        <v>31.295000000000002</v>
      </c>
      <c r="H1232" s="141">
        <v>35.026666666666699</v>
      </c>
      <c r="I1232" s="141">
        <v>6.6013999999999999</v>
      </c>
      <c r="J1232" s="141">
        <v>1.6359999999999999</v>
      </c>
      <c r="K1232" s="141">
        <v>28.496363636363601</v>
      </c>
      <c r="L1232" s="144"/>
      <c r="M1232" s="141">
        <v>13081.8</v>
      </c>
      <c r="N1232" s="141">
        <v>4798.8585555555601</v>
      </c>
      <c r="O1232" s="144"/>
    </row>
    <row r="1233" spans="1:15" ht="14.4" x14ac:dyDescent="0.3">
      <c r="A1233" s="143">
        <v>45357.266643518517</v>
      </c>
      <c r="B1233" s="46">
        <f t="shared" si="19"/>
        <v>45357.26666666667</v>
      </c>
      <c r="C1233" s="141">
        <v>2.6049047619047601</v>
      </c>
      <c r="D1233" s="141">
        <v>0.39592857142857102</v>
      </c>
      <c r="E1233" s="141">
        <v>1400.19523809524</v>
      </c>
      <c r="F1233" s="141">
        <v>39.247368421052599</v>
      </c>
      <c r="G1233" s="141">
        <v>31.48</v>
      </c>
      <c r="H1233" s="141">
        <v>35.026666666666699</v>
      </c>
      <c r="I1233" s="141">
        <v>6.6044999999999998</v>
      </c>
      <c r="J1233" s="141">
        <v>1.645</v>
      </c>
      <c r="K1233" s="141">
        <v>28.58</v>
      </c>
      <c r="L1233" s="144"/>
      <c r="M1233" s="141">
        <v>13081.8</v>
      </c>
      <c r="N1233" s="141">
        <v>4798.4481999999998</v>
      </c>
      <c r="O1233" s="144"/>
    </row>
    <row r="1234" spans="1:15" ht="14.4" x14ac:dyDescent="0.3">
      <c r="A1234" s="143">
        <v>45357.267337962963</v>
      </c>
      <c r="B1234" s="46">
        <f t="shared" si="19"/>
        <v>45357.267361111109</v>
      </c>
      <c r="C1234" s="141">
        <v>2.60329090909091</v>
      </c>
      <c r="D1234" s="141">
        <v>0.39596956521739102</v>
      </c>
      <c r="E1234" s="141">
        <v>1400.00434782609</v>
      </c>
      <c r="F1234" s="141">
        <v>40.154782608695598</v>
      </c>
      <c r="G1234" s="141">
        <v>31.4</v>
      </c>
      <c r="H1234" s="141">
        <v>35.031428571428599</v>
      </c>
      <c r="I1234" s="141">
        <v>6.6033333333333299</v>
      </c>
      <c r="J1234" s="141">
        <v>1.65</v>
      </c>
      <c r="K1234" s="141">
        <v>28.61</v>
      </c>
      <c r="L1234" s="144"/>
      <c r="M1234" s="141">
        <v>13126.6</v>
      </c>
      <c r="N1234" s="141">
        <v>4798.0968333333303</v>
      </c>
      <c r="O1234" s="144"/>
    </row>
    <row r="1235" spans="1:15" ht="14.4" x14ac:dyDescent="0.3">
      <c r="A1235" s="143">
        <v>45357.26803240741</v>
      </c>
      <c r="B1235" s="46">
        <f t="shared" si="19"/>
        <v>45357.268055555556</v>
      </c>
      <c r="C1235" s="141">
        <v>2.6034478260869598</v>
      </c>
      <c r="D1235" s="141">
        <v>0.39814782608695598</v>
      </c>
      <c r="E1235" s="141">
        <v>1399.74782608696</v>
      </c>
      <c r="F1235" s="141">
        <v>39.8023076923077</v>
      </c>
      <c r="G1235" s="141">
        <v>31.465</v>
      </c>
      <c r="H1235" s="141">
        <v>35.024285714285703</v>
      </c>
      <c r="I1235" s="141">
        <v>6.6044999999999998</v>
      </c>
      <c r="J1235" s="141">
        <v>1.65</v>
      </c>
      <c r="K1235" s="141">
        <v>28.664999999999999</v>
      </c>
      <c r="L1235" s="144"/>
      <c r="M1235" s="141">
        <v>13126.6</v>
      </c>
      <c r="N1235" s="141">
        <v>4797.6782000000003</v>
      </c>
      <c r="O1235" s="144"/>
    </row>
    <row r="1236" spans="1:15" ht="14.4" x14ac:dyDescent="0.3">
      <c r="A1236" s="143">
        <v>45357.268726851849</v>
      </c>
      <c r="B1236" s="46">
        <f t="shared" si="19"/>
        <v>45357.268750000003</v>
      </c>
      <c r="C1236" s="141">
        <v>2.5999565217391298</v>
      </c>
      <c r="D1236" s="141">
        <v>0.40244347826087001</v>
      </c>
      <c r="E1236" s="141">
        <v>1399.6739130434801</v>
      </c>
      <c r="F1236" s="141">
        <v>39.826000000000001</v>
      </c>
      <c r="G1236" s="141">
        <v>31.515000000000001</v>
      </c>
      <c r="H1236" s="141">
        <v>35.024999999999999</v>
      </c>
      <c r="I1236" s="141">
        <v>6.6041111111111102</v>
      </c>
      <c r="J1236" s="141">
        <v>1.66</v>
      </c>
      <c r="K1236" s="141">
        <v>28.675000000000001</v>
      </c>
      <c r="L1236" s="144"/>
      <c r="M1236" s="141">
        <v>13167.6</v>
      </c>
      <c r="N1236" s="141">
        <v>4797.2969999999996</v>
      </c>
      <c r="O1236" s="144"/>
    </row>
    <row r="1237" spans="1:15" ht="14.4" x14ac:dyDescent="0.3">
      <c r="A1237" s="143">
        <v>45357.269421296296</v>
      </c>
      <c r="B1237" s="46">
        <f t="shared" si="19"/>
        <v>45357.26944444445</v>
      </c>
      <c r="C1237" s="141">
        <v>2.60140454545455</v>
      </c>
      <c r="D1237" s="141">
        <v>0.39775454545454503</v>
      </c>
      <c r="E1237" s="141">
        <v>1400.46818181818</v>
      </c>
      <c r="F1237" s="141">
        <v>39.977333333333299</v>
      </c>
      <c r="G1237" s="141">
        <v>31.5</v>
      </c>
      <c r="H1237" s="141">
        <v>35.024999999999999</v>
      </c>
      <c r="I1237" s="141">
        <v>6.6035000000000004</v>
      </c>
      <c r="J1237" s="141">
        <v>1.66</v>
      </c>
      <c r="K1237" s="141">
        <v>28.704999999999998</v>
      </c>
      <c r="L1237" s="144"/>
      <c r="M1237" s="141">
        <v>13192</v>
      </c>
      <c r="N1237" s="141">
        <v>4796.8874999999998</v>
      </c>
      <c r="O1237" s="144"/>
    </row>
    <row r="1238" spans="1:15" ht="14.4" x14ac:dyDescent="0.3">
      <c r="A1238" s="143">
        <v>45357.270115740743</v>
      </c>
      <c r="B1238" s="46">
        <f t="shared" si="19"/>
        <v>45357.270138888889</v>
      </c>
      <c r="C1238" s="141">
        <v>2.60173636363636</v>
      </c>
      <c r="D1238" s="141">
        <v>0.40098181818181799</v>
      </c>
      <c r="E1238" s="141">
        <v>1400.0727272727299</v>
      </c>
      <c r="F1238" s="141">
        <v>40.018333333333302</v>
      </c>
      <c r="G1238" s="141">
        <v>31.53</v>
      </c>
      <c r="H1238" s="141">
        <v>35.024999999999999</v>
      </c>
      <c r="I1238" s="141">
        <v>6.6018888888888902</v>
      </c>
      <c r="J1238" s="141">
        <v>1.66</v>
      </c>
      <c r="K1238" s="141">
        <v>28.74</v>
      </c>
      <c r="L1238" s="144"/>
      <c r="M1238" s="141">
        <v>13213.333333333299</v>
      </c>
      <c r="N1238" s="141">
        <v>4796.52009090909</v>
      </c>
      <c r="O1238" s="144"/>
    </row>
    <row r="1239" spans="1:15" ht="14.4" x14ac:dyDescent="0.3">
      <c r="A1239" s="143">
        <v>45357.270810185182</v>
      </c>
      <c r="B1239" s="46">
        <f t="shared" si="19"/>
        <v>45357.270833333336</v>
      </c>
      <c r="C1239" s="141">
        <v>2.6002238095238099</v>
      </c>
      <c r="D1239" s="141">
        <v>0.40331818181818202</v>
      </c>
      <c r="E1239" s="141">
        <v>1399.80454545455</v>
      </c>
      <c r="F1239" s="141">
        <v>39.280999999999999</v>
      </c>
      <c r="G1239" s="141">
        <v>31.67</v>
      </c>
      <c r="H1239" s="141">
        <v>35.020000000000003</v>
      </c>
      <c r="I1239" s="141">
        <v>6.6029999999999998</v>
      </c>
      <c r="J1239" s="141">
        <v>1.67</v>
      </c>
      <c r="K1239" s="141">
        <v>28.74</v>
      </c>
      <c r="L1239" s="144"/>
      <c r="M1239" s="141">
        <v>13234</v>
      </c>
      <c r="N1239" s="141">
        <v>4796.0798461538498</v>
      </c>
      <c r="O1239" s="144"/>
    </row>
    <row r="1240" spans="1:15" ht="14.4" x14ac:dyDescent="0.3">
      <c r="A1240" s="143">
        <v>45357.271504629629</v>
      </c>
      <c r="B1240" s="46">
        <f t="shared" si="19"/>
        <v>45357.271527777782</v>
      </c>
      <c r="C1240" s="141">
        <v>2.5881181818181802</v>
      </c>
      <c r="D1240" s="141">
        <v>0.41471818181818199</v>
      </c>
      <c r="E1240" s="141">
        <v>1399.97272727273</v>
      </c>
      <c r="F1240" s="141">
        <v>39.46</v>
      </c>
      <c r="G1240" s="141">
        <v>31.855</v>
      </c>
      <c r="H1240" s="141">
        <v>35.024999999999999</v>
      </c>
      <c r="I1240" s="141">
        <v>6.6032999999999999</v>
      </c>
      <c r="J1240" s="141">
        <v>1.665</v>
      </c>
      <c r="K1240" s="141">
        <v>28.77</v>
      </c>
      <c r="L1240" s="144"/>
      <c r="M1240" s="141">
        <v>13253.5</v>
      </c>
      <c r="N1240" s="141">
        <v>4795.7186428571404</v>
      </c>
      <c r="O1240" s="144"/>
    </row>
    <row r="1241" spans="1:15" ht="14.4" x14ac:dyDescent="0.3">
      <c r="A1241" s="143">
        <v>45357.272199074076</v>
      </c>
      <c r="B1241" s="46">
        <f t="shared" si="19"/>
        <v>45357.272222222222</v>
      </c>
      <c r="C1241" s="141">
        <v>2.5901900000000002</v>
      </c>
      <c r="D1241" s="141">
        <v>0.41380499999999998</v>
      </c>
      <c r="E1241" s="141">
        <v>1400</v>
      </c>
      <c r="F1241" s="141">
        <v>40.182000000000002</v>
      </c>
      <c r="G1241" s="141">
        <v>31.805</v>
      </c>
      <c r="H1241" s="141">
        <v>35.024999999999999</v>
      </c>
      <c r="I1241" s="141">
        <v>6.6014999999999997</v>
      </c>
      <c r="J1241" s="141">
        <v>1.665</v>
      </c>
      <c r="K1241" s="141">
        <v>28.882727272727301</v>
      </c>
      <c r="L1241" s="144"/>
      <c r="M1241" s="141">
        <v>13288.75</v>
      </c>
      <c r="N1241" s="141">
        <v>4795.3274545454497</v>
      </c>
      <c r="O1241" s="144"/>
    </row>
    <row r="1242" spans="1:15" ht="14.4" x14ac:dyDescent="0.3">
      <c r="A1242" s="143">
        <v>45357.272893518515</v>
      </c>
      <c r="B1242" s="46">
        <f t="shared" si="19"/>
        <v>45357.272916666669</v>
      </c>
      <c r="C1242" s="141">
        <v>2.5889318181818202</v>
      </c>
      <c r="D1242" s="141">
        <v>0.41203636363636398</v>
      </c>
      <c r="E1242" s="141">
        <v>1400.45</v>
      </c>
      <c r="F1242" s="141">
        <v>39.914999999999999</v>
      </c>
      <c r="G1242" s="141">
        <v>31.84</v>
      </c>
      <c r="H1242" s="141">
        <v>35.020000000000003</v>
      </c>
      <c r="I1242" s="141">
        <v>6.6056249999999999</v>
      </c>
      <c r="J1242" s="141">
        <v>1.6766666666666701</v>
      </c>
      <c r="K1242" s="141">
        <v>28.984999999999999</v>
      </c>
      <c r="L1242" s="144"/>
      <c r="M1242" s="141">
        <v>13317</v>
      </c>
      <c r="N1242" s="141">
        <v>4794.9558749999997</v>
      </c>
      <c r="O1242" s="144"/>
    </row>
    <row r="1243" spans="1:15" ht="14.4" x14ac:dyDescent="0.3">
      <c r="A1243" s="143">
        <v>45357.273587962962</v>
      </c>
      <c r="B1243" s="46">
        <f t="shared" si="19"/>
        <v>45357.273611111115</v>
      </c>
      <c r="C1243" s="141">
        <v>2.5866136363636398</v>
      </c>
      <c r="D1243" s="141">
        <v>0.40912608695652197</v>
      </c>
      <c r="E1243" s="141">
        <v>1400.19545454545</v>
      </c>
      <c r="F1243" s="141">
        <v>39.911818181818198</v>
      </c>
      <c r="G1243" s="141">
        <v>31.84</v>
      </c>
      <c r="H1243" s="141">
        <v>35.015000000000001</v>
      </c>
      <c r="I1243" s="141">
        <v>6.6032000000000002</v>
      </c>
      <c r="J1243" s="141">
        <v>1.6766666666666701</v>
      </c>
      <c r="K1243" s="141">
        <v>29.024999999999999</v>
      </c>
      <c r="L1243" s="144"/>
      <c r="M1243" s="141">
        <v>13333.4</v>
      </c>
      <c r="N1243" s="141">
        <v>4794.5740999999998</v>
      </c>
      <c r="O1243" s="144"/>
    </row>
    <row r="1244" spans="1:15" ht="14.4" x14ac:dyDescent="0.3">
      <c r="A1244" s="143">
        <v>45357.274282407408</v>
      </c>
      <c r="B1244" s="46">
        <f t="shared" si="19"/>
        <v>45357.274305555555</v>
      </c>
      <c r="C1244" s="141">
        <v>2.5869956521739099</v>
      </c>
      <c r="D1244" s="141">
        <v>0.40876086956521701</v>
      </c>
      <c r="E1244" s="141">
        <v>1400.0782608695699</v>
      </c>
      <c r="F1244" s="141">
        <v>39.655263157894701</v>
      </c>
      <c r="G1244" s="141">
        <v>31.91</v>
      </c>
      <c r="H1244" s="141">
        <v>35.024999999999999</v>
      </c>
      <c r="I1244" s="141">
        <v>6.6059999999999999</v>
      </c>
      <c r="J1244" s="141">
        <v>1.6850000000000001</v>
      </c>
      <c r="K1244" s="141">
        <v>29.04</v>
      </c>
      <c r="L1244" s="144"/>
      <c r="M1244" s="141">
        <v>13333.4</v>
      </c>
      <c r="N1244" s="141">
        <v>4794.17954545455</v>
      </c>
      <c r="O1244" s="144"/>
    </row>
    <row r="1245" spans="1:15" ht="14.4" x14ac:dyDescent="0.3">
      <c r="A1245" s="143">
        <v>45357.274976851855</v>
      </c>
      <c r="B1245" s="46">
        <f t="shared" si="19"/>
        <v>45357.275000000001</v>
      </c>
      <c r="C1245" s="141">
        <v>2.5829260869565198</v>
      </c>
      <c r="D1245" s="141">
        <v>0.41870000000000002</v>
      </c>
      <c r="E1245" s="141">
        <v>1400</v>
      </c>
      <c r="F1245" s="141">
        <v>39.476500000000001</v>
      </c>
      <c r="G1245" s="141">
        <v>32.075000000000003</v>
      </c>
      <c r="H1245" s="141">
        <v>35.026666666666699</v>
      </c>
      <c r="I1245" s="141">
        <v>6.6017777777777802</v>
      </c>
      <c r="J1245" s="141">
        <v>1.6950000000000001</v>
      </c>
      <c r="K1245" s="141">
        <v>29.06</v>
      </c>
      <c r="L1245" s="144"/>
      <c r="M1245" s="141">
        <v>13378</v>
      </c>
      <c r="N1245" s="141">
        <v>4793.7967857142903</v>
      </c>
      <c r="O1245" s="144"/>
    </row>
    <row r="1246" spans="1:15" ht="14.4" x14ac:dyDescent="0.3">
      <c r="A1246" s="143">
        <v>45357.275671296295</v>
      </c>
      <c r="B1246" s="46">
        <f t="shared" si="19"/>
        <v>45357.275694444448</v>
      </c>
      <c r="C1246" s="141">
        <v>2.5787047619047598</v>
      </c>
      <c r="D1246" s="141">
        <v>0.424866666666667</v>
      </c>
      <c r="E1246" s="141">
        <v>1399.9047619047601</v>
      </c>
      <c r="F1246" s="141">
        <v>39.773571428571401</v>
      </c>
      <c r="G1246" s="141">
        <v>32.1</v>
      </c>
      <c r="H1246" s="141">
        <v>35.023333333333298</v>
      </c>
      <c r="I1246" s="141">
        <v>6.6055000000000001</v>
      </c>
      <c r="J1246" s="141">
        <v>1.7050000000000001</v>
      </c>
      <c r="K1246" s="141">
        <v>29.121111111111102</v>
      </c>
      <c r="L1246" s="144"/>
      <c r="M1246" s="141">
        <v>13378</v>
      </c>
      <c r="N1246" s="141">
        <v>4793.3651</v>
      </c>
      <c r="O1246" s="144"/>
    </row>
    <row r="1247" spans="1:15" ht="14.4" x14ac:dyDescent="0.3">
      <c r="A1247" s="143">
        <v>45357.276365740741</v>
      </c>
      <c r="B1247" s="46">
        <f t="shared" si="19"/>
        <v>45357.276388888888</v>
      </c>
      <c r="C1247" s="141">
        <v>2.5801478260869599</v>
      </c>
      <c r="D1247" s="141">
        <v>0.41073043478260901</v>
      </c>
      <c r="E1247" s="141">
        <v>1399.97826086957</v>
      </c>
      <c r="F1247" s="141">
        <v>40.1121052631579</v>
      </c>
      <c r="G1247" s="141">
        <v>32.06</v>
      </c>
      <c r="H1247" s="141">
        <v>35.020000000000003</v>
      </c>
      <c r="I1247" s="141">
        <v>6.60309090909091</v>
      </c>
      <c r="J1247" s="141">
        <v>1.70333333333333</v>
      </c>
      <c r="K1247" s="141">
        <v>29.215</v>
      </c>
      <c r="L1247" s="144"/>
      <c r="M1247" s="141">
        <v>13420.4</v>
      </c>
      <c r="N1247" s="141">
        <v>4792.9975000000004</v>
      </c>
      <c r="O1247" s="144"/>
    </row>
    <row r="1248" spans="1:15" ht="14.4" x14ac:dyDescent="0.3">
      <c r="A1248" s="143">
        <v>45357.277060185188</v>
      </c>
      <c r="B1248" s="46">
        <f t="shared" si="19"/>
        <v>45357.277083333334</v>
      </c>
      <c r="C1248" s="141">
        <v>2.57900434782609</v>
      </c>
      <c r="D1248" s="141">
        <v>0.42429130434782603</v>
      </c>
      <c r="E1248" s="141">
        <v>1399.76818181818</v>
      </c>
      <c r="F1248" s="141">
        <v>39.936666666666703</v>
      </c>
      <c r="G1248" s="141">
        <v>32.090000000000003</v>
      </c>
      <c r="H1248" s="141">
        <v>35.020000000000003</v>
      </c>
      <c r="I1248" s="141">
        <v>6.6050000000000004</v>
      </c>
      <c r="J1248" s="141">
        <v>1.7</v>
      </c>
      <c r="K1248" s="141">
        <v>29.26</v>
      </c>
      <c r="L1248" s="144"/>
      <c r="M1248" s="141">
        <v>13420.4</v>
      </c>
      <c r="N1248" s="141">
        <v>4792.5587500000001</v>
      </c>
      <c r="O1248" s="144"/>
    </row>
    <row r="1249" spans="1:15" ht="14.4" x14ac:dyDescent="0.3">
      <c r="A1249" s="143">
        <v>45357.277754629627</v>
      </c>
      <c r="B1249" s="46">
        <f t="shared" si="19"/>
        <v>45357.277777777781</v>
      </c>
      <c r="C1249" s="141">
        <v>2.5775565217391301</v>
      </c>
      <c r="D1249" s="141">
        <v>0.42169565217391303</v>
      </c>
      <c r="E1249" s="141">
        <v>1399.9173913043501</v>
      </c>
      <c r="F1249" s="141">
        <v>39.788421052631598</v>
      </c>
      <c r="G1249" s="141">
        <v>32.134999999999998</v>
      </c>
      <c r="H1249" s="141">
        <v>35.015000000000001</v>
      </c>
      <c r="I1249" s="141">
        <v>6.6031111111111098</v>
      </c>
      <c r="J1249" s="141">
        <v>1.7</v>
      </c>
      <c r="K1249" s="141">
        <v>29.274999999999999</v>
      </c>
      <c r="L1249" s="144"/>
      <c r="M1249" s="141">
        <v>13458.25</v>
      </c>
      <c r="N1249" s="141">
        <v>4792.1729999999998</v>
      </c>
      <c r="O1249" s="144"/>
    </row>
    <row r="1250" spans="1:15" ht="14.4" x14ac:dyDescent="0.3">
      <c r="A1250" s="143">
        <v>45357.278449074074</v>
      </c>
      <c r="B1250" s="46">
        <f t="shared" si="19"/>
        <v>45357.27847222222</v>
      </c>
      <c r="C1250" s="141">
        <v>2.5742727272727302</v>
      </c>
      <c r="D1250" s="141">
        <v>0.42294999999999999</v>
      </c>
      <c r="E1250" s="141">
        <v>1399.68</v>
      </c>
      <c r="F1250" s="141">
        <v>39.617647058823501</v>
      </c>
      <c r="G1250" s="141">
        <v>32.244999999999997</v>
      </c>
      <c r="H1250" s="141">
        <v>35.020000000000003</v>
      </c>
      <c r="I1250" s="141">
        <v>6.6025</v>
      </c>
      <c r="J1250" s="141">
        <v>1.7050000000000001</v>
      </c>
      <c r="K1250" s="141">
        <v>29.3</v>
      </c>
      <c r="L1250" s="141"/>
      <c r="M1250" s="141">
        <v>13484</v>
      </c>
      <c r="N1250" s="141">
        <v>4791.7974285714299</v>
      </c>
      <c r="O1250" s="144"/>
    </row>
    <row r="1251" spans="1:15" ht="14.4" x14ac:dyDescent="0.3">
      <c r="A1251" s="143">
        <v>45357.279143518521</v>
      </c>
      <c r="B1251" s="46">
        <f t="shared" si="19"/>
        <v>45357.279166666667</v>
      </c>
      <c r="C1251" s="141">
        <v>2.5723478260869599</v>
      </c>
      <c r="D1251" s="141">
        <v>0.420277272727273</v>
      </c>
      <c r="E1251" s="141">
        <v>1400.1454545454501</v>
      </c>
      <c r="F1251" s="141">
        <v>40.036818181818198</v>
      </c>
      <c r="G1251" s="141">
        <v>32.229999999999997</v>
      </c>
      <c r="H1251" s="141">
        <v>35.015000000000001</v>
      </c>
      <c r="I1251" s="141">
        <v>6.6042222222222202</v>
      </c>
      <c r="J1251" s="141">
        <v>1.71</v>
      </c>
      <c r="K1251" s="141">
        <v>29.34</v>
      </c>
      <c r="L1251" s="144"/>
      <c r="M1251" s="141">
        <v>13508.666666666701</v>
      </c>
      <c r="N1251" s="141">
        <v>4791.4766153846103</v>
      </c>
      <c r="O1251" s="144"/>
    </row>
    <row r="1252" spans="1:15" ht="14.4" x14ac:dyDescent="0.3">
      <c r="A1252" s="143">
        <v>45357.27983796296</v>
      </c>
      <c r="B1252" s="46">
        <f t="shared" si="19"/>
        <v>45357.279861111114</v>
      </c>
      <c r="C1252" s="141">
        <v>2.5709173913043499</v>
      </c>
      <c r="D1252" s="141">
        <v>0.43032608695652202</v>
      </c>
      <c r="E1252" s="141">
        <v>1399.5863636363599</v>
      </c>
      <c r="F1252" s="141">
        <v>39.798999999999999</v>
      </c>
      <c r="G1252" s="141">
        <v>32.270000000000003</v>
      </c>
      <c r="H1252" s="141">
        <v>35.020000000000003</v>
      </c>
      <c r="I1252" s="141">
        <v>6.601</v>
      </c>
      <c r="J1252" s="141">
        <v>1.71</v>
      </c>
      <c r="K1252" s="141">
        <v>29.382000000000001</v>
      </c>
      <c r="L1252" s="144"/>
      <c r="M1252" s="141">
        <v>13532.5</v>
      </c>
      <c r="N1252" s="141">
        <v>4791.0096363636403</v>
      </c>
      <c r="O1252" s="144"/>
    </row>
    <row r="1253" spans="1:15" ht="14.4" x14ac:dyDescent="0.3">
      <c r="A1253" s="143">
        <v>45357.280532407407</v>
      </c>
      <c r="B1253" s="46">
        <f t="shared" si="19"/>
        <v>45357.280555555561</v>
      </c>
      <c r="C1253" s="141">
        <v>2.5697545454545501</v>
      </c>
      <c r="D1253" s="141">
        <v>0.424290909090909</v>
      </c>
      <c r="E1253" s="141">
        <v>1400.1863636363601</v>
      </c>
      <c r="F1253" s="141">
        <v>39.637777777777799</v>
      </c>
      <c r="G1253" s="141">
        <v>32.354999999999997</v>
      </c>
      <c r="H1253" s="141">
        <v>35.026666666666699</v>
      </c>
      <c r="I1253" s="141">
        <v>6.6042222222222202</v>
      </c>
      <c r="J1253" s="141">
        <v>1.7150000000000001</v>
      </c>
      <c r="K1253" s="141">
        <v>29.382000000000001</v>
      </c>
      <c r="L1253" s="144"/>
      <c r="M1253" s="141">
        <v>13564</v>
      </c>
      <c r="N1253" s="141">
        <v>4790.6715882352901</v>
      </c>
      <c r="O1253" s="144"/>
    </row>
    <row r="1254" spans="1:15" ht="14.4" x14ac:dyDescent="0.3">
      <c r="A1254" s="143">
        <v>45357.281226851854</v>
      </c>
      <c r="B1254" s="46">
        <f t="shared" si="19"/>
        <v>45357.28125</v>
      </c>
      <c r="C1254" s="141">
        <v>2.5652130434782601</v>
      </c>
      <c r="D1254" s="141">
        <v>0.42994347826086998</v>
      </c>
      <c r="E1254" s="141">
        <v>1399.69545454545</v>
      </c>
      <c r="F1254" s="141">
        <v>39.648000000000003</v>
      </c>
      <c r="G1254" s="141">
        <v>32.465000000000003</v>
      </c>
      <c r="H1254" s="141">
        <v>35.023333333333298</v>
      </c>
      <c r="I1254" s="141">
        <v>6.6011428571428601</v>
      </c>
      <c r="J1254" s="141">
        <v>1.72</v>
      </c>
      <c r="K1254" s="141">
        <v>29.41</v>
      </c>
      <c r="L1254" s="144"/>
      <c r="M1254" s="141">
        <v>13587.25</v>
      </c>
      <c r="N1254" s="141">
        <v>4790.2568461538503</v>
      </c>
      <c r="O1254" s="144"/>
    </row>
    <row r="1255" spans="1:15" ht="14.4" x14ac:dyDescent="0.3">
      <c r="A1255" s="143">
        <v>45357.281921296293</v>
      </c>
      <c r="B1255" s="46">
        <f t="shared" si="19"/>
        <v>45357.281944444447</v>
      </c>
      <c r="C1255" s="141">
        <v>2.5624363636363601</v>
      </c>
      <c r="D1255" s="141">
        <v>0.437072727272727</v>
      </c>
      <c r="E1255" s="141">
        <v>1399.67619047619</v>
      </c>
      <c r="F1255" s="141">
        <v>39.7575</v>
      </c>
      <c r="G1255" s="141">
        <v>32.53</v>
      </c>
      <c r="H1255" s="141">
        <v>35.020000000000003</v>
      </c>
      <c r="I1255" s="141">
        <v>6.6067777777777801</v>
      </c>
      <c r="J1255" s="141">
        <v>1.72</v>
      </c>
      <c r="K1255" s="141">
        <v>29.475000000000001</v>
      </c>
      <c r="L1255" s="144"/>
      <c r="M1255" s="141">
        <v>13587.25</v>
      </c>
      <c r="N1255" s="141">
        <v>4789.8436000000002</v>
      </c>
      <c r="O1255" s="144"/>
    </row>
    <row r="1256" spans="1:15" ht="14.4" x14ac:dyDescent="0.3">
      <c r="A1256" s="143">
        <v>45357.28261574074</v>
      </c>
      <c r="B1256" s="46">
        <f t="shared" si="19"/>
        <v>45357.282638888893</v>
      </c>
      <c r="C1256" s="141">
        <v>2.5615782608695699</v>
      </c>
      <c r="D1256" s="141">
        <v>0.43688695652173898</v>
      </c>
      <c r="E1256" s="141">
        <v>1399.8272727272699</v>
      </c>
      <c r="F1256" s="141">
        <v>40.105625000000003</v>
      </c>
      <c r="G1256" s="141">
        <v>32.49</v>
      </c>
      <c r="H1256" s="141">
        <v>35.020000000000003</v>
      </c>
      <c r="I1256" s="141">
        <v>6.6003749999999997</v>
      </c>
      <c r="J1256" s="141">
        <v>1.72</v>
      </c>
      <c r="K1256" s="141">
        <v>29.56</v>
      </c>
      <c r="L1256" s="144"/>
      <c r="M1256" s="141">
        <v>13626.5</v>
      </c>
      <c r="N1256" s="141">
        <v>4789.4656363636404</v>
      </c>
      <c r="O1256" s="144"/>
    </row>
    <row r="1257" spans="1:15" ht="14.4" x14ac:dyDescent="0.3">
      <c r="A1257" s="143">
        <v>45357.283310185187</v>
      </c>
      <c r="B1257" s="46">
        <f t="shared" si="19"/>
        <v>45357.283333333333</v>
      </c>
      <c r="C1257" s="141">
        <v>2.56599565217391</v>
      </c>
      <c r="D1257" s="141">
        <v>0.43262608695652199</v>
      </c>
      <c r="E1257" s="141">
        <v>1400.1217391304299</v>
      </c>
      <c r="F1257" s="141">
        <v>39.884090909090901</v>
      </c>
      <c r="G1257" s="141">
        <v>32.549999999999997</v>
      </c>
      <c r="H1257" s="141">
        <v>35.024999999999999</v>
      </c>
      <c r="I1257" s="141">
        <v>6.6062500000000002</v>
      </c>
      <c r="J1257" s="141">
        <v>1.7333333333333301</v>
      </c>
      <c r="K1257" s="141">
        <v>29.62</v>
      </c>
      <c r="L1257" s="144"/>
      <c r="M1257" s="141">
        <v>13626.5</v>
      </c>
      <c r="N1257" s="141">
        <v>4789.07326666667</v>
      </c>
      <c r="O1257" s="144"/>
    </row>
    <row r="1258" spans="1:15" ht="14.4" x14ac:dyDescent="0.3">
      <c r="A1258" s="143">
        <v>45357.284004629626</v>
      </c>
      <c r="B1258" s="46">
        <f t="shared" si="19"/>
        <v>45357.28402777778</v>
      </c>
      <c r="C1258" s="141">
        <v>2.5600478260869601</v>
      </c>
      <c r="D1258" s="141">
        <v>0.44104347826086998</v>
      </c>
      <c r="E1258" s="141">
        <v>1400.0476190476199</v>
      </c>
      <c r="F1258" s="141">
        <v>39.6116666666667</v>
      </c>
      <c r="G1258" s="141">
        <v>32.625</v>
      </c>
      <c r="H1258" s="141">
        <v>35.025555555555599</v>
      </c>
      <c r="I1258" s="141">
        <v>6.6014999999999997</v>
      </c>
      <c r="J1258" s="141">
        <v>1.73</v>
      </c>
      <c r="K1258" s="141">
        <v>29.62</v>
      </c>
      <c r="L1258" s="144"/>
      <c r="M1258" s="141">
        <v>13670.599999999999</v>
      </c>
      <c r="N1258" s="141">
        <v>4788.6999230769197</v>
      </c>
      <c r="O1258" s="144"/>
    </row>
    <row r="1259" spans="1:15" ht="14.4" x14ac:dyDescent="0.3">
      <c r="A1259" s="143">
        <v>45357.284699074073</v>
      </c>
      <c r="B1259" s="46">
        <f t="shared" si="19"/>
        <v>45357.284722222226</v>
      </c>
      <c r="C1259" s="141">
        <v>2.5544478260869599</v>
      </c>
      <c r="D1259" s="141">
        <v>0.43827826086956501</v>
      </c>
      <c r="E1259" s="141">
        <v>1400.1136363636399</v>
      </c>
      <c r="F1259" s="141">
        <v>39.762142857142898</v>
      </c>
      <c r="G1259" s="141">
        <v>32.685000000000002</v>
      </c>
      <c r="H1259" s="141">
        <v>35.024285714285703</v>
      </c>
      <c r="I1259" s="141">
        <v>6.6050000000000004</v>
      </c>
      <c r="J1259" s="141">
        <v>1.7450000000000001</v>
      </c>
      <c r="K1259" s="141">
        <v>29.655000000000001</v>
      </c>
      <c r="L1259" s="144"/>
      <c r="M1259" s="141">
        <v>13670.599999999999</v>
      </c>
      <c r="N1259" s="141">
        <v>4788.3168461538498</v>
      </c>
      <c r="O1259" s="144"/>
    </row>
    <row r="1260" spans="1:15" ht="14.4" x14ac:dyDescent="0.3">
      <c r="A1260" s="143">
        <v>45357.285393518519</v>
      </c>
      <c r="B1260" s="46">
        <f t="shared" si="19"/>
        <v>45357.285416666666</v>
      </c>
      <c r="C1260" s="141">
        <v>2.5545681818181798</v>
      </c>
      <c r="D1260" s="141">
        <v>0.44017727272727297</v>
      </c>
      <c r="E1260" s="141">
        <v>1399.94545454545</v>
      </c>
      <c r="F1260" s="141">
        <v>39.847999999999999</v>
      </c>
      <c r="G1260" s="141">
        <v>32.72</v>
      </c>
      <c r="H1260" s="141">
        <v>35.024999999999999</v>
      </c>
      <c r="I1260" s="141">
        <v>6.6001111111111097</v>
      </c>
      <c r="J1260" s="141">
        <v>1.7450000000000001</v>
      </c>
      <c r="K1260" s="141">
        <v>29.725000000000001</v>
      </c>
      <c r="L1260" s="144"/>
      <c r="M1260" s="141">
        <v>13714.75</v>
      </c>
      <c r="N1260" s="141">
        <v>4787.8967000000002</v>
      </c>
      <c r="O1260" s="144"/>
    </row>
    <row r="1261" spans="1:15" ht="14.4" x14ac:dyDescent="0.3">
      <c r="A1261" s="143">
        <v>45357.286087962966</v>
      </c>
      <c r="B1261" s="46">
        <f t="shared" si="19"/>
        <v>45357.286111111112</v>
      </c>
      <c r="C1261" s="141">
        <v>2.5534050000000001</v>
      </c>
      <c r="D1261" s="141">
        <v>0.44219999999999998</v>
      </c>
      <c r="E1261" s="141">
        <v>1400.0952380952399</v>
      </c>
      <c r="F1261" s="141">
        <v>39.837692307692301</v>
      </c>
      <c r="G1261" s="141">
        <v>32.76</v>
      </c>
      <c r="H1261" s="141">
        <v>35.026000000000003</v>
      </c>
      <c r="I1261" s="141">
        <v>6.6035000000000004</v>
      </c>
      <c r="J1261" s="141">
        <v>1.7533333333333301</v>
      </c>
      <c r="K1261" s="141">
        <v>29.774999999999999</v>
      </c>
      <c r="L1261" s="144"/>
      <c r="M1261" s="141">
        <v>13776.8</v>
      </c>
      <c r="N1261" s="141">
        <v>4787.49</v>
      </c>
      <c r="O1261" s="144"/>
    </row>
    <row r="1262" spans="1:15" ht="14.4" x14ac:dyDescent="0.3">
      <c r="A1262" s="143">
        <v>45357.286782407406</v>
      </c>
      <c r="B1262" s="46">
        <f t="shared" si="19"/>
        <v>45357.286805555559</v>
      </c>
      <c r="C1262" s="141">
        <v>2.5523739130434802</v>
      </c>
      <c r="D1262" s="141">
        <v>0.44760434782608699</v>
      </c>
      <c r="E1262" s="141">
        <v>1400</v>
      </c>
      <c r="F1262" s="141">
        <v>39.8044444444444</v>
      </c>
      <c r="G1262" s="141">
        <v>32.81</v>
      </c>
      <c r="H1262" s="141">
        <v>35.020000000000003</v>
      </c>
      <c r="I1262" s="141">
        <v>6.6040000000000001</v>
      </c>
      <c r="J1262" s="141">
        <v>1.7549999999999999</v>
      </c>
      <c r="K1262" s="141">
        <v>29.8</v>
      </c>
      <c r="L1262" s="144"/>
      <c r="M1262" s="141">
        <v>13776.8</v>
      </c>
      <c r="N1262" s="141">
        <v>4787.1684166666701</v>
      </c>
      <c r="O1262" s="144"/>
    </row>
    <row r="1263" spans="1:15" ht="14.4" x14ac:dyDescent="0.3">
      <c r="A1263" s="143">
        <v>45357.287476851852</v>
      </c>
      <c r="B1263" s="46">
        <f t="shared" si="19"/>
        <v>45357.287499999999</v>
      </c>
      <c r="C1263" s="141">
        <v>2.5502869565217399</v>
      </c>
      <c r="D1263" s="141">
        <v>0.45448260869565199</v>
      </c>
      <c r="E1263" s="141">
        <v>1399.8318181818199</v>
      </c>
      <c r="F1263" s="141">
        <v>39.9161111111111</v>
      </c>
      <c r="G1263" s="141">
        <v>32.81</v>
      </c>
      <c r="H1263" s="141">
        <v>35.026666666666699</v>
      </c>
      <c r="I1263" s="141">
        <v>6.6027272727272699</v>
      </c>
      <c r="J1263" s="141">
        <v>1.76</v>
      </c>
      <c r="K1263" s="141">
        <v>29.84</v>
      </c>
      <c r="L1263" s="144"/>
      <c r="M1263" s="141">
        <v>13833.400000000001</v>
      </c>
      <c r="N1263" s="141">
        <v>4786.6808181818196</v>
      </c>
      <c r="O1263" s="144"/>
    </row>
    <row r="1264" spans="1:15" ht="14.4" x14ac:dyDescent="0.3">
      <c r="A1264" s="143">
        <v>45357.288171296299</v>
      </c>
      <c r="B1264" s="46">
        <f t="shared" si="19"/>
        <v>45357.288194444445</v>
      </c>
      <c r="C1264" s="141">
        <v>2.5523173913043502</v>
      </c>
      <c r="D1264" s="141">
        <v>0.44964782608695603</v>
      </c>
      <c r="E1264" s="141">
        <v>1400</v>
      </c>
      <c r="F1264" s="141">
        <v>39.8771428571429</v>
      </c>
      <c r="G1264" s="141">
        <v>32.83</v>
      </c>
      <c r="H1264" s="141">
        <v>35.023333333333298</v>
      </c>
      <c r="I1264" s="141">
        <v>6.6020000000000003</v>
      </c>
      <c r="J1264" s="141">
        <v>1.77</v>
      </c>
      <c r="K1264" s="141">
        <v>29.875</v>
      </c>
      <c r="L1264" s="144"/>
      <c r="M1264" s="141">
        <v>13865.5</v>
      </c>
      <c r="N1264" s="141">
        <v>4786.3472941176497</v>
      </c>
      <c r="O1264" s="144"/>
    </row>
    <row r="1265" spans="1:15" ht="14.4" x14ac:dyDescent="0.3">
      <c r="A1265" s="143">
        <v>45357.288865740738</v>
      </c>
      <c r="B1265" s="46">
        <f t="shared" si="19"/>
        <v>45357.288888888892</v>
      </c>
      <c r="C1265" s="141">
        <v>2.54756956521739</v>
      </c>
      <c r="D1265" s="141">
        <v>0.45562173913043502</v>
      </c>
      <c r="E1265" s="141">
        <v>1400.3227272727299</v>
      </c>
      <c r="F1265" s="141">
        <v>39.850555555555601</v>
      </c>
      <c r="G1265" s="141">
        <v>32.880000000000003</v>
      </c>
      <c r="H1265" s="141">
        <v>35.024999999999999</v>
      </c>
      <c r="I1265" s="141">
        <v>6.6045555555555602</v>
      </c>
      <c r="J1265" s="141">
        <v>1.77</v>
      </c>
      <c r="K1265" s="141">
        <v>29.9</v>
      </c>
      <c r="L1265" s="144"/>
      <c r="M1265" s="141">
        <v>13882.333333333299</v>
      </c>
      <c r="N1265" s="141">
        <v>4785.90607692308</v>
      </c>
      <c r="O1265" s="144"/>
    </row>
    <row r="1266" spans="1:15" ht="14.4" x14ac:dyDescent="0.3">
      <c r="A1266" s="143">
        <v>45357.289560185185</v>
      </c>
      <c r="B1266" s="46">
        <f t="shared" si="19"/>
        <v>45357.289583333339</v>
      </c>
      <c r="C1266" s="141">
        <v>2.5467272727272698</v>
      </c>
      <c r="D1266" s="141">
        <v>0.45227727272727303</v>
      </c>
      <c r="E1266" s="141">
        <v>1399.96818181818</v>
      </c>
      <c r="F1266" s="141">
        <v>39.510555555555598</v>
      </c>
      <c r="G1266" s="141">
        <v>33.015000000000001</v>
      </c>
      <c r="H1266" s="141">
        <v>35.026666666666699</v>
      </c>
      <c r="I1266" s="141">
        <v>6.602875</v>
      </c>
      <c r="J1266" s="141">
        <v>1.77</v>
      </c>
      <c r="K1266" s="141">
        <v>29.9</v>
      </c>
      <c r="L1266" s="144"/>
      <c r="M1266" s="141">
        <v>13918.5</v>
      </c>
      <c r="N1266" s="141">
        <v>4785.4867692307698</v>
      </c>
      <c r="O1266" s="144"/>
    </row>
    <row r="1267" spans="1:15" ht="14.4" x14ac:dyDescent="0.3">
      <c r="A1267" s="143">
        <v>45357.290254629632</v>
      </c>
      <c r="B1267" s="46">
        <f t="shared" si="19"/>
        <v>45357.290277777778</v>
      </c>
      <c r="C1267" s="141">
        <v>2.5419454545454498</v>
      </c>
      <c r="D1267" s="141">
        <v>0.4672</v>
      </c>
      <c r="E1267" s="141">
        <v>1399.95909090909</v>
      </c>
      <c r="F1267" s="141">
        <v>39.255789473684203</v>
      </c>
      <c r="G1267" s="141">
        <v>33.21</v>
      </c>
      <c r="H1267" s="141">
        <v>35.024999999999999</v>
      </c>
      <c r="I1267" s="141">
        <v>6.6050000000000004</v>
      </c>
      <c r="J1267" s="141">
        <v>1.77</v>
      </c>
      <c r="K1267" s="141">
        <v>29.95</v>
      </c>
      <c r="L1267" s="144"/>
      <c r="M1267" s="141">
        <v>13918.5</v>
      </c>
      <c r="N1267" s="141">
        <v>4785.0415555555601</v>
      </c>
      <c r="O1267" s="144"/>
    </row>
    <row r="1268" spans="1:15" ht="14.4" x14ac:dyDescent="0.3">
      <c r="A1268" s="143">
        <v>45357.290949074071</v>
      </c>
      <c r="B1268" s="46">
        <f t="shared" si="19"/>
        <v>45357.290972222225</v>
      </c>
      <c r="C1268" s="141">
        <v>2.53196086956522</v>
      </c>
      <c r="D1268" s="141">
        <v>0.469017391304348</v>
      </c>
      <c r="E1268" s="141">
        <v>1400.24347826087</v>
      </c>
      <c r="F1268" s="141">
        <v>39.974499999999999</v>
      </c>
      <c r="G1268" s="141">
        <v>33.270000000000003</v>
      </c>
      <c r="H1268" s="141">
        <v>35.020000000000003</v>
      </c>
      <c r="I1268" s="141">
        <v>6.6018888888888902</v>
      </c>
      <c r="J1268" s="141">
        <v>1.7749999999999999</v>
      </c>
      <c r="K1268" s="141">
        <v>30.0572727272727</v>
      </c>
      <c r="L1268" s="144"/>
      <c r="M1268" s="141">
        <v>13960</v>
      </c>
      <c r="N1268" s="141">
        <v>4784.6267500000004</v>
      </c>
      <c r="O1268" s="144"/>
    </row>
    <row r="1269" spans="1:15" ht="14.4" x14ac:dyDescent="0.3">
      <c r="A1269" s="143">
        <v>45357.291643518518</v>
      </c>
      <c r="B1269" s="46">
        <f t="shared" si="19"/>
        <v>45357.291666666672</v>
      </c>
      <c r="C1269" s="141">
        <v>2.5357045454545499</v>
      </c>
      <c r="D1269" s="141">
        <v>0.46421818181818197</v>
      </c>
      <c r="E1269" s="141">
        <v>1400.25238095238</v>
      </c>
      <c r="F1269" s="141">
        <v>40.5147368421053</v>
      </c>
      <c r="G1269" s="141">
        <v>33.134999999999998</v>
      </c>
      <c r="H1269" s="141">
        <v>35.014000000000003</v>
      </c>
      <c r="I1269" s="141">
        <v>6.6029999999999998</v>
      </c>
      <c r="J1269" s="141">
        <v>1.7849999999999999</v>
      </c>
      <c r="K1269" s="141">
        <v>30.203636363636399</v>
      </c>
      <c r="L1269" s="144"/>
      <c r="M1269" s="141">
        <v>13960</v>
      </c>
      <c r="N1269" s="141">
        <v>4784.0630000000001</v>
      </c>
      <c r="O1269" s="144"/>
    </row>
    <row r="1270" spans="1:15" ht="14.4" x14ac:dyDescent="0.3">
      <c r="A1270" s="143">
        <v>45357.292337962965</v>
      </c>
      <c r="B1270" s="46">
        <f t="shared" si="19"/>
        <v>45357.292361111111</v>
      </c>
      <c r="C1270" s="141">
        <v>2.5401909090909101</v>
      </c>
      <c r="D1270" s="141">
        <v>0.45705909090909103</v>
      </c>
      <c r="E1270" s="141">
        <v>1400.4045454545501</v>
      </c>
      <c r="F1270" s="141">
        <v>40.209523809523802</v>
      </c>
      <c r="G1270" s="141">
        <v>33.075000000000003</v>
      </c>
      <c r="H1270" s="141">
        <v>35.020000000000003</v>
      </c>
      <c r="I1270" s="141">
        <v>6.6038333333333297</v>
      </c>
      <c r="J1270" s="141">
        <v>1.78666666666667</v>
      </c>
      <c r="K1270" s="141">
        <v>30.245000000000001</v>
      </c>
      <c r="L1270" s="144"/>
      <c r="M1270" s="141">
        <v>14002.8</v>
      </c>
      <c r="N1270" s="141">
        <v>4783.7686363636403</v>
      </c>
      <c r="O1270" s="144"/>
    </row>
    <row r="1271" spans="1:15" ht="14.4" x14ac:dyDescent="0.3">
      <c r="A1271" s="143">
        <v>45357.293032407404</v>
      </c>
      <c r="B1271" s="46">
        <f t="shared" si="19"/>
        <v>45357.293055555558</v>
      </c>
      <c r="C1271" s="141">
        <v>2.5399217391304298</v>
      </c>
      <c r="D1271" s="141">
        <v>0.46464782608695598</v>
      </c>
      <c r="E1271" s="141">
        <v>1400.04347826087</v>
      </c>
      <c r="F1271" s="141">
        <v>39.498095238095203</v>
      </c>
      <c r="G1271" s="141">
        <v>33.200000000000003</v>
      </c>
      <c r="H1271" s="141">
        <v>35.015000000000001</v>
      </c>
      <c r="I1271" s="141">
        <v>6.601</v>
      </c>
      <c r="J1271" s="141">
        <v>1.79</v>
      </c>
      <c r="K1271" s="141">
        <v>30.184999999999999</v>
      </c>
      <c r="L1271" s="144"/>
      <c r="M1271" s="141">
        <v>14025</v>
      </c>
      <c r="N1271" s="141">
        <v>4783.3189333333303</v>
      </c>
      <c r="O1271" s="144"/>
    </row>
    <row r="1272" spans="1:15" ht="14.4" x14ac:dyDescent="0.3">
      <c r="A1272" s="143">
        <v>45357.293726851851</v>
      </c>
      <c r="B1272" s="46">
        <f t="shared" si="19"/>
        <v>45357.293750000004</v>
      </c>
      <c r="C1272" s="141">
        <v>2.5298150000000001</v>
      </c>
      <c r="D1272" s="141">
        <v>0.46831499999999998</v>
      </c>
      <c r="E1272" s="141">
        <v>1399.885</v>
      </c>
      <c r="F1272" s="141">
        <v>39.194117647058803</v>
      </c>
      <c r="G1272" s="141">
        <v>33.409999999999997</v>
      </c>
      <c r="H1272" s="141">
        <v>35.0133333333333</v>
      </c>
      <c r="I1272" s="141">
        <v>6.6036000000000001</v>
      </c>
      <c r="J1272" s="141">
        <v>1.79666666666667</v>
      </c>
      <c r="K1272" s="141">
        <v>30.14</v>
      </c>
      <c r="L1272" s="144"/>
      <c r="M1272" s="141">
        <v>14052.666666666701</v>
      </c>
      <c r="N1272" s="141">
        <v>4782.8861818181804</v>
      </c>
      <c r="O1272" s="144"/>
    </row>
    <row r="1273" spans="1:15" ht="14.4" x14ac:dyDescent="0.3">
      <c r="A1273" s="143">
        <v>45357.294421296298</v>
      </c>
      <c r="B1273" s="46">
        <f t="shared" si="19"/>
        <v>45357.294444444444</v>
      </c>
      <c r="C1273" s="141">
        <v>2.5257000000000001</v>
      </c>
      <c r="D1273" s="141">
        <v>0.46896956521739103</v>
      </c>
      <c r="E1273" s="141">
        <v>1400</v>
      </c>
      <c r="F1273" s="141">
        <v>39.708181818181799</v>
      </c>
      <c r="G1273" s="141">
        <v>33.47</v>
      </c>
      <c r="H1273" s="141">
        <v>35.015000000000001</v>
      </c>
      <c r="I1273" s="141">
        <v>6.6015454545454597</v>
      </c>
      <c r="J1273" s="141">
        <v>1.81</v>
      </c>
      <c r="K1273" s="141">
        <v>30.221111111111099</v>
      </c>
      <c r="L1273" s="144"/>
      <c r="M1273" s="141">
        <v>14092.75</v>
      </c>
      <c r="N1273" s="141">
        <v>4782.4714166666699</v>
      </c>
      <c r="O1273" s="144"/>
    </row>
    <row r="1274" spans="1:15" ht="14.4" x14ac:dyDescent="0.3">
      <c r="A1274" s="143">
        <v>45357.295115740744</v>
      </c>
      <c r="B1274" s="46">
        <f t="shared" si="19"/>
        <v>45357.295138888891</v>
      </c>
      <c r="C1274" s="141">
        <v>2.52645909090909</v>
      </c>
      <c r="D1274" s="141">
        <v>0.47370454545454499</v>
      </c>
      <c r="E1274" s="141">
        <v>1399.6818181818201</v>
      </c>
      <c r="F1274" s="141">
        <v>40.231250000000003</v>
      </c>
      <c r="G1274" s="141">
        <v>33.409999999999997</v>
      </c>
      <c r="H1274" s="141">
        <v>35.015714285714303</v>
      </c>
      <c r="I1274" s="141">
        <v>6.6050000000000004</v>
      </c>
      <c r="J1274" s="141">
        <v>1.82</v>
      </c>
      <c r="K1274" s="141">
        <v>30.363636363636399</v>
      </c>
      <c r="L1274" s="144"/>
      <c r="M1274" s="141">
        <v>14092.75</v>
      </c>
      <c r="N1274" s="141">
        <v>4782.08226666667</v>
      </c>
      <c r="O1274" s="144"/>
    </row>
    <row r="1275" spans="1:15" ht="14.4" x14ac:dyDescent="0.3">
      <c r="A1275" s="143">
        <v>45357.295810185184</v>
      </c>
      <c r="B1275" s="46">
        <f t="shared" si="19"/>
        <v>45357.295833333337</v>
      </c>
      <c r="C1275" s="141">
        <v>2.5284363636363598</v>
      </c>
      <c r="D1275" s="141">
        <v>0.472372727272727</v>
      </c>
      <c r="E1275" s="141">
        <v>1400.3727272727299</v>
      </c>
      <c r="F1275" s="141">
        <v>39.700588235294099</v>
      </c>
      <c r="G1275" s="141">
        <v>33.505000000000003</v>
      </c>
      <c r="H1275" s="141">
        <v>35.015000000000001</v>
      </c>
      <c r="I1275" s="141">
        <v>6.6029090909090904</v>
      </c>
      <c r="J1275" s="141">
        <v>1.81</v>
      </c>
      <c r="K1275" s="141">
        <v>30.4433333333333</v>
      </c>
      <c r="L1275" s="144"/>
      <c r="M1275" s="141">
        <v>14148.5</v>
      </c>
      <c r="N1275" s="141">
        <v>4781.61523076923</v>
      </c>
      <c r="O1275" s="144"/>
    </row>
    <row r="1276" spans="1:15" ht="14.4" x14ac:dyDescent="0.3">
      <c r="A1276" s="143">
        <v>45357.29650462963</v>
      </c>
      <c r="B1276" s="46">
        <f t="shared" si="19"/>
        <v>45357.296527777777</v>
      </c>
      <c r="C1276" s="141">
        <v>2.52148636363636</v>
      </c>
      <c r="D1276" s="141">
        <v>0.473190909090909</v>
      </c>
      <c r="E1276" s="141">
        <v>1399.87619047619</v>
      </c>
      <c r="F1276" s="141">
        <v>39.702857142857098</v>
      </c>
      <c r="G1276" s="141">
        <v>33.564999999999998</v>
      </c>
      <c r="H1276" s="141">
        <v>35.0133333333333</v>
      </c>
      <c r="I1276" s="141">
        <v>6.6135000000000002</v>
      </c>
      <c r="J1276" s="141">
        <v>1.8049999999999999</v>
      </c>
      <c r="K1276" s="141">
        <v>30.46</v>
      </c>
      <c r="L1276" s="144"/>
      <c r="M1276" s="141">
        <v>14148.5</v>
      </c>
      <c r="N1276" s="141">
        <v>4781.2351250000002</v>
      </c>
      <c r="O1276" s="144"/>
    </row>
    <row r="1277" spans="1:15" ht="14.4" x14ac:dyDescent="0.3">
      <c r="A1277" s="143">
        <v>45357.297199074077</v>
      </c>
      <c r="B1277" s="46">
        <f t="shared" si="19"/>
        <v>45357.297222222223</v>
      </c>
      <c r="C1277" s="141">
        <v>2.5232695652173902</v>
      </c>
      <c r="D1277" s="141">
        <v>0.47635652173913001</v>
      </c>
      <c r="E1277" s="141">
        <v>1399.6590909090901</v>
      </c>
      <c r="F1277" s="141">
        <v>40.184666666666701</v>
      </c>
      <c r="G1277" s="141">
        <v>33.515000000000001</v>
      </c>
      <c r="H1277" s="141">
        <v>35.015000000000001</v>
      </c>
      <c r="I1277" s="141">
        <v>6.6055000000000001</v>
      </c>
      <c r="J1277" s="141">
        <v>1.8049999999999999</v>
      </c>
      <c r="K1277" s="141">
        <v>30.504999999999999</v>
      </c>
      <c r="L1277" s="144"/>
      <c r="M1277" s="141">
        <v>14191</v>
      </c>
      <c r="N1277" s="141">
        <v>4780.7884166666699</v>
      </c>
      <c r="O1277" s="144"/>
    </row>
    <row r="1278" spans="1:15" ht="14.4" x14ac:dyDescent="0.3">
      <c r="A1278" s="143">
        <v>45357.297893518517</v>
      </c>
      <c r="B1278" s="46">
        <f t="shared" si="19"/>
        <v>45357.29791666667</v>
      </c>
      <c r="C1278" s="141">
        <v>2.52674782608696</v>
      </c>
      <c r="D1278" s="141">
        <v>0.47319130434782603</v>
      </c>
      <c r="E1278" s="141">
        <v>1399.9</v>
      </c>
      <c r="F1278" s="141">
        <v>40.008125</v>
      </c>
      <c r="G1278" s="141">
        <v>33.53</v>
      </c>
      <c r="H1278" s="141">
        <v>35.01</v>
      </c>
      <c r="I1278" s="141">
        <v>6.6023333333333296</v>
      </c>
      <c r="J1278" s="141">
        <v>1.8149999999999999</v>
      </c>
      <c r="K1278" s="141">
        <v>30.515000000000001</v>
      </c>
      <c r="L1278" s="144"/>
      <c r="M1278" s="141">
        <v>14216.666666666701</v>
      </c>
      <c r="N1278" s="141">
        <v>4780.3382666666703</v>
      </c>
      <c r="O1278" s="144"/>
    </row>
    <row r="1279" spans="1:15" ht="14.4" x14ac:dyDescent="0.3">
      <c r="A1279" s="143">
        <v>45357.298587962963</v>
      </c>
      <c r="B1279" s="46">
        <f t="shared" si="19"/>
        <v>45357.298611111109</v>
      </c>
      <c r="C1279" s="141">
        <v>2.5216045454545499</v>
      </c>
      <c r="D1279" s="141">
        <v>0.47392727272727297</v>
      </c>
      <c r="E1279" s="141">
        <v>1400.12857142857</v>
      </c>
      <c r="F1279" s="141">
        <v>39.8213333333333</v>
      </c>
      <c r="G1279" s="141">
        <v>33.564999999999998</v>
      </c>
      <c r="H1279" s="141">
        <v>35.015000000000001</v>
      </c>
      <c r="I1279" s="141">
        <v>6.601</v>
      </c>
      <c r="J1279" s="141">
        <v>1.8149999999999999</v>
      </c>
      <c r="K1279" s="141">
        <v>30.52</v>
      </c>
      <c r="L1279" s="144"/>
      <c r="M1279" s="141">
        <v>14233</v>
      </c>
      <c r="N1279" s="141">
        <v>4779.9804999999997</v>
      </c>
      <c r="O1279" s="144"/>
    </row>
    <row r="1280" spans="1:15" ht="14.4" x14ac:dyDescent="0.3">
      <c r="A1280" s="143">
        <v>45357.29928240741</v>
      </c>
      <c r="B1280" s="46">
        <f t="shared" si="19"/>
        <v>45357.299305555556</v>
      </c>
      <c r="C1280" s="141">
        <v>2.5222952380952401</v>
      </c>
      <c r="D1280" s="141">
        <v>0.47873333333333301</v>
      </c>
      <c r="E1280" s="141">
        <v>1400.07368421053</v>
      </c>
      <c r="F1280" s="141">
        <v>39.3645</v>
      </c>
      <c r="G1280" s="141">
        <v>33.75</v>
      </c>
      <c r="H1280" s="141">
        <v>35.015714285714303</v>
      </c>
      <c r="I1280" s="141">
        <v>6.6037499999999998</v>
      </c>
      <c r="J1280" s="141">
        <v>1.8233333333333299</v>
      </c>
      <c r="K1280" s="141">
        <v>30.53</v>
      </c>
      <c r="L1280" s="144"/>
      <c r="M1280" s="141">
        <v>14254.75</v>
      </c>
      <c r="N1280" s="141">
        <v>4779.5685000000003</v>
      </c>
      <c r="O1280" s="144"/>
    </row>
    <row r="1281" spans="1:15" ht="14.4" x14ac:dyDescent="0.3">
      <c r="A1281" s="143">
        <v>45357.299976851849</v>
      </c>
      <c r="B1281" s="46">
        <f t="shared" si="19"/>
        <v>45357.3</v>
      </c>
      <c r="C1281" s="141">
        <v>2.5087454545454499</v>
      </c>
      <c r="D1281" s="141">
        <v>0.485827272727273</v>
      </c>
      <c r="E1281" s="141">
        <v>1399.71</v>
      </c>
      <c r="F1281" s="141">
        <v>39.374545454545498</v>
      </c>
      <c r="G1281" s="141">
        <v>33.92</v>
      </c>
      <c r="H1281" s="141">
        <v>35.015000000000001</v>
      </c>
      <c r="I1281" s="141">
        <v>6.60111111111111</v>
      </c>
      <c r="J1281" s="141">
        <v>1.82666666666667</v>
      </c>
      <c r="K1281" s="141">
        <v>30.5683333333333</v>
      </c>
      <c r="L1281" s="144"/>
      <c r="M1281" s="141">
        <v>14304.666666666701</v>
      </c>
      <c r="N1281" s="141">
        <v>4779.1392500000002</v>
      </c>
      <c r="O1281" s="144"/>
    </row>
    <row r="1282" spans="1:15" ht="14.4" x14ac:dyDescent="0.3">
      <c r="A1282" s="143">
        <v>45357.300671296296</v>
      </c>
      <c r="B1282" s="46">
        <f t="shared" si="19"/>
        <v>45357.30069444445</v>
      </c>
      <c r="C1282" s="141">
        <v>2.5093045454545502</v>
      </c>
      <c r="D1282" s="141">
        <v>0.49776363636363602</v>
      </c>
      <c r="E1282" s="141">
        <v>1400.0727272727299</v>
      </c>
      <c r="F1282" s="141">
        <v>39.96</v>
      </c>
      <c r="G1282" s="141">
        <v>33.92</v>
      </c>
      <c r="H1282" s="141">
        <v>35.01</v>
      </c>
      <c r="I1282" s="141">
        <v>6.6040000000000001</v>
      </c>
      <c r="J1282" s="141">
        <v>1.825</v>
      </c>
      <c r="K1282" s="141">
        <v>30.7091666666667</v>
      </c>
      <c r="L1282" s="144"/>
      <c r="M1282" s="141">
        <v>14304.666666666701</v>
      </c>
      <c r="N1282" s="141">
        <v>4778.68485714286</v>
      </c>
      <c r="O1282" s="144"/>
    </row>
    <row r="1283" spans="1:15" ht="14.4" x14ac:dyDescent="0.3">
      <c r="A1283" s="143">
        <v>45357.301365740743</v>
      </c>
      <c r="B1283" s="46">
        <f t="shared" ref="B1283:B1346" si="20">MROUND(A1283,"00:01:00")</f>
        <v>45357.301388888889</v>
      </c>
      <c r="C1283" s="141">
        <v>2.51146363636364</v>
      </c>
      <c r="D1283" s="141">
        <v>0.49487272727272702</v>
      </c>
      <c r="E1283" s="141">
        <v>1399.5368421052599</v>
      </c>
      <c r="F1283" s="141">
        <v>39.966153846153802</v>
      </c>
      <c r="G1283" s="141">
        <v>33.909999999999997</v>
      </c>
      <c r="H1283" s="141">
        <v>35.011666666666699</v>
      </c>
      <c r="I1283" s="141">
        <v>6.6023333333333296</v>
      </c>
      <c r="J1283" s="141">
        <v>1.83</v>
      </c>
      <c r="K1283" s="141">
        <v>30.84</v>
      </c>
      <c r="L1283" s="144"/>
      <c r="M1283" s="141">
        <v>14336</v>
      </c>
      <c r="N1283" s="141">
        <v>4778.2921428571399</v>
      </c>
      <c r="O1283" s="144"/>
    </row>
    <row r="1284" spans="1:15" ht="14.4" x14ac:dyDescent="0.3">
      <c r="A1284" s="143">
        <v>45357.302060185182</v>
      </c>
      <c r="B1284" s="46">
        <f t="shared" si="20"/>
        <v>45357.302083333336</v>
      </c>
      <c r="C1284" s="141">
        <v>2.5093478260869602</v>
      </c>
      <c r="D1284" s="141">
        <v>0.48707391304347802</v>
      </c>
      <c r="E1284" s="141">
        <v>1399.95652173913</v>
      </c>
      <c r="F1284" s="141">
        <v>40.122777777777799</v>
      </c>
      <c r="G1284" s="141">
        <v>33.895000000000003</v>
      </c>
      <c r="H1284" s="141">
        <v>35.008000000000003</v>
      </c>
      <c r="I1284" s="141">
        <v>6.6020000000000003</v>
      </c>
      <c r="J1284" s="141">
        <v>1.84</v>
      </c>
      <c r="K1284" s="141">
        <v>30.87</v>
      </c>
      <c r="L1284" s="144"/>
      <c r="M1284" s="141">
        <v>14358</v>
      </c>
      <c r="N1284" s="141">
        <v>4777.8554999999997</v>
      </c>
      <c r="O1284" s="144"/>
    </row>
    <row r="1285" spans="1:15" ht="14.4" x14ac:dyDescent="0.3">
      <c r="A1285" s="143">
        <v>45357.302754629629</v>
      </c>
      <c r="B1285" s="46">
        <f t="shared" si="20"/>
        <v>45357.302777777782</v>
      </c>
      <c r="C1285" s="141">
        <v>2.5116521739130402</v>
      </c>
      <c r="D1285" s="141">
        <v>0.48711363636363603</v>
      </c>
      <c r="E1285" s="141">
        <v>1400.23913043478</v>
      </c>
      <c r="F1285" s="141">
        <v>40.115000000000002</v>
      </c>
      <c r="G1285" s="141">
        <v>33.86</v>
      </c>
      <c r="H1285" s="141">
        <v>35.01</v>
      </c>
      <c r="I1285" s="141">
        <v>6.6044999999999998</v>
      </c>
      <c r="J1285" s="141">
        <v>1.835</v>
      </c>
      <c r="K1285" s="141">
        <v>30.9</v>
      </c>
      <c r="L1285" s="144"/>
      <c r="M1285" s="141">
        <v>14378</v>
      </c>
      <c r="N1285" s="141">
        <v>4777.4948333333296</v>
      </c>
      <c r="O1285" s="144"/>
    </row>
    <row r="1286" spans="1:15" ht="14.4" x14ac:dyDescent="0.3">
      <c r="A1286" s="143">
        <v>45357.303449074076</v>
      </c>
      <c r="B1286" s="46">
        <f t="shared" si="20"/>
        <v>45357.303472222222</v>
      </c>
      <c r="C1286" s="141">
        <v>2.5105782608695701</v>
      </c>
      <c r="D1286" s="141">
        <v>0.48881739130434798</v>
      </c>
      <c r="E1286" s="141">
        <v>1399.72272727273</v>
      </c>
      <c r="F1286" s="141">
        <v>39.547499999999999</v>
      </c>
      <c r="G1286" s="141">
        <v>33.979999999999997</v>
      </c>
      <c r="H1286" s="141">
        <v>35.006666666666703</v>
      </c>
      <c r="I1286" s="141">
        <v>6.6023750000000003</v>
      </c>
      <c r="J1286" s="141">
        <v>1.845</v>
      </c>
      <c r="K1286" s="141">
        <v>30.875</v>
      </c>
      <c r="L1286" s="144"/>
      <c r="M1286" s="141">
        <v>14416.599999999999</v>
      </c>
      <c r="N1286" s="141">
        <v>4777.0294999999996</v>
      </c>
      <c r="O1286" s="144"/>
    </row>
    <row r="1287" spans="1:15" ht="14.4" x14ac:dyDescent="0.3">
      <c r="A1287" s="143">
        <v>45357.304143518515</v>
      </c>
      <c r="B1287" s="46">
        <f t="shared" si="20"/>
        <v>45357.304166666669</v>
      </c>
      <c r="C1287" s="141">
        <v>2.5033909090909101</v>
      </c>
      <c r="D1287" s="141">
        <v>0.49754782608695702</v>
      </c>
      <c r="E1287" s="141">
        <v>1400.1476190476201</v>
      </c>
      <c r="F1287" s="141">
        <v>39.286428571428601</v>
      </c>
      <c r="G1287" s="141">
        <v>34.15</v>
      </c>
      <c r="H1287" s="141">
        <v>35.003999999999998</v>
      </c>
      <c r="I1287" s="141">
        <v>6.6050000000000004</v>
      </c>
      <c r="J1287" s="141">
        <v>1.85</v>
      </c>
      <c r="K1287" s="141">
        <v>30.875</v>
      </c>
      <c r="L1287" s="144"/>
      <c r="M1287" s="141">
        <v>14416.599999999999</v>
      </c>
      <c r="N1287" s="141">
        <v>4776.5501111111098</v>
      </c>
      <c r="O1287" s="144"/>
    </row>
    <row r="1288" spans="1:15" ht="14.4" x14ac:dyDescent="0.3">
      <c r="A1288" s="143">
        <v>45357.304837962962</v>
      </c>
      <c r="B1288" s="46">
        <f t="shared" si="20"/>
        <v>45357.304861111115</v>
      </c>
      <c r="C1288" s="141">
        <v>2.4970363636363602</v>
      </c>
      <c r="D1288" s="141">
        <v>0.501877272727273</v>
      </c>
      <c r="E1288" s="141">
        <v>1400.19545454545</v>
      </c>
      <c r="F1288" s="141">
        <v>39.620555555555597</v>
      </c>
      <c r="G1288" s="141">
        <v>34.26</v>
      </c>
      <c r="H1288" s="141">
        <v>35.006666666666703</v>
      </c>
      <c r="I1288" s="141">
        <v>6.60363636363636</v>
      </c>
      <c r="J1288" s="141">
        <v>1.85</v>
      </c>
      <c r="K1288" s="141">
        <v>30.963333333333299</v>
      </c>
      <c r="L1288" s="144"/>
      <c r="M1288" s="141">
        <v>14459.400000000001</v>
      </c>
      <c r="N1288" s="141">
        <v>4776.1362727272699</v>
      </c>
      <c r="O1288" s="144"/>
    </row>
    <row r="1289" spans="1:15" ht="14.4" x14ac:dyDescent="0.3">
      <c r="A1289" s="143">
        <v>45357.305532407408</v>
      </c>
      <c r="B1289" s="46">
        <f t="shared" si="20"/>
        <v>45357.305555555555</v>
      </c>
      <c r="C1289" s="141">
        <v>2.49826666666667</v>
      </c>
      <c r="D1289" s="141">
        <v>0.50688571428571405</v>
      </c>
      <c r="E1289" s="141">
        <v>1400.2761904761901</v>
      </c>
      <c r="F1289" s="141">
        <v>40.294736842105301</v>
      </c>
      <c r="G1289" s="141">
        <v>34.174999999999997</v>
      </c>
      <c r="H1289" s="141">
        <v>35.0042857142857</v>
      </c>
      <c r="I1289" s="141">
        <v>6.6025</v>
      </c>
      <c r="J1289" s="141">
        <v>1.86</v>
      </c>
      <c r="K1289" s="141">
        <v>31.093636363636399</v>
      </c>
      <c r="L1289" s="144"/>
      <c r="M1289" s="141">
        <v>14459.400000000001</v>
      </c>
      <c r="N1289" s="141">
        <v>4775.7375454545499</v>
      </c>
      <c r="O1289" s="144"/>
    </row>
    <row r="1290" spans="1:15" ht="14.4" x14ac:dyDescent="0.3">
      <c r="A1290" s="143">
        <v>45357.306226851855</v>
      </c>
      <c r="B1290" s="46">
        <f t="shared" si="20"/>
        <v>45357.306250000001</v>
      </c>
      <c r="C1290" s="141">
        <v>2.5017136363636401</v>
      </c>
      <c r="D1290" s="141">
        <v>0.49835454545454499</v>
      </c>
      <c r="E1290" s="141">
        <v>1400.1727272727301</v>
      </c>
      <c r="F1290" s="141">
        <v>40.3894736842105</v>
      </c>
      <c r="G1290" s="141">
        <v>34.090000000000003</v>
      </c>
      <c r="H1290" s="141">
        <v>35.006</v>
      </c>
      <c r="I1290" s="141">
        <v>6.6058888888888898</v>
      </c>
      <c r="J1290" s="141">
        <v>1.86</v>
      </c>
      <c r="K1290" s="141">
        <v>31.186</v>
      </c>
      <c r="L1290" s="144"/>
      <c r="M1290" s="141">
        <v>14503</v>
      </c>
      <c r="N1290" s="141">
        <v>4775.33791666667</v>
      </c>
      <c r="O1290" s="144"/>
    </row>
    <row r="1291" spans="1:15" ht="14.4" x14ac:dyDescent="0.3">
      <c r="A1291" s="143">
        <v>45357.306921296295</v>
      </c>
      <c r="B1291" s="46">
        <f t="shared" si="20"/>
        <v>45357.306944444448</v>
      </c>
      <c r="C1291" s="141">
        <v>2.5015590909090899</v>
      </c>
      <c r="D1291" s="141">
        <v>0.49837826086956499</v>
      </c>
      <c r="E1291" s="141">
        <v>1400.1227272727299</v>
      </c>
      <c r="F1291" s="141">
        <v>39.821904761904797</v>
      </c>
      <c r="G1291" s="141">
        <v>34.134999999999998</v>
      </c>
      <c r="H1291" s="141">
        <v>35.005000000000003</v>
      </c>
      <c r="I1291" s="141">
        <v>6.6007777777777799</v>
      </c>
      <c r="J1291" s="141">
        <v>1.86666666666667</v>
      </c>
      <c r="K1291" s="141">
        <v>31.16</v>
      </c>
      <c r="L1291" s="144"/>
      <c r="M1291" s="141">
        <v>14535</v>
      </c>
      <c r="N1291" s="141">
        <v>4774.9245333333301</v>
      </c>
      <c r="O1291" s="144"/>
    </row>
    <row r="1292" spans="1:15" ht="14.4" x14ac:dyDescent="0.3">
      <c r="A1292" s="143">
        <v>45357.307615740741</v>
      </c>
      <c r="B1292" s="46">
        <f t="shared" si="20"/>
        <v>45357.307638888888</v>
      </c>
      <c r="C1292" s="141">
        <v>2.4981809523809502</v>
      </c>
      <c r="D1292" s="141">
        <v>0.49544545454545502</v>
      </c>
      <c r="E1292" s="141">
        <v>1399.94285714286</v>
      </c>
      <c r="F1292" s="141">
        <v>39.248421052631599</v>
      </c>
      <c r="G1292" s="141">
        <v>34.31</v>
      </c>
      <c r="H1292" s="141">
        <v>35.015000000000001</v>
      </c>
      <c r="I1292" s="141">
        <v>6.6056666666666697</v>
      </c>
      <c r="J1292" s="141">
        <v>1.875</v>
      </c>
      <c r="K1292" s="141">
        <v>31.12</v>
      </c>
      <c r="L1292" s="144"/>
      <c r="M1292" s="141">
        <v>14566</v>
      </c>
      <c r="N1292" s="141">
        <v>4774.5252</v>
      </c>
      <c r="O1292" s="144"/>
    </row>
    <row r="1293" spans="1:15" ht="14.4" x14ac:dyDescent="0.3">
      <c r="A1293" s="143">
        <v>45357.308310185188</v>
      </c>
      <c r="B1293" s="46">
        <f t="shared" si="20"/>
        <v>45357.308333333334</v>
      </c>
      <c r="C1293" s="141">
        <v>2.4887826086956499</v>
      </c>
      <c r="D1293" s="141">
        <v>0.50536956521739096</v>
      </c>
      <c r="E1293" s="141">
        <v>1399.82380952381</v>
      </c>
      <c r="F1293" s="141">
        <v>38.970476190476198</v>
      </c>
      <c r="G1293" s="141">
        <v>34.58</v>
      </c>
      <c r="H1293" s="141">
        <v>35.016666666666701</v>
      </c>
      <c r="I1293" s="141">
        <v>6.6020000000000003</v>
      </c>
      <c r="J1293" s="141">
        <v>1.88</v>
      </c>
      <c r="K1293" s="141">
        <v>31.14</v>
      </c>
      <c r="L1293" s="144"/>
      <c r="M1293" s="141">
        <v>14585</v>
      </c>
      <c r="N1293" s="141">
        <v>4774.1183846153899</v>
      </c>
      <c r="O1293" s="144"/>
    </row>
    <row r="1294" spans="1:15" ht="14.4" x14ac:dyDescent="0.3">
      <c r="A1294" s="143">
        <v>45357.309004629627</v>
      </c>
      <c r="B1294" s="46">
        <f t="shared" si="20"/>
        <v>45357.309027777781</v>
      </c>
      <c r="C1294" s="141">
        <v>2.4879954545454499</v>
      </c>
      <c r="D1294" s="141">
        <v>0.51571363636363599</v>
      </c>
      <c r="E1294" s="141">
        <v>1399.99523809524</v>
      </c>
      <c r="F1294" s="141">
        <v>40.354545454545502</v>
      </c>
      <c r="G1294" s="141">
        <v>34.354999999999997</v>
      </c>
      <c r="H1294" s="141">
        <v>35.015000000000001</v>
      </c>
      <c r="I1294" s="141">
        <v>6.6020000000000003</v>
      </c>
      <c r="J1294" s="141">
        <v>1.89</v>
      </c>
      <c r="K1294" s="141">
        <v>31.2446153846154</v>
      </c>
      <c r="L1294" s="144"/>
      <c r="M1294" s="141">
        <v>14585</v>
      </c>
      <c r="N1294" s="141">
        <v>4773.7040909090902</v>
      </c>
      <c r="O1294" s="144"/>
    </row>
    <row r="1295" spans="1:15" ht="14.4" x14ac:dyDescent="0.3">
      <c r="A1295" s="143">
        <v>45357.309699074074</v>
      </c>
      <c r="B1295" s="46">
        <f t="shared" si="20"/>
        <v>45357.30972222222</v>
      </c>
      <c r="C1295" s="141">
        <v>2.4899521739130401</v>
      </c>
      <c r="D1295" s="141">
        <v>0.511878260869565</v>
      </c>
      <c r="E1295" s="141">
        <v>1399.9090909090901</v>
      </c>
      <c r="F1295" s="141">
        <v>39.634210526315798</v>
      </c>
      <c r="G1295" s="141">
        <v>34.47</v>
      </c>
      <c r="H1295" s="141">
        <v>35.020000000000003</v>
      </c>
      <c r="I1295" s="141">
        <v>6.6032727272727296</v>
      </c>
      <c r="J1295" s="141">
        <v>1.88</v>
      </c>
      <c r="K1295" s="141">
        <v>31.396249999999998</v>
      </c>
      <c r="L1295" s="144"/>
      <c r="M1295" s="141">
        <v>14629.333333333299</v>
      </c>
      <c r="N1295" s="141">
        <v>4773.2169999999996</v>
      </c>
      <c r="O1295" s="144"/>
    </row>
    <row r="1296" spans="1:15" ht="14.4" x14ac:dyDescent="0.3">
      <c r="A1296" s="143">
        <v>45357.310393518521</v>
      </c>
      <c r="B1296" s="46">
        <f t="shared" si="20"/>
        <v>45357.310416666667</v>
      </c>
      <c r="C1296" s="141">
        <v>2.4862500000000001</v>
      </c>
      <c r="D1296" s="141">
        <v>0.50956818181818198</v>
      </c>
      <c r="E1296" s="141">
        <v>1400.1409090909101</v>
      </c>
      <c r="F1296" s="141">
        <v>39.757777777777797</v>
      </c>
      <c r="G1296" s="141">
        <v>34.54</v>
      </c>
      <c r="H1296" s="141">
        <v>35.015000000000001</v>
      </c>
      <c r="I1296" s="141">
        <v>6.6008888888888899</v>
      </c>
      <c r="J1296" s="141">
        <v>1.885</v>
      </c>
      <c r="K1296" s="141">
        <v>31.4</v>
      </c>
      <c r="L1296" s="144"/>
      <c r="M1296" s="141">
        <v>14666</v>
      </c>
      <c r="N1296" s="141">
        <v>4772.756625</v>
      </c>
      <c r="O1296" s="144"/>
    </row>
    <row r="1297" spans="1:15" ht="14.4" x14ac:dyDescent="0.3">
      <c r="A1297" s="143">
        <v>45357.31108796296</v>
      </c>
      <c r="B1297" s="46">
        <f t="shared" si="20"/>
        <v>45357.311111111114</v>
      </c>
      <c r="C1297" s="141">
        <v>2.4854619047619</v>
      </c>
      <c r="D1297" s="141">
        <v>0.51646190476190501</v>
      </c>
      <c r="E1297" s="141">
        <v>1400.2047619047601</v>
      </c>
      <c r="F1297" s="141">
        <v>39.933</v>
      </c>
      <c r="G1297" s="141">
        <v>34.54</v>
      </c>
      <c r="H1297" s="141">
        <v>35.015000000000001</v>
      </c>
      <c r="I1297" s="141">
        <v>6.6044999999999998</v>
      </c>
      <c r="J1297" s="141">
        <v>1.89</v>
      </c>
      <c r="K1297" s="141">
        <v>31.44</v>
      </c>
      <c r="L1297" s="144"/>
      <c r="M1297" s="141">
        <v>14666</v>
      </c>
      <c r="N1297" s="141">
        <v>4772.3559166666701</v>
      </c>
      <c r="O1297" s="144"/>
    </row>
    <row r="1298" spans="1:15" ht="14.4" x14ac:dyDescent="0.3">
      <c r="A1298" s="143">
        <v>45357.311782407407</v>
      </c>
      <c r="B1298" s="46">
        <f t="shared" si="20"/>
        <v>45357.311805555561</v>
      </c>
      <c r="C1298" s="141">
        <v>2.48500454545455</v>
      </c>
      <c r="D1298" s="141">
        <v>0.51278181818181801</v>
      </c>
      <c r="E1298" s="141">
        <v>1400.4449999999999</v>
      </c>
      <c r="F1298" s="141">
        <v>39.890625</v>
      </c>
      <c r="G1298" s="141">
        <v>34.575000000000003</v>
      </c>
      <c r="H1298" s="141">
        <v>35.024000000000001</v>
      </c>
      <c r="I1298" s="141">
        <v>6.6025999999999998</v>
      </c>
      <c r="J1298" s="141">
        <v>1.895</v>
      </c>
      <c r="K1298" s="141">
        <v>31.5</v>
      </c>
      <c r="L1298" s="144"/>
      <c r="M1298" s="141">
        <v>14719</v>
      </c>
      <c r="N1298" s="141">
        <v>4771.8953000000001</v>
      </c>
      <c r="O1298" s="144"/>
    </row>
    <row r="1299" spans="1:15" ht="14.4" x14ac:dyDescent="0.3">
      <c r="A1299" s="143">
        <v>45357.312476851854</v>
      </c>
      <c r="B1299" s="46">
        <f t="shared" si="20"/>
        <v>45357.3125</v>
      </c>
      <c r="C1299" s="141">
        <v>2.4827727272727298</v>
      </c>
      <c r="D1299" s="141">
        <v>0.51970909090909101</v>
      </c>
      <c r="E1299" s="141">
        <v>1400.02727272727</v>
      </c>
      <c r="F1299" s="141">
        <v>39.483499999999999</v>
      </c>
      <c r="G1299" s="141">
        <v>34.71</v>
      </c>
      <c r="H1299" s="141">
        <v>35.024999999999999</v>
      </c>
      <c r="I1299" s="141">
        <v>6.6014999999999997</v>
      </c>
      <c r="J1299" s="141">
        <v>1.905</v>
      </c>
      <c r="K1299" s="141">
        <v>31.504999999999999</v>
      </c>
      <c r="L1299" s="144"/>
      <c r="M1299" s="141">
        <v>14733</v>
      </c>
      <c r="N1299" s="141">
        <v>4771.4440999999997</v>
      </c>
      <c r="O1299" s="144"/>
    </row>
    <row r="1300" spans="1:15" ht="14.4" x14ac:dyDescent="0.3">
      <c r="A1300" s="143">
        <v>45357.313171296293</v>
      </c>
      <c r="B1300" s="46">
        <f t="shared" si="20"/>
        <v>45357.313194444447</v>
      </c>
      <c r="C1300" s="141">
        <v>2.47265217391304</v>
      </c>
      <c r="D1300" s="141">
        <v>0.52387826086956502</v>
      </c>
      <c r="E1300" s="141">
        <v>1400.05217391304</v>
      </c>
      <c r="F1300" s="141">
        <v>39.176521739130401</v>
      </c>
      <c r="G1300" s="141">
        <v>34.924999999999997</v>
      </c>
      <c r="H1300" s="141">
        <v>35.024999999999999</v>
      </c>
      <c r="I1300" s="141">
        <v>6.6050000000000004</v>
      </c>
      <c r="J1300" s="141">
        <v>1.905</v>
      </c>
      <c r="K1300" s="141">
        <v>31.51</v>
      </c>
      <c r="L1300" s="144"/>
      <c r="M1300" s="141">
        <v>14758.5</v>
      </c>
      <c r="N1300" s="141">
        <v>4771.0212142857099</v>
      </c>
      <c r="O1300" s="144"/>
    </row>
    <row r="1301" spans="1:15" ht="14.4" x14ac:dyDescent="0.3">
      <c r="A1301" s="143">
        <v>45357.31386574074</v>
      </c>
      <c r="B1301" s="46">
        <f t="shared" si="20"/>
        <v>45357.313888888893</v>
      </c>
      <c r="C1301" s="141">
        <v>2.4774761904761902</v>
      </c>
      <c r="D1301" s="141">
        <v>0.51732380952380996</v>
      </c>
      <c r="E1301" s="141">
        <v>1399.91</v>
      </c>
      <c r="F1301" s="141">
        <v>40.537142857142896</v>
      </c>
      <c r="G1301" s="141">
        <v>34.734999999999999</v>
      </c>
      <c r="H1301" s="141">
        <v>35.026666666666699</v>
      </c>
      <c r="I1301" s="141">
        <v>6.6002727272727304</v>
      </c>
      <c r="J1301" s="141">
        <v>1.915</v>
      </c>
      <c r="K1301" s="141">
        <v>31.610769230769201</v>
      </c>
      <c r="L1301" s="144"/>
      <c r="M1301" s="141">
        <v>14791</v>
      </c>
      <c r="N1301" s="141">
        <v>4770.5720000000001</v>
      </c>
      <c r="O1301" s="144"/>
    </row>
    <row r="1302" spans="1:15" ht="14.4" x14ac:dyDescent="0.3">
      <c r="A1302" s="143">
        <v>45357.314560185187</v>
      </c>
      <c r="B1302" s="46">
        <f t="shared" si="20"/>
        <v>45357.314583333333</v>
      </c>
      <c r="C1302" s="141">
        <v>2.47244782608696</v>
      </c>
      <c r="D1302" s="141">
        <v>0.52553043478260897</v>
      </c>
      <c r="E1302" s="141">
        <v>1399.99545454545</v>
      </c>
      <c r="F1302" s="141">
        <v>39.460434782608701</v>
      </c>
      <c r="G1302" s="141">
        <v>34.9</v>
      </c>
      <c r="H1302" s="141">
        <v>35.024000000000001</v>
      </c>
      <c r="I1302" s="141">
        <v>6.6044999999999998</v>
      </c>
      <c r="J1302" s="141">
        <v>1.915</v>
      </c>
      <c r="K1302" s="141">
        <v>31.718</v>
      </c>
      <c r="L1302" s="144"/>
      <c r="M1302" s="141">
        <v>14791</v>
      </c>
      <c r="N1302" s="141">
        <v>4770.2145</v>
      </c>
      <c r="O1302" s="144"/>
    </row>
    <row r="1303" spans="1:15" ht="14.4" x14ac:dyDescent="0.3">
      <c r="A1303" s="143">
        <v>45357.315254629626</v>
      </c>
      <c r="B1303" s="46">
        <f t="shared" si="20"/>
        <v>45357.31527777778</v>
      </c>
      <c r="C1303" s="141">
        <v>2.47220454545455</v>
      </c>
      <c r="D1303" s="141">
        <v>0.52658181818181804</v>
      </c>
      <c r="E1303" s="141">
        <v>1399.8181818181799</v>
      </c>
      <c r="F1303" s="141">
        <v>39.6935294117647</v>
      </c>
      <c r="G1303" s="141">
        <v>34.97</v>
      </c>
      <c r="H1303" s="141">
        <v>35.03</v>
      </c>
      <c r="I1303" s="141">
        <v>6.6035454545454497</v>
      </c>
      <c r="J1303" s="141">
        <v>1.92</v>
      </c>
      <c r="K1303" s="141">
        <v>31.734999999999999</v>
      </c>
      <c r="L1303" s="144"/>
      <c r="M1303" s="141">
        <v>14846.666666666701</v>
      </c>
      <c r="N1303" s="141">
        <v>4769.7036923076903</v>
      </c>
      <c r="O1303" s="144"/>
    </row>
    <row r="1304" spans="1:15" ht="14.4" x14ac:dyDescent="0.3">
      <c r="A1304" s="143">
        <v>45357.315949074073</v>
      </c>
      <c r="B1304" s="46">
        <f t="shared" si="20"/>
        <v>45357.315972222226</v>
      </c>
      <c r="C1304" s="141">
        <v>2.46472608695652</v>
      </c>
      <c r="D1304" s="141">
        <v>0.53469565217391302</v>
      </c>
      <c r="E1304" s="141">
        <v>1399.75217391304</v>
      </c>
      <c r="F1304" s="141">
        <v>39.778125000000003</v>
      </c>
      <c r="G1304" s="141">
        <v>35.03</v>
      </c>
      <c r="H1304" s="141">
        <v>35.024285714285703</v>
      </c>
      <c r="I1304" s="141">
        <v>6.6013000000000002</v>
      </c>
      <c r="J1304" s="141">
        <v>1.925</v>
      </c>
      <c r="K1304" s="141">
        <v>31.79</v>
      </c>
      <c r="L1304" s="144"/>
      <c r="M1304" s="141">
        <v>14868.333333333299</v>
      </c>
      <c r="N1304" s="141">
        <v>4769.3203999999996</v>
      </c>
      <c r="O1304" s="144"/>
    </row>
    <row r="1305" spans="1:15" ht="14.4" x14ac:dyDescent="0.3">
      <c r="A1305" s="143">
        <v>45357.316643518519</v>
      </c>
      <c r="B1305" s="46">
        <f t="shared" si="20"/>
        <v>45357.316666666666</v>
      </c>
      <c r="C1305" s="141">
        <v>2.46476363636364</v>
      </c>
      <c r="D1305" s="141">
        <v>0.533836363636364</v>
      </c>
      <c r="E1305" s="141">
        <v>1400.1909090909101</v>
      </c>
      <c r="F1305" s="141">
        <v>40.073846153846198</v>
      </c>
      <c r="G1305" s="141">
        <v>34.99</v>
      </c>
      <c r="H1305" s="141">
        <v>35.024999999999999</v>
      </c>
      <c r="I1305" s="141">
        <v>6.6059999999999999</v>
      </c>
      <c r="J1305" s="141">
        <v>1.925</v>
      </c>
      <c r="K1305" s="141">
        <v>31.86</v>
      </c>
      <c r="L1305" s="144"/>
      <c r="M1305" s="141">
        <v>14900</v>
      </c>
      <c r="N1305" s="141">
        <v>4768.8663749999996</v>
      </c>
      <c r="O1305" s="144"/>
    </row>
    <row r="1306" spans="1:15" ht="14.4" x14ac:dyDescent="0.3">
      <c r="A1306" s="143">
        <v>45357.317337962966</v>
      </c>
      <c r="B1306" s="46">
        <f t="shared" si="20"/>
        <v>45357.317361111112</v>
      </c>
      <c r="C1306" s="141">
        <v>2.46781363636364</v>
      </c>
      <c r="D1306" s="141">
        <v>0.52698636363636397</v>
      </c>
      <c r="E1306" s="141">
        <v>1399.55454545455</v>
      </c>
      <c r="F1306" s="141">
        <v>39.885263157894698</v>
      </c>
      <c r="G1306" s="141">
        <v>35.03</v>
      </c>
      <c r="H1306" s="141">
        <v>35.0283333333333</v>
      </c>
      <c r="I1306" s="141">
        <v>6.6024000000000003</v>
      </c>
      <c r="J1306" s="141">
        <v>1.93</v>
      </c>
      <c r="K1306" s="141">
        <v>31.905000000000001</v>
      </c>
      <c r="L1306" s="144"/>
      <c r="M1306" s="141">
        <v>14914.75</v>
      </c>
      <c r="N1306" s="141">
        <v>4768.4223571428602</v>
      </c>
      <c r="O1306" s="144"/>
    </row>
    <row r="1307" spans="1:15" ht="14.4" x14ac:dyDescent="0.3">
      <c r="A1307" s="143">
        <v>45357.318032407406</v>
      </c>
      <c r="B1307" s="46">
        <f t="shared" si="20"/>
        <v>45357.318055555559</v>
      </c>
      <c r="C1307" s="141">
        <v>2.4674909090909098</v>
      </c>
      <c r="D1307" s="141">
        <v>0.53910434782608696</v>
      </c>
      <c r="E1307" s="141">
        <v>1400.27391304348</v>
      </c>
      <c r="F1307" s="141">
        <v>39.566190476190499</v>
      </c>
      <c r="G1307" s="141">
        <v>35.14</v>
      </c>
      <c r="H1307" s="141">
        <v>35.024999999999999</v>
      </c>
      <c r="I1307" s="141">
        <v>6.6035000000000004</v>
      </c>
      <c r="J1307" s="141">
        <v>1.93</v>
      </c>
      <c r="K1307" s="141">
        <v>31.8814285714286</v>
      </c>
      <c r="L1307" s="144"/>
      <c r="M1307" s="141">
        <v>14914.75</v>
      </c>
      <c r="N1307" s="141">
        <v>4767.98014285714</v>
      </c>
      <c r="O1307" s="144"/>
    </row>
    <row r="1308" spans="1:15" ht="14.4" x14ac:dyDescent="0.3">
      <c r="A1308" s="143">
        <v>45357.318726851852</v>
      </c>
      <c r="B1308" s="46">
        <f t="shared" si="20"/>
        <v>45357.318749999999</v>
      </c>
      <c r="C1308" s="141">
        <v>2.46136363636364</v>
      </c>
      <c r="D1308" s="141">
        <v>0.54570909090909103</v>
      </c>
      <c r="E1308" s="141">
        <v>1399.62857142857</v>
      </c>
      <c r="F1308" s="141">
        <v>39.548749999999998</v>
      </c>
      <c r="G1308" s="141">
        <v>35.265000000000001</v>
      </c>
      <c r="H1308" s="141">
        <v>35.026666666666699</v>
      </c>
      <c r="I1308" s="141">
        <v>6.6040000000000001</v>
      </c>
      <c r="J1308" s="141">
        <v>1.9350000000000001</v>
      </c>
      <c r="K1308" s="141">
        <v>31.914999999999999</v>
      </c>
      <c r="L1308" s="144"/>
      <c r="M1308" s="141">
        <v>14962.25</v>
      </c>
      <c r="N1308" s="141">
        <v>4767.4591666666702</v>
      </c>
      <c r="O1308" s="144"/>
    </row>
    <row r="1309" spans="1:15" ht="14.4" x14ac:dyDescent="0.3">
      <c r="A1309" s="143">
        <v>45357.319421296299</v>
      </c>
      <c r="B1309" s="46">
        <f t="shared" si="20"/>
        <v>45357.319444444445</v>
      </c>
      <c r="C1309" s="141">
        <v>2.4572217391304298</v>
      </c>
      <c r="D1309" s="141">
        <v>0.55029545454545503</v>
      </c>
      <c r="E1309" s="141">
        <v>1400.0869565217399</v>
      </c>
      <c r="F1309" s="141">
        <v>39.788421052631598</v>
      </c>
      <c r="G1309" s="141">
        <v>35.31</v>
      </c>
      <c r="H1309" s="141">
        <v>35.024000000000001</v>
      </c>
      <c r="I1309" s="141">
        <v>6.6008750000000003</v>
      </c>
      <c r="J1309" s="141">
        <v>1.9350000000000001</v>
      </c>
      <c r="K1309" s="141">
        <v>31.9925</v>
      </c>
      <c r="L1309" s="144"/>
      <c r="M1309" s="141">
        <v>14989</v>
      </c>
      <c r="N1309" s="141">
        <v>4767.0551538461496</v>
      </c>
      <c r="O1309" s="144"/>
    </row>
    <row r="1310" spans="1:15" ht="14.4" x14ac:dyDescent="0.3">
      <c r="A1310" s="143">
        <v>45357.320115740738</v>
      </c>
      <c r="B1310" s="46">
        <f t="shared" si="20"/>
        <v>45357.320138888892</v>
      </c>
      <c r="C1310" s="141">
        <v>2.4550869565217401</v>
      </c>
      <c r="D1310" s="141">
        <v>0.53992173913043495</v>
      </c>
      <c r="E1310" s="141">
        <v>1400.1130434782599</v>
      </c>
      <c r="F1310" s="141">
        <v>40.055882352941197</v>
      </c>
      <c r="G1310" s="141">
        <v>35.29</v>
      </c>
      <c r="H1310" s="141">
        <v>35.024999999999999</v>
      </c>
      <c r="I1310" s="141">
        <v>6.6050909090909098</v>
      </c>
      <c r="J1310" s="141">
        <v>1.9450000000000001</v>
      </c>
      <c r="K1310" s="141">
        <v>32.08</v>
      </c>
      <c r="L1310" s="141"/>
      <c r="M1310" s="141">
        <v>15018.5</v>
      </c>
      <c r="N1310" s="141">
        <v>4766.5624444444402</v>
      </c>
      <c r="O1310" s="144"/>
    </row>
    <row r="1311" spans="1:15" ht="14.4" x14ac:dyDescent="0.3">
      <c r="A1311" s="143">
        <v>45357.320810185185</v>
      </c>
      <c r="B1311" s="46">
        <f t="shared" si="20"/>
        <v>45357.320833333339</v>
      </c>
      <c r="C1311" s="141">
        <v>2.4589619047619</v>
      </c>
      <c r="D1311" s="141">
        <v>0.54345714285714297</v>
      </c>
      <c r="E1311" s="141">
        <v>1400.06666666667</v>
      </c>
      <c r="F1311" s="141">
        <v>39.896999999999998</v>
      </c>
      <c r="G1311" s="141">
        <v>35.314999999999998</v>
      </c>
      <c r="H1311" s="141">
        <v>35.024999999999999</v>
      </c>
      <c r="I1311" s="141">
        <v>6.6036000000000001</v>
      </c>
      <c r="J1311" s="141">
        <v>1.95</v>
      </c>
      <c r="K1311" s="141">
        <v>32.145000000000003</v>
      </c>
      <c r="L1311" s="144"/>
      <c r="M1311" s="141">
        <v>15046</v>
      </c>
      <c r="N1311" s="141">
        <v>4766.1603333333296</v>
      </c>
      <c r="O1311" s="144"/>
    </row>
    <row r="1312" spans="1:15" ht="14.4" x14ac:dyDescent="0.3">
      <c r="A1312" s="143">
        <v>45357.321504629632</v>
      </c>
      <c r="B1312" s="46">
        <f t="shared" si="20"/>
        <v>45357.321527777778</v>
      </c>
      <c r="C1312" s="141">
        <v>2.4559000000000002</v>
      </c>
      <c r="D1312" s="141">
        <v>0.53945909090909105</v>
      </c>
      <c r="E1312" s="141">
        <v>1399.6272727272701</v>
      </c>
      <c r="F1312" s="141">
        <v>39.682941176470599</v>
      </c>
      <c r="G1312" s="141">
        <v>35.395000000000003</v>
      </c>
      <c r="H1312" s="141">
        <v>35.024999999999999</v>
      </c>
      <c r="I1312" s="141">
        <v>6.6029999999999998</v>
      </c>
      <c r="J1312" s="141">
        <v>1.9550000000000001</v>
      </c>
      <c r="K1312" s="141">
        <v>32.145000000000003</v>
      </c>
      <c r="L1312" s="144"/>
      <c r="M1312" s="141">
        <v>15067</v>
      </c>
      <c r="N1312" s="141">
        <v>4765.6989090909101</v>
      </c>
      <c r="O1312" s="144"/>
    </row>
    <row r="1313" spans="1:15" ht="14.4" x14ac:dyDescent="0.3">
      <c r="A1313" s="143">
        <v>45357.322199074071</v>
      </c>
      <c r="B1313" s="46">
        <f t="shared" si="20"/>
        <v>45357.322222222225</v>
      </c>
      <c r="C1313" s="141">
        <v>2.4524434782608702</v>
      </c>
      <c r="D1313" s="141">
        <v>0.543895652173913</v>
      </c>
      <c r="E1313" s="141">
        <v>1399.7222222222199</v>
      </c>
      <c r="F1313" s="141">
        <v>39.835882352941198</v>
      </c>
      <c r="G1313" s="141">
        <v>35.445</v>
      </c>
      <c r="H1313" s="141">
        <v>35.025555555555599</v>
      </c>
      <c r="I1313" s="141">
        <v>6.6029999999999998</v>
      </c>
      <c r="J1313" s="141">
        <v>1.9550000000000001</v>
      </c>
      <c r="K1313" s="141">
        <v>32.18</v>
      </c>
      <c r="L1313" s="144"/>
      <c r="M1313" s="141">
        <v>15087</v>
      </c>
      <c r="N1313" s="141">
        <v>4765.2139230769199</v>
      </c>
      <c r="O1313" s="144"/>
    </row>
    <row r="1314" spans="1:15" ht="14.4" x14ac:dyDescent="0.3">
      <c r="A1314" s="143">
        <v>45357.322893518518</v>
      </c>
      <c r="B1314" s="46">
        <f t="shared" si="20"/>
        <v>45357.322916666672</v>
      </c>
      <c r="C1314" s="141">
        <v>2.45048181818182</v>
      </c>
      <c r="D1314" s="141">
        <v>0.55699090909090898</v>
      </c>
      <c r="E1314" s="141">
        <v>1399.9090909090901</v>
      </c>
      <c r="F1314" s="141">
        <v>39.677142857142897</v>
      </c>
      <c r="G1314" s="141">
        <v>35.534999999999997</v>
      </c>
      <c r="H1314" s="141">
        <v>35.03</v>
      </c>
      <c r="I1314" s="141">
        <v>6.6007499999999997</v>
      </c>
      <c r="J1314" s="141">
        <v>1.96</v>
      </c>
      <c r="K1314" s="141">
        <v>32.22</v>
      </c>
      <c r="L1314" s="144"/>
      <c r="M1314" s="141">
        <v>15135.666666666701</v>
      </c>
      <c r="N1314" s="141">
        <v>4764.7739166666697</v>
      </c>
      <c r="O1314" s="144"/>
    </row>
    <row r="1315" spans="1:15" ht="14.4" x14ac:dyDescent="0.3">
      <c r="A1315" s="143">
        <v>45357.323587962965</v>
      </c>
      <c r="B1315" s="46">
        <f t="shared" si="20"/>
        <v>45357.323611111111</v>
      </c>
      <c r="C1315" s="141">
        <v>2.4459652173912998</v>
      </c>
      <c r="D1315" s="141">
        <v>0.55569999999999997</v>
      </c>
      <c r="E1315" s="141">
        <v>1400.26956521739</v>
      </c>
      <c r="F1315" s="141">
        <v>39.543333333333301</v>
      </c>
      <c r="G1315" s="141">
        <v>35.625</v>
      </c>
      <c r="H1315" s="141">
        <v>35.024999999999999</v>
      </c>
      <c r="I1315" s="141">
        <v>6.6025</v>
      </c>
      <c r="J1315" s="141">
        <v>1.96</v>
      </c>
      <c r="K1315" s="141">
        <v>32.26</v>
      </c>
      <c r="L1315" s="144"/>
      <c r="M1315" s="141">
        <v>15135.666666666701</v>
      </c>
      <c r="N1315" s="141">
        <v>4764.3338461538497</v>
      </c>
      <c r="O1315" s="144"/>
    </row>
    <row r="1316" spans="1:15" ht="14.4" x14ac:dyDescent="0.3">
      <c r="A1316" s="143">
        <v>45357.324282407404</v>
      </c>
      <c r="B1316" s="46">
        <f t="shared" si="20"/>
        <v>45357.324305555558</v>
      </c>
      <c r="C1316" s="141">
        <v>2.4427545454545498</v>
      </c>
      <c r="D1316" s="141">
        <v>0.55449545454545501</v>
      </c>
      <c r="E1316" s="141">
        <v>1400.4090909090901</v>
      </c>
      <c r="F1316" s="141">
        <v>39.556874999999998</v>
      </c>
      <c r="G1316" s="141">
        <v>35.765000000000001</v>
      </c>
      <c r="H1316" s="141">
        <v>35.024999999999999</v>
      </c>
      <c r="I1316" s="141">
        <v>6.6043333333333303</v>
      </c>
      <c r="J1316" s="141">
        <v>1.97</v>
      </c>
      <c r="K1316" s="141">
        <v>32.334444444444401</v>
      </c>
      <c r="L1316" s="144"/>
      <c r="M1316" s="141">
        <v>15175.333333333299</v>
      </c>
      <c r="N1316" s="141">
        <v>4763.8841000000002</v>
      </c>
      <c r="O1316" s="144"/>
    </row>
    <row r="1317" spans="1:15" ht="14.4" x14ac:dyDescent="0.3">
      <c r="A1317" s="143">
        <v>45357.324976851851</v>
      </c>
      <c r="B1317" s="46">
        <f t="shared" si="20"/>
        <v>45357.325000000004</v>
      </c>
      <c r="C1317" s="141">
        <v>2.4357130434782599</v>
      </c>
      <c r="D1317" s="141">
        <v>0.56666521739130404</v>
      </c>
      <c r="E1317" s="141">
        <v>1400.1217391304299</v>
      </c>
      <c r="F1317" s="141">
        <v>39.348421052631601</v>
      </c>
      <c r="G1317" s="141">
        <v>35.909999999999997</v>
      </c>
      <c r="H1317" s="141">
        <v>35.024999999999999</v>
      </c>
      <c r="I1317" s="141">
        <v>6.6012000000000004</v>
      </c>
      <c r="J1317" s="141">
        <v>1.97</v>
      </c>
      <c r="K1317" s="141">
        <v>32.42</v>
      </c>
      <c r="L1317" s="144"/>
      <c r="M1317" s="141">
        <v>15215.75</v>
      </c>
      <c r="N1317" s="141">
        <v>4763.4170769230795</v>
      </c>
      <c r="O1317" s="144"/>
    </row>
    <row r="1318" spans="1:15" ht="14.4" x14ac:dyDescent="0.3">
      <c r="A1318" s="143">
        <v>45357.325671296298</v>
      </c>
      <c r="B1318" s="46">
        <f t="shared" si="20"/>
        <v>45357.325694444444</v>
      </c>
      <c r="C1318" s="141">
        <v>2.43384545454545</v>
      </c>
      <c r="D1318" s="141">
        <v>0.55918636363636398</v>
      </c>
      <c r="E1318" s="141">
        <v>1400.1095238095199</v>
      </c>
      <c r="F1318" s="141">
        <v>40.210454545454503</v>
      </c>
      <c r="G1318" s="141">
        <v>35.85</v>
      </c>
      <c r="H1318" s="141">
        <v>35.024999999999999</v>
      </c>
      <c r="I1318" s="141">
        <v>6.6029999999999998</v>
      </c>
      <c r="J1318" s="141">
        <v>1.9850000000000001</v>
      </c>
      <c r="K1318" s="141">
        <v>32.506999999999998</v>
      </c>
      <c r="L1318" s="144"/>
      <c r="M1318" s="141">
        <v>15215.75</v>
      </c>
      <c r="N1318" s="141">
        <v>4762.9561999999996</v>
      </c>
      <c r="O1318" s="144"/>
    </row>
    <row r="1319" spans="1:15" ht="14.4" x14ac:dyDescent="0.3">
      <c r="A1319" s="143">
        <v>45357.326365740744</v>
      </c>
      <c r="B1319" s="46">
        <f t="shared" si="20"/>
        <v>45357.326388888891</v>
      </c>
      <c r="C1319" s="141">
        <v>2.43998181818182</v>
      </c>
      <c r="D1319" s="141">
        <v>0.55789999999999995</v>
      </c>
      <c r="E1319" s="141">
        <v>1399.8363636363599</v>
      </c>
      <c r="F1319" s="141">
        <v>40.698421052631602</v>
      </c>
      <c r="G1319" s="141">
        <v>35.655000000000001</v>
      </c>
      <c r="H1319" s="141">
        <v>35.024999999999999</v>
      </c>
      <c r="I1319" s="141">
        <v>6.6038333333333297</v>
      </c>
      <c r="J1319" s="141">
        <v>1.9850000000000001</v>
      </c>
      <c r="K1319" s="141">
        <v>32.630000000000003</v>
      </c>
      <c r="L1319" s="144"/>
      <c r="M1319" s="141">
        <v>15258.75</v>
      </c>
      <c r="N1319" s="141">
        <v>4762.4954285714302</v>
      </c>
      <c r="O1319" s="144"/>
    </row>
    <row r="1320" spans="1:15" ht="14.4" x14ac:dyDescent="0.3">
      <c r="A1320" s="143">
        <v>45357.327060185184</v>
      </c>
      <c r="B1320" s="46">
        <f t="shared" si="20"/>
        <v>45357.327083333337</v>
      </c>
      <c r="C1320" s="141">
        <v>2.4437315789473701</v>
      </c>
      <c r="D1320" s="141">
        <v>0.55264761904761905</v>
      </c>
      <c r="E1320" s="141">
        <v>1399.68</v>
      </c>
      <c r="F1320" s="141">
        <v>39.4957142857143</v>
      </c>
      <c r="G1320" s="141">
        <v>35.79</v>
      </c>
      <c r="H1320" s="141">
        <v>35.024999999999999</v>
      </c>
      <c r="I1320" s="141">
        <v>6.6003333333333298</v>
      </c>
      <c r="J1320" s="141">
        <v>1.98</v>
      </c>
      <c r="K1320" s="141">
        <v>32.630000000000003</v>
      </c>
      <c r="L1320" s="144"/>
      <c r="M1320" s="141">
        <v>15283.5</v>
      </c>
      <c r="N1320" s="141">
        <v>4761.9937499999996</v>
      </c>
      <c r="O1320" s="144"/>
    </row>
    <row r="1321" spans="1:15" ht="14.4" x14ac:dyDescent="0.3">
      <c r="A1321" s="143">
        <v>45357.32775462963</v>
      </c>
      <c r="B1321" s="46">
        <f t="shared" si="20"/>
        <v>45357.327777777777</v>
      </c>
      <c r="C1321" s="141">
        <v>2.44018181818182</v>
      </c>
      <c r="D1321" s="141">
        <v>0.55557727272727297</v>
      </c>
      <c r="E1321" s="141">
        <v>1400.04545454545</v>
      </c>
      <c r="F1321" s="141">
        <v>39.621818181818199</v>
      </c>
      <c r="G1321" s="141">
        <v>35.875</v>
      </c>
      <c r="H1321" s="141">
        <v>35.024444444444399</v>
      </c>
      <c r="I1321" s="141">
        <v>6.6047000000000002</v>
      </c>
      <c r="J1321" s="141">
        <v>1.9950000000000001</v>
      </c>
      <c r="K1321" s="141">
        <v>32.555</v>
      </c>
      <c r="L1321" s="144"/>
      <c r="M1321" s="141">
        <v>15312.5</v>
      </c>
      <c r="N1321" s="141">
        <v>4761.5479166666701</v>
      </c>
      <c r="O1321" s="144"/>
    </row>
    <row r="1322" spans="1:15" ht="14.4" x14ac:dyDescent="0.3">
      <c r="A1322" s="143">
        <v>45357.328449074077</v>
      </c>
      <c r="B1322" s="46">
        <f t="shared" si="20"/>
        <v>45357.328472222223</v>
      </c>
      <c r="C1322" s="141">
        <v>2.4319272727272701</v>
      </c>
      <c r="D1322" s="141">
        <v>0.56811818181818197</v>
      </c>
      <c r="E1322" s="141">
        <v>1399.55</v>
      </c>
      <c r="F1322" s="141">
        <v>39.765000000000001</v>
      </c>
      <c r="G1322" s="141">
        <v>35.9</v>
      </c>
      <c r="H1322" s="141">
        <v>35.026000000000003</v>
      </c>
      <c r="I1322" s="141">
        <v>6.6023333333333296</v>
      </c>
      <c r="J1322" s="141">
        <v>1.9950000000000001</v>
      </c>
      <c r="K1322" s="141">
        <v>32.546666666666702</v>
      </c>
      <c r="L1322" s="144"/>
      <c r="M1322" s="141">
        <v>15346</v>
      </c>
      <c r="N1322" s="141">
        <v>4761.0974615384603</v>
      </c>
      <c r="O1322" s="144"/>
    </row>
    <row r="1323" spans="1:15" ht="14.4" x14ac:dyDescent="0.3">
      <c r="A1323" s="143">
        <v>45357.329143518517</v>
      </c>
      <c r="B1323" s="46">
        <f t="shared" si="20"/>
        <v>45357.32916666667</v>
      </c>
      <c r="C1323" s="141">
        <v>2.4296857142857098</v>
      </c>
      <c r="D1323" s="141">
        <v>0.56858636363636395</v>
      </c>
      <c r="E1323" s="141">
        <v>1399.75714285714</v>
      </c>
      <c r="F1323" s="141">
        <v>39.367619047619101</v>
      </c>
      <c r="G1323" s="141">
        <v>36.08</v>
      </c>
      <c r="H1323" s="141">
        <v>35.020000000000003</v>
      </c>
      <c r="I1323" s="141">
        <v>6.6020000000000003</v>
      </c>
      <c r="J1323" s="141">
        <v>2</v>
      </c>
      <c r="K1323" s="141">
        <v>32.619999999999997</v>
      </c>
      <c r="L1323" s="144"/>
      <c r="M1323" s="141">
        <v>15374</v>
      </c>
      <c r="N1323" s="141">
        <v>4760.6319166666699</v>
      </c>
      <c r="O1323" s="144"/>
    </row>
    <row r="1324" spans="1:15" ht="14.4" x14ac:dyDescent="0.3">
      <c r="A1324" s="143">
        <v>45357.329837962963</v>
      </c>
      <c r="B1324" s="46">
        <f t="shared" si="20"/>
        <v>45357.329861111109</v>
      </c>
      <c r="C1324" s="141">
        <v>2.4254636363636402</v>
      </c>
      <c r="D1324" s="141">
        <v>0.572063636363636</v>
      </c>
      <c r="E1324" s="141">
        <v>1399.74285714286</v>
      </c>
      <c r="F1324" s="141">
        <v>39.679375</v>
      </c>
      <c r="G1324" s="141">
        <v>36.14</v>
      </c>
      <c r="H1324" s="141">
        <v>35.026000000000003</v>
      </c>
      <c r="I1324" s="141">
        <v>6.6059999999999999</v>
      </c>
      <c r="J1324" s="141">
        <v>2.0150000000000001</v>
      </c>
      <c r="K1324" s="141">
        <v>32.711111111111101</v>
      </c>
      <c r="L1324" s="144"/>
      <c r="M1324" s="141">
        <v>15397.5</v>
      </c>
      <c r="N1324" s="141">
        <v>4760.1021428571403</v>
      </c>
      <c r="O1324" s="144"/>
    </row>
    <row r="1325" spans="1:15" ht="14.4" x14ac:dyDescent="0.3">
      <c r="A1325" s="143">
        <v>45357.33053240741</v>
      </c>
      <c r="B1325" s="46">
        <f t="shared" si="20"/>
        <v>45357.330555555556</v>
      </c>
      <c r="C1325" s="141">
        <v>2.42519523809524</v>
      </c>
      <c r="D1325" s="141">
        <v>0.571742857142857</v>
      </c>
      <c r="E1325" s="141">
        <v>1400.13</v>
      </c>
      <c r="F1325" s="141">
        <v>40.0773333333333</v>
      </c>
      <c r="G1325" s="141">
        <v>36.104999999999997</v>
      </c>
      <c r="H1325" s="141">
        <v>35.020000000000003</v>
      </c>
      <c r="I1325" s="141">
        <v>6.6025454545454503</v>
      </c>
      <c r="J1325" s="141">
        <v>2.0099999999999998</v>
      </c>
      <c r="K1325" s="141">
        <v>32.850909090909099</v>
      </c>
      <c r="L1325" s="144"/>
      <c r="M1325" s="141">
        <v>15422.25</v>
      </c>
      <c r="N1325" s="141">
        <v>4759.6134666666703</v>
      </c>
      <c r="O1325" s="144"/>
    </row>
    <row r="1326" spans="1:15" ht="14.4" x14ac:dyDescent="0.3">
      <c r="A1326" s="143">
        <v>45357.331226851849</v>
      </c>
      <c r="B1326" s="46">
        <f t="shared" si="20"/>
        <v>45357.331250000003</v>
      </c>
      <c r="C1326" s="141">
        <v>2.4267590909090901</v>
      </c>
      <c r="D1326" s="141">
        <v>0.57174090909090902</v>
      </c>
      <c r="E1326" s="141">
        <v>1400.05</v>
      </c>
      <c r="F1326" s="141">
        <v>40.344285714285697</v>
      </c>
      <c r="G1326" s="141">
        <v>35.950000000000003</v>
      </c>
      <c r="H1326" s="141">
        <v>35.01</v>
      </c>
      <c r="I1326" s="141">
        <v>6.6029999999999998</v>
      </c>
      <c r="J1326" s="141">
        <v>2.02</v>
      </c>
      <c r="K1326" s="141">
        <v>32.950000000000003</v>
      </c>
      <c r="L1326" s="144"/>
      <c r="M1326" s="141">
        <v>15422.25</v>
      </c>
      <c r="N1326" s="141">
        <v>4759.0658666666704</v>
      </c>
      <c r="O1326" s="144"/>
    </row>
    <row r="1327" spans="1:15" ht="14.4" x14ac:dyDescent="0.3">
      <c r="A1327" s="143">
        <v>45357.331921296296</v>
      </c>
      <c r="B1327" s="46">
        <f t="shared" si="20"/>
        <v>45357.33194444445</v>
      </c>
      <c r="C1327" s="141">
        <v>2.4304999999999999</v>
      </c>
      <c r="D1327" s="141">
        <v>0.563560869565217</v>
      </c>
      <c r="E1327" s="141">
        <v>1400.1545454545501</v>
      </c>
      <c r="F1327" s="141">
        <v>39.199090909090899</v>
      </c>
      <c r="G1327" s="141">
        <v>36.204999999999998</v>
      </c>
      <c r="H1327" s="141">
        <v>35.0133333333333</v>
      </c>
      <c r="I1327" s="141">
        <v>6.6043333333333303</v>
      </c>
      <c r="J1327" s="141">
        <v>2.0249999999999999</v>
      </c>
      <c r="K1327" s="141">
        <v>32.979999999999997</v>
      </c>
      <c r="L1327" s="144"/>
      <c r="M1327" s="141">
        <v>15468.75</v>
      </c>
      <c r="N1327" s="141">
        <v>4758.6476000000002</v>
      </c>
      <c r="O1327" s="144"/>
    </row>
    <row r="1328" spans="1:15" ht="14.4" x14ac:dyDescent="0.3">
      <c r="A1328" s="143">
        <v>45357.332615740743</v>
      </c>
      <c r="B1328" s="46">
        <f t="shared" si="20"/>
        <v>45357.332638888889</v>
      </c>
      <c r="C1328" s="141">
        <v>2.41574347826087</v>
      </c>
      <c r="D1328" s="141">
        <v>0.57920000000000005</v>
      </c>
      <c r="E1328" s="141">
        <v>1400.02608695652</v>
      </c>
      <c r="F1328" s="141">
        <v>39.307391304347803</v>
      </c>
      <c r="G1328" s="141">
        <v>36.39</v>
      </c>
      <c r="H1328" s="141">
        <v>35.005000000000003</v>
      </c>
      <c r="I1328" s="141">
        <v>6.6010909090909102</v>
      </c>
      <c r="J1328" s="141">
        <v>2.0249999999999999</v>
      </c>
      <c r="K1328" s="141">
        <v>32.917499999999997</v>
      </c>
      <c r="L1328" s="144"/>
      <c r="M1328" s="141">
        <v>15501.8</v>
      </c>
      <c r="N1328" s="141">
        <v>4758.2359285714301</v>
      </c>
      <c r="O1328" s="144"/>
    </row>
    <row r="1329" spans="1:15" ht="14.4" x14ac:dyDescent="0.3">
      <c r="A1329" s="143">
        <v>45357.333310185182</v>
      </c>
      <c r="B1329" s="46">
        <f t="shared" si="20"/>
        <v>45357.333333333336</v>
      </c>
      <c r="C1329" s="141">
        <v>2.4169521739130402</v>
      </c>
      <c r="D1329" s="141">
        <v>0.58440000000000003</v>
      </c>
      <c r="E1329" s="141">
        <v>1399.8304347826099</v>
      </c>
      <c r="F1329" s="141">
        <v>40.122999999999998</v>
      </c>
      <c r="G1329" s="141">
        <v>36.36</v>
      </c>
      <c r="H1329" s="141">
        <v>35.015000000000001</v>
      </c>
      <c r="I1329" s="141">
        <v>6.6040000000000001</v>
      </c>
      <c r="J1329" s="141">
        <v>2.0333333333333301</v>
      </c>
      <c r="K1329" s="141">
        <v>32.993846153846199</v>
      </c>
      <c r="L1329" s="144"/>
      <c r="M1329" s="141">
        <v>15501.8</v>
      </c>
      <c r="N1329" s="141">
        <v>4757.7885384615402</v>
      </c>
      <c r="O1329" s="144"/>
    </row>
    <row r="1330" spans="1:15" ht="14.4" x14ac:dyDescent="0.3">
      <c r="A1330" s="143">
        <v>45357.334004629629</v>
      </c>
      <c r="B1330" s="46">
        <f t="shared" si="20"/>
        <v>45357.334027777782</v>
      </c>
      <c r="C1330" s="141">
        <v>2.41564782608696</v>
      </c>
      <c r="D1330" s="141">
        <v>0.58500434782608701</v>
      </c>
      <c r="E1330" s="141">
        <v>1399.9086956521701</v>
      </c>
      <c r="F1330" s="141">
        <v>39.854374999999997</v>
      </c>
      <c r="G1330" s="141">
        <v>36.4</v>
      </c>
      <c r="H1330" s="141">
        <v>35.003999999999998</v>
      </c>
      <c r="I1330" s="141">
        <v>6.6028181818181801</v>
      </c>
      <c r="J1330" s="141">
        <v>2.04</v>
      </c>
      <c r="K1330" s="141">
        <v>33.094999999999999</v>
      </c>
      <c r="L1330" s="144"/>
      <c r="M1330" s="141">
        <v>15553</v>
      </c>
      <c r="N1330" s="141">
        <v>4757.3103846153799</v>
      </c>
      <c r="O1330" s="144"/>
    </row>
    <row r="1331" spans="1:15" ht="14.4" x14ac:dyDescent="0.3">
      <c r="A1331" s="143">
        <v>45357.334699074076</v>
      </c>
      <c r="B1331" s="46">
        <f t="shared" si="20"/>
        <v>45357.334722222222</v>
      </c>
      <c r="C1331" s="141">
        <v>2.4149909090909101</v>
      </c>
      <c r="D1331" s="141">
        <v>0.58385454545454496</v>
      </c>
      <c r="E1331" s="141">
        <v>1399.8333333333301</v>
      </c>
      <c r="F1331" s="141">
        <v>39.8642857142857</v>
      </c>
      <c r="G1331" s="141">
        <v>36.43</v>
      </c>
      <c r="H1331" s="141">
        <v>35.005555555555603</v>
      </c>
      <c r="I1331" s="141">
        <v>6.6028181818181801</v>
      </c>
      <c r="J1331" s="141">
        <v>2.04</v>
      </c>
      <c r="K1331" s="141">
        <v>33.130000000000003</v>
      </c>
      <c r="L1331" s="144"/>
      <c r="M1331" s="141">
        <v>15594.25</v>
      </c>
      <c r="N1331" s="141">
        <v>4756.8080909090904</v>
      </c>
      <c r="O1331" s="144"/>
    </row>
    <row r="1332" spans="1:15" ht="14.4" x14ac:dyDescent="0.3">
      <c r="A1332" s="143">
        <v>45357.335393518515</v>
      </c>
      <c r="B1332" s="46">
        <f t="shared" si="20"/>
        <v>45357.335416666669</v>
      </c>
      <c r="C1332" s="141">
        <v>2.41509565217391</v>
      </c>
      <c r="D1332" s="141">
        <v>0.58181739130434795</v>
      </c>
      <c r="E1332" s="141">
        <v>1400.19565217391</v>
      </c>
      <c r="F1332" s="141">
        <v>39.831578947368399</v>
      </c>
      <c r="G1332" s="141">
        <v>36.51</v>
      </c>
      <c r="H1332" s="141">
        <v>35.005000000000003</v>
      </c>
      <c r="I1332" s="141">
        <v>6.6029999999999998</v>
      </c>
      <c r="J1332" s="141">
        <v>2.0350000000000001</v>
      </c>
      <c r="K1332" s="141">
        <v>33.187142857142902</v>
      </c>
      <c r="L1332" s="144"/>
      <c r="M1332" s="141">
        <v>15594.25</v>
      </c>
      <c r="N1332" s="141">
        <v>4756.3396923076898</v>
      </c>
      <c r="O1332" s="144"/>
    </row>
    <row r="1333" spans="1:15" ht="14.4" x14ac:dyDescent="0.3">
      <c r="A1333" s="143">
        <v>45357.336087962962</v>
      </c>
      <c r="B1333" s="46">
        <f t="shared" si="20"/>
        <v>45357.336111111115</v>
      </c>
      <c r="C1333" s="141">
        <v>2.4101086956521698</v>
      </c>
      <c r="D1333" s="141">
        <v>0.58864347826087005</v>
      </c>
      <c r="E1333" s="141">
        <v>1399.6476190476201</v>
      </c>
      <c r="F1333" s="141">
        <v>39.738888888888901</v>
      </c>
      <c r="G1333" s="141">
        <v>36.56</v>
      </c>
      <c r="H1333" s="141">
        <v>35.005000000000003</v>
      </c>
      <c r="I1333" s="141">
        <v>6.6041999999999996</v>
      </c>
      <c r="J1333" s="141">
        <v>2.04</v>
      </c>
      <c r="K1333" s="141">
        <v>33.25</v>
      </c>
      <c r="L1333" s="144"/>
      <c r="M1333" s="141">
        <v>15635</v>
      </c>
      <c r="N1333" s="141">
        <v>4755.8533571428597</v>
      </c>
      <c r="O1333" s="144"/>
    </row>
    <row r="1334" spans="1:15" ht="14.4" x14ac:dyDescent="0.3">
      <c r="A1334" s="143">
        <v>45357.336782407408</v>
      </c>
      <c r="B1334" s="46">
        <f t="shared" si="20"/>
        <v>45357.336805555555</v>
      </c>
      <c r="C1334" s="141">
        <v>2.4104380952381002</v>
      </c>
      <c r="D1334" s="141">
        <v>0.591163636363636</v>
      </c>
      <c r="E1334" s="141">
        <v>1399.99545454545</v>
      </c>
      <c r="F1334" s="141">
        <v>39.8765</v>
      </c>
      <c r="G1334" s="141">
        <v>36.61</v>
      </c>
      <c r="H1334" s="141">
        <v>35.0042857142857</v>
      </c>
      <c r="I1334" s="141">
        <v>6.6003636363636398</v>
      </c>
      <c r="J1334" s="141">
        <v>2.04</v>
      </c>
      <c r="K1334" s="141">
        <v>33.274999999999999</v>
      </c>
      <c r="L1334" s="144"/>
      <c r="M1334" s="141">
        <v>15671</v>
      </c>
      <c r="N1334" s="141">
        <v>4755.3107499999996</v>
      </c>
      <c r="O1334" s="144"/>
    </row>
    <row r="1335" spans="1:15" ht="14.4" x14ac:dyDescent="0.3">
      <c r="A1335" s="143">
        <v>45357.337476851855</v>
      </c>
      <c r="B1335" s="46">
        <f t="shared" si="20"/>
        <v>45357.337500000001</v>
      </c>
      <c r="C1335" s="141">
        <v>2.40633043478261</v>
      </c>
      <c r="D1335" s="141">
        <v>0.58878260869565202</v>
      </c>
      <c r="E1335" s="141">
        <v>1400.1913043478301</v>
      </c>
      <c r="F1335" s="141">
        <v>39.469499999999996</v>
      </c>
      <c r="G1335" s="141">
        <v>36.729999999999997</v>
      </c>
      <c r="H1335" s="141">
        <v>35.006666666666703</v>
      </c>
      <c r="I1335" s="141">
        <v>6.6040000000000001</v>
      </c>
      <c r="J1335" s="141">
        <v>2.0350000000000001</v>
      </c>
      <c r="K1335" s="141">
        <v>33.274999999999999</v>
      </c>
      <c r="L1335" s="144"/>
      <c r="M1335" s="141">
        <v>15671</v>
      </c>
      <c r="N1335" s="141">
        <v>4754.91338888889</v>
      </c>
      <c r="O1335" s="144"/>
    </row>
    <row r="1336" spans="1:15" ht="14.4" x14ac:dyDescent="0.3">
      <c r="A1336" s="143">
        <v>45357.338171296295</v>
      </c>
      <c r="B1336" s="46">
        <f t="shared" si="20"/>
        <v>45357.338194444448</v>
      </c>
      <c r="C1336" s="141">
        <v>2.3982090909090901</v>
      </c>
      <c r="D1336" s="141">
        <v>0.60559545454545505</v>
      </c>
      <c r="E1336" s="141">
        <v>1399.615</v>
      </c>
      <c r="F1336" s="141">
        <v>39.295555555555602</v>
      </c>
      <c r="G1336" s="141">
        <v>36.909999999999997</v>
      </c>
      <c r="H1336" s="141">
        <v>35.012</v>
      </c>
      <c r="I1336" s="141">
        <v>6.6037999999999997</v>
      </c>
      <c r="J1336" s="141">
        <v>2.0459999999999998</v>
      </c>
      <c r="K1336" s="141">
        <v>33.295000000000002</v>
      </c>
      <c r="L1336" s="144"/>
      <c r="M1336" s="141">
        <v>15714.75</v>
      </c>
      <c r="N1336" s="141">
        <v>4754.4509230769199</v>
      </c>
      <c r="O1336" s="144"/>
    </row>
    <row r="1337" spans="1:15" ht="14.4" x14ac:dyDescent="0.3">
      <c r="A1337" s="143">
        <v>45357.338865740741</v>
      </c>
      <c r="B1337" s="46">
        <f t="shared" si="20"/>
        <v>45357.338888888888</v>
      </c>
      <c r="C1337" s="141">
        <v>2.3950347826087</v>
      </c>
      <c r="D1337" s="141">
        <v>0.60019130434782597</v>
      </c>
      <c r="E1337" s="141">
        <v>1399.5238095238101</v>
      </c>
      <c r="F1337" s="141">
        <v>40.186086956521699</v>
      </c>
      <c r="G1337" s="141">
        <v>36.85</v>
      </c>
      <c r="H1337" s="141">
        <v>35.015000000000001</v>
      </c>
      <c r="I1337" s="141">
        <v>6.6024545454545498</v>
      </c>
      <c r="J1337" s="141">
        <v>2.06</v>
      </c>
      <c r="K1337" s="141">
        <v>33.417692307692299</v>
      </c>
      <c r="L1337" s="144"/>
      <c r="M1337" s="141">
        <v>15764.333333333299</v>
      </c>
      <c r="N1337" s="141">
        <v>4753.9777333333304</v>
      </c>
      <c r="O1337" s="144"/>
    </row>
    <row r="1338" spans="1:15" ht="14.4" x14ac:dyDescent="0.3">
      <c r="A1338" s="143">
        <v>45357.339560185188</v>
      </c>
      <c r="B1338" s="46">
        <f t="shared" si="20"/>
        <v>45357.339583333334</v>
      </c>
      <c r="C1338" s="141">
        <v>2.39948695652174</v>
      </c>
      <c r="D1338" s="141">
        <v>0.59547826086956501</v>
      </c>
      <c r="E1338" s="141">
        <v>1400.22608695652</v>
      </c>
      <c r="F1338" s="141">
        <v>40.577894736842097</v>
      </c>
      <c r="G1338" s="141">
        <v>36.700000000000003</v>
      </c>
      <c r="H1338" s="141">
        <v>35.009</v>
      </c>
      <c r="I1338" s="141">
        <v>6.6055000000000001</v>
      </c>
      <c r="J1338" s="141">
        <v>2.06</v>
      </c>
      <c r="K1338" s="141">
        <v>33.602222222222203</v>
      </c>
      <c r="L1338" s="144"/>
      <c r="M1338" s="141">
        <v>15764.333333333299</v>
      </c>
      <c r="N1338" s="141">
        <v>4753.3962857142897</v>
      </c>
      <c r="O1338" s="144"/>
    </row>
    <row r="1339" spans="1:15" ht="14.4" x14ac:dyDescent="0.3">
      <c r="A1339" s="143">
        <v>45357.340254629627</v>
      </c>
      <c r="B1339" s="46">
        <f t="shared" si="20"/>
        <v>45357.340277777781</v>
      </c>
      <c r="C1339" s="141">
        <v>2.40473181818182</v>
      </c>
      <c r="D1339" s="141">
        <v>0.59619999999999995</v>
      </c>
      <c r="E1339" s="141">
        <v>1399.99523809524</v>
      </c>
      <c r="F1339" s="141">
        <v>39.633181818181797</v>
      </c>
      <c r="G1339" s="141">
        <v>36.799999999999997</v>
      </c>
      <c r="H1339" s="141">
        <v>35.01</v>
      </c>
      <c r="I1339" s="141">
        <v>6.6025833333333299</v>
      </c>
      <c r="J1339" s="141">
        <v>2.0699999999999998</v>
      </c>
      <c r="K1339" s="141">
        <v>33.646666666666697</v>
      </c>
      <c r="L1339" s="144"/>
      <c r="M1339" s="141">
        <v>15792.25</v>
      </c>
      <c r="N1339" s="141">
        <v>4753.0063636363602</v>
      </c>
      <c r="O1339" s="144"/>
    </row>
    <row r="1340" spans="1:15" ht="14.4" x14ac:dyDescent="0.3">
      <c r="A1340" s="143">
        <v>45357.340949074074</v>
      </c>
      <c r="B1340" s="46">
        <f t="shared" si="20"/>
        <v>45357.34097222222</v>
      </c>
      <c r="C1340" s="141">
        <v>2.3896956521739101</v>
      </c>
      <c r="D1340" s="141">
        <v>0.61796956521739099</v>
      </c>
      <c r="E1340" s="141">
        <v>1400.00434782609</v>
      </c>
      <c r="F1340" s="141">
        <v>38.921739130434801</v>
      </c>
      <c r="G1340" s="141">
        <v>37.094999999999999</v>
      </c>
      <c r="H1340" s="141">
        <v>35.0133333333333</v>
      </c>
      <c r="I1340" s="141">
        <v>6.6014444444444402</v>
      </c>
      <c r="J1340" s="141">
        <v>2.0649999999999999</v>
      </c>
      <c r="K1340" s="141">
        <v>33.5327272727273</v>
      </c>
      <c r="L1340" s="144"/>
      <c r="M1340" s="141">
        <v>15827.5</v>
      </c>
      <c r="N1340" s="141">
        <v>4752.5208461538496</v>
      </c>
      <c r="O1340" s="144"/>
    </row>
    <row r="1341" spans="1:15" ht="14.4" x14ac:dyDescent="0.3">
      <c r="A1341" s="143">
        <v>45357.341643518521</v>
      </c>
      <c r="B1341" s="46">
        <f t="shared" si="20"/>
        <v>45357.341666666667</v>
      </c>
      <c r="C1341" s="141">
        <v>2.38817391304348</v>
      </c>
      <c r="D1341" s="141">
        <v>0.60974347826087005</v>
      </c>
      <c r="E1341" s="141">
        <v>1400.0954545454499</v>
      </c>
      <c r="F1341" s="141">
        <v>39.934090909090898</v>
      </c>
      <c r="G1341" s="141">
        <v>37.08</v>
      </c>
      <c r="H1341" s="141">
        <v>35.015555555555601</v>
      </c>
      <c r="I1341" s="141">
        <v>6.6057777777777797</v>
      </c>
      <c r="J1341" s="141">
        <v>2.0699999999999998</v>
      </c>
      <c r="K1341" s="141">
        <v>33.607500000000002</v>
      </c>
      <c r="L1341" s="144"/>
      <c r="M1341" s="141">
        <v>15859.5</v>
      </c>
      <c r="N1341" s="141">
        <v>4752.0278125000004</v>
      </c>
      <c r="O1341" s="144"/>
    </row>
    <row r="1342" spans="1:15" ht="14.4" x14ac:dyDescent="0.3">
      <c r="A1342" s="143">
        <v>45357.34233796296</v>
      </c>
      <c r="B1342" s="46">
        <f t="shared" si="20"/>
        <v>45357.342361111114</v>
      </c>
      <c r="C1342" s="141">
        <v>2.3888347826087002</v>
      </c>
      <c r="D1342" s="141">
        <v>0.60656086956521704</v>
      </c>
      <c r="E1342" s="141">
        <v>1399.9619047619001</v>
      </c>
      <c r="F1342" s="141">
        <v>40.249000000000002</v>
      </c>
      <c r="G1342" s="141">
        <v>37.020000000000003</v>
      </c>
      <c r="H1342" s="141">
        <v>35.006666666666703</v>
      </c>
      <c r="I1342" s="141">
        <v>6.6031538461538499</v>
      </c>
      <c r="J1342" s="141">
        <v>2.0766666666666702</v>
      </c>
      <c r="K1342" s="141">
        <v>33.770000000000003</v>
      </c>
      <c r="L1342" s="144"/>
      <c r="M1342" s="141">
        <v>15886</v>
      </c>
      <c r="N1342" s="141">
        <v>4751.5371333333296</v>
      </c>
      <c r="O1342" s="144"/>
    </row>
    <row r="1343" spans="1:15" ht="14.4" x14ac:dyDescent="0.3">
      <c r="A1343" s="143">
        <v>45357.343032407407</v>
      </c>
      <c r="B1343" s="46">
        <f t="shared" si="20"/>
        <v>45357.343055555561</v>
      </c>
      <c r="C1343" s="141">
        <v>2.3949904761904799</v>
      </c>
      <c r="D1343" s="141">
        <v>0.60169545454545503</v>
      </c>
      <c r="E1343" s="141">
        <v>1400.1</v>
      </c>
      <c r="F1343" s="141">
        <v>40.21</v>
      </c>
      <c r="G1343" s="141">
        <v>36.945</v>
      </c>
      <c r="H1343" s="141">
        <v>35</v>
      </c>
      <c r="I1343" s="141">
        <v>6.6014999999999997</v>
      </c>
      <c r="J1343" s="141">
        <v>2.08</v>
      </c>
      <c r="K1343" s="141">
        <v>33.844999999999999</v>
      </c>
      <c r="L1343" s="144"/>
      <c r="M1343" s="141">
        <v>15912.5</v>
      </c>
      <c r="N1343" s="141">
        <v>4751.0131176470604</v>
      </c>
      <c r="O1343" s="144"/>
    </row>
    <row r="1344" spans="1:15" ht="14.4" x14ac:dyDescent="0.3">
      <c r="A1344" s="143">
        <v>45357.343726851854</v>
      </c>
      <c r="B1344" s="46">
        <f t="shared" si="20"/>
        <v>45357.34375</v>
      </c>
      <c r="C1344" s="141">
        <v>2.38888636363636</v>
      </c>
      <c r="D1344" s="141">
        <v>0.61106086956521699</v>
      </c>
      <c r="E1344" s="141">
        <v>1399.9260869565201</v>
      </c>
      <c r="F1344" s="141">
        <v>38.79</v>
      </c>
      <c r="G1344" s="141">
        <v>37.265000000000001</v>
      </c>
      <c r="H1344" s="141">
        <v>35.006</v>
      </c>
      <c r="I1344" s="141">
        <v>6.6026666666666696</v>
      </c>
      <c r="J1344" s="141">
        <v>2.08</v>
      </c>
      <c r="K1344" s="141">
        <v>33.8188888888889</v>
      </c>
      <c r="L1344" s="144"/>
      <c r="M1344" s="141">
        <v>15941.333333333299</v>
      </c>
      <c r="N1344" s="141">
        <v>4750.5713333333297</v>
      </c>
      <c r="O1344" s="144"/>
    </row>
    <row r="1345" spans="1:15" ht="14.4" x14ac:dyDescent="0.3">
      <c r="A1345" s="143">
        <v>45357.344421296293</v>
      </c>
      <c r="B1345" s="46">
        <f t="shared" si="20"/>
        <v>45357.344444444447</v>
      </c>
      <c r="C1345" s="141">
        <v>2.3773454545454502</v>
      </c>
      <c r="D1345" s="141">
        <v>0.62500909090909096</v>
      </c>
      <c r="E1345" s="141">
        <v>1400.1136363636399</v>
      </c>
      <c r="F1345" s="141">
        <v>39.112000000000002</v>
      </c>
      <c r="G1345" s="141">
        <v>37.479999999999997</v>
      </c>
      <c r="H1345" s="141">
        <v>35.003999999999998</v>
      </c>
      <c r="I1345" s="141">
        <v>6.6012222222222201</v>
      </c>
      <c r="J1345" s="141">
        <v>2.09</v>
      </c>
      <c r="K1345" s="141">
        <v>33.734285714285697</v>
      </c>
      <c r="L1345" s="144"/>
      <c r="M1345" s="141">
        <v>15974</v>
      </c>
      <c r="N1345" s="141">
        <v>4750.051375</v>
      </c>
      <c r="O1345" s="144"/>
    </row>
    <row r="1346" spans="1:15" ht="14.4" x14ac:dyDescent="0.3">
      <c r="A1346" s="143">
        <v>45357.34511574074</v>
      </c>
      <c r="B1346" s="46">
        <f t="shared" si="20"/>
        <v>45357.345138888893</v>
      </c>
      <c r="C1346" s="141">
        <v>2.3758086956521698</v>
      </c>
      <c r="D1346" s="141">
        <v>0.621060869565217</v>
      </c>
      <c r="E1346" s="141">
        <v>1399.94545454545</v>
      </c>
      <c r="F1346" s="141">
        <v>40.663181818181798</v>
      </c>
      <c r="G1346" s="141">
        <v>37.299999999999997</v>
      </c>
      <c r="H1346" s="141">
        <v>35.005000000000003</v>
      </c>
      <c r="I1346" s="141">
        <v>6.6047272727272697</v>
      </c>
      <c r="J1346" s="141">
        <v>2.09</v>
      </c>
      <c r="K1346" s="141">
        <v>33.854545454545502</v>
      </c>
      <c r="L1346" s="144"/>
      <c r="M1346" s="141">
        <v>15990.5</v>
      </c>
      <c r="N1346" s="141">
        <v>4749.5320000000002</v>
      </c>
      <c r="O1346" s="144"/>
    </row>
    <row r="1347" spans="1:15" ht="14.4" x14ac:dyDescent="0.3">
      <c r="A1347" s="143">
        <v>45357.345810185187</v>
      </c>
      <c r="B1347" s="46">
        <f t="shared" ref="B1347:B1410" si="21">MROUND(A1347,"00:01:00")</f>
        <v>45357.345833333333</v>
      </c>
      <c r="C1347" s="141">
        <v>2.38245652173913</v>
      </c>
      <c r="D1347" s="141">
        <v>0.61901304347826103</v>
      </c>
      <c r="E1347" s="141">
        <v>1399.75652173913</v>
      </c>
      <c r="F1347" s="141">
        <v>39.838260869565197</v>
      </c>
      <c r="G1347" s="141">
        <v>37.375</v>
      </c>
      <c r="H1347" s="141">
        <v>35.005000000000003</v>
      </c>
      <c r="I1347" s="141">
        <v>6.6005000000000003</v>
      </c>
      <c r="J1347" s="141">
        <v>2.0966666666666698</v>
      </c>
      <c r="K1347" s="141">
        <v>34.054000000000002</v>
      </c>
      <c r="L1347" s="144"/>
      <c r="M1347" s="141">
        <v>16023.5</v>
      </c>
      <c r="N1347" s="141">
        <v>4749.0083846153802</v>
      </c>
      <c r="O1347" s="144"/>
    </row>
    <row r="1348" spans="1:15" ht="14.4" x14ac:dyDescent="0.3">
      <c r="A1348" s="143">
        <v>45357.346504629626</v>
      </c>
      <c r="B1348" s="46">
        <f t="shared" si="21"/>
        <v>45357.34652777778</v>
      </c>
      <c r="C1348" s="141">
        <v>2.37211818181818</v>
      </c>
      <c r="D1348" s="141">
        <v>0.62149090909090898</v>
      </c>
      <c r="E1348" s="141">
        <v>1399.9</v>
      </c>
      <c r="F1348" s="141">
        <v>39.486818181818201</v>
      </c>
      <c r="G1348" s="141">
        <v>37.51</v>
      </c>
      <c r="H1348" s="141">
        <v>35.003333333333302</v>
      </c>
      <c r="I1348" s="141">
        <v>6.6007999999999996</v>
      </c>
      <c r="J1348" s="141">
        <v>2.105</v>
      </c>
      <c r="K1348" s="141">
        <v>34.053333333333299</v>
      </c>
      <c r="L1348" s="144"/>
      <c r="M1348" s="141">
        <v>16089.2</v>
      </c>
      <c r="N1348" s="141">
        <v>4748.5104166666697</v>
      </c>
      <c r="O1348" s="144"/>
    </row>
    <row r="1349" spans="1:15" ht="14.4" x14ac:dyDescent="0.3">
      <c r="A1349" s="143">
        <v>45357.347199074073</v>
      </c>
      <c r="B1349" s="46">
        <f t="shared" si="21"/>
        <v>45357.347222222226</v>
      </c>
      <c r="C1349" s="141">
        <v>2.3785818181818201</v>
      </c>
      <c r="D1349" s="141">
        <v>0.62301363636363605</v>
      </c>
      <c r="E1349" s="141">
        <v>1400.04090909091</v>
      </c>
      <c r="F1349" s="141">
        <v>40.769047619047598</v>
      </c>
      <c r="G1349" s="141">
        <v>37.299999999999997</v>
      </c>
      <c r="H1349" s="141">
        <v>35.006</v>
      </c>
      <c r="I1349" s="141">
        <v>6.6029999999999998</v>
      </c>
      <c r="J1349" s="141">
        <v>2.1150000000000002</v>
      </c>
      <c r="K1349" s="141">
        <v>34.063333333333297</v>
      </c>
      <c r="L1349" s="144"/>
      <c r="M1349" s="141">
        <v>16089.2</v>
      </c>
      <c r="N1349" s="141">
        <v>4748.1856875000003</v>
      </c>
      <c r="O1349" s="144"/>
    </row>
    <row r="1350" spans="1:15" ht="14.4" x14ac:dyDescent="0.3">
      <c r="A1350" s="143">
        <v>45357.347893518519</v>
      </c>
      <c r="B1350" s="46">
        <f t="shared" si="21"/>
        <v>45357.347916666666</v>
      </c>
      <c r="C1350" s="141">
        <v>2.3771499999999999</v>
      </c>
      <c r="D1350" s="141">
        <v>0.62797727272727299</v>
      </c>
      <c r="E1350" s="141">
        <v>1399.75454545455</v>
      </c>
      <c r="F1350" s="141">
        <v>39.308181818181801</v>
      </c>
      <c r="G1350" s="141">
        <v>37.47</v>
      </c>
      <c r="H1350" s="141">
        <v>35.01</v>
      </c>
      <c r="I1350" s="141">
        <v>6.6048999999999998</v>
      </c>
      <c r="J1350" s="141">
        <v>2.11</v>
      </c>
      <c r="K1350" s="141">
        <v>34.155000000000001</v>
      </c>
      <c r="L1350" s="144"/>
      <c r="M1350" s="141">
        <v>16151</v>
      </c>
      <c r="N1350" s="141">
        <v>4747.7113636363601</v>
      </c>
      <c r="O1350" s="144"/>
    </row>
    <row r="1351" spans="1:15" ht="14.4" x14ac:dyDescent="0.3">
      <c r="A1351" s="143">
        <v>45357.348587962966</v>
      </c>
      <c r="B1351" s="46">
        <f t="shared" si="21"/>
        <v>45357.348611111112</v>
      </c>
      <c r="C1351" s="141">
        <v>2.3693173913043499</v>
      </c>
      <c r="D1351" s="141">
        <v>0.63003636363636395</v>
      </c>
      <c r="E1351" s="141">
        <v>1399.78695652174</v>
      </c>
      <c r="F1351" s="141">
        <v>39.379565217391303</v>
      </c>
      <c r="G1351" s="141">
        <v>37.630000000000003</v>
      </c>
      <c r="H1351" s="141">
        <v>35.015000000000001</v>
      </c>
      <c r="I1351" s="141">
        <v>6.6024166666666702</v>
      </c>
      <c r="J1351" s="141">
        <v>2.12</v>
      </c>
      <c r="K1351" s="141">
        <v>34.072499999999998</v>
      </c>
      <c r="L1351" s="144"/>
      <c r="M1351" s="141">
        <v>16192</v>
      </c>
      <c r="N1351" s="141">
        <v>4747.18138461538</v>
      </c>
      <c r="O1351" s="144"/>
    </row>
    <row r="1352" spans="1:15" ht="14.4" x14ac:dyDescent="0.3">
      <c r="A1352" s="143">
        <v>45357.349282407406</v>
      </c>
      <c r="B1352" s="46">
        <f t="shared" si="21"/>
        <v>45357.349305555559</v>
      </c>
      <c r="C1352" s="141">
        <v>2.36591304347826</v>
      </c>
      <c r="D1352" s="141">
        <v>0.63961304347826098</v>
      </c>
      <c r="E1352" s="141">
        <v>1400.0590909090899</v>
      </c>
      <c r="F1352" s="141">
        <v>39.695500000000003</v>
      </c>
      <c r="G1352" s="141">
        <v>37.69</v>
      </c>
      <c r="H1352" s="141">
        <v>35.015714285714303</v>
      </c>
      <c r="I1352" s="141">
        <v>6.6029999999999998</v>
      </c>
      <c r="J1352" s="141">
        <v>2.13</v>
      </c>
      <c r="K1352" s="141">
        <v>34.108888888888899</v>
      </c>
      <c r="L1352" s="144"/>
      <c r="M1352" s="141">
        <v>16192</v>
      </c>
      <c r="N1352" s="141">
        <v>4746.8036249999996</v>
      </c>
      <c r="O1352" s="144"/>
    </row>
    <row r="1353" spans="1:15" ht="14.4" x14ac:dyDescent="0.3">
      <c r="A1353" s="143">
        <v>45357.349976851852</v>
      </c>
      <c r="B1353" s="46">
        <f t="shared" si="21"/>
        <v>45357.35</v>
      </c>
      <c r="C1353" s="141">
        <v>2.3645782608695698</v>
      </c>
      <c r="D1353" s="141">
        <v>0.625565217391304</v>
      </c>
      <c r="E1353" s="141">
        <v>1399.6782608695701</v>
      </c>
      <c r="F1353" s="141">
        <v>39.6935</v>
      </c>
      <c r="G1353" s="141">
        <v>37.774999999999999</v>
      </c>
      <c r="H1353" s="141">
        <v>35.015000000000001</v>
      </c>
      <c r="I1353" s="141">
        <v>6.6044545454545496</v>
      </c>
      <c r="J1353" s="141">
        <v>2.125</v>
      </c>
      <c r="K1353" s="141">
        <v>34.243636363636398</v>
      </c>
      <c r="L1353" s="144"/>
      <c r="M1353" s="141">
        <v>16231</v>
      </c>
      <c r="N1353" s="141">
        <v>4746.2418749999997</v>
      </c>
      <c r="O1353" s="144"/>
    </row>
    <row r="1354" spans="1:15" ht="14.4" x14ac:dyDescent="0.3">
      <c r="A1354" s="143">
        <v>45357.350671296299</v>
      </c>
      <c r="B1354" s="46">
        <f t="shared" si="21"/>
        <v>45357.350694444445</v>
      </c>
      <c r="C1354" s="141">
        <v>2.36231304347826</v>
      </c>
      <c r="D1354" s="141">
        <v>0.63239565217391303</v>
      </c>
      <c r="E1354" s="141">
        <v>1399.96956521739</v>
      </c>
      <c r="F1354" s="141">
        <v>39.836666666666702</v>
      </c>
      <c r="G1354" s="141">
        <v>37.825000000000003</v>
      </c>
      <c r="H1354" s="141">
        <v>35.015000000000001</v>
      </c>
      <c r="I1354" s="141">
        <v>6.6026363636363596</v>
      </c>
      <c r="J1354" s="141">
        <v>2.1349999999999998</v>
      </c>
      <c r="K1354" s="141">
        <v>34.33</v>
      </c>
      <c r="L1354" s="144"/>
      <c r="M1354" s="141">
        <v>16276.333333333299</v>
      </c>
      <c r="N1354" s="141">
        <v>4745.7010769230801</v>
      </c>
      <c r="O1354" s="144"/>
    </row>
    <row r="1355" spans="1:15" ht="14.4" x14ac:dyDescent="0.3">
      <c r="A1355" s="143">
        <v>45357.351365740738</v>
      </c>
      <c r="B1355" s="46">
        <f t="shared" si="21"/>
        <v>45357.351388888892</v>
      </c>
      <c r="C1355" s="141">
        <v>2.3595863636363599</v>
      </c>
      <c r="D1355" s="141">
        <v>0.64881818181818196</v>
      </c>
      <c r="E1355" s="141">
        <v>1399.74545454545</v>
      </c>
      <c r="F1355" s="141">
        <v>39.384090909090901</v>
      </c>
      <c r="G1355" s="141">
        <v>37.984999999999999</v>
      </c>
      <c r="H1355" s="141">
        <v>35.014285714285698</v>
      </c>
      <c r="I1355" s="141">
        <v>6.6029999999999998</v>
      </c>
      <c r="J1355" s="141">
        <v>2.145</v>
      </c>
      <c r="K1355" s="141">
        <v>34.354999999999997</v>
      </c>
      <c r="L1355" s="144"/>
      <c r="M1355" s="141">
        <v>16276.333333333299</v>
      </c>
      <c r="N1355" s="141">
        <v>4745.1936363636396</v>
      </c>
      <c r="O1355" s="144"/>
    </row>
    <row r="1356" spans="1:15" ht="14.4" x14ac:dyDescent="0.3">
      <c r="A1356" s="143">
        <v>45357.352060185185</v>
      </c>
      <c r="B1356" s="46">
        <f t="shared" si="21"/>
        <v>45357.352083333339</v>
      </c>
      <c r="C1356" s="141">
        <v>2.3533826086956502</v>
      </c>
      <c r="D1356" s="141">
        <v>0.64559130434782597</v>
      </c>
      <c r="E1356" s="141">
        <v>1399.97727272727</v>
      </c>
      <c r="F1356" s="141">
        <v>39.982173913043503</v>
      </c>
      <c r="G1356" s="141">
        <v>38.01</v>
      </c>
      <c r="H1356" s="141">
        <v>35.016666666666701</v>
      </c>
      <c r="I1356" s="141">
        <v>6.6040000000000001</v>
      </c>
      <c r="J1356" s="141">
        <v>2.145</v>
      </c>
      <c r="K1356" s="141">
        <v>34.351999999999997</v>
      </c>
      <c r="L1356" s="144"/>
      <c r="M1356" s="141">
        <v>16312</v>
      </c>
      <c r="N1356" s="141">
        <v>4744.7173333333303</v>
      </c>
      <c r="O1356" s="144"/>
    </row>
    <row r="1357" spans="1:15" ht="14.4" x14ac:dyDescent="0.3">
      <c r="A1357" s="143">
        <v>45357.352754629632</v>
      </c>
      <c r="B1357" s="46">
        <f t="shared" si="21"/>
        <v>45357.352777777778</v>
      </c>
      <c r="C1357" s="141">
        <v>2.3580318181818201</v>
      </c>
      <c r="D1357" s="141">
        <v>0.64000909090909097</v>
      </c>
      <c r="E1357" s="141">
        <v>1399.8</v>
      </c>
      <c r="F1357" s="141">
        <v>40.7513636363636</v>
      </c>
      <c r="G1357" s="141">
        <v>37.814999999999998</v>
      </c>
      <c r="H1357" s="141">
        <v>35.015000000000001</v>
      </c>
      <c r="I1357" s="141">
        <v>6.60045454545455</v>
      </c>
      <c r="J1357" s="141">
        <v>2.1539999999999999</v>
      </c>
      <c r="K1357" s="141">
        <v>34.507272727272699</v>
      </c>
      <c r="L1357" s="144"/>
      <c r="M1357" s="141">
        <v>16358.5</v>
      </c>
      <c r="N1357" s="141">
        <v>4744.2313333333304</v>
      </c>
      <c r="O1357" s="144"/>
    </row>
    <row r="1358" spans="1:15" ht="14.4" x14ac:dyDescent="0.3">
      <c r="A1358" s="143">
        <v>45357.353449074071</v>
      </c>
      <c r="B1358" s="46">
        <f t="shared" si="21"/>
        <v>45357.353472222225</v>
      </c>
      <c r="C1358" s="141">
        <v>2.3568347826087002</v>
      </c>
      <c r="D1358" s="141">
        <v>0.64025217391304301</v>
      </c>
      <c r="E1358" s="141">
        <v>1400.1086956521699</v>
      </c>
      <c r="F1358" s="141">
        <v>39.308500000000002</v>
      </c>
      <c r="G1358" s="141">
        <v>38.034999999999997</v>
      </c>
      <c r="H1358" s="141">
        <v>35.015000000000001</v>
      </c>
      <c r="I1358" s="141">
        <v>6.6013333333333302</v>
      </c>
      <c r="J1358" s="141">
        <v>2.1549999999999998</v>
      </c>
      <c r="K1358" s="141">
        <v>34.5528571428571</v>
      </c>
      <c r="L1358" s="144"/>
      <c r="M1358" s="141">
        <v>16386.5</v>
      </c>
      <c r="N1358" s="141">
        <v>4743.7260833333303</v>
      </c>
      <c r="O1358" s="144"/>
    </row>
    <row r="1359" spans="1:15" ht="14.4" x14ac:dyDescent="0.3">
      <c r="A1359" s="143">
        <v>45357.354143518518</v>
      </c>
      <c r="B1359" s="46">
        <f t="shared" si="21"/>
        <v>45357.354166666672</v>
      </c>
      <c r="C1359" s="141">
        <v>2.3434260869565202</v>
      </c>
      <c r="D1359" s="141">
        <v>0.65376086956521695</v>
      </c>
      <c r="E1359" s="141">
        <v>1399.98695652174</v>
      </c>
      <c r="F1359" s="141">
        <v>38.515909090909098</v>
      </c>
      <c r="G1359" s="141">
        <v>38.534999999999997</v>
      </c>
      <c r="H1359" s="141">
        <v>35.024999999999999</v>
      </c>
      <c r="I1359" s="141">
        <v>6.60363636363636</v>
      </c>
      <c r="J1359" s="141">
        <v>2.16333333333333</v>
      </c>
      <c r="K1359" s="141">
        <v>34.505000000000003</v>
      </c>
      <c r="L1359" s="144"/>
      <c r="M1359" s="141">
        <v>16419</v>
      </c>
      <c r="N1359" s="141">
        <v>4743.2079999999996</v>
      </c>
      <c r="O1359" s="144"/>
    </row>
    <row r="1360" spans="1:15" ht="14.4" x14ac:dyDescent="0.3">
      <c r="A1360" s="143">
        <v>45357.354837962965</v>
      </c>
      <c r="B1360" s="46">
        <f t="shared" si="21"/>
        <v>45357.354861111111</v>
      </c>
      <c r="C1360" s="141">
        <v>2.3365954545454501</v>
      </c>
      <c r="D1360" s="141">
        <v>0.66336363636363604</v>
      </c>
      <c r="E1360" s="141">
        <v>1400.02727272727</v>
      </c>
      <c r="F1360" s="141">
        <v>40.708095238095197</v>
      </c>
      <c r="G1360" s="141">
        <v>38.265000000000001</v>
      </c>
      <c r="H1360" s="141">
        <v>35.020000000000003</v>
      </c>
      <c r="I1360" s="141">
        <v>6.6040000000000001</v>
      </c>
      <c r="J1360" s="141">
        <v>2.1549999999999998</v>
      </c>
      <c r="K1360" s="141">
        <v>34.590000000000003</v>
      </c>
      <c r="L1360" s="144"/>
      <c r="M1360" s="141">
        <v>16439</v>
      </c>
      <c r="N1360" s="141">
        <v>4742.6490769230804</v>
      </c>
      <c r="O1360" s="144"/>
    </row>
    <row r="1361" spans="1:15" ht="14.4" x14ac:dyDescent="0.3">
      <c r="A1361" s="143">
        <v>45357.355532407404</v>
      </c>
      <c r="B1361" s="46">
        <f t="shared" si="21"/>
        <v>45357.355555555558</v>
      </c>
      <c r="C1361" s="141">
        <v>2.3478636363636398</v>
      </c>
      <c r="D1361" s="141">
        <v>0.65038181818181795</v>
      </c>
      <c r="E1361" s="141">
        <v>1400.4409090909101</v>
      </c>
      <c r="F1361" s="141">
        <v>40.388571428571403</v>
      </c>
      <c r="G1361" s="141">
        <v>38.204999999999998</v>
      </c>
      <c r="H1361" s="141">
        <v>35.020000000000003</v>
      </c>
      <c r="I1361" s="141">
        <v>6.6012000000000004</v>
      </c>
      <c r="J1361" s="141">
        <v>2.16</v>
      </c>
      <c r="K1361" s="141">
        <v>34.8318181818182</v>
      </c>
      <c r="L1361" s="144"/>
      <c r="M1361" s="141">
        <v>16485.25</v>
      </c>
      <c r="N1361" s="141">
        <v>4742.1369230769196</v>
      </c>
      <c r="O1361" s="144"/>
    </row>
    <row r="1362" spans="1:15" ht="14.4" x14ac:dyDescent="0.3">
      <c r="A1362" s="143">
        <v>45357.356226851851</v>
      </c>
      <c r="B1362" s="46">
        <f t="shared" si="21"/>
        <v>45357.356250000004</v>
      </c>
      <c r="C1362" s="141">
        <v>2.3387545454545502</v>
      </c>
      <c r="D1362" s="141">
        <v>0.65783181818181802</v>
      </c>
      <c r="E1362" s="141">
        <v>1399.8952380952401</v>
      </c>
      <c r="F1362" s="141">
        <v>38.432272727272696</v>
      </c>
      <c r="G1362" s="141">
        <v>38.634999999999998</v>
      </c>
      <c r="H1362" s="141">
        <v>35.024999999999999</v>
      </c>
      <c r="I1362" s="141">
        <v>6.6040000000000001</v>
      </c>
      <c r="J1362" s="141">
        <v>2.1666666666666701</v>
      </c>
      <c r="K1362" s="141">
        <v>34.821818181818202</v>
      </c>
      <c r="L1362" s="144"/>
      <c r="M1362" s="141">
        <v>16485.25</v>
      </c>
      <c r="N1362" s="141">
        <v>4741.71</v>
      </c>
      <c r="O1362" s="144"/>
    </row>
    <row r="1363" spans="1:15" ht="14.4" x14ac:dyDescent="0.3">
      <c r="A1363" s="143">
        <v>45357.356921296298</v>
      </c>
      <c r="B1363" s="46">
        <f t="shared" si="21"/>
        <v>45357.356944444444</v>
      </c>
      <c r="C1363" s="141">
        <v>2.3336347826087001</v>
      </c>
      <c r="D1363" s="141">
        <v>0.67217391304347796</v>
      </c>
      <c r="E1363" s="141">
        <v>1400.54545454545</v>
      </c>
      <c r="F1363" s="141">
        <v>40.008499999999998</v>
      </c>
      <c r="G1363" s="141">
        <v>38.49</v>
      </c>
      <c r="H1363" s="141">
        <v>35.024999999999999</v>
      </c>
      <c r="I1363" s="141">
        <v>6.6020000000000003</v>
      </c>
      <c r="J1363" s="141">
        <v>2.1749999999999998</v>
      </c>
      <c r="K1363" s="141">
        <v>34.760909090909102</v>
      </c>
      <c r="L1363" s="144"/>
      <c r="M1363" s="141">
        <v>16529</v>
      </c>
      <c r="N1363" s="141">
        <v>4741.1688000000004</v>
      </c>
      <c r="O1363" s="144"/>
    </row>
    <row r="1364" spans="1:15" ht="14.4" x14ac:dyDescent="0.3">
      <c r="A1364" s="143">
        <v>45357.357615740744</v>
      </c>
      <c r="B1364" s="46">
        <f t="shared" si="21"/>
        <v>45357.357638888891</v>
      </c>
      <c r="C1364" s="141">
        <v>2.3366227272727298</v>
      </c>
      <c r="D1364" s="141">
        <v>0.66720454545454499</v>
      </c>
      <c r="E1364" s="141">
        <v>1400.1227272727299</v>
      </c>
      <c r="F1364" s="141">
        <v>39.952105263157897</v>
      </c>
      <c r="G1364" s="141">
        <v>38.520000000000003</v>
      </c>
      <c r="H1364" s="141">
        <v>35.020000000000003</v>
      </c>
      <c r="I1364" s="141">
        <v>6.6026666666666696</v>
      </c>
      <c r="J1364" s="141">
        <v>2.1800000000000002</v>
      </c>
      <c r="K1364" s="141">
        <v>34.917000000000002</v>
      </c>
      <c r="L1364" s="144"/>
      <c r="M1364" s="141">
        <v>16566</v>
      </c>
      <c r="N1364" s="141">
        <v>4740.6073333333297</v>
      </c>
      <c r="O1364" s="144"/>
    </row>
    <row r="1365" spans="1:15" ht="14.4" x14ac:dyDescent="0.3">
      <c r="A1365" s="143">
        <v>45357.358310185184</v>
      </c>
      <c r="B1365" s="46">
        <f t="shared" si="21"/>
        <v>45357.358333333337</v>
      </c>
      <c r="C1365" s="141">
        <v>2.3339181818181798</v>
      </c>
      <c r="D1365" s="141">
        <v>0.66224090909090905</v>
      </c>
      <c r="E1365" s="141">
        <v>1399.97272727273</v>
      </c>
      <c r="F1365" s="141">
        <v>39.816666666666698</v>
      </c>
      <c r="G1365" s="141">
        <v>38.57</v>
      </c>
      <c r="H1365" s="141">
        <v>35.024999999999999</v>
      </c>
      <c r="I1365" s="141">
        <v>6.6029999999999998</v>
      </c>
      <c r="J1365" s="141">
        <v>2.1850000000000001</v>
      </c>
      <c r="K1365" s="141">
        <v>34.979999999999997</v>
      </c>
      <c r="L1365" s="144"/>
      <c r="M1365" s="141">
        <v>16566</v>
      </c>
      <c r="N1365" s="141">
        <v>4740.1165384615397</v>
      </c>
      <c r="O1365" s="144"/>
    </row>
    <row r="1366" spans="1:15" ht="14.4" x14ac:dyDescent="0.3">
      <c r="A1366" s="143">
        <v>45357.35900462963</v>
      </c>
      <c r="B1366" s="46">
        <f t="shared" si="21"/>
        <v>45357.359027777777</v>
      </c>
      <c r="C1366" s="141">
        <v>2.3305181818181802</v>
      </c>
      <c r="D1366" s="141">
        <v>0.67057272727272699</v>
      </c>
      <c r="E1366" s="141">
        <v>1399.9272727272701</v>
      </c>
      <c r="F1366" s="141">
        <v>39.2222222222222</v>
      </c>
      <c r="G1366" s="141">
        <v>38.83</v>
      </c>
      <c r="H1366" s="141">
        <v>35.026666666666699</v>
      </c>
      <c r="I1366" s="141">
        <v>6.6031818181818203</v>
      </c>
      <c r="J1366" s="141">
        <v>2.1933333333333298</v>
      </c>
      <c r="K1366" s="141">
        <v>35.01</v>
      </c>
      <c r="L1366" s="144"/>
      <c r="M1366" s="141">
        <v>16613.666666666701</v>
      </c>
      <c r="N1366" s="141">
        <v>4739.66975</v>
      </c>
      <c r="O1366" s="144"/>
    </row>
    <row r="1367" spans="1:15" ht="14.4" x14ac:dyDescent="0.3">
      <c r="A1367" s="143">
        <v>45357.359699074077</v>
      </c>
      <c r="B1367" s="46">
        <f t="shared" si="21"/>
        <v>45357.359722222223</v>
      </c>
      <c r="C1367" s="141">
        <v>2.3252954545454498</v>
      </c>
      <c r="D1367" s="141">
        <v>0.67550454545454597</v>
      </c>
      <c r="E1367" s="141">
        <v>1399.8227272727299</v>
      </c>
      <c r="F1367" s="141">
        <v>40.069000000000003</v>
      </c>
      <c r="G1367" s="141">
        <v>38.655000000000001</v>
      </c>
      <c r="H1367" s="141">
        <v>35.024999999999999</v>
      </c>
      <c r="I1367" s="141">
        <v>6.6033999999999997</v>
      </c>
      <c r="J1367" s="141">
        <v>2.2000000000000002</v>
      </c>
      <c r="K1367" s="141">
        <v>35.06</v>
      </c>
      <c r="L1367" s="144"/>
      <c r="M1367" s="141">
        <v>16655.5</v>
      </c>
      <c r="N1367" s="141">
        <v>4739.1436249999997</v>
      </c>
      <c r="O1367" s="144"/>
    </row>
    <row r="1368" spans="1:15" ht="14.4" x14ac:dyDescent="0.3">
      <c r="A1368" s="143">
        <v>45357.360393518517</v>
      </c>
      <c r="B1368" s="46">
        <f t="shared" si="21"/>
        <v>45357.36041666667</v>
      </c>
      <c r="C1368" s="141">
        <v>2.3273956521739101</v>
      </c>
      <c r="D1368" s="141">
        <v>0.669178260869565</v>
      </c>
      <c r="E1368" s="141">
        <v>1399.98181818182</v>
      </c>
      <c r="F1368" s="141">
        <v>39.473043478260898</v>
      </c>
      <c r="G1368" s="141">
        <v>38.79</v>
      </c>
      <c r="H1368" s="141">
        <v>35.024285714285703</v>
      </c>
      <c r="I1368" s="141">
        <v>6.6014999999999997</v>
      </c>
      <c r="J1368" s="141">
        <v>2.1949999999999998</v>
      </c>
      <c r="K1368" s="141">
        <v>35.130000000000003</v>
      </c>
      <c r="L1368" s="144"/>
      <c r="M1368" s="141">
        <v>16676</v>
      </c>
      <c r="N1368" s="141">
        <v>4738.6569166666704</v>
      </c>
      <c r="O1368" s="144"/>
    </row>
    <row r="1369" spans="1:15" ht="14.4" x14ac:dyDescent="0.3">
      <c r="A1369" s="143">
        <v>45357.361087962963</v>
      </c>
      <c r="B1369" s="46">
        <f t="shared" si="21"/>
        <v>45357.361111111109</v>
      </c>
      <c r="C1369" s="141">
        <v>2.3211782608695701</v>
      </c>
      <c r="D1369" s="141">
        <v>0.67917391304347796</v>
      </c>
      <c r="E1369" s="141">
        <v>1399.8818181818201</v>
      </c>
      <c r="F1369" s="141">
        <v>38.150869565217398</v>
      </c>
      <c r="G1369" s="141">
        <v>39.354999999999997</v>
      </c>
      <c r="H1369" s="141">
        <v>35.033333333333303</v>
      </c>
      <c r="I1369" s="141">
        <v>6.6116470588235297</v>
      </c>
      <c r="J1369" s="141">
        <v>2.21</v>
      </c>
      <c r="K1369" s="141">
        <v>35.159999999999997</v>
      </c>
      <c r="L1369" s="144"/>
      <c r="M1369" s="141">
        <v>16722.25</v>
      </c>
      <c r="N1369" s="141">
        <v>4738.1399166666697</v>
      </c>
      <c r="O1369" s="144"/>
    </row>
    <row r="1370" spans="1:15" ht="14.4" x14ac:dyDescent="0.3">
      <c r="A1370" s="143">
        <v>45357.36178240741</v>
      </c>
      <c r="B1370" s="46">
        <f t="shared" si="21"/>
        <v>45357.361805555556</v>
      </c>
      <c r="C1370" s="141">
        <v>2.2876136363636399</v>
      </c>
      <c r="D1370" s="141">
        <v>0.708040909090909</v>
      </c>
      <c r="E1370" s="141">
        <v>1399.6181818181799</v>
      </c>
      <c r="F1370" s="141">
        <v>40.383181818181797</v>
      </c>
      <c r="G1370" s="141">
        <v>39.195</v>
      </c>
      <c r="H1370" s="141">
        <v>35.015000000000001</v>
      </c>
      <c r="I1370" s="141">
        <v>6.6094999999999997</v>
      </c>
      <c r="J1370" s="141">
        <v>2.2149999999999999</v>
      </c>
      <c r="K1370" s="141">
        <v>35.22625</v>
      </c>
      <c r="L1370" s="141"/>
      <c r="M1370" s="141">
        <v>16751</v>
      </c>
      <c r="N1370" s="141">
        <v>4737.6139285714298</v>
      </c>
      <c r="O1370" s="144"/>
    </row>
    <row r="1371" spans="1:15" ht="14.4" x14ac:dyDescent="0.3">
      <c r="A1371" s="143">
        <v>45357.362476851849</v>
      </c>
      <c r="B1371" s="46">
        <f t="shared" si="21"/>
        <v>45357.362500000003</v>
      </c>
      <c r="C1371" s="141">
        <v>2.3273478260869598</v>
      </c>
      <c r="D1371" s="141">
        <v>0.65998260869565195</v>
      </c>
      <c r="E1371" s="141">
        <v>1399.8608695652199</v>
      </c>
      <c r="F1371" s="141">
        <v>42.758695652173898</v>
      </c>
      <c r="G1371" s="141">
        <v>38.619999999999997</v>
      </c>
      <c r="H1371" s="141">
        <v>35.008333333333297</v>
      </c>
      <c r="I1371" s="141">
        <v>6.6008333333333304</v>
      </c>
      <c r="J1371" s="141">
        <v>2.2149999999999999</v>
      </c>
      <c r="K1371" s="141">
        <v>35.588333333333303</v>
      </c>
      <c r="L1371" s="144"/>
      <c r="M1371" s="141">
        <v>16777</v>
      </c>
      <c r="N1371" s="141">
        <v>4737.0467692307702</v>
      </c>
      <c r="O1371" s="144"/>
    </row>
    <row r="1372" spans="1:15" ht="14.4" x14ac:dyDescent="0.3">
      <c r="A1372" s="143">
        <v>45357.363171296296</v>
      </c>
      <c r="B1372" s="46">
        <f t="shared" si="21"/>
        <v>45357.36319444445</v>
      </c>
      <c r="C1372" s="141">
        <v>2.3242478260869599</v>
      </c>
      <c r="D1372" s="141">
        <v>0.6704</v>
      </c>
      <c r="E1372" s="141">
        <v>1399.77272727273</v>
      </c>
      <c r="F1372" s="141">
        <v>38.915652173913003</v>
      </c>
      <c r="G1372" s="141">
        <v>38.950000000000003</v>
      </c>
      <c r="H1372" s="141">
        <v>35.015000000000001</v>
      </c>
      <c r="I1372" s="141">
        <v>6.6022222222222204</v>
      </c>
      <c r="J1372" s="141">
        <v>2.2250000000000001</v>
      </c>
      <c r="K1372" s="141">
        <v>35.598333333333301</v>
      </c>
      <c r="L1372" s="144"/>
      <c r="M1372" s="141">
        <v>16806</v>
      </c>
      <c r="N1372" s="141">
        <v>4736.5787499999997</v>
      </c>
      <c r="O1372" s="144"/>
    </row>
    <row r="1373" spans="1:15" ht="14.4" x14ac:dyDescent="0.3">
      <c r="A1373" s="143">
        <v>45357.363865740743</v>
      </c>
      <c r="B1373" s="46">
        <f t="shared" si="21"/>
        <v>45357.363888888889</v>
      </c>
      <c r="C1373" s="141">
        <v>2.3106863636363602</v>
      </c>
      <c r="D1373" s="141">
        <v>0.68152727272727298</v>
      </c>
      <c r="E1373" s="141">
        <v>1400.0619047619</v>
      </c>
      <c r="F1373" s="141">
        <v>39.317777777777799</v>
      </c>
      <c r="G1373" s="141">
        <v>39.11</v>
      </c>
      <c r="H1373" s="141">
        <v>35.015000000000001</v>
      </c>
      <c r="I1373" s="141">
        <v>6.6052</v>
      </c>
      <c r="J1373" s="141">
        <v>2.2200000000000002</v>
      </c>
      <c r="K1373" s="141">
        <v>35.33</v>
      </c>
      <c r="L1373" s="144"/>
      <c r="M1373" s="141">
        <v>16822</v>
      </c>
      <c r="N1373" s="141">
        <v>4736.0497999999998</v>
      </c>
      <c r="O1373" s="144"/>
    </row>
    <row r="1374" spans="1:15" ht="14.4" x14ac:dyDescent="0.3">
      <c r="A1374" s="143">
        <v>45357.364560185182</v>
      </c>
      <c r="B1374" s="46">
        <f t="shared" si="21"/>
        <v>45357.364583333336</v>
      </c>
      <c r="C1374" s="141">
        <v>2.3101958333333301</v>
      </c>
      <c r="D1374" s="141">
        <v>0.68263750000000001</v>
      </c>
      <c r="E1374" s="141">
        <v>1399.95652173913</v>
      </c>
      <c r="F1374" s="141">
        <v>39.493529411764698</v>
      </c>
      <c r="G1374" s="141">
        <v>39.229999999999997</v>
      </c>
      <c r="H1374" s="141">
        <v>35.018333333333302</v>
      </c>
      <c r="I1374" s="141">
        <v>6.6064666666666696</v>
      </c>
      <c r="J1374" s="141">
        <v>2.23</v>
      </c>
      <c r="K1374" s="141">
        <v>35.375</v>
      </c>
      <c r="L1374" s="144"/>
      <c r="M1374" s="141">
        <v>16875.166666666701</v>
      </c>
      <c r="N1374" s="141">
        <v>4735.5320000000002</v>
      </c>
      <c r="O1374" s="144"/>
    </row>
    <row r="1375" spans="1:15" ht="14.4" x14ac:dyDescent="0.3">
      <c r="A1375" s="143">
        <v>45357.365254629629</v>
      </c>
      <c r="B1375" s="46">
        <f t="shared" si="21"/>
        <v>45357.365277777782</v>
      </c>
      <c r="C1375" s="141">
        <v>2.3052652173913</v>
      </c>
      <c r="D1375" s="141">
        <v>0.68599565217391301</v>
      </c>
      <c r="E1375" s="141">
        <v>1400.22173913043</v>
      </c>
      <c r="F1375" s="141">
        <v>39.727499999999999</v>
      </c>
      <c r="G1375" s="141">
        <v>39.29</v>
      </c>
      <c r="H1375" s="141">
        <v>35.020000000000003</v>
      </c>
      <c r="I1375" s="141">
        <v>6.6154999999999999</v>
      </c>
      <c r="J1375" s="141">
        <v>2.2349999999999999</v>
      </c>
      <c r="K1375" s="141">
        <v>35.476666666666702</v>
      </c>
      <c r="L1375" s="144"/>
      <c r="M1375" s="141">
        <v>16875.166666666701</v>
      </c>
      <c r="N1375" s="141">
        <v>4735.0362666666697</v>
      </c>
      <c r="O1375" s="144"/>
    </row>
    <row r="1376" spans="1:15" ht="14.4" x14ac:dyDescent="0.3">
      <c r="A1376" s="143">
        <v>45357.365949074076</v>
      </c>
      <c r="B1376" s="46">
        <f t="shared" si="21"/>
        <v>45357.365972222222</v>
      </c>
      <c r="C1376" s="141">
        <v>2.3049590909090898</v>
      </c>
      <c r="D1376" s="141">
        <v>0.69099545454545497</v>
      </c>
      <c r="E1376" s="141">
        <v>1399.9649999999999</v>
      </c>
      <c r="F1376" s="141">
        <v>40.048421052631603</v>
      </c>
      <c r="G1376" s="141">
        <v>39.28</v>
      </c>
      <c r="H1376" s="141">
        <v>35.020000000000003</v>
      </c>
      <c r="I1376" s="141">
        <v>6.6055000000000001</v>
      </c>
      <c r="J1376" s="141">
        <v>2.2349999999999999</v>
      </c>
      <c r="K1376" s="141">
        <v>35.56</v>
      </c>
      <c r="L1376" s="144"/>
      <c r="M1376" s="141">
        <v>16918</v>
      </c>
      <c r="N1376" s="141">
        <v>4734.4669285714299</v>
      </c>
      <c r="O1376" s="144"/>
    </row>
    <row r="1377" spans="1:15" ht="14.4" x14ac:dyDescent="0.3">
      <c r="A1377" s="143">
        <v>45357.366643518515</v>
      </c>
      <c r="B1377" s="46">
        <f t="shared" si="21"/>
        <v>45357.366666666669</v>
      </c>
      <c r="C1377" s="141">
        <v>2.30580909090909</v>
      </c>
      <c r="D1377" s="141">
        <v>0.69037272727272703</v>
      </c>
      <c r="E1377" s="141">
        <v>1400.0285714285701</v>
      </c>
      <c r="F1377" s="141">
        <v>39.901499999999999</v>
      </c>
      <c r="G1377" s="141">
        <v>39.44</v>
      </c>
      <c r="H1377" s="141">
        <v>35.020000000000003</v>
      </c>
      <c r="I1377" s="141">
        <v>6.6028333333333302</v>
      </c>
      <c r="J1377" s="141">
        <v>2.2450000000000001</v>
      </c>
      <c r="K1377" s="141">
        <v>35.619999999999997</v>
      </c>
      <c r="L1377" s="144"/>
      <c r="M1377" s="141">
        <v>16943</v>
      </c>
      <c r="N1377" s="141">
        <v>4733.9257333333298</v>
      </c>
      <c r="O1377" s="144"/>
    </row>
    <row r="1378" spans="1:15" ht="14.4" x14ac:dyDescent="0.3">
      <c r="A1378" s="143">
        <v>45357.367337962962</v>
      </c>
      <c r="B1378" s="46">
        <f t="shared" si="21"/>
        <v>45357.367361111115</v>
      </c>
      <c r="C1378" s="141">
        <v>2.29985217391304</v>
      </c>
      <c r="D1378" s="141">
        <v>0.69276086956521699</v>
      </c>
      <c r="E1378" s="141">
        <v>1400.0727272727299</v>
      </c>
      <c r="F1378" s="141">
        <v>39.4568181818182</v>
      </c>
      <c r="G1378" s="141">
        <v>39.405000000000001</v>
      </c>
      <c r="H1378" s="141">
        <v>35.020000000000003</v>
      </c>
      <c r="I1378" s="141">
        <v>6.6015454545454597</v>
      </c>
      <c r="J1378" s="141">
        <v>2.2599999999999998</v>
      </c>
      <c r="K1378" s="141">
        <v>35.630000000000003</v>
      </c>
      <c r="L1378" s="144"/>
      <c r="M1378" s="141">
        <v>16991</v>
      </c>
      <c r="N1378" s="141">
        <v>4733.3876499999997</v>
      </c>
      <c r="O1378" s="144"/>
    </row>
    <row r="1379" spans="1:15" ht="14.4" x14ac:dyDescent="0.3">
      <c r="A1379" s="143">
        <v>45357.368032407408</v>
      </c>
      <c r="B1379" s="46">
        <f t="shared" si="21"/>
        <v>45357.368055555555</v>
      </c>
      <c r="C1379" s="141">
        <v>2.2990818181818198</v>
      </c>
      <c r="D1379" s="141">
        <v>0.69378636363636403</v>
      </c>
      <c r="E1379" s="141">
        <v>1399.8772727272701</v>
      </c>
      <c r="F1379" s="141">
        <v>39.935909090909099</v>
      </c>
      <c r="G1379" s="141">
        <v>39.465000000000003</v>
      </c>
      <c r="H1379" s="141">
        <v>35.015000000000001</v>
      </c>
      <c r="I1379" s="141">
        <v>6.6025</v>
      </c>
      <c r="J1379" s="141">
        <v>2.27</v>
      </c>
      <c r="K1379" s="141">
        <v>35.674999999999997</v>
      </c>
      <c r="L1379" s="144"/>
      <c r="M1379" s="141">
        <v>17016</v>
      </c>
      <c r="N1379" s="141">
        <v>4732.85538461538</v>
      </c>
      <c r="O1379" s="144"/>
    </row>
    <row r="1380" spans="1:15" ht="14.4" x14ac:dyDescent="0.3">
      <c r="A1380" s="143">
        <v>45357.368726851855</v>
      </c>
      <c r="B1380" s="46">
        <f t="shared" si="21"/>
        <v>45357.368750000001</v>
      </c>
      <c r="C1380" s="141">
        <v>2.2996478260869599</v>
      </c>
      <c r="D1380" s="141">
        <v>0.70235217391304305</v>
      </c>
      <c r="E1380" s="141">
        <v>1400.1130434782599</v>
      </c>
      <c r="F1380" s="141">
        <v>40.028750000000002</v>
      </c>
      <c r="G1380" s="141">
        <v>39.46</v>
      </c>
      <c r="H1380" s="141">
        <v>35.015000000000001</v>
      </c>
      <c r="I1380" s="141">
        <v>6.6045833333333297</v>
      </c>
      <c r="J1380" s="141">
        <v>2.2599999999999998</v>
      </c>
      <c r="K1380" s="141">
        <v>35.74</v>
      </c>
      <c r="L1380" s="144"/>
      <c r="M1380" s="141">
        <v>17032</v>
      </c>
      <c r="N1380" s="141">
        <v>4732.2958124999996</v>
      </c>
      <c r="O1380" s="144"/>
    </row>
    <row r="1381" spans="1:15" ht="14.4" x14ac:dyDescent="0.3">
      <c r="A1381" s="143">
        <v>45357.369421296295</v>
      </c>
      <c r="B1381" s="46">
        <f t="shared" si="21"/>
        <v>45357.369444444448</v>
      </c>
      <c r="C1381" s="141">
        <v>2.2962904761904799</v>
      </c>
      <c r="D1381" s="141">
        <v>0.70501428571428604</v>
      </c>
      <c r="E1381" s="141">
        <v>1399.74285714286</v>
      </c>
      <c r="F1381" s="141">
        <v>39.69</v>
      </c>
      <c r="G1381" s="141">
        <v>39.51</v>
      </c>
      <c r="H1381" s="141">
        <v>35.005000000000003</v>
      </c>
      <c r="I1381" s="141">
        <v>6.6011538461538501</v>
      </c>
      <c r="J1381" s="141">
        <v>2.2749999999999999</v>
      </c>
      <c r="K1381" s="141">
        <v>35.770000000000003</v>
      </c>
      <c r="L1381" s="144"/>
      <c r="M1381" s="141">
        <v>17071</v>
      </c>
      <c r="N1381" s="141">
        <v>4731.7720833333296</v>
      </c>
      <c r="O1381" s="144"/>
    </row>
    <row r="1382" spans="1:15" ht="14.4" x14ac:dyDescent="0.3">
      <c r="A1382" s="143">
        <v>45357.370115740741</v>
      </c>
      <c r="B1382" s="46">
        <f t="shared" si="21"/>
        <v>45357.370138888888</v>
      </c>
      <c r="C1382" s="141">
        <v>2.2958590909090901</v>
      </c>
      <c r="D1382" s="141">
        <v>0.69583809523809503</v>
      </c>
      <c r="E1382" s="141">
        <v>1399.76363636364</v>
      </c>
      <c r="F1382" s="141">
        <v>39.596111111111099</v>
      </c>
      <c r="G1382" s="141">
        <v>39.594999999999999</v>
      </c>
      <c r="H1382" s="141">
        <v>35.003999999999998</v>
      </c>
      <c r="I1382" s="141">
        <v>6.6014999999999997</v>
      </c>
      <c r="J1382" s="141">
        <v>2.2749999999999999</v>
      </c>
      <c r="K1382" s="141">
        <v>35.79</v>
      </c>
      <c r="L1382" s="144"/>
      <c r="M1382" s="141">
        <v>17109</v>
      </c>
      <c r="N1382" s="141">
        <v>4731.1839333333301</v>
      </c>
      <c r="O1382" s="144"/>
    </row>
    <row r="1383" spans="1:15" ht="14.4" x14ac:dyDescent="0.3">
      <c r="A1383" s="143">
        <v>45357.370810185188</v>
      </c>
      <c r="B1383" s="46">
        <f t="shared" si="21"/>
        <v>45357.370833333334</v>
      </c>
      <c r="C1383" s="141">
        <v>2.2907347826087001</v>
      </c>
      <c r="D1383" s="141">
        <v>0.714013043478261</v>
      </c>
      <c r="E1383" s="141">
        <v>1400.3333333333301</v>
      </c>
      <c r="F1383" s="141">
        <v>40.145499999999998</v>
      </c>
      <c r="G1383" s="141">
        <v>39.58</v>
      </c>
      <c r="H1383" s="141">
        <v>35.006</v>
      </c>
      <c r="I1383" s="141">
        <v>6.6045454545454598</v>
      </c>
      <c r="J1383" s="141">
        <v>2.2933333333333299</v>
      </c>
      <c r="K1383" s="141">
        <v>35.845714285714301</v>
      </c>
      <c r="L1383" s="144"/>
      <c r="M1383" s="141">
        <v>17109</v>
      </c>
      <c r="N1383" s="141">
        <v>4730.6700666666702</v>
      </c>
      <c r="O1383" s="144"/>
    </row>
    <row r="1384" spans="1:15" ht="14.4" x14ac:dyDescent="0.3">
      <c r="A1384" s="143">
        <v>45357.371504629627</v>
      </c>
      <c r="B1384" s="46">
        <f t="shared" si="21"/>
        <v>45357.371527777781</v>
      </c>
      <c r="C1384" s="141">
        <v>2.2923913043478299</v>
      </c>
      <c r="D1384" s="141">
        <v>0.70194782608695605</v>
      </c>
      <c r="E1384" s="141">
        <v>1399.9304347826101</v>
      </c>
      <c r="F1384" s="141">
        <v>39.730476190476203</v>
      </c>
      <c r="G1384" s="141">
        <v>39.67</v>
      </c>
      <c r="H1384" s="141">
        <v>35.005000000000003</v>
      </c>
      <c r="I1384" s="141">
        <v>6.6021999999999998</v>
      </c>
      <c r="J1384" s="141">
        <v>2.29666666666667</v>
      </c>
      <c r="K1384" s="141">
        <v>35.905000000000001</v>
      </c>
      <c r="L1384" s="144"/>
      <c r="M1384" s="141">
        <v>17152</v>
      </c>
      <c r="N1384" s="141">
        <v>4730.1400714285701</v>
      </c>
      <c r="O1384" s="144"/>
    </row>
    <row r="1385" spans="1:15" ht="14.4" x14ac:dyDescent="0.3">
      <c r="A1385" s="143">
        <v>45357.372199074074</v>
      </c>
      <c r="B1385" s="46">
        <f t="shared" si="21"/>
        <v>45357.37222222222</v>
      </c>
      <c r="C1385" s="141">
        <v>2.2879434782608699</v>
      </c>
      <c r="D1385" s="141">
        <v>0.71811304347826099</v>
      </c>
      <c r="E1385" s="141">
        <v>1400.1130434782599</v>
      </c>
      <c r="F1385" s="141">
        <v>39.497692307692297</v>
      </c>
      <c r="G1385" s="141">
        <v>39.805</v>
      </c>
      <c r="H1385" s="141">
        <v>35.005000000000003</v>
      </c>
      <c r="I1385" s="141">
        <v>6.6026428571428601</v>
      </c>
      <c r="J1385" s="141">
        <v>2.31</v>
      </c>
      <c r="K1385" s="141">
        <v>35.9</v>
      </c>
      <c r="L1385" s="144"/>
      <c r="M1385" s="141">
        <v>17192.666666666701</v>
      </c>
      <c r="N1385" s="141">
        <v>4729.5600666666696</v>
      </c>
      <c r="O1385" s="144"/>
    </row>
    <row r="1386" spans="1:15" ht="14.4" x14ac:dyDescent="0.3">
      <c r="A1386" s="143">
        <v>45357.372893518521</v>
      </c>
      <c r="B1386" s="46">
        <f t="shared" si="21"/>
        <v>45357.372916666667</v>
      </c>
      <c r="C1386" s="141">
        <v>2.2852956521739101</v>
      </c>
      <c r="D1386" s="141">
        <v>0.71530000000000005</v>
      </c>
      <c r="E1386" s="141">
        <v>1399.7850000000001</v>
      </c>
      <c r="F1386" s="141">
        <v>39.706666666666699</v>
      </c>
      <c r="G1386" s="141">
        <v>39.865000000000002</v>
      </c>
      <c r="H1386" s="141">
        <v>35.003999999999998</v>
      </c>
      <c r="I1386" s="141">
        <v>6.6025</v>
      </c>
      <c r="J1386" s="141">
        <v>2.31</v>
      </c>
      <c r="K1386" s="141">
        <v>35.945</v>
      </c>
      <c r="L1386" s="144"/>
      <c r="M1386" s="141">
        <v>17222.5</v>
      </c>
      <c r="N1386" s="141">
        <v>4729.0501538461504</v>
      </c>
      <c r="O1386" s="144"/>
    </row>
    <row r="1387" spans="1:15" ht="14.4" x14ac:dyDescent="0.3">
      <c r="A1387" s="143">
        <v>45357.37358796296</v>
      </c>
      <c r="B1387" s="46">
        <f t="shared" si="21"/>
        <v>45357.373611111114</v>
      </c>
      <c r="C1387" s="141">
        <v>2.2823619047618999</v>
      </c>
      <c r="D1387" s="141">
        <v>0.710918181818182</v>
      </c>
      <c r="E1387" s="141">
        <v>1400.05238095238</v>
      </c>
      <c r="F1387" s="141">
        <v>39.945263157894701</v>
      </c>
      <c r="G1387" s="141">
        <v>39.85</v>
      </c>
      <c r="H1387" s="141">
        <v>35.005000000000003</v>
      </c>
      <c r="I1387" s="141">
        <v>6.6040909090909103</v>
      </c>
      <c r="J1387" s="141">
        <v>2.3149999999999999</v>
      </c>
      <c r="K1387" s="141">
        <v>36.047777777777803</v>
      </c>
      <c r="L1387" s="144"/>
      <c r="M1387" s="141">
        <v>17251</v>
      </c>
      <c r="N1387" s="141">
        <v>4728.4780000000001</v>
      </c>
      <c r="O1387" s="144"/>
    </row>
    <row r="1388" spans="1:15" ht="14.4" x14ac:dyDescent="0.3">
      <c r="A1388" s="143">
        <v>45357.374282407407</v>
      </c>
      <c r="B1388" s="46">
        <f t="shared" si="21"/>
        <v>45357.374305555561</v>
      </c>
      <c r="C1388" s="141">
        <v>2.2837869565217401</v>
      </c>
      <c r="D1388" s="141">
        <v>0.71626086956521695</v>
      </c>
      <c r="E1388" s="141">
        <v>1400.04782608696</v>
      </c>
      <c r="F1388" s="141">
        <v>40.052380952381</v>
      </c>
      <c r="G1388" s="141">
        <v>39.880000000000003</v>
      </c>
      <c r="H1388" s="141">
        <v>34.994999999999997</v>
      </c>
      <c r="I1388" s="141">
        <v>6.6015714285714298</v>
      </c>
      <c r="J1388" s="141">
        <v>2.3149999999999999</v>
      </c>
      <c r="K1388" s="141">
        <v>36.119999999999997</v>
      </c>
      <c r="L1388" s="144"/>
      <c r="M1388" s="141">
        <v>17276.5</v>
      </c>
      <c r="N1388" s="141">
        <v>4727.9210526315801</v>
      </c>
      <c r="O1388" s="144"/>
    </row>
    <row r="1389" spans="1:15" ht="14.4" x14ac:dyDescent="0.3">
      <c r="A1389" s="143">
        <v>45357.374976851854</v>
      </c>
      <c r="B1389" s="46">
        <f t="shared" si="21"/>
        <v>45357.375</v>
      </c>
      <c r="C1389" s="141">
        <v>2.2810523809523802</v>
      </c>
      <c r="D1389" s="141">
        <v>0.71842857142857097</v>
      </c>
      <c r="E1389" s="141">
        <v>1399.87142857143</v>
      </c>
      <c r="F1389" s="141">
        <v>39.106999999999999</v>
      </c>
      <c r="G1389" s="141">
        <v>40.1</v>
      </c>
      <c r="H1389" s="141">
        <v>34.994999999999997</v>
      </c>
      <c r="I1389" s="141">
        <v>6.6002999999999998</v>
      </c>
      <c r="J1389" s="141">
        <v>2.3149999999999999</v>
      </c>
      <c r="K1389" s="141">
        <v>36.119999999999997</v>
      </c>
      <c r="L1389" s="144"/>
      <c r="M1389" s="141">
        <v>17313</v>
      </c>
      <c r="N1389" s="141">
        <v>4727.4224375000003</v>
      </c>
      <c r="O1389" s="144"/>
    </row>
    <row r="1390" spans="1:15" ht="14.4" x14ac:dyDescent="0.3">
      <c r="A1390" s="143">
        <v>45357.375671296293</v>
      </c>
      <c r="B1390" s="46">
        <f t="shared" si="21"/>
        <v>45357.375694444447</v>
      </c>
      <c r="C1390" s="141">
        <v>2.27265909090909</v>
      </c>
      <c r="D1390" s="141">
        <v>0.72519999999999996</v>
      </c>
      <c r="E1390" s="141">
        <v>1400.26363636364</v>
      </c>
      <c r="F1390" s="141">
        <v>39.895454545454498</v>
      </c>
      <c r="G1390" s="141">
        <v>40.1</v>
      </c>
      <c r="H1390" s="141">
        <v>34.99</v>
      </c>
      <c r="I1390" s="141">
        <v>6.60309090909091</v>
      </c>
      <c r="J1390" s="141">
        <v>2.3250000000000002</v>
      </c>
      <c r="K1390" s="141">
        <v>36.119999999999997</v>
      </c>
      <c r="L1390" s="144"/>
      <c r="M1390" s="141">
        <v>17313</v>
      </c>
      <c r="N1390" s="141">
        <v>4726.87447058823</v>
      </c>
      <c r="O1390" s="144"/>
    </row>
    <row r="1391" spans="1:15" ht="14.4" x14ac:dyDescent="0.3">
      <c r="A1391" s="143">
        <v>45357.37636574074</v>
      </c>
      <c r="B1391" s="46">
        <f t="shared" si="21"/>
        <v>45357.376388888893</v>
      </c>
      <c r="C1391" s="141">
        <v>2.2772869565217402</v>
      </c>
      <c r="D1391" s="141">
        <v>0.72167826086956499</v>
      </c>
      <c r="E1391" s="141">
        <v>1400.0590909090899</v>
      </c>
      <c r="F1391" s="141">
        <v>39.516956521739097</v>
      </c>
      <c r="G1391" s="141">
        <v>40.156666666666702</v>
      </c>
      <c r="H1391" s="141">
        <v>34.99</v>
      </c>
      <c r="I1391" s="141">
        <v>6.6024000000000003</v>
      </c>
      <c r="J1391" s="141">
        <v>2.3250000000000002</v>
      </c>
      <c r="K1391" s="141">
        <v>36.211428571428598</v>
      </c>
      <c r="L1391" s="144"/>
      <c r="M1391" s="141">
        <v>17363.666666666701</v>
      </c>
      <c r="N1391" s="141">
        <v>4726.2984117647102</v>
      </c>
      <c r="O1391" s="144"/>
    </row>
    <row r="1392" spans="1:15" ht="14.4" x14ac:dyDescent="0.3">
      <c r="A1392" s="143">
        <v>45357.377060185187</v>
      </c>
      <c r="B1392" s="46">
        <f t="shared" si="21"/>
        <v>45357.377083333333</v>
      </c>
      <c r="C1392" s="141">
        <v>2.2671391304347801</v>
      </c>
      <c r="D1392" s="141">
        <v>0.73366956521739102</v>
      </c>
      <c r="E1392" s="141">
        <v>1399.51818181818</v>
      </c>
      <c r="F1392" s="141">
        <v>39.763043478260897</v>
      </c>
      <c r="G1392" s="141">
        <v>40.255000000000003</v>
      </c>
      <c r="H1392" s="141">
        <v>34.9957142857143</v>
      </c>
      <c r="I1392" s="141">
        <v>6.6025555555555604</v>
      </c>
      <c r="J1392" s="141">
        <v>2.3250000000000002</v>
      </c>
      <c r="K1392" s="141">
        <v>36.277500000000003</v>
      </c>
      <c r="L1392" s="144"/>
      <c r="M1392" s="141">
        <v>17399.5</v>
      </c>
      <c r="N1392" s="141">
        <v>4725.7347222222197</v>
      </c>
      <c r="O1392" s="144"/>
    </row>
    <row r="1393" spans="1:15" ht="14.4" x14ac:dyDescent="0.3">
      <c r="A1393" s="143">
        <v>45357.377754629626</v>
      </c>
      <c r="B1393" s="46">
        <f t="shared" si="21"/>
        <v>45357.37777777778</v>
      </c>
      <c r="C1393" s="141">
        <v>2.2697090909090898</v>
      </c>
      <c r="D1393" s="141">
        <v>0.71970909090909096</v>
      </c>
      <c r="E1393" s="141">
        <v>1399.9142857142899</v>
      </c>
      <c r="F1393" s="141">
        <v>40.181176470588198</v>
      </c>
      <c r="G1393" s="141">
        <v>40.200000000000003</v>
      </c>
      <c r="H1393" s="141">
        <v>34.994999999999997</v>
      </c>
      <c r="I1393" s="141">
        <v>6.6004615384615404</v>
      </c>
      <c r="J1393" s="141">
        <v>2.34</v>
      </c>
      <c r="K1393" s="141">
        <v>36.39</v>
      </c>
      <c r="L1393" s="144"/>
      <c r="M1393" s="141">
        <v>17445</v>
      </c>
      <c r="N1393" s="141">
        <v>4725.2205882352901</v>
      </c>
      <c r="O1393" s="144"/>
    </row>
    <row r="1394" spans="1:15" ht="14.4" x14ac:dyDescent="0.3">
      <c r="A1394" s="143">
        <v>45357.378449074073</v>
      </c>
      <c r="B1394" s="46">
        <f t="shared" si="21"/>
        <v>45357.378472222226</v>
      </c>
      <c r="C1394" s="141">
        <v>2.2695523809523799</v>
      </c>
      <c r="D1394" s="141">
        <v>0.72105714285714295</v>
      </c>
      <c r="E1394" s="141">
        <v>1399.9045454545501</v>
      </c>
      <c r="F1394" s="141">
        <v>39.958666666666701</v>
      </c>
      <c r="G1394" s="141">
        <v>40.200000000000003</v>
      </c>
      <c r="H1394" s="141">
        <v>34.993333333333297</v>
      </c>
      <c r="I1394" s="141">
        <v>6.6032999999999999</v>
      </c>
      <c r="J1394" s="141">
        <v>2.34</v>
      </c>
      <c r="K1394" s="141">
        <v>36.46</v>
      </c>
      <c r="L1394" s="144"/>
      <c r="M1394" s="141">
        <v>17445</v>
      </c>
      <c r="N1394" s="141">
        <v>4724.6361999999999</v>
      </c>
      <c r="O1394" s="144"/>
    </row>
    <row r="1395" spans="1:15" ht="14.4" x14ac:dyDescent="0.3">
      <c r="A1395" s="143">
        <v>45357.379143518519</v>
      </c>
      <c r="B1395" s="46">
        <f t="shared" si="21"/>
        <v>45357.379166666666</v>
      </c>
      <c r="C1395" s="141">
        <v>2.2689545454545499</v>
      </c>
      <c r="D1395" s="141">
        <v>0.72666521739130396</v>
      </c>
      <c r="E1395" s="141">
        <v>1400.30434782609</v>
      </c>
      <c r="F1395" s="141">
        <v>39.591500000000003</v>
      </c>
      <c r="G1395" s="141">
        <v>40.255000000000003</v>
      </c>
      <c r="H1395" s="141">
        <v>34.994999999999997</v>
      </c>
      <c r="I1395" s="141">
        <v>6.6040909090909103</v>
      </c>
      <c r="J1395" s="141">
        <v>2.35</v>
      </c>
      <c r="K1395" s="141">
        <v>36.424999999999997</v>
      </c>
      <c r="L1395" s="144"/>
      <c r="M1395" s="141">
        <v>17487</v>
      </c>
      <c r="N1395" s="141">
        <v>4724.1018333333304</v>
      </c>
      <c r="O1395" s="144"/>
    </row>
    <row r="1396" spans="1:15" ht="14.4" x14ac:dyDescent="0.3">
      <c r="A1396" s="143">
        <v>45357.379837962966</v>
      </c>
      <c r="B1396" s="46">
        <f t="shared" si="21"/>
        <v>45357.379861111112</v>
      </c>
      <c r="C1396" s="141">
        <v>2.2652304347826102</v>
      </c>
      <c r="D1396" s="141">
        <v>0.73407391304347802</v>
      </c>
      <c r="E1396" s="141">
        <v>1399.98181818182</v>
      </c>
      <c r="F1396" s="141">
        <v>39.688947368421097</v>
      </c>
      <c r="G1396" s="141">
        <v>40.393333333333302</v>
      </c>
      <c r="H1396" s="141">
        <v>34.983333333333299</v>
      </c>
      <c r="I1396" s="141">
        <v>6.6020833333333302</v>
      </c>
      <c r="J1396" s="141">
        <v>2.36</v>
      </c>
      <c r="K1396" s="141">
        <v>36.435000000000002</v>
      </c>
      <c r="L1396" s="144"/>
      <c r="M1396" s="141">
        <v>17535.666666666701</v>
      </c>
      <c r="N1396" s="141">
        <v>4723.49338888889</v>
      </c>
      <c r="O1396" s="144"/>
    </row>
    <row r="1397" spans="1:15" ht="14.4" x14ac:dyDescent="0.3">
      <c r="A1397" s="143">
        <v>45357.380532407406</v>
      </c>
      <c r="B1397" s="46">
        <f t="shared" si="21"/>
        <v>45357.380555555559</v>
      </c>
      <c r="C1397" s="141">
        <v>2.2602086956521701</v>
      </c>
      <c r="D1397" s="141">
        <v>0.74345652173913002</v>
      </c>
      <c r="E1397" s="141">
        <v>1400.4409090909101</v>
      </c>
      <c r="F1397" s="141">
        <v>39.411304347826103</v>
      </c>
      <c r="G1397" s="141">
        <v>40.564999999999998</v>
      </c>
      <c r="H1397" s="141">
        <v>34.984999999999999</v>
      </c>
      <c r="I1397" s="141">
        <v>6.6011818181818196</v>
      </c>
      <c r="J1397" s="141">
        <v>2.3650000000000002</v>
      </c>
      <c r="K1397" s="141">
        <v>36.494999999999997</v>
      </c>
      <c r="L1397" s="144"/>
      <c r="M1397" s="141">
        <v>17556.5</v>
      </c>
      <c r="N1397" s="141">
        <v>4722.99</v>
      </c>
      <c r="O1397" s="144"/>
    </row>
    <row r="1398" spans="1:15" ht="14.4" x14ac:dyDescent="0.3">
      <c r="A1398" s="143">
        <v>45357.381226851852</v>
      </c>
      <c r="B1398" s="46">
        <f t="shared" si="21"/>
        <v>45357.381249999999</v>
      </c>
      <c r="C1398" s="141">
        <v>2.2569818181818202</v>
      </c>
      <c r="D1398" s="141">
        <v>0.74804999999999999</v>
      </c>
      <c r="E1398" s="141">
        <v>1400.2142857142901</v>
      </c>
      <c r="F1398" s="141">
        <v>40.007272727272699</v>
      </c>
      <c r="G1398" s="141">
        <v>40.564999999999998</v>
      </c>
      <c r="H1398" s="141">
        <v>34.985999999999997</v>
      </c>
      <c r="I1398" s="141">
        <v>6.6034166666666696</v>
      </c>
      <c r="J1398" s="141">
        <v>2.3650000000000002</v>
      </c>
      <c r="K1398" s="141">
        <v>36.590000000000003</v>
      </c>
      <c r="L1398" s="144"/>
      <c r="M1398" s="141">
        <v>17589</v>
      </c>
      <c r="N1398" s="141">
        <v>4723.2857894736799</v>
      </c>
      <c r="O1398" s="144"/>
    </row>
    <row r="1399" spans="1:15" ht="14.4" x14ac:dyDescent="0.3">
      <c r="A1399" s="143">
        <v>45357.381921296299</v>
      </c>
      <c r="B1399" s="46">
        <f t="shared" si="21"/>
        <v>45357.381944444445</v>
      </c>
      <c r="C1399" s="141">
        <v>2.2587545454545501</v>
      </c>
      <c r="D1399" s="141">
        <v>0.74176086956521703</v>
      </c>
      <c r="E1399" s="141">
        <v>1400</v>
      </c>
      <c r="F1399" s="141">
        <v>39.885555555555598</v>
      </c>
      <c r="G1399" s="141">
        <v>40.61</v>
      </c>
      <c r="H1399" s="141">
        <v>34.984999999999999</v>
      </c>
      <c r="I1399" s="141">
        <v>6.6023846153846204</v>
      </c>
      <c r="J1399" s="141">
        <v>2.3666666666666698</v>
      </c>
      <c r="K1399" s="141">
        <v>36.6971428571429</v>
      </c>
      <c r="L1399" s="144"/>
      <c r="M1399" s="141">
        <v>17615</v>
      </c>
      <c r="N1399" s="141">
        <v>4722.98225</v>
      </c>
      <c r="O1399" s="144"/>
    </row>
    <row r="1400" spans="1:15" ht="14.4" x14ac:dyDescent="0.3">
      <c r="A1400" s="143">
        <v>45357.382615740738</v>
      </c>
      <c r="B1400" s="46">
        <f t="shared" si="21"/>
        <v>45357.382638888892</v>
      </c>
      <c r="C1400" s="141">
        <v>2.2552956521739098</v>
      </c>
      <c r="D1400" s="141">
        <v>0.74961304347826097</v>
      </c>
      <c r="E1400" s="141">
        <v>1400.1818181818201</v>
      </c>
      <c r="F1400" s="141">
        <v>39.936500000000002</v>
      </c>
      <c r="G1400" s="141">
        <v>40.630000000000003</v>
      </c>
      <c r="H1400" s="141">
        <v>34.994999999999997</v>
      </c>
      <c r="I1400" s="141">
        <v>6.6014545454545503</v>
      </c>
      <c r="J1400" s="141">
        <v>2.38</v>
      </c>
      <c r="K1400" s="141">
        <v>36.7366666666667</v>
      </c>
      <c r="L1400" s="144"/>
      <c r="M1400" s="141">
        <v>17655.333333333299</v>
      </c>
      <c r="N1400" s="141">
        <v>4722.2683999999999</v>
      </c>
      <c r="O1400" s="144"/>
    </row>
    <row r="1401" spans="1:15" ht="14.4" x14ac:dyDescent="0.3">
      <c r="A1401" s="143">
        <v>45357.383310185185</v>
      </c>
      <c r="B1401" s="46">
        <f t="shared" si="21"/>
        <v>45357.383333333339</v>
      </c>
      <c r="C1401" s="141">
        <v>2.2503304347826099</v>
      </c>
      <c r="D1401" s="141">
        <v>0.73660000000000003</v>
      </c>
      <c r="E1401" s="141">
        <v>1400.51818181818</v>
      </c>
      <c r="F1401" s="141">
        <v>39.379090909090898</v>
      </c>
      <c r="G1401" s="141">
        <v>40.795000000000002</v>
      </c>
      <c r="H1401" s="141">
        <v>34.994285714285702</v>
      </c>
      <c r="I1401" s="141">
        <v>6.6020000000000003</v>
      </c>
      <c r="J1401" s="141">
        <v>2.375</v>
      </c>
      <c r="K1401" s="141">
        <v>36.76</v>
      </c>
      <c r="L1401" s="144"/>
      <c r="M1401" s="141">
        <v>17688</v>
      </c>
      <c r="N1401" s="141">
        <v>4721.6867619047598</v>
      </c>
      <c r="O1401" s="144"/>
    </row>
    <row r="1402" spans="1:15" ht="14.4" x14ac:dyDescent="0.3">
      <c r="A1402" s="143">
        <v>45357.384004629632</v>
      </c>
      <c r="B1402" s="46">
        <f t="shared" si="21"/>
        <v>45357.384027777778</v>
      </c>
      <c r="C1402" s="141">
        <v>2.2475478260869601</v>
      </c>
      <c r="D1402" s="141">
        <v>0.75436521739130402</v>
      </c>
      <c r="E1402" s="141">
        <v>1400.0238095238101</v>
      </c>
      <c r="F1402" s="141">
        <v>40.278500000000001</v>
      </c>
      <c r="G1402" s="141">
        <v>40.71</v>
      </c>
      <c r="H1402" s="141">
        <v>34.994999999999997</v>
      </c>
      <c r="I1402" s="141">
        <v>6.6034545454545501</v>
      </c>
      <c r="J1402" s="141">
        <v>2.375</v>
      </c>
      <c r="K1402" s="141">
        <v>36.81</v>
      </c>
      <c r="L1402" s="144"/>
      <c r="M1402" s="141">
        <v>17706</v>
      </c>
      <c r="N1402" s="141">
        <v>4721.0238947368398</v>
      </c>
      <c r="O1402" s="144"/>
    </row>
    <row r="1403" spans="1:15" ht="14.4" x14ac:dyDescent="0.3">
      <c r="A1403" s="143">
        <v>45357.384699074071</v>
      </c>
      <c r="B1403" s="46">
        <f t="shared" si="21"/>
        <v>45357.384722222225</v>
      </c>
      <c r="C1403" s="141">
        <v>2.2460304347826101</v>
      </c>
      <c r="D1403" s="141">
        <v>0.74902272727272701</v>
      </c>
      <c r="E1403" s="141">
        <v>1399.9173913043501</v>
      </c>
      <c r="F1403" s="141">
        <v>38.968260869565199</v>
      </c>
      <c r="G1403" s="141">
        <v>41.024999999999999</v>
      </c>
      <c r="H1403" s="141">
        <v>35.031666666666702</v>
      </c>
      <c r="I1403" s="141">
        <v>6.60614285714286</v>
      </c>
      <c r="J1403" s="141">
        <v>2.38</v>
      </c>
      <c r="K1403" s="141">
        <v>36.899000000000001</v>
      </c>
      <c r="L1403" s="144"/>
      <c r="M1403" s="141">
        <v>17763</v>
      </c>
      <c r="N1403" s="141">
        <v>4720.5696666666699</v>
      </c>
      <c r="O1403" s="144"/>
    </row>
    <row r="1404" spans="1:15" ht="14.4" x14ac:dyDescent="0.3">
      <c r="A1404" s="143">
        <v>45357.385393518518</v>
      </c>
      <c r="B1404" s="46">
        <f t="shared" si="21"/>
        <v>45357.385416666672</v>
      </c>
      <c r="C1404" s="141">
        <v>2.2327173913043499</v>
      </c>
      <c r="D1404" s="141">
        <v>0.76061304347826098</v>
      </c>
      <c r="E1404" s="141">
        <v>1399.9173913043501</v>
      </c>
      <c r="F1404" s="141">
        <v>39.078571428571401</v>
      </c>
      <c r="G1404" s="141">
        <v>41.22</v>
      </c>
      <c r="H1404" s="141">
        <v>35.043333333333301</v>
      </c>
      <c r="I1404" s="141">
        <v>6.6120000000000001</v>
      </c>
      <c r="J1404" s="141">
        <v>2.38</v>
      </c>
      <c r="K1404" s="141">
        <v>36.981999999999999</v>
      </c>
      <c r="L1404" s="144"/>
      <c r="M1404" s="141">
        <v>17798</v>
      </c>
      <c r="N1404" s="141">
        <v>4719.8753500000003</v>
      </c>
      <c r="O1404" s="144"/>
    </row>
    <row r="1405" spans="1:15" ht="14.4" x14ac:dyDescent="0.3">
      <c r="A1405" s="143">
        <v>45357.386087962965</v>
      </c>
      <c r="B1405" s="46">
        <f t="shared" si="21"/>
        <v>45357.386111111111</v>
      </c>
      <c r="C1405" s="141">
        <v>2.2329608695652201</v>
      </c>
      <c r="D1405" s="141">
        <v>0.76207391304347805</v>
      </c>
      <c r="E1405" s="141">
        <v>1400.22727272727</v>
      </c>
      <c r="F1405" s="141">
        <v>39.831739130434798</v>
      </c>
      <c r="G1405" s="141">
        <v>41.15</v>
      </c>
      <c r="H1405" s="141">
        <v>35.045000000000002</v>
      </c>
      <c r="I1405" s="141">
        <v>6.6010833333333299</v>
      </c>
      <c r="J1405" s="141">
        <v>2.3650000000000002</v>
      </c>
      <c r="K1405" s="141">
        <v>37.134615384615401</v>
      </c>
      <c r="L1405" s="144"/>
      <c r="M1405" s="141">
        <v>17821.666666666701</v>
      </c>
      <c r="N1405" s="141">
        <v>4719.2805714285696</v>
      </c>
      <c r="O1405" s="144"/>
    </row>
    <row r="1406" spans="1:15" ht="14.4" x14ac:dyDescent="0.3">
      <c r="A1406" s="143">
        <v>45357.386782407404</v>
      </c>
      <c r="B1406" s="46">
        <f t="shared" si="21"/>
        <v>45357.386805555558</v>
      </c>
      <c r="C1406" s="141">
        <v>2.2252086956521699</v>
      </c>
      <c r="D1406" s="141">
        <v>0.77483478260869598</v>
      </c>
      <c r="E1406" s="141">
        <v>1399.77727272727</v>
      </c>
      <c r="F1406" s="141">
        <v>38.757727272727301</v>
      </c>
      <c r="G1406" s="141">
        <v>41.483333333333299</v>
      </c>
      <c r="H1406" s="141">
        <v>35.045000000000002</v>
      </c>
      <c r="I1406" s="141">
        <v>6.6035454545454497</v>
      </c>
      <c r="J1406" s="141">
        <v>2.38</v>
      </c>
      <c r="K1406" s="141">
        <v>37.318571428571403</v>
      </c>
      <c r="L1406" s="144"/>
      <c r="M1406" s="141">
        <v>17821.666666666701</v>
      </c>
      <c r="N1406" s="141">
        <v>4718.6513478260904</v>
      </c>
      <c r="O1406" s="144"/>
    </row>
    <row r="1407" spans="1:15" ht="14.4" x14ac:dyDescent="0.3">
      <c r="A1407" s="143">
        <v>45357.387476851851</v>
      </c>
      <c r="B1407" s="46">
        <f t="shared" si="21"/>
        <v>45357.387500000004</v>
      </c>
      <c r="C1407" s="141">
        <v>2.2222782608695701</v>
      </c>
      <c r="D1407" s="141">
        <v>0.77568260869565198</v>
      </c>
      <c r="E1407" s="141">
        <v>1400.43333333333</v>
      </c>
      <c r="F1407" s="141">
        <v>40.311363636363602</v>
      </c>
      <c r="G1407" s="141">
        <v>41.49</v>
      </c>
      <c r="H1407" s="141">
        <v>35.045000000000002</v>
      </c>
      <c r="I1407" s="141">
        <v>6.6029166666666699</v>
      </c>
      <c r="J1407" s="141">
        <v>2.395</v>
      </c>
      <c r="K1407" s="141">
        <v>37.428181818181798</v>
      </c>
      <c r="L1407" s="144"/>
      <c r="M1407" s="141">
        <v>17868.333333333299</v>
      </c>
      <c r="N1407" s="141">
        <v>4718.0830999999998</v>
      </c>
      <c r="O1407" s="144"/>
    </row>
    <row r="1408" spans="1:15" ht="14.4" x14ac:dyDescent="0.3">
      <c r="A1408" s="143">
        <v>45357.388171296298</v>
      </c>
      <c r="B1408" s="46">
        <f t="shared" si="21"/>
        <v>45357.388194444444</v>
      </c>
      <c r="C1408" s="141">
        <v>2.2221000000000002</v>
      </c>
      <c r="D1408" s="141">
        <v>0.77626363636363604</v>
      </c>
      <c r="E1408" s="141">
        <v>1400.0590909090899</v>
      </c>
      <c r="F1408" s="141">
        <v>39.981428571428602</v>
      </c>
      <c r="G1408" s="141">
        <v>41.42</v>
      </c>
      <c r="H1408" s="141">
        <v>35.045000000000002</v>
      </c>
      <c r="I1408" s="141">
        <v>6.6021538461538496</v>
      </c>
      <c r="J1408" s="141">
        <v>2.41</v>
      </c>
      <c r="K1408" s="141">
        <v>37.576666666666704</v>
      </c>
      <c r="L1408" s="144"/>
      <c r="M1408" s="141">
        <v>17904.5</v>
      </c>
      <c r="N1408" s="141">
        <v>4717.5364285714304</v>
      </c>
      <c r="O1408" s="144"/>
    </row>
    <row r="1409" spans="1:18" ht="14.4" x14ac:dyDescent="0.3">
      <c r="A1409" s="143">
        <v>45357.388865740744</v>
      </c>
      <c r="B1409" s="46">
        <f t="shared" si="21"/>
        <v>45357.388888888891</v>
      </c>
      <c r="C1409" s="141">
        <v>2.21689565217391</v>
      </c>
      <c r="D1409" s="141">
        <v>0.77972173913043497</v>
      </c>
      <c r="E1409" s="141">
        <v>1400.45652173913</v>
      </c>
      <c r="F1409" s="141">
        <v>39.332857142857101</v>
      </c>
      <c r="G1409" s="141">
        <v>41.575000000000003</v>
      </c>
      <c r="H1409" s="141">
        <v>35.034999999999997</v>
      </c>
      <c r="I1409" s="141">
        <v>6.6019230769230797</v>
      </c>
      <c r="J1409" s="141">
        <v>2.415</v>
      </c>
      <c r="K1409" s="141">
        <v>37.615000000000002</v>
      </c>
      <c r="L1409" s="144"/>
      <c r="M1409" s="141">
        <v>17950.666666666701</v>
      </c>
      <c r="N1409" s="141">
        <v>4716.9670666666698</v>
      </c>
      <c r="O1409" s="144"/>
    </row>
    <row r="1410" spans="1:18" ht="14.4" x14ac:dyDescent="0.3">
      <c r="A1410" s="143">
        <v>45357.389560185184</v>
      </c>
      <c r="B1410" s="46">
        <f t="shared" si="21"/>
        <v>45357.389583333337</v>
      </c>
      <c r="C1410" s="141">
        <v>2.2133347826087002</v>
      </c>
      <c r="D1410" s="141">
        <v>0.78780434782608699</v>
      </c>
      <c r="E1410" s="141">
        <v>1399.9181818181801</v>
      </c>
      <c r="F1410" s="141">
        <v>39.590555555555603</v>
      </c>
      <c r="G1410" s="141">
        <v>41.726666666666702</v>
      </c>
      <c r="H1410" s="141">
        <v>35.026666666666699</v>
      </c>
      <c r="I1410" s="141">
        <v>6.6020000000000003</v>
      </c>
      <c r="J1410" s="141">
        <v>2.42</v>
      </c>
      <c r="K1410" s="141">
        <v>37.634999999999998</v>
      </c>
      <c r="L1410" s="144"/>
      <c r="M1410" s="141">
        <v>17981</v>
      </c>
      <c r="N1410" s="141">
        <v>4716.4096666666701</v>
      </c>
      <c r="O1410" s="144"/>
    </row>
    <row r="1411" spans="1:18" ht="14.4" x14ac:dyDescent="0.3">
      <c r="A1411" s="143">
        <v>45357.39025462963</v>
      </c>
      <c r="B1411" s="46">
        <f t="shared" ref="B1411:B1474" si="22">MROUND(A1411,"00:01:00")</f>
        <v>45357.390277777777</v>
      </c>
      <c r="C1411" s="141">
        <v>2.2098909090909098</v>
      </c>
      <c r="D1411" s="141">
        <v>0.784552380952381</v>
      </c>
      <c r="E1411" s="141">
        <v>1400.29090909091</v>
      </c>
      <c r="F1411" s="141">
        <v>39.817500000000003</v>
      </c>
      <c r="G1411" s="141">
        <v>41.78</v>
      </c>
      <c r="H1411" s="141">
        <v>35.023333333333298</v>
      </c>
      <c r="I1411" s="141">
        <v>6.6029090909090904</v>
      </c>
      <c r="J1411" s="141">
        <v>2.42</v>
      </c>
      <c r="K1411" s="141">
        <v>37.71</v>
      </c>
      <c r="L1411" s="144"/>
      <c r="M1411" s="141">
        <v>18003.5</v>
      </c>
      <c r="N1411" s="141">
        <v>4715.8050999999996</v>
      </c>
      <c r="O1411" s="144"/>
    </row>
    <row r="1412" spans="1:18" ht="14.4" x14ac:dyDescent="0.3">
      <c r="A1412" s="143">
        <v>45357.390949074077</v>
      </c>
      <c r="B1412" s="46">
        <f t="shared" si="22"/>
        <v>45357.390972222223</v>
      </c>
      <c r="C1412" s="141">
        <v>2.2118727272727301</v>
      </c>
      <c r="D1412" s="141">
        <v>0.79354999999999998</v>
      </c>
      <c r="E1412" s="141">
        <v>1399.80454545455</v>
      </c>
      <c r="F1412" s="141">
        <v>39.986249999999998</v>
      </c>
      <c r="G1412" s="141">
        <v>41.78</v>
      </c>
      <c r="H1412" s="141">
        <v>35.024999999999999</v>
      </c>
      <c r="I1412" s="141">
        <v>6.6037692307692302</v>
      </c>
      <c r="J1412" s="141">
        <v>2.4249999999999998</v>
      </c>
      <c r="K1412" s="141">
        <v>37.8188888888889</v>
      </c>
      <c r="L1412" s="144"/>
      <c r="M1412" s="141">
        <v>18028.75</v>
      </c>
      <c r="N1412" s="141">
        <v>4715.2521875000002</v>
      </c>
      <c r="O1412" s="144"/>
      <c r="R1412" s="10"/>
    </row>
    <row r="1413" spans="1:18" ht="14.4" x14ac:dyDescent="0.3">
      <c r="A1413" s="143">
        <v>45357.391643518517</v>
      </c>
      <c r="B1413" s="46">
        <f t="shared" si="22"/>
        <v>45357.39166666667</v>
      </c>
      <c r="C1413" s="141">
        <v>2.2100090909090899</v>
      </c>
      <c r="D1413" s="141">
        <v>0.78079090909090898</v>
      </c>
      <c r="E1413" s="141">
        <v>1400.3318181818199</v>
      </c>
      <c r="F1413" s="141">
        <v>39.775789473684199</v>
      </c>
      <c r="G1413" s="141">
        <v>41.83</v>
      </c>
      <c r="H1413" s="141">
        <v>35.024999999999999</v>
      </c>
      <c r="I1413" s="141">
        <v>6.6010909090909102</v>
      </c>
      <c r="J1413" s="141">
        <v>2.4350000000000001</v>
      </c>
      <c r="K1413" s="141">
        <v>37.880000000000003</v>
      </c>
      <c r="L1413" s="144"/>
      <c r="M1413" s="141">
        <v>18075</v>
      </c>
      <c r="N1413" s="141">
        <v>4714.6587499999996</v>
      </c>
      <c r="O1413" s="144"/>
      <c r="R1413" s="10"/>
    </row>
    <row r="1414" spans="1:18" ht="14.4" x14ac:dyDescent="0.3">
      <c r="A1414" s="143">
        <v>45357.392337962963</v>
      </c>
      <c r="B1414" s="46">
        <f t="shared" si="22"/>
        <v>45357.392361111109</v>
      </c>
      <c r="C1414" s="141">
        <v>2.2070260869565201</v>
      </c>
      <c r="D1414" s="141">
        <v>0.79177826086956504</v>
      </c>
      <c r="E1414" s="141">
        <v>1400.52173913043</v>
      </c>
      <c r="F1414" s="141">
        <v>39.5105</v>
      </c>
      <c r="G1414" s="141">
        <v>41.914999999999999</v>
      </c>
      <c r="H1414" s="141">
        <v>35.023333333333298</v>
      </c>
      <c r="I1414" s="141">
        <v>6.6005454545454496</v>
      </c>
      <c r="J1414" s="141">
        <v>2.4350000000000001</v>
      </c>
      <c r="K1414" s="141">
        <v>37.905000000000001</v>
      </c>
      <c r="L1414" s="144"/>
      <c r="M1414" s="141">
        <v>18113.75</v>
      </c>
      <c r="N1414" s="141">
        <v>4714.1812105263198</v>
      </c>
      <c r="O1414" s="144"/>
      <c r="R1414" s="10"/>
    </row>
    <row r="1415" spans="1:18" ht="14.4" x14ac:dyDescent="0.3">
      <c r="A1415" s="143">
        <v>45357.39303240741</v>
      </c>
      <c r="B1415" s="46">
        <f t="shared" si="22"/>
        <v>45357.393055555556</v>
      </c>
      <c r="C1415" s="141">
        <v>2.2063708333333301</v>
      </c>
      <c r="D1415" s="141">
        <v>0.78363333333333296</v>
      </c>
      <c r="E1415" s="141">
        <v>1399.48260869565</v>
      </c>
      <c r="F1415" s="141">
        <v>40.168695652173902</v>
      </c>
      <c r="G1415" s="141">
        <v>41.88</v>
      </c>
      <c r="H1415" s="141">
        <v>35.03</v>
      </c>
      <c r="I1415" s="141">
        <v>6.6146250000000002</v>
      </c>
      <c r="J1415" s="141">
        <v>2.4350000000000001</v>
      </c>
      <c r="K1415" s="141">
        <v>37.9722222222222</v>
      </c>
      <c r="L1415" s="144"/>
      <c r="M1415" s="141">
        <v>18159.666666666701</v>
      </c>
      <c r="N1415" s="141">
        <v>4713.5927142857099</v>
      </c>
      <c r="O1415" s="144"/>
      <c r="R1415" s="10"/>
    </row>
    <row r="1416" spans="1:18" ht="14.4" x14ac:dyDescent="0.3">
      <c r="A1416" s="143">
        <v>45357.393726851849</v>
      </c>
      <c r="B1416" s="46">
        <f t="shared" si="22"/>
        <v>45357.393750000003</v>
      </c>
      <c r="C1416" s="141">
        <v>2.2060304347826101</v>
      </c>
      <c r="D1416" s="141">
        <v>0.78969999999999996</v>
      </c>
      <c r="E1416" s="141">
        <v>1399.9086956521701</v>
      </c>
      <c r="F1416" s="141">
        <v>39.734090909090902</v>
      </c>
      <c r="G1416" s="141">
        <v>41.95</v>
      </c>
      <c r="H1416" s="141">
        <v>35.023333333333298</v>
      </c>
      <c r="I1416" s="141">
        <v>6.6070000000000002</v>
      </c>
      <c r="J1416" s="141">
        <v>2.4350000000000001</v>
      </c>
      <c r="K1416" s="141">
        <v>38.04</v>
      </c>
      <c r="L1416" s="144"/>
      <c r="M1416" s="141">
        <v>18175</v>
      </c>
      <c r="N1416" s="141">
        <v>4712.9877500000002</v>
      </c>
      <c r="O1416" s="144"/>
      <c r="R1416" s="10"/>
    </row>
    <row r="1417" spans="1:18" ht="14.4" x14ac:dyDescent="0.3">
      <c r="A1417" s="143">
        <v>45357.394421296296</v>
      </c>
      <c r="B1417" s="46">
        <f t="shared" si="22"/>
        <v>45357.39444444445</v>
      </c>
      <c r="C1417" s="141">
        <v>2.2043347826086999</v>
      </c>
      <c r="D1417" s="141">
        <v>0.79334782608695698</v>
      </c>
      <c r="E1417" s="141">
        <v>1399.8913043478301</v>
      </c>
      <c r="F1417" s="141">
        <v>40.526521739130402</v>
      </c>
      <c r="G1417" s="141">
        <v>41.83</v>
      </c>
      <c r="H1417" s="141">
        <v>35.015000000000001</v>
      </c>
      <c r="I1417" s="141">
        <v>6.6033571428571403</v>
      </c>
      <c r="J1417" s="141">
        <v>2.4449999999999998</v>
      </c>
      <c r="K1417" s="141">
        <v>38.03</v>
      </c>
      <c r="L1417" s="144"/>
      <c r="M1417" s="141">
        <v>18195.75</v>
      </c>
      <c r="N1417" s="141">
        <v>4712.4402499999997</v>
      </c>
      <c r="O1417" s="144"/>
      <c r="R1417" s="10"/>
    </row>
    <row r="1418" spans="1:18" ht="14.4" x14ac:dyDescent="0.3">
      <c r="A1418" s="143">
        <v>45357.395115740743</v>
      </c>
      <c r="B1418" s="46">
        <f t="shared" si="22"/>
        <v>45357.395138888889</v>
      </c>
      <c r="C1418" s="141">
        <v>2.2096478260869601</v>
      </c>
      <c r="D1418" s="141">
        <v>0.79556521739130404</v>
      </c>
      <c r="E1418" s="141">
        <v>1400.1695652173901</v>
      </c>
      <c r="F1418" s="141">
        <v>39.172272727272698</v>
      </c>
      <c r="G1418" s="141">
        <v>41.89</v>
      </c>
      <c r="H1418" s="141">
        <v>35.015000000000001</v>
      </c>
      <c r="I1418" s="141">
        <v>6.6020000000000003</v>
      </c>
      <c r="J1418" s="141">
        <v>2.46</v>
      </c>
      <c r="K1418" s="141">
        <v>38.034999999999997</v>
      </c>
      <c r="L1418" s="144"/>
      <c r="M1418" s="141">
        <v>18243.666666666701</v>
      </c>
      <c r="N1418" s="141">
        <v>4711.8704666666699</v>
      </c>
      <c r="O1418" s="144"/>
      <c r="R1418" s="10"/>
    </row>
    <row r="1419" spans="1:18" ht="14.4" x14ac:dyDescent="0.3">
      <c r="A1419" s="143">
        <v>45357.395810185182</v>
      </c>
      <c r="B1419" s="46">
        <f t="shared" si="22"/>
        <v>45357.395833333336</v>
      </c>
      <c r="C1419" s="141">
        <v>2.19547826086957</v>
      </c>
      <c r="D1419" s="141">
        <v>0.80445</v>
      </c>
      <c r="E1419" s="141">
        <v>1400.1136363636399</v>
      </c>
      <c r="F1419" s="141">
        <v>39.035652173913</v>
      </c>
      <c r="G1419" s="141">
        <v>42.2</v>
      </c>
      <c r="H1419" s="141">
        <v>35.020000000000003</v>
      </c>
      <c r="I1419" s="141">
        <v>6.6010999999999997</v>
      </c>
      <c r="J1419" s="141">
        <v>2.4649999999999999</v>
      </c>
      <c r="K1419" s="141">
        <v>38.006666666666703</v>
      </c>
      <c r="L1419" s="144"/>
      <c r="M1419" s="141">
        <v>18285.666666666701</v>
      </c>
      <c r="N1419" s="141">
        <v>4711.3260555555598</v>
      </c>
      <c r="O1419" s="144"/>
      <c r="R1419" s="10"/>
    </row>
    <row r="1420" spans="1:18" ht="14.4" x14ac:dyDescent="0.3">
      <c r="A1420" s="143">
        <v>45357.396504629629</v>
      </c>
      <c r="B1420" s="46">
        <f t="shared" si="22"/>
        <v>45357.396527777782</v>
      </c>
      <c r="C1420" s="141">
        <v>2.18794782608696</v>
      </c>
      <c r="D1420" s="141">
        <v>0.81116521739130398</v>
      </c>
      <c r="E1420" s="141">
        <v>1399.9666666666701</v>
      </c>
      <c r="F1420" s="141">
        <v>39.346363636363598</v>
      </c>
      <c r="G1420" s="141">
        <v>42.39</v>
      </c>
      <c r="H1420" s="141">
        <v>35.01</v>
      </c>
      <c r="I1420" s="141">
        <v>6.6026666666666696</v>
      </c>
      <c r="J1420" s="141">
        <v>2.4666666666666699</v>
      </c>
      <c r="K1420" s="141">
        <v>38.1458333333333</v>
      </c>
      <c r="L1420" s="144"/>
      <c r="M1420" s="141">
        <v>18315</v>
      </c>
      <c r="N1420" s="141">
        <v>4710.7011363636402</v>
      </c>
      <c r="O1420" s="144"/>
      <c r="R1420" s="10"/>
    </row>
    <row r="1421" spans="1:18" ht="14.4" x14ac:dyDescent="0.3">
      <c r="A1421" s="143">
        <v>45357.397199074076</v>
      </c>
      <c r="B1421" s="46">
        <f t="shared" si="22"/>
        <v>45357.397222222222</v>
      </c>
      <c r="C1421" s="141">
        <v>2.18954347826087</v>
      </c>
      <c r="D1421" s="141">
        <v>0.808621739130435</v>
      </c>
      <c r="E1421" s="141">
        <v>1399.99545454545</v>
      </c>
      <c r="F1421" s="141">
        <v>40.697391304347803</v>
      </c>
      <c r="G1421" s="141">
        <v>42.21</v>
      </c>
      <c r="H1421" s="141">
        <v>35.020000000000003</v>
      </c>
      <c r="I1421" s="141">
        <v>6.6040769230769198</v>
      </c>
      <c r="J1421" s="141">
        <v>2.4649999999999999</v>
      </c>
      <c r="K1421" s="141">
        <v>38.350833333333298</v>
      </c>
      <c r="L1421" s="144"/>
      <c r="M1421" s="141">
        <v>18330</v>
      </c>
      <c r="N1421" s="141">
        <v>4710.0951249999998</v>
      </c>
      <c r="O1421" s="144"/>
      <c r="R1421" s="10"/>
    </row>
    <row r="1422" spans="1:18" ht="14.4" x14ac:dyDescent="0.3">
      <c r="A1422" s="143">
        <v>45357.397893518515</v>
      </c>
      <c r="B1422" s="46">
        <f t="shared" si="22"/>
        <v>45357.397916666669</v>
      </c>
      <c r="C1422" s="141">
        <v>2.19437272727273</v>
      </c>
      <c r="D1422" s="141">
        <v>0.80373636363636403</v>
      </c>
      <c r="E1422" s="141">
        <v>1400.05714285714</v>
      </c>
      <c r="F1422" s="141">
        <v>39.8809090909091</v>
      </c>
      <c r="G1422" s="141">
        <v>42.2</v>
      </c>
      <c r="H1422" s="141">
        <v>35.015000000000001</v>
      </c>
      <c r="I1422" s="141">
        <v>6.6026363636363596</v>
      </c>
      <c r="J1422" s="141">
        <v>2.4649999999999999</v>
      </c>
      <c r="K1422" s="141">
        <v>38.447499999999998</v>
      </c>
      <c r="L1422" s="144"/>
      <c r="M1422" s="141">
        <v>18366.666666666701</v>
      </c>
      <c r="N1422" s="141">
        <v>4709.4800526315803</v>
      </c>
      <c r="O1422" s="144"/>
      <c r="R1422" s="10"/>
    </row>
    <row r="1423" spans="1:18" ht="14.4" x14ac:dyDescent="0.3">
      <c r="A1423" s="143">
        <v>45357.398587962962</v>
      </c>
      <c r="B1423" s="46">
        <f t="shared" si="22"/>
        <v>45357.398611111115</v>
      </c>
      <c r="C1423" s="141">
        <v>2.1846173913043501</v>
      </c>
      <c r="D1423" s="141">
        <v>0.81316521739130398</v>
      </c>
      <c r="E1423" s="141">
        <v>1399.7238095238099</v>
      </c>
      <c r="F1423" s="141">
        <v>38.720500000000001</v>
      </c>
      <c r="G1423" s="141">
        <v>42.465000000000003</v>
      </c>
      <c r="H1423" s="141">
        <v>35.015000000000001</v>
      </c>
      <c r="I1423" s="141">
        <v>6.6008666666666702</v>
      </c>
      <c r="J1423" s="141">
        <v>2.4750000000000001</v>
      </c>
      <c r="K1423" s="141">
        <v>38.3611111111111</v>
      </c>
      <c r="L1423" s="144"/>
      <c r="M1423" s="141">
        <v>18405</v>
      </c>
      <c r="N1423" s="141">
        <v>4708.9479411764696</v>
      </c>
      <c r="O1423" s="144"/>
      <c r="R1423" s="10"/>
    </row>
    <row r="1424" spans="1:18" ht="14.4" x14ac:dyDescent="0.3">
      <c r="A1424" s="143">
        <v>45357.399282407408</v>
      </c>
      <c r="B1424" s="46">
        <f t="shared" si="22"/>
        <v>45357.399305555555</v>
      </c>
      <c r="C1424" s="141">
        <v>2.17491818181818</v>
      </c>
      <c r="D1424" s="141">
        <v>0.82554782608695698</v>
      </c>
      <c r="E1424" s="141">
        <v>1399.70434782609</v>
      </c>
      <c r="F1424" s="141">
        <v>39.792727272727298</v>
      </c>
      <c r="G1424" s="141">
        <v>42.725000000000001</v>
      </c>
      <c r="H1424" s="141">
        <v>35.01</v>
      </c>
      <c r="I1424" s="141">
        <v>6.6017999999999999</v>
      </c>
      <c r="J1424" s="141">
        <v>2.4900000000000002</v>
      </c>
      <c r="K1424" s="141">
        <v>38.393000000000001</v>
      </c>
      <c r="L1424" s="144"/>
      <c r="M1424" s="141">
        <v>18450.5</v>
      </c>
      <c r="N1424" s="141">
        <v>4708.2979999999998</v>
      </c>
      <c r="O1424" s="144"/>
      <c r="R1424" s="10"/>
    </row>
    <row r="1425" spans="1:18" ht="14.4" x14ac:dyDescent="0.3">
      <c r="A1425" s="143">
        <v>45357.399976851855</v>
      </c>
      <c r="B1425" s="46">
        <f t="shared" si="22"/>
        <v>45357.4</v>
      </c>
      <c r="C1425" s="141">
        <v>2.1839304347826101</v>
      </c>
      <c r="D1425" s="141">
        <v>0.81004347826086998</v>
      </c>
      <c r="E1425" s="141">
        <v>1399.9181818181801</v>
      </c>
      <c r="F1425" s="141">
        <v>41.069047619047602</v>
      </c>
      <c r="G1425" s="141">
        <v>42.445</v>
      </c>
      <c r="H1425" s="141">
        <v>35.003999999999998</v>
      </c>
      <c r="I1425" s="141">
        <v>6.6046666666666702</v>
      </c>
      <c r="J1425" s="141">
        <v>2.4933333333333301</v>
      </c>
      <c r="K1425" s="141">
        <v>38.589090909090899</v>
      </c>
      <c r="L1425" s="144"/>
      <c r="M1425" s="141">
        <v>18450.5</v>
      </c>
      <c r="N1425" s="141">
        <v>4707.7666470588201</v>
      </c>
      <c r="O1425" s="144"/>
      <c r="R1425" s="10"/>
    </row>
    <row r="1426" spans="1:18" ht="14.4" x14ac:dyDescent="0.3">
      <c r="A1426" s="143">
        <v>45357.400671296295</v>
      </c>
      <c r="B1426" s="46">
        <f t="shared" si="22"/>
        <v>45357.400694444448</v>
      </c>
      <c r="C1426" s="141">
        <v>2.1849956521739098</v>
      </c>
      <c r="D1426" s="141">
        <v>0.80893333333333295</v>
      </c>
      <c r="E1426" s="141">
        <v>1400.2666666666701</v>
      </c>
      <c r="F1426" s="141">
        <v>39.667083333333302</v>
      </c>
      <c r="G1426" s="141">
        <v>42.473333333333301</v>
      </c>
      <c r="H1426" s="141">
        <v>35.005000000000003</v>
      </c>
      <c r="I1426" s="141">
        <v>6.6026428571428601</v>
      </c>
      <c r="J1426" s="141">
        <v>2.4966666666666701</v>
      </c>
      <c r="K1426" s="141">
        <v>38.654000000000003</v>
      </c>
      <c r="L1426" s="144"/>
      <c r="M1426" s="141">
        <v>18492.75</v>
      </c>
      <c r="N1426" s="141">
        <v>4707.1479473684203</v>
      </c>
      <c r="O1426" s="144"/>
      <c r="R1426" s="10"/>
    </row>
    <row r="1427" spans="1:18" ht="14.4" x14ac:dyDescent="0.3">
      <c r="A1427" s="143">
        <v>45357.401365740741</v>
      </c>
      <c r="B1427" s="46">
        <f t="shared" si="22"/>
        <v>45357.401388888888</v>
      </c>
      <c r="C1427" s="141">
        <v>2.1762478260869602</v>
      </c>
      <c r="D1427" s="141">
        <v>0.81565652173913095</v>
      </c>
      <c r="E1427" s="141">
        <v>1400.22608695652</v>
      </c>
      <c r="F1427" s="141">
        <v>38.189565217391298</v>
      </c>
      <c r="G1427" s="141">
        <v>42.99</v>
      </c>
      <c r="H1427" s="141">
        <v>35.005000000000003</v>
      </c>
      <c r="I1427" s="141">
        <v>6.6035384615384602</v>
      </c>
      <c r="J1427" s="141">
        <v>2.4950000000000001</v>
      </c>
      <c r="K1427" s="141">
        <v>38.512500000000003</v>
      </c>
      <c r="L1427" s="144"/>
      <c r="M1427" s="141">
        <v>18533</v>
      </c>
      <c r="N1427" s="141">
        <v>4706.58182352941</v>
      </c>
      <c r="O1427" s="144"/>
      <c r="R1427" s="10"/>
    </row>
    <row r="1428" spans="1:18" ht="14.4" x14ac:dyDescent="0.3">
      <c r="A1428" s="143">
        <v>45357.402060185188</v>
      </c>
      <c r="B1428" s="46">
        <f t="shared" si="22"/>
        <v>45357.402083333334</v>
      </c>
      <c r="C1428" s="141">
        <v>2.1650499999999999</v>
      </c>
      <c r="D1428" s="141">
        <v>0.83974545454545402</v>
      </c>
      <c r="E1428" s="141">
        <v>1399.6428571428601</v>
      </c>
      <c r="F1428" s="141">
        <v>40.165238095238102</v>
      </c>
      <c r="G1428" s="141">
        <v>42.93</v>
      </c>
      <c r="H1428" s="141">
        <v>35.0075</v>
      </c>
      <c r="I1428" s="141">
        <v>6.6013333333333302</v>
      </c>
      <c r="J1428" s="141">
        <v>2.5099999999999998</v>
      </c>
      <c r="K1428" s="141">
        <v>38.576250000000002</v>
      </c>
      <c r="L1428" s="144"/>
      <c r="M1428" s="141">
        <v>18576.666666666701</v>
      </c>
      <c r="N1428" s="141">
        <v>4706.0208000000002</v>
      </c>
      <c r="O1428" s="144"/>
      <c r="R1428" s="10"/>
    </row>
    <row r="1429" spans="1:18" ht="14.4" x14ac:dyDescent="0.3">
      <c r="A1429" s="143">
        <v>45357.402754629627</v>
      </c>
      <c r="B1429" s="46">
        <f t="shared" si="22"/>
        <v>45357.402777777781</v>
      </c>
      <c r="C1429" s="141">
        <v>2.1704782608695701</v>
      </c>
      <c r="D1429" s="141">
        <v>0.81728260869565195</v>
      </c>
      <c r="E1429" s="141">
        <v>1400.02608695652</v>
      </c>
      <c r="F1429" s="141">
        <v>40.158000000000001</v>
      </c>
      <c r="G1429" s="141">
        <v>42.795000000000002</v>
      </c>
      <c r="H1429" s="141">
        <v>35.015000000000001</v>
      </c>
      <c r="I1429" s="141">
        <v>6.6021666666666698</v>
      </c>
      <c r="J1429" s="141">
        <v>2.5099999999999998</v>
      </c>
      <c r="K1429" s="141">
        <v>38.835833333333298</v>
      </c>
      <c r="L1429" s="144"/>
      <c r="M1429" s="141">
        <v>18616.75</v>
      </c>
      <c r="N1429" s="141">
        <v>4705.3861904761898</v>
      </c>
      <c r="O1429" s="144"/>
      <c r="R1429" s="10"/>
    </row>
    <row r="1430" spans="1:18" ht="14.4" x14ac:dyDescent="0.3">
      <c r="A1430" s="143">
        <v>45357.403449074074</v>
      </c>
      <c r="B1430" s="46">
        <f t="shared" si="22"/>
        <v>45357.40347222222</v>
      </c>
      <c r="C1430" s="141">
        <v>2.1666826086956501</v>
      </c>
      <c r="D1430" s="141">
        <v>0.82957826086956499</v>
      </c>
      <c r="E1430" s="141">
        <v>1400.0909090909099</v>
      </c>
      <c r="F1430" s="141">
        <v>39.368695652173898</v>
      </c>
      <c r="G1430" s="141">
        <v>42.975000000000001</v>
      </c>
      <c r="H1430" s="141">
        <v>35.014000000000003</v>
      </c>
      <c r="I1430" s="141">
        <v>6.6043846153846202</v>
      </c>
      <c r="J1430" s="141">
        <v>2.52</v>
      </c>
      <c r="K1430" s="141">
        <v>38.92</v>
      </c>
      <c r="L1430" s="141"/>
      <c r="M1430" s="141">
        <v>18616.75</v>
      </c>
      <c r="N1430" s="141">
        <v>4704.7711052631603</v>
      </c>
      <c r="O1430" s="144"/>
      <c r="R1430" s="10"/>
    </row>
    <row r="1431" spans="1:18" ht="14.4" x14ac:dyDescent="0.3">
      <c r="A1431" s="143">
        <v>45357.404143518521</v>
      </c>
      <c r="B1431" s="46">
        <f t="shared" si="22"/>
        <v>45357.404166666667</v>
      </c>
      <c r="C1431" s="141">
        <v>2.1607625000000001</v>
      </c>
      <c r="D1431" s="141">
        <v>0.84935217391304396</v>
      </c>
      <c r="E1431" s="141">
        <v>1400.03636363636</v>
      </c>
      <c r="F1431" s="141">
        <v>40.153750000000002</v>
      </c>
      <c r="G1431" s="141">
        <v>43.01</v>
      </c>
      <c r="H1431" s="141">
        <v>35.014000000000003</v>
      </c>
      <c r="I1431" s="141">
        <v>6.6028461538461496</v>
      </c>
      <c r="J1431" s="141">
        <v>2.5266666666666699</v>
      </c>
      <c r="K1431" s="141">
        <v>38.924999999999997</v>
      </c>
      <c r="L1431" s="144"/>
      <c r="M1431" s="141">
        <v>18656.666666666701</v>
      </c>
      <c r="N1431" s="141">
        <v>4704.1262857142901</v>
      </c>
      <c r="O1431" s="144"/>
      <c r="R1431" s="10"/>
    </row>
    <row r="1432" spans="1:18" ht="14.4" x14ac:dyDescent="0.3">
      <c r="A1432" s="143">
        <v>45357.40483796296</v>
      </c>
      <c r="B1432" s="46">
        <f t="shared" si="22"/>
        <v>45357.404861111114</v>
      </c>
      <c r="C1432" s="141">
        <v>2.16150434782609</v>
      </c>
      <c r="D1432" s="141">
        <v>0.84756086956521703</v>
      </c>
      <c r="E1432" s="141">
        <v>1400.1086956521699</v>
      </c>
      <c r="F1432" s="141">
        <v>39.5490909090909</v>
      </c>
      <c r="G1432" s="141">
        <v>43.13</v>
      </c>
      <c r="H1432" s="141">
        <v>35.014285714285698</v>
      </c>
      <c r="I1432" s="141">
        <v>6.6024615384615402</v>
      </c>
      <c r="J1432" s="141">
        <v>2.54</v>
      </c>
      <c r="K1432" s="141">
        <v>38.994999999999997</v>
      </c>
      <c r="L1432" s="144"/>
      <c r="M1432" s="141">
        <v>18699.5</v>
      </c>
      <c r="N1432" s="141">
        <v>4703.5406666666704</v>
      </c>
      <c r="O1432" s="144"/>
      <c r="R1432" s="10"/>
    </row>
    <row r="1433" spans="1:18" ht="14.4" x14ac:dyDescent="0.3">
      <c r="A1433" s="143">
        <v>45357.405532407407</v>
      </c>
      <c r="B1433" s="46">
        <f t="shared" si="22"/>
        <v>45357.405555555561</v>
      </c>
      <c r="C1433" s="141">
        <v>2.1595043478260898</v>
      </c>
      <c r="D1433" s="141">
        <v>0.84673181818181797</v>
      </c>
      <c r="E1433" s="141">
        <v>1400.0652173912999</v>
      </c>
      <c r="F1433" s="141">
        <v>39.951000000000001</v>
      </c>
      <c r="G1433" s="141">
        <v>43.13</v>
      </c>
      <c r="H1433" s="141">
        <v>35.003999999999998</v>
      </c>
      <c r="I1433" s="141">
        <v>6.60286666666667</v>
      </c>
      <c r="J1433" s="141">
        <v>2.5350000000000001</v>
      </c>
      <c r="K1433" s="141">
        <v>39.04</v>
      </c>
      <c r="L1433" s="144"/>
      <c r="M1433" s="141">
        <v>18746</v>
      </c>
      <c r="N1433" s="141">
        <v>4702.99680952381</v>
      </c>
      <c r="O1433" s="144"/>
      <c r="R1433" s="10"/>
    </row>
    <row r="1434" spans="1:18" ht="14.4" x14ac:dyDescent="0.3">
      <c r="A1434" s="143">
        <v>45357.406226851854</v>
      </c>
      <c r="B1434" s="46">
        <f t="shared" si="22"/>
        <v>45357.40625</v>
      </c>
      <c r="C1434" s="141">
        <v>2.1605956521739098</v>
      </c>
      <c r="D1434" s="141">
        <v>0.83139130434782604</v>
      </c>
      <c r="E1434" s="141">
        <v>1399.77826086957</v>
      </c>
      <c r="F1434" s="141">
        <v>39.954736842105298</v>
      </c>
      <c r="G1434" s="141">
        <v>43.1</v>
      </c>
      <c r="H1434" s="141">
        <v>35.006</v>
      </c>
      <c r="I1434" s="141">
        <v>6.6019166666666704</v>
      </c>
      <c r="J1434" s="141">
        <v>2.5499999999999998</v>
      </c>
      <c r="K1434" s="141">
        <v>39.063333333333297</v>
      </c>
      <c r="L1434" s="144"/>
      <c r="M1434" s="141">
        <v>18788</v>
      </c>
      <c r="N1434" s="141">
        <v>4702.3970555555597</v>
      </c>
      <c r="O1434" s="144"/>
      <c r="R1434" s="10"/>
    </row>
    <row r="1435" spans="1:18" ht="14.4" x14ac:dyDescent="0.3">
      <c r="A1435" s="143">
        <v>45357.406921296293</v>
      </c>
      <c r="B1435" s="46">
        <f t="shared" si="22"/>
        <v>45357.406944444447</v>
      </c>
      <c r="C1435" s="141">
        <v>2.15383043478261</v>
      </c>
      <c r="D1435" s="141">
        <v>0.850395652173913</v>
      </c>
      <c r="E1435" s="141">
        <v>1400.3409090909099</v>
      </c>
      <c r="F1435" s="141">
        <v>38.846521739130402</v>
      </c>
      <c r="G1435" s="141">
        <v>43.295000000000002</v>
      </c>
      <c r="H1435" s="141">
        <v>35.01</v>
      </c>
      <c r="I1435" s="141">
        <v>6.6014999999999997</v>
      </c>
      <c r="J1435" s="141">
        <v>2.5550000000000002</v>
      </c>
      <c r="K1435" s="141">
        <v>39.033333333333303</v>
      </c>
      <c r="L1435" s="144"/>
      <c r="M1435" s="141">
        <v>18817</v>
      </c>
      <c r="N1435" s="141">
        <v>4701.8749500000004</v>
      </c>
      <c r="O1435" s="144"/>
      <c r="R1435" s="10"/>
    </row>
    <row r="1436" spans="1:18" ht="14.4" x14ac:dyDescent="0.3">
      <c r="A1436" s="143">
        <v>45357.40761574074</v>
      </c>
      <c r="B1436" s="46">
        <f t="shared" si="22"/>
        <v>45357.407638888893</v>
      </c>
      <c r="C1436" s="141">
        <v>2.07136956521739</v>
      </c>
      <c r="D1436" s="141">
        <v>0.92900000000000005</v>
      </c>
      <c r="E1436" s="141">
        <v>1399.97391304348</v>
      </c>
      <c r="F1436" s="141">
        <v>22.930869565217399</v>
      </c>
      <c r="G1436" s="141">
        <v>45.76</v>
      </c>
      <c r="H1436" s="141">
        <v>35.04</v>
      </c>
      <c r="I1436" s="141">
        <v>6.60572727272727</v>
      </c>
      <c r="J1436" s="141">
        <v>2.5499999999999998</v>
      </c>
      <c r="K1436" s="141">
        <v>39.08</v>
      </c>
      <c r="L1436" s="144"/>
      <c r="M1436" s="141">
        <v>18855.5</v>
      </c>
      <c r="N1436" s="141">
        <v>4701.1585217391303</v>
      </c>
      <c r="O1436" s="144"/>
      <c r="R1436" s="10"/>
    </row>
    <row r="1437" spans="1:18" ht="14.4" x14ac:dyDescent="0.3">
      <c r="A1437" s="143">
        <v>45357.408310185187</v>
      </c>
      <c r="B1437" s="46">
        <f t="shared" si="22"/>
        <v>45357.408333333333</v>
      </c>
      <c r="C1437" s="141">
        <v>2.0913590909090898</v>
      </c>
      <c r="D1437" s="141">
        <v>0.903909090909091</v>
      </c>
      <c r="E1437" s="141">
        <v>1399.9714285714299</v>
      </c>
      <c r="F1437" s="141">
        <v>72.299545454545495</v>
      </c>
      <c r="G1437" s="141">
        <v>44.22</v>
      </c>
      <c r="H1437" s="141">
        <v>34.99</v>
      </c>
      <c r="I1437" s="141">
        <v>6.6105</v>
      </c>
      <c r="J1437" s="141">
        <v>2.59</v>
      </c>
      <c r="K1437" s="141">
        <v>39.702307692307699</v>
      </c>
      <c r="L1437" s="144"/>
      <c r="M1437" s="141">
        <v>18885</v>
      </c>
      <c r="N1437" s="141">
        <v>4700.5014444444396</v>
      </c>
      <c r="O1437" s="144"/>
      <c r="R1437" s="10"/>
    </row>
    <row r="1438" spans="1:18" ht="14.4" x14ac:dyDescent="0.3">
      <c r="A1438" s="143">
        <v>45357.409004629626</v>
      </c>
      <c r="B1438" s="46">
        <f t="shared" si="22"/>
        <v>45357.40902777778</v>
      </c>
      <c r="C1438" s="141">
        <v>2.4445478260869602</v>
      </c>
      <c r="D1438" s="141">
        <v>0.54461304347826101</v>
      </c>
      <c r="E1438" s="141">
        <v>1400.1739130434801</v>
      </c>
      <c r="F1438" s="141">
        <v>59.0704347826087</v>
      </c>
      <c r="G1438" s="141">
        <v>35.076666666666704</v>
      </c>
      <c r="H1438" s="141">
        <v>34.945</v>
      </c>
      <c r="I1438" s="141">
        <v>6.6070000000000002</v>
      </c>
      <c r="J1438" s="141">
        <v>2.58</v>
      </c>
      <c r="K1438" s="141">
        <v>41.29</v>
      </c>
      <c r="L1438" s="144"/>
      <c r="M1438" s="141">
        <v>18885</v>
      </c>
      <c r="N1438" s="141">
        <v>4699.93731818182</v>
      </c>
      <c r="O1438" s="144"/>
      <c r="R1438" s="10"/>
    </row>
    <row r="1439" spans="1:18" ht="14.4" x14ac:dyDescent="0.3">
      <c r="A1439" s="143">
        <v>45357.409699074073</v>
      </c>
      <c r="B1439" s="46">
        <f t="shared" si="22"/>
        <v>45357.409722222226</v>
      </c>
      <c r="C1439" s="141">
        <v>2.43772272727273</v>
      </c>
      <c r="D1439" s="141">
        <v>0.56034090909090895</v>
      </c>
      <c r="E1439" s="141">
        <v>1399.44285714286</v>
      </c>
      <c r="F1439" s="141">
        <v>33.361428571428597</v>
      </c>
      <c r="G1439" s="141">
        <v>36.630000000000003</v>
      </c>
      <c r="H1439" s="141">
        <v>34.950000000000003</v>
      </c>
      <c r="I1439" s="141">
        <v>6.6014999999999997</v>
      </c>
      <c r="J1439" s="141">
        <v>2.5</v>
      </c>
      <c r="K1439" s="141">
        <v>37.029285714285699</v>
      </c>
      <c r="L1439" s="144"/>
      <c r="M1439" s="141">
        <v>18885</v>
      </c>
      <c r="N1439" s="141">
        <v>4699.4888000000001</v>
      </c>
      <c r="O1439" s="144"/>
      <c r="R1439" s="10"/>
    </row>
    <row r="1440" spans="1:18" ht="14.4" x14ac:dyDescent="0.3">
      <c r="A1440" s="143">
        <v>45357.410393518519</v>
      </c>
      <c r="B1440" s="46">
        <f t="shared" si="22"/>
        <v>45357.410416666666</v>
      </c>
      <c r="C1440" s="141">
        <v>2.3893782608695702</v>
      </c>
      <c r="D1440" s="141">
        <v>0.60696956521739098</v>
      </c>
      <c r="E1440" s="141">
        <v>1399.8347826086999</v>
      </c>
      <c r="F1440" s="141">
        <v>38.514782608695697</v>
      </c>
      <c r="G1440" s="141">
        <v>37.104999999999997</v>
      </c>
      <c r="H1440" s="141">
        <v>34.984999999999999</v>
      </c>
      <c r="I1440" s="141">
        <v>6.6059999999999999</v>
      </c>
      <c r="J1440" s="141">
        <v>2.4049999999999998</v>
      </c>
      <c r="K1440" s="141">
        <v>33.206000000000003</v>
      </c>
      <c r="L1440" s="144"/>
      <c r="M1440" s="141">
        <v>18908.666666666701</v>
      </c>
      <c r="N1440" s="141">
        <v>4699.09321052632</v>
      </c>
      <c r="O1440" s="144"/>
      <c r="R1440" s="10"/>
    </row>
    <row r="1441" spans="1:18" ht="14.4" x14ac:dyDescent="0.3">
      <c r="A1441" s="143">
        <v>45357.411087962966</v>
      </c>
      <c r="B1441" s="46">
        <f t="shared" si="22"/>
        <v>45357.411111111112</v>
      </c>
      <c r="C1441" s="141">
        <v>2.3975260869565198</v>
      </c>
      <c r="D1441" s="141">
        <v>0.61481739130434798</v>
      </c>
      <c r="E1441" s="141">
        <v>1400.02608695652</v>
      </c>
      <c r="F1441" s="141">
        <v>40.931739130434799</v>
      </c>
      <c r="G1441" s="141">
        <v>36.875</v>
      </c>
      <c r="H1441" s="141">
        <v>35.051111111111098</v>
      </c>
      <c r="I1441" s="141">
        <v>6.6025</v>
      </c>
      <c r="J1441" s="141">
        <v>2.3149999999999999</v>
      </c>
      <c r="K1441" s="141">
        <v>33.119230769230803</v>
      </c>
      <c r="L1441" s="144"/>
      <c r="M1441" s="141">
        <v>18934</v>
      </c>
      <c r="N1441" s="141">
        <v>4698.6268823529399</v>
      </c>
      <c r="O1441" s="144"/>
      <c r="R1441" s="10"/>
    </row>
    <row r="1442" spans="1:18" ht="14.4" x14ac:dyDescent="0.3">
      <c r="A1442" s="143">
        <v>45357.411782407406</v>
      </c>
      <c r="B1442" s="46">
        <f t="shared" si="22"/>
        <v>45357.411805555559</v>
      </c>
      <c r="C1442" s="141">
        <v>2.41116086956522</v>
      </c>
      <c r="D1442" s="141">
        <v>0.59635652173913001</v>
      </c>
      <c r="E1442" s="141">
        <v>1399.94545454545</v>
      </c>
      <c r="F1442" s="141">
        <v>41.192173913043497</v>
      </c>
      <c r="G1442" s="141">
        <v>36.53</v>
      </c>
      <c r="H1442" s="141">
        <v>35.130000000000003</v>
      </c>
      <c r="I1442" s="141">
        <v>6.6068181818181797</v>
      </c>
      <c r="J1442" s="141">
        <v>2.2549999999999999</v>
      </c>
      <c r="K1442" s="141">
        <v>33.532222222222202</v>
      </c>
      <c r="L1442" s="144"/>
      <c r="M1442" s="141">
        <v>18969</v>
      </c>
      <c r="N1442" s="141">
        <v>4698.1997777777797</v>
      </c>
      <c r="O1442" s="144"/>
      <c r="R1442" s="10"/>
    </row>
    <row r="1443" spans="1:18" ht="14.4" x14ac:dyDescent="0.3">
      <c r="A1443" s="143">
        <v>45357.412476851852</v>
      </c>
      <c r="B1443" s="46">
        <f t="shared" si="22"/>
        <v>45357.412499999999</v>
      </c>
      <c r="C1443" s="141">
        <v>2.4029391304347798</v>
      </c>
      <c r="D1443" s="141">
        <v>0.590326086956522</v>
      </c>
      <c r="E1443" s="141">
        <v>1399.8863636363601</v>
      </c>
      <c r="F1443" s="141">
        <v>38.172608695652201</v>
      </c>
      <c r="G1443" s="141">
        <v>36.75</v>
      </c>
      <c r="H1443" s="141">
        <v>35.215000000000003</v>
      </c>
      <c r="I1443" s="141">
        <v>6.6017999999999999</v>
      </c>
      <c r="J1443" s="141">
        <v>2.2149999999999999</v>
      </c>
      <c r="K1443" s="141">
        <v>33.477499999999999</v>
      </c>
      <c r="L1443" s="144"/>
      <c r="M1443" s="141">
        <v>18985.5</v>
      </c>
      <c r="N1443" s="141">
        <v>4697.7547142857102</v>
      </c>
      <c r="O1443" s="144"/>
      <c r="R1443" s="10"/>
    </row>
    <row r="1444" spans="1:18" ht="14.4" x14ac:dyDescent="0.3">
      <c r="A1444" s="143">
        <v>45357.413171296299</v>
      </c>
      <c r="B1444" s="46">
        <f t="shared" si="22"/>
        <v>45357.413194444445</v>
      </c>
      <c r="C1444" s="141">
        <v>2.38871739130435</v>
      </c>
      <c r="D1444" s="141">
        <v>0.61829999999999996</v>
      </c>
      <c r="E1444" s="141">
        <v>1400.1391304347801</v>
      </c>
      <c r="F1444" s="141">
        <v>39.280434782608701</v>
      </c>
      <c r="G1444" s="141">
        <v>37.145000000000003</v>
      </c>
      <c r="H1444" s="141">
        <v>35.299999999999997</v>
      </c>
      <c r="I1444" s="141">
        <v>6.6065714285714296</v>
      </c>
      <c r="J1444" s="141">
        <v>2.1850000000000001</v>
      </c>
      <c r="K1444" s="141">
        <v>33.322222222222202</v>
      </c>
      <c r="L1444" s="144"/>
      <c r="M1444" s="141">
        <v>18985.5</v>
      </c>
      <c r="N1444" s="141">
        <v>4697.3874500000002</v>
      </c>
      <c r="O1444" s="144"/>
      <c r="R1444" s="10"/>
    </row>
    <row r="1445" spans="1:18" ht="14.4" x14ac:dyDescent="0.3">
      <c r="A1445" s="143">
        <v>45357.413865740738</v>
      </c>
      <c r="B1445" s="46">
        <f t="shared" si="22"/>
        <v>45357.413888888892</v>
      </c>
      <c r="C1445" s="141">
        <v>2.3826217391304301</v>
      </c>
      <c r="D1445" s="141">
        <v>0.62040869565217405</v>
      </c>
      <c r="E1445" s="141">
        <v>1399.77826086957</v>
      </c>
      <c r="F1445" s="141">
        <v>38.983913043478303</v>
      </c>
      <c r="G1445" s="141">
        <v>37.305</v>
      </c>
      <c r="H1445" s="141">
        <v>35.375</v>
      </c>
      <c r="I1445" s="141">
        <v>6.6022727272727302</v>
      </c>
      <c r="J1445" s="141">
        <v>2.1733333333333298</v>
      </c>
      <c r="K1445" s="141">
        <v>33.493846153846199</v>
      </c>
      <c r="L1445" s="144"/>
      <c r="M1445" s="141">
        <v>19029.400000000001</v>
      </c>
      <c r="N1445" s="141">
        <v>4696.8653684210503</v>
      </c>
      <c r="O1445" s="144"/>
      <c r="R1445" s="10"/>
    </row>
    <row r="1446" spans="1:18" ht="14.4" x14ac:dyDescent="0.3">
      <c r="A1446" s="143">
        <v>45357.414560185185</v>
      </c>
      <c r="B1446" s="46">
        <f t="shared" si="22"/>
        <v>45357.414583333339</v>
      </c>
      <c r="C1446" s="141">
        <v>2.3846478260869599</v>
      </c>
      <c r="D1446" s="141">
        <v>0.60817391304347801</v>
      </c>
      <c r="E1446" s="141">
        <v>1399.99130434783</v>
      </c>
      <c r="F1446" s="141">
        <v>40.6434782608696</v>
      </c>
      <c r="G1446" s="141">
        <v>37.164999999999999</v>
      </c>
      <c r="H1446" s="141">
        <v>35.424999999999997</v>
      </c>
      <c r="I1446" s="141">
        <v>6.6055000000000001</v>
      </c>
      <c r="J1446" s="141">
        <v>2.1800000000000002</v>
      </c>
      <c r="K1446" s="141">
        <v>33.726363636363601</v>
      </c>
      <c r="L1446" s="144"/>
      <c r="M1446" s="141">
        <v>19029.400000000001</v>
      </c>
      <c r="N1446" s="141">
        <v>4696.3811739130397</v>
      </c>
      <c r="O1446" s="144"/>
      <c r="R1446" s="10"/>
    </row>
    <row r="1447" spans="1:18" ht="14.4" x14ac:dyDescent="0.3">
      <c r="A1447" s="143">
        <v>45357.415254629632</v>
      </c>
      <c r="B1447" s="46">
        <f t="shared" si="22"/>
        <v>45357.415277777778</v>
      </c>
      <c r="C1447" s="141">
        <v>2.3852956521739102</v>
      </c>
      <c r="D1447" s="141">
        <v>0.60674347826087005</v>
      </c>
      <c r="E1447" s="141">
        <v>1399.4347826087001</v>
      </c>
      <c r="F1447" s="141">
        <v>38.5708695652174</v>
      </c>
      <c r="G1447" s="141">
        <v>37.215000000000003</v>
      </c>
      <c r="H1447" s="141">
        <v>35.475000000000001</v>
      </c>
      <c r="I1447" s="141">
        <v>6.6044</v>
      </c>
      <c r="J1447" s="141">
        <v>2.1749999999999998</v>
      </c>
      <c r="K1447" s="141">
        <v>33.840000000000003</v>
      </c>
      <c r="L1447" s="144"/>
      <c r="M1447" s="141">
        <v>19072.8</v>
      </c>
      <c r="N1447" s="141">
        <v>4696.0321363636403</v>
      </c>
      <c r="O1447" s="144"/>
      <c r="R1447" s="10"/>
    </row>
    <row r="1448" spans="1:18" ht="14.4" x14ac:dyDescent="0.3">
      <c r="A1448" s="143">
        <v>45357.415949074071</v>
      </c>
      <c r="B1448" s="46">
        <f t="shared" si="22"/>
        <v>45357.415972222225</v>
      </c>
      <c r="C1448" s="141">
        <v>2.3624652173912999</v>
      </c>
      <c r="D1448" s="141">
        <v>0.64583913043478303</v>
      </c>
      <c r="E1448" s="141">
        <v>1400.2333333333299</v>
      </c>
      <c r="F1448" s="141">
        <v>38.236956521739103</v>
      </c>
      <c r="G1448" s="141">
        <v>37.865000000000002</v>
      </c>
      <c r="H1448" s="141">
        <v>35.53</v>
      </c>
      <c r="I1448" s="141">
        <v>6.6020000000000003</v>
      </c>
      <c r="J1448" s="141">
        <v>2.1749999999999998</v>
      </c>
      <c r="K1448" s="141">
        <v>33.781818181818203</v>
      </c>
      <c r="L1448" s="144"/>
      <c r="M1448" s="141">
        <v>19100.333333333299</v>
      </c>
      <c r="N1448" s="141">
        <v>4695.7118461538503</v>
      </c>
      <c r="O1448" s="144"/>
      <c r="R1448" s="10"/>
    </row>
    <row r="1449" spans="1:18" ht="14.4" x14ac:dyDescent="0.3">
      <c r="A1449" s="143">
        <v>45357.416643518518</v>
      </c>
      <c r="B1449" s="46">
        <f t="shared" si="22"/>
        <v>45357.416666666672</v>
      </c>
      <c r="C1449" s="141">
        <v>2.3605727272727299</v>
      </c>
      <c r="D1449" s="141">
        <v>0.637563636363636</v>
      </c>
      <c r="E1449" s="141">
        <v>1399.5954545454499</v>
      </c>
      <c r="F1449" s="141">
        <v>40.828181818181797</v>
      </c>
      <c r="G1449" s="141">
        <v>37.86</v>
      </c>
      <c r="H1449" s="141">
        <v>35.572857142857103</v>
      </c>
      <c r="I1449" s="141">
        <v>6.6059999999999999</v>
      </c>
      <c r="J1449" s="141">
        <v>2.1850000000000001</v>
      </c>
      <c r="K1449" s="141">
        <v>33.99</v>
      </c>
      <c r="L1449" s="144"/>
      <c r="M1449" s="141">
        <v>19123</v>
      </c>
      <c r="N1449" s="141">
        <v>4695.2901764705903</v>
      </c>
      <c r="O1449" s="144"/>
      <c r="R1449" s="10"/>
    </row>
    <row r="1450" spans="1:18" ht="14.4" x14ac:dyDescent="0.3">
      <c r="A1450" s="143">
        <v>45357.417337962965</v>
      </c>
      <c r="B1450" s="46">
        <f t="shared" si="22"/>
        <v>45357.417361111111</v>
      </c>
      <c r="C1450" s="141">
        <v>2.37081739130435</v>
      </c>
      <c r="D1450" s="141">
        <v>0.62554347826086998</v>
      </c>
      <c r="E1450" s="141">
        <v>1399.6409090909101</v>
      </c>
      <c r="F1450" s="141">
        <v>40.126818181818201</v>
      </c>
      <c r="G1450" s="141">
        <v>37.555</v>
      </c>
      <c r="H1450" s="141">
        <v>35.625</v>
      </c>
      <c r="I1450" s="141">
        <v>6.6016363636363602</v>
      </c>
      <c r="J1450" s="141">
        <v>2.1850000000000001</v>
      </c>
      <c r="K1450" s="141">
        <v>34.363</v>
      </c>
      <c r="L1450" s="144"/>
      <c r="M1450" s="141">
        <v>19156.25</v>
      </c>
      <c r="N1450" s="141">
        <v>4694.8634166666698</v>
      </c>
      <c r="O1450" s="144"/>
      <c r="R1450" s="10"/>
    </row>
    <row r="1451" spans="1:18" ht="14.4" x14ac:dyDescent="0.3">
      <c r="A1451" s="143">
        <v>45357.418032407404</v>
      </c>
      <c r="B1451" s="46">
        <f t="shared" si="22"/>
        <v>45357.418055555558</v>
      </c>
      <c r="C1451" s="141">
        <v>2.3533391304347799</v>
      </c>
      <c r="D1451" s="141">
        <v>0.6472</v>
      </c>
      <c r="E1451" s="141">
        <v>1400.23636363636</v>
      </c>
      <c r="F1451" s="141">
        <v>38.546521739130398</v>
      </c>
      <c r="G1451" s="141">
        <v>38.034999999999997</v>
      </c>
      <c r="H1451" s="141">
        <v>35.654000000000003</v>
      </c>
      <c r="I1451" s="141">
        <v>6.6014999999999997</v>
      </c>
      <c r="J1451" s="141">
        <v>2.2000000000000002</v>
      </c>
      <c r="K1451" s="141">
        <v>34.3245454545455</v>
      </c>
      <c r="L1451" s="144"/>
      <c r="M1451" s="141">
        <v>19192</v>
      </c>
      <c r="N1451" s="141">
        <v>4694.3091538461504</v>
      </c>
      <c r="O1451" s="144"/>
      <c r="R1451" s="10"/>
    </row>
    <row r="1452" spans="1:18" ht="14.4" x14ac:dyDescent="0.3">
      <c r="A1452" s="143">
        <v>45357.418726851851</v>
      </c>
      <c r="B1452" s="46">
        <f t="shared" si="22"/>
        <v>45357.418750000004</v>
      </c>
      <c r="C1452" s="141">
        <v>2.35612727272727</v>
      </c>
      <c r="D1452" s="141">
        <v>0.63972727272727303</v>
      </c>
      <c r="E1452" s="141">
        <v>1400.1</v>
      </c>
      <c r="F1452" s="141">
        <v>40.342857142857099</v>
      </c>
      <c r="G1452" s="141">
        <v>37.880000000000003</v>
      </c>
      <c r="H1452" s="141">
        <v>35.695</v>
      </c>
      <c r="I1452" s="141">
        <v>6.5992222222222203</v>
      </c>
      <c r="J1452" s="141">
        <v>2.2066666666666701</v>
      </c>
      <c r="K1452" s="141">
        <v>34.355454545454499</v>
      </c>
      <c r="L1452" s="144"/>
      <c r="M1452" s="141">
        <v>19229.8</v>
      </c>
      <c r="N1452" s="141">
        <v>4693.8924166666702</v>
      </c>
      <c r="O1452" s="144"/>
      <c r="R1452" s="10"/>
    </row>
    <row r="1453" spans="1:18" ht="14.4" x14ac:dyDescent="0.3">
      <c r="A1453" s="143">
        <v>45357.419421296298</v>
      </c>
      <c r="B1453" s="46">
        <f t="shared" si="22"/>
        <v>45357.419444444444</v>
      </c>
      <c r="C1453" s="141">
        <v>2.3504043478260899</v>
      </c>
      <c r="D1453" s="141">
        <v>0.65621304347826104</v>
      </c>
      <c r="E1453" s="141">
        <v>1399.7347826087</v>
      </c>
      <c r="F1453" s="141">
        <v>37.993913043478301</v>
      </c>
      <c r="G1453" s="141">
        <v>38.215000000000003</v>
      </c>
      <c r="H1453" s="141">
        <v>35.734999999999999</v>
      </c>
      <c r="I1453" s="141">
        <v>6.6055000000000001</v>
      </c>
      <c r="J1453" s="141">
        <v>2.2200000000000002</v>
      </c>
      <c r="K1453" s="141">
        <v>34.472857142857102</v>
      </c>
      <c r="L1453" s="144"/>
      <c r="M1453" s="141">
        <v>19285.333333333299</v>
      </c>
      <c r="N1453" s="141">
        <v>4693.4025000000001</v>
      </c>
      <c r="O1453" s="144"/>
      <c r="R1453" s="10"/>
    </row>
    <row r="1454" spans="1:18" ht="14.4" x14ac:dyDescent="0.3">
      <c r="A1454" s="143">
        <v>45357.420115740744</v>
      </c>
      <c r="B1454" s="46">
        <f t="shared" si="22"/>
        <v>45357.420138888891</v>
      </c>
      <c r="C1454" s="141">
        <v>2.3299478260869599</v>
      </c>
      <c r="D1454" s="141">
        <v>0.68196086956521695</v>
      </c>
      <c r="E1454" s="141">
        <v>1399.97391304348</v>
      </c>
      <c r="F1454" s="141">
        <v>39.670869565217401</v>
      </c>
      <c r="G1454" s="141">
        <v>38.645000000000003</v>
      </c>
      <c r="H1454" s="141">
        <v>35.765000000000001</v>
      </c>
      <c r="I1454" s="141">
        <v>6.6016363636363602</v>
      </c>
      <c r="J1454" s="141">
        <v>2.2200000000000002</v>
      </c>
      <c r="K1454" s="141">
        <v>34.51</v>
      </c>
      <c r="L1454" s="144"/>
      <c r="M1454" s="141">
        <v>19321.5</v>
      </c>
      <c r="N1454" s="141">
        <v>4692.8752500000001</v>
      </c>
      <c r="O1454" s="144"/>
      <c r="R1454" s="10"/>
    </row>
    <row r="1455" spans="1:18" ht="14.4" x14ac:dyDescent="0.3">
      <c r="A1455" s="143">
        <v>45357.420810185184</v>
      </c>
      <c r="B1455" s="46">
        <f t="shared" si="22"/>
        <v>45357.420833333337</v>
      </c>
      <c r="C1455" s="141">
        <v>2.34014583333333</v>
      </c>
      <c r="D1455" s="141">
        <v>0.66159583333333305</v>
      </c>
      <c r="E1455" s="141">
        <v>1399.87916666667</v>
      </c>
      <c r="F1455" s="141">
        <v>40.669090909090897</v>
      </c>
      <c r="G1455" s="141">
        <v>38.365000000000002</v>
      </c>
      <c r="H1455" s="141">
        <v>35.784999999999997</v>
      </c>
      <c r="I1455" s="141">
        <v>6.6059090909090896</v>
      </c>
      <c r="J1455" s="141">
        <v>2.2349999999999999</v>
      </c>
      <c r="K1455" s="141">
        <v>34.848666666666702</v>
      </c>
      <c r="L1455" s="144"/>
      <c r="M1455" s="141">
        <v>19321.5</v>
      </c>
      <c r="N1455" s="141">
        <v>4692.4073076923096</v>
      </c>
      <c r="O1455" s="144"/>
      <c r="R1455" s="10"/>
    </row>
    <row r="1456" spans="1:18" ht="14.4" x14ac:dyDescent="0.3">
      <c r="A1456" s="143">
        <v>45357.42150462963</v>
      </c>
      <c r="B1456" s="46">
        <f t="shared" si="22"/>
        <v>45357.421527777777</v>
      </c>
      <c r="C1456" s="141">
        <v>2.3385347826087002</v>
      </c>
      <c r="D1456" s="141">
        <v>0.66102173913043505</v>
      </c>
      <c r="E1456" s="141">
        <v>1399.6478260869601</v>
      </c>
      <c r="F1456" s="141">
        <v>39.619545454545502</v>
      </c>
      <c r="G1456" s="141">
        <v>38.35</v>
      </c>
      <c r="H1456" s="141">
        <v>35.804000000000002</v>
      </c>
      <c r="I1456" s="141">
        <v>6.6012000000000004</v>
      </c>
      <c r="J1456" s="141">
        <v>2.2349999999999999</v>
      </c>
      <c r="K1456" s="141">
        <v>35.012857142857101</v>
      </c>
      <c r="L1456" s="144"/>
      <c r="M1456" s="141">
        <v>19365.5</v>
      </c>
      <c r="N1456" s="141">
        <v>4691.9880000000003</v>
      </c>
      <c r="O1456" s="144"/>
      <c r="R1456" s="10"/>
    </row>
    <row r="1457" spans="1:18" ht="14.4" x14ac:dyDescent="0.3">
      <c r="A1457" s="143">
        <v>45357.422199074077</v>
      </c>
      <c r="B1457" s="46">
        <f t="shared" si="22"/>
        <v>45357.422222222223</v>
      </c>
      <c r="C1457" s="141">
        <v>2.32912272727273</v>
      </c>
      <c r="D1457" s="141">
        <v>0.67910454545454502</v>
      </c>
      <c r="E1457" s="141">
        <v>1400.1818181818201</v>
      </c>
      <c r="F1457" s="141">
        <v>38.533499999999997</v>
      </c>
      <c r="G1457" s="141">
        <v>38.744999999999997</v>
      </c>
      <c r="H1457" s="141">
        <v>35.831666666666699</v>
      </c>
      <c r="I1457" s="141">
        <v>6.6020000000000003</v>
      </c>
      <c r="J1457" s="141">
        <v>2.2549999999999999</v>
      </c>
      <c r="K1457" s="141">
        <v>34.948571428571398</v>
      </c>
      <c r="L1457" s="144"/>
      <c r="M1457" s="141">
        <v>19394.5</v>
      </c>
      <c r="N1457" s="141">
        <v>4691.5156153846201</v>
      </c>
      <c r="O1457" s="144"/>
      <c r="R1457" s="10"/>
    </row>
    <row r="1458" spans="1:18" ht="14.4" x14ac:dyDescent="0.3">
      <c r="A1458" s="143">
        <v>45357.422893518517</v>
      </c>
      <c r="B1458" s="46">
        <f t="shared" si="22"/>
        <v>45357.42291666667</v>
      </c>
      <c r="C1458" s="141">
        <v>2.3196666666666701</v>
      </c>
      <c r="D1458" s="141">
        <v>0.68053181818181796</v>
      </c>
      <c r="E1458" s="141">
        <v>1399.77272727273</v>
      </c>
      <c r="F1458" s="141">
        <v>39.0163636363636</v>
      </c>
      <c r="G1458" s="141">
        <v>38.965000000000003</v>
      </c>
      <c r="H1458" s="141">
        <v>35.854999999999997</v>
      </c>
      <c r="I1458" s="141">
        <v>6.6047692307692296</v>
      </c>
      <c r="J1458" s="141">
        <v>2.2549999999999999</v>
      </c>
      <c r="K1458" s="141">
        <v>34.975714285714297</v>
      </c>
      <c r="L1458" s="144"/>
      <c r="M1458" s="141">
        <v>19424.5</v>
      </c>
      <c r="N1458" s="141">
        <v>4690.9983333333303</v>
      </c>
      <c r="O1458" s="144"/>
      <c r="R1458" s="10"/>
    </row>
    <row r="1459" spans="1:18" ht="14.4" x14ac:dyDescent="0.3">
      <c r="A1459" s="143">
        <v>45357.423587962963</v>
      </c>
      <c r="B1459" s="46">
        <f t="shared" si="22"/>
        <v>45357.423611111109</v>
      </c>
      <c r="C1459" s="141">
        <v>2.3095739130434798</v>
      </c>
      <c r="D1459" s="141">
        <v>0.69570434782608703</v>
      </c>
      <c r="E1459" s="141">
        <v>1399.8285714285701</v>
      </c>
      <c r="F1459" s="141">
        <v>39.377894736842102</v>
      </c>
      <c r="G1459" s="141">
        <v>39.21</v>
      </c>
      <c r="H1459" s="141">
        <v>35.875</v>
      </c>
      <c r="I1459" s="141">
        <v>6.6031111111111098</v>
      </c>
      <c r="J1459" s="141">
        <v>2.27</v>
      </c>
      <c r="K1459" s="141">
        <v>35.168333333333301</v>
      </c>
      <c r="L1459" s="144"/>
      <c r="M1459" s="141">
        <v>19453.333333333299</v>
      </c>
      <c r="N1459" s="141">
        <v>4690.5714545454503</v>
      </c>
      <c r="O1459" s="144"/>
      <c r="R1459" s="10"/>
    </row>
    <row r="1460" spans="1:18" ht="14.4" x14ac:dyDescent="0.3">
      <c r="A1460" s="143">
        <v>45357.42428240741</v>
      </c>
      <c r="B1460" s="46">
        <f t="shared" si="22"/>
        <v>45357.424305555556</v>
      </c>
      <c r="C1460" s="141">
        <v>2.3143391304347798</v>
      </c>
      <c r="D1460" s="141">
        <v>0.68205652173913001</v>
      </c>
      <c r="E1460" s="141">
        <v>1400.1434782608701</v>
      </c>
      <c r="F1460" s="141">
        <v>40.864090909090898</v>
      </c>
      <c r="G1460" s="141">
        <v>39.045000000000002</v>
      </c>
      <c r="H1460" s="141">
        <v>35.89</v>
      </c>
      <c r="I1460" s="141">
        <v>6.6029999999999998</v>
      </c>
      <c r="J1460" s="141">
        <v>2.2799999999999998</v>
      </c>
      <c r="K1460" s="141">
        <v>35.405833333333298</v>
      </c>
      <c r="L1460" s="144"/>
      <c r="M1460" s="141">
        <v>19470</v>
      </c>
      <c r="N1460" s="141">
        <v>4690.0793999999996</v>
      </c>
      <c r="O1460" s="144"/>
      <c r="R1460" s="10"/>
    </row>
    <row r="1461" spans="1:18" ht="14.4" x14ac:dyDescent="0.3">
      <c r="A1461" s="143">
        <v>45357.424976851849</v>
      </c>
      <c r="B1461" s="46">
        <f t="shared" si="22"/>
        <v>45357.425000000003</v>
      </c>
      <c r="C1461" s="141">
        <v>2.3187000000000002</v>
      </c>
      <c r="D1461" s="141">
        <v>0.67478695652173903</v>
      </c>
      <c r="E1461" s="141">
        <v>1399.77727272727</v>
      </c>
      <c r="F1461" s="141">
        <v>40.271304347826103</v>
      </c>
      <c r="G1461" s="141">
        <v>38.924999999999997</v>
      </c>
      <c r="H1461" s="141">
        <v>35.9</v>
      </c>
      <c r="I1461" s="141">
        <v>6.6025</v>
      </c>
      <c r="J1461" s="141">
        <v>2.2749999999999999</v>
      </c>
      <c r="K1461" s="141">
        <v>35.598750000000003</v>
      </c>
      <c r="L1461" s="144"/>
      <c r="M1461" s="141">
        <v>19495.25</v>
      </c>
      <c r="N1461" s="141">
        <v>4689.50608333333</v>
      </c>
      <c r="O1461" s="144"/>
      <c r="R1461" s="10"/>
    </row>
    <row r="1462" spans="1:18" ht="14.4" x14ac:dyDescent="0.3">
      <c r="A1462" s="143">
        <v>45357.425671296296</v>
      </c>
      <c r="B1462" s="46">
        <f t="shared" si="22"/>
        <v>45357.42569444445</v>
      </c>
      <c r="C1462" s="141">
        <v>2.31682608695652</v>
      </c>
      <c r="D1462" s="141">
        <v>0.68214782608695601</v>
      </c>
      <c r="E1462" s="141">
        <v>1399.78636363636</v>
      </c>
      <c r="F1462" s="141">
        <v>39.475909090909099</v>
      </c>
      <c r="G1462" s="141">
        <v>38.975000000000001</v>
      </c>
      <c r="H1462" s="141">
        <v>35.914999999999999</v>
      </c>
      <c r="I1462" s="141">
        <v>6.6008181818181804</v>
      </c>
      <c r="J1462" s="141">
        <v>2.29</v>
      </c>
      <c r="K1462" s="141">
        <v>35.536666666666697</v>
      </c>
      <c r="L1462" s="144"/>
      <c r="M1462" s="141">
        <v>19535.25</v>
      </c>
      <c r="N1462" s="141">
        <v>4689.0222666666696</v>
      </c>
      <c r="O1462" s="144"/>
      <c r="R1462" s="10"/>
    </row>
    <row r="1463" spans="1:18" ht="14.4" x14ac:dyDescent="0.3">
      <c r="A1463" s="143">
        <v>45357.426365740743</v>
      </c>
      <c r="B1463" s="46">
        <f t="shared" si="22"/>
        <v>45357.426388888889</v>
      </c>
      <c r="C1463" s="141">
        <v>2.3100999999999998</v>
      </c>
      <c r="D1463" s="141">
        <v>0.69242857142857095</v>
      </c>
      <c r="E1463" s="141">
        <v>1400</v>
      </c>
      <c r="F1463" s="141">
        <v>38.9738095238095</v>
      </c>
      <c r="G1463" s="141">
        <v>39.195</v>
      </c>
      <c r="H1463" s="141">
        <v>35.924999999999997</v>
      </c>
      <c r="I1463" s="141">
        <v>6.6029999999999998</v>
      </c>
      <c r="J1463" s="141">
        <v>2.2850000000000001</v>
      </c>
      <c r="K1463" s="141">
        <v>35.445</v>
      </c>
      <c r="L1463" s="144"/>
      <c r="M1463" s="141">
        <v>19568</v>
      </c>
      <c r="N1463" s="141">
        <v>4688.5708333333296</v>
      </c>
      <c r="O1463" s="144"/>
      <c r="R1463" s="10"/>
    </row>
    <row r="1464" spans="1:18" ht="14.4" x14ac:dyDescent="0.3">
      <c r="A1464" s="143">
        <v>45357.427060185182</v>
      </c>
      <c r="B1464" s="46">
        <f t="shared" si="22"/>
        <v>45357.427083333336</v>
      </c>
      <c r="C1464" s="141">
        <v>2.29882272727273</v>
      </c>
      <c r="D1464" s="141">
        <v>0.69446086956521702</v>
      </c>
      <c r="E1464" s="141">
        <v>1399.8285714285701</v>
      </c>
      <c r="F1464" s="141">
        <v>39.013500000000001</v>
      </c>
      <c r="G1464" s="141">
        <v>39.475000000000001</v>
      </c>
      <c r="H1464" s="141">
        <v>35.94</v>
      </c>
      <c r="I1464" s="141">
        <v>6.6062500000000002</v>
      </c>
      <c r="J1464" s="141">
        <v>2.2949999999999999</v>
      </c>
      <c r="K1464" s="141">
        <v>35.463999999999999</v>
      </c>
      <c r="L1464" s="144"/>
      <c r="M1464" s="141">
        <v>19592</v>
      </c>
      <c r="N1464" s="141">
        <v>4688.10142857143</v>
      </c>
      <c r="O1464" s="144"/>
      <c r="R1464" s="10"/>
    </row>
    <row r="1465" spans="1:18" ht="14.4" x14ac:dyDescent="0.3">
      <c r="A1465" s="143">
        <v>45357.427754629629</v>
      </c>
      <c r="B1465" s="46">
        <f t="shared" si="22"/>
        <v>45357.427777777782</v>
      </c>
      <c r="C1465" s="141">
        <v>2.2951826086956499</v>
      </c>
      <c r="D1465" s="141">
        <v>0.70297826086956505</v>
      </c>
      <c r="E1465" s="141">
        <v>1399.70434782609</v>
      </c>
      <c r="F1465" s="141">
        <v>40.170454545454497</v>
      </c>
      <c r="G1465" s="141">
        <v>39.575000000000003</v>
      </c>
      <c r="H1465" s="141">
        <v>35.953333333333298</v>
      </c>
      <c r="I1465" s="141">
        <v>6.6037692307692302</v>
      </c>
      <c r="J1465" s="141">
        <v>2.31</v>
      </c>
      <c r="K1465" s="141">
        <v>35.6</v>
      </c>
      <c r="L1465" s="144"/>
      <c r="M1465" s="141">
        <v>19642.400000000001</v>
      </c>
      <c r="N1465" s="141">
        <v>4687.5574615384603</v>
      </c>
      <c r="O1465" s="144"/>
      <c r="R1465" s="10"/>
    </row>
    <row r="1466" spans="1:18" ht="14.4" x14ac:dyDescent="0.3">
      <c r="A1466" s="143">
        <v>45357.428449074076</v>
      </c>
      <c r="B1466" s="46">
        <f t="shared" si="22"/>
        <v>45357.428472222222</v>
      </c>
      <c r="C1466" s="141">
        <v>2.30169565217391</v>
      </c>
      <c r="D1466" s="141">
        <v>0.69889565217391303</v>
      </c>
      <c r="E1466" s="141">
        <v>1399.9130434782601</v>
      </c>
      <c r="F1466" s="141">
        <v>40.583500000000001</v>
      </c>
      <c r="G1466" s="141">
        <v>39.39</v>
      </c>
      <c r="H1466" s="141">
        <v>35.956666666666699</v>
      </c>
      <c r="I1466" s="141">
        <v>6.6124999999999998</v>
      </c>
      <c r="J1466" s="141">
        <v>2.3050000000000002</v>
      </c>
      <c r="K1466" s="141">
        <v>35.787999999999997</v>
      </c>
      <c r="L1466" s="144"/>
      <c r="M1466" s="141">
        <v>19642.400000000001</v>
      </c>
      <c r="N1466" s="141">
        <v>4687.0621764705902</v>
      </c>
      <c r="O1466" s="144"/>
      <c r="R1466" s="10"/>
    </row>
    <row r="1467" spans="1:18" ht="14.4" x14ac:dyDescent="0.3">
      <c r="A1467" s="143">
        <v>45357.429143518515</v>
      </c>
      <c r="B1467" s="46">
        <f t="shared" si="22"/>
        <v>45357.429166666669</v>
      </c>
      <c r="C1467" s="141">
        <v>2.3102181818181799</v>
      </c>
      <c r="D1467" s="141">
        <v>0.70204545454545497</v>
      </c>
      <c r="E1467" s="141">
        <v>1399.9210526315801</v>
      </c>
      <c r="F1467" s="141">
        <v>40.710500000000003</v>
      </c>
      <c r="G1467" s="141">
        <v>39.18</v>
      </c>
      <c r="H1467" s="141">
        <v>35.953333333333298</v>
      </c>
      <c r="I1467" s="141">
        <v>6.6021818181818199</v>
      </c>
      <c r="J1467" s="141">
        <v>2.2999999999999998</v>
      </c>
      <c r="K1467" s="141">
        <v>35.891666666666701</v>
      </c>
      <c r="L1467" s="144"/>
      <c r="M1467" s="141">
        <v>19686.5</v>
      </c>
      <c r="N1467" s="141">
        <v>4686.4905294117698</v>
      </c>
      <c r="O1467" s="144"/>
      <c r="R1467" s="10"/>
    </row>
    <row r="1468" spans="1:18" ht="14.4" x14ac:dyDescent="0.3">
      <c r="A1468" s="143">
        <v>45357.429837962962</v>
      </c>
      <c r="B1468" s="46">
        <f t="shared" si="22"/>
        <v>45357.429861111115</v>
      </c>
      <c r="C1468" s="141">
        <v>2.3069391304347802</v>
      </c>
      <c r="D1468" s="141">
        <v>0.678713043478261</v>
      </c>
      <c r="E1468" s="141">
        <v>1399.9090909090901</v>
      </c>
      <c r="F1468" s="141">
        <v>39.426818181818199</v>
      </c>
      <c r="G1468" s="141">
        <v>39.28</v>
      </c>
      <c r="H1468" s="141">
        <v>35.954999999999998</v>
      </c>
      <c r="I1468" s="141">
        <v>6.6044999999999998</v>
      </c>
      <c r="J1468" s="141">
        <v>2.3066666666666702</v>
      </c>
      <c r="K1468" s="141">
        <v>35.841818181818198</v>
      </c>
      <c r="L1468" s="144"/>
      <c r="M1468" s="141">
        <v>19719</v>
      </c>
      <c r="N1468" s="141">
        <v>4685.95669230769</v>
      </c>
      <c r="O1468" s="144"/>
      <c r="R1468" s="10"/>
    </row>
    <row r="1469" spans="1:18" ht="14.4" x14ac:dyDescent="0.3">
      <c r="A1469" s="143">
        <v>45357.430532407408</v>
      </c>
      <c r="B1469" s="46">
        <f t="shared" si="22"/>
        <v>45357.430555555555</v>
      </c>
      <c r="C1469" s="141">
        <v>2.2977565217391298</v>
      </c>
      <c r="D1469" s="141">
        <v>0.701569565217391</v>
      </c>
      <c r="E1469" s="141">
        <v>1400.79565217391</v>
      </c>
      <c r="F1469" s="141">
        <v>38.843181818181797</v>
      </c>
      <c r="G1469" s="141">
        <v>39.465000000000003</v>
      </c>
      <c r="H1469" s="141">
        <v>35.97</v>
      </c>
      <c r="I1469" s="141">
        <v>6.6063749999999999</v>
      </c>
      <c r="J1469" s="141">
        <v>2.31666666666667</v>
      </c>
      <c r="K1469" s="141">
        <v>35.729999999999997</v>
      </c>
      <c r="L1469" s="144"/>
      <c r="M1469" s="141">
        <v>19758.166666666701</v>
      </c>
      <c r="N1469" s="141">
        <v>4685.4658124999996</v>
      </c>
      <c r="O1469" s="144"/>
      <c r="R1469" s="10"/>
    </row>
    <row r="1470" spans="1:18" ht="14.4" x14ac:dyDescent="0.3">
      <c r="A1470" s="143">
        <v>45357.431226851855</v>
      </c>
      <c r="B1470" s="46">
        <f t="shared" si="22"/>
        <v>45357.431250000001</v>
      </c>
      <c r="C1470" s="141">
        <v>2.28630434782609</v>
      </c>
      <c r="D1470" s="141">
        <v>0.70236086956521704</v>
      </c>
      <c r="E1470" s="141">
        <v>1400.1434782608701</v>
      </c>
      <c r="F1470" s="141">
        <v>39.094545454545496</v>
      </c>
      <c r="G1470" s="141">
        <v>39.840000000000003</v>
      </c>
      <c r="H1470" s="141">
        <v>35.975000000000001</v>
      </c>
      <c r="I1470" s="141">
        <v>6.6135000000000002</v>
      </c>
      <c r="J1470" s="141">
        <v>2.31</v>
      </c>
      <c r="K1470" s="141">
        <v>35.619999999999997</v>
      </c>
      <c r="L1470" s="144"/>
      <c r="M1470" s="141">
        <v>19758.166666666701</v>
      </c>
      <c r="N1470" s="141">
        <v>4684.9563076923096</v>
      </c>
      <c r="O1470" s="144"/>
      <c r="R1470" s="10"/>
    </row>
    <row r="1471" spans="1:18" ht="14.4" x14ac:dyDescent="0.3">
      <c r="A1471" s="143">
        <v>45357.431921296295</v>
      </c>
      <c r="B1471" s="46">
        <f t="shared" si="22"/>
        <v>45357.431944444448</v>
      </c>
      <c r="C1471" s="141">
        <v>2.2898869565217401</v>
      </c>
      <c r="D1471" s="141">
        <v>0.70659130434782602</v>
      </c>
      <c r="E1471" s="141">
        <v>1399.85</v>
      </c>
      <c r="F1471" s="141">
        <v>40.690952380952403</v>
      </c>
      <c r="G1471" s="141">
        <v>39.71</v>
      </c>
      <c r="H1471" s="141">
        <v>35.97</v>
      </c>
      <c r="I1471" s="141">
        <v>6.6029999999999998</v>
      </c>
      <c r="J1471" s="141">
        <v>2.2999999999999998</v>
      </c>
      <c r="K1471" s="141">
        <v>35.820833333333297</v>
      </c>
      <c r="L1471" s="144"/>
      <c r="M1471" s="141">
        <v>19803</v>
      </c>
      <c r="N1471" s="141">
        <v>4684.4210666666704</v>
      </c>
      <c r="O1471" s="144"/>
      <c r="R1471" s="10"/>
    </row>
    <row r="1472" spans="1:18" ht="14.4" x14ac:dyDescent="0.3">
      <c r="A1472" s="143">
        <v>45357.432615740741</v>
      </c>
      <c r="B1472" s="46">
        <f t="shared" si="22"/>
        <v>45357.432638888888</v>
      </c>
      <c r="C1472" s="141">
        <v>2.2886695652173898</v>
      </c>
      <c r="D1472" s="141">
        <v>0.71130869565217403</v>
      </c>
      <c r="E1472" s="141">
        <v>1399.94545454545</v>
      </c>
      <c r="F1472" s="141">
        <v>39.395714285714298</v>
      </c>
      <c r="G1472" s="141">
        <v>39.704999999999998</v>
      </c>
      <c r="H1472" s="141">
        <v>35.984999999999999</v>
      </c>
      <c r="I1472" s="141">
        <v>6.6105714285714301</v>
      </c>
      <c r="J1472" s="141">
        <v>2.3149999999999999</v>
      </c>
      <c r="K1472" s="141">
        <v>36.01</v>
      </c>
      <c r="L1472" s="144"/>
      <c r="M1472" s="141">
        <v>19848.599999999999</v>
      </c>
      <c r="N1472" s="141">
        <v>4683.9170833333301</v>
      </c>
      <c r="O1472" s="144"/>
      <c r="R1472" s="10"/>
    </row>
    <row r="1473" spans="1:18" ht="14.4" x14ac:dyDescent="0.3">
      <c r="A1473" s="143">
        <v>45357.433310185188</v>
      </c>
      <c r="B1473" s="46">
        <f t="shared" si="22"/>
        <v>45357.433333333334</v>
      </c>
      <c r="C1473" s="141">
        <v>2.2805521739130401</v>
      </c>
      <c r="D1473" s="141">
        <v>0.71735652173913</v>
      </c>
      <c r="E1473" s="141">
        <v>1400.3173913043499</v>
      </c>
      <c r="F1473" s="141">
        <v>39.662173913043503</v>
      </c>
      <c r="G1473" s="141">
        <v>39.975000000000001</v>
      </c>
      <c r="H1473" s="141">
        <v>35.984999999999999</v>
      </c>
      <c r="I1473" s="141">
        <v>6.61</v>
      </c>
      <c r="J1473" s="141">
        <v>2.3149999999999999</v>
      </c>
      <c r="K1473" s="141">
        <v>35.972857142857102</v>
      </c>
      <c r="L1473" s="144"/>
      <c r="M1473" s="141">
        <v>19885</v>
      </c>
      <c r="N1473" s="141">
        <v>4683.4188750000003</v>
      </c>
      <c r="O1473" s="144"/>
      <c r="R1473" s="10"/>
    </row>
    <row r="1474" spans="1:18" ht="14.4" x14ac:dyDescent="0.3">
      <c r="A1474" s="143">
        <v>45357.434004629627</v>
      </c>
      <c r="B1474" s="46">
        <f t="shared" si="22"/>
        <v>45357.434027777781</v>
      </c>
      <c r="C1474" s="141">
        <v>2.2921739130434799</v>
      </c>
      <c r="D1474" s="141">
        <v>0.72006363636363602</v>
      </c>
      <c r="E1474" s="141">
        <v>1399.6260869565201</v>
      </c>
      <c r="F1474" s="141">
        <v>41.529545454545499</v>
      </c>
      <c r="G1474" s="141">
        <v>39.645000000000003</v>
      </c>
      <c r="H1474" s="141">
        <v>35.984999999999999</v>
      </c>
      <c r="I1474" s="141">
        <v>6.6004285714285702</v>
      </c>
      <c r="J1474" s="141">
        <v>2.31</v>
      </c>
      <c r="K1474" s="141">
        <v>36.102142857142901</v>
      </c>
      <c r="L1474" s="144"/>
      <c r="M1474" s="141">
        <v>19915.2</v>
      </c>
      <c r="N1474" s="141">
        <v>4682.9000833333303</v>
      </c>
      <c r="O1474" s="144"/>
      <c r="R1474" s="10"/>
    </row>
    <row r="1475" spans="1:18" ht="14.4" x14ac:dyDescent="0.3">
      <c r="A1475" s="143">
        <v>45357.434699074074</v>
      </c>
      <c r="B1475" s="46">
        <f t="shared" ref="B1475:B1538" si="23">MROUND(A1475,"00:01:00")</f>
        <v>45357.43472222222</v>
      </c>
      <c r="C1475" s="141">
        <v>2.2975173913043498</v>
      </c>
      <c r="D1475" s="141">
        <v>0.71305652173913003</v>
      </c>
      <c r="E1475" s="141">
        <v>1400.00476190476</v>
      </c>
      <c r="F1475" s="141">
        <v>39.312272727272699</v>
      </c>
      <c r="G1475" s="141">
        <v>39.57</v>
      </c>
      <c r="H1475" s="141">
        <v>35.996666666666698</v>
      </c>
      <c r="I1475" s="141">
        <v>6.6165833333333302</v>
      </c>
      <c r="J1475" s="141">
        <v>2.31</v>
      </c>
      <c r="K1475" s="141">
        <v>36.203000000000003</v>
      </c>
      <c r="L1475" s="144"/>
      <c r="M1475" s="141">
        <v>19968</v>
      </c>
      <c r="N1475" s="141">
        <v>4682.3895833333299</v>
      </c>
      <c r="O1475" s="144"/>
      <c r="R1475" s="10"/>
    </row>
    <row r="1476" spans="1:18" ht="14.4" x14ac:dyDescent="0.3">
      <c r="A1476" s="143">
        <v>45357.435393518521</v>
      </c>
      <c r="B1476" s="46">
        <f t="shared" si="23"/>
        <v>45357.435416666667</v>
      </c>
      <c r="C1476" s="141">
        <v>2.2844571428571401</v>
      </c>
      <c r="D1476" s="141">
        <v>0.71918636363636401</v>
      </c>
      <c r="E1476" s="141">
        <v>1399.6523809523801</v>
      </c>
      <c r="F1476" s="141">
        <v>39.372380952381</v>
      </c>
      <c r="G1476" s="141">
        <v>39.875</v>
      </c>
      <c r="H1476" s="141">
        <v>35.994</v>
      </c>
      <c r="I1476" s="141">
        <v>6.6055000000000001</v>
      </c>
      <c r="J1476" s="141">
        <v>2.3250000000000002</v>
      </c>
      <c r="K1476" s="141">
        <v>35.981818181818198</v>
      </c>
      <c r="L1476" s="144"/>
      <c r="M1476" s="141">
        <v>19968</v>
      </c>
      <c r="N1476" s="141">
        <v>4681.8362307692296</v>
      </c>
      <c r="O1476" s="144"/>
      <c r="R1476" s="10"/>
    </row>
    <row r="1477" spans="1:18" ht="14.4" x14ac:dyDescent="0.3">
      <c r="A1477" s="143">
        <v>45357.43608796296</v>
      </c>
      <c r="B1477" s="46">
        <f t="shared" si="23"/>
        <v>45357.436111111114</v>
      </c>
      <c r="C1477" s="141">
        <v>2.28166363636364</v>
      </c>
      <c r="D1477" s="141">
        <v>0.70869090909090904</v>
      </c>
      <c r="E1477" s="141">
        <v>1399.97727272727</v>
      </c>
      <c r="F1477" s="141">
        <v>39.56</v>
      </c>
      <c r="G1477" s="141">
        <v>39.880000000000003</v>
      </c>
      <c r="H1477" s="141">
        <v>36.005000000000003</v>
      </c>
      <c r="I1477" s="141">
        <v>6.6028571428571396</v>
      </c>
      <c r="J1477" s="141">
        <v>2.33</v>
      </c>
      <c r="K1477" s="141">
        <v>35.9672727272727</v>
      </c>
      <c r="L1477" s="144"/>
      <c r="M1477" s="141">
        <v>19993</v>
      </c>
      <c r="N1477" s="141">
        <v>4681.384</v>
      </c>
      <c r="O1477" s="144"/>
      <c r="R1477" s="10"/>
    </row>
    <row r="1478" spans="1:18" ht="14.4" x14ac:dyDescent="0.3">
      <c r="A1478" s="143">
        <v>45357.436782407407</v>
      </c>
      <c r="B1478" s="46">
        <f t="shared" si="23"/>
        <v>45357.436805555561</v>
      </c>
      <c r="C1478" s="141">
        <v>2.2770434782608699</v>
      </c>
      <c r="D1478" s="141">
        <v>0.72905652173913005</v>
      </c>
      <c r="E1478" s="141">
        <v>1399.8454545454499</v>
      </c>
      <c r="F1478" s="141">
        <v>40.811818181818197</v>
      </c>
      <c r="G1478" s="141">
        <v>40.024999999999999</v>
      </c>
      <c r="H1478" s="141">
        <v>36.005000000000003</v>
      </c>
      <c r="I1478" s="141">
        <v>6.6035333333333304</v>
      </c>
      <c r="J1478" s="141">
        <v>2.34</v>
      </c>
      <c r="K1478" s="141">
        <v>36.075000000000003</v>
      </c>
      <c r="L1478" s="144"/>
      <c r="M1478" s="141">
        <v>20050.857142857101</v>
      </c>
      <c r="N1478" s="141">
        <v>4680.8604666666697</v>
      </c>
      <c r="O1478" s="144"/>
      <c r="R1478" s="10"/>
    </row>
    <row r="1479" spans="1:18" ht="14.4" x14ac:dyDescent="0.3">
      <c r="A1479" s="143">
        <v>45357.437476851854</v>
      </c>
      <c r="B1479" s="46">
        <f t="shared" si="23"/>
        <v>45357.4375</v>
      </c>
      <c r="C1479" s="141">
        <v>2.2831130434782598</v>
      </c>
      <c r="D1479" s="141">
        <v>0.71879565217391295</v>
      </c>
      <c r="E1479" s="141">
        <v>1400.1130434782599</v>
      </c>
      <c r="F1479" s="141">
        <v>39.702608695652202</v>
      </c>
      <c r="G1479" s="141">
        <v>39.83</v>
      </c>
      <c r="H1479" s="141">
        <v>36</v>
      </c>
      <c r="I1479" s="141">
        <v>6.6144999999999996</v>
      </c>
      <c r="J1479" s="141">
        <v>2.335</v>
      </c>
      <c r="K1479" s="141">
        <v>36.252000000000002</v>
      </c>
      <c r="L1479" s="144"/>
      <c r="M1479" s="141">
        <v>20050.857142857101</v>
      </c>
      <c r="N1479" s="141">
        <v>4680.2406428571403</v>
      </c>
      <c r="O1479" s="144"/>
      <c r="R1479" s="10"/>
    </row>
    <row r="1480" spans="1:18" ht="14.4" x14ac:dyDescent="0.3">
      <c r="A1480" s="143">
        <v>45357.438171296293</v>
      </c>
      <c r="B1480" s="46">
        <f t="shared" si="23"/>
        <v>45357.438194444447</v>
      </c>
      <c r="C1480" s="141">
        <v>2.2759782608695698</v>
      </c>
      <c r="D1480" s="141">
        <v>0.72153913043478302</v>
      </c>
      <c r="E1480" s="141">
        <v>1400.1772727272701</v>
      </c>
      <c r="F1480" s="141">
        <v>38.776521739130402</v>
      </c>
      <c r="G1480" s="141">
        <v>40.1</v>
      </c>
      <c r="H1480" s="141">
        <v>36.005000000000003</v>
      </c>
      <c r="I1480" s="141">
        <v>6.6020714285714304</v>
      </c>
      <c r="J1480" s="141">
        <v>2.335</v>
      </c>
      <c r="K1480" s="141">
        <v>36.254444444444403</v>
      </c>
      <c r="L1480" s="144"/>
      <c r="M1480" s="141">
        <v>20103.5</v>
      </c>
      <c r="N1480" s="141">
        <v>4679.6419374999996</v>
      </c>
      <c r="O1480" s="144"/>
      <c r="R1480" s="10"/>
    </row>
    <row r="1481" spans="1:18" ht="14.4" x14ac:dyDescent="0.3">
      <c r="A1481" s="143">
        <v>45357.43886574074</v>
      </c>
      <c r="B1481" s="46">
        <f t="shared" si="23"/>
        <v>45357.438888888893</v>
      </c>
      <c r="C1481" s="141">
        <v>2.2689652173913002</v>
      </c>
      <c r="D1481" s="141">
        <v>0.74057826086956502</v>
      </c>
      <c r="E1481" s="141">
        <v>1400.04347826087</v>
      </c>
      <c r="F1481" s="141">
        <v>39.507142857142902</v>
      </c>
      <c r="G1481" s="141">
        <v>40.32</v>
      </c>
      <c r="H1481" s="141">
        <v>36.011428571428603</v>
      </c>
      <c r="I1481" s="141">
        <v>6.6040769230769198</v>
      </c>
      <c r="J1481" s="141">
        <v>2.3450000000000002</v>
      </c>
      <c r="K1481" s="141">
        <v>36.2218181818182</v>
      </c>
      <c r="L1481" s="144"/>
      <c r="M1481" s="141">
        <v>20134</v>
      </c>
      <c r="N1481" s="141">
        <v>4679.1763333333301</v>
      </c>
      <c r="O1481" s="144"/>
      <c r="R1481" s="10"/>
    </row>
    <row r="1482" spans="1:18" ht="14.4" x14ac:dyDescent="0.3">
      <c r="A1482" s="143">
        <v>45357.439560185187</v>
      </c>
      <c r="B1482" s="46">
        <f t="shared" si="23"/>
        <v>45357.439583333333</v>
      </c>
      <c r="C1482" s="141">
        <v>2.2712363636363602</v>
      </c>
      <c r="D1482" s="141">
        <v>0.72965652173912998</v>
      </c>
      <c r="E1482" s="141">
        <v>1400.2</v>
      </c>
      <c r="F1482" s="141">
        <v>40.703636363636399</v>
      </c>
      <c r="G1482" s="141">
        <v>40.15</v>
      </c>
      <c r="H1482" s="141">
        <v>36.008000000000003</v>
      </c>
      <c r="I1482" s="141">
        <v>6.6080714285714297</v>
      </c>
      <c r="J1482" s="141">
        <v>2.3540000000000001</v>
      </c>
      <c r="K1482" s="141">
        <v>36.31</v>
      </c>
      <c r="L1482" s="144"/>
      <c r="M1482" s="141">
        <v>20178.8</v>
      </c>
      <c r="N1482" s="141">
        <v>4678.6193571428603</v>
      </c>
      <c r="O1482" s="144"/>
      <c r="R1482" s="10"/>
    </row>
    <row r="1483" spans="1:18" ht="14.4" x14ac:dyDescent="0.3">
      <c r="A1483" s="143">
        <v>45357.440254629626</v>
      </c>
      <c r="B1483" s="46">
        <f t="shared" si="23"/>
        <v>45357.44027777778</v>
      </c>
      <c r="C1483" s="141">
        <v>2.2711619047618998</v>
      </c>
      <c r="D1483" s="141">
        <v>0.72901818181818201</v>
      </c>
      <c r="E1483" s="141">
        <v>1400.0809523809501</v>
      </c>
      <c r="F1483" s="141">
        <v>38.177272727272701</v>
      </c>
      <c r="G1483" s="141">
        <v>40.295000000000002</v>
      </c>
      <c r="H1483" s="141">
        <v>36.015000000000001</v>
      </c>
      <c r="I1483" s="141">
        <v>6.6105</v>
      </c>
      <c r="J1483" s="141">
        <v>2.36</v>
      </c>
      <c r="K1483" s="141">
        <v>36.354999999999997</v>
      </c>
      <c r="L1483" s="144"/>
      <c r="M1483" s="141">
        <v>20217</v>
      </c>
      <c r="N1483" s="141">
        <v>4678.0951428571398</v>
      </c>
      <c r="O1483" s="144"/>
      <c r="R1483" s="10"/>
    </row>
    <row r="1484" spans="1:18" ht="14.4" x14ac:dyDescent="0.3">
      <c r="A1484" s="143">
        <v>45357.440949074073</v>
      </c>
      <c r="B1484" s="46">
        <f t="shared" si="23"/>
        <v>45357.440972222226</v>
      </c>
      <c r="C1484" s="141">
        <v>2.2551869565217402</v>
      </c>
      <c r="D1484" s="141">
        <v>0.74005217391304301</v>
      </c>
      <c r="E1484" s="141">
        <v>1400.20434782609</v>
      </c>
      <c r="F1484" s="141">
        <v>40.5008695652174</v>
      </c>
      <c r="G1484" s="141">
        <v>40.575000000000003</v>
      </c>
      <c r="H1484" s="141">
        <v>36.015000000000001</v>
      </c>
      <c r="I1484" s="141">
        <v>6.6035000000000004</v>
      </c>
      <c r="J1484" s="141">
        <v>2.3540000000000001</v>
      </c>
      <c r="K1484" s="141">
        <v>36.442</v>
      </c>
      <c r="L1484" s="144"/>
      <c r="M1484" s="141">
        <v>20263.8</v>
      </c>
      <c r="N1484" s="141">
        <v>4677.5829999999996</v>
      </c>
      <c r="O1484" s="144"/>
      <c r="R1484" s="10"/>
    </row>
    <row r="1485" spans="1:18" ht="14.4" x14ac:dyDescent="0.3">
      <c r="A1485" s="143">
        <v>45357.441643518519</v>
      </c>
      <c r="B1485" s="46">
        <f t="shared" si="23"/>
        <v>45357.441666666666</v>
      </c>
      <c r="C1485" s="141">
        <v>2.2689863636363601</v>
      </c>
      <c r="D1485" s="141">
        <v>0.72919545454545498</v>
      </c>
      <c r="E1485" s="141">
        <v>1400.13333333333</v>
      </c>
      <c r="F1485" s="141">
        <v>40.878571428571398</v>
      </c>
      <c r="G1485" s="141">
        <v>40.195</v>
      </c>
      <c r="H1485" s="141">
        <v>36.015000000000001</v>
      </c>
      <c r="I1485" s="141">
        <v>6.6144999999999996</v>
      </c>
      <c r="J1485" s="141">
        <v>2.3650000000000002</v>
      </c>
      <c r="K1485" s="141">
        <v>36.576666666666704</v>
      </c>
      <c r="L1485" s="144"/>
      <c r="M1485" s="141">
        <v>20263.8</v>
      </c>
      <c r="N1485" s="141">
        <v>4677.0765625000004</v>
      </c>
      <c r="O1485" s="144"/>
      <c r="R1485" s="10"/>
    </row>
    <row r="1486" spans="1:18" ht="14.4" x14ac:dyDescent="0.3">
      <c r="A1486" s="143">
        <v>45357.442337962966</v>
      </c>
      <c r="B1486" s="46">
        <f t="shared" si="23"/>
        <v>45357.442361111112</v>
      </c>
      <c r="C1486" s="141">
        <v>2.2711999999999999</v>
      </c>
      <c r="D1486" s="141">
        <v>0.72678695652173897</v>
      </c>
      <c r="E1486" s="141">
        <v>1400.1826086956501</v>
      </c>
      <c r="F1486" s="141">
        <v>40.847727272727298</v>
      </c>
      <c r="G1486" s="141">
        <v>40.17</v>
      </c>
      <c r="H1486" s="141">
        <v>36.01</v>
      </c>
      <c r="I1486" s="141">
        <v>6.6025</v>
      </c>
      <c r="J1486" s="141">
        <v>2.375</v>
      </c>
      <c r="K1486" s="141">
        <v>36.515000000000001</v>
      </c>
      <c r="L1486" s="144"/>
      <c r="M1486" s="141">
        <v>20299.5</v>
      </c>
      <c r="N1486" s="141">
        <v>4676.4645294117599</v>
      </c>
      <c r="O1486" s="144"/>
      <c r="R1486" s="10"/>
    </row>
    <row r="1487" spans="1:18" ht="14.4" x14ac:dyDescent="0.3">
      <c r="A1487" s="143">
        <v>45357.443032407406</v>
      </c>
      <c r="B1487" s="46">
        <f t="shared" si="23"/>
        <v>45357.443055555559</v>
      </c>
      <c r="C1487" s="141">
        <v>2.2879043478260899</v>
      </c>
      <c r="D1487" s="141">
        <v>0.71204782608695605</v>
      </c>
      <c r="E1487" s="141">
        <v>1399.9523809523801</v>
      </c>
      <c r="F1487" s="141">
        <v>40.160869565217403</v>
      </c>
      <c r="G1487" s="141">
        <v>39.78</v>
      </c>
      <c r="H1487" s="141">
        <v>36.015000000000001</v>
      </c>
      <c r="I1487" s="141">
        <v>6.6089285714285699</v>
      </c>
      <c r="J1487" s="141">
        <v>2.375</v>
      </c>
      <c r="K1487" s="141">
        <v>36.384999999999998</v>
      </c>
      <c r="L1487" s="144"/>
      <c r="M1487" s="141">
        <v>20344.599999999999</v>
      </c>
      <c r="N1487" s="141">
        <v>4675.9290625000003</v>
      </c>
      <c r="O1487" s="144"/>
      <c r="R1487" s="10"/>
    </row>
    <row r="1488" spans="1:18" ht="14.4" x14ac:dyDescent="0.3">
      <c r="A1488" s="143">
        <v>45357.443726851852</v>
      </c>
      <c r="B1488" s="46">
        <f t="shared" si="23"/>
        <v>45357.443749999999</v>
      </c>
      <c r="C1488" s="141">
        <v>2.2714086956521702</v>
      </c>
      <c r="D1488" s="141">
        <v>0.72965217391304305</v>
      </c>
      <c r="E1488" s="141">
        <v>1399.75</v>
      </c>
      <c r="F1488" s="141">
        <v>38.723913043478298</v>
      </c>
      <c r="G1488" s="141">
        <v>40.195</v>
      </c>
      <c r="H1488" s="141">
        <v>36.015000000000001</v>
      </c>
      <c r="I1488" s="141">
        <v>6.6074999999999999</v>
      </c>
      <c r="J1488" s="141">
        <v>2.375</v>
      </c>
      <c r="K1488" s="141">
        <v>36.193846153846202</v>
      </c>
      <c r="L1488" s="144"/>
      <c r="M1488" s="141">
        <v>20382</v>
      </c>
      <c r="N1488" s="141">
        <v>4675.4118749999998</v>
      </c>
      <c r="O1488" s="144"/>
      <c r="R1488" s="10"/>
    </row>
    <row r="1489" spans="1:18" ht="14.4" x14ac:dyDescent="0.3">
      <c r="A1489" s="143">
        <v>45357.444421296299</v>
      </c>
      <c r="B1489" s="46">
        <f t="shared" si="23"/>
        <v>45357.444444444445</v>
      </c>
      <c r="C1489" s="141">
        <v>2.2561130434782601</v>
      </c>
      <c r="D1489" s="141">
        <v>0.749121739130435</v>
      </c>
      <c r="E1489" s="141">
        <v>1400.1565217391301</v>
      </c>
      <c r="F1489" s="141">
        <v>37.7852173913044</v>
      </c>
      <c r="G1489" s="141">
        <v>40.65</v>
      </c>
      <c r="H1489" s="141">
        <v>36.017499999999998</v>
      </c>
      <c r="I1489" s="141">
        <v>6.6040625000000004</v>
      </c>
      <c r="J1489" s="141">
        <v>2.3849999999999998</v>
      </c>
      <c r="K1489" s="141">
        <v>36.11</v>
      </c>
      <c r="L1489" s="144"/>
      <c r="M1489" s="141">
        <v>20428.2</v>
      </c>
      <c r="N1489" s="141">
        <v>4674.8019999999997</v>
      </c>
      <c r="O1489" s="144"/>
      <c r="R1489" s="10"/>
    </row>
    <row r="1490" spans="1:18" ht="14.4" x14ac:dyDescent="0.3">
      <c r="A1490" s="143">
        <v>45357.445115740738</v>
      </c>
      <c r="B1490" s="46">
        <f t="shared" si="23"/>
        <v>45357.445138888892</v>
      </c>
      <c r="C1490" s="141">
        <v>2.2552565217391298</v>
      </c>
      <c r="D1490" s="141">
        <v>0.74710434782608703</v>
      </c>
      <c r="E1490" s="141">
        <v>1399.4652173913</v>
      </c>
      <c r="F1490" s="141">
        <v>42.757391304347799</v>
      </c>
      <c r="G1490" s="141">
        <v>40.51</v>
      </c>
      <c r="H1490" s="141">
        <v>36.014000000000003</v>
      </c>
      <c r="I1490" s="141">
        <v>6.6124999999999998</v>
      </c>
      <c r="J1490" s="141">
        <v>2.4</v>
      </c>
      <c r="K1490" s="141">
        <v>36.304545454545497</v>
      </c>
      <c r="L1490" s="141"/>
      <c r="M1490" s="141">
        <v>20428.2</v>
      </c>
      <c r="N1490" s="141">
        <v>4674.2062777777801</v>
      </c>
      <c r="O1490" s="144"/>
      <c r="R1490" s="10"/>
    </row>
    <row r="1491" spans="1:18" ht="14.4" x14ac:dyDescent="0.3">
      <c r="A1491" s="143">
        <v>45357.445810185185</v>
      </c>
      <c r="B1491" s="46">
        <f t="shared" si="23"/>
        <v>45357.445833333339</v>
      </c>
      <c r="C1491" s="141">
        <v>2.2812695652173902</v>
      </c>
      <c r="D1491" s="141">
        <v>0.71886521739130405</v>
      </c>
      <c r="E1491" s="141">
        <v>1400.3136363636399</v>
      </c>
      <c r="F1491" s="141">
        <v>39.433913043478299</v>
      </c>
      <c r="G1491" s="141">
        <v>39.950000000000003</v>
      </c>
      <c r="H1491" s="141">
        <v>36</v>
      </c>
      <c r="I1491" s="141">
        <v>6.6014375000000003</v>
      </c>
      <c r="J1491" s="141">
        <v>2.39</v>
      </c>
      <c r="K1491" s="141">
        <v>36.723333333333301</v>
      </c>
      <c r="L1491" s="144"/>
      <c r="M1491" s="141">
        <v>20497</v>
      </c>
      <c r="N1491" s="141">
        <v>4673.5430714285703</v>
      </c>
      <c r="O1491" s="144"/>
      <c r="R1491" s="10"/>
    </row>
    <row r="1492" spans="1:18" ht="14.4" x14ac:dyDescent="0.3">
      <c r="A1492" s="143">
        <v>45357.446504629632</v>
      </c>
      <c r="B1492" s="46">
        <f t="shared" si="23"/>
        <v>45357.446527777778</v>
      </c>
      <c r="C1492" s="141">
        <v>2.2545999999999999</v>
      </c>
      <c r="D1492" s="141">
        <v>0.74966818181818196</v>
      </c>
      <c r="E1492" s="141">
        <v>1400.2619047619</v>
      </c>
      <c r="F1492" s="141">
        <v>40.088181818181802</v>
      </c>
      <c r="G1492" s="141">
        <v>40.61</v>
      </c>
      <c r="H1492" s="141">
        <v>36.005000000000003</v>
      </c>
      <c r="I1492" s="141">
        <v>6.6163333333333298</v>
      </c>
      <c r="J1492" s="141">
        <v>2.4</v>
      </c>
      <c r="K1492" s="141">
        <v>36.400909090909103</v>
      </c>
      <c r="L1492" s="144"/>
      <c r="M1492" s="141">
        <v>20548</v>
      </c>
      <c r="N1492" s="141">
        <v>4673.0476250000002</v>
      </c>
      <c r="O1492" s="144"/>
      <c r="R1492" s="10"/>
    </row>
    <row r="1493" spans="1:18" ht="14.4" x14ac:dyDescent="0.3">
      <c r="A1493" s="143">
        <v>45357.447199074071</v>
      </c>
      <c r="B1493" s="46">
        <f t="shared" si="23"/>
        <v>45357.447222222225</v>
      </c>
      <c r="C1493" s="141">
        <v>2.2757227272727301</v>
      </c>
      <c r="D1493" s="141">
        <v>0.72294782608695696</v>
      </c>
      <c r="E1493" s="141">
        <v>1400.3565217391299</v>
      </c>
      <c r="F1493" s="141">
        <v>41.584782608695697</v>
      </c>
      <c r="G1493" s="141">
        <v>39.975000000000001</v>
      </c>
      <c r="H1493" s="141">
        <v>35.993333333333297</v>
      </c>
      <c r="I1493" s="141">
        <v>6.6050000000000004</v>
      </c>
      <c r="J1493" s="141">
        <v>2.39</v>
      </c>
      <c r="K1493" s="141">
        <v>36.439090909090901</v>
      </c>
      <c r="L1493" s="144"/>
      <c r="M1493" s="141">
        <v>20548</v>
      </c>
      <c r="N1493" s="141">
        <v>4672.4786666666696</v>
      </c>
      <c r="O1493" s="144"/>
      <c r="R1493" s="10"/>
    </row>
    <row r="1494" spans="1:18" ht="14.4" x14ac:dyDescent="0.3">
      <c r="A1494" s="143">
        <v>45357.447893518518</v>
      </c>
      <c r="B1494" s="46">
        <f t="shared" si="23"/>
        <v>45357.447916666672</v>
      </c>
      <c r="C1494" s="141">
        <v>2.2733739130434798</v>
      </c>
      <c r="D1494" s="141">
        <v>0.72522173913043497</v>
      </c>
      <c r="E1494" s="141">
        <v>1400.0636363636399</v>
      </c>
      <c r="F1494" s="141">
        <v>38.260909090909102</v>
      </c>
      <c r="G1494" s="141">
        <v>40.185000000000002</v>
      </c>
      <c r="H1494" s="141">
        <v>35.996000000000002</v>
      </c>
      <c r="I1494" s="141">
        <v>6.6029285714285697</v>
      </c>
      <c r="J1494" s="141">
        <v>2.4049999999999998</v>
      </c>
      <c r="K1494" s="141">
        <v>36.407499999999999</v>
      </c>
      <c r="L1494" s="144"/>
      <c r="M1494" s="141">
        <v>20572.666666666701</v>
      </c>
      <c r="N1494" s="141">
        <v>4671.8748333333297</v>
      </c>
      <c r="O1494" s="144"/>
      <c r="R1494" s="10"/>
    </row>
    <row r="1495" spans="1:18" ht="14.4" x14ac:dyDescent="0.3">
      <c r="A1495" s="143">
        <v>45357.448587962965</v>
      </c>
      <c r="B1495" s="46">
        <f t="shared" si="23"/>
        <v>45357.448611111111</v>
      </c>
      <c r="C1495" s="141">
        <v>2.2535909090909101</v>
      </c>
      <c r="D1495" s="141">
        <v>0.74258636363636399</v>
      </c>
      <c r="E1495" s="141">
        <v>1399.74090909091</v>
      </c>
      <c r="F1495" s="141">
        <v>38.8157142857143</v>
      </c>
      <c r="G1495" s="141">
        <v>40.700000000000003</v>
      </c>
      <c r="H1495" s="141">
        <v>36.006666666666703</v>
      </c>
      <c r="I1495" s="141">
        <v>6.6038181818181796</v>
      </c>
      <c r="J1495" s="141">
        <v>2.4049999999999998</v>
      </c>
      <c r="K1495" s="141">
        <v>36.134</v>
      </c>
      <c r="L1495" s="144"/>
      <c r="M1495" s="141">
        <v>20611.75</v>
      </c>
      <c r="N1495" s="141">
        <v>4671.3973076923103</v>
      </c>
      <c r="O1495" s="144"/>
      <c r="R1495" s="10"/>
    </row>
    <row r="1496" spans="1:18" ht="14.4" x14ac:dyDescent="0.3">
      <c r="A1496" s="143">
        <v>45357.449282407404</v>
      </c>
      <c r="B1496" s="46">
        <f t="shared" si="23"/>
        <v>45357.449305555558</v>
      </c>
      <c r="C1496" s="141">
        <v>2.2638347826087002</v>
      </c>
      <c r="D1496" s="141">
        <v>0.72703913043478297</v>
      </c>
      <c r="E1496" s="141">
        <v>1400.24782608696</v>
      </c>
      <c r="F1496" s="141">
        <v>42.066086956521701</v>
      </c>
      <c r="G1496" s="141">
        <v>40.295000000000002</v>
      </c>
      <c r="H1496" s="141">
        <v>36.0042857142857</v>
      </c>
      <c r="I1496" s="141">
        <v>6.6033999999999997</v>
      </c>
      <c r="J1496" s="141">
        <v>2.415</v>
      </c>
      <c r="K1496" s="141">
        <v>36.349333333333298</v>
      </c>
      <c r="L1496" s="144"/>
      <c r="M1496" s="141">
        <v>20655.333333333299</v>
      </c>
      <c r="N1496" s="141">
        <v>4670.8141764705897</v>
      </c>
      <c r="O1496" s="144"/>
      <c r="R1496" s="10"/>
    </row>
    <row r="1497" spans="1:18" ht="14.4" x14ac:dyDescent="0.3">
      <c r="A1497" s="143">
        <v>45357.449976851851</v>
      </c>
      <c r="B1497" s="46">
        <f t="shared" si="23"/>
        <v>45357.450000000004</v>
      </c>
      <c r="C1497" s="141">
        <v>2.27025652173913</v>
      </c>
      <c r="D1497" s="141">
        <v>0.72615217391304299</v>
      </c>
      <c r="E1497" s="141">
        <v>1399.98181818182</v>
      </c>
      <c r="F1497" s="141">
        <v>39.468421052631598</v>
      </c>
      <c r="G1497" s="141">
        <v>40.270000000000003</v>
      </c>
      <c r="H1497" s="141">
        <v>36.005000000000003</v>
      </c>
      <c r="I1497" s="141">
        <v>6.6028000000000002</v>
      </c>
      <c r="J1497" s="141">
        <v>2.42</v>
      </c>
      <c r="K1497" s="141">
        <v>36.505000000000003</v>
      </c>
      <c r="L1497" s="144"/>
      <c r="M1497" s="141">
        <v>20699</v>
      </c>
      <c r="N1497" s="141">
        <v>4670.2137333333303</v>
      </c>
      <c r="O1497" s="144"/>
      <c r="R1497" s="10"/>
    </row>
    <row r="1498" spans="1:18" ht="14.4" x14ac:dyDescent="0.3">
      <c r="A1498" s="143">
        <v>45357.450671296298</v>
      </c>
      <c r="B1498" s="46">
        <f t="shared" si="23"/>
        <v>45357.450694444444</v>
      </c>
      <c r="C1498" s="141">
        <v>2.2624818181818198</v>
      </c>
      <c r="D1498" s="141">
        <v>0.73219999999999996</v>
      </c>
      <c r="E1498" s="141">
        <v>1399.61904761905</v>
      </c>
      <c r="F1498" s="141">
        <v>40.084545454545498</v>
      </c>
      <c r="G1498" s="141">
        <v>40.414999999999999</v>
      </c>
      <c r="H1498" s="141">
        <v>36</v>
      </c>
      <c r="I1498" s="141">
        <v>6.6006153846153897</v>
      </c>
      <c r="J1498" s="141">
        <v>2.4300000000000002</v>
      </c>
      <c r="K1498" s="141">
        <v>36.308999999999997</v>
      </c>
      <c r="L1498" s="144"/>
      <c r="M1498" s="141">
        <v>20740.5</v>
      </c>
      <c r="N1498" s="141">
        <v>4669.6514999999999</v>
      </c>
      <c r="O1498" s="144"/>
      <c r="R1498" s="10"/>
    </row>
    <row r="1499" spans="1:18" ht="14.4" x14ac:dyDescent="0.3">
      <c r="A1499" s="143">
        <v>45357.451365740744</v>
      </c>
      <c r="B1499" s="46">
        <f t="shared" si="23"/>
        <v>45357.451388888891</v>
      </c>
      <c r="C1499" s="141">
        <v>2.2766000000000002</v>
      </c>
      <c r="D1499" s="141">
        <v>0.72494090909090902</v>
      </c>
      <c r="E1499" s="141">
        <v>1399.9666666666701</v>
      </c>
      <c r="F1499" s="141">
        <v>40.747272727272701</v>
      </c>
      <c r="G1499" s="141">
        <v>40.034999999999997</v>
      </c>
      <c r="H1499" s="141">
        <v>36.003333333333302</v>
      </c>
      <c r="I1499" s="141">
        <v>6.61328571428571</v>
      </c>
      <c r="J1499" s="141">
        <v>2.4249999999999998</v>
      </c>
      <c r="K1499" s="141">
        <v>36.299999999999997</v>
      </c>
      <c r="L1499" s="144"/>
      <c r="M1499" s="141">
        <v>20772.333333333299</v>
      </c>
      <c r="N1499" s="141">
        <v>4669.1305833333299</v>
      </c>
      <c r="O1499" s="144"/>
      <c r="R1499" s="10"/>
    </row>
    <row r="1500" spans="1:18" ht="14.4" x14ac:dyDescent="0.3">
      <c r="A1500" s="143">
        <v>45357.452060185184</v>
      </c>
      <c r="B1500" s="46">
        <f t="shared" si="23"/>
        <v>45357.452083333337</v>
      </c>
      <c r="C1500" s="141">
        <v>2.2616590909090899</v>
      </c>
      <c r="D1500" s="141">
        <v>0.72477727272727299</v>
      </c>
      <c r="E1500" s="141">
        <v>1399.51363636364</v>
      </c>
      <c r="F1500" s="141">
        <v>39.1933333333333</v>
      </c>
      <c r="G1500" s="141">
        <v>40.405000000000001</v>
      </c>
      <c r="H1500" s="141">
        <v>36.005000000000003</v>
      </c>
      <c r="I1500" s="141">
        <v>6.6055000000000001</v>
      </c>
      <c r="J1500" s="141">
        <v>2.4249999999999998</v>
      </c>
      <c r="K1500" s="141">
        <v>36.253</v>
      </c>
      <c r="L1500" s="144"/>
      <c r="M1500" s="141">
        <v>20798</v>
      </c>
      <c r="N1500" s="141">
        <v>4668.5144444444404</v>
      </c>
      <c r="O1500" s="144"/>
      <c r="R1500" s="10"/>
    </row>
    <row r="1501" spans="1:18" ht="14.4" x14ac:dyDescent="0.3">
      <c r="A1501" s="143">
        <v>45357.45275462963</v>
      </c>
      <c r="B1501" s="46">
        <f t="shared" si="23"/>
        <v>45357.452777777777</v>
      </c>
      <c r="C1501" s="141">
        <v>2.2642166666666701</v>
      </c>
      <c r="D1501" s="141">
        <v>0.74452083333333297</v>
      </c>
      <c r="E1501" s="141">
        <v>1400.1666666666699</v>
      </c>
      <c r="F1501" s="141">
        <v>40.240434782608702</v>
      </c>
      <c r="G1501" s="141">
        <v>40.4</v>
      </c>
      <c r="H1501" s="141">
        <v>36.005000000000003</v>
      </c>
      <c r="I1501" s="141">
        <v>6.6037692307692302</v>
      </c>
      <c r="J1501" s="141">
        <v>2.4266666666666699</v>
      </c>
      <c r="K1501" s="141">
        <v>36.178750000000001</v>
      </c>
      <c r="L1501" s="144"/>
      <c r="M1501" s="141">
        <v>20822</v>
      </c>
      <c r="N1501" s="141">
        <v>4667.9088000000002</v>
      </c>
      <c r="O1501" s="144"/>
      <c r="R1501" s="10"/>
    </row>
    <row r="1502" spans="1:18" ht="14.4" x14ac:dyDescent="0.3">
      <c r="A1502" s="143">
        <v>45357.453449074077</v>
      </c>
      <c r="B1502" s="46">
        <f t="shared" si="23"/>
        <v>45357.453472222223</v>
      </c>
      <c r="C1502" s="141">
        <v>2.2636086956521702</v>
      </c>
      <c r="D1502" s="141">
        <v>0.74227391304347801</v>
      </c>
      <c r="E1502" s="141">
        <v>1400.3</v>
      </c>
      <c r="F1502" s="141">
        <v>39.676818181818199</v>
      </c>
      <c r="G1502" s="141">
        <v>40.414999999999999</v>
      </c>
      <c r="H1502" s="141">
        <v>36.006</v>
      </c>
      <c r="I1502" s="141">
        <v>6.6063999999999998</v>
      </c>
      <c r="J1502" s="141">
        <v>2.4449999999999998</v>
      </c>
      <c r="K1502" s="141">
        <v>36.295714285714297</v>
      </c>
      <c r="L1502" s="144"/>
      <c r="M1502" s="141">
        <v>20885.8</v>
      </c>
      <c r="N1502" s="141">
        <v>4667.3990000000003</v>
      </c>
      <c r="O1502" s="144"/>
      <c r="R1502" s="10"/>
    </row>
    <row r="1503" spans="1:18" ht="14.4" x14ac:dyDescent="0.3">
      <c r="A1503" s="143">
        <v>45357.454143518517</v>
      </c>
      <c r="B1503" s="46">
        <f t="shared" si="23"/>
        <v>45357.45416666667</v>
      </c>
      <c r="C1503" s="141">
        <v>2.2596227272727298</v>
      </c>
      <c r="D1503" s="141">
        <v>0.74228636363636402</v>
      </c>
      <c r="E1503" s="141">
        <v>1399.87619047619</v>
      </c>
      <c r="F1503" s="141">
        <v>40.168095238095198</v>
      </c>
      <c r="G1503" s="141">
        <v>40.51</v>
      </c>
      <c r="H1503" s="141">
        <v>35.994999999999997</v>
      </c>
      <c r="I1503" s="141">
        <v>6.6120000000000001</v>
      </c>
      <c r="J1503" s="141">
        <v>2.4500000000000002</v>
      </c>
      <c r="K1503" s="141">
        <v>36.32</v>
      </c>
      <c r="L1503" s="144"/>
      <c r="M1503" s="141">
        <v>20885.8</v>
      </c>
      <c r="N1503" s="141">
        <v>4666.7928823529401</v>
      </c>
      <c r="O1503" s="144"/>
      <c r="R1503" s="10"/>
    </row>
    <row r="1504" spans="1:18" ht="14.4" x14ac:dyDescent="0.3">
      <c r="A1504" s="143">
        <v>45357.454837962963</v>
      </c>
      <c r="B1504" s="46">
        <f t="shared" si="23"/>
        <v>45357.454861111109</v>
      </c>
      <c r="C1504" s="141">
        <v>2.26898695652174</v>
      </c>
      <c r="D1504" s="141">
        <v>0.74027826086956505</v>
      </c>
      <c r="E1504" s="141">
        <v>1399.94761904762</v>
      </c>
      <c r="F1504" s="141">
        <v>41.0721739130435</v>
      </c>
      <c r="G1504" s="141">
        <v>40.204999999999998</v>
      </c>
      <c r="H1504" s="141">
        <v>36</v>
      </c>
      <c r="I1504" s="141">
        <v>6.6007333333333298</v>
      </c>
      <c r="J1504" s="141">
        <v>2.4500000000000002</v>
      </c>
      <c r="K1504" s="141">
        <v>36.371111111111098</v>
      </c>
      <c r="L1504" s="144"/>
      <c r="M1504" s="141">
        <v>20940.5</v>
      </c>
      <c r="N1504" s="141">
        <v>4666.2087142857099</v>
      </c>
      <c r="O1504" s="144"/>
      <c r="R1504" s="10"/>
    </row>
    <row r="1505" spans="1:18" ht="14.4" x14ac:dyDescent="0.3">
      <c r="A1505" s="143">
        <v>45357.45553240741</v>
      </c>
      <c r="B1505" s="46">
        <f t="shared" si="23"/>
        <v>45357.455555555556</v>
      </c>
      <c r="C1505" s="141">
        <v>2.2631347826087</v>
      </c>
      <c r="D1505" s="141">
        <v>0.73840434782608699</v>
      </c>
      <c r="E1505" s="141">
        <v>1400.0869565217399</v>
      </c>
      <c r="F1505" s="141">
        <v>38.1421739130435</v>
      </c>
      <c r="G1505" s="141">
        <v>40.450000000000003</v>
      </c>
      <c r="H1505" s="141">
        <v>36.005000000000003</v>
      </c>
      <c r="I1505" s="141">
        <v>6.6005833333333301</v>
      </c>
      <c r="J1505" s="141">
        <v>2.4566666666666701</v>
      </c>
      <c r="K1505" s="141">
        <v>36.377777777777801</v>
      </c>
      <c r="L1505" s="144"/>
      <c r="M1505" s="141">
        <v>20983.5</v>
      </c>
      <c r="N1505" s="141">
        <v>4665.6536500000002</v>
      </c>
      <c r="O1505" s="144"/>
      <c r="R1505" s="10"/>
    </row>
    <row r="1506" spans="1:18" ht="14.4" x14ac:dyDescent="0.3">
      <c r="A1506" s="143">
        <v>45357.456226851849</v>
      </c>
      <c r="B1506" s="46">
        <f t="shared" si="23"/>
        <v>45357.456250000003</v>
      </c>
      <c r="C1506" s="141">
        <v>2.2484166666666701</v>
      </c>
      <c r="D1506" s="141">
        <v>0.74969583333333301</v>
      </c>
      <c r="E1506" s="141">
        <v>1399.74166666667</v>
      </c>
      <c r="F1506" s="141">
        <v>39.649565217391299</v>
      </c>
      <c r="G1506" s="141">
        <v>40.82</v>
      </c>
      <c r="H1506" s="141">
        <v>36.01</v>
      </c>
      <c r="I1506" s="141">
        <v>6.6029999999999998</v>
      </c>
      <c r="J1506" s="141">
        <v>2.4683333333333302</v>
      </c>
      <c r="K1506" s="141">
        <v>36.265555555555601</v>
      </c>
      <c r="L1506" s="144"/>
      <c r="M1506" s="141">
        <v>21014</v>
      </c>
      <c r="N1506" s="141">
        <v>4665.0343333333303</v>
      </c>
      <c r="O1506" s="144"/>
      <c r="R1506" s="10"/>
    </row>
    <row r="1507" spans="1:18" ht="14.4" x14ac:dyDescent="0.3">
      <c r="A1507" s="143">
        <v>45357.456921296296</v>
      </c>
      <c r="B1507" s="46">
        <f t="shared" si="23"/>
        <v>45357.45694444445</v>
      </c>
      <c r="C1507" s="141">
        <v>2.2593260869565199</v>
      </c>
      <c r="D1507" s="141">
        <v>0.73833043478260896</v>
      </c>
      <c r="E1507" s="141">
        <v>1400.0681818181799</v>
      </c>
      <c r="F1507" s="141">
        <v>41.4986363636364</v>
      </c>
      <c r="G1507" s="141">
        <v>40.424999999999997</v>
      </c>
      <c r="H1507" s="141">
        <v>36.005000000000003</v>
      </c>
      <c r="I1507" s="141">
        <v>6.6037333333333299</v>
      </c>
      <c r="J1507" s="141">
        <v>2.4933333333333301</v>
      </c>
      <c r="K1507" s="141">
        <v>36.4946153846154</v>
      </c>
      <c r="L1507" s="144"/>
      <c r="M1507" s="141">
        <v>21038</v>
      </c>
      <c r="N1507" s="141">
        <v>4664.4422857142899</v>
      </c>
      <c r="O1507" s="144"/>
      <c r="R1507" s="10"/>
    </row>
    <row r="1508" spans="1:18" ht="14.4" x14ac:dyDescent="0.3">
      <c r="A1508" s="143">
        <v>45357.457615740743</v>
      </c>
      <c r="B1508" s="46">
        <f t="shared" si="23"/>
        <v>45357.457638888889</v>
      </c>
      <c r="C1508" s="141">
        <v>2.2603652173912998</v>
      </c>
      <c r="D1508" s="141">
        <v>0.73314347826087001</v>
      </c>
      <c r="E1508" s="141">
        <v>1400.24545454545</v>
      </c>
      <c r="F1508" s="141">
        <v>38.718260869565199</v>
      </c>
      <c r="G1508" s="141">
        <v>40.515000000000001</v>
      </c>
      <c r="H1508" s="141">
        <v>36.011666666666699</v>
      </c>
      <c r="I1508" s="141">
        <v>6.6032500000000001</v>
      </c>
      <c r="J1508" s="141">
        <v>2.4933333333333301</v>
      </c>
      <c r="K1508" s="141">
        <v>36.56</v>
      </c>
      <c r="L1508" s="144"/>
      <c r="M1508" s="141">
        <v>21073.666666666701</v>
      </c>
      <c r="N1508" s="141">
        <v>4663.8337647058797</v>
      </c>
      <c r="O1508" s="144"/>
      <c r="R1508" s="10"/>
    </row>
    <row r="1509" spans="1:18" ht="14.4" x14ac:dyDescent="0.3">
      <c r="A1509" s="143">
        <v>45357.458310185182</v>
      </c>
      <c r="B1509" s="46">
        <f t="shared" si="23"/>
        <v>45357.458333333336</v>
      </c>
      <c r="C1509" s="141">
        <v>2.2508347826086998</v>
      </c>
      <c r="D1509" s="141">
        <v>0.75214347826086903</v>
      </c>
      <c r="E1509" s="141">
        <v>1400.0772727272699</v>
      </c>
      <c r="F1509" s="141">
        <v>40.546818181818203</v>
      </c>
      <c r="G1509" s="141">
        <v>40.67</v>
      </c>
      <c r="H1509" s="141">
        <v>36.005000000000003</v>
      </c>
      <c r="I1509" s="141">
        <v>6.6028571428571396</v>
      </c>
      <c r="J1509" s="141">
        <v>2.4950000000000001</v>
      </c>
      <c r="K1509" s="141">
        <v>36.395000000000003</v>
      </c>
      <c r="L1509" s="144"/>
      <c r="M1509" s="141">
        <v>21118</v>
      </c>
      <c r="N1509" s="141">
        <v>4663.2152105263203</v>
      </c>
      <c r="O1509" s="144"/>
      <c r="R1509" s="10"/>
    </row>
    <row r="1510" spans="1:18" ht="14.4" x14ac:dyDescent="0.3">
      <c r="A1510" s="143">
        <v>45357.459004629629</v>
      </c>
      <c r="B1510" s="46">
        <f t="shared" si="23"/>
        <v>45357.459027777782</v>
      </c>
      <c r="C1510" s="141">
        <v>2.26177727272727</v>
      </c>
      <c r="D1510" s="141">
        <v>0.74286521739130396</v>
      </c>
      <c r="E1510" s="141">
        <v>1399.74090909091</v>
      </c>
      <c r="F1510" s="141">
        <v>40.311739130434802</v>
      </c>
      <c r="G1510" s="141">
        <v>40.405000000000001</v>
      </c>
      <c r="H1510" s="141">
        <v>36.01</v>
      </c>
      <c r="I1510" s="141">
        <v>6.6025384615384599</v>
      </c>
      <c r="J1510" s="141">
        <v>2.4950000000000001</v>
      </c>
      <c r="K1510" s="141">
        <v>36.5</v>
      </c>
      <c r="L1510" s="144"/>
      <c r="M1510" s="141">
        <v>21157.333333333299</v>
      </c>
      <c r="N1510" s="141">
        <v>4662.6826666666702</v>
      </c>
      <c r="O1510" s="144"/>
      <c r="R1510" s="10"/>
    </row>
    <row r="1511" spans="1:18" ht="14.4" x14ac:dyDescent="0.3">
      <c r="A1511" s="143">
        <v>45357.459699074076</v>
      </c>
      <c r="B1511" s="46">
        <f t="shared" si="23"/>
        <v>45357.459722222222</v>
      </c>
      <c r="C1511" s="141">
        <v>2.2596739130434802</v>
      </c>
      <c r="D1511" s="141">
        <v>0.74287826086956499</v>
      </c>
      <c r="E1511" s="141">
        <v>1399.97272727273</v>
      </c>
      <c r="F1511" s="141">
        <v>39.573636363636403</v>
      </c>
      <c r="G1511" s="141">
        <v>40.524999999999999</v>
      </c>
      <c r="H1511" s="141">
        <v>36.01</v>
      </c>
      <c r="I1511" s="141">
        <v>6.601</v>
      </c>
      <c r="J1511" s="141">
        <v>2.5049999999999999</v>
      </c>
      <c r="K1511" s="141">
        <v>36.488999999999997</v>
      </c>
      <c r="L1511" s="144"/>
      <c r="M1511" s="141">
        <v>21195</v>
      </c>
      <c r="N1511" s="141">
        <v>4662.0801874999997</v>
      </c>
      <c r="O1511" s="144"/>
      <c r="R1511" s="10"/>
    </row>
    <row r="1512" spans="1:18" ht="14.4" x14ac:dyDescent="0.3">
      <c r="A1512" s="143">
        <v>45357.460393518515</v>
      </c>
      <c r="B1512" s="46">
        <f t="shared" si="23"/>
        <v>45357.460416666669</v>
      </c>
      <c r="C1512" s="141">
        <v>2.2559</v>
      </c>
      <c r="D1512" s="141">
        <v>0.74336521739130401</v>
      </c>
      <c r="E1512" s="141">
        <v>1400.1045454545499</v>
      </c>
      <c r="F1512" s="141">
        <v>39.94</v>
      </c>
      <c r="G1512" s="141">
        <v>40.549999999999997</v>
      </c>
      <c r="H1512" s="141">
        <v>36.005000000000003</v>
      </c>
      <c r="I1512" s="141">
        <v>6.6020666666666701</v>
      </c>
      <c r="J1512" s="141">
        <v>2.5150000000000001</v>
      </c>
      <c r="K1512" s="141">
        <v>36.409999999999997</v>
      </c>
      <c r="L1512" s="144"/>
      <c r="M1512" s="141">
        <v>21230.5</v>
      </c>
      <c r="N1512" s="141">
        <v>4661.4724117647102</v>
      </c>
      <c r="O1512" s="144"/>
      <c r="R1512" s="10"/>
    </row>
    <row r="1513" spans="1:18" ht="14.4" x14ac:dyDescent="0.3">
      <c r="A1513" s="143">
        <v>45357.461087962962</v>
      </c>
      <c r="B1513" s="46">
        <f t="shared" si="23"/>
        <v>45357.461111111115</v>
      </c>
      <c r="C1513" s="141">
        <v>2.2575478260869599</v>
      </c>
      <c r="D1513" s="141">
        <v>0.73353913043478303</v>
      </c>
      <c r="E1513" s="141">
        <v>1399.85</v>
      </c>
      <c r="F1513" s="141">
        <v>40.215555555555603</v>
      </c>
      <c r="G1513" s="141">
        <v>40.54</v>
      </c>
      <c r="H1513" s="141">
        <v>36.005000000000003</v>
      </c>
      <c r="I1513" s="141">
        <v>6.60392857142857</v>
      </c>
      <c r="J1513" s="141">
        <v>2.5299999999999998</v>
      </c>
      <c r="K1513" s="141">
        <v>36.424999999999997</v>
      </c>
      <c r="L1513" s="144"/>
      <c r="M1513" s="141">
        <v>21258</v>
      </c>
      <c r="N1513" s="141">
        <v>4660.8556875000004</v>
      </c>
      <c r="O1513" s="144"/>
      <c r="R1513" s="10"/>
    </row>
    <row r="1514" spans="1:18" ht="14.4" x14ac:dyDescent="0.3">
      <c r="A1514" s="143">
        <v>45357.461782407408</v>
      </c>
      <c r="B1514" s="46">
        <f t="shared" si="23"/>
        <v>45357.461805555555</v>
      </c>
      <c r="C1514" s="141">
        <v>2.2573227272727299</v>
      </c>
      <c r="D1514" s="141">
        <v>0.74199545454545501</v>
      </c>
      <c r="E1514" s="141">
        <v>1399.9363636363601</v>
      </c>
      <c r="F1514" s="141">
        <v>39.553181818181798</v>
      </c>
      <c r="G1514" s="141">
        <v>40.5</v>
      </c>
      <c r="H1514" s="141">
        <v>36.008333333333297</v>
      </c>
      <c r="I1514" s="141">
        <v>6.6078235294117604</v>
      </c>
      <c r="J1514" s="141">
        <v>2.5299999999999998</v>
      </c>
      <c r="K1514" s="141">
        <v>36.405000000000001</v>
      </c>
      <c r="L1514" s="144"/>
      <c r="M1514" s="141">
        <v>21304</v>
      </c>
      <c r="N1514" s="141">
        <v>4660.2788124999997</v>
      </c>
      <c r="O1514" s="144"/>
      <c r="R1514" s="10"/>
    </row>
    <row r="1515" spans="1:18" ht="14.4" x14ac:dyDescent="0.3">
      <c r="A1515" s="143">
        <v>45357.462476851855</v>
      </c>
      <c r="B1515" s="46">
        <f t="shared" si="23"/>
        <v>45357.462500000001</v>
      </c>
      <c r="C1515" s="141">
        <v>2.2461583333333301</v>
      </c>
      <c r="D1515" s="141">
        <v>0.75095416666666703</v>
      </c>
      <c r="E1515" s="141">
        <v>1400.1</v>
      </c>
      <c r="F1515" s="141">
        <v>39.181739130434799</v>
      </c>
      <c r="G1515" s="141">
        <v>40.94</v>
      </c>
      <c r="H1515" s="141">
        <v>36.01</v>
      </c>
      <c r="I1515" s="141">
        <v>6.6094999999999997</v>
      </c>
      <c r="J1515" s="141">
        <v>2.5350000000000001</v>
      </c>
      <c r="K1515" s="141">
        <v>36.380000000000003</v>
      </c>
      <c r="L1515" s="144"/>
      <c r="M1515" s="141">
        <v>21341</v>
      </c>
      <c r="N1515" s="141">
        <v>4659.7282500000001</v>
      </c>
      <c r="O1515" s="144"/>
      <c r="R1515" s="10"/>
    </row>
    <row r="1516" spans="1:18" ht="14.4" x14ac:dyDescent="0.3">
      <c r="A1516" s="143">
        <v>45357.463171296295</v>
      </c>
      <c r="B1516" s="46">
        <f t="shared" si="23"/>
        <v>45357.463194444448</v>
      </c>
      <c r="C1516" s="141">
        <v>2.2528000000000001</v>
      </c>
      <c r="D1516" s="141">
        <v>0.74476521739130397</v>
      </c>
      <c r="E1516" s="141">
        <v>1400.1260869565201</v>
      </c>
      <c r="F1516" s="141">
        <v>41.237391304347803</v>
      </c>
      <c r="G1516" s="141">
        <v>40.674999999999997</v>
      </c>
      <c r="H1516" s="141">
        <v>36.005000000000003</v>
      </c>
      <c r="I1516" s="141">
        <v>6.6007692307692301</v>
      </c>
      <c r="J1516" s="141">
        <v>2.5350000000000001</v>
      </c>
      <c r="K1516" s="141">
        <v>36.4941666666667</v>
      </c>
      <c r="L1516" s="144"/>
      <c r="M1516" s="141">
        <v>21363.75</v>
      </c>
      <c r="N1516" s="141">
        <v>4659.0351333333301</v>
      </c>
      <c r="O1516" s="144"/>
      <c r="R1516" s="10"/>
    </row>
    <row r="1517" spans="1:18" ht="14.4" x14ac:dyDescent="0.3">
      <c r="A1517" s="143">
        <v>45357.463865740741</v>
      </c>
      <c r="B1517" s="46">
        <f t="shared" si="23"/>
        <v>45357.463888888888</v>
      </c>
      <c r="C1517" s="141">
        <v>2.2572782608695698</v>
      </c>
      <c r="D1517" s="141">
        <v>0.74363913043478302</v>
      </c>
      <c r="E1517" s="141">
        <v>1400.1347826087001</v>
      </c>
      <c r="F1517" s="141">
        <v>39.4435</v>
      </c>
      <c r="G1517" s="141">
        <v>40.56</v>
      </c>
      <c r="H1517" s="141">
        <v>36.005000000000003</v>
      </c>
      <c r="I1517" s="141">
        <v>6.6014615384615398</v>
      </c>
      <c r="J1517" s="141">
        <v>2.5499999999999998</v>
      </c>
      <c r="K1517" s="141">
        <v>36.603749999999998</v>
      </c>
      <c r="L1517" s="144"/>
      <c r="M1517" s="141">
        <v>21412.666666666701</v>
      </c>
      <c r="N1517" s="141">
        <v>4658.4674999999997</v>
      </c>
      <c r="O1517" s="144"/>
      <c r="R1517" s="10"/>
    </row>
    <row r="1518" spans="1:18" ht="14.4" x14ac:dyDescent="0.3">
      <c r="A1518" s="143">
        <v>45357.464560185188</v>
      </c>
      <c r="B1518" s="46">
        <f t="shared" si="23"/>
        <v>45357.464583333334</v>
      </c>
      <c r="C1518" s="141">
        <v>2.2457545454545502</v>
      </c>
      <c r="D1518" s="141">
        <v>0.75369545454545495</v>
      </c>
      <c r="E1518" s="141">
        <v>1399.97727272727</v>
      </c>
      <c r="F1518" s="141">
        <v>38.822631578947401</v>
      </c>
      <c r="G1518" s="141">
        <v>40.905000000000001</v>
      </c>
      <c r="H1518" s="141">
        <v>36.005000000000003</v>
      </c>
      <c r="I1518" s="141">
        <v>6.6011428571428601</v>
      </c>
      <c r="J1518" s="141">
        <v>2.5649999999999999</v>
      </c>
      <c r="K1518" s="141">
        <v>36.497500000000002</v>
      </c>
      <c r="L1518" s="144"/>
      <c r="M1518" s="141">
        <v>21448</v>
      </c>
      <c r="N1518" s="141">
        <v>4657.8957333333301</v>
      </c>
      <c r="O1518" s="144"/>
      <c r="R1518" s="10"/>
    </row>
    <row r="1519" spans="1:18" ht="14.4" x14ac:dyDescent="0.3">
      <c r="A1519" s="143">
        <v>45357.465254629627</v>
      </c>
      <c r="B1519" s="46">
        <f t="shared" si="23"/>
        <v>45357.465277777781</v>
      </c>
      <c r="C1519" s="141">
        <v>2.23645909090909</v>
      </c>
      <c r="D1519" s="141">
        <v>0.75801818181818204</v>
      </c>
      <c r="E1519" s="141">
        <v>1400.55454545455</v>
      </c>
      <c r="F1519" s="141">
        <v>39.19</v>
      </c>
      <c r="G1519" s="141">
        <v>41.15</v>
      </c>
      <c r="H1519" s="141">
        <v>36.0133333333333</v>
      </c>
      <c r="I1519" s="141">
        <v>6.6031538461538499</v>
      </c>
      <c r="J1519" s="141">
        <v>2.5733333333333301</v>
      </c>
      <c r="K1519" s="141">
        <v>36.554000000000002</v>
      </c>
      <c r="L1519" s="144"/>
      <c r="M1519" s="141">
        <v>21469</v>
      </c>
      <c r="N1519" s="141">
        <v>4657.2514000000001</v>
      </c>
      <c r="O1519" s="144"/>
      <c r="R1519" s="10"/>
    </row>
    <row r="1520" spans="1:18" ht="14.4" x14ac:dyDescent="0.3">
      <c r="A1520" s="143">
        <v>45357.465949074074</v>
      </c>
      <c r="B1520" s="46">
        <f t="shared" si="23"/>
        <v>45357.46597222222</v>
      </c>
      <c r="C1520" s="141">
        <v>2.2335272727272701</v>
      </c>
      <c r="D1520" s="141">
        <v>0.76680000000000004</v>
      </c>
      <c r="E1520" s="141">
        <v>1400.51363636364</v>
      </c>
      <c r="F1520" s="141">
        <v>40.7336363636364</v>
      </c>
      <c r="G1520" s="141">
        <v>41.16</v>
      </c>
      <c r="H1520" s="141">
        <v>36.015000000000001</v>
      </c>
      <c r="I1520" s="141">
        <v>6.6036666666666699</v>
      </c>
      <c r="J1520" s="141">
        <v>2.58</v>
      </c>
      <c r="K1520" s="141">
        <v>36.776153846153797</v>
      </c>
      <c r="L1520" s="144"/>
      <c r="M1520" s="141">
        <v>21499</v>
      </c>
      <c r="N1520" s="141">
        <v>4656.5836470588201</v>
      </c>
      <c r="O1520" s="144"/>
      <c r="R1520" s="10"/>
    </row>
    <row r="1521" spans="1:18" ht="14.4" x14ac:dyDescent="0.3">
      <c r="A1521" s="143">
        <v>45357.466643518521</v>
      </c>
      <c r="B1521" s="46">
        <f t="shared" si="23"/>
        <v>45357.466666666667</v>
      </c>
      <c r="C1521" s="141">
        <v>2.24685217391304</v>
      </c>
      <c r="D1521" s="141">
        <v>0.75588695652173898</v>
      </c>
      <c r="E1521" s="141">
        <v>1399.9</v>
      </c>
      <c r="F1521" s="141">
        <v>40.441363636363597</v>
      </c>
      <c r="G1521" s="141">
        <v>40.805</v>
      </c>
      <c r="H1521" s="141">
        <v>36.005000000000003</v>
      </c>
      <c r="I1521" s="141">
        <v>6.60361538461538</v>
      </c>
      <c r="J1521" s="141">
        <v>2.59</v>
      </c>
      <c r="K1521" s="141">
        <v>36.921666666666702</v>
      </c>
      <c r="L1521" s="144"/>
      <c r="M1521" s="141">
        <v>21536.666666666701</v>
      </c>
      <c r="N1521" s="141">
        <v>4655.9812857142897</v>
      </c>
      <c r="O1521" s="144"/>
      <c r="R1521" s="10"/>
    </row>
    <row r="1522" spans="1:18" ht="14.4" x14ac:dyDescent="0.3">
      <c r="A1522" s="143">
        <v>45357.46733796296</v>
      </c>
      <c r="B1522" s="46">
        <f t="shared" si="23"/>
        <v>45357.467361111114</v>
      </c>
      <c r="C1522" s="141">
        <v>2.2324521739130399</v>
      </c>
      <c r="D1522" s="141">
        <v>0.76249565217391302</v>
      </c>
      <c r="E1522" s="141">
        <v>1400.44761904762</v>
      </c>
      <c r="F1522" s="141">
        <v>38.33</v>
      </c>
      <c r="G1522" s="141">
        <v>41.27</v>
      </c>
      <c r="H1522" s="141">
        <v>36.006999999999998</v>
      </c>
      <c r="I1522" s="141">
        <v>6.6032142857142899</v>
      </c>
      <c r="J1522" s="141">
        <v>2.585</v>
      </c>
      <c r="K1522" s="141">
        <v>36.81</v>
      </c>
      <c r="L1522" s="144"/>
      <c r="M1522" s="141">
        <v>21579.333333333299</v>
      </c>
      <c r="N1522" s="141">
        <v>4655.4190714285696</v>
      </c>
      <c r="O1522" s="144"/>
      <c r="R1522" s="10"/>
    </row>
    <row r="1523" spans="1:18" ht="14.4" x14ac:dyDescent="0.3">
      <c r="A1523" s="143">
        <v>45357.468032407407</v>
      </c>
      <c r="B1523" s="46">
        <f t="shared" si="23"/>
        <v>45357.468055555561</v>
      </c>
      <c r="C1523" s="141">
        <v>2.22469130434783</v>
      </c>
      <c r="D1523" s="141">
        <v>0.77514347826086905</v>
      </c>
      <c r="E1523" s="141">
        <v>1400.49545454545</v>
      </c>
      <c r="F1523" s="141">
        <v>40.548636363636398</v>
      </c>
      <c r="G1523" s="141">
        <v>41.27</v>
      </c>
      <c r="H1523" s="141">
        <v>36.016666666666701</v>
      </c>
      <c r="I1523" s="141">
        <v>6.6029999999999998</v>
      </c>
      <c r="J1523" s="141">
        <v>2.59</v>
      </c>
      <c r="K1523" s="141">
        <v>36.796666666666702</v>
      </c>
      <c r="L1523" s="144"/>
      <c r="M1523" s="141">
        <v>21617.25</v>
      </c>
      <c r="N1523" s="141">
        <v>4654.7961538461504</v>
      </c>
      <c r="O1523" s="144"/>
      <c r="R1523" s="10"/>
    </row>
    <row r="1524" spans="1:18" ht="14.4" x14ac:dyDescent="0.3">
      <c r="A1524" s="143">
        <v>45357.468726851854</v>
      </c>
      <c r="B1524" s="46">
        <f t="shared" si="23"/>
        <v>45357.46875</v>
      </c>
      <c r="C1524" s="141">
        <v>2.2291500000000002</v>
      </c>
      <c r="D1524" s="141">
        <v>0.76187272727272703</v>
      </c>
      <c r="E1524" s="141">
        <v>1400.31428571429</v>
      </c>
      <c r="F1524" s="141">
        <v>39.868095238095201</v>
      </c>
      <c r="G1524" s="141">
        <v>41.18</v>
      </c>
      <c r="H1524" s="141">
        <v>36.015000000000001</v>
      </c>
      <c r="I1524" s="141">
        <v>6.60286666666667</v>
      </c>
      <c r="J1524" s="141">
        <v>2.61</v>
      </c>
      <c r="K1524" s="141">
        <v>36.994545454545502</v>
      </c>
      <c r="L1524" s="144"/>
      <c r="M1524" s="141">
        <v>21657.5</v>
      </c>
      <c r="N1524" s="141">
        <v>4654.1724666666696</v>
      </c>
      <c r="O1524" s="144"/>
      <c r="R1524" s="10"/>
    </row>
    <row r="1525" spans="1:18" ht="14.4" x14ac:dyDescent="0.3">
      <c r="A1525" s="143">
        <v>45357.469421296293</v>
      </c>
      <c r="B1525" s="46">
        <f t="shared" si="23"/>
        <v>45357.469444444447</v>
      </c>
      <c r="C1525" s="141">
        <v>2.2253565217391298</v>
      </c>
      <c r="D1525" s="141">
        <v>0.77386521739130398</v>
      </c>
      <c r="E1525" s="141">
        <v>1399.9227272727301</v>
      </c>
      <c r="F1525" s="141">
        <v>39.076521739130399</v>
      </c>
      <c r="G1525" s="141">
        <v>41.414999999999999</v>
      </c>
      <c r="H1525" s="141">
        <v>36.015000000000001</v>
      </c>
      <c r="I1525" s="141">
        <v>6.6024615384615402</v>
      </c>
      <c r="J1525" s="141">
        <v>2.6150000000000002</v>
      </c>
      <c r="K1525" s="141">
        <v>37.01</v>
      </c>
      <c r="L1525" s="144"/>
      <c r="M1525" s="141">
        <v>21696</v>
      </c>
      <c r="N1525" s="141">
        <v>4653.5097142857103</v>
      </c>
      <c r="O1525" s="144"/>
      <c r="R1525" s="10"/>
    </row>
    <row r="1526" spans="1:18" ht="14.4" x14ac:dyDescent="0.3">
      <c r="A1526" s="143">
        <v>45357.47011574074</v>
      </c>
      <c r="B1526" s="46">
        <f t="shared" si="23"/>
        <v>45357.470138888893</v>
      </c>
      <c r="C1526" s="141">
        <v>2.2224173913043499</v>
      </c>
      <c r="D1526" s="141">
        <v>0.77577826086956503</v>
      </c>
      <c r="E1526" s="141">
        <v>1400.2285714285699</v>
      </c>
      <c r="F1526" s="141">
        <v>40.2504347826087</v>
      </c>
      <c r="G1526" s="141">
        <v>41.43</v>
      </c>
      <c r="H1526" s="141">
        <v>36.014000000000003</v>
      </c>
      <c r="I1526" s="141">
        <v>6.6040000000000001</v>
      </c>
      <c r="J1526" s="141">
        <v>2.63</v>
      </c>
      <c r="K1526" s="141">
        <v>37.0411111111111</v>
      </c>
      <c r="L1526" s="144"/>
      <c r="M1526" s="141">
        <v>21718</v>
      </c>
      <c r="N1526" s="141">
        <v>4652.8705882352897</v>
      </c>
      <c r="O1526" s="144"/>
      <c r="R1526" s="10"/>
    </row>
    <row r="1527" spans="1:18" ht="14.4" x14ac:dyDescent="0.3">
      <c r="A1527" s="143">
        <v>45357.470810185187</v>
      </c>
      <c r="B1527" s="46">
        <f t="shared" si="23"/>
        <v>45357.470833333333</v>
      </c>
      <c r="C1527" s="141">
        <v>2.22446818181818</v>
      </c>
      <c r="D1527" s="141">
        <v>0.77787727272727303</v>
      </c>
      <c r="E1527" s="141">
        <v>1400.3772727272701</v>
      </c>
      <c r="F1527" s="141">
        <v>39.865714285714297</v>
      </c>
      <c r="G1527" s="141">
        <v>41.454999999999998</v>
      </c>
      <c r="H1527" s="141">
        <v>36.020000000000003</v>
      </c>
      <c r="I1527" s="141">
        <v>6.6023333333333296</v>
      </c>
      <c r="J1527" s="141">
        <v>2.6349999999999998</v>
      </c>
      <c r="K1527" s="141">
        <v>37.15</v>
      </c>
      <c r="L1527" s="144"/>
      <c r="M1527" s="141">
        <v>21740</v>
      </c>
      <c r="N1527" s="141">
        <v>4652.2666666666701</v>
      </c>
      <c r="O1527" s="144"/>
      <c r="R1527" s="10"/>
    </row>
    <row r="1528" spans="1:18" ht="14.4" x14ac:dyDescent="0.3">
      <c r="A1528" s="143">
        <v>45357.471504629626</v>
      </c>
      <c r="B1528" s="46">
        <f t="shared" si="23"/>
        <v>45357.47152777778</v>
      </c>
      <c r="C1528" s="141">
        <v>2.22314285714286</v>
      </c>
      <c r="D1528" s="141">
        <v>0.770418181818182</v>
      </c>
      <c r="E1528" s="141">
        <v>1400.4181818181801</v>
      </c>
      <c r="F1528" s="141">
        <v>39.477142857142901</v>
      </c>
      <c r="G1528" s="141">
        <v>41.51</v>
      </c>
      <c r="H1528" s="141">
        <v>36.015000000000001</v>
      </c>
      <c r="I1528" s="141">
        <v>6.6009333333333302</v>
      </c>
      <c r="J1528" s="141">
        <v>2.6533333333333302</v>
      </c>
      <c r="K1528" s="141">
        <v>37.164999999999999</v>
      </c>
      <c r="L1528" s="144"/>
      <c r="M1528" s="141">
        <v>21788</v>
      </c>
      <c r="N1528" s="141">
        <v>4651.6034444444404</v>
      </c>
      <c r="O1528" s="144"/>
      <c r="R1528" s="10"/>
    </row>
    <row r="1529" spans="1:18" ht="14.4" x14ac:dyDescent="0.3">
      <c r="A1529" s="143">
        <v>45357.472199074073</v>
      </c>
      <c r="B1529" s="46">
        <f t="shared" si="23"/>
        <v>45357.472222222226</v>
      </c>
      <c r="C1529" s="141">
        <v>2.2115272727272699</v>
      </c>
      <c r="D1529" s="141">
        <v>0.78711739130434799</v>
      </c>
      <c r="E1529" s="141">
        <v>1400.46086956522</v>
      </c>
      <c r="F1529" s="141">
        <v>39.1815</v>
      </c>
      <c r="G1529" s="141">
        <v>41.78</v>
      </c>
      <c r="H1529" s="141">
        <v>36.015000000000001</v>
      </c>
      <c r="I1529" s="141">
        <v>6.6029999999999998</v>
      </c>
      <c r="J1529" s="141">
        <v>2.6549999999999998</v>
      </c>
      <c r="K1529" s="141">
        <v>37.173999999999999</v>
      </c>
      <c r="L1529" s="144"/>
      <c r="M1529" s="141">
        <v>21826</v>
      </c>
      <c r="N1529" s="141">
        <v>4651.0006190476197</v>
      </c>
      <c r="O1529" s="144"/>
      <c r="R1529" s="10"/>
    </row>
    <row r="1530" spans="1:18" ht="14.4" x14ac:dyDescent="0.3">
      <c r="A1530" s="143">
        <v>45357.472893518519</v>
      </c>
      <c r="B1530" s="46">
        <f t="shared" si="23"/>
        <v>45357.472916666666</v>
      </c>
      <c r="C1530" s="141">
        <v>2.21206086956522</v>
      </c>
      <c r="D1530" s="141">
        <v>0.78879999999999995</v>
      </c>
      <c r="E1530" s="141">
        <v>1400.3173913043499</v>
      </c>
      <c r="F1530" s="141">
        <v>40.535652173913</v>
      </c>
      <c r="G1530" s="141">
        <v>41.695</v>
      </c>
      <c r="H1530" s="141">
        <v>36.01</v>
      </c>
      <c r="I1530" s="141">
        <v>6.6011538461538501</v>
      </c>
      <c r="J1530" s="141">
        <v>2.6566666666666698</v>
      </c>
      <c r="K1530" s="141">
        <v>37.28</v>
      </c>
      <c r="L1530" s="144"/>
      <c r="M1530" s="141">
        <v>21866</v>
      </c>
      <c r="N1530" s="141">
        <v>4650.32628571429</v>
      </c>
      <c r="O1530" s="144"/>
      <c r="R1530" s="10"/>
    </row>
    <row r="1531" spans="1:18" ht="14.4" x14ac:dyDescent="0.3">
      <c r="A1531" s="143">
        <v>45357.473587962966</v>
      </c>
      <c r="B1531" s="46">
        <f t="shared" si="23"/>
        <v>45357.473611111112</v>
      </c>
      <c r="C1531" s="141">
        <v>2.2163590909090898</v>
      </c>
      <c r="D1531" s="141">
        <v>0.78465652173913003</v>
      </c>
      <c r="E1531" s="141">
        <v>1399.8347826086999</v>
      </c>
      <c r="F1531" s="141">
        <v>39.913043478260903</v>
      </c>
      <c r="G1531" s="141">
        <v>41.625</v>
      </c>
      <c r="H1531" s="141">
        <v>36.01</v>
      </c>
      <c r="I1531" s="141">
        <v>6.6006153846153897</v>
      </c>
      <c r="J1531" s="141">
        <v>2.665</v>
      </c>
      <c r="K1531" s="141">
        <v>37.382857142857098</v>
      </c>
      <c r="L1531" s="144"/>
      <c r="M1531" s="141">
        <v>21907.5</v>
      </c>
      <c r="N1531" s="141">
        <v>4649.6987727272699</v>
      </c>
      <c r="O1531" s="144"/>
      <c r="R1531" s="10"/>
    </row>
    <row r="1532" spans="1:18" ht="14.4" x14ac:dyDescent="0.3">
      <c r="A1532" s="143">
        <v>45357.474282407406</v>
      </c>
      <c r="B1532" s="46">
        <f t="shared" si="23"/>
        <v>45357.474305555559</v>
      </c>
      <c r="C1532" s="141">
        <v>2.2122478260869598</v>
      </c>
      <c r="D1532" s="141">
        <v>0.78358260869565199</v>
      </c>
      <c r="E1532" s="141">
        <v>1399.72727272727</v>
      </c>
      <c r="F1532" s="141">
        <v>38.638181818181799</v>
      </c>
      <c r="G1532" s="141">
        <v>41.835000000000001</v>
      </c>
      <c r="H1532" s="141">
        <v>36.01</v>
      </c>
      <c r="I1532" s="141">
        <v>6.6019166666666704</v>
      </c>
      <c r="J1532" s="141">
        <v>2.6866666666666701</v>
      </c>
      <c r="K1532" s="141">
        <v>37.33</v>
      </c>
      <c r="L1532" s="144"/>
      <c r="M1532" s="141">
        <v>21934.5</v>
      </c>
      <c r="N1532" s="141">
        <v>4649.05322222222</v>
      </c>
      <c r="O1532" s="144"/>
      <c r="R1532" s="10"/>
    </row>
    <row r="1533" spans="1:18" ht="14.4" x14ac:dyDescent="0.3">
      <c r="A1533" s="143">
        <v>45357.474976851852</v>
      </c>
      <c r="B1533" s="46">
        <f t="shared" si="23"/>
        <v>45357.474999999999</v>
      </c>
      <c r="C1533" s="141">
        <v>2.2010782608695698</v>
      </c>
      <c r="D1533" s="141">
        <v>0.801308695652174</v>
      </c>
      <c r="E1533" s="141">
        <v>1400.0954545454499</v>
      </c>
      <c r="F1533" s="141">
        <v>39.890454545454503</v>
      </c>
      <c r="G1533" s="141">
        <v>42.04</v>
      </c>
      <c r="H1533" s="141">
        <v>36.015000000000001</v>
      </c>
      <c r="I1533" s="141">
        <v>6.6025384615384599</v>
      </c>
      <c r="J1533" s="141">
        <v>2.6850000000000001</v>
      </c>
      <c r="K1533" s="141">
        <v>37.335555555555601</v>
      </c>
      <c r="L1533" s="144"/>
      <c r="M1533" s="141">
        <v>21961.666666666701</v>
      </c>
      <c r="N1533" s="141">
        <v>4648.3459499999999</v>
      </c>
      <c r="O1533" s="144"/>
      <c r="R1533" s="10"/>
    </row>
    <row r="1534" spans="1:18" ht="14.4" x14ac:dyDescent="0.3">
      <c r="A1534" s="143">
        <v>45357.475671296299</v>
      </c>
      <c r="B1534" s="46">
        <f t="shared" si="23"/>
        <v>45357.475694444445</v>
      </c>
      <c r="C1534" s="141">
        <v>2.2002045454545498</v>
      </c>
      <c r="D1534" s="141">
        <v>0.79319090909090895</v>
      </c>
      <c r="E1534" s="141">
        <v>1399.7714285714301</v>
      </c>
      <c r="F1534" s="141">
        <v>39.394285714285701</v>
      </c>
      <c r="G1534" s="141">
        <v>42.17</v>
      </c>
      <c r="H1534" s="141">
        <v>36.016666666666701</v>
      </c>
      <c r="I1534" s="141">
        <v>6.6028461538461496</v>
      </c>
      <c r="J1534" s="141">
        <v>2.6949999999999998</v>
      </c>
      <c r="K1534" s="141">
        <v>37.508461538461503</v>
      </c>
      <c r="L1534" s="144"/>
      <c r="M1534" s="141">
        <v>21991.333333333299</v>
      </c>
      <c r="N1534" s="141">
        <v>4647.6909374999996</v>
      </c>
      <c r="O1534" s="144"/>
      <c r="R1534" s="10"/>
    </row>
    <row r="1535" spans="1:18" ht="14.4" x14ac:dyDescent="0.3">
      <c r="A1535" s="143">
        <v>45357.476365740738</v>
      </c>
      <c r="B1535" s="46">
        <f t="shared" si="23"/>
        <v>45357.476388888892</v>
      </c>
      <c r="C1535" s="141">
        <v>2.19648181818182</v>
      </c>
      <c r="D1535" s="141">
        <v>0.80621818181818194</v>
      </c>
      <c r="E1535" s="141">
        <v>1400.23636363636</v>
      </c>
      <c r="F1535" s="141">
        <v>40.0968181818182</v>
      </c>
      <c r="G1535" s="141">
        <v>42.14</v>
      </c>
      <c r="H1535" s="141">
        <v>36.020000000000003</v>
      </c>
      <c r="I1535" s="141">
        <v>6.6021666666666698</v>
      </c>
      <c r="J1535" s="141">
        <v>2.71</v>
      </c>
      <c r="K1535" s="141">
        <v>37.619999999999997</v>
      </c>
      <c r="L1535" s="144"/>
      <c r="M1535" s="141">
        <v>22035.666666666701</v>
      </c>
      <c r="N1535" s="141">
        <v>4647.1278421052602</v>
      </c>
      <c r="O1535" s="144"/>
      <c r="R1535" s="10"/>
    </row>
    <row r="1536" spans="1:18" ht="14.4" x14ac:dyDescent="0.3">
      <c r="A1536" s="143">
        <v>45357.477060185185</v>
      </c>
      <c r="B1536" s="46">
        <f t="shared" si="23"/>
        <v>45357.477083333339</v>
      </c>
      <c r="C1536" s="141">
        <v>2.19264090909091</v>
      </c>
      <c r="D1536" s="141">
        <v>0.79881818181818198</v>
      </c>
      <c r="E1536" s="141">
        <v>1399.78636363636</v>
      </c>
      <c r="F1536" s="141">
        <v>39.2455</v>
      </c>
      <c r="G1536" s="141">
        <v>42.295000000000002</v>
      </c>
      <c r="H1536" s="141">
        <v>36.015000000000001</v>
      </c>
      <c r="I1536" s="141">
        <v>6.6022857142857099</v>
      </c>
      <c r="J1536" s="141">
        <v>2.72</v>
      </c>
      <c r="K1536" s="141">
        <v>37.687142857142902</v>
      </c>
      <c r="L1536" s="144"/>
      <c r="M1536" s="141">
        <v>22080.666666666701</v>
      </c>
      <c r="N1536" s="141">
        <v>4646.5132000000003</v>
      </c>
      <c r="O1536" s="144"/>
      <c r="R1536" s="10"/>
    </row>
    <row r="1537" spans="1:18" ht="14.4" x14ac:dyDescent="0.3">
      <c r="A1537" s="143">
        <v>45357.477754629632</v>
      </c>
      <c r="B1537" s="46">
        <f t="shared" si="23"/>
        <v>45357.477777777778</v>
      </c>
      <c r="C1537" s="141">
        <v>2.1868608695652201</v>
      </c>
      <c r="D1537" s="141">
        <v>0.80696086956521695</v>
      </c>
      <c r="E1537" s="141">
        <v>1399.76956521739</v>
      </c>
      <c r="F1537" s="141">
        <v>40.0708695652174</v>
      </c>
      <c r="G1537" s="141">
        <v>42.354999999999997</v>
      </c>
      <c r="H1537" s="141">
        <v>36.015000000000001</v>
      </c>
      <c r="I1537" s="141">
        <v>6.60286666666667</v>
      </c>
      <c r="J1537" s="141">
        <v>2.7349999999999999</v>
      </c>
      <c r="K1537" s="141">
        <v>37.747142857142897</v>
      </c>
      <c r="L1537" s="144"/>
      <c r="M1537" s="141">
        <v>22117.25</v>
      </c>
      <c r="N1537" s="141">
        <v>4645.9413157894696</v>
      </c>
      <c r="O1537" s="144"/>
      <c r="R1537" s="10"/>
    </row>
    <row r="1538" spans="1:18" ht="14.4" x14ac:dyDescent="0.3">
      <c r="A1538" s="143">
        <v>45357.478449074071</v>
      </c>
      <c r="B1538" s="46">
        <f t="shared" si="23"/>
        <v>45357.478472222225</v>
      </c>
      <c r="C1538" s="141">
        <v>2.18840869565217</v>
      </c>
      <c r="D1538" s="141">
        <v>0.81482608695652203</v>
      </c>
      <c r="E1538" s="141">
        <v>1399.97391304348</v>
      </c>
      <c r="F1538" s="141">
        <v>39.664999999999999</v>
      </c>
      <c r="G1538" s="141">
        <v>42.38</v>
      </c>
      <c r="H1538" s="141">
        <v>36.015000000000001</v>
      </c>
      <c r="I1538" s="141">
        <v>6.6025</v>
      </c>
      <c r="J1538" s="141">
        <v>2.7349999999999999</v>
      </c>
      <c r="K1538" s="141">
        <v>37.853333333333303</v>
      </c>
      <c r="L1538" s="144"/>
      <c r="M1538" s="141">
        <v>22117.25</v>
      </c>
      <c r="N1538" s="141">
        <v>4645.5751428571402</v>
      </c>
      <c r="O1538" s="144"/>
      <c r="R1538" s="10"/>
    </row>
    <row r="1539" spans="1:18" ht="14.4" x14ac:dyDescent="0.3">
      <c r="A1539" s="143">
        <v>45357.479143518518</v>
      </c>
      <c r="B1539" s="46">
        <f t="shared" ref="B1539:B1602" si="24">MROUND(A1539,"00:01:00")</f>
        <v>45357.479166666672</v>
      </c>
      <c r="C1539" s="141">
        <v>2.1852217391304301</v>
      </c>
      <c r="D1539" s="141">
        <v>0.81698695652173903</v>
      </c>
      <c r="E1539" s="141">
        <v>1400.0695652173899</v>
      </c>
      <c r="F1539" s="141">
        <v>39.681052631579</v>
      </c>
      <c r="G1539" s="141">
        <v>42.44</v>
      </c>
      <c r="H1539" s="141">
        <v>36.024000000000001</v>
      </c>
      <c r="I1539" s="141">
        <v>6.60242857142857</v>
      </c>
      <c r="J1539" s="141">
        <v>2.7450000000000001</v>
      </c>
      <c r="K1539" s="141">
        <v>37.911666666666697</v>
      </c>
      <c r="L1539" s="144"/>
      <c r="M1539" s="141">
        <v>22166</v>
      </c>
      <c r="N1539" s="141">
        <v>4644.89405882353</v>
      </c>
      <c r="O1539" s="144"/>
      <c r="R1539" s="10"/>
    </row>
    <row r="1540" spans="1:18" ht="14.4" x14ac:dyDescent="0.3">
      <c r="A1540" s="143">
        <v>45357.479837962965</v>
      </c>
      <c r="B1540" s="46">
        <f t="shared" si="24"/>
        <v>45357.479861111111</v>
      </c>
      <c r="C1540" s="141">
        <v>2.18040869565217</v>
      </c>
      <c r="D1540" s="141">
        <v>0.83200434782608701</v>
      </c>
      <c r="E1540" s="141">
        <v>1400.3</v>
      </c>
      <c r="F1540" s="141">
        <v>39.515500000000003</v>
      </c>
      <c r="G1540" s="141">
        <v>42.59</v>
      </c>
      <c r="H1540" s="141">
        <v>36.026666666666699</v>
      </c>
      <c r="I1540" s="141">
        <v>6.6033076923076903</v>
      </c>
      <c r="J1540" s="141">
        <v>2.7650000000000001</v>
      </c>
      <c r="K1540" s="141">
        <v>37.950000000000003</v>
      </c>
      <c r="L1540" s="144"/>
      <c r="M1540" s="141">
        <v>22205.75</v>
      </c>
      <c r="N1540" s="141">
        <v>4644.2350588235304</v>
      </c>
      <c r="O1540" s="144"/>
      <c r="R1540" s="10"/>
    </row>
    <row r="1541" spans="1:18" ht="14.4" x14ac:dyDescent="0.3">
      <c r="A1541" s="143">
        <v>45357.480532407404</v>
      </c>
      <c r="B1541" s="46">
        <f t="shared" si="24"/>
        <v>45357.480555555558</v>
      </c>
      <c r="C1541" s="141">
        <v>2.1827826086956499</v>
      </c>
      <c r="D1541" s="141">
        <v>0.82530000000000003</v>
      </c>
      <c r="E1541" s="141">
        <v>1399.9130434782601</v>
      </c>
      <c r="F1541" s="141">
        <v>40.1091304347826</v>
      </c>
      <c r="G1541" s="141">
        <v>42.494999999999997</v>
      </c>
      <c r="H1541" s="141">
        <v>36.026000000000003</v>
      </c>
      <c r="I1541" s="141">
        <v>6.5997142857142901</v>
      </c>
      <c r="J1541" s="141">
        <v>2.7759999999999998</v>
      </c>
      <c r="K1541" s="141">
        <v>38.006666666666703</v>
      </c>
      <c r="L1541" s="144"/>
      <c r="M1541" s="141">
        <v>22285.571428571398</v>
      </c>
      <c r="N1541" s="141">
        <v>4643.54370588235</v>
      </c>
      <c r="O1541" s="144"/>
      <c r="R1541" s="10"/>
    </row>
    <row r="1542" spans="1:18" ht="14.4" x14ac:dyDescent="0.3">
      <c r="A1542" s="143">
        <v>45357.481226851851</v>
      </c>
      <c r="B1542" s="46">
        <f t="shared" si="24"/>
        <v>45357.481250000004</v>
      </c>
      <c r="C1542" s="141">
        <v>2.1716000000000002</v>
      </c>
      <c r="D1542" s="141">
        <v>0.82726956521739103</v>
      </c>
      <c r="E1542" s="141">
        <v>1399.9043478260901</v>
      </c>
      <c r="F1542" s="141">
        <v>38.613478260869599</v>
      </c>
      <c r="G1542" s="141">
        <v>42.905000000000001</v>
      </c>
      <c r="H1542" s="141">
        <v>36.034999999999997</v>
      </c>
      <c r="I1542" s="141">
        <v>6.6155999999999997</v>
      </c>
      <c r="J1542" s="141">
        <v>2.7850000000000001</v>
      </c>
      <c r="K1542" s="141">
        <v>38.04</v>
      </c>
      <c r="L1542" s="144"/>
      <c r="M1542" s="141">
        <v>22360</v>
      </c>
      <c r="N1542" s="141">
        <v>4642.9140500000003</v>
      </c>
      <c r="O1542" s="144"/>
      <c r="R1542" s="10"/>
    </row>
    <row r="1543" spans="1:18" ht="14.4" x14ac:dyDescent="0.3">
      <c r="A1543" s="143">
        <v>45357.481921296298</v>
      </c>
      <c r="B1543" s="46">
        <f t="shared" si="24"/>
        <v>45357.481944444444</v>
      </c>
      <c r="C1543" s="141">
        <v>2.1662409090909098</v>
      </c>
      <c r="D1543" s="141">
        <v>0.83837272727272705</v>
      </c>
      <c r="E1543" s="141">
        <v>1400.1363636363601</v>
      </c>
      <c r="F1543" s="141">
        <v>40.33</v>
      </c>
      <c r="G1543" s="141">
        <v>42.89</v>
      </c>
      <c r="H1543" s="141">
        <v>36.020000000000003</v>
      </c>
      <c r="I1543" s="141">
        <v>6.6035000000000004</v>
      </c>
      <c r="J1543" s="141">
        <v>2.7866666666666702</v>
      </c>
      <c r="K1543" s="141">
        <v>38.1354545454545</v>
      </c>
      <c r="L1543" s="144"/>
      <c r="M1543" s="141">
        <v>22361.5</v>
      </c>
      <c r="N1543" s="141">
        <v>4642.1936111111099</v>
      </c>
      <c r="O1543" s="144"/>
      <c r="R1543" s="10"/>
    </row>
    <row r="1544" spans="1:18" ht="14.4" x14ac:dyDescent="0.3">
      <c r="A1544" s="143">
        <v>45357.482615740744</v>
      </c>
      <c r="B1544" s="46">
        <f t="shared" si="24"/>
        <v>45357.482638888891</v>
      </c>
      <c r="C1544" s="141">
        <v>2.1679090909090899</v>
      </c>
      <c r="D1544" s="141">
        <v>0.83038260869565195</v>
      </c>
      <c r="E1544" s="141">
        <v>1400.07619047619</v>
      </c>
      <c r="F1544" s="141">
        <v>39.0704347826087</v>
      </c>
      <c r="G1544" s="141">
        <v>42.92</v>
      </c>
      <c r="H1544" s="141">
        <v>36.026666666666699</v>
      </c>
      <c r="I1544" s="141">
        <v>6.60230769230769</v>
      </c>
      <c r="J1544" s="141">
        <v>2.79</v>
      </c>
      <c r="K1544" s="141">
        <v>38.357500000000002</v>
      </c>
      <c r="L1544" s="144"/>
      <c r="M1544" s="141">
        <v>22388.666666666701</v>
      </c>
      <c r="N1544" s="141">
        <v>4641.6145789473703</v>
      </c>
      <c r="O1544" s="144"/>
      <c r="R1544" s="10"/>
    </row>
    <row r="1545" spans="1:18" ht="14.4" x14ac:dyDescent="0.3">
      <c r="A1545" s="143">
        <v>45357.483310185184</v>
      </c>
      <c r="B1545" s="46">
        <f t="shared" si="24"/>
        <v>45357.483333333337</v>
      </c>
      <c r="C1545" s="141">
        <v>2.1588304347826099</v>
      </c>
      <c r="D1545" s="141">
        <v>0.843173913043478</v>
      </c>
      <c r="E1545" s="141">
        <v>1400.1318181818201</v>
      </c>
      <c r="F1545" s="141">
        <v>39.656521739130397</v>
      </c>
      <c r="G1545" s="141">
        <v>43.174999999999997</v>
      </c>
      <c r="H1545" s="141">
        <v>36.036666666666697</v>
      </c>
      <c r="I1545" s="141">
        <v>6.60673333333333</v>
      </c>
      <c r="J1545" s="141">
        <v>2.8250000000000002</v>
      </c>
      <c r="K1545" s="141">
        <v>38.352499999999999</v>
      </c>
      <c r="L1545" s="144"/>
      <c r="M1545" s="141">
        <v>22442.333333333299</v>
      </c>
      <c r="N1545" s="141">
        <v>4640.95629411765</v>
      </c>
      <c r="O1545" s="144"/>
      <c r="R1545" s="10"/>
    </row>
    <row r="1546" spans="1:18" ht="14.4" x14ac:dyDescent="0.3">
      <c r="A1546" s="143">
        <v>45357.48400462963</v>
      </c>
      <c r="B1546" s="46">
        <f t="shared" si="24"/>
        <v>45357.484027777777</v>
      </c>
      <c r="C1546" s="141">
        <v>2.15819130434783</v>
      </c>
      <c r="D1546" s="141">
        <v>0.83246086956521703</v>
      </c>
      <c r="E1546" s="141">
        <v>1399.76818181818</v>
      </c>
      <c r="F1546" s="141">
        <v>40.051333333333297</v>
      </c>
      <c r="G1546" s="141">
        <v>43.13</v>
      </c>
      <c r="H1546" s="141">
        <v>36.033999999999999</v>
      </c>
      <c r="I1546" s="141">
        <v>6.6085000000000003</v>
      </c>
      <c r="J1546" s="141">
        <v>2.835</v>
      </c>
      <c r="K1546" s="141">
        <v>38.426666666666698</v>
      </c>
      <c r="L1546" s="144"/>
      <c r="M1546" s="141">
        <v>22485</v>
      </c>
      <c r="N1546" s="141">
        <v>4640.2461111111097</v>
      </c>
      <c r="O1546" s="144"/>
      <c r="R1546" s="10"/>
    </row>
    <row r="1547" spans="1:18" ht="14.4" x14ac:dyDescent="0.3">
      <c r="A1547" s="143">
        <v>45357.484699074077</v>
      </c>
      <c r="B1547" s="46">
        <f t="shared" si="24"/>
        <v>45357.484722222223</v>
      </c>
      <c r="C1547" s="141">
        <v>2.1596272727272701</v>
      </c>
      <c r="D1547" s="141">
        <v>0.85097727272727297</v>
      </c>
      <c r="E1547" s="141">
        <v>1399.9227272727301</v>
      </c>
      <c r="F1547" s="141">
        <v>39.698181818181801</v>
      </c>
      <c r="G1547" s="141">
        <v>43.15</v>
      </c>
      <c r="H1547" s="141">
        <v>36.036000000000001</v>
      </c>
      <c r="I1547" s="141">
        <v>6.6016666666666701</v>
      </c>
      <c r="J1547" s="141">
        <v>2.8450000000000002</v>
      </c>
      <c r="K1547" s="141">
        <v>38.524999999999999</v>
      </c>
      <c r="L1547" s="144"/>
      <c r="M1547" s="141">
        <v>22508.75</v>
      </c>
      <c r="N1547" s="141">
        <v>4639.5952380952403</v>
      </c>
      <c r="O1547" s="144"/>
      <c r="R1547" s="10"/>
    </row>
    <row r="1548" spans="1:18" ht="14.4" x14ac:dyDescent="0.3">
      <c r="A1548" s="143">
        <v>45357.485393518517</v>
      </c>
      <c r="B1548" s="46">
        <f t="shared" si="24"/>
        <v>45357.48541666667</v>
      </c>
      <c r="C1548" s="141">
        <v>2.1537181818181801</v>
      </c>
      <c r="D1548" s="141">
        <v>0.84402272727272698</v>
      </c>
      <c r="E1548" s="141">
        <v>1400.2142857142901</v>
      </c>
      <c r="F1548" s="141">
        <v>39.692727272727304</v>
      </c>
      <c r="G1548" s="141">
        <v>43.3</v>
      </c>
      <c r="H1548" s="141">
        <v>36.04</v>
      </c>
      <c r="I1548" s="141">
        <v>6.6021428571428604</v>
      </c>
      <c r="J1548" s="141">
        <v>2.87</v>
      </c>
      <c r="K1548" s="141">
        <v>38.520000000000003</v>
      </c>
      <c r="L1548" s="144"/>
      <c r="M1548" s="141">
        <v>22549</v>
      </c>
      <c r="N1548" s="141">
        <v>4638.9271111111102</v>
      </c>
      <c r="O1548" s="144"/>
      <c r="R1548" s="10"/>
    </row>
    <row r="1549" spans="1:18" ht="14.4" x14ac:dyDescent="0.3">
      <c r="A1549" s="143">
        <v>45357.486087962963</v>
      </c>
      <c r="B1549" s="46">
        <f t="shared" si="24"/>
        <v>45357.486111111109</v>
      </c>
      <c r="C1549" s="141">
        <v>2.1492608695652198</v>
      </c>
      <c r="D1549" s="141">
        <v>0.84404347826087001</v>
      </c>
      <c r="E1549" s="141">
        <v>1399.8434782608699</v>
      </c>
      <c r="F1549" s="141">
        <v>39.136521739130401</v>
      </c>
      <c r="G1549" s="141">
        <v>43.44</v>
      </c>
      <c r="H1549" s="141">
        <v>36.04</v>
      </c>
      <c r="I1549" s="141">
        <v>6.60246666666667</v>
      </c>
      <c r="J1549" s="141">
        <v>2.88</v>
      </c>
      <c r="K1549" s="141">
        <v>38.545000000000002</v>
      </c>
      <c r="L1549" s="144"/>
      <c r="M1549" s="141">
        <v>22596.333333333299</v>
      </c>
      <c r="N1549" s="141">
        <v>4638.2385624999997</v>
      </c>
      <c r="O1549" s="144"/>
      <c r="R1549" s="10"/>
    </row>
    <row r="1550" spans="1:18" ht="14.4" x14ac:dyDescent="0.3">
      <c r="A1550" s="143">
        <v>45357.48678240741</v>
      </c>
      <c r="B1550" s="46">
        <f t="shared" si="24"/>
        <v>45357.486805555556</v>
      </c>
      <c r="C1550" s="141">
        <v>2.1407818181818201</v>
      </c>
      <c r="D1550" s="141">
        <v>0.84806086956521698</v>
      </c>
      <c r="E1550" s="141">
        <v>1400.3086956521699</v>
      </c>
      <c r="F1550" s="141">
        <v>39.342857142857099</v>
      </c>
      <c r="G1550" s="141">
        <v>43.66</v>
      </c>
      <c r="H1550" s="141">
        <v>36.04</v>
      </c>
      <c r="I1550" s="141">
        <v>6.6026153846153797</v>
      </c>
      <c r="J1550" s="141">
        <v>2.8849999999999998</v>
      </c>
      <c r="K1550" s="141">
        <v>38.671666666666702</v>
      </c>
      <c r="L1550" s="141"/>
      <c r="M1550" s="141">
        <v>22625.666666666701</v>
      </c>
      <c r="N1550" s="141">
        <v>4637.6264000000001</v>
      </c>
      <c r="O1550" s="144"/>
      <c r="R1550" s="10"/>
    </row>
    <row r="1551" spans="1:18" ht="14.4" x14ac:dyDescent="0.3">
      <c r="A1551" s="143">
        <v>45357.487476851849</v>
      </c>
      <c r="B1551" s="46">
        <f t="shared" si="24"/>
        <v>45357.487500000003</v>
      </c>
      <c r="C1551" s="141">
        <v>2.14556666666667</v>
      </c>
      <c r="D1551" s="141">
        <v>0.845263636363636</v>
      </c>
      <c r="E1551" s="141">
        <v>1399.8136363636399</v>
      </c>
      <c r="F1551" s="141">
        <v>41.647727272727302</v>
      </c>
      <c r="G1551" s="141">
        <v>43.41</v>
      </c>
      <c r="H1551" s="141">
        <v>36.045000000000002</v>
      </c>
      <c r="I1551" s="141">
        <v>6.6050000000000004</v>
      </c>
      <c r="J1551" s="141">
        <v>2.9</v>
      </c>
      <c r="K1551" s="141">
        <v>38.851818181818203</v>
      </c>
      <c r="L1551" s="144"/>
      <c r="M1551" s="141">
        <v>22653</v>
      </c>
      <c r="N1551" s="141">
        <v>4636.8935499999998</v>
      </c>
      <c r="O1551" s="144"/>
      <c r="R1551" s="10"/>
    </row>
    <row r="1552" spans="1:18" ht="14.4" x14ac:dyDescent="0.3">
      <c r="A1552" s="143">
        <v>45357.488171296296</v>
      </c>
      <c r="B1552" s="46">
        <f t="shared" si="24"/>
        <v>45357.48819444445</v>
      </c>
      <c r="C1552" s="141">
        <v>2.1520545454545501</v>
      </c>
      <c r="D1552" s="141">
        <v>0.84019565217391301</v>
      </c>
      <c r="E1552" s="141">
        <v>1399.8</v>
      </c>
      <c r="F1552" s="141">
        <v>38.994782608695701</v>
      </c>
      <c r="G1552" s="141">
        <v>43.37</v>
      </c>
      <c r="H1552" s="141">
        <v>36.045999999999999</v>
      </c>
      <c r="I1552" s="141">
        <v>6.6028571428571396</v>
      </c>
      <c r="J1552" s="141">
        <v>2.91</v>
      </c>
      <c r="K1552" s="141">
        <v>38.914999999999999</v>
      </c>
      <c r="L1552" s="144"/>
      <c r="M1552" s="141">
        <v>22677</v>
      </c>
      <c r="N1552" s="141">
        <v>4636.2226666666702</v>
      </c>
      <c r="O1552" s="144"/>
      <c r="R1552" s="10"/>
    </row>
    <row r="1553" spans="1:18" ht="14.4" x14ac:dyDescent="0.3">
      <c r="A1553" s="143">
        <v>45357.488865740743</v>
      </c>
      <c r="B1553" s="46">
        <f t="shared" si="24"/>
        <v>45357.488888888889</v>
      </c>
      <c r="C1553" s="141">
        <v>2.1341521739130398</v>
      </c>
      <c r="D1553" s="141">
        <v>0.85787826086956498</v>
      </c>
      <c r="E1553" s="141">
        <v>1400.1</v>
      </c>
      <c r="F1553" s="141">
        <v>38.53</v>
      </c>
      <c r="G1553" s="141">
        <v>43.825000000000003</v>
      </c>
      <c r="H1553" s="141">
        <v>36.043333333333301</v>
      </c>
      <c r="I1553" s="141">
        <v>6.6025714285714301</v>
      </c>
      <c r="J1553" s="141">
        <v>2.915</v>
      </c>
      <c r="K1553" s="141">
        <v>38.758000000000003</v>
      </c>
      <c r="L1553" s="144"/>
      <c r="M1553" s="141">
        <v>22721</v>
      </c>
      <c r="N1553" s="141">
        <v>4635.5414285714296</v>
      </c>
      <c r="O1553" s="144"/>
      <c r="R1553" s="10"/>
    </row>
    <row r="1554" spans="1:18" ht="14.4" x14ac:dyDescent="0.3">
      <c r="A1554" s="143">
        <v>45357.489560185182</v>
      </c>
      <c r="B1554" s="46">
        <f t="shared" si="24"/>
        <v>45357.489583333336</v>
      </c>
      <c r="C1554" s="141">
        <v>2.1286608695652198</v>
      </c>
      <c r="D1554" s="141">
        <v>0.87470434782608697</v>
      </c>
      <c r="E1554" s="141">
        <v>1400.45454545455</v>
      </c>
      <c r="F1554" s="141">
        <v>40.311304347826102</v>
      </c>
      <c r="G1554" s="141">
        <v>43.954999999999998</v>
      </c>
      <c r="H1554" s="141">
        <v>36.045714285714297</v>
      </c>
      <c r="I1554" s="141">
        <v>6.6033333333333299</v>
      </c>
      <c r="J1554" s="141">
        <v>2.915</v>
      </c>
      <c r="K1554" s="141">
        <v>38.8430769230769</v>
      </c>
      <c r="L1554" s="144"/>
      <c r="M1554" s="141">
        <v>22763.666666666701</v>
      </c>
      <c r="N1554" s="141">
        <v>4634.8619130434799</v>
      </c>
      <c r="O1554" s="144"/>
      <c r="R1554" s="10"/>
    </row>
    <row r="1555" spans="1:18" ht="14.4" x14ac:dyDescent="0.3">
      <c r="A1555" s="143">
        <v>45357.490254629629</v>
      </c>
      <c r="B1555" s="46">
        <f t="shared" si="24"/>
        <v>45357.490277777782</v>
      </c>
      <c r="C1555" s="141">
        <v>2.12855217391304</v>
      </c>
      <c r="D1555" s="141">
        <v>0.87202173913043501</v>
      </c>
      <c r="E1555" s="141">
        <v>1399.9043478260901</v>
      </c>
      <c r="F1555" s="141">
        <v>39.2486363636364</v>
      </c>
      <c r="G1555" s="141">
        <v>44.03</v>
      </c>
      <c r="H1555" s="141">
        <v>36.045000000000002</v>
      </c>
      <c r="I1555" s="141">
        <v>6.6026428571428601</v>
      </c>
      <c r="J1555" s="141">
        <v>2.9249999999999998</v>
      </c>
      <c r="K1555" s="141">
        <v>39.1041666666667</v>
      </c>
      <c r="L1555" s="144"/>
      <c r="M1555" s="141">
        <v>22802.5</v>
      </c>
      <c r="N1555" s="141">
        <v>4637.8345652173903</v>
      </c>
      <c r="O1555" s="144"/>
      <c r="R1555" s="10"/>
    </row>
    <row r="1556" spans="1:18" ht="14.4" x14ac:dyDescent="0.3">
      <c r="A1556" s="143">
        <v>45357.490949074076</v>
      </c>
      <c r="B1556" s="46">
        <f t="shared" si="24"/>
        <v>45357.490972222222</v>
      </c>
      <c r="C1556" s="141">
        <v>2.1093166666666701</v>
      </c>
      <c r="D1556" s="141">
        <v>0.89618750000000003</v>
      </c>
      <c r="E1556" s="141">
        <v>1399.9541666666701</v>
      </c>
      <c r="F1556" s="141">
        <v>36.008333333333297</v>
      </c>
      <c r="G1556" s="141">
        <v>44.625</v>
      </c>
      <c r="H1556" s="141">
        <v>36.064999999999998</v>
      </c>
      <c r="I1556" s="141">
        <v>6.6029375000000003</v>
      </c>
      <c r="J1556" s="141">
        <v>2.93</v>
      </c>
      <c r="K1556" s="141">
        <v>39.243749999999999</v>
      </c>
      <c r="L1556" s="144"/>
      <c r="M1556" s="141">
        <v>22839</v>
      </c>
      <c r="N1556" s="141">
        <v>4633.6542916666704</v>
      </c>
      <c r="O1556" s="144"/>
      <c r="R1556" s="10"/>
    </row>
    <row r="1557" spans="1:18" ht="14.4" x14ac:dyDescent="0.3">
      <c r="A1557" s="143">
        <v>45357.491643518515</v>
      </c>
      <c r="B1557" s="46">
        <f t="shared" si="24"/>
        <v>45357.491666666669</v>
      </c>
      <c r="C1557" s="141">
        <v>2.0456913043478302</v>
      </c>
      <c r="D1557" s="141">
        <v>0.95559130434782602</v>
      </c>
      <c r="E1557" s="141">
        <v>1400.03043478261</v>
      </c>
      <c r="F1557" s="141">
        <v>33.838260869565197</v>
      </c>
      <c r="G1557" s="141">
        <v>46.45</v>
      </c>
      <c r="H1557" s="141">
        <v>36.104999999999997</v>
      </c>
      <c r="I1557" s="141">
        <v>6.60292307692308</v>
      </c>
      <c r="J1557" s="141">
        <v>2.88</v>
      </c>
      <c r="K1557" s="141">
        <v>39.526923076923097</v>
      </c>
      <c r="L1557" s="144"/>
      <c r="M1557" s="141">
        <v>22861</v>
      </c>
      <c r="N1557" s="141">
        <v>4632.9725652173902</v>
      </c>
      <c r="O1557" s="144"/>
      <c r="R1557" s="10"/>
    </row>
    <row r="1558" spans="1:18" ht="14.4" x14ac:dyDescent="0.3">
      <c r="A1558" s="143">
        <v>45357.492337962962</v>
      </c>
      <c r="B1558" s="46">
        <f t="shared" si="24"/>
        <v>45357.492361111115</v>
      </c>
      <c r="C1558" s="141">
        <v>2.0106458333333301</v>
      </c>
      <c r="D1558" s="141">
        <v>0.99334166666666701</v>
      </c>
      <c r="E1558" s="141">
        <v>1399.9045454545501</v>
      </c>
      <c r="F1558" s="141">
        <v>37.769583333333301</v>
      </c>
      <c r="G1558" s="141">
        <v>47.08</v>
      </c>
      <c r="H1558" s="141">
        <v>36.115000000000002</v>
      </c>
      <c r="I1558" s="141">
        <v>6.6034666666666704</v>
      </c>
      <c r="J1558" s="141">
        <v>2.82</v>
      </c>
      <c r="K1558" s="141">
        <v>40.468666666666699</v>
      </c>
      <c r="L1558" s="144"/>
      <c r="M1558" s="141">
        <v>22886.333333333299</v>
      </c>
      <c r="N1558" s="141">
        <v>4632.1682083333299</v>
      </c>
      <c r="O1558" s="144"/>
      <c r="R1558" s="10"/>
    </row>
    <row r="1559" spans="1:18" ht="14.4" x14ac:dyDescent="0.3">
      <c r="A1559" s="143">
        <v>45357.493032407408</v>
      </c>
      <c r="B1559" s="46">
        <f t="shared" si="24"/>
        <v>45357.493055555555</v>
      </c>
      <c r="C1559" s="141">
        <v>1.9865130434782601</v>
      </c>
      <c r="D1559" s="141">
        <v>1.00765652173913</v>
      </c>
      <c r="E1559" s="141">
        <v>1399.5727272727299</v>
      </c>
      <c r="F1559" s="141">
        <v>37.2126086956522</v>
      </c>
      <c r="G1559" s="141">
        <v>47.79</v>
      </c>
      <c r="H1559" s="141">
        <v>36.116</v>
      </c>
      <c r="I1559" s="141">
        <v>6.6037333333333299</v>
      </c>
      <c r="J1559" s="141">
        <v>2.8149999999999999</v>
      </c>
      <c r="K1559" s="141">
        <v>41.687857142857098</v>
      </c>
      <c r="L1559" s="144"/>
      <c r="M1559" s="141">
        <v>22924.666666666701</v>
      </c>
      <c r="N1559" s="141">
        <v>4631.5364210526304</v>
      </c>
      <c r="O1559" s="144"/>
      <c r="R1559" s="10"/>
    </row>
    <row r="1560" spans="1:18" ht="14.4" x14ac:dyDescent="0.3">
      <c r="A1560" s="143">
        <v>45357.493726851855</v>
      </c>
      <c r="B1560" s="46">
        <f t="shared" si="24"/>
        <v>45357.493750000001</v>
      </c>
      <c r="C1560" s="141">
        <v>1.96769565217391</v>
      </c>
      <c r="D1560" s="141">
        <v>1.01975217391304</v>
      </c>
      <c r="E1560" s="141">
        <v>1400.3739130434799</v>
      </c>
      <c r="F1560" s="141">
        <v>39.800869565217397</v>
      </c>
      <c r="G1560" s="141">
        <v>48.13</v>
      </c>
      <c r="H1560" s="141">
        <v>36.104999999999997</v>
      </c>
      <c r="I1560" s="141">
        <v>6.60253333333333</v>
      </c>
      <c r="J1560" s="141">
        <v>2.84</v>
      </c>
      <c r="K1560" s="141">
        <v>42.427500000000002</v>
      </c>
      <c r="L1560" s="144"/>
      <c r="M1560" s="141">
        <v>22973</v>
      </c>
      <c r="N1560" s="141">
        <v>4630.7757222222199</v>
      </c>
      <c r="O1560" s="144"/>
      <c r="R1560" s="10"/>
    </row>
    <row r="1561" spans="1:18" ht="14.4" x14ac:dyDescent="0.3">
      <c r="A1561" s="143">
        <v>45357.494421296295</v>
      </c>
      <c r="B1561" s="46">
        <f t="shared" si="24"/>
        <v>45357.494444444448</v>
      </c>
      <c r="C1561" s="141">
        <v>1.9759521739130399</v>
      </c>
      <c r="D1561" s="141">
        <v>1.0234260869565199</v>
      </c>
      <c r="E1561" s="141">
        <v>1400.1173913043499</v>
      </c>
      <c r="F1561" s="141">
        <v>39.972173913043498</v>
      </c>
      <c r="G1561" s="141">
        <v>47.924999999999997</v>
      </c>
      <c r="H1561" s="141">
        <v>36.093333333333298</v>
      </c>
      <c r="I1561" s="141">
        <v>6.6012666666666702</v>
      </c>
      <c r="J1561" s="141">
        <v>2.875</v>
      </c>
      <c r="K1561" s="141">
        <v>42.955384615384602</v>
      </c>
      <c r="L1561" s="144"/>
      <c r="M1561" s="141">
        <v>23012.666666666701</v>
      </c>
      <c r="N1561" s="141">
        <v>4630.0194210526297</v>
      </c>
      <c r="O1561" s="144"/>
      <c r="R1561" s="10"/>
    </row>
    <row r="1562" spans="1:18" ht="14.4" x14ac:dyDescent="0.3">
      <c r="A1562" s="143">
        <v>45357.495115740741</v>
      </c>
      <c r="B1562" s="46">
        <f t="shared" si="24"/>
        <v>45357.495138888888</v>
      </c>
      <c r="C1562" s="141">
        <v>1.96285217391304</v>
      </c>
      <c r="D1562" s="141">
        <v>1.0265</v>
      </c>
      <c r="E1562" s="141">
        <v>1399.9318181818201</v>
      </c>
      <c r="F1562" s="141">
        <v>37.97</v>
      </c>
      <c r="G1562" s="141">
        <v>48.424999999999997</v>
      </c>
      <c r="H1562" s="141">
        <v>36.095555555555599</v>
      </c>
      <c r="I1562" s="141">
        <v>6.6008571428571399</v>
      </c>
      <c r="J1562" s="141">
        <v>2.915</v>
      </c>
      <c r="K1562" s="141">
        <v>43.078333333333298</v>
      </c>
      <c r="L1562" s="144"/>
      <c r="M1562" s="141">
        <v>23051.666666666701</v>
      </c>
      <c r="N1562" s="141">
        <v>4629.3283124999998</v>
      </c>
      <c r="O1562" s="144"/>
      <c r="R1562" s="10"/>
    </row>
    <row r="1563" spans="1:18" ht="14.4" x14ac:dyDescent="0.3">
      <c r="A1563" s="143">
        <v>45357.495810185188</v>
      </c>
      <c r="B1563" s="46">
        <f t="shared" si="24"/>
        <v>45357.495833333334</v>
      </c>
      <c r="C1563" s="141">
        <v>1.93718636363636</v>
      </c>
      <c r="D1563" s="141">
        <v>1.07624090909091</v>
      </c>
      <c r="E1563" s="141">
        <v>1399.2095238095201</v>
      </c>
      <c r="F1563" s="141">
        <v>36.859090909090902</v>
      </c>
      <c r="G1563" s="141">
        <v>49.13</v>
      </c>
      <c r="H1563" s="141">
        <v>36.093333333333298</v>
      </c>
      <c r="I1563" s="141">
        <v>6.6007499999999997</v>
      </c>
      <c r="J1563" s="141">
        <v>2.9449999999999998</v>
      </c>
      <c r="K1563" s="141">
        <v>43.191000000000003</v>
      </c>
      <c r="L1563" s="144"/>
      <c r="M1563" s="141">
        <v>23085</v>
      </c>
      <c r="N1563" s="141">
        <v>4628.6051578947399</v>
      </c>
      <c r="O1563" s="144"/>
      <c r="R1563" s="10"/>
    </row>
    <row r="1564" spans="1:18" ht="14.4" x14ac:dyDescent="0.3">
      <c r="A1564" s="143">
        <v>45357.496504629627</v>
      </c>
      <c r="B1564" s="46">
        <f t="shared" si="24"/>
        <v>45357.496527777781</v>
      </c>
      <c r="C1564" s="141">
        <v>1.9431869565217399</v>
      </c>
      <c r="D1564" s="141">
        <v>1.06306956521739</v>
      </c>
      <c r="E1564" s="141">
        <v>1400.1608695652201</v>
      </c>
      <c r="F1564" s="141">
        <v>43.574782608695699</v>
      </c>
      <c r="G1564" s="141">
        <v>48.524999999999999</v>
      </c>
      <c r="H1564" s="141">
        <v>36.0833333333333</v>
      </c>
      <c r="I1564" s="141">
        <v>6.6040000000000001</v>
      </c>
      <c r="J1564" s="141">
        <v>2.972</v>
      </c>
      <c r="K1564" s="141">
        <v>43.549230769230803</v>
      </c>
      <c r="L1564" s="144"/>
      <c r="M1564" s="141">
        <v>23109.5</v>
      </c>
      <c r="N1564" s="141">
        <v>4627.8484210526303</v>
      </c>
      <c r="O1564" s="144"/>
      <c r="R1564" s="10"/>
    </row>
    <row r="1565" spans="1:18" ht="14.4" x14ac:dyDescent="0.3">
      <c r="A1565" s="143">
        <v>45357.497199074074</v>
      </c>
      <c r="B1565" s="46">
        <f t="shared" si="24"/>
        <v>45357.49722222222</v>
      </c>
      <c r="C1565" s="141">
        <v>1.9562913043478301</v>
      </c>
      <c r="D1565" s="141">
        <v>1.0446086956521701</v>
      </c>
      <c r="E1565" s="141">
        <v>1400.44782608696</v>
      </c>
      <c r="F1565" s="141">
        <v>38.230869565217397</v>
      </c>
      <c r="G1565" s="141">
        <v>48.655000000000001</v>
      </c>
      <c r="H1565" s="141">
        <v>36.085714285714303</v>
      </c>
      <c r="I1565" s="141">
        <v>6.6045833333333297</v>
      </c>
      <c r="J1565" s="141">
        <v>2.99</v>
      </c>
      <c r="K1565" s="141">
        <v>43.8808333333333</v>
      </c>
      <c r="L1565" s="144"/>
      <c r="M1565" s="141">
        <v>23131.5</v>
      </c>
      <c r="N1565" s="141">
        <v>4627.1271904761898</v>
      </c>
      <c r="O1565" s="144"/>
      <c r="R1565" s="10"/>
    </row>
    <row r="1566" spans="1:18" ht="14.4" x14ac:dyDescent="0.3">
      <c r="A1566" s="143">
        <v>45357.497893518521</v>
      </c>
      <c r="B1566" s="46">
        <f t="shared" si="24"/>
        <v>45357.497916666667</v>
      </c>
      <c r="C1566" s="141">
        <v>1.92174782608696</v>
      </c>
      <c r="D1566" s="141">
        <v>1.0862608695652201</v>
      </c>
      <c r="E1566" s="141">
        <v>1400.45652173913</v>
      </c>
      <c r="F1566" s="141">
        <v>37.67</v>
      </c>
      <c r="G1566" s="141">
        <v>49.465000000000003</v>
      </c>
      <c r="H1566" s="141">
        <v>36.0833333333333</v>
      </c>
      <c r="I1566" s="141">
        <v>6.6059999999999999</v>
      </c>
      <c r="J1566" s="141">
        <v>3.0150000000000001</v>
      </c>
      <c r="K1566" s="141">
        <v>43.627272727272697</v>
      </c>
      <c r="L1566" s="144"/>
      <c r="M1566" s="141">
        <v>23189.833333333299</v>
      </c>
      <c r="N1566" s="141">
        <v>4626.4365555555596</v>
      </c>
      <c r="O1566" s="144"/>
      <c r="R1566" s="10"/>
    </row>
    <row r="1567" spans="1:18" ht="14.4" x14ac:dyDescent="0.3">
      <c r="A1567" s="143">
        <v>45357.49858796296</v>
      </c>
      <c r="B1567" s="46">
        <f t="shared" si="24"/>
        <v>45357.498611111114</v>
      </c>
      <c r="C1567" s="141">
        <v>1.93059565217391</v>
      </c>
      <c r="D1567" s="141">
        <v>1.0695608695652199</v>
      </c>
      <c r="E1567" s="141">
        <v>1399.73181818182</v>
      </c>
      <c r="F1567" s="141">
        <v>42.5017391304348</v>
      </c>
      <c r="G1567" s="141">
        <v>49.024999999999999</v>
      </c>
      <c r="H1567" s="141">
        <v>36.073333333333302</v>
      </c>
      <c r="I1567" s="141">
        <v>6.6124999999999998</v>
      </c>
      <c r="J1567" s="141">
        <v>3.0249999999999999</v>
      </c>
      <c r="K1567" s="141">
        <v>43.893076923076897</v>
      </c>
      <c r="L1567" s="144"/>
      <c r="M1567" s="141">
        <v>23236</v>
      </c>
      <c r="N1567" s="141">
        <v>4625.7257142857097</v>
      </c>
      <c r="O1567" s="144"/>
      <c r="R1567" s="10"/>
    </row>
    <row r="1568" spans="1:18" ht="14.4" x14ac:dyDescent="0.3">
      <c r="A1568" s="143">
        <v>45357.499282407407</v>
      </c>
      <c r="B1568" s="46">
        <f t="shared" si="24"/>
        <v>45357.499305555561</v>
      </c>
      <c r="C1568" s="141">
        <v>1.94367826086957</v>
      </c>
      <c r="D1568" s="141">
        <v>1.05025652173913</v>
      </c>
      <c r="E1568" s="141">
        <v>1400.1272727272701</v>
      </c>
      <c r="F1568" s="141">
        <v>40.067727272727304</v>
      </c>
      <c r="G1568" s="141">
        <v>48.8</v>
      </c>
      <c r="H1568" s="141">
        <v>36.063333333333297</v>
      </c>
      <c r="I1568" s="141">
        <v>6.6012142857142901</v>
      </c>
      <c r="J1568" s="141">
        <v>3.0350000000000001</v>
      </c>
      <c r="K1568" s="141">
        <v>44.132727272727301</v>
      </c>
      <c r="L1568" s="144"/>
      <c r="M1568" s="141">
        <v>23260</v>
      </c>
      <c r="N1568" s="141">
        <v>4624.9249499999996</v>
      </c>
      <c r="O1568" s="144"/>
      <c r="R1568" s="10"/>
    </row>
    <row r="1569" spans="1:18" ht="14.4" x14ac:dyDescent="0.3">
      <c r="A1569" s="143">
        <v>45357.499976851854</v>
      </c>
      <c r="B1569" s="46">
        <f t="shared" si="24"/>
        <v>45357.5</v>
      </c>
      <c r="C1569" s="141">
        <v>1.93582173913043</v>
      </c>
      <c r="D1569" s="141">
        <v>1.06429565217391</v>
      </c>
      <c r="E1569" s="141">
        <v>1399.95909090909</v>
      </c>
      <c r="F1569" s="141">
        <v>38.566956521739101</v>
      </c>
      <c r="G1569" s="141">
        <v>49.085000000000001</v>
      </c>
      <c r="H1569" s="141">
        <v>36.057499999999997</v>
      </c>
      <c r="I1569" s="141">
        <v>6.6020000000000003</v>
      </c>
      <c r="J1569" s="141">
        <v>3.0550000000000002</v>
      </c>
      <c r="K1569" s="141">
        <v>43.874545454545498</v>
      </c>
      <c r="L1569" s="144"/>
      <c r="M1569" s="141">
        <v>23292</v>
      </c>
      <c r="N1569" s="141">
        <v>4624.3192499999996</v>
      </c>
      <c r="O1569" s="144"/>
      <c r="R1569" s="10"/>
    </row>
    <row r="1570" spans="1:18" ht="14.4" x14ac:dyDescent="0.3">
      <c r="A1570" s="143">
        <v>45357.500671296293</v>
      </c>
      <c r="B1570" s="46">
        <f t="shared" si="24"/>
        <v>45357.500694444447</v>
      </c>
      <c r="C1570" s="141">
        <v>1.9259304347826101</v>
      </c>
      <c r="D1570" s="141">
        <v>1.07165217391304</v>
      </c>
      <c r="E1570" s="141">
        <v>1399.9</v>
      </c>
      <c r="F1570" s="141">
        <v>39.811739130434802</v>
      </c>
      <c r="G1570" s="141">
        <v>49.35</v>
      </c>
      <c r="H1570" s="141">
        <v>36.064999999999998</v>
      </c>
      <c r="I1570" s="141">
        <v>6.6144999999999996</v>
      </c>
      <c r="J1570" s="141">
        <v>3.0649999999999999</v>
      </c>
      <c r="K1570" s="141">
        <v>43.805</v>
      </c>
      <c r="L1570" s="144"/>
      <c r="M1570" s="141">
        <v>23329</v>
      </c>
      <c r="N1570" s="141">
        <v>4623.7438666666703</v>
      </c>
      <c r="O1570" s="144"/>
      <c r="R1570" s="10"/>
    </row>
    <row r="1571" spans="1:18" ht="14.4" x14ac:dyDescent="0.3">
      <c r="A1571" s="143">
        <v>45357.50136574074</v>
      </c>
      <c r="B1571" s="46">
        <f t="shared" si="24"/>
        <v>45357.501388888893</v>
      </c>
      <c r="C1571" s="141">
        <v>1.94046956521739</v>
      </c>
      <c r="D1571" s="141">
        <v>1.0649</v>
      </c>
      <c r="E1571" s="141">
        <v>1400.01739130435</v>
      </c>
      <c r="F1571" s="141">
        <v>40.671304347826101</v>
      </c>
      <c r="G1571" s="141">
        <v>48.84</v>
      </c>
      <c r="H1571" s="141">
        <v>36.064999999999998</v>
      </c>
      <c r="I1571" s="141">
        <v>6.609</v>
      </c>
      <c r="J1571" s="141">
        <v>3.06666666666667</v>
      </c>
      <c r="K1571" s="141">
        <v>43.993333333333297</v>
      </c>
      <c r="L1571" s="144"/>
      <c r="M1571" s="141">
        <v>23361</v>
      </c>
      <c r="N1571" s="141">
        <v>4623.0483157894696</v>
      </c>
      <c r="O1571" s="144"/>
      <c r="R1571" s="10"/>
    </row>
    <row r="1572" spans="1:18" ht="14.4" x14ac:dyDescent="0.3">
      <c r="A1572" s="143">
        <v>45357.502060185187</v>
      </c>
      <c r="B1572" s="46">
        <f t="shared" si="24"/>
        <v>45357.502083333333</v>
      </c>
      <c r="C1572" s="141">
        <v>1.9227391304347801</v>
      </c>
      <c r="D1572" s="141">
        <v>1.07918695652174</v>
      </c>
      <c r="E1572" s="141">
        <v>1400.0869565217399</v>
      </c>
      <c r="F1572" s="141">
        <v>36.345652173913003</v>
      </c>
      <c r="G1572" s="141">
        <v>49.634999999999998</v>
      </c>
      <c r="H1572" s="141">
        <v>36.066666666666698</v>
      </c>
      <c r="I1572" s="141">
        <v>6.6020666666666701</v>
      </c>
      <c r="J1572" s="141">
        <v>3.0766666666666702</v>
      </c>
      <c r="K1572" s="141">
        <v>43.981666666666698</v>
      </c>
      <c r="L1572" s="144"/>
      <c r="M1572" s="141">
        <v>23401</v>
      </c>
      <c r="N1572" s="141">
        <v>4622.3910624999999</v>
      </c>
      <c r="O1572" s="144"/>
      <c r="R1572" s="10"/>
    </row>
    <row r="1573" spans="1:18" ht="14.4" x14ac:dyDescent="0.3">
      <c r="A1573" s="143">
        <v>45357.502754629626</v>
      </c>
      <c r="B1573" s="46">
        <f t="shared" si="24"/>
        <v>45357.50277777778</v>
      </c>
      <c r="C1573" s="141">
        <v>1.9033636363636399</v>
      </c>
      <c r="D1573" s="141">
        <v>1.0990545454545499</v>
      </c>
      <c r="E1573" s="141">
        <v>1400.02727272727</v>
      </c>
      <c r="F1573" s="141">
        <v>40.165454545454502</v>
      </c>
      <c r="G1573" s="141">
        <v>49.84</v>
      </c>
      <c r="H1573" s="141">
        <v>36.075000000000003</v>
      </c>
      <c r="I1573" s="141">
        <v>6.6144999999999996</v>
      </c>
      <c r="J1573" s="141">
        <v>3.1</v>
      </c>
      <c r="K1573" s="141">
        <v>43.9627272727273</v>
      </c>
      <c r="L1573" s="144"/>
      <c r="M1573" s="141">
        <v>23401</v>
      </c>
      <c r="N1573" s="141">
        <v>4621.66763157895</v>
      </c>
      <c r="O1573" s="144"/>
      <c r="R1573" s="10"/>
    </row>
    <row r="1574" spans="1:18" ht="14.4" x14ac:dyDescent="0.3">
      <c r="A1574" s="143">
        <v>45357.503449074073</v>
      </c>
      <c r="B1574" s="46">
        <f t="shared" si="24"/>
        <v>45357.503472222226</v>
      </c>
      <c r="C1574" s="141">
        <v>1.91143181818182</v>
      </c>
      <c r="D1574" s="141">
        <v>1.0951809523809499</v>
      </c>
      <c r="E1574" s="141">
        <v>1400.12</v>
      </c>
      <c r="F1574" s="141">
        <v>40.6786363636364</v>
      </c>
      <c r="G1574" s="141">
        <v>49.6</v>
      </c>
      <c r="H1574" s="141">
        <v>36.064999999999998</v>
      </c>
      <c r="I1574" s="141">
        <v>6.601</v>
      </c>
      <c r="J1574" s="141">
        <v>3.12</v>
      </c>
      <c r="K1574" s="141">
        <v>44.4130769230769</v>
      </c>
      <c r="L1574" s="144"/>
      <c r="M1574" s="141">
        <v>23464.75</v>
      </c>
      <c r="N1574" s="141">
        <v>4620.9137142857098</v>
      </c>
      <c r="O1574" s="144"/>
      <c r="R1574" s="10"/>
    </row>
    <row r="1575" spans="1:18" ht="14.4" x14ac:dyDescent="0.3">
      <c r="A1575" s="143">
        <v>45357.504143518519</v>
      </c>
      <c r="B1575" s="46">
        <f t="shared" si="24"/>
        <v>45357.504166666666</v>
      </c>
      <c r="C1575" s="141">
        <v>1.9090217391304301</v>
      </c>
      <c r="D1575" s="141">
        <v>1.09176956521739</v>
      </c>
      <c r="E1575" s="141">
        <v>1399.77826086957</v>
      </c>
      <c r="F1575" s="141">
        <v>40.25</v>
      </c>
      <c r="G1575" s="141">
        <v>49.72</v>
      </c>
      <c r="H1575" s="141">
        <v>36.064999999999998</v>
      </c>
      <c r="I1575" s="141">
        <v>6.6121249999999998</v>
      </c>
      <c r="J1575" s="141">
        <v>3.14</v>
      </c>
      <c r="K1575" s="141">
        <v>44.496250000000003</v>
      </c>
      <c r="L1575" s="144"/>
      <c r="M1575" s="141">
        <v>23508.5</v>
      </c>
      <c r="N1575" s="141">
        <v>4620.2154736842103</v>
      </c>
      <c r="O1575" s="144"/>
      <c r="R1575" s="10"/>
    </row>
    <row r="1576" spans="1:18" ht="14.4" x14ac:dyDescent="0.3">
      <c r="A1576" s="143">
        <v>45357.504837962966</v>
      </c>
      <c r="B1576" s="46">
        <f t="shared" si="24"/>
        <v>45357.504861111112</v>
      </c>
      <c r="C1576" s="141">
        <v>1.92494090909091</v>
      </c>
      <c r="D1576" s="141">
        <v>1.07741363636364</v>
      </c>
      <c r="E1576" s="141">
        <v>1400.49090909091</v>
      </c>
      <c r="F1576" s="141">
        <v>42.544090909090897</v>
      </c>
      <c r="G1576" s="141">
        <v>49.195</v>
      </c>
      <c r="H1576" s="141">
        <v>36.055</v>
      </c>
      <c r="I1576" s="141">
        <v>6.6020000000000003</v>
      </c>
      <c r="J1576" s="141">
        <v>3.14</v>
      </c>
      <c r="K1576" s="141">
        <v>44.463333333333303</v>
      </c>
      <c r="L1576" s="144"/>
      <c r="M1576" s="141">
        <v>23534</v>
      </c>
      <c r="N1576" s="141">
        <v>4619.4388823529398</v>
      </c>
      <c r="O1576" s="144"/>
      <c r="R1576" s="10"/>
    </row>
    <row r="1577" spans="1:18" ht="14.4" x14ac:dyDescent="0.3">
      <c r="A1577" s="143">
        <v>45357.505532407406</v>
      </c>
      <c r="B1577" s="46">
        <f t="shared" si="24"/>
        <v>45357.505555555559</v>
      </c>
      <c r="C1577" s="141">
        <v>1.93798260869565</v>
      </c>
      <c r="D1577" s="141">
        <v>1.0583695652173899</v>
      </c>
      <c r="E1577" s="141">
        <v>1400.1434782608701</v>
      </c>
      <c r="F1577" s="141">
        <v>39.579090909090901</v>
      </c>
      <c r="G1577" s="141">
        <v>48.95</v>
      </c>
      <c r="H1577" s="141">
        <v>36.045000000000002</v>
      </c>
      <c r="I1577" s="141">
        <v>6.6035000000000004</v>
      </c>
      <c r="J1577" s="141">
        <v>3.165</v>
      </c>
      <c r="K1577" s="141">
        <v>44.344000000000001</v>
      </c>
      <c r="L1577" s="144"/>
      <c r="M1577" s="141">
        <v>23556</v>
      </c>
      <c r="N1577" s="141">
        <v>4618.7344666666704</v>
      </c>
      <c r="O1577" s="144"/>
      <c r="R1577" s="10"/>
    </row>
    <row r="1578" spans="1:18" ht="14.4" x14ac:dyDescent="0.3">
      <c r="A1578" s="143">
        <v>45357.506226851852</v>
      </c>
      <c r="B1578" s="46">
        <f t="shared" si="24"/>
        <v>45357.506249999999</v>
      </c>
      <c r="C1578" s="141">
        <v>1.92268636363636</v>
      </c>
      <c r="D1578" s="141">
        <v>1.0831782608695699</v>
      </c>
      <c r="E1578" s="141">
        <v>1399.8826086956501</v>
      </c>
      <c r="F1578" s="141">
        <v>39.203478260869602</v>
      </c>
      <c r="G1578" s="141">
        <v>49.414999999999999</v>
      </c>
      <c r="H1578" s="141">
        <v>36.049999999999997</v>
      </c>
      <c r="I1578" s="141">
        <v>6.6068666666666704</v>
      </c>
      <c r="J1578" s="141">
        <v>3.1733333333333298</v>
      </c>
      <c r="K1578" s="141">
        <v>43.972499999999997</v>
      </c>
      <c r="L1578" s="144"/>
      <c r="M1578" s="141">
        <v>23612.400000000001</v>
      </c>
      <c r="N1578" s="141">
        <v>4617.9713157894703</v>
      </c>
      <c r="O1578" s="144"/>
      <c r="R1578" s="10"/>
    </row>
    <row r="1579" spans="1:18" ht="14.4" x14ac:dyDescent="0.3">
      <c r="A1579" s="143">
        <v>45357.506921296299</v>
      </c>
      <c r="B1579" s="46">
        <f t="shared" si="24"/>
        <v>45357.506944444445</v>
      </c>
      <c r="C1579" s="141">
        <v>1.92616956521739</v>
      </c>
      <c r="D1579" s="141">
        <v>1.0665086956521701</v>
      </c>
      <c r="E1579" s="141">
        <v>1400.6782608695701</v>
      </c>
      <c r="F1579" s="141">
        <v>39.738</v>
      </c>
      <c r="G1579" s="141">
        <v>49.22</v>
      </c>
      <c r="H1579" s="141">
        <v>36.04</v>
      </c>
      <c r="I1579" s="141">
        <v>6.6139999999999999</v>
      </c>
      <c r="J1579" s="141">
        <v>3.1549999999999998</v>
      </c>
      <c r="K1579" s="141">
        <v>43.944545454545498</v>
      </c>
      <c r="L1579" s="144"/>
      <c r="M1579" s="141">
        <v>23652</v>
      </c>
      <c r="N1579" s="141">
        <v>4617.2796500000004</v>
      </c>
      <c r="O1579" s="144"/>
      <c r="R1579" s="10"/>
    </row>
    <row r="1580" spans="1:18" ht="14.4" x14ac:dyDescent="0.3">
      <c r="A1580" s="143">
        <v>45357.507615740738</v>
      </c>
      <c r="B1580" s="46">
        <f t="shared" si="24"/>
        <v>45357.507638888892</v>
      </c>
      <c r="C1580" s="141">
        <v>1.92054782608696</v>
      </c>
      <c r="D1580" s="141">
        <v>1.0794130434782601</v>
      </c>
      <c r="E1580" s="141">
        <v>1400.05</v>
      </c>
      <c r="F1580" s="141">
        <v>40.8114285714286</v>
      </c>
      <c r="G1580" s="141">
        <v>49.34</v>
      </c>
      <c r="H1580" s="141">
        <v>36.03</v>
      </c>
      <c r="I1580" s="141">
        <v>6.6005714285714303</v>
      </c>
      <c r="J1580" s="141">
        <v>3.165</v>
      </c>
      <c r="K1580" s="141">
        <v>44.045000000000002</v>
      </c>
      <c r="L1580" s="144"/>
      <c r="M1580" s="141">
        <v>23677</v>
      </c>
      <c r="N1580" s="141">
        <v>4616.45788888889</v>
      </c>
      <c r="O1580" s="144"/>
      <c r="R1580" s="10"/>
    </row>
    <row r="1581" spans="1:18" ht="14.4" x14ac:dyDescent="0.3">
      <c r="A1581" s="143">
        <v>45357.508310185185</v>
      </c>
      <c r="B1581" s="46">
        <f t="shared" si="24"/>
        <v>45357.508333333339</v>
      </c>
      <c r="C1581" s="141">
        <v>1.93200869565217</v>
      </c>
      <c r="D1581" s="141">
        <v>1.06883913043478</v>
      </c>
      <c r="E1581" s="141">
        <v>1400.1434782608701</v>
      </c>
      <c r="F1581" s="141">
        <v>39.828260869565199</v>
      </c>
      <c r="G1581" s="141">
        <v>49.085000000000001</v>
      </c>
      <c r="H1581" s="141">
        <v>36.043333333333301</v>
      </c>
      <c r="I1581" s="141">
        <v>6.6137333333333297</v>
      </c>
      <c r="J1581" s="141">
        <v>3.1850000000000001</v>
      </c>
      <c r="K1581" s="141">
        <v>44.077142857142903</v>
      </c>
      <c r="L1581" s="144"/>
      <c r="M1581" s="141">
        <v>23723</v>
      </c>
      <c r="N1581" s="141">
        <v>4615.7933888888901</v>
      </c>
      <c r="O1581" s="144"/>
      <c r="R1581" s="10"/>
    </row>
    <row r="1582" spans="1:18" ht="14.4" x14ac:dyDescent="0.3">
      <c r="A1582" s="143">
        <v>45357.509004629632</v>
      </c>
      <c r="B1582" s="46">
        <f t="shared" si="24"/>
        <v>45357.509027777778</v>
      </c>
      <c r="C1582" s="141">
        <v>1.9281863636363601</v>
      </c>
      <c r="D1582" s="141">
        <v>1.0758869565217399</v>
      </c>
      <c r="E1582" s="141">
        <v>1399.9181818181801</v>
      </c>
      <c r="F1582" s="141">
        <v>38.888636363636401</v>
      </c>
      <c r="G1582" s="141">
        <v>49.22</v>
      </c>
      <c r="H1582" s="141">
        <v>36.034999999999997</v>
      </c>
      <c r="I1582" s="141">
        <v>6.6035000000000004</v>
      </c>
      <c r="J1582" s="141">
        <v>3.1850000000000001</v>
      </c>
      <c r="K1582" s="141">
        <v>43.954545454545503</v>
      </c>
      <c r="L1582" s="144"/>
      <c r="M1582" s="141">
        <v>23735</v>
      </c>
      <c r="N1582" s="141">
        <v>4615.0572631578998</v>
      </c>
      <c r="O1582" s="144"/>
      <c r="R1582" s="10"/>
    </row>
    <row r="1583" spans="1:18" ht="14.4" x14ac:dyDescent="0.3">
      <c r="A1583" s="143">
        <v>45357.509699074071</v>
      </c>
      <c r="B1583" s="46">
        <f t="shared" si="24"/>
        <v>45357.509722222225</v>
      </c>
      <c r="C1583" s="141">
        <v>1.91653043478261</v>
      </c>
      <c r="D1583" s="141">
        <v>1.09074347826087</v>
      </c>
      <c r="E1583" s="141">
        <v>1400.4217391304301</v>
      </c>
      <c r="F1583" s="141">
        <v>40.459545454545498</v>
      </c>
      <c r="G1583" s="141">
        <v>49.414999999999999</v>
      </c>
      <c r="H1583" s="141">
        <v>36.04</v>
      </c>
      <c r="I1583" s="141">
        <v>6.6098666666666697</v>
      </c>
      <c r="J1583" s="141">
        <v>3.2040000000000002</v>
      </c>
      <c r="K1583" s="141">
        <v>43.887999999999998</v>
      </c>
      <c r="L1583" s="144"/>
      <c r="M1583" s="141">
        <v>23780</v>
      </c>
      <c r="N1583" s="141">
        <v>4614.3119999999999</v>
      </c>
      <c r="O1583" s="144"/>
      <c r="R1583" s="10"/>
    </row>
    <row r="1584" spans="1:18" ht="14.4" x14ac:dyDescent="0.3">
      <c r="A1584" s="143">
        <v>45357.510393518518</v>
      </c>
      <c r="B1584" s="46">
        <f t="shared" si="24"/>
        <v>45357.510416666672</v>
      </c>
      <c r="C1584" s="141">
        <v>1.92766086956522</v>
      </c>
      <c r="D1584" s="141">
        <v>1.0721695652173899</v>
      </c>
      <c r="E1584" s="141">
        <v>1400.1090909090899</v>
      </c>
      <c r="F1584" s="141">
        <v>38.6069565217391</v>
      </c>
      <c r="G1584" s="141">
        <v>49.23</v>
      </c>
      <c r="H1584" s="141">
        <v>36.04</v>
      </c>
      <c r="I1584" s="141">
        <v>6.61</v>
      </c>
      <c r="J1584" s="141">
        <v>3.22</v>
      </c>
      <c r="K1584" s="141">
        <v>44.018000000000001</v>
      </c>
      <c r="L1584" s="144"/>
      <c r="M1584" s="141">
        <v>23819</v>
      </c>
      <c r="N1584" s="141">
        <v>4613.5984117647104</v>
      </c>
      <c r="O1584" s="144"/>
      <c r="R1584" s="10"/>
    </row>
    <row r="1585" spans="1:18" ht="14.4" x14ac:dyDescent="0.3">
      <c r="A1585" s="143">
        <v>45357.511087962965</v>
      </c>
      <c r="B1585" s="46">
        <f t="shared" si="24"/>
        <v>45357.511111111111</v>
      </c>
      <c r="C1585" s="141">
        <v>1.8980772727272699</v>
      </c>
      <c r="D1585" s="141">
        <v>1.10234090909091</v>
      </c>
      <c r="E1585" s="141">
        <v>1399.9136363636401</v>
      </c>
      <c r="F1585" s="141">
        <v>38.844999999999999</v>
      </c>
      <c r="G1585" s="141">
        <v>50.04</v>
      </c>
      <c r="H1585" s="141">
        <v>36.04</v>
      </c>
      <c r="I1585" s="141">
        <v>6.6050714285714296</v>
      </c>
      <c r="J1585" s="141">
        <v>3.21</v>
      </c>
      <c r="K1585" s="141">
        <v>44.017000000000003</v>
      </c>
      <c r="L1585" s="144"/>
      <c r="M1585" s="141">
        <v>23860.6</v>
      </c>
      <c r="N1585" s="141">
        <v>4612.8384999999998</v>
      </c>
      <c r="O1585" s="144"/>
      <c r="R1585" s="10"/>
    </row>
    <row r="1586" spans="1:18" ht="14.4" x14ac:dyDescent="0.3">
      <c r="A1586" s="143">
        <v>45357.511782407404</v>
      </c>
      <c r="B1586" s="46">
        <f t="shared" si="24"/>
        <v>45357.511805555558</v>
      </c>
      <c r="C1586" s="141">
        <v>1.9180826086956499</v>
      </c>
      <c r="D1586" s="141">
        <v>1.08149130434783</v>
      </c>
      <c r="E1586" s="141">
        <v>1399.93333333333</v>
      </c>
      <c r="F1586" s="141">
        <v>41.850909090909099</v>
      </c>
      <c r="G1586" s="141">
        <v>49.34</v>
      </c>
      <c r="H1586" s="141">
        <v>36.043999999999997</v>
      </c>
      <c r="I1586" s="141">
        <v>6.617</v>
      </c>
      <c r="J1586" s="141">
        <v>3.23</v>
      </c>
      <c r="K1586" s="141">
        <v>44.27</v>
      </c>
      <c r="L1586" s="144"/>
      <c r="M1586" s="141">
        <v>23860.6</v>
      </c>
      <c r="N1586" s="141">
        <v>4612.1248750000004</v>
      </c>
      <c r="O1586" s="144"/>
      <c r="R1586" s="10"/>
    </row>
    <row r="1587" spans="1:18" ht="14.4" x14ac:dyDescent="0.3">
      <c r="A1587" s="143">
        <v>45357.512476851851</v>
      </c>
      <c r="B1587" s="46">
        <f t="shared" si="24"/>
        <v>45357.512500000004</v>
      </c>
      <c r="C1587" s="141">
        <v>1.91918260869565</v>
      </c>
      <c r="D1587" s="141">
        <v>1.07545217391304</v>
      </c>
      <c r="E1587" s="141">
        <v>1399.8260869565199</v>
      </c>
      <c r="F1587" s="141">
        <v>39.133043478260902</v>
      </c>
      <c r="G1587" s="141">
        <v>49.49</v>
      </c>
      <c r="H1587" s="141">
        <v>36.03</v>
      </c>
      <c r="I1587" s="141">
        <v>6.6040000000000001</v>
      </c>
      <c r="J1587" s="141">
        <v>3.24</v>
      </c>
      <c r="K1587" s="141">
        <v>44.373846153846202</v>
      </c>
      <c r="L1587" s="144"/>
      <c r="M1587" s="141">
        <v>23908</v>
      </c>
      <c r="N1587" s="141">
        <v>4611.3555882352903</v>
      </c>
      <c r="O1587" s="144"/>
      <c r="R1587" s="10"/>
    </row>
    <row r="1588" spans="1:18" ht="14.4" x14ac:dyDescent="0.3">
      <c r="A1588" s="143">
        <v>45357.513171296298</v>
      </c>
      <c r="B1588" s="46">
        <f t="shared" si="24"/>
        <v>45357.513194444444</v>
      </c>
      <c r="C1588" s="141">
        <v>1.9264863636363601</v>
      </c>
      <c r="D1588" s="141">
        <v>1.0743499999999999</v>
      </c>
      <c r="E1588" s="141">
        <v>1399.8136363636399</v>
      </c>
      <c r="F1588" s="141">
        <v>39.57</v>
      </c>
      <c r="G1588" s="141">
        <v>49.28</v>
      </c>
      <c r="H1588" s="141">
        <v>36.032499999999999</v>
      </c>
      <c r="I1588" s="141">
        <v>6.6050833333333303</v>
      </c>
      <c r="J1588" s="141">
        <v>3.25</v>
      </c>
      <c r="K1588" s="141">
        <v>44.16</v>
      </c>
      <c r="L1588" s="144"/>
      <c r="M1588" s="141">
        <v>23938</v>
      </c>
      <c r="N1588" s="141">
        <v>4610.6239999999998</v>
      </c>
      <c r="O1588" s="144"/>
      <c r="R1588" s="10"/>
    </row>
    <row r="1589" spans="1:18" ht="14.4" x14ac:dyDescent="0.3">
      <c r="A1589" s="143">
        <v>45357.513865740744</v>
      </c>
      <c r="B1589" s="46">
        <f t="shared" si="24"/>
        <v>45357.513888888891</v>
      </c>
      <c r="C1589" s="141">
        <v>1.9025260869565199</v>
      </c>
      <c r="D1589" s="141">
        <v>1.0987739130434799</v>
      </c>
      <c r="E1589" s="141">
        <v>1399.9409090909101</v>
      </c>
      <c r="F1589" s="141">
        <v>38.68</v>
      </c>
      <c r="G1589" s="141">
        <v>50.01</v>
      </c>
      <c r="H1589" s="141">
        <v>36.04</v>
      </c>
      <c r="I1589" s="141">
        <v>6.6076470588235301</v>
      </c>
      <c r="J1589" s="141">
        <v>3.2749999999999999</v>
      </c>
      <c r="K1589" s="141">
        <v>44.036000000000001</v>
      </c>
      <c r="L1589" s="144"/>
      <c r="M1589" s="141">
        <v>23985.285714285699</v>
      </c>
      <c r="N1589" s="141">
        <v>4609.9293749999997</v>
      </c>
      <c r="O1589" s="144"/>
      <c r="R1589" s="10"/>
    </row>
    <row r="1590" spans="1:18" ht="14.4" x14ac:dyDescent="0.3">
      <c r="A1590" s="143">
        <v>45357.514560185184</v>
      </c>
      <c r="B1590" s="46">
        <f t="shared" si="24"/>
        <v>45357.514583333337</v>
      </c>
      <c r="C1590" s="141">
        <v>1.91814782608696</v>
      </c>
      <c r="D1590" s="141">
        <v>1.0807130434782599</v>
      </c>
      <c r="E1590" s="141">
        <v>1399.6565217391301</v>
      </c>
      <c r="F1590" s="141">
        <v>41.438636363636398</v>
      </c>
      <c r="G1590" s="141">
        <v>49.365000000000002</v>
      </c>
      <c r="H1590" s="141">
        <v>36.034999999999997</v>
      </c>
      <c r="I1590" s="141">
        <v>6.6150000000000002</v>
      </c>
      <c r="J1590" s="141">
        <v>3.27</v>
      </c>
      <c r="K1590" s="141">
        <v>44.206923076923097</v>
      </c>
      <c r="L1590" s="144"/>
      <c r="M1590" s="141">
        <v>24026</v>
      </c>
      <c r="N1590" s="141">
        <v>4609.10936842105</v>
      </c>
      <c r="O1590" s="144"/>
      <c r="R1590" s="10"/>
    </row>
    <row r="1591" spans="1:18" ht="14.4" x14ac:dyDescent="0.3">
      <c r="A1591" s="143">
        <v>45357.51525462963</v>
      </c>
      <c r="B1591" s="46">
        <f t="shared" si="24"/>
        <v>45357.515277777777</v>
      </c>
      <c r="C1591" s="141">
        <v>1.90775714285714</v>
      </c>
      <c r="D1591" s="141">
        <v>1.09658636363636</v>
      </c>
      <c r="E1591" s="141">
        <v>1399.4181818181801</v>
      </c>
      <c r="F1591" s="141">
        <v>39.185000000000002</v>
      </c>
      <c r="G1591" s="141">
        <v>49.79</v>
      </c>
      <c r="H1591" s="141">
        <v>36.024999999999999</v>
      </c>
      <c r="I1591" s="141">
        <v>6.6018571428571402</v>
      </c>
      <c r="J1591" s="141">
        <v>3.2566666666666699</v>
      </c>
      <c r="K1591" s="141">
        <v>44.314999999999998</v>
      </c>
      <c r="L1591" s="144"/>
      <c r="M1591" s="141">
        <v>24053.333333333299</v>
      </c>
      <c r="N1591" s="141">
        <v>4608.3244999999997</v>
      </c>
      <c r="O1591" s="144"/>
      <c r="R1591" s="10"/>
    </row>
    <row r="1592" spans="1:18" ht="14.4" x14ac:dyDescent="0.3">
      <c r="A1592" s="143">
        <v>45357.515949074077</v>
      </c>
      <c r="B1592" s="46">
        <f t="shared" si="24"/>
        <v>45357.515972222223</v>
      </c>
      <c r="C1592" s="141">
        <v>1.91485652173913</v>
      </c>
      <c r="D1592" s="141">
        <v>1.0916956521739101</v>
      </c>
      <c r="E1592" s="141">
        <v>1399.9043478260901</v>
      </c>
      <c r="F1592" s="141">
        <v>40.228260869565197</v>
      </c>
      <c r="G1592" s="141">
        <v>49.594999999999999</v>
      </c>
      <c r="H1592" s="141">
        <v>36.024999999999999</v>
      </c>
      <c r="I1592" s="141">
        <v>6.6047692307692296</v>
      </c>
      <c r="J1592" s="141">
        <v>3.2850000000000001</v>
      </c>
      <c r="K1592" s="141">
        <v>44.210999999999999</v>
      </c>
      <c r="L1592" s="144"/>
      <c r="M1592" s="141">
        <v>24053.333333333299</v>
      </c>
      <c r="N1592" s="141">
        <v>4607.5608888888901</v>
      </c>
      <c r="O1592" s="144"/>
      <c r="R1592" s="10"/>
    </row>
    <row r="1593" spans="1:18" ht="14.4" x14ac:dyDescent="0.3">
      <c r="A1593" s="143">
        <v>45357.516643518517</v>
      </c>
      <c r="B1593" s="46">
        <f t="shared" si="24"/>
        <v>45357.51666666667</v>
      </c>
      <c r="C1593" s="141">
        <v>1.92194782608696</v>
      </c>
      <c r="D1593" s="141">
        <v>1.0817260869565199</v>
      </c>
      <c r="E1593" s="141">
        <v>1399.95</v>
      </c>
      <c r="F1593" s="141">
        <v>40.99</v>
      </c>
      <c r="G1593" s="141">
        <v>49.265000000000001</v>
      </c>
      <c r="H1593" s="141">
        <v>36.020000000000003</v>
      </c>
      <c r="I1593" s="141">
        <v>6.6044285714285698</v>
      </c>
      <c r="J1593" s="141">
        <v>3.31</v>
      </c>
      <c r="K1593" s="141">
        <v>44.234999999999999</v>
      </c>
      <c r="L1593" s="144"/>
      <c r="M1593" s="141">
        <v>24092.5</v>
      </c>
      <c r="N1593" s="141">
        <v>4606.7984444444401</v>
      </c>
      <c r="O1593" s="144"/>
      <c r="R1593" s="10"/>
    </row>
    <row r="1594" spans="1:18" ht="14.4" x14ac:dyDescent="0.3">
      <c r="A1594" s="143">
        <v>45357.517337962963</v>
      </c>
      <c r="B1594" s="46">
        <f t="shared" si="24"/>
        <v>45357.517361111109</v>
      </c>
      <c r="C1594" s="141">
        <v>1.92534545454545</v>
      </c>
      <c r="D1594" s="141">
        <v>1.07176363636364</v>
      </c>
      <c r="E1594" s="141">
        <v>1399.69545454545</v>
      </c>
      <c r="F1594" s="141">
        <v>40.0042857142857</v>
      </c>
      <c r="G1594" s="141">
        <v>49.365000000000002</v>
      </c>
      <c r="H1594" s="141">
        <v>36.03</v>
      </c>
      <c r="I1594" s="141">
        <v>6.6047500000000001</v>
      </c>
      <c r="J1594" s="141">
        <v>3.3250000000000002</v>
      </c>
      <c r="K1594" s="141">
        <v>44.125833333333297</v>
      </c>
      <c r="L1594" s="144"/>
      <c r="M1594" s="141">
        <v>24154.799999999999</v>
      </c>
      <c r="N1594" s="141">
        <v>4606.0288124999997</v>
      </c>
      <c r="O1594" s="144"/>
      <c r="R1594" s="10"/>
    </row>
    <row r="1595" spans="1:18" ht="14.4" x14ac:dyDescent="0.3">
      <c r="A1595" s="143">
        <v>45357.51803240741</v>
      </c>
      <c r="B1595" s="46">
        <f t="shared" si="24"/>
        <v>45357.518055555556</v>
      </c>
      <c r="C1595" s="141">
        <v>1.9277521739130401</v>
      </c>
      <c r="D1595" s="141">
        <v>1.06900434782609</v>
      </c>
      <c r="E1595" s="141">
        <v>1400.03636363636</v>
      </c>
      <c r="F1595" s="141">
        <v>40.046086956521698</v>
      </c>
      <c r="G1595" s="141">
        <v>49.21</v>
      </c>
      <c r="H1595" s="141">
        <v>36.03</v>
      </c>
      <c r="I1595" s="141">
        <v>6.6163076923076902</v>
      </c>
      <c r="J1595" s="141">
        <v>3.3250000000000002</v>
      </c>
      <c r="K1595" s="141">
        <v>43.95</v>
      </c>
      <c r="L1595" s="144"/>
      <c r="M1595" s="141">
        <v>24154.799999999999</v>
      </c>
      <c r="N1595" s="141">
        <v>4605.2751052631602</v>
      </c>
      <c r="O1595" s="144"/>
      <c r="R1595" s="10"/>
    </row>
    <row r="1596" spans="1:18" ht="14.4" x14ac:dyDescent="0.3">
      <c r="A1596" s="143">
        <v>45357.518726851849</v>
      </c>
      <c r="B1596" s="46">
        <f t="shared" si="24"/>
        <v>45357.518750000003</v>
      </c>
      <c r="C1596" s="141">
        <v>1.9229454545454501</v>
      </c>
      <c r="D1596" s="141">
        <v>1.07580909090909</v>
      </c>
      <c r="E1596" s="141">
        <v>1399.8454545454499</v>
      </c>
      <c r="F1596" s="141">
        <v>38.886363636363598</v>
      </c>
      <c r="G1596" s="141">
        <v>49.55</v>
      </c>
      <c r="H1596" s="141">
        <v>36.024000000000001</v>
      </c>
      <c r="I1596" s="141">
        <v>6.6020000000000003</v>
      </c>
      <c r="J1596" s="141">
        <v>3.31666666666667</v>
      </c>
      <c r="K1596" s="141">
        <v>43.866250000000001</v>
      </c>
      <c r="L1596" s="144"/>
      <c r="M1596" s="141">
        <v>24197</v>
      </c>
      <c r="N1596" s="141">
        <v>4604.4865789473697</v>
      </c>
      <c r="O1596" s="144"/>
      <c r="R1596" s="10"/>
    </row>
    <row r="1597" spans="1:18" ht="14.4" x14ac:dyDescent="0.3">
      <c r="A1597" s="143">
        <v>45357.519421296296</v>
      </c>
      <c r="B1597" s="46">
        <f t="shared" si="24"/>
        <v>45357.51944444445</v>
      </c>
      <c r="C1597" s="141">
        <v>1.91129565217391</v>
      </c>
      <c r="D1597" s="141">
        <v>1.08503913043478</v>
      </c>
      <c r="E1597" s="141">
        <v>1399.9347826087001</v>
      </c>
      <c r="F1597" s="141">
        <v>39.458636363636401</v>
      </c>
      <c r="G1597" s="141">
        <v>49.73</v>
      </c>
      <c r="H1597" s="141">
        <v>36.03</v>
      </c>
      <c r="I1597" s="141">
        <v>6.6142666666666701</v>
      </c>
      <c r="J1597" s="141">
        <v>3.335</v>
      </c>
      <c r="K1597" s="141">
        <v>43.872</v>
      </c>
      <c r="L1597" s="144"/>
      <c r="M1597" s="141">
        <v>24249.4</v>
      </c>
      <c r="N1597" s="141">
        <v>4603.7217894736896</v>
      </c>
      <c r="O1597" s="144"/>
      <c r="R1597" s="10"/>
    </row>
    <row r="1598" spans="1:18" ht="14.4" x14ac:dyDescent="0.3">
      <c r="A1598" s="143">
        <v>45357.520115740743</v>
      </c>
      <c r="B1598" s="46">
        <f t="shared" si="24"/>
        <v>45357.520138888889</v>
      </c>
      <c r="C1598" s="141">
        <v>1.9269681818181801</v>
      </c>
      <c r="D1598" s="141">
        <v>1.07295909090909</v>
      </c>
      <c r="E1598" s="141">
        <v>1400.1318181818201</v>
      </c>
      <c r="F1598" s="141">
        <v>41.916363636363599</v>
      </c>
      <c r="G1598" s="141">
        <v>49.195</v>
      </c>
      <c r="H1598" s="141">
        <v>36.024000000000001</v>
      </c>
      <c r="I1598" s="141">
        <v>6.6105</v>
      </c>
      <c r="J1598" s="141">
        <v>3.335</v>
      </c>
      <c r="K1598" s="141">
        <v>44.033999999999999</v>
      </c>
      <c r="L1598" s="144"/>
      <c r="M1598" s="141">
        <v>24275</v>
      </c>
      <c r="N1598" s="141">
        <v>4602.9764705882399</v>
      </c>
      <c r="O1598" s="144"/>
      <c r="R1598" s="10"/>
    </row>
    <row r="1599" spans="1:18" ht="14.4" x14ac:dyDescent="0.3">
      <c r="A1599" s="143">
        <v>45357.520810185182</v>
      </c>
      <c r="B1599" s="46">
        <f t="shared" si="24"/>
        <v>45357.520833333336</v>
      </c>
      <c r="C1599" s="141">
        <v>1.9269125</v>
      </c>
      <c r="D1599" s="141">
        <v>1.0785916666666699</v>
      </c>
      <c r="E1599" s="141">
        <v>1399.9166666666699</v>
      </c>
      <c r="F1599" s="141">
        <v>39.546190476190503</v>
      </c>
      <c r="G1599" s="141">
        <v>49.35</v>
      </c>
      <c r="H1599" s="141">
        <v>36.026666666666699</v>
      </c>
      <c r="I1599" s="141">
        <v>6.6028000000000002</v>
      </c>
      <c r="J1599" s="141">
        <v>3.35</v>
      </c>
      <c r="K1599" s="141">
        <v>44.045555555555602</v>
      </c>
      <c r="L1599" s="144"/>
      <c r="M1599" s="141">
        <v>24301.666666666701</v>
      </c>
      <c r="N1599" s="141">
        <v>4602.2141499999998</v>
      </c>
      <c r="O1599" s="144"/>
      <c r="R1599" s="10"/>
    </row>
    <row r="1600" spans="1:18" ht="14.4" x14ac:dyDescent="0.3">
      <c r="A1600" s="143">
        <v>45357.521504629629</v>
      </c>
      <c r="B1600" s="46">
        <f t="shared" si="24"/>
        <v>45357.521527777782</v>
      </c>
      <c r="C1600" s="141">
        <v>1.92191363636364</v>
      </c>
      <c r="D1600" s="141">
        <v>1.0727409090909099</v>
      </c>
      <c r="E1600" s="141">
        <v>1399.77272727273</v>
      </c>
      <c r="F1600" s="141">
        <v>39.515238095238097</v>
      </c>
      <c r="G1600" s="141">
        <v>49.414999999999999</v>
      </c>
      <c r="H1600" s="141">
        <v>36.024999999999999</v>
      </c>
      <c r="I1600" s="141">
        <v>6.6011666666666704</v>
      </c>
      <c r="J1600" s="141">
        <v>3.37</v>
      </c>
      <c r="K1600" s="141">
        <v>43.861249999999998</v>
      </c>
      <c r="L1600" s="144"/>
      <c r="M1600" s="141">
        <v>24337.333333333299</v>
      </c>
      <c r="N1600" s="141">
        <v>4601.4411764705901</v>
      </c>
      <c r="O1600" s="144"/>
      <c r="R1600" s="10"/>
    </row>
    <row r="1601" spans="1:18" ht="14.4" x14ac:dyDescent="0.3">
      <c r="A1601" s="143">
        <v>45357.522199074076</v>
      </c>
      <c r="B1601" s="46">
        <f t="shared" si="24"/>
        <v>45357.522222222222</v>
      </c>
      <c r="C1601" s="141">
        <v>1.91432857142857</v>
      </c>
      <c r="D1601" s="141">
        <v>1.07613181818182</v>
      </c>
      <c r="E1601" s="141">
        <v>1400.1909090909101</v>
      </c>
      <c r="F1601" s="141">
        <v>38.911499999999997</v>
      </c>
      <c r="G1601" s="141">
        <v>49.575000000000003</v>
      </c>
      <c r="H1601" s="141">
        <v>36.024999999999999</v>
      </c>
      <c r="I1601" s="141">
        <v>6.6035384615384602</v>
      </c>
      <c r="J1601" s="141">
        <v>3.38</v>
      </c>
      <c r="K1601" s="141">
        <v>43.854999999999997</v>
      </c>
      <c r="L1601" s="144"/>
      <c r="M1601" s="141">
        <v>24337.333333333299</v>
      </c>
      <c r="N1601" s="141">
        <v>4600.6828888888904</v>
      </c>
      <c r="O1601" s="144"/>
      <c r="R1601" s="10"/>
    </row>
    <row r="1602" spans="1:18" ht="14.4" x14ac:dyDescent="0.3">
      <c r="A1602" s="143">
        <v>45357.522893518515</v>
      </c>
      <c r="B1602" s="46">
        <f t="shared" si="24"/>
        <v>45357.522916666669</v>
      </c>
      <c r="C1602" s="141">
        <v>1.9007000000000001</v>
      </c>
      <c r="D1602" s="141">
        <v>1.09150869565217</v>
      </c>
      <c r="E1602" s="141">
        <v>1399.8391304347799</v>
      </c>
      <c r="F1602" s="141">
        <v>39.209565217391301</v>
      </c>
      <c r="G1602" s="141">
        <v>49.975000000000001</v>
      </c>
      <c r="H1602" s="141">
        <v>36.036666666666697</v>
      </c>
      <c r="I1602" s="141">
        <v>6.6100714285714304</v>
      </c>
      <c r="J1602" s="141">
        <v>3.39</v>
      </c>
      <c r="K1602" s="141">
        <v>43.907142857142901</v>
      </c>
      <c r="L1602" s="144"/>
      <c r="M1602" s="141">
        <v>24405.4</v>
      </c>
      <c r="N1602" s="141">
        <v>4599.8628181818203</v>
      </c>
      <c r="O1602" s="144"/>
      <c r="R1602" s="10"/>
    </row>
    <row r="1603" spans="1:18" ht="14.4" x14ac:dyDescent="0.3">
      <c r="A1603" s="143">
        <v>45357.523587962962</v>
      </c>
      <c r="B1603" s="46">
        <f t="shared" ref="B1603:B1666" si="25">MROUND(A1603,"00:01:00")</f>
        <v>45357.523611111115</v>
      </c>
      <c r="C1603" s="141">
        <v>1.90898636363636</v>
      </c>
      <c r="D1603" s="141">
        <v>1.08219545454545</v>
      </c>
      <c r="E1603" s="141">
        <v>1400.3150000000001</v>
      </c>
      <c r="F1603" s="141">
        <v>41.485238095238103</v>
      </c>
      <c r="G1603" s="141">
        <v>49.63</v>
      </c>
      <c r="H1603" s="141">
        <v>36.03</v>
      </c>
      <c r="I1603" s="141">
        <v>6.6115000000000004</v>
      </c>
      <c r="J1603" s="141">
        <v>3.395</v>
      </c>
      <c r="K1603" s="141">
        <v>44.160769230769198</v>
      </c>
      <c r="L1603" s="144"/>
      <c r="M1603" s="141">
        <v>24442</v>
      </c>
      <c r="N1603" s="141">
        <v>4599.0601666666698</v>
      </c>
      <c r="O1603" s="144"/>
      <c r="R1603" s="10"/>
    </row>
    <row r="1604" spans="1:18" ht="14.4" x14ac:dyDescent="0.3">
      <c r="A1604" s="143">
        <v>45357.524282407408</v>
      </c>
      <c r="B1604" s="46">
        <f t="shared" si="25"/>
        <v>45357.524305555555</v>
      </c>
      <c r="C1604" s="141">
        <v>1.91947727272727</v>
      </c>
      <c r="D1604" s="141">
        <v>1.0792318181818199</v>
      </c>
      <c r="E1604" s="141">
        <v>1399.8818181818201</v>
      </c>
      <c r="F1604" s="141">
        <v>39.748095238095203</v>
      </c>
      <c r="G1604" s="141">
        <v>49.45</v>
      </c>
      <c r="H1604" s="141">
        <v>36.034999999999997</v>
      </c>
      <c r="I1604" s="141">
        <v>6.601</v>
      </c>
      <c r="J1604" s="141">
        <v>3.3849999999999998</v>
      </c>
      <c r="K1604" s="141">
        <v>44.268999999999998</v>
      </c>
      <c r="L1604" s="144"/>
      <c r="M1604" s="141">
        <v>24490.5</v>
      </c>
      <c r="N1604" s="141">
        <v>4598.3296874999996</v>
      </c>
      <c r="O1604" s="144"/>
      <c r="R1604" s="10"/>
    </row>
    <row r="1605" spans="1:18" ht="14.4" x14ac:dyDescent="0.3">
      <c r="A1605" s="143">
        <v>45357.524976851855</v>
      </c>
      <c r="B1605" s="46">
        <f t="shared" si="25"/>
        <v>45357.525000000001</v>
      </c>
      <c r="C1605" s="141">
        <v>1.9072478260869601</v>
      </c>
      <c r="D1605" s="141">
        <v>1.09577391304348</v>
      </c>
      <c r="E1605" s="141">
        <v>1399.4652173913</v>
      </c>
      <c r="F1605" s="141">
        <v>38.799999999999997</v>
      </c>
      <c r="G1605" s="141">
        <v>49.854999999999997</v>
      </c>
      <c r="H1605" s="141">
        <v>36.03</v>
      </c>
      <c r="I1605" s="141">
        <v>6.6191333333333304</v>
      </c>
      <c r="J1605" s="141">
        <v>3.41</v>
      </c>
      <c r="K1605" s="141">
        <v>44.0490909090909</v>
      </c>
      <c r="L1605" s="144"/>
      <c r="M1605" s="141">
        <v>24490.5</v>
      </c>
      <c r="N1605" s="141">
        <v>4597.5206111111102</v>
      </c>
      <c r="O1605" s="144"/>
      <c r="R1605" s="10"/>
    </row>
    <row r="1606" spans="1:18" ht="14.4" x14ac:dyDescent="0.3">
      <c r="A1606" s="143">
        <v>45357.525671296295</v>
      </c>
      <c r="B1606" s="46">
        <f t="shared" si="25"/>
        <v>45357.525694444448</v>
      </c>
      <c r="C1606" s="141">
        <v>1.90207619047619</v>
      </c>
      <c r="D1606" s="141">
        <v>1.09905909090909</v>
      </c>
      <c r="E1606" s="141">
        <v>1400.02727272727</v>
      </c>
      <c r="F1606" s="141">
        <v>40.314</v>
      </c>
      <c r="G1606" s="141">
        <v>49.89</v>
      </c>
      <c r="H1606" s="141">
        <v>36.034999999999997</v>
      </c>
      <c r="I1606" s="141">
        <v>6.6055000000000001</v>
      </c>
      <c r="J1606" s="141">
        <v>3.41333333333333</v>
      </c>
      <c r="K1606" s="141">
        <v>44.055454545454502</v>
      </c>
      <c r="L1606" s="144"/>
      <c r="M1606" s="141">
        <v>24526</v>
      </c>
      <c r="N1606" s="141">
        <v>4596.7381666666697</v>
      </c>
      <c r="O1606" s="144"/>
      <c r="R1606" s="10"/>
    </row>
    <row r="1607" spans="1:18" ht="14.4" x14ac:dyDescent="0.3">
      <c r="A1607" s="143">
        <v>45357.526365740741</v>
      </c>
      <c r="B1607" s="46">
        <f t="shared" si="25"/>
        <v>45357.526388888888</v>
      </c>
      <c r="C1607" s="141">
        <v>1.91453043478261</v>
      </c>
      <c r="D1607" s="141">
        <v>1.07621304347826</v>
      </c>
      <c r="E1607" s="141">
        <v>1399.7380952381</v>
      </c>
      <c r="F1607" s="141">
        <v>40.9345454545455</v>
      </c>
      <c r="G1607" s="141">
        <v>49.475000000000001</v>
      </c>
      <c r="H1607" s="141">
        <v>36.0283333333333</v>
      </c>
      <c r="I1607" s="141">
        <v>6.6038666666666703</v>
      </c>
      <c r="J1607" s="141">
        <v>3.4239999999999999</v>
      </c>
      <c r="K1607" s="141">
        <v>44.2172727272727</v>
      </c>
      <c r="L1607" s="144"/>
      <c r="M1607" s="141">
        <v>24552</v>
      </c>
      <c r="N1607" s="141">
        <v>4595.9137058823499</v>
      </c>
      <c r="O1607" s="144"/>
      <c r="R1607" s="10"/>
    </row>
    <row r="1608" spans="1:18" ht="14.4" x14ac:dyDescent="0.3">
      <c r="A1608" s="143">
        <v>45357.527060185188</v>
      </c>
      <c r="B1608" s="46">
        <f t="shared" si="25"/>
        <v>45357.527083333334</v>
      </c>
      <c r="C1608" s="141">
        <v>1.8993090909090899</v>
      </c>
      <c r="D1608" s="141">
        <v>1.09403043478261</v>
      </c>
      <c r="E1608" s="141">
        <v>1399.75652173913</v>
      </c>
      <c r="F1608" s="141">
        <v>37.144782608695699</v>
      </c>
      <c r="G1608" s="141">
        <v>50.12</v>
      </c>
      <c r="H1608" s="141">
        <v>36.036666666666697</v>
      </c>
      <c r="I1608" s="141">
        <v>6.6060625000000002</v>
      </c>
      <c r="J1608" s="141">
        <v>3.4550000000000001</v>
      </c>
      <c r="K1608" s="141">
        <v>44.171818181818203</v>
      </c>
      <c r="L1608" s="144"/>
      <c r="M1608" s="141">
        <v>24610.857142857101</v>
      </c>
      <c r="N1608" s="141">
        <v>4595.1648823529404</v>
      </c>
      <c r="O1608" s="144"/>
      <c r="R1608" s="10"/>
    </row>
    <row r="1609" spans="1:18" ht="14.4" x14ac:dyDescent="0.3">
      <c r="A1609" s="143">
        <v>45357.527754629627</v>
      </c>
      <c r="B1609" s="46">
        <f t="shared" si="25"/>
        <v>45357.527777777781</v>
      </c>
      <c r="C1609" s="141">
        <v>1.89002608695652</v>
      </c>
      <c r="D1609" s="141">
        <v>1.1075173913043499</v>
      </c>
      <c r="E1609" s="141">
        <v>1400.0695652173899</v>
      </c>
      <c r="F1609" s="141">
        <v>40.696086956521697</v>
      </c>
      <c r="G1609" s="141">
        <v>50.195</v>
      </c>
      <c r="H1609" s="141">
        <v>36.03</v>
      </c>
      <c r="I1609" s="141">
        <v>6.6154999999999999</v>
      </c>
      <c r="J1609" s="141">
        <v>3.4649999999999999</v>
      </c>
      <c r="K1609" s="141">
        <v>44.138181818181799</v>
      </c>
      <c r="L1609" s="144"/>
      <c r="M1609" s="141">
        <v>24610.857142857101</v>
      </c>
      <c r="N1609" s="141">
        <v>4594.2791363636397</v>
      </c>
      <c r="O1609" s="144"/>
      <c r="R1609" s="10"/>
    </row>
    <row r="1610" spans="1:18" ht="14.4" x14ac:dyDescent="0.3">
      <c r="A1610" s="143">
        <v>45357.528449074074</v>
      </c>
      <c r="B1610" s="46">
        <f t="shared" si="25"/>
        <v>45357.52847222222</v>
      </c>
      <c r="C1610" s="141">
        <v>1.90372608695652</v>
      </c>
      <c r="D1610" s="141">
        <v>1.0827521739130399</v>
      </c>
      <c r="E1610" s="141">
        <v>1400.22608695652</v>
      </c>
      <c r="F1610" s="141">
        <v>41.206086956521702</v>
      </c>
      <c r="G1610" s="141">
        <v>49.825000000000003</v>
      </c>
      <c r="H1610" s="141">
        <v>36.024000000000001</v>
      </c>
      <c r="I1610" s="141">
        <v>6.6020000000000003</v>
      </c>
      <c r="J1610" s="141">
        <v>3.4449999999999998</v>
      </c>
      <c r="K1610" s="141">
        <v>44.46</v>
      </c>
      <c r="L1610" s="141"/>
      <c r="M1610" s="141">
        <v>24658</v>
      </c>
      <c r="N1610" s="141">
        <v>4593.4856111111103</v>
      </c>
      <c r="O1610" s="144"/>
      <c r="R1610" s="10"/>
    </row>
    <row r="1611" spans="1:18" ht="14.4" x14ac:dyDescent="0.3">
      <c r="A1611" s="143">
        <v>45357.529143518521</v>
      </c>
      <c r="B1611" s="46">
        <f t="shared" si="25"/>
        <v>45357.529166666667</v>
      </c>
      <c r="C1611" s="141">
        <v>1.8992590909090901</v>
      </c>
      <c r="D1611" s="141">
        <v>1.10290909090909</v>
      </c>
      <c r="E1611" s="141">
        <v>1400.1636363636401</v>
      </c>
      <c r="F1611" s="141">
        <v>38.578636363636399</v>
      </c>
      <c r="G1611" s="141">
        <v>50.07</v>
      </c>
      <c r="H1611" s="141">
        <v>36.03</v>
      </c>
      <c r="I1611" s="141">
        <v>6.6146250000000002</v>
      </c>
      <c r="J1611" s="141">
        <v>3.46</v>
      </c>
      <c r="K1611" s="141">
        <v>44.44</v>
      </c>
      <c r="L1611" s="144"/>
      <c r="M1611" s="141">
        <v>24705.200000000001</v>
      </c>
      <c r="N1611" s="141">
        <v>4592.7045882352904</v>
      </c>
      <c r="O1611" s="144"/>
      <c r="R1611" s="10"/>
    </row>
    <row r="1612" spans="1:18" ht="14.4" x14ac:dyDescent="0.3">
      <c r="A1612" s="143">
        <v>45357.52983796296</v>
      </c>
      <c r="B1612" s="46">
        <f t="shared" si="25"/>
        <v>45357.529861111114</v>
      </c>
      <c r="C1612" s="141">
        <v>1.89262857142857</v>
      </c>
      <c r="D1612" s="141">
        <v>1.10096666666667</v>
      </c>
      <c r="E1612" s="141">
        <v>1399.8380952381001</v>
      </c>
      <c r="F1612" s="141">
        <v>40.571428571428598</v>
      </c>
      <c r="G1612" s="141">
        <v>50.075000000000003</v>
      </c>
      <c r="H1612" s="141">
        <v>36.024999999999999</v>
      </c>
      <c r="I1612" s="141">
        <v>6.61</v>
      </c>
      <c r="J1612" s="141">
        <v>3.4750000000000001</v>
      </c>
      <c r="K1612" s="141">
        <v>44.302999999999997</v>
      </c>
      <c r="L1612" s="144"/>
      <c r="M1612" s="141">
        <v>24734</v>
      </c>
      <c r="N1612" s="141">
        <v>4591.8771904761898</v>
      </c>
      <c r="O1612" s="144"/>
      <c r="R1612" s="10"/>
    </row>
    <row r="1613" spans="1:18" ht="14.4" x14ac:dyDescent="0.3">
      <c r="A1613" s="143">
        <v>45357.530532407407</v>
      </c>
      <c r="B1613" s="46">
        <f t="shared" si="25"/>
        <v>45357.530555555561</v>
      </c>
      <c r="C1613" s="141">
        <v>1.88807272727273</v>
      </c>
      <c r="D1613" s="141">
        <v>1.12833181818182</v>
      </c>
      <c r="E1613" s="141">
        <v>1399.8590909090899</v>
      </c>
      <c r="F1613" s="141">
        <v>38.231428571428602</v>
      </c>
      <c r="G1613" s="141">
        <v>50.395000000000003</v>
      </c>
      <c r="H1613" s="141">
        <v>36.03</v>
      </c>
      <c r="I1613" s="141">
        <v>6.6025384615384599</v>
      </c>
      <c r="J1613" s="141">
        <v>3.4750000000000001</v>
      </c>
      <c r="K1613" s="141">
        <v>44.408571428571399</v>
      </c>
      <c r="L1613" s="144"/>
      <c r="M1613" s="141">
        <v>24754.25</v>
      </c>
      <c r="N1613" s="141">
        <v>4591.0305789473696</v>
      </c>
      <c r="O1613" s="144"/>
      <c r="R1613" s="10"/>
    </row>
    <row r="1614" spans="1:18" ht="14.4" x14ac:dyDescent="0.3">
      <c r="A1614" s="143">
        <v>45357.531226851854</v>
      </c>
      <c r="B1614" s="46">
        <f t="shared" si="25"/>
        <v>45357.53125</v>
      </c>
      <c r="C1614" s="141">
        <v>1.8768954545454499</v>
      </c>
      <c r="D1614" s="141">
        <v>1.11664090909091</v>
      </c>
      <c r="E1614" s="141">
        <v>1400.0238095238101</v>
      </c>
      <c r="F1614" s="141">
        <v>39.4136363636364</v>
      </c>
      <c r="G1614" s="141">
        <v>50.685000000000002</v>
      </c>
      <c r="H1614" s="141">
        <v>36.024999999999999</v>
      </c>
      <c r="I1614" s="141">
        <v>6.601</v>
      </c>
      <c r="J1614" s="141">
        <v>3.5059999999999998</v>
      </c>
      <c r="K1614" s="141">
        <v>44.477777777777803</v>
      </c>
      <c r="L1614" s="144"/>
      <c r="M1614" s="141">
        <v>24795.25</v>
      </c>
      <c r="N1614" s="141">
        <v>4590.2800999999999</v>
      </c>
      <c r="O1614" s="144"/>
      <c r="R1614" s="10"/>
    </row>
    <row r="1615" spans="1:18" ht="14.4" x14ac:dyDescent="0.3">
      <c r="A1615" s="143">
        <v>45357.531921296293</v>
      </c>
      <c r="B1615" s="46">
        <f t="shared" si="25"/>
        <v>45357.531944444447</v>
      </c>
      <c r="C1615" s="141">
        <v>1.87616956521739</v>
      </c>
      <c r="D1615" s="141">
        <v>1.11817391304348</v>
      </c>
      <c r="E1615" s="141">
        <v>1399.94545454545</v>
      </c>
      <c r="F1615" s="141">
        <v>40.115454545454497</v>
      </c>
      <c r="G1615" s="141">
        <v>50.585000000000001</v>
      </c>
      <c r="H1615" s="141">
        <v>36.036666666666697</v>
      </c>
      <c r="I1615" s="141">
        <v>6.6179333333333297</v>
      </c>
      <c r="J1615" s="141">
        <v>3.5049999999999999</v>
      </c>
      <c r="K1615" s="141">
        <v>44.734166666666702</v>
      </c>
      <c r="L1615" s="144"/>
      <c r="M1615" s="141">
        <v>24846</v>
      </c>
      <c r="N1615" s="141">
        <v>4589.4490999999998</v>
      </c>
      <c r="O1615" s="144"/>
      <c r="R1615" s="10"/>
    </row>
    <row r="1616" spans="1:18" ht="14.4" x14ac:dyDescent="0.3">
      <c r="A1616" s="143">
        <v>45357.53261574074</v>
      </c>
      <c r="B1616" s="46">
        <f t="shared" si="25"/>
        <v>45357.532638888893</v>
      </c>
      <c r="C1616" s="141">
        <v>1.8844000000000001</v>
      </c>
      <c r="D1616" s="141">
        <v>1.10922608695652</v>
      </c>
      <c r="E1616" s="141">
        <v>1399.97727272727</v>
      </c>
      <c r="F1616" s="141">
        <v>40.825238095238099</v>
      </c>
      <c r="G1616" s="141">
        <v>50.49</v>
      </c>
      <c r="H1616" s="141">
        <v>36.024999999999999</v>
      </c>
      <c r="I1616" s="141">
        <v>6.6074999999999999</v>
      </c>
      <c r="J1616" s="141">
        <v>3.4950000000000001</v>
      </c>
      <c r="K1616" s="141">
        <v>44.8771428571429</v>
      </c>
      <c r="L1616" s="144"/>
      <c r="M1616" s="141">
        <v>24858</v>
      </c>
      <c r="N1616" s="141">
        <v>4588.5891000000001</v>
      </c>
      <c r="O1616" s="144"/>
      <c r="R1616" s="10"/>
    </row>
    <row r="1617" spans="1:18" ht="14.4" x14ac:dyDescent="0.3">
      <c r="A1617" s="143">
        <v>45357.533310185187</v>
      </c>
      <c r="B1617" s="46">
        <f t="shared" si="25"/>
        <v>45357.533333333333</v>
      </c>
      <c r="C1617" s="141">
        <v>1.8850304347826099</v>
      </c>
      <c r="D1617" s="141">
        <v>1.11461739130435</v>
      </c>
      <c r="E1617" s="141">
        <v>1400.00909090909</v>
      </c>
      <c r="F1617" s="141">
        <v>40.185652173912999</v>
      </c>
      <c r="G1617" s="141">
        <v>50.33</v>
      </c>
      <c r="H1617" s="141">
        <v>36.034999999999997</v>
      </c>
      <c r="I1617" s="141">
        <v>6.6088750000000003</v>
      </c>
      <c r="J1617" s="141">
        <v>3.5150000000000001</v>
      </c>
      <c r="K1617" s="141">
        <v>44.844285714285697</v>
      </c>
      <c r="L1617" s="144"/>
      <c r="M1617" s="141">
        <v>24904.666666666701</v>
      </c>
      <c r="N1617" s="141">
        <v>4587.8853888888898</v>
      </c>
      <c r="O1617" s="144"/>
      <c r="R1617" s="10"/>
    </row>
    <row r="1618" spans="1:18" ht="14.4" x14ac:dyDescent="0.3">
      <c r="A1618" s="143">
        <v>45357.534004629626</v>
      </c>
      <c r="B1618" s="46">
        <f t="shared" si="25"/>
        <v>45357.53402777778</v>
      </c>
      <c r="C1618" s="141">
        <v>1.88035</v>
      </c>
      <c r="D1618" s="141">
        <v>1.11086086956522</v>
      </c>
      <c r="E1618" s="141">
        <v>1399.7049999999999</v>
      </c>
      <c r="F1618" s="141">
        <v>39.446666666666701</v>
      </c>
      <c r="G1618" s="141">
        <v>50.505000000000003</v>
      </c>
      <c r="H1618" s="141">
        <v>36.033333333333303</v>
      </c>
      <c r="I1618" s="141">
        <v>6.6144999999999996</v>
      </c>
      <c r="J1618" s="141">
        <v>3.5350000000000001</v>
      </c>
      <c r="K1618" s="141">
        <v>44.725000000000001</v>
      </c>
      <c r="L1618" s="144"/>
      <c r="M1618" s="141">
        <v>24941</v>
      </c>
      <c r="N1618" s="141">
        <v>4587.0566818181796</v>
      </c>
      <c r="O1618" s="144"/>
      <c r="R1618" s="10"/>
    </row>
    <row r="1619" spans="1:18" ht="14.4" x14ac:dyDescent="0.3">
      <c r="A1619" s="143">
        <v>45357.534699074073</v>
      </c>
      <c r="B1619" s="46">
        <f t="shared" si="25"/>
        <v>45357.534722222226</v>
      </c>
      <c r="C1619" s="141">
        <v>1.8731565217391299</v>
      </c>
      <c r="D1619" s="141">
        <v>1.1283260869565199</v>
      </c>
      <c r="E1619" s="141">
        <v>1400.2333333333299</v>
      </c>
      <c r="F1619" s="141">
        <v>38.765000000000001</v>
      </c>
      <c r="G1619" s="141">
        <v>50.77</v>
      </c>
      <c r="H1619" s="141">
        <v>36.024999999999999</v>
      </c>
      <c r="I1619" s="141">
        <v>6.6016428571428598</v>
      </c>
      <c r="J1619" s="141">
        <v>3.528</v>
      </c>
      <c r="K1619" s="141">
        <v>44.695</v>
      </c>
      <c r="L1619" s="144"/>
      <c r="M1619" s="141">
        <v>24966.333333333299</v>
      </c>
      <c r="N1619" s="141">
        <v>4586.2380499999999</v>
      </c>
      <c r="O1619" s="144"/>
      <c r="R1619" s="10"/>
    </row>
    <row r="1620" spans="1:18" ht="14.4" x14ac:dyDescent="0.3">
      <c r="A1620" s="143">
        <v>45357.535393518519</v>
      </c>
      <c r="B1620" s="46">
        <f t="shared" si="25"/>
        <v>45357.535416666666</v>
      </c>
      <c r="C1620" s="141">
        <v>1.8612</v>
      </c>
      <c r="D1620" s="141">
        <v>1.14683181818182</v>
      </c>
      <c r="E1620" s="141">
        <v>1399.75</v>
      </c>
      <c r="F1620" s="141">
        <v>38.9780952380952</v>
      </c>
      <c r="G1620" s="141">
        <v>51.075000000000003</v>
      </c>
      <c r="H1620" s="141">
        <v>36.034999999999997</v>
      </c>
      <c r="I1620" s="141">
        <v>6.6185999999999998</v>
      </c>
      <c r="J1620" s="141">
        <v>3.5550000000000002</v>
      </c>
      <c r="K1620" s="141">
        <v>44.813000000000002</v>
      </c>
      <c r="L1620" s="144"/>
      <c r="M1620" s="141">
        <v>25006.666666666701</v>
      </c>
      <c r="N1620" s="141">
        <v>4585.4196190476196</v>
      </c>
      <c r="O1620" s="144"/>
      <c r="R1620" s="10"/>
    </row>
    <row r="1621" spans="1:18" ht="14.4" x14ac:dyDescent="0.3">
      <c r="A1621" s="143">
        <v>45357.536087962966</v>
      </c>
      <c r="B1621" s="46">
        <f t="shared" si="25"/>
        <v>45357.536111111112</v>
      </c>
      <c r="C1621" s="141">
        <v>1.85770869565217</v>
      </c>
      <c r="D1621" s="141">
        <v>1.14245652173913</v>
      </c>
      <c r="E1621" s="141">
        <v>1399.8347826086999</v>
      </c>
      <c r="F1621" s="141">
        <v>40.346086956521702</v>
      </c>
      <c r="G1621" s="141">
        <v>50.965000000000003</v>
      </c>
      <c r="H1621" s="141">
        <v>36.034999999999997</v>
      </c>
      <c r="I1621" s="141">
        <v>6.6074999999999999</v>
      </c>
      <c r="J1621" s="141">
        <v>3.54666666666667</v>
      </c>
      <c r="K1621" s="141">
        <v>45.062857142857098</v>
      </c>
      <c r="L1621" s="144"/>
      <c r="M1621" s="141">
        <v>25024</v>
      </c>
      <c r="N1621" s="141">
        <v>4584.6035263157901</v>
      </c>
      <c r="O1621" s="144"/>
      <c r="R1621" s="10"/>
    </row>
    <row r="1622" spans="1:18" ht="14.4" x14ac:dyDescent="0.3">
      <c r="A1622" s="143">
        <v>45357.536782407406</v>
      </c>
      <c r="B1622" s="46">
        <f t="shared" si="25"/>
        <v>45357.536805555559</v>
      </c>
      <c r="C1622" s="141">
        <v>1.8579782608695701</v>
      </c>
      <c r="D1622" s="141">
        <v>1.1428217391304301</v>
      </c>
      <c r="E1622" s="141">
        <v>1400.24782608696</v>
      </c>
      <c r="F1622" s="141">
        <v>39.635789473684198</v>
      </c>
      <c r="G1622" s="141">
        <v>51.11</v>
      </c>
      <c r="H1622" s="141">
        <v>36.034999999999997</v>
      </c>
      <c r="I1622" s="141">
        <v>6.6105999999999998</v>
      </c>
      <c r="J1622" s="141">
        <v>3.5649999999999999</v>
      </c>
      <c r="K1622" s="141">
        <v>45.188000000000002</v>
      </c>
      <c r="L1622" s="144"/>
      <c r="M1622" s="141">
        <v>25066.285714285699</v>
      </c>
      <c r="N1622" s="141">
        <v>4583.7881363636398</v>
      </c>
      <c r="O1622" s="144"/>
      <c r="R1622" s="10"/>
    </row>
    <row r="1623" spans="1:18" ht="14.4" x14ac:dyDescent="0.3">
      <c r="A1623" s="143">
        <v>45357.537476851852</v>
      </c>
      <c r="B1623" s="46">
        <f t="shared" si="25"/>
        <v>45357.537499999999</v>
      </c>
      <c r="C1623" s="141">
        <v>1.8531761904761901</v>
      </c>
      <c r="D1623" s="141">
        <v>1.1461545454545501</v>
      </c>
      <c r="E1623" s="141">
        <v>1399.74761904762</v>
      </c>
      <c r="F1623" s="141">
        <v>39.520000000000003</v>
      </c>
      <c r="G1623" s="141">
        <v>51.22</v>
      </c>
      <c r="H1623" s="141">
        <v>36.03</v>
      </c>
      <c r="I1623" s="141">
        <v>6.6159999999999997</v>
      </c>
      <c r="J1623" s="141">
        <v>3.585</v>
      </c>
      <c r="K1623" s="141">
        <v>45.212000000000003</v>
      </c>
      <c r="L1623" s="144"/>
      <c r="M1623" s="141">
        <v>25066.285714285699</v>
      </c>
      <c r="N1623" s="141">
        <v>4582.9805714285703</v>
      </c>
      <c r="O1623" s="144"/>
      <c r="R1623" s="10"/>
    </row>
    <row r="1624" spans="1:18" ht="14.4" x14ac:dyDescent="0.3">
      <c r="A1624" s="143">
        <v>45357.538171296299</v>
      </c>
      <c r="B1624" s="46">
        <f t="shared" si="25"/>
        <v>45357.538194444445</v>
      </c>
      <c r="C1624" s="141">
        <v>1.8507818181818201</v>
      </c>
      <c r="D1624" s="141">
        <v>1.1519318181818201</v>
      </c>
      <c r="E1624" s="141">
        <v>1400.05454545455</v>
      </c>
      <c r="F1624" s="141">
        <v>40.103888888888903</v>
      </c>
      <c r="G1624" s="141">
        <v>51.18</v>
      </c>
      <c r="H1624" s="141">
        <v>36.031666666666702</v>
      </c>
      <c r="I1624" s="141">
        <v>6.6021428571428604</v>
      </c>
      <c r="J1624" s="141">
        <v>3.58</v>
      </c>
      <c r="K1624" s="141">
        <v>45.295000000000002</v>
      </c>
      <c r="L1624" s="144"/>
      <c r="M1624" s="141">
        <v>25125</v>
      </c>
      <c r="N1624" s="141">
        <v>4582.1108000000004</v>
      </c>
      <c r="O1624" s="144"/>
      <c r="R1624" s="10"/>
    </row>
    <row r="1625" spans="1:18" ht="14.4" x14ac:dyDescent="0.3">
      <c r="A1625" s="143">
        <v>45357.538865740738</v>
      </c>
      <c r="B1625" s="46">
        <f t="shared" si="25"/>
        <v>45357.538888888892</v>
      </c>
      <c r="C1625" s="141">
        <v>1.8522260869565199</v>
      </c>
      <c r="D1625" s="141">
        <v>1.1481782608695701</v>
      </c>
      <c r="E1625" s="141">
        <v>1400.0818181818199</v>
      </c>
      <c r="F1625" s="141">
        <v>39.476842105263202</v>
      </c>
      <c r="G1625" s="141">
        <v>51.18</v>
      </c>
      <c r="H1625" s="141">
        <v>36.035714285714299</v>
      </c>
      <c r="I1625" s="141">
        <v>6.6045384615384597</v>
      </c>
      <c r="J1625" s="141">
        <v>3.6</v>
      </c>
      <c r="K1625" s="141">
        <v>45.353333333333303</v>
      </c>
      <c r="L1625" s="144"/>
      <c r="M1625" s="141">
        <v>25125</v>
      </c>
      <c r="N1625" s="141">
        <v>4581.2997999999998</v>
      </c>
      <c r="O1625" s="144"/>
      <c r="R1625" s="10"/>
    </row>
    <row r="1626" spans="1:18" ht="14.4" x14ac:dyDescent="0.3">
      <c r="A1626" s="143">
        <v>45357.539560185185</v>
      </c>
      <c r="B1626" s="46">
        <f t="shared" si="25"/>
        <v>45357.539583333339</v>
      </c>
      <c r="C1626" s="141">
        <v>1.84619</v>
      </c>
      <c r="D1626" s="141">
        <v>1.14873181818182</v>
      </c>
      <c r="E1626" s="141">
        <v>1400.20454545455</v>
      </c>
      <c r="F1626" s="141">
        <v>39.632727272727301</v>
      </c>
      <c r="G1626" s="141">
        <v>51.47</v>
      </c>
      <c r="H1626" s="141">
        <v>36.042857142857102</v>
      </c>
      <c r="I1626" s="141">
        <v>6.6120666666666699</v>
      </c>
      <c r="J1626" s="141">
        <v>3.6150000000000002</v>
      </c>
      <c r="K1626" s="141">
        <v>45.336666666666702</v>
      </c>
      <c r="L1626" s="144"/>
      <c r="M1626" s="141">
        <v>25185.666666666701</v>
      </c>
      <c r="N1626" s="141">
        <v>4580.4853499999999</v>
      </c>
      <c r="O1626" s="144"/>
      <c r="R1626" s="10"/>
    </row>
    <row r="1627" spans="1:18" ht="14.4" x14ac:dyDescent="0.3">
      <c r="A1627" s="143">
        <v>45357.540254629632</v>
      </c>
      <c r="B1627" s="46">
        <f t="shared" si="25"/>
        <v>45357.540277777778</v>
      </c>
      <c r="C1627" s="141">
        <v>1.84913636363636</v>
      </c>
      <c r="D1627" s="141">
        <v>1.15861818181818</v>
      </c>
      <c r="E1627" s="141">
        <v>1400.18</v>
      </c>
      <c r="F1627" s="141">
        <v>40.926190476190499</v>
      </c>
      <c r="G1627" s="141">
        <v>51.225000000000001</v>
      </c>
      <c r="H1627" s="141">
        <v>36.043999999999997</v>
      </c>
      <c r="I1627" s="141">
        <v>6.6133846153846196</v>
      </c>
      <c r="J1627" s="141">
        <v>3.6150000000000002</v>
      </c>
      <c r="K1627" s="141">
        <v>45.435833333333299</v>
      </c>
      <c r="L1627" s="144"/>
      <c r="M1627" s="141">
        <v>25231</v>
      </c>
      <c r="N1627" s="141">
        <v>4579.7214210526299</v>
      </c>
      <c r="O1627" s="144"/>
      <c r="R1627" s="10"/>
    </row>
    <row r="1628" spans="1:18" ht="14.4" x14ac:dyDescent="0.3">
      <c r="A1628" s="143">
        <v>45357.540949074071</v>
      </c>
      <c r="B1628" s="46">
        <f t="shared" si="25"/>
        <v>45357.540972222225</v>
      </c>
      <c r="C1628" s="141">
        <v>1.8555347826087001</v>
      </c>
      <c r="D1628" s="141">
        <v>1.1401217391304299</v>
      </c>
      <c r="E1628" s="141">
        <v>1399.8391304347799</v>
      </c>
      <c r="F1628" s="141">
        <v>38.543913043478298</v>
      </c>
      <c r="G1628" s="141">
        <v>51.244999999999997</v>
      </c>
      <c r="H1628" s="141">
        <v>36.045000000000002</v>
      </c>
      <c r="I1628" s="141">
        <v>6.60246666666667</v>
      </c>
      <c r="J1628" s="141">
        <v>3.6080000000000001</v>
      </c>
      <c r="K1628" s="141">
        <v>45.493000000000002</v>
      </c>
      <c r="L1628" s="144"/>
      <c r="M1628" s="141">
        <v>25251</v>
      </c>
      <c r="N1628" s="141">
        <v>4578.85095</v>
      </c>
      <c r="O1628" s="144"/>
      <c r="R1628" s="10"/>
    </row>
    <row r="1629" spans="1:18" ht="14.4" x14ac:dyDescent="0.3">
      <c r="A1629" s="143">
        <v>45357.541643518518</v>
      </c>
      <c r="B1629" s="46">
        <f t="shared" si="25"/>
        <v>45357.541666666672</v>
      </c>
      <c r="C1629" s="141">
        <v>1.8264181818181799</v>
      </c>
      <c r="D1629" s="141">
        <v>1.1754954545454499</v>
      </c>
      <c r="E1629" s="141">
        <v>1399.8</v>
      </c>
      <c r="F1629" s="141">
        <v>38.822272727272697</v>
      </c>
      <c r="G1629" s="141">
        <v>51.905000000000001</v>
      </c>
      <c r="H1629" s="141">
        <v>36.04</v>
      </c>
      <c r="I1629" s="141">
        <v>6.6029999999999998</v>
      </c>
      <c r="J1629" s="141">
        <v>3.64</v>
      </c>
      <c r="K1629" s="141">
        <v>45.345999999999997</v>
      </c>
      <c r="L1629" s="144"/>
      <c r="M1629" s="141">
        <v>25287</v>
      </c>
      <c r="N1629" s="141">
        <v>4578.0497999999998</v>
      </c>
      <c r="O1629" s="144"/>
      <c r="R1629" s="10"/>
    </row>
    <row r="1630" spans="1:18" ht="14.4" x14ac:dyDescent="0.3">
      <c r="A1630" s="143">
        <v>45357.542337962965</v>
      </c>
      <c r="B1630" s="46">
        <f t="shared" si="25"/>
        <v>45357.542361111111</v>
      </c>
      <c r="C1630" s="141">
        <v>1.8419523809523799</v>
      </c>
      <c r="D1630" s="141">
        <v>1.1520666666666699</v>
      </c>
      <c r="E1630" s="141">
        <v>1400.2619047619</v>
      </c>
      <c r="F1630" s="141">
        <v>41.9428571428571</v>
      </c>
      <c r="G1630" s="141">
        <v>51.29</v>
      </c>
      <c r="H1630" s="141">
        <v>36.045000000000002</v>
      </c>
      <c r="I1630" s="141">
        <v>6.6047857142857103</v>
      </c>
      <c r="J1630" s="141">
        <v>3.66</v>
      </c>
      <c r="K1630" s="141">
        <v>45.557499999999997</v>
      </c>
      <c r="L1630" s="144"/>
      <c r="M1630" s="141">
        <v>25307.5</v>
      </c>
      <c r="N1630" s="141">
        <v>4577.2198823529397</v>
      </c>
      <c r="O1630" s="144"/>
      <c r="R1630" s="10"/>
    </row>
    <row r="1631" spans="1:18" ht="14.4" x14ac:dyDescent="0.3">
      <c r="A1631" s="143">
        <v>45357.543032407404</v>
      </c>
      <c r="B1631" s="46">
        <f t="shared" si="25"/>
        <v>45357.543055555558</v>
      </c>
      <c r="C1631" s="141">
        <v>1.8423347826087</v>
      </c>
      <c r="D1631" s="141">
        <v>1.1587260869565199</v>
      </c>
      <c r="E1631" s="141">
        <v>1399.9652173913</v>
      </c>
      <c r="F1631" s="141">
        <v>38.730952380952402</v>
      </c>
      <c r="G1631" s="141">
        <v>51.54</v>
      </c>
      <c r="H1631" s="141">
        <v>36.04</v>
      </c>
      <c r="I1631" s="141">
        <v>6.6025999999999998</v>
      </c>
      <c r="J1631" s="141">
        <v>3.6749999999999998</v>
      </c>
      <c r="K1631" s="141">
        <v>45.697272727272697</v>
      </c>
      <c r="L1631" s="144"/>
      <c r="M1631" s="141">
        <v>25339.333333333299</v>
      </c>
      <c r="N1631" s="141">
        <v>4576.3921764705901</v>
      </c>
      <c r="O1631" s="144"/>
      <c r="R1631" s="10"/>
    </row>
    <row r="1632" spans="1:18" ht="14.4" x14ac:dyDescent="0.3">
      <c r="A1632" s="143">
        <v>45357.543726851851</v>
      </c>
      <c r="B1632" s="46">
        <f t="shared" si="25"/>
        <v>45357.543750000004</v>
      </c>
      <c r="C1632" s="141">
        <v>1.8304304347826099</v>
      </c>
      <c r="D1632" s="141">
        <v>1.16296086956522</v>
      </c>
      <c r="E1632" s="141">
        <v>1400.0956521739099</v>
      </c>
      <c r="F1632" s="141">
        <v>39.2126086956522</v>
      </c>
      <c r="G1632" s="141">
        <v>51.87</v>
      </c>
      <c r="H1632" s="141">
        <v>36.046666666666702</v>
      </c>
      <c r="I1632" s="141">
        <v>6.6018823529411801</v>
      </c>
      <c r="J1632" s="141">
        <v>3.68</v>
      </c>
      <c r="K1632" s="141">
        <v>45.525454545454501</v>
      </c>
      <c r="L1632" s="144"/>
      <c r="M1632" s="141">
        <v>25399.8</v>
      </c>
      <c r="N1632" s="141">
        <v>4575.5465000000004</v>
      </c>
      <c r="O1632" s="144"/>
      <c r="R1632" s="10"/>
    </row>
    <row r="1633" spans="1:18" ht="14.4" x14ac:dyDescent="0.3">
      <c r="A1633" s="143">
        <v>45357.544421296298</v>
      </c>
      <c r="B1633" s="46">
        <f t="shared" si="25"/>
        <v>45357.544444444444</v>
      </c>
      <c r="C1633" s="141">
        <v>1.8337772727272701</v>
      </c>
      <c r="D1633" s="141">
        <v>1.16600454545455</v>
      </c>
      <c r="E1633" s="141">
        <v>1399.97727272727</v>
      </c>
      <c r="F1633" s="141">
        <v>40.5059090909091</v>
      </c>
      <c r="G1633" s="141">
        <v>51.634999999999998</v>
      </c>
      <c r="H1633" s="141">
        <v>36.055</v>
      </c>
      <c r="I1633" s="141">
        <v>6.6190714285714298</v>
      </c>
      <c r="J1633" s="141">
        <v>3.68333333333333</v>
      </c>
      <c r="K1633" s="141">
        <v>45.682857142857102</v>
      </c>
      <c r="L1633" s="144"/>
      <c r="M1633" s="141">
        <v>25399.8</v>
      </c>
      <c r="N1633" s="141">
        <v>4574.7130500000003</v>
      </c>
      <c r="O1633" s="144"/>
      <c r="R1633" s="10"/>
    </row>
    <row r="1634" spans="1:18" ht="14.4" x14ac:dyDescent="0.3">
      <c r="A1634" s="143">
        <v>45357.545115740744</v>
      </c>
      <c r="B1634" s="46">
        <f t="shared" si="25"/>
        <v>45357.545138888891</v>
      </c>
      <c r="C1634" s="141">
        <v>1.83596956521739</v>
      </c>
      <c r="D1634" s="141">
        <v>1.16627391304348</v>
      </c>
      <c r="E1634" s="141">
        <v>1399.9409090909101</v>
      </c>
      <c r="F1634" s="141">
        <v>40.443913043478297</v>
      </c>
      <c r="G1634" s="141">
        <v>51.634999999999998</v>
      </c>
      <c r="H1634" s="141">
        <v>36.045000000000002</v>
      </c>
      <c r="I1634" s="141">
        <v>6.6055000000000001</v>
      </c>
      <c r="J1634" s="141">
        <v>3.6666666666666701</v>
      </c>
      <c r="K1634" s="141">
        <v>45.807499999999997</v>
      </c>
      <c r="L1634" s="144"/>
      <c r="M1634" s="141">
        <v>25440</v>
      </c>
      <c r="N1634" s="141">
        <v>4573.8232777777803</v>
      </c>
      <c r="O1634" s="144"/>
      <c r="R1634" s="10"/>
    </row>
    <row r="1635" spans="1:18" ht="14.4" x14ac:dyDescent="0.3">
      <c r="A1635" s="143">
        <v>45357.545810185184</v>
      </c>
      <c r="B1635" s="46">
        <f t="shared" si="25"/>
        <v>45357.545833333337</v>
      </c>
      <c r="C1635" s="141">
        <v>1.8262478260869599</v>
      </c>
      <c r="D1635" s="141">
        <v>1.18467391304348</v>
      </c>
      <c r="E1635" s="141">
        <v>1400.19565217391</v>
      </c>
      <c r="F1635" s="141">
        <v>37.3066666666667</v>
      </c>
      <c r="G1635" s="141">
        <v>52.125</v>
      </c>
      <c r="H1635" s="141">
        <v>36.049999999999997</v>
      </c>
      <c r="I1635" s="141">
        <v>6.6026249999999997</v>
      </c>
      <c r="J1635" s="141">
        <v>3.6850000000000001</v>
      </c>
      <c r="K1635" s="141">
        <v>45.731428571428602</v>
      </c>
      <c r="L1635" s="144"/>
      <c r="M1635" s="141">
        <v>25468.666666666701</v>
      </c>
      <c r="N1635" s="141">
        <v>4573.03305</v>
      </c>
      <c r="O1635" s="144"/>
      <c r="R1635" s="10"/>
    </row>
    <row r="1636" spans="1:18" ht="14.4" x14ac:dyDescent="0.3">
      <c r="A1636" s="143">
        <v>45357.54650462963</v>
      </c>
      <c r="B1636" s="46">
        <f t="shared" si="25"/>
        <v>45357.546527777777</v>
      </c>
      <c r="C1636" s="141">
        <v>1.80282173913043</v>
      </c>
      <c r="D1636" s="141">
        <v>1.1968000000000001</v>
      </c>
      <c r="E1636" s="141">
        <v>1399.9571428571401</v>
      </c>
      <c r="F1636" s="141">
        <v>39.760869565217398</v>
      </c>
      <c r="G1636" s="141">
        <v>52.54</v>
      </c>
      <c r="H1636" s="141">
        <v>36.06</v>
      </c>
      <c r="I1636" s="141">
        <v>6.6032000000000002</v>
      </c>
      <c r="J1636" s="141">
        <v>3.7120000000000002</v>
      </c>
      <c r="K1636" s="141">
        <v>45.798888888888897</v>
      </c>
      <c r="L1636" s="144"/>
      <c r="M1636" s="141">
        <v>25507.333333333299</v>
      </c>
      <c r="N1636" s="141">
        <v>4572.1701052631597</v>
      </c>
      <c r="O1636" s="144"/>
      <c r="R1636" s="10"/>
    </row>
    <row r="1637" spans="1:18" ht="14.4" x14ac:dyDescent="0.3">
      <c r="A1637" s="143">
        <v>45357.547199074077</v>
      </c>
      <c r="B1637" s="46">
        <f t="shared" si="25"/>
        <v>45357.547222222223</v>
      </c>
      <c r="C1637" s="141">
        <v>1.8281695652173899</v>
      </c>
      <c r="D1637" s="141">
        <v>1.1636304347826101</v>
      </c>
      <c r="E1637" s="141">
        <v>1400.2347826087</v>
      </c>
      <c r="F1637" s="141">
        <v>43.4991304347826</v>
      </c>
      <c r="G1637" s="141">
        <v>51.54</v>
      </c>
      <c r="H1637" s="141">
        <v>36.0485714285714</v>
      </c>
      <c r="I1637" s="141">
        <v>6.6005384615384601</v>
      </c>
      <c r="J1637" s="141">
        <v>3.74</v>
      </c>
      <c r="K1637" s="141">
        <v>46.183076923076896</v>
      </c>
      <c r="L1637" s="144"/>
      <c r="M1637" s="141">
        <v>25545.25</v>
      </c>
      <c r="N1637" s="141">
        <v>4571.3014285714298</v>
      </c>
      <c r="O1637" s="144"/>
      <c r="R1637" s="10"/>
    </row>
    <row r="1638" spans="1:18" ht="14.4" x14ac:dyDescent="0.3">
      <c r="A1638" s="143">
        <v>45357.547893518517</v>
      </c>
      <c r="B1638" s="46">
        <f t="shared" si="25"/>
        <v>45357.54791666667</v>
      </c>
      <c r="C1638" s="141">
        <v>1.84314545454545</v>
      </c>
      <c r="D1638" s="141">
        <v>1.1521454545454499</v>
      </c>
      <c r="E1638" s="141">
        <v>1399.91</v>
      </c>
      <c r="F1638" s="141">
        <v>39.2590476190476</v>
      </c>
      <c r="G1638" s="141">
        <v>51.55</v>
      </c>
      <c r="H1638" s="141">
        <v>36.055714285714302</v>
      </c>
      <c r="I1638" s="141">
        <v>6.6166</v>
      </c>
      <c r="J1638" s="141">
        <v>3.7349999999999999</v>
      </c>
      <c r="K1638" s="141">
        <v>46.152999999999999</v>
      </c>
      <c r="L1638" s="144"/>
      <c r="M1638" s="141">
        <v>25600</v>
      </c>
      <c r="N1638" s="141">
        <v>4570.4654444444404</v>
      </c>
      <c r="O1638" s="144"/>
      <c r="R1638" s="10"/>
    </row>
    <row r="1639" spans="1:18" ht="14.4" x14ac:dyDescent="0.3">
      <c r="A1639" s="143">
        <v>45357.548587962963</v>
      </c>
      <c r="B1639" s="46">
        <f t="shared" si="25"/>
        <v>45357.548611111109</v>
      </c>
      <c r="C1639" s="141">
        <v>1.8291249999999999</v>
      </c>
      <c r="D1639" s="141">
        <v>1.1703583333333301</v>
      </c>
      <c r="E1639" s="141">
        <v>1399.86666666667</v>
      </c>
      <c r="F1639" s="141">
        <v>39.016521739130397</v>
      </c>
      <c r="G1639" s="141">
        <v>51.854999999999997</v>
      </c>
      <c r="H1639" s="141">
        <v>36.054285714285697</v>
      </c>
      <c r="I1639" s="141">
        <v>6.6070000000000002</v>
      </c>
      <c r="J1639" s="141">
        <v>3.7250000000000001</v>
      </c>
      <c r="K1639" s="141">
        <v>45.747272727272701</v>
      </c>
      <c r="L1639" s="144"/>
      <c r="M1639" s="141">
        <v>25607</v>
      </c>
      <c r="N1639" s="141">
        <v>4569.6969090909097</v>
      </c>
      <c r="O1639" s="144"/>
      <c r="R1639" s="10"/>
    </row>
    <row r="1640" spans="1:18" ht="14.4" x14ac:dyDescent="0.3">
      <c r="A1640" s="143">
        <v>45357.54928240741</v>
      </c>
      <c r="B1640" s="46">
        <f t="shared" si="25"/>
        <v>45357.549305555556</v>
      </c>
      <c r="C1640" s="141">
        <v>1.81986363636364</v>
      </c>
      <c r="D1640" s="141">
        <v>1.1777318181818199</v>
      </c>
      <c r="E1640" s="141">
        <v>1400.11428571429</v>
      </c>
      <c r="F1640" s="141">
        <v>38.461764705882402</v>
      </c>
      <c r="G1640" s="141">
        <v>52.2</v>
      </c>
      <c r="H1640" s="141">
        <v>36.06</v>
      </c>
      <c r="I1640" s="141">
        <v>6.6046874999999998</v>
      </c>
      <c r="J1640" s="141">
        <v>3.738</v>
      </c>
      <c r="K1640" s="141">
        <v>45.6875</v>
      </c>
      <c r="L1640" s="144"/>
      <c r="M1640" s="141">
        <v>25634.666666666701</v>
      </c>
      <c r="N1640" s="141">
        <v>4568.8797000000004</v>
      </c>
      <c r="O1640" s="144"/>
      <c r="R1640" s="10"/>
    </row>
    <row r="1641" spans="1:18" ht="14.4" x14ac:dyDescent="0.3">
      <c r="A1641" s="143">
        <v>45357.549976851849</v>
      </c>
      <c r="B1641" s="46">
        <f t="shared" si="25"/>
        <v>45357.55</v>
      </c>
      <c r="C1641" s="141">
        <v>1.80375652173913</v>
      </c>
      <c r="D1641" s="141">
        <v>1.1949000000000001</v>
      </c>
      <c r="E1641" s="141">
        <v>1400.23913043478</v>
      </c>
      <c r="F1641" s="141">
        <v>38.804090909090903</v>
      </c>
      <c r="G1641" s="141">
        <v>52.61</v>
      </c>
      <c r="H1641" s="141">
        <v>36.07</v>
      </c>
      <c r="I1641" s="141">
        <v>6.6076666666666704</v>
      </c>
      <c r="J1641" s="141">
        <v>3.77</v>
      </c>
      <c r="K1641" s="141">
        <v>45.89</v>
      </c>
      <c r="L1641" s="144"/>
      <c r="M1641" s="141">
        <v>25696.166666666701</v>
      </c>
      <c r="N1641" s="141">
        <v>4567.9950526315797</v>
      </c>
      <c r="O1641" s="144"/>
      <c r="R1641" s="10"/>
    </row>
    <row r="1642" spans="1:18" ht="14.4" x14ac:dyDescent="0.3">
      <c r="A1642" s="143">
        <v>45357.550671296296</v>
      </c>
      <c r="B1642" s="46">
        <f t="shared" si="25"/>
        <v>45357.55069444445</v>
      </c>
      <c r="C1642" s="141">
        <v>1.8122086956521699</v>
      </c>
      <c r="D1642" s="141">
        <v>1.1953695652173899</v>
      </c>
      <c r="E1642" s="141">
        <v>1399.8913043478301</v>
      </c>
      <c r="F1642" s="141">
        <v>42.704347826087002</v>
      </c>
      <c r="G1642" s="141">
        <v>52.04</v>
      </c>
      <c r="H1642" s="141">
        <v>36.07</v>
      </c>
      <c r="I1642" s="141">
        <v>6.6189999999999998</v>
      </c>
      <c r="J1642" s="141">
        <v>3.77</v>
      </c>
      <c r="K1642" s="141">
        <v>46.212499999999999</v>
      </c>
      <c r="L1642" s="144"/>
      <c r="M1642" s="141">
        <v>25696.166666666701</v>
      </c>
      <c r="N1642" s="141">
        <v>4567.1834736842102</v>
      </c>
      <c r="O1642" s="144"/>
      <c r="R1642" s="10"/>
    </row>
    <row r="1643" spans="1:18" ht="14.4" x14ac:dyDescent="0.3">
      <c r="A1643" s="143">
        <v>45357.551365740743</v>
      </c>
      <c r="B1643" s="46">
        <f t="shared" si="25"/>
        <v>45357.551388888889</v>
      </c>
      <c r="C1643" s="141">
        <v>1.8294826086956499</v>
      </c>
      <c r="D1643" s="141">
        <v>1.16661739130435</v>
      </c>
      <c r="E1643" s="141">
        <v>1399.9181818181801</v>
      </c>
      <c r="F1643" s="141">
        <v>40.035499999999999</v>
      </c>
      <c r="G1643" s="141">
        <v>51.795000000000002</v>
      </c>
      <c r="H1643" s="141">
        <v>36.063333333333297</v>
      </c>
      <c r="I1643" s="141">
        <v>6.6055000000000001</v>
      </c>
      <c r="J1643" s="141">
        <v>3.76</v>
      </c>
      <c r="K1643" s="141">
        <v>46.379090909090898</v>
      </c>
      <c r="L1643" s="144"/>
      <c r="M1643" s="141">
        <v>25732</v>
      </c>
      <c r="N1643" s="141">
        <v>4566.2945263157899</v>
      </c>
      <c r="O1643" s="144"/>
      <c r="R1643" s="10"/>
    </row>
    <row r="1644" spans="1:18" ht="14.4" x14ac:dyDescent="0.3">
      <c r="A1644" s="143">
        <v>45357.552060185182</v>
      </c>
      <c r="B1644" s="46">
        <f t="shared" si="25"/>
        <v>45357.552083333336</v>
      </c>
      <c r="C1644" s="141">
        <v>1.8105478260869601</v>
      </c>
      <c r="D1644" s="141">
        <v>1.1902782608695699</v>
      </c>
      <c r="E1644" s="141">
        <v>1400.25652173913</v>
      </c>
      <c r="F1644" s="141">
        <v>38.248571428571402</v>
      </c>
      <c r="G1644" s="141">
        <v>52.284999999999997</v>
      </c>
      <c r="H1644" s="141">
        <v>36.07</v>
      </c>
      <c r="I1644" s="141">
        <v>6.6109444444444403</v>
      </c>
      <c r="J1644" s="141">
        <v>3.78</v>
      </c>
      <c r="K1644" s="141">
        <v>45.992727272727301</v>
      </c>
      <c r="L1644" s="144"/>
      <c r="M1644" s="141">
        <v>25771.833333333299</v>
      </c>
      <c r="N1644" s="141">
        <v>4565.4727499999999</v>
      </c>
      <c r="O1644" s="144"/>
      <c r="R1644" s="10"/>
    </row>
    <row r="1645" spans="1:18" ht="14.4" x14ac:dyDescent="0.3">
      <c r="A1645" s="143">
        <v>45357.552754629629</v>
      </c>
      <c r="B1645" s="46">
        <f t="shared" si="25"/>
        <v>45357.552777777782</v>
      </c>
      <c r="C1645" s="141">
        <v>1.79338695652174</v>
      </c>
      <c r="D1645" s="141">
        <v>1.2014260869565201</v>
      </c>
      <c r="E1645" s="141">
        <v>1399.8136363636399</v>
      </c>
      <c r="F1645" s="141">
        <v>37.308260869565203</v>
      </c>
      <c r="G1645" s="141">
        <v>52.905000000000001</v>
      </c>
      <c r="H1645" s="141">
        <v>36.075000000000003</v>
      </c>
      <c r="I1645" s="141">
        <v>6.6130000000000004</v>
      </c>
      <c r="J1645" s="141">
        <v>3.8050000000000002</v>
      </c>
      <c r="K1645" s="141">
        <v>45.956666666666699</v>
      </c>
      <c r="L1645" s="144"/>
      <c r="M1645" s="141">
        <v>25815</v>
      </c>
      <c r="N1645" s="141">
        <v>4564.5347499999998</v>
      </c>
      <c r="O1645" s="144"/>
      <c r="R1645" s="10"/>
    </row>
    <row r="1646" spans="1:18" ht="14.4" x14ac:dyDescent="0.3">
      <c r="A1646" s="143">
        <v>45357.553449074076</v>
      </c>
      <c r="B1646" s="46">
        <f t="shared" si="25"/>
        <v>45357.553472222222</v>
      </c>
      <c r="C1646" s="141">
        <v>1.79075909090909</v>
      </c>
      <c r="D1646" s="141">
        <v>1.1991727272727299</v>
      </c>
      <c r="E1646" s="141">
        <v>1399.7952380952399</v>
      </c>
      <c r="F1646" s="141">
        <v>43.013636363636401</v>
      </c>
      <c r="G1646" s="141">
        <v>52.53</v>
      </c>
      <c r="H1646" s="141">
        <v>36.07</v>
      </c>
      <c r="I1646" s="141">
        <v>6.6022307692307702</v>
      </c>
      <c r="J1646" s="141">
        <v>3.82</v>
      </c>
      <c r="K1646" s="141">
        <v>46.309166666666698</v>
      </c>
      <c r="L1646" s="144"/>
      <c r="M1646" s="141">
        <v>25839.333333333299</v>
      </c>
      <c r="N1646" s="141">
        <v>4563.7064736842103</v>
      </c>
      <c r="O1646" s="144"/>
      <c r="R1646" s="10"/>
    </row>
    <row r="1647" spans="1:18" ht="14.4" x14ac:dyDescent="0.3">
      <c r="A1647" s="143">
        <v>45357.554143518515</v>
      </c>
      <c r="B1647" s="46">
        <f t="shared" si="25"/>
        <v>45357.554166666669</v>
      </c>
      <c r="C1647" s="141">
        <v>1.83463913043478</v>
      </c>
      <c r="D1647" s="141">
        <v>1.1532260869565201</v>
      </c>
      <c r="E1647" s="141">
        <v>1399.4434782608701</v>
      </c>
      <c r="F1647" s="141">
        <v>42.486521739130403</v>
      </c>
      <c r="G1647" s="141">
        <v>51.445</v>
      </c>
      <c r="H1647" s="141">
        <v>36.075000000000003</v>
      </c>
      <c r="I1647" s="141">
        <v>6.6040000000000001</v>
      </c>
      <c r="J1647" s="141">
        <v>3.84</v>
      </c>
      <c r="K1647" s="141">
        <v>46.628999999999998</v>
      </c>
      <c r="L1647" s="144"/>
      <c r="M1647" s="141">
        <v>25839.333333333299</v>
      </c>
      <c r="N1647" s="141">
        <v>4562.8648181818198</v>
      </c>
      <c r="O1647" s="144"/>
      <c r="R1647" s="10"/>
    </row>
    <row r="1648" spans="1:18" ht="14.4" x14ac:dyDescent="0.3">
      <c r="A1648" s="143">
        <v>45357.554837962962</v>
      </c>
      <c r="B1648" s="46">
        <f t="shared" si="25"/>
        <v>45357.554861111115</v>
      </c>
      <c r="C1648" s="141">
        <v>1.82462173913043</v>
      </c>
      <c r="D1648" s="141">
        <v>1.17180434782609</v>
      </c>
      <c r="E1648" s="141">
        <v>1399.6826086956501</v>
      </c>
      <c r="F1648" s="141">
        <v>36.5254545454546</v>
      </c>
      <c r="G1648" s="141">
        <v>52.21</v>
      </c>
      <c r="H1648" s="141">
        <v>36.07</v>
      </c>
      <c r="I1648" s="141">
        <v>6.6122666666666703</v>
      </c>
      <c r="J1648" s="141">
        <v>3.855</v>
      </c>
      <c r="K1648" s="141">
        <v>46.177692307692297</v>
      </c>
      <c r="L1648" s="144"/>
      <c r="M1648" s="141">
        <v>25900.6</v>
      </c>
      <c r="N1648" s="141">
        <v>4561.9928636363602</v>
      </c>
      <c r="O1648" s="144"/>
      <c r="R1648" s="10"/>
    </row>
    <row r="1649" spans="1:18" ht="14.4" x14ac:dyDescent="0.3">
      <c r="A1649" s="143">
        <v>45357.555532407408</v>
      </c>
      <c r="B1649" s="46">
        <f t="shared" si="25"/>
        <v>45357.555555555555</v>
      </c>
      <c r="C1649" s="141">
        <v>1.78987391304348</v>
      </c>
      <c r="D1649" s="141">
        <v>1.2111608695652201</v>
      </c>
      <c r="E1649" s="141">
        <v>1399.8869565217401</v>
      </c>
      <c r="F1649" s="141">
        <v>39.093181818181797</v>
      </c>
      <c r="G1649" s="141">
        <v>52.865000000000002</v>
      </c>
      <c r="H1649" s="141">
        <v>36.073999999999998</v>
      </c>
      <c r="I1649" s="141">
        <v>6.6130000000000004</v>
      </c>
      <c r="J1649" s="141">
        <v>3.8540000000000001</v>
      </c>
      <c r="K1649" s="141">
        <v>45.76</v>
      </c>
      <c r="L1649" s="144"/>
      <c r="M1649" s="141">
        <v>25940</v>
      </c>
      <c r="N1649" s="141">
        <v>4561.1607222222201</v>
      </c>
      <c r="O1649" s="144"/>
      <c r="R1649" s="10"/>
    </row>
    <row r="1650" spans="1:18" ht="14.4" x14ac:dyDescent="0.3">
      <c r="A1650" s="143">
        <v>45357.556226851855</v>
      </c>
      <c r="B1650" s="46">
        <f t="shared" si="25"/>
        <v>45357.556250000001</v>
      </c>
      <c r="C1650" s="141">
        <v>1.8086</v>
      </c>
      <c r="D1650" s="141">
        <v>1.19269565217391</v>
      </c>
      <c r="E1650" s="141">
        <v>1400.01304347826</v>
      </c>
      <c r="F1650" s="141">
        <v>41.922380952380998</v>
      </c>
      <c r="G1650" s="141">
        <v>52.284999999999997</v>
      </c>
      <c r="H1650" s="141">
        <v>36.08</v>
      </c>
      <c r="I1650" s="141">
        <v>6.6028000000000002</v>
      </c>
      <c r="J1650" s="141">
        <v>3.855</v>
      </c>
      <c r="K1650" s="141">
        <v>46.258333333333297</v>
      </c>
      <c r="L1650" s="144"/>
      <c r="M1650" s="141">
        <v>25961</v>
      </c>
      <c r="N1650" s="141">
        <v>4560.24947619048</v>
      </c>
      <c r="O1650" s="144"/>
      <c r="R1650" s="10"/>
    </row>
    <row r="1651" spans="1:18" ht="14.4" x14ac:dyDescent="0.3">
      <c r="A1651" s="143">
        <v>45357.556921296295</v>
      </c>
      <c r="B1651" s="46">
        <f t="shared" si="25"/>
        <v>45357.556944444448</v>
      </c>
      <c r="C1651" s="141">
        <v>1.8209739130434801</v>
      </c>
      <c r="D1651" s="141">
        <v>1.1634652173913</v>
      </c>
      <c r="E1651" s="141">
        <v>1400.05</v>
      </c>
      <c r="F1651" s="141">
        <v>40.705238095238101</v>
      </c>
      <c r="G1651" s="141">
        <v>51.905000000000001</v>
      </c>
      <c r="H1651" s="141">
        <v>36.075000000000003</v>
      </c>
      <c r="I1651" s="141">
        <v>6.6040000000000001</v>
      </c>
      <c r="J1651" s="141">
        <v>3.89</v>
      </c>
      <c r="K1651" s="141">
        <v>46.431818181818201</v>
      </c>
      <c r="L1651" s="144"/>
      <c r="M1651" s="141">
        <v>25961</v>
      </c>
      <c r="N1651" s="141">
        <v>4559.4155555555599</v>
      </c>
      <c r="O1651" s="144"/>
      <c r="R1651" s="10"/>
    </row>
    <row r="1652" spans="1:18" ht="14.4" x14ac:dyDescent="0.3">
      <c r="A1652" s="143">
        <v>45357.557615740741</v>
      </c>
      <c r="B1652" s="46">
        <f t="shared" si="25"/>
        <v>45357.557638888888</v>
      </c>
      <c r="C1652" s="141">
        <v>1.81114545454545</v>
      </c>
      <c r="D1652" s="141">
        <v>1.16967727272727</v>
      </c>
      <c r="E1652" s="141">
        <v>1399.9714285714299</v>
      </c>
      <c r="F1652" s="141">
        <v>37.737272727272703</v>
      </c>
      <c r="G1652" s="141">
        <v>52.465000000000003</v>
      </c>
      <c r="H1652" s="141">
        <v>36.075000000000003</v>
      </c>
      <c r="I1652" s="141">
        <v>6.6077142857142901</v>
      </c>
      <c r="J1652" s="141">
        <v>3.87666666666667</v>
      </c>
      <c r="K1652" s="141">
        <v>46.116666666666703</v>
      </c>
      <c r="L1652" s="144"/>
      <c r="M1652" s="141">
        <v>26056.75</v>
      </c>
      <c r="N1652" s="141">
        <v>4558.5150999999996</v>
      </c>
      <c r="O1652" s="144"/>
      <c r="R1652" s="10"/>
    </row>
    <row r="1653" spans="1:18" ht="14.4" x14ac:dyDescent="0.3">
      <c r="A1653" s="143">
        <v>45357.558310185188</v>
      </c>
      <c r="B1653" s="46">
        <f t="shared" si="25"/>
        <v>45357.558333333334</v>
      </c>
      <c r="C1653" s="141">
        <v>1.80883333333333</v>
      </c>
      <c r="D1653" s="141">
        <v>1.19476363636364</v>
      </c>
      <c r="E1653" s="141">
        <v>1400.0772727272699</v>
      </c>
      <c r="F1653" s="141">
        <v>41.534090909090899</v>
      </c>
      <c r="G1653" s="141">
        <v>52.234999999999999</v>
      </c>
      <c r="H1653" s="141">
        <v>36.075000000000003</v>
      </c>
      <c r="I1653" s="141">
        <v>6.6150000000000002</v>
      </c>
      <c r="J1653" s="141">
        <v>3.89333333333333</v>
      </c>
      <c r="K1653" s="141">
        <v>46.01</v>
      </c>
      <c r="L1653" s="144"/>
      <c r="M1653" s="141">
        <v>26056.75</v>
      </c>
      <c r="N1653" s="141">
        <v>4557.6646190476204</v>
      </c>
      <c r="O1653" s="144"/>
      <c r="R1653" s="10"/>
    </row>
    <row r="1654" spans="1:18" ht="14.4" x14ac:dyDescent="0.3">
      <c r="A1654" s="143">
        <v>45357.559004629627</v>
      </c>
      <c r="B1654" s="46">
        <f t="shared" si="25"/>
        <v>45357.559027777781</v>
      </c>
      <c r="C1654" s="141">
        <v>1.8168</v>
      </c>
      <c r="D1654" s="141">
        <v>1.1716521739130401</v>
      </c>
      <c r="E1654" s="141">
        <v>1400.3545454545499</v>
      </c>
      <c r="F1654" s="141">
        <v>39.956086956521702</v>
      </c>
      <c r="G1654" s="141">
        <v>52.185000000000002</v>
      </c>
      <c r="H1654" s="141">
        <v>36.066666666666698</v>
      </c>
      <c r="I1654" s="141">
        <v>6.6022307692307702</v>
      </c>
      <c r="J1654" s="141">
        <v>3.8849999999999998</v>
      </c>
      <c r="K1654" s="141">
        <v>46.214545454545501</v>
      </c>
      <c r="L1654" s="144"/>
      <c r="M1654" s="141">
        <v>26141.25</v>
      </c>
      <c r="N1654" s="141">
        <v>4556.7769500000004</v>
      </c>
      <c r="O1654" s="144"/>
      <c r="R1654" s="10"/>
    </row>
    <row r="1655" spans="1:18" ht="14.4" x14ac:dyDescent="0.3">
      <c r="A1655" s="143">
        <v>45357.559699074074</v>
      </c>
      <c r="B1655" s="46">
        <f t="shared" si="25"/>
        <v>45357.55972222222</v>
      </c>
      <c r="C1655" s="141">
        <v>1.8060086956521699</v>
      </c>
      <c r="D1655" s="141">
        <v>1.1896304347826101</v>
      </c>
      <c r="E1655" s="141">
        <v>1399.95</v>
      </c>
      <c r="F1655" s="141">
        <v>38.892380952380996</v>
      </c>
      <c r="G1655" s="141">
        <v>52.48</v>
      </c>
      <c r="H1655" s="141">
        <v>36.076666666666704</v>
      </c>
      <c r="I1655" s="141">
        <v>6.6167333333333298</v>
      </c>
      <c r="J1655" s="141">
        <v>3.91</v>
      </c>
      <c r="K1655" s="141">
        <v>46.11</v>
      </c>
      <c r="L1655" s="144"/>
      <c r="M1655" s="141">
        <v>26188.333333333299</v>
      </c>
      <c r="N1655" s="141">
        <v>4555.91128571429</v>
      </c>
      <c r="O1655" s="144"/>
      <c r="R1655" s="10"/>
    </row>
    <row r="1656" spans="1:18" ht="14.4" x14ac:dyDescent="0.3">
      <c r="A1656" s="143">
        <v>45357.560393518521</v>
      </c>
      <c r="B1656" s="46">
        <f t="shared" si="25"/>
        <v>45357.560416666667</v>
      </c>
      <c r="C1656" s="141">
        <v>1.8015391304347801</v>
      </c>
      <c r="D1656" s="141">
        <v>1.20210869565217</v>
      </c>
      <c r="E1656" s="141">
        <v>1400.1476190476201</v>
      </c>
      <c r="F1656" s="141">
        <v>40.290909090909103</v>
      </c>
      <c r="G1656" s="141">
        <v>52.44</v>
      </c>
      <c r="H1656" s="141">
        <v>36.075000000000003</v>
      </c>
      <c r="I1656" s="141">
        <v>6.6085000000000003</v>
      </c>
      <c r="J1656" s="141">
        <v>3.92</v>
      </c>
      <c r="K1656" s="141">
        <v>46.121111111111098</v>
      </c>
      <c r="L1656" s="144"/>
      <c r="M1656" s="141">
        <v>26202</v>
      </c>
      <c r="N1656" s="141">
        <v>4554.9745238095202</v>
      </c>
      <c r="O1656" s="144"/>
      <c r="R1656" s="10"/>
    </row>
    <row r="1657" spans="1:18" ht="14.4" x14ac:dyDescent="0.3">
      <c r="A1657" s="143">
        <v>45357.56108796296</v>
      </c>
      <c r="B1657" s="46">
        <f t="shared" si="25"/>
        <v>45357.561111111114</v>
      </c>
      <c r="C1657" s="141">
        <v>1.8066521739130399</v>
      </c>
      <c r="D1657" s="141">
        <v>1.1995043478260901</v>
      </c>
      <c r="E1657" s="141">
        <v>1400.0909090909099</v>
      </c>
      <c r="F1657" s="141">
        <v>40.013913043478297</v>
      </c>
      <c r="G1657" s="141">
        <v>52.43</v>
      </c>
      <c r="H1657" s="141">
        <v>36.08</v>
      </c>
      <c r="I1657" s="141">
        <v>6.609</v>
      </c>
      <c r="J1657" s="141">
        <v>3.9350000000000001</v>
      </c>
      <c r="K1657" s="141">
        <v>46.195</v>
      </c>
      <c r="L1657" s="144"/>
      <c r="M1657" s="141">
        <v>26240.166666666701</v>
      </c>
      <c r="N1657" s="141">
        <v>4554.1028333333297</v>
      </c>
      <c r="O1657" s="144"/>
      <c r="R1657" s="10"/>
    </row>
    <row r="1658" spans="1:18" ht="14.4" x14ac:dyDescent="0.3">
      <c r="A1658" s="143">
        <v>45357.561782407407</v>
      </c>
      <c r="B1658" s="46">
        <f t="shared" si="25"/>
        <v>45357.561805555561</v>
      </c>
      <c r="C1658" s="141">
        <v>1.8092999999999999</v>
      </c>
      <c r="D1658" s="141">
        <v>1.1931619047619</v>
      </c>
      <c r="E1658" s="141">
        <v>1399.6</v>
      </c>
      <c r="F1658" s="141">
        <v>40.765000000000001</v>
      </c>
      <c r="G1658" s="141">
        <v>52.295000000000002</v>
      </c>
      <c r="H1658" s="141">
        <v>36.085000000000001</v>
      </c>
      <c r="I1658" s="141">
        <v>6.6159999999999997</v>
      </c>
      <c r="J1658" s="141">
        <v>3.9466666666666699</v>
      </c>
      <c r="K1658" s="141">
        <v>46.17</v>
      </c>
      <c r="L1658" s="144"/>
      <c r="M1658" s="141">
        <v>26240.166666666701</v>
      </c>
      <c r="N1658" s="141">
        <v>4553.0721666666695</v>
      </c>
      <c r="O1658" s="144"/>
      <c r="R1658" s="10"/>
    </row>
    <row r="1659" spans="1:18" ht="14.4" x14ac:dyDescent="0.3">
      <c r="A1659" s="143">
        <v>45357.562476851854</v>
      </c>
      <c r="B1659" s="46">
        <f t="shared" si="25"/>
        <v>45357.5625</v>
      </c>
      <c r="C1659" s="141">
        <v>1.81732380952381</v>
      </c>
      <c r="D1659" s="141">
        <v>1.17901818181818</v>
      </c>
      <c r="E1659" s="141">
        <v>1400.1095238095199</v>
      </c>
      <c r="F1659" s="141">
        <v>39.626190476190501</v>
      </c>
      <c r="G1659" s="141">
        <v>52.174999999999997</v>
      </c>
      <c r="H1659" s="141">
        <v>36.07</v>
      </c>
      <c r="I1659" s="141">
        <v>6.6020000000000003</v>
      </c>
      <c r="J1659" s="141">
        <v>3.96</v>
      </c>
      <c r="K1659" s="141">
        <v>46.131666666666703</v>
      </c>
      <c r="L1659" s="144"/>
      <c r="M1659" s="141">
        <v>26290.333333333299</v>
      </c>
      <c r="N1659" s="141">
        <v>4552.3196666666699</v>
      </c>
      <c r="O1659" s="144"/>
      <c r="R1659" s="10"/>
    </row>
    <row r="1660" spans="1:18" ht="14.4" x14ac:dyDescent="0.3">
      <c r="A1660" s="143">
        <v>45357.563171296293</v>
      </c>
      <c r="B1660" s="46">
        <f t="shared" si="25"/>
        <v>45357.563194444447</v>
      </c>
      <c r="C1660" s="141">
        <v>1.81159130434783</v>
      </c>
      <c r="D1660" s="141">
        <v>1.18911739130435</v>
      </c>
      <c r="E1660" s="141">
        <v>1400.1478260869601</v>
      </c>
      <c r="F1660" s="141">
        <v>40.006521739130399</v>
      </c>
      <c r="G1660" s="141">
        <v>52.23</v>
      </c>
      <c r="H1660" s="141">
        <v>36.0833333333333</v>
      </c>
      <c r="I1660" s="141">
        <v>6.6046428571428599</v>
      </c>
      <c r="J1660" s="141">
        <v>3.9783333333333299</v>
      </c>
      <c r="K1660" s="141">
        <v>45.991666666666703</v>
      </c>
      <c r="L1660" s="144"/>
      <c r="M1660" s="141">
        <v>26321.5</v>
      </c>
      <c r="N1660" s="141">
        <v>4551.4227647058797</v>
      </c>
      <c r="O1660" s="144"/>
      <c r="R1660" s="10"/>
    </row>
    <row r="1661" spans="1:18" ht="14.4" x14ac:dyDescent="0.3">
      <c r="A1661" s="143">
        <v>45357.56386574074</v>
      </c>
      <c r="B1661" s="46">
        <f t="shared" si="25"/>
        <v>45357.563888888893</v>
      </c>
      <c r="C1661" s="141">
        <v>1.8246714285714301</v>
      </c>
      <c r="D1661" s="141">
        <v>1.1726714285714299</v>
      </c>
      <c r="E1661" s="141">
        <v>1399.99285714286</v>
      </c>
      <c r="F1661" s="141">
        <v>40.1271428571429</v>
      </c>
      <c r="G1661" s="141">
        <v>51.844999999999999</v>
      </c>
      <c r="H1661" s="141">
        <v>36.090000000000003</v>
      </c>
      <c r="I1661" s="141">
        <v>6.6114545454545501</v>
      </c>
      <c r="J1661" s="141">
        <v>4.0149999999999997</v>
      </c>
      <c r="K1661" s="141">
        <v>45.905000000000001</v>
      </c>
      <c r="L1661" s="144"/>
      <c r="M1661" s="141">
        <v>26402</v>
      </c>
      <c r="N1661" s="141">
        <v>4550.5239230769203</v>
      </c>
      <c r="O1661" s="144"/>
      <c r="R1661" s="10"/>
    </row>
    <row r="1662" spans="1:18" ht="14.4" x14ac:dyDescent="0.3">
      <c r="A1662" s="143">
        <v>45357.564560185187</v>
      </c>
      <c r="B1662" s="46">
        <f t="shared" si="25"/>
        <v>45357.564583333333</v>
      </c>
      <c r="C1662" s="141">
        <v>1.81694615384615</v>
      </c>
      <c r="D1662" s="141">
        <v>1.1881076923076901</v>
      </c>
      <c r="E1662" s="141">
        <v>1400.3272727272699</v>
      </c>
      <c r="F1662" s="141">
        <v>40.810769230769203</v>
      </c>
      <c r="G1662" s="141">
        <v>52.1</v>
      </c>
      <c r="H1662" s="141">
        <v>36.084285714285699</v>
      </c>
      <c r="I1662" s="141">
        <v>6.6124999999999998</v>
      </c>
      <c r="J1662" s="141">
        <v>4.01</v>
      </c>
      <c r="K1662" s="141">
        <v>45.717142857142903</v>
      </c>
      <c r="L1662" s="144"/>
      <c r="M1662" s="141">
        <v>26402</v>
      </c>
      <c r="N1662" s="141">
        <v>4549.4616666666598</v>
      </c>
      <c r="O1662" s="144"/>
      <c r="R1662" s="10"/>
    </row>
    <row r="1663" spans="1:18" ht="14.4" x14ac:dyDescent="0.3">
      <c r="A1663" s="143">
        <v>45357.565254629626</v>
      </c>
      <c r="B1663" s="46">
        <f t="shared" si="25"/>
        <v>45357.56527777778</v>
      </c>
      <c r="C1663" s="141">
        <v>1.8246</v>
      </c>
      <c r="D1663" s="141">
        <v>1.17594166666667</v>
      </c>
      <c r="E1663" s="141">
        <v>1400.175</v>
      </c>
      <c r="F1663" s="141">
        <v>39.797391304347798</v>
      </c>
      <c r="G1663" s="141">
        <v>51.95</v>
      </c>
      <c r="H1663" s="141">
        <v>36.084285714285699</v>
      </c>
      <c r="I1663" s="141">
        <v>6.6019333333333297</v>
      </c>
      <c r="J1663" s="141">
        <v>4</v>
      </c>
      <c r="K1663" s="141">
        <v>45.665999999999997</v>
      </c>
      <c r="L1663" s="144"/>
      <c r="M1663" s="141">
        <v>26432</v>
      </c>
      <c r="N1663" s="141">
        <v>4548.7397619047597</v>
      </c>
      <c r="O1663" s="144"/>
      <c r="R1663" s="10"/>
    </row>
    <row r="1664" spans="1:18" ht="14.4" x14ac:dyDescent="0.3">
      <c r="A1664" s="143">
        <v>45357.565949074073</v>
      </c>
      <c r="B1664" s="46">
        <f t="shared" si="25"/>
        <v>45357.565972222226</v>
      </c>
      <c r="C1664" s="141">
        <v>1.85561363636364</v>
      </c>
      <c r="D1664" s="141">
        <v>1.1345695652173899</v>
      </c>
      <c r="E1664" s="141">
        <v>1400.26956521739</v>
      </c>
      <c r="F1664" s="141">
        <v>47.454347826087002</v>
      </c>
      <c r="G1664" s="141">
        <v>50.634999999999998</v>
      </c>
      <c r="H1664" s="141">
        <v>36.119999999999997</v>
      </c>
      <c r="I1664" s="141">
        <v>6.6046363636363603</v>
      </c>
      <c r="J1664" s="141">
        <v>4.04142857142857</v>
      </c>
      <c r="K1664" s="141">
        <v>45.594545454545496</v>
      </c>
      <c r="L1664" s="144"/>
      <c r="M1664" s="141">
        <v>26432</v>
      </c>
      <c r="N1664" s="141">
        <v>4547.9021904761903</v>
      </c>
      <c r="O1664" s="144"/>
      <c r="R1664" s="10"/>
    </row>
    <row r="1665" spans="1:18" ht="14.4" x14ac:dyDescent="0.3">
      <c r="A1665" s="143">
        <v>45357.566643518519</v>
      </c>
      <c r="B1665" s="46">
        <f t="shared" si="25"/>
        <v>45357.566666666666</v>
      </c>
      <c r="C1665" s="141">
        <v>1.9420521739130401</v>
      </c>
      <c r="D1665" s="141">
        <v>1.06962608695652</v>
      </c>
      <c r="E1665" s="141">
        <v>1400.26956521739</v>
      </c>
      <c r="F1665" s="141">
        <v>46.802173913043497</v>
      </c>
      <c r="G1665" s="141">
        <v>48.424999999999997</v>
      </c>
      <c r="H1665" s="141">
        <v>36.174999999999997</v>
      </c>
      <c r="I1665" s="141">
        <v>6.6070000000000002</v>
      </c>
      <c r="J1665" s="141">
        <v>4.1057142857142903</v>
      </c>
      <c r="K1665" s="141">
        <v>45.223846153846203</v>
      </c>
      <c r="L1665" s="144"/>
      <c r="M1665" s="141">
        <v>26480.333333333299</v>
      </c>
      <c r="N1665" s="141">
        <v>4546.9661818181803</v>
      </c>
      <c r="O1665" s="144"/>
      <c r="R1665" s="10"/>
    </row>
    <row r="1666" spans="1:18" ht="14.4" x14ac:dyDescent="0.3">
      <c r="A1666" s="143">
        <v>45357.567337962966</v>
      </c>
      <c r="B1666" s="46">
        <f t="shared" si="25"/>
        <v>45357.567361111112</v>
      </c>
      <c r="C1666" s="141">
        <v>1.96550909090909</v>
      </c>
      <c r="D1666" s="141">
        <v>1.03369545454545</v>
      </c>
      <c r="E1666" s="141">
        <v>1400.3380952381001</v>
      </c>
      <c r="F1666" s="141">
        <v>40.011818181818199</v>
      </c>
      <c r="G1666" s="141">
        <v>48.255000000000003</v>
      </c>
      <c r="H1666" s="141">
        <v>36.197777777777802</v>
      </c>
      <c r="I1666" s="141">
        <v>6.6006923076923103</v>
      </c>
      <c r="J1666" s="141">
        <v>4.1349999999999998</v>
      </c>
      <c r="K1666" s="141">
        <v>43.760833333333302</v>
      </c>
      <c r="L1666" s="144"/>
      <c r="M1666" s="141">
        <v>26518</v>
      </c>
      <c r="N1666" s="141">
        <v>4546.1180000000004</v>
      </c>
      <c r="O1666" s="144"/>
      <c r="R1666" s="10"/>
    </row>
    <row r="1667" spans="1:18" ht="14.4" x14ac:dyDescent="0.3">
      <c r="A1667" s="143">
        <v>45357.568032407406</v>
      </c>
      <c r="B1667" s="46">
        <f t="shared" ref="B1667:B1730" si="26">MROUND(A1667,"00:01:00")</f>
        <v>45357.568055555559</v>
      </c>
      <c r="C1667" s="141">
        <v>1.9560636363636399</v>
      </c>
      <c r="D1667" s="141">
        <v>1.0486272727272701</v>
      </c>
      <c r="E1667" s="141">
        <v>1399.99523809524</v>
      </c>
      <c r="F1667" s="141">
        <v>38.206363636363598</v>
      </c>
      <c r="G1667" s="141">
        <v>48.744999999999997</v>
      </c>
      <c r="H1667" s="141">
        <v>36.21</v>
      </c>
      <c r="I1667" s="141">
        <v>6.6041428571428602</v>
      </c>
      <c r="J1667" s="141">
        <v>4.1349999999999998</v>
      </c>
      <c r="K1667" s="141">
        <v>42.484166666666702</v>
      </c>
      <c r="L1667" s="144"/>
      <c r="M1667" s="141">
        <v>26550</v>
      </c>
      <c r="N1667" s="141">
        <v>4545.18114285714</v>
      </c>
      <c r="O1667" s="144"/>
      <c r="R1667" s="10"/>
    </row>
    <row r="1668" spans="1:18" ht="14.4" x14ac:dyDescent="0.3">
      <c r="A1668" s="143">
        <v>45357.568726851852</v>
      </c>
      <c r="B1668" s="46">
        <f t="shared" si="26"/>
        <v>45357.568749999999</v>
      </c>
      <c r="C1668" s="141">
        <v>1.9460652173913</v>
      </c>
      <c r="D1668" s="141">
        <v>1.05498260869565</v>
      </c>
      <c r="E1668" s="141">
        <v>1400</v>
      </c>
      <c r="F1668" s="141">
        <v>41.262173913043497</v>
      </c>
      <c r="G1668" s="141">
        <v>48.56</v>
      </c>
      <c r="H1668" s="141">
        <v>36.203333333333298</v>
      </c>
      <c r="I1668" s="141">
        <v>6.6061333333333296</v>
      </c>
      <c r="J1668" s="141">
        <v>4.13</v>
      </c>
      <c r="K1668" s="141">
        <v>42.267777777777802</v>
      </c>
      <c r="L1668" s="144"/>
      <c r="M1668" s="141">
        <v>26568</v>
      </c>
      <c r="N1668" s="141">
        <v>4544.2543333333297</v>
      </c>
      <c r="O1668" s="144"/>
      <c r="R1668" s="10"/>
    </row>
    <row r="1669" spans="1:18" ht="14.4" x14ac:dyDescent="0.3">
      <c r="A1669" s="143">
        <v>45357.569421296299</v>
      </c>
      <c r="B1669" s="46">
        <f t="shared" si="26"/>
        <v>45357.569444444445</v>
      </c>
      <c r="C1669" s="141">
        <v>1.9570086956521699</v>
      </c>
      <c r="D1669" s="141">
        <v>1.0451521739130401</v>
      </c>
      <c r="E1669" s="141">
        <v>1400.3363636363599</v>
      </c>
      <c r="F1669" s="141">
        <v>39.710869565217401</v>
      </c>
      <c r="G1669" s="141">
        <v>48.484999999999999</v>
      </c>
      <c r="H1669" s="141">
        <v>36.194000000000003</v>
      </c>
      <c r="I1669" s="141">
        <v>6.6035882352941204</v>
      </c>
      <c r="J1669" s="141">
        <v>4.125</v>
      </c>
      <c r="K1669" s="141">
        <v>42.500999999999998</v>
      </c>
      <c r="L1669" s="144"/>
      <c r="M1669" s="141">
        <v>26601</v>
      </c>
      <c r="N1669" s="141">
        <v>4543.43194117647</v>
      </c>
      <c r="O1669" s="144"/>
      <c r="R1669" s="10"/>
    </row>
    <row r="1670" spans="1:18" ht="14.4" x14ac:dyDescent="0.3">
      <c r="A1670" s="143">
        <v>45357.570115740738</v>
      </c>
      <c r="B1670" s="46">
        <f t="shared" si="26"/>
        <v>45357.570138888892</v>
      </c>
      <c r="C1670" s="141">
        <v>1.9615727272727299</v>
      </c>
      <c r="D1670" s="141">
        <v>1.04951818181818</v>
      </c>
      <c r="E1670" s="141">
        <v>1399.95</v>
      </c>
      <c r="F1670" s="141">
        <v>40.962380952380997</v>
      </c>
      <c r="G1670" s="141">
        <v>48.255000000000003</v>
      </c>
      <c r="H1670" s="141">
        <v>36.18</v>
      </c>
      <c r="I1670" s="141">
        <v>6.601</v>
      </c>
      <c r="J1670" s="141">
        <v>4.1349999999999998</v>
      </c>
      <c r="K1670" s="141">
        <v>42.402000000000001</v>
      </c>
      <c r="L1670" s="141"/>
      <c r="M1670" s="141">
        <v>26658.666666666701</v>
      </c>
      <c r="N1670" s="141">
        <v>4542.4574761904796</v>
      </c>
      <c r="O1670" s="144"/>
      <c r="R1670" s="10"/>
    </row>
    <row r="1671" spans="1:18" ht="14.4" x14ac:dyDescent="0.3">
      <c r="A1671" s="143">
        <v>45357.570810185185</v>
      </c>
      <c r="B1671" s="46">
        <f t="shared" si="26"/>
        <v>45357.570833333339</v>
      </c>
      <c r="C1671" s="141">
        <v>1.9635086956521699</v>
      </c>
      <c r="D1671" s="141">
        <v>1.0413434782608699</v>
      </c>
      <c r="E1671" s="141">
        <v>1400.31904761905</v>
      </c>
      <c r="F1671" s="141">
        <v>39.164782608695702</v>
      </c>
      <c r="G1671" s="141">
        <v>48.384999999999998</v>
      </c>
      <c r="H1671" s="141">
        <v>36.167142857142899</v>
      </c>
      <c r="I1671" s="141">
        <v>6.6149374999999999</v>
      </c>
      <c r="J1671" s="141">
        <v>4.1166666666666698</v>
      </c>
      <c r="K1671" s="141">
        <v>42.271999999999998</v>
      </c>
      <c r="L1671" s="144"/>
      <c r="M1671" s="141">
        <v>26658.666666666701</v>
      </c>
      <c r="N1671" s="141">
        <v>4541.4705263157903</v>
      </c>
      <c r="O1671" s="144"/>
      <c r="R1671" s="10"/>
    </row>
    <row r="1672" spans="1:18" ht="14.4" x14ac:dyDescent="0.3">
      <c r="A1672" s="143">
        <v>45357.571504629632</v>
      </c>
      <c r="B1672" s="46">
        <f t="shared" si="26"/>
        <v>45357.571527777778</v>
      </c>
      <c r="C1672" s="141">
        <v>1.9549590909090899</v>
      </c>
      <c r="D1672" s="141">
        <v>1.04894545454545</v>
      </c>
      <c r="E1672" s="141">
        <v>1400.0608695652199</v>
      </c>
      <c r="F1672" s="141">
        <v>39.958636363636401</v>
      </c>
      <c r="G1672" s="141">
        <v>48.51</v>
      </c>
      <c r="H1672" s="141">
        <v>36.146000000000001</v>
      </c>
      <c r="I1672" s="141">
        <v>6.6006666666666698</v>
      </c>
      <c r="J1672" s="141">
        <v>4.1050000000000004</v>
      </c>
      <c r="K1672" s="141">
        <v>42.182000000000002</v>
      </c>
      <c r="L1672" s="144"/>
      <c r="M1672" s="141">
        <v>26721</v>
      </c>
      <c r="N1672" s="141">
        <v>4540.6071000000002</v>
      </c>
      <c r="O1672" s="144"/>
      <c r="R1672" s="10"/>
    </row>
    <row r="1673" spans="1:18" ht="14.4" x14ac:dyDescent="0.3">
      <c r="A1673" s="143">
        <v>45357.572199074071</v>
      </c>
      <c r="B1673" s="46">
        <f t="shared" si="26"/>
        <v>45357.572222222225</v>
      </c>
      <c r="C1673" s="141">
        <v>1.96092727272727</v>
      </c>
      <c r="D1673" s="141">
        <v>1.0428500000000001</v>
      </c>
      <c r="E1673" s="141">
        <v>1400.1090909090899</v>
      </c>
      <c r="F1673" s="141">
        <v>40.903636363636402</v>
      </c>
      <c r="G1673" s="141">
        <v>48.265000000000001</v>
      </c>
      <c r="H1673" s="141">
        <v>36.142222222222202</v>
      </c>
      <c r="I1673" s="141">
        <v>6.6169411764705899</v>
      </c>
      <c r="J1673" s="141">
        <v>4.125</v>
      </c>
      <c r="K1673" s="141">
        <v>42.23</v>
      </c>
      <c r="L1673" s="144"/>
      <c r="M1673" s="141">
        <v>26773</v>
      </c>
      <c r="N1673" s="141">
        <v>4539.7093157894697</v>
      </c>
      <c r="O1673" s="144"/>
      <c r="R1673" s="10"/>
    </row>
    <row r="1674" spans="1:18" ht="14.4" x14ac:dyDescent="0.3">
      <c r="A1674" s="143">
        <v>45357.572893518518</v>
      </c>
      <c r="B1674" s="46">
        <f t="shared" si="26"/>
        <v>45357.572916666672</v>
      </c>
      <c r="C1674" s="141">
        <v>1.9719549999999999</v>
      </c>
      <c r="D1674" s="141">
        <v>1.0372636363636401</v>
      </c>
      <c r="E1674" s="141">
        <v>1400.01363636364</v>
      </c>
      <c r="F1674" s="141">
        <v>40.987058823529402</v>
      </c>
      <c r="G1674" s="141">
        <v>48.034999999999997</v>
      </c>
      <c r="H1674" s="141">
        <v>36.128333333333302</v>
      </c>
      <c r="I1674" s="141">
        <v>6.6074999999999999</v>
      </c>
      <c r="J1674" s="141">
        <v>4.1349999999999998</v>
      </c>
      <c r="K1674" s="141">
        <v>42.223333333333301</v>
      </c>
      <c r="L1674" s="144"/>
      <c r="M1674" s="141">
        <v>26786</v>
      </c>
      <c r="N1674" s="141">
        <v>4538.7930526315804</v>
      </c>
      <c r="O1674" s="144"/>
      <c r="R1674" s="10"/>
    </row>
    <row r="1675" spans="1:18" ht="14.4" x14ac:dyDescent="0.3">
      <c r="A1675" s="143">
        <v>45357.573587962965</v>
      </c>
      <c r="B1675" s="46">
        <f t="shared" si="26"/>
        <v>45357.573611111111</v>
      </c>
      <c r="C1675" s="141">
        <v>1.97904090909091</v>
      </c>
      <c r="D1675" s="141">
        <v>1.0191043478260899</v>
      </c>
      <c r="E1675" s="141">
        <v>1400.04347826087</v>
      </c>
      <c r="F1675" s="141">
        <v>40.230434782608697</v>
      </c>
      <c r="G1675" s="141">
        <v>47.865000000000002</v>
      </c>
      <c r="H1675" s="141">
        <v>36.119999999999997</v>
      </c>
      <c r="I1675" s="141">
        <v>6.6126923076923099</v>
      </c>
      <c r="J1675" s="141">
        <v>4.1340000000000003</v>
      </c>
      <c r="K1675" s="141">
        <v>42.0683333333333</v>
      </c>
      <c r="L1675" s="144"/>
      <c r="M1675" s="141">
        <v>26831</v>
      </c>
      <c r="N1675" s="141">
        <v>4537.8858</v>
      </c>
      <c r="O1675" s="144"/>
      <c r="R1675" s="10"/>
    </row>
    <row r="1676" spans="1:18" ht="14.4" x14ac:dyDescent="0.3">
      <c r="A1676" s="143">
        <v>45357.574282407404</v>
      </c>
      <c r="B1676" s="46">
        <f t="shared" si="26"/>
        <v>45357.574305555558</v>
      </c>
      <c r="C1676" s="141">
        <v>1.9707956521739101</v>
      </c>
      <c r="D1676" s="141">
        <v>1.01866956521739</v>
      </c>
      <c r="E1676" s="141">
        <v>1400.3772727272701</v>
      </c>
      <c r="F1676" s="141">
        <v>39.253478260869599</v>
      </c>
      <c r="G1676" s="141">
        <v>48.145000000000003</v>
      </c>
      <c r="H1676" s="141">
        <v>36.104999999999997</v>
      </c>
      <c r="I1676" s="141">
        <v>6.6135000000000002</v>
      </c>
      <c r="J1676" s="141">
        <v>4.1550000000000002</v>
      </c>
      <c r="K1676" s="141">
        <v>41.85</v>
      </c>
      <c r="L1676" s="144"/>
      <c r="M1676" s="141">
        <v>26868</v>
      </c>
      <c r="N1676" s="141">
        <v>4536.9077619047603</v>
      </c>
      <c r="O1676" s="144"/>
      <c r="R1676" s="10"/>
    </row>
    <row r="1677" spans="1:18" ht="14.4" x14ac:dyDescent="0.3">
      <c r="A1677" s="143">
        <v>45357.574976851851</v>
      </c>
      <c r="B1677" s="46">
        <f t="shared" si="26"/>
        <v>45357.575000000004</v>
      </c>
      <c r="C1677" s="141">
        <v>1.9677913043478299</v>
      </c>
      <c r="D1677" s="141">
        <v>1.03858695652174</v>
      </c>
      <c r="E1677" s="141">
        <v>1399.8826086956501</v>
      </c>
      <c r="F1677" s="141">
        <v>39.834347826086997</v>
      </c>
      <c r="G1677" s="141">
        <v>48.145000000000003</v>
      </c>
      <c r="H1677" s="141">
        <v>36.093333333333298</v>
      </c>
      <c r="I1677" s="141">
        <v>6.6016153846153802</v>
      </c>
      <c r="J1677" s="141">
        <v>4.1440000000000001</v>
      </c>
      <c r="K1677" s="141">
        <v>41.805714285714302</v>
      </c>
      <c r="L1677" s="144"/>
      <c r="M1677" s="141">
        <v>26913.4</v>
      </c>
      <c r="N1677" s="141">
        <v>4535.9676190476202</v>
      </c>
      <c r="O1677" s="144"/>
      <c r="R1677" s="10"/>
    </row>
    <row r="1678" spans="1:18" ht="14.4" x14ac:dyDescent="0.3">
      <c r="A1678" s="143">
        <v>45357.575671296298</v>
      </c>
      <c r="B1678" s="46">
        <f t="shared" si="26"/>
        <v>45357.575694444444</v>
      </c>
      <c r="C1678" s="141">
        <v>1.96433043478261</v>
      </c>
      <c r="D1678" s="141">
        <v>1.0334391304347801</v>
      </c>
      <c r="E1678" s="141">
        <v>1399.8521739130399</v>
      </c>
      <c r="F1678" s="141">
        <v>39.747826086956501</v>
      </c>
      <c r="G1678" s="141">
        <v>48.33</v>
      </c>
      <c r="H1678" s="141">
        <v>36.094999999999999</v>
      </c>
      <c r="I1678" s="141">
        <v>6.6198666666666703</v>
      </c>
      <c r="J1678" s="141">
        <v>4.18</v>
      </c>
      <c r="K1678" s="141">
        <v>41.881111111111103</v>
      </c>
      <c r="L1678" s="144"/>
      <c r="M1678" s="141">
        <v>26913.4</v>
      </c>
      <c r="N1678" s="141">
        <v>4535.1210000000001</v>
      </c>
      <c r="O1678" s="144"/>
      <c r="R1678" s="10"/>
    </row>
    <row r="1679" spans="1:18" ht="14.4" x14ac:dyDescent="0.3">
      <c r="A1679" s="143">
        <v>45357.576365740744</v>
      </c>
      <c r="B1679" s="46">
        <f t="shared" si="26"/>
        <v>45357.576388888891</v>
      </c>
      <c r="C1679" s="141">
        <v>1.97246956521739</v>
      </c>
      <c r="D1679" s="141">
        <v>1.0216869565217399</v>
      </c>
      <c r="E1679" s="141">
        <v>1399.54090909091</v>
      </c>
      <c r="F1679" s="141">
        <v>41.297142857142902</v>
      </c>
      <c r="G1679" s="141">
        <v>47.96</v>
      </c>
      <c r="H1679" s="141">
        <v>36.0833333333333</v>
      </c>
      <c r="I1679" s="141">
        <v>6.6059999999999999</v>
      </c>
      <c r="J1679" s="141">
        <v>4.1849999999999996</v>
      </c>
      <c r="K1679" s="141">
        <v>41.994999999999997</v>
      </c>
      <c r="L1679" s="144"/>
      <c r="M1679" s="141">
        <v>26951</v>
      </c>
      <c r="N1679" s="141">
        <v>4534.19909090909</v>
      </c>
      <c r="O1679" s="144"/>
      <c r="R1679" s="10"/>
    </row>
    <row r="1680" spans="1:18" ht="14.4" x14ac:dyDescent="0.3">
      <c r="A1680" s="143">
        <v>45357.577060185184</v>
      </c>
      <c r="B1680" s="46">
        <f t="shared" si="26"/>
        <v>45357.577083333337</v>
      </c>
      <c r="C1680" s="141">
        <v>1.97511739130435</v>
      </c>
      <c r="D1680" s="141">
        <v>1.0138260869565201</v>
      </c>
      <c r="E1680" s="141">
        <v>1400.1454545454501</v>
      </c>
      <c r="F1680" s="141">
        <v>39.770869565217403</v>
      </c>
      <c r="G1680" s="141">
        <v>47.95</v>
      </c>
      <c r="H1680" s="141">
        <v>36.085000000000001</v>
      </c>
      <c r="I1680" s="141">
        <v>6.6036923076923104</v>
      </c>
      <c r="J1680" s="141">
        <v>4.2050000000000001</v>
      </c>
      <c r="K1680" s="141">
        <v>41.981000000000002</v>
      </c>
      <c r="L1680" s="144"/>
      <c r="M1680" s="141">
        <v>26977</v>
      </c>
      <c r="N1680" s="141">
        <v>4533.2834285714298</v>
      </c>
      <c r="O1680" s="144"/>
      <c r="R1680" s="10"/>
    </row>
    <row r="1681" spans="1:18" ht="14.4" x14ac:dyDescent="0.3">
      <c r="A1681" s="143">
        <v>45357.57775462963</v>
      </c>
      <c r="B1681" s="46">
        <f t="shared" si="26"/>
        <v>45357.577777777777</v>
      </c>
      <c r="C1681" s="141">
        <v>1.9699652173913</v>
      </c>
      <c r="D1681" s="141">
        <v>1.0263478260869601</v>
      </c>
      <c r="E1681" s="141">
        <v>1399.6782608695701</v>
      </c>
      <c r="F1681" s="141">
        <v>38.874761904761897</v>
      </c>
      <c r="G1681" s="141">
        <v>48.23</v>
      </c>
      <c r="H1681" s="141">
        <v>36.075000000000003</v>
      </c>
      <c r="I1681" s="141">
        <v>6.6005333333333303</v>
      </c>
      <c r="J1681" s="141">
        <v>4.2249999999999996</v>
      </c>
      <c r="K1681" s="141">
        <v>41.83</v>
      </c>
      <c r="L1681" s="144"/>
      <c r="M1681" s="141">
        <v>27014.25</v>
      </c>
      <c r="N1681" s="141">
        <v>4532.2528181818197</v>
      </c>
      <c r="O1681" s="144"/>
      <c r="R1681" s="10"/>
    </row>
    <row r="1682" spans="1:18" ht="14.4" x14ac:dyDescent="0.3">
      <c r="A1682" s="143">
        <v>45357.578449074077</v>
      </c>
      <c r="B1682" s="46">
        <f t="shared" si="26"/>
        <v>45357.578472222223</v>
      </c>
      <c r="C1682" s="141">
        <v>1.96414347826087</v>
      </c>
      <c r="D1682" s="141">
        <v>1.03894347826087</v>
      </c>
      <c r="E1682" s="141">
        <v>1399.97727272727</v>
      </c>
      <c r="F1682" s="141">
        <v>40.119999999999997</v>
      </c>
      <c r="G1682" s="141">
        <v>48.3</v>
      </c>
      <c r="H1682" s="141">
        <v>36.08</v>
      </c>
      <c r="I1682" s="141">
        <v>6.6021333333333301</v>
      </c>
      <c r="J1682" s="141">
        <v>4.2350000000000003</v>
      </c>
      <c r="K1682" s="141">
        <v>41.844444444444399</v>
      </c>
      <c r="L1682" s="144"/>
      <c r="M1682" s="141">
        <v>27064</v>
      </c>
      <c r="N1682" s="141">
        <v>4531.3807894736801</v>
      </c>
      <c r="O1682" s="144"/>
      <c r="R1682" s="10"/>
    </row>
    <row r="1683" spans="1:18" ht="14.4" x14ac:dyDescent="0.3">
      <c r="A1683" s="143">
        <v>45357.579143518517</v>
      </c>
      <c r="B1683" s="46">
        <f t="shared" si="26"/>
        <v>45357.57916666667</v>
      </c>
      <c r="C1683" s="141">
        <v>1.9429272727272699</v>
      </c>
      <c r="D1683" s="141">
        <v>1.05686818181818</v>
      </c>
      <c r="E1683" s="141">
        <v>1399.79090909091</v>
      </c>
      <c r="F1683" s="141">
        <v>30.833181818181799</v>
      </c>
      <c r="G1683" s="141">
        <v>49.575000000000003</v>
      </c>
      <c r="H1683" s="141">
        <v>36.04</v>
      </c>
      <c r="I1683" s="141">
        <v>6.6013571428571396</v>
      </c>
      <c r="J1683" s="141">
        <v>4.2450000000000001</v>
      </c>
      <c r="K1683" s="141">
        <v>41.988181818181801</v>
      </c>
      <c r="L1683" s="144"/>
      <c r="M1683" s="141">
        <v>27100.333333333299</v>
      </c>
      <c r="N1683" s="141">
        <v>4530.6117727272704</v>
      </c>
      <c r="O1683" s="144"/>
      <c r="R1683" s="10"/>
    </row>
    <row r="1684" spans="1:18" ht="14.4" x14ac:dyDescent="0.3">
      <c r="A1684" s="143">
        <v>45357.579837962963</v>
      </c>
      <c r="B1684" s="46">
        <f t="shared" si="26"/>
        <v>45357.579861111109</v>
      </c>
      <c r="C1684" s="141">
        <v>1.7035695652173899</v>
      </c>
      <c r="D1684" s="141">
        <v>1.30720434782609</v>
      </c>
      <c r="E1684" s="141">
        <v>1399.8782608695701</v>
      </c>
      <c r="F1684" s="141">
        <v>7.4126086956521702</v>
      </c>
      <c r="G1684" s="141">
        <v>57.505000000000003</v>
      </c>
      <c r="H1684" s="141">
        <v>35.988333333333301</v>
      </c>
      <c r="I1684" s="141">
        <v>6.6104210526315796</v>
      </c>
      <c r="J1684" s="141">
        <v>4.2</v>
      </c>
      <c r="K1684" s="141">
        <v>42.287500000000001</v>
      </c>
      <c r="L1684" s="144"/>
      <c r="M1684" s="141">
        <v>27138.333333333299</v>
      </c>
      <c r="N1684" s="141">
        <v>4529.3506666666699</v>
      </c>
      <c r="O1684" s="144"/>
      <c r="R1684" s="10"/>
    </row>
    <row r="1685" spans="1:18" ht="14.4" x14ac:dyDescent="0.3">
      <c r="A1685" s="143">
        <v>45357.58053240741</v>
      </c>
      <c r="B1685" s="46">
        <f t="shared" si="26"/>
        <v>45357.580555555556</v>
      </c>
      <c r="C1685" s="141">
        <v>1.4584227272727299</v>
      </c>
      <c r="D1685" s="141">
        <v>1.53464545454545</v>
      </c>
      <c r="E1685" s="141">
        <v>1400.1363636363601</v>
      </c>
      <c r="F1685" s="141">
        <v>35.363181818181801</v>
      </c>
      <c r="G1685" s="141">
        <v>61.66</v>
      </c>
      <c r="H1685" s="141">
        <v>35.950000000000003</v>
      </c>
      <c r="I1685" s="141">
        <v>6.6012500000000003</v>
      </c>
      <c r="J1685" s="141">
        <v>4.2324999999999999</v>
      </c>
      <c r="K1685" s="141">
        <v>44.9407142857143</v>
      </c>
      <c r="L1685" s="144"/>
      <c r="M1685" s="141">
        <v>27180.75</v>
      </c>
      <c r="N1685" s="141">
        <v>4528.3271000000004</v>
      </c>
      <c r="O1685" s="144"/>
      <c r="R1685" s="10"/>
    </row>
    <row r="1686" spans="1:18" ht="14.4" x14ac:dyDescent="0.3">
      <c r="A1686" s="143">
        <v>45357.581226851849</v>
      </c>
      <c r="B1686" s="46">
        <f t="shared" si="26"/>
        <v>45357.581250000003</v>
      </c>
      <c r="C1686" s="141">
        <v>1.6589826086956501</v>
      </c>
      <c r="D1686" s="141">
        <v>1.33993043478261</v>
      </c>
      <c r="E1686" s="141">
        <v>1399.8739130434799</v>
      </c>
      <c r="F1686" s="141">
        <v>63.577826086956499</v>
      </c>
      <c r="G1686" s="141">
        <v>54.53</v>
      </c>
      <c r="H1686" s="141">
        <v>35.901666666666699</v>
      </c>
      <c r="I1686" s="141">
        <v>6.6089333333333302</v>
      </c>
      <c r="J1686" s="141">
        <v>4.37777777777778</v>
      </c>
      <c r="K1686" s="141">
        <v>50.587692307692301</v>
      </c>
      <c r="L1686" s="144"/>
      <c r="M1686" s="141">
        <v>27180.75</v>
      </c>
      <c r="N1686" s="141">
        <v>4527.3438571428596</v>
      </c>
      <c r="O1686" s="144"/>
      <c r="R1686" s="10"/>
    </row>
    <row r="1687" spans="1:18" ht="14.4" x14ac:dyDescent="0.3">
      <c r="A1687" s="143">
        <v>45357.581921296296</v>
      </c>
      <c r="B1687" s="46">
        <f t="shared" si="26"/>
        <v>45357.58194444445</v>
      </c>
      <c r="C1687" s="141">
        <v>1.75717391304348</v>
      </c>
      <c r="D1687" s="141">
        <v>1.2416208333333301</v>
      </c>
      <c r="E1687" s="141">
        <v>1400.2</v>
      </c>
      <c r="F1687" s="141">
        <v>38.262083333333301</v>
      </c>
      <c r="G1687" s="141">
        <v>54.005000000000003</v>
      </c>
      <c r="H1687" s="141">
        <v>35.8888888888889</v>
      </c>
      <c r="I1687" s="141">
        <v>6.6040588235294102</v>
      </c>
      <c r="J1687" s="141">
        <v>4.3544444444444403</v>
      </c>
      <c r="K1687" s="141">
        <v>52.024999999999999</v>
      </c>
      <c r="L1687" s="144"/>
      <c r="M1687" s="141">
        <v>27231.666666666701</v>
      </c>
      <c r="N1687" s="141">
        <v>4526.4125454545501</v>
      </c>
      <c r="O1687" s="144"/>
      <c r="R1687" s="10"/>
    </row>
    <row r="1688" spans="1:18" ht="14.4" x14ac:dyDescent="0.3">
      <c r="A1688" s="143">
        <v>45357.582615740743</v>
      </c>
      <c r="B1688" s="46">
        <f t="shared" si="26"/>
        <v>45357.582638888889</v>
      </c>
      <c r="C1688" s="141">
        <v>1.6814869565217401</v>
      </c>
      <c r="D1688" s="141">
        <v>1.3207260869565201</v>
      </c>
      <c r="E1688" s="141">
        <v>1400.2652173913</v>
      </c>
      <c r="F1688" s="141">
        <v>34.569090909090903</v>
      </c>
      <c r="G1688" s="141">
        <v>55.984999999999999</v>
      </c>
      <c r="H1688" s="141">
        <v>35.908333333333303</v>
      </c>
      <c r="I1688" s="141">
        <v>6.60246666666667</v>
      </c>
      <c r="J1688" s="141">
        <v>4.26</v>
      </c>
      <c r="K1688" s="141">
        <v>48.7366666666667</v>
      </c>
      <c r="L1688" s="144"/>
      <c r="M1688" s="141">
        <v>27267.5</v>
      </c>
      <c r="N1688" s="141">
        <v>4525.5016500000002</v>
      </c>
      <c r="O1688" s="144"/>
      <c r="R1688" s="10"/>
    </row>
    <row r="1689" spans="1:18" ht="14.4" x14ac:dyDescent="0.3">
      <c r="A1689" s="143">
        <v>45357.583310185182</v>
      </c>
      <c r="B1689" s="46">
        <f t="shared" si="26"/>
        <v>45357.583333333336</v>
      </c>
      <c r="C1689" s="141">
        <v>1.6761999999999999</v>
      </c>
      <c r="D1689" s="141">
        <v>1.3243363636363601</v>
      </c>
      <c r="E1689" s="141">
        <v>1399.98636363636</v>
      </c>
      <c r="F1689" s="141">
        <v>41.275238095238102</v>
      </c>
      <c r="G1689" s="141">
        <v>55.715000000000003</v>
      </c>
      <c r="H1689" s="141">
        <v>35.935000000000002</v>
      </c>
      <c r="I1689" s="141">
        <v>6.6029999999999998</v>
      </c>
      <c r="J1689" s="141">
        <v>4.2166666666666703</v>
      </c>
      <c r="K1689" s="141">
        <v>48.334615384615397</v>
      </c>
      <c r="L1689" s="144"/>
      <c r="M1689" s="141">
        <v>27301</v>
      </c>
      <c r="N1689" s="141">
        <v>4524.6028181818201</v>
      </c>
      <c r="O1689" s="144"/>
      <c r="R1689" s="10"/>
    </row>
    <row r="1690" spans="1:18" ht="14.4" x14ac:dyDescent="0.3">
      <c r="A1690" s="143">
        <v>45357.584004629629</v>
      </c>
      <c r="B1690" s="46">
        <f t="shared" si="26"/>
        <v>45357.584027777782</v>
      </c>
      <c r="C1690" s="141">
        <v>1.6813434782608701</v>
      </c>
      <c r="D1690" s="141">
        <v>1.31944782608696</v>
      </c>
      <c r="E1690" s="141">
        <v>1399.8652173912999</v>
      </c>
      <c r="F1690" s="141">
        <v>39.349090909090897</v>
      </c>
      <c r="G1690" s="141">
        <v>55.86</v>
      </c>
      <c r="H1690" s="141">
        <v>35.954999999999998</v>
      </c>
      <c r="I1690" s="141">
        <v>6.6169411764705899</v>
      </c>
      <c r="J1690" s="141">
        <v>4.24</v>
      </c>
      <c r="K1690" s="141">
        <v>49.090909090909101</v>
      </c>
      <c r="L1690" s="144"/>
      <c r="M1690" s="141">
        <v>27341.25</v>
      </c>
      <c r="N1690" s="141">
        <v>4523.7570454545503</v>
      </c>
      <c r="O1690" s="144"/>
      <c r="R1690" s="10"/>
    </row>
    <row r="1691" spans="1:18" ht="14.4" x14ac:dyDescent="0.3">
      <c r="A1691" s="143">
        <v>45357.584699074076</v>
      </c>
      <c r="B1691" s="46">
        <f t="shared" si="26"/>
        <v>45357.584722222222</v>
      </c>
      <c r="C1691" s="141">
        <v>1.68274090909091</v>
      </c>
      <c r="D1691" s="141">
        <v>1.3219681818181801</v>
      </c>
      <c r="E1691" s="141">
        <v>1399.74090909091</v>
      </c>
      <c r="F1691" s="141">
        <v>40.568636363636401</v>
      </c>
      <c r="G1691" s="141">
        <v>55.715000000000003</v>
      </c>
      <c r="H1691" s="141">
        <v>35.975000000000001</v>
      </c>
      <c r="I1691" s="141">
        <v>6.6110666666666704</v>
      </c>
      <c r="J1691" s="141">
        <v>4.2300000000000004</v>
      </c>
      <c r="K1691" s="141">
        <v>49.2</v>
      </c>
      <c r="L1691" s="144"/>
      <c r="M1691" s="141">
        <v>27369</v>
      </c>
      <c r="N1691" s="141">
        <v>4522.7844705882399</v>
      </c>
      <c r="O1691" s="144"/>
      <c r="R1691" s="10"/>
    </row>
    <row r="1692" spans="1:18" ht="14.4" x14ac:dyDescent="0.3">
      <c r="A1692" s="143">
        <v>45357.585393518515</v>
      </c>
      <c r="B1692" s="46">
        <f t="shared" si="26"/>
        <v>45357.585416666669</v>
      </c>
      <c r="C1692" s="141">
        <v>1.67849523809524</v>
      </c>
      <c r="D1692" s="141">
        <v>1.31901363636364</v>
      </c>
      <c r="E1692" s="141">
        <v>1400.2190476190499</v>
      </c>
      <c r="F1692" s="141">
        <v>39.210454545454503</v>
      </c>
      <c r="G1692" s="141">
        <v>55.87</v>
      </c>
      <c r="H1692" s="141">
        <v>35.991</v>
      </c>
      <c r="I1692" s="141">
        <v>6.6032142857142899</v>
      </c>
      <c r="J1692" s="141">
        <v>4.2350000000000003</v>
      </c>
      <c r="K1692" s="141">
        <v>49.192500000000003</v>
      </c>
      <c r="L1692" s="144"/>
      <c r="M1692" s="141">
        <v>27395.25</v>
      </c>
      <c r="N1692" s="141">
        <v>4521.8595500000001</v>
      </c>
      <c r="O1692" s="144"/>
      <c r="R1692" s="10"/>
    </row>
    <row r="1693" spans="1:18" ht="14.4" x14ac:dyDescent="0.3">
      <c r="A1693" s="143">
        <v>45357.586087962962</v>
      </c>
      <c r="B1693" s="46">
        <f t="shared" si="26"/>
        <v>45357.586111111115</v>
      </c>
      <c r="C1693" s="141">
        <v>1.6686608695652201</v>
      </c>
      <c r="D1693" s="141">
        <v>1.3206652173913001</v>
      </c>
      <c r="E1693" s="141">
        <v>1399.72173913043</v>
      </c>
      <c r="F1693" s="141">
        <v>39.365238095238098</v>
      </c>
      <c r="G1693" s="141">
        <v>56.09</v>
      </c>
      <c r="H1693" s="141">
        <v>36.005000000000003</v>
      </c>
      <c r="I1693" s="141">
        <v>6.6032307692307697</v>
      </c>
      <c r="J1693" s="141">
        <v>4.2883333333333304</v>
      </c>
      <c r="K1693" s="141">
        <v>49.13</v>
      </c>
      <c r="L1693" s="144"/>
      <c r="M1693" s="141">
        <v>27435</v>
      </c>
      <c r="N1693" s="141">
        <v>4520.9298947368397</v>
      </c>
      <c r="O1693" s="144"/>
      <c r="R1693" s="10"/>
    </row>
    <row r="1694" spans="1:18" ht="14.4" x14ac:dyDescent="0.3">
      <c r="A1694" s="143">
        <v>45357.586782407408</v>
      </c>
      <c r="B1694" s="46">
        <f t="shared" si="26"/>
        <v>45357.586805555555</v>
      </c>
      <c r="C1694" s="141">
        <v>1.6685416666666699</v>
      </c>
      <c r="D1694" s="141">
        <v>1.3267583333333299</v>
      </c>
      <c r="E1694" s="141">
        <v>1399.81666666667</v>
      </c>
      <c r="F1694" s="141">
        <v>40.795000000000002</v>
      </c>
      <c r="G1694" s="141">
        <v>55.91</v>
      </c>
      <c r="H1694" s="141">
        <v>36.015000000000001</v>
      </c>
      <c r="I1694" s="141">
        <v>6.60553846153846</v>
      </c>
      <c r="J1694" s="141">
        <v>4.32</v>
      </c>
      <c r="K1694" s="141">
        <v>49.2127272727273</v>
      </c>
      <c r="L1694" s="144"/>
      <c r="M1694" s="141">
        <v>27435</v>
      </c>
      <c r="N1694" s="141">
        <v>4520.0043157894697</v>
      </c>
      <c r="O1694" s="144"/>
      <c r="R1694" s="10"/>
    </row>
    <row r="1695" spans="1:18" ht="14.4" x14ac:dyDescent="0.3">
      <c r="A1695" s="143">
        <v>45357.587476851855</v>
      </c>
      <c r="B1695" s="46">
        <f t="shared" si="26"/>
        <v>45357.587500000001</v>
      </c>
      <c r="C1695" s="141">
        <v>1.6750045454545499</v>
      </c>
      <c r="D1695" s="141">
        <v>1.32728181818182</v>
      </c>
      <c r="E1695" s="141">
        <v>1400.0863636363599</v>
      </c>
      <c r="F1695" s="141">
        <v>40.651000000000003</v>
      </c>
      <c r="G1695" s="141">
        <v>55.86</v>
      </c>
      <c r="H1695" s="141">
        <v>36.032222222222202</v>
      </c>
      <c r="I1695" s="141">
        <v>6.6057692307692299</v>
      </c>
      <c r="J1695" s="141">
        <v>4.3449999999999998</v>
      </c>
      <c r="K1695" s="141">
        <v>49.282222222222202</v>
      </c>
      <c r="L1695" s="144"/>
      <c r="M1695" s="141">
        <v>27472.75</v>
      </c>
      <c r="N1695" s="141">
        <v>4518.9932105263197</v>
      </c>
      <c r="O1695" s="144"/>
      <c r="R1695" s="10"/>
    </row>
    <row r="1696" spans="1:18" ht="14.4" x14ac:dyDescent="0.3">
      <c r="A1696" s="143">
        <v>45357.588171296295</v>
      </c>
      <c r="B1696" s="46">
        <f t="shared" si="26"/>
        <v>45357.588194444448</v>
      </c>
      <c r="C1696" s="141">
        <v>1.6835913043478301</v>
      </c>
      <c r="D1696" s="141">
        <v>1.3189130434782601</v>
      </c>
      <c r="E1696" s="141">
        <v>1400.1391304347801</v>
      </c>
      <c r="F1696" s="141">
        <v>42.979545454545502</v>
      </c>
      <c r="G1696" s="141">
        <v>55.52</v>
      </c>
      <c r="H1696" s="141">
        <v>36.04</v>
      </c>
      <c r="I1696" s="141">
        <v>6.6035714285714304</v>
      </c>
      <c r="J1696" s="141">
        <v>4.3650000000000002</v>
      </c>
      <c r="K1696" s="141">
        <v>49.191666666666698</v>
      </c>
      <c r="L1696" s="144"/>
      <c r="M1696" s="141">
        <v>27520.666666666701</v>
      </c>
      <c r="N1696" s="141">
        <v>4518.1455714285703</v>
      </c>
      <c r="O1696" s="144"/>
      <c r="R1696" s="10"/>
    </row>
    <row r="1697" spans="1:18" ht="14.4" x14ac:dyDescent="0.3">
      <c r="A1697" s="143">
        <v>45357.588865740741</v>
      </c>
      <c r="B1697" s="46">
        <f t="shared" si="26"/>
        <v>45357.588888888888</v>
      </c>
      <c r="C1697" s="141">
        <v>1.75729565217391</v>
      </c>
      <c r="D1697" s="141">
        <v>1.24172173913043</v>
      </c>
      <c r="E1697" s="141">
        <v>1400.1</v>
      </c>
      <c r="F1697" s="141">
        <v>51.3573913043478</v>
      </c>
      <c r="G1697" s="141">
        <v>52.71</v>
      </c>
      <c r="H1697" s="141">
        <v>36.103333333333303</v>
      </c>
      <c r="I1697" s="141">
        <v>6.6044999999999998</v>
      </c>
      <c r="J1697" s="141">
        <v>4.3975</v>
      </c>
      <c r="K1697" s="141">
        <v>49.0230769230769</v>
      </c>
      <c r="L1697" s="144"/>
      <c r="M1697" s="141">
        <v>27520.666666666701</v>
      </c>
      <c r="N1697" s="141">
        <v>4517.2098260869598</v>
      </c>
      <c r="O1697" s="144"/>
      <c r="R1697" s="10"/>
    </row>
    <row r="1698" spans="1:18" ht="14.4" x14ac:dyDescent="0.3">
      <c r="A1698" s="143">
        <v>45357.589560185188</v>
      </c>
      <c r="B1698" s="46">
        <f t="shared" si="26"/>
        <v>45357.589583333334</v>
      </c>
      <c r="C1698" s="141">
        <v>1.82671739130435</v>
      </c>
      <c r="D1698" s="141">
        <v>1.1665000000000001</v>
      </c>
      <c r="E1698" s="141">
        <v>1400.0913043478299</v>
      </c>
      <c r="F1698" s="141">
        <v>41.839565217391304</v>
      </c>
      <c r="G1698" s="141">
        <v>51.82</v>
      </c>
      <c r="H1698" s="141">
        <v>36.155714285714303</v>
      </c>
      <c r="I1698" s="141">
        <v>6.6032857142857102</v>
      </c>
      <c r="J1698" s="141">
        <v>4.45</v>
      </c>
      <c r="K1698" s="141">
        <v>48.124166666666703</v>
      </c>
      <c r="L1698" s="144"/>
      <c r="M1698" s="141">
        <v>27554.5</v>
      </c>
      <c r="N1698" s="141">
        <v>4516.2606500000002</v>
      </c>
      <c r="O1698" s="144"/>
      <c r="R1698" s="10"/>
    </row>
    <row r="1699" spans="1:18" ht="14.4" x14ac:dyDescent="0.3">
      <c r="A1699" s="143">
        <v>45357.590254629627</v>
      </c>
      <c r="B1699" s="46">
        <f t="shared" si="26"/>
        <v>45357.590277777781</v>
      </c>
      <c r="C1699" s="141">
        <v>1.81312608695652</v>
      </c>
      <c r="D1699" s="141">
        <v>1.1899</v>
      </c>
      <c r="E1699" s="141">
        <v>1399.5954545454499</v>
      </c>
      <c r="F1699" s="141">
        <v>38.309565217391302</v>
      </c>
      <c r="G1699" s="141">
        <v>52.38</v>
      </c>
      <c r="H1699" s="141">
        <v>36.200000000000003</v>
      </c>
      <c r="I1699" s="141">
        <v>6.602875</v>
      </c>
      <c r="J1699" s="141">
        <v>4.4859999999999998</v>
      </c>
      <c r="K1699" s="141">
        <v>46.224545454545499</v>
      </c>
      <c r="L1699" s="144"/>
      <c r="M1699" s="141">
        <v>27600.75</v>
      </c>
      <c r="N1699" s="141">
        <v>4515.3095714285701</v>
      </c>
      <c r="O1699" s="144"/>
      <c r="R1699" s="10"/>
    </row>
    <row r="1700" spans="1:18" ht="14.4" x14ac:dyDescent="0.3">
      <c r="A1700" s="143">
        <v>45357.590949074074</v>
      </c>
      <c r="B1700" s="46">
        <f t="shared" si="26"/>
        <v>45357.59097222222</v>
      </c>
      <c r="C1700" s="141">
        <v>1.80543043478261</v>
      </c>
      <c r="D1700" s="141">
        <v>1.1963739130434801</v>
      </c>
      <c r="E1700" s="141">
        <v>1399.73636363636</v>
      </c>
      <c r="F1700" s="141">
        <v>39.855652173913001</v>
      </c>
      <c r="G1700" s="141">
        <v>52.465000000000003</v>
      </c>
      <c r="H1700" s="141">
        <v>36.213333333333303</v>
      </c>
      <c r="I1700" s="141">
        <v>6.6011428571428601</v>
      </c>
      <c r="J1700" s="141">
        <v>4.492</v>
      </c>
      <c r="K1700" s="141">
        <v>45.5772727272727</v>
      </c>
      <c r="L1700" s="144"/>
      <c r="M1700" s="141">
        <v>27648</v>
      </c>
      <c r="N1700" s="141">
        <v>4514.4118421052599</v>
      </c>
      <c r="O1700" s="144"/>
      <c r="R1700" s="10"/>
    </row>
    <row r="1701" spans="1:18" ht="14.4" x14ac:dyDescent="0.3">
      <c r="A1701" s="143">
        <v>45357.591643518521</v>
      </c>
      <c r="B1701" s="46">
        <f t="shared" si="26"/>
        <v>45357.591666666667</v>
      </c>
      <c r="C1701" s="141">
        <v>1.81005652173913</v>
      </c>
      <c r="D1701" s="141">
        <v>1.1854869565217401</v>
      </c>
      <c r="E1701" s="141">
        <v>1400.3590909090899</v>
      </c>
      <c r="F1701" s="141">
        <v>40.914545454545497</v>
      </c>
      <c r="G1701" s="141">
        <v>52.295000000000002</v>
      </c>
      <c r="H1701" s="141">
        <v>36.215000000000003</v>
      </c>
      <c r="I1701" s="141">
        <v>6.6042666666666703</v>
      </c>
      <c r="J1701" s="141">
        <v>4.5</v>
      </c>
      <c r="K1701" s="141">
        <v>45.721249999999998</v>
      </c>
      <c r="L1701" s="144"/>
      <c r="M1701" s="141">
        <v>27648</v>
      </c>
      <c r="N1701" s="141">
        <v>4513.3803157894699</v>
      </c>
      <c r="O1701" s="144"/>
      <c r="R1701" s="10"/>
    </row>
    <row r="1702" spans="1:18" ht="14.4" x14ac:dyDescent="0.3">
      <c r="A1702" s="143">
        <v>45357.59233796296</v>
      </c>
      <c r="B1702" s="46">
        <f t="shared" si="26"/>
        <v>45357.592361111114</v>
      </c>
      <c r="C1702" s="141">
        <v>1.8222380952381001</v>
      </c>
      <c r="D1702" s="141">
        <v>1.17071428571429</v>
      </c>
      <c r="E1702" s="141">
        <v>1400.0809523809501</v>
      </c>
      <c r="F1702" s="141">
        <v>40.549999999999997</v>
      </c>
      <c r="G1702" s="141">
        <v>51.965000000000003</v>
      </c>
      <c r="H1702" s="141">
        <v>36.203333333333298</v>
      </c>
      <c r="I1702" s="141">
        <v>6.6032666666666699</v>
      </c>
      <c r="J1702" s="141">
        <v>4.4800000000000004</v>
      </c>
      <c r="K1702" s="141">
        <v>45.734999999999999</v>
      </c>
      <c r="L1702" s="144"/>
      <c r="M1702" s="141">
        <v>27690.333333333299</v>
      </c>
      <c r="N1702" s="141">
        <v>4512.4442631578904</v>
      </c>
      <c r="O1702" s="144"/>
      <c r="R1702" s="10"/>
    </row>
    <row r="1703" spans="1:18" ht="14.4" x14ac:dyDescent="0.3">
      <c r="A1703" s="143">
        <v>45357.593032407407</v>
      </c>
      <c r="B1703" s="46">
        <f t="shared" si="26"/>
        <v>45357.593055555561</v>
      </c>
      <c r="C1703" s="141">
        <v>1.8294652173913</v>
      </c>
      <c r="D1703" s="141">
        <v>1.1674863636363599</v>
      </c>
      <c r="E1703" s="141">
        <v>1399.54545454545</v>
      </c>
      <c r="F1703" s="141">
        <v>41.1452173913043</v>
      </c>
      <c r="G1703" s="141">
        <v>51.685000000000002</v>
      </c>
      <c r="H1703" s="141">
        <v>36.198</v>
      </c>
      <c r="I1703" s="141">
        <v>6.6054000000000004</v>
      </c>
      <c r="J1703" s="141">
        <v>4.4950000000000001</v>
      </c>
      <c r="K1703" s="141">
        <v>45.5966666666667</v>
      </c>
      <c r="L1703" s="144"/>
      <c r="M1703" s="141">
        <v>27728</v>
      </c>
      <c r="N1703" s="141">
        <v>4511.4697999999999</v>
      </c>
      <c r="O1703" s="144"/>
      <c r="R1703" s="10"/>
    </row>
    <row r="1704" spans="1:18" ht="14.4" x14ac:dyDescent="0.3">
      <c r="A1704" s="143">
        <v>45357.593726851854</v>
      </c>
      <c r="B1704" s="46">
        <f t="shared" si="26"/>
        <v>45357.59375</v>
      </c>
      <c r="C1704" s="141">
        <v>1.8346913043478299</v>
      </c>
      <c r="D1704" s="141">
        <v>1.1564434782608699</v>
      </c>
      <c r="E1704" s="141">
        <v>1399.8521739130399</v>
      </c>
      <c r="F1704" s="141">
        <v>39.775909090909103</v>
      </c>
      <c r="G1704" s="141">
        <v>51.685000000000002</v>
      </c>
      <c r="H1704" s="141">
        <v>36.18</v>
      </c>
      <c r="I1704" s="141">
        <v>6.6032941176470601</v>
      </c>
      <c r="J1704" s="141">
        <v>4.5</v>
      </c>
      <c r="K1704" s="141">
        <v>45.3430769230769</v>
      </c>
      <c r="L1704" s="144"/>
      <c r="M1704" s="141">
        <v>27768.666666666701</v>
      </c>
      <c r="N1704" s="141">
        <v>4510.4673499999999</v>
      </c>
      <c r="O1704" s="144"/>
      <c r="R1704" s="10"/>
    </row>
    <row r="1705" spans="1:18" ht="14.4" x14ac:dyDescent="0.3">
      <c r="A1705" s="143">
        <v>45357.594421296293</v>
      </c>
      <c r="B1705" s="46">
        <f t="shared" si="26"/>
        <v>45357.594444444447</v>
      </c>
      <c r="C1705" s="141">
        <v>1.82584090909091</v>
      </c>
      <c r="D1705" s="141">
        <v>1.1630818181818201</v>
      </c>
      <c r="E1705" s="141">
        <v>1399.76363636364</v>
      </c>
      <c r="F1705" s="141">
        <v>39.695909090909097</v>
      </c>
      <c r="G1705" s="141">
        <v>51.83</v>
      </c>
      <c r="H1705" s="141">
        <v>36.155000000000001</v>
      </c>
      <c r="I1705" s="141">
        <v>6.6044999999999998</v>
      </c>
      <c r="J1705" s="141">
        <v>4.5149999999999997</v>
      </c>
      <c r="K1705" s="141">
        <v>45.14</v>
      </c>
      <c r="L1705" s="144"/>
      <c r="M1705" s="141">
        <v>27798</v>
      </c>
      <c r="N1705" s="141">
        <v>4509.5042941176498</v>
      </c>
      <c r="O1705" s="144"/>
      <c r="R1705" s="10"/>
    </row>
    <row r="1706" spans="1:18" ht="14.4" x14ac:dyDescent="0.3">
      <c r="A1706" s="143">
        <v>45357.59511574074</v>
      </c>
      <c r="B1706" s="46">
        <f t="shared" si="26"/>
        <v>45357.595138888893</v>
      </c>
      <c r="C1706" s="141">
        <v>1.83926956521739</v>
      </c>
      <c r="D1706" s="141">
        <v>1.1597913043478301</v>
      </c>
      <c r="E1706" s="141">
        <v>1399.96818181818</v>
      </c>
      <c r="F1706" s="141">
        <v>40.687272727272699</v>
      </c>
      <c r="G1706" s="141">
        <v>51.54</v>
      </c>
      <c r="H1706" s="141">
        <v>36.145000000000003</v>
      </c>
      <c r="I1706" s="141">
        <v>6.6057499999999996</v>
      </c>
      <c r="J1706" s="141">
        <v>4.5233333333333299</v>
      </c>
      <c r="K1706" s="141">
        <v>45.092500000000001</v>
      </c>
      <c r="L1706" s="144"/>
      <c r="M1706" s="141">
        <v>27829</v>
      </c>
      <c r="N1706" s="141">
        <v>4508.5417368421104</v>
      </c>
      <c r="O1706" s="144"/>
      <c r="R1706" s="10"/>
    </row>
    <row r="1707" spans="1:18" ht="14.4" x14ac:dyDescent="0.3">
      <c r="A1707" s="143">
        <v>45357.595810185187</v>
      </c>
      <c r="B1707" s="46">
        <f t="shared" si="26"/>
        <v>45357.595833333333</v>
      </c>
      <c r="C1707" s="141">
        <v>1.8451863636363599</v>
      </c>
      <c r="D1707" s="141">
        <v>1.1620857142857099</v>
      </c>
      <c r="E1707" s="141">
        <v>1400.1681818181801</v>
      </c>
      <c r="F1707" s="141">
        <v>40.291499999999999</v>
      </c>
      <c r="G1707" s="141">
        <v>51.44</v>
      </c>
      <c r="H1707" s="141">
        <v>36.134999999999998</v>
      </c>
      <c r="I1707" s="141">
        <v>6.6029999999999998</v>
      </c>
      <c r="J1707" s="141">
        <v>4.5149999999999997</v>
      </c>
      <c r="K1707" s="141">
        <v>45.021999999999998</v>
      </c>
      <c r="L1707" s="144"/>
      <c r="M1707" s="141">
        <v>27855</v>
      </c>
      <c r="N1707" s="141">
        <v>4507.6059999999998</v>
      </c>
      <c r="O1707" s="144"/>
      <c r="R1707" s="10"/>
    </row>
    <row r="1708" spans="1:18" ht="14.4" x14ac:dyDescent="0.3">
      <c r="A1708" s="143">
        <v>45357.596504629626</v>
      </c>
      <c r="B1708" s="46">
        <f t="shared" si="26"/>
        <v>45357.59652777778</v>
      </c>
      <c r="C1708" s="141">
        <v>1.8449045454545501</v>
      </c>
      <c r="D1708" s="141">
        <v>1.15838181818182</v>
      </c>
      <c r="E1708" s="141">
        <v>1399.6454545454501</v>
      </c>
      <c r="F1708" s="141">
        <v>39.968000000000004</v>
      </c>
      <c r="G1708" s="141">
        <v>51.48</v>
      </c>
      <c r="H1708" s="141">
        <v>36.123333333333299</v>
      </c>
      <c r="I1708" s="141">
        <v>6.601</v>
      </c>
      <c r="J1708" s="141">
        <v>4.54</v>
      </c>
      <c r="K1708" s="141">
        <v>44.844545454545496</v>
      </c>
      <c r="L1708" s="144"/>
      <c r="M1708" s="141">
        <v>27900.666666666701</v>
      </c>
      <c r="N1708" s="141">
        <v>4506.6277894736804</v>
      </c>
      <c r="O1708" s="144"/>
      <c r="R1708" s="10"/>
    </row>
    <row r="1709" spans="1:18" ht="14.4" x14ac:dyDescent="0.3">
      <c r="A1709" s="143">
        <v>45357.597199074073</v>
      </c>
      <c r="B1709" s="46">
        <f t="shared" si="26"/>
        <v>45357.597222222226</v>
      </c>
      <c r="C1709" s="141">
        <v>1.8435999999999999</v>
      </c>
      <c r="D1709" s="141">
        <v>1.15200434782609</v>
      </c>
      <c r="E1709" s="141">
        <v>1399.8956521739101</v>
      </c>
      <c r="F1709" s="141">
        <v>40.146666666666697</v>
      </c>
      <c r="G1709" s="141">
        <v>51.465000000000003</v>
      </c>
      <c r="H1709" s="141">
        <v>36.104999999999997</v>
      </c>
      <c r="I1709" s="141">
        <v>6.6029285714285697</v>
      </c>
      <c r="J1709" s="141">
        <v>4.55</v>
      </c>
      <c r="K1709" s="141">
        <v>44.744999999999997</v>
      </c>
      <c r="L1709" s="144"/>
      <c r="M1709" s="141">
        <v>27935.333333333299</v>
      </c>
      <c r="N1709" s="141">
        <v>4505.6079499999996</v>
      </c>
      <c r="O1709" s="144"/>
      <c r="R1709" s="10"/>
    </row>
    <row r="1710" spans="1:18" ht="14.4" x14ac:dyDescent="0.3">
      <c r="A1710" s="143">
        <v>45357.597893518519</v>
      </c>
      <c r="B1710" s="46">
        <f t="shared" si="26"/>
        <v>45357.597916666666</v>
      </c>
      <c r="C1710" s="141">
        <v>1.8395636363636401</v>
      </c>
      <c r="D1710" s="141">
        <v>1.1548</v>
      </c>
      <c r="E1710" s="141">
        <v>1400.3478260869599</v>
      </c>
      <c r="F1710" s="141">
        <v>40.181818181818201</v>
      </c>
      <c r="G1710" s="141">
        <v>51.414999999999999</v>
      </c>
      <c r="H1710" s="141">
        <v>36.108333333333299</v>
      </c>
      <c r="I1710" s="141">
        <v>6.6054117647058801</v>
      </c>
      <c r="J1710" s="141">
        <v>4.5549999999999997</v>
      </c>
      <c r="K1710" s="141">
        <v>44.734999999999999</v>
      </c>
      <c r="L1710" s="144"/>
      <c r="M1710" s="141">
        <v>27957</v>
      </c>
      <c r="N1710" s="141">
        <v>4504.5920526315804</v>
      </c>
      <c r="O1710" s="144"/>
      <c r="R1710" s="10"/>
    </row>
    <row r="1711" spans="1:18" ht="14.4" x14ac:dyDescent="0.3">
      <c r="A1711" s="143">
        <v>45357.598587962966</v>
      </c>
      <c r="B1711" s="46">
        <f t="shared" si="26"/>
        <v>45357.598611111112</v>
      </c>
      <c r="C1711" s="141">
        <v>1.8513956521739099</v>
      </c>
      <c r="D1711" s="141">
        <v>1.1545347826087</v>
      </c>
      <c r="E1711" s="141">
        <v>1399.8739130434799</v>
      </c>
      <c r="F1711" s="141">
        <v>40.75</v>
      </c>
      <c r="G1711" s="141">
        <v>51.234999999999999</v>
      </c>
      <c r="H1711" s="141">
        <v>36.1</v>
      </c>
      <c r="I1711" s="141">
        <v>6.6113125000000004</v>
      </c>
      <c r="J1711" s="141">
        <v>4.55</v>
      </c>
      <c r="K1711" s="141">
        <v>44.725000000000001</v>
      </c>
      <c r="L1711" s="144"/>
      <c r="M1711" s="141">
        <v>28006.333333333299</v>
      </c>
      <c r="N1711" s="141">
        <v>4503.6305000000002</v>
      </c>
      <c r="O1711" s="144"/>
      <c r="R1711" s="10"/>
    </row>
    <row r="1712" spans="1:18" ht="14.4" x14ac:dyDescent="0.3">
      <c r="A1712" s="143">
        <v>45357.599282407406</v>
      </c>
      <c r="B1712" s="46">
        <f t="shared" si="26"/>
        <v>45357.599305555559</v>
      </c>
      <c r="C1712" s="141">
        <v>1.8543608695652201</v>
      </c>
      <c r="D1712" s="141">
        <v>1.1413</v>
      </c>
      <c r="E1712" s="141">
        <v>1400.01739130435</v>
      </c>
      <c r="F1712" s="141">
        <v>40.67</v>
      </c>
      <c r="G1712" s="141">
        <v>51.075000000000003</v>
      </c>
      <c r="H1712" s="141">
        <v>36.097999999999999</v>
      </c>
      <c r="I1712" s="141">
        <v>6.6130000000000004</v>
      </c>
      <c r="J1712" s="141">
        <v>4.5599999999999996</v>
      </c>
      <c r="K1712" s="141">
        <v>44.67</v>
      </c>
      <c r="L1712" s="144"/>
      <c r="M1712" s="141">
        <v>28040</v>
      </c>
      <c r="N1712" s="141">
        <v>4502.6154090909104</v>
      </c>
      <c r="O1712" s="144"/>
      <c r="R1712" s="10"/>
    </row>
    <row r="1713" spans="1:18" ht="14.4" x14ac:dyDescent="0.3">
      <c r="A1713" s="143">
        <v>45357.599976851852</v>
      </c>
      <c r="B1713" s="46">
        <f t="shared" si="26"/>
        <v>45357.599999999999</v>
      </c>
      <c r="C1713" s="141">
        <v>1.86000869565217</v>
      </c>
      <c r="D1713" s="141">
        <v>1.13847826086957</v>
      </c>
      <c r="E1713" s="141">
        <v>1399.98181818182</v>
      </c>
      <c r="F1713" s="141">
        <v>39.768181818181802</v>
      </c>
      <c r="G1713" s="141">
        <v>51.01</v>
      </c>
      <c r="H1713" s="141">
        <v>36.094999999999999</v>
      </c>
      <c r="I1713" s="141">
        <v>6.6031250000000004</v>
      </c>
      <c r="J1713" s="141">
        <v>4.5579999999999998</v>
      </c>
      <c r="K1713" s="141">
        <v>44.543333333333301</v>
      </c>
      <c r="L1713" s="144"/>
      <c r="M1713" s="141">
        <v>28063.75</v>
      </c>
      <c r="N1713" s="141">
        <v>4501.6090000000004</v>
      </c>
      <c r="O1713" s="144"/>
      <c r="R1713" s="10"/>
    </row>
    <row r="1714" spans="1:18" ht="14.4" x14ac:dyDescent="0.3">
      <c r="A1714" s="143">
        <v>45357.600671296299</v>
      </c>
      <c r="B1714" s="46">
        <f t="shared" si="26"/>
        <v>45357.600694444445</v>
      </c>
      <c r="C1714" s="141">
        <v>1.854625</v>
      </c>
      <c r="D1714" s="141">
        <v>1.15065</v>
      </c>
      <c r="E1714" s="141">
        <v>1400.13333333333</v>
      </c>
      <c r="F1714" s="141">
        <v>39.226875</v>
      </c>
      <c r="G1714" s="141">
        <v>51.16</v>
      </c>
      <c r="H1714" s="141">
        <v>36.094999999999999</v>
      </c>
      <c r="I1714" s="141">
        <v>6.6017857142857101</v>
      </c>
      <c r="J1714" s="141">
        <v>4.5975000000000001</v>
      </c>
      <c r="K1714" s="141">
        <v>44.365000000000002</v>
      </c>
      <c r="L1714" s="144"/>
      <c r="M1714" s="141">
        <v>28108.666666666701</v>
      </c>
      <c r="N1714" s="141">
        <v>4500.5910000000003</v>
      </c>
      <c r="O1714" s="144"/>
      <c r="R1714" s="10"/>
    </row>
    <row r="1715" spans="1:18" ht="14.4" x14ac:dyDescent="0.3">
      <c r="A1715" s="143">
        <v>45357.601365740738</v>
      </c>
      <c r="B1715" s="46">
        <f t="shared" si="26"/>
        <v>45357.601388888892</v>
      </c>
      <c r="C1715" s="141">
        <v>1.8484272727272699</v>
      </c>
      <c r="D1715" s="141">
        <v>1.14337727272727</v>
      </c>
      <c r="E1715" s="141">
        <v>1399.6380952381</v>
      </c>
      <c r="F1715" s="141">
        <v>39.43</v>
      </c>
      <c r="G1715" s="141">
        <v>51.354999999999997</v>
      </c>
      <c r="H1715" s="141">
        <v>36.084000000000003</v>
      </c>
      <c r="I1715" s="141">
        <v>6.6058000000000003</v>
      </c>
      <c r="J1715" s="141">
        <v>4.62</v>
      </c>
      <c r="K1715" s="141">
        <v>44.34</v>
      </c>
      <c r="L1715" s="144"/>
      <c r="M1715" s="141">
        <v>28108.666666666701</v>
      </c>
      <c r="N1715" s="141">
        <v>4499.5919999999996</v>
      </c>
      <c r="O1715" s="144"/>
      <c r="R1715" s="10"/>
    </row>
    <row r="1716" spans="1:18" ht="14.4" x14ac:dyDescent="0.3">
      <c r="A1716" s="143">
        <v>45357.602060185185</v>
      </c>
      <c r="B1716" s="46">
        <f t="shared" si="26"/>
        <v>45357.602083333339</v>
      </c>
      <c r="C1716" s="141">
        <v>1.8546499999999999</v>
      </c>
      <c r="D1716" s="141">
        <v>1.14201304347826</v>
      </c>
      <c r="E1716" s="141">
        <v>1400.05217391304</v>
      </c>
      <c r="F1716" s="141">
        <v>40.815238095238101</v>
      </c>
      <c r="G1716" s="141">
        <v>51.185000000000002</v>
      </c>
      <c r="H1716" s="141">
        <v>36.085000000000001</v>
      </c>
      <c r="I1716" s="141">
        <v>6.6033076923076903</v>
      </c>
      <c r="J1716" s="141">
        <v>4.6459999999999999</v>
      </c>
      <c r="K1716" s="141">
        <v>44.45</v>
      </c>
      <c r="L1716" s="144"/>
      <c r="M1716" s="141">
        <v>28154.333333333299</v>
      </c>
      <c r="N1716" s="141">
        <v>4498.5594000000001</v>
      </c>
      <c r="O1716" s="144"/>
      <c r="R1716" s="10"/>
    </row>
    <row r="1717" spans="1:18" ht="14.4" x14ac:dyDescent="0.3">
      <c r="A1717" s="143">
        <v>45357.602754629632</v>
      </c>
      <c r="B1717" s="46">
        <f t="shared" si="26"/>
        <v>45357.602777777778</v>
      </c>
      <c r="C1717" s="141">
        <v>1.85606363636364</v>
      </c>
      <c r="D1717" s="141">
        <v>1.1373727272727301</v>
      </c>
      <c r="E1717" s="141">
        <v>1399.9095238095199</v>
      </c>
      <c r="F1717" s="141">
        <v>39.784090909090899</v>
      </c>
      <c r="G1717" s="141">
        <v>51.145000000000003</v>
      </c>
      <c r="H1717" s="141">
        <v>36.081666666666699</v>
      </c>
      <c r="I1717" s="141">
        <v>6.6017142857142899</v>
      </c>
      <c r="J1717" s="141">
        <v>4.6449999999999996</v>
      </c>
      <c r="K1717" s="141">
        <v>44.5</v>
      </c>
      <c r="L1717" s="144"/>
      <c r="M1717" s="141">
        <v>28191.333333333299</v>
      </c>
      <c r="N1717" s="141">
        <v>4497.5644499999999</v>
      </c>
      <c r="O1717" s="144"/>
      <c r="R1717" s="10"/>
    </row>
    <row r="1718" spans="1:18" ht="14.4" x14ac:dyDescent="0.3">
      <c r="A1718" s="143">
        <v>45357.603449074071</v>
      </c>
      <c r="B1718" s="46">
        <f t="shared" si="26"/>
        <v>45357.603472222225</v>
      </c>
      <c r="C1718" s="141">
        <v>1.85104347826087</v>
      </c>
      <c r="D1718" s="141">
        <v>1.14790434782609</v>
      </c>
      <c r="E1718" s="141">
        <v>1399.96956521739</v>
      </c>
      <c r="F1718" s="141">
        <v>39.433809523809501</v>
      </c>
      <c r="G1718" s="141">
        <v>51.335000000000001</v>
      </c>
      <c r="H1718" s="141">
        <v>36.085000000000001</v>
      </c>
      <c r="I1718" s="141">
        <v>6.6032941176470601</v>
      </c>
      <c r="J1718" s="141">
        <v>4.6566666666666698</v>
      </c>
      <c r="K1718" s="141">
        <v>44.408888888888903</v>
      </c>
      <c r="L1718" s="144"/>
      <c r="M1718" s="141">
        <v>28233</v>
      </c>
      <c r="N1718" s="141">
        <v>4496.5671428571404</v>
      </c>
      <c r="O1718" s="144"/>
      <c r="R1718" s="10"/>
    </row>
    <row r="1719" spans="1:18" ht="14.4" x14ac:dyDescent="0.3">
      <c r="A1719" s="143">
        <v>45357.604143518518</v>
      </c>
      <c r="B1719" s="46">
        <f t="shared" si="26"/>
        <v>45357.604166666672</v>
      </c>
      <c r="C1719" s="141">
        <v>1.8507652173913001</v>
      </c>
      <c r="D1719" s="141">
        <v>1.14681739130435</v>
      </c>
      <c r="E1719" s="141">
        <v>1400.1409090909101</v>
      </c>
      <c r="F1719" s="141">
        <v>41.0877272727273</v>
      </c>
      <c r="G1719" s="141">
        <v>51.134999999999998</v>
      </c>
      <c r="H1719" s="141">
        <v>36.078000000000003</v>
      </c>
      <c r="I1719" s="141">
        <v>6.6044999999999998</v>
      </c>
      <c r="J1719" s="141">
        <v>4.6779999999999999</v>
      </c>
      <c r="K1719" s="141">
        <v>44.436250000000001</v>
      </c>
      <c r="L1719" s="144"/>
      <c r="M1719" s="141">
        <v>28264</v>
      </c>
      <c r="N1719" s="141">
        <v>4495.5785238095204</v>
      </c>
      <c r="O1719" s="144"/>
      <c r="R1719" s="10"/>
    </row>
    <row r="1720" spans="1:18" ht="14.4" x14ac:dyDescent="0.3">
      <c r="A1720" s="143">
        <v>45357.604837962965</v>
      </c>
      <c r="B1720" s="46">
        <f t="shared" si="26"/>
        <v>45357.604861111111</v>
      </c>
      <c r="C1720" s="141">
        <v>1.8661347826087</v>
      </c>
      <c r="D1720" s="141">
        <v>1.1323173913043501</v>
      </c>
      <c r="E1720" s="141">
        <v>1399.9</v>
      </c>
      <c r="F1720" s="141">
        <v>40.342608695652203</v>
      </c>
      <c r="G1720" s="141">
        <v>50.9</v>
      </c>
      <c r="H1720" s="141">
        <v>36.075000000000003</v>
      </c>
      <c r="I1720" s="141">
        <v>6.6050000000000004</v>
      </c>
      <c r="J1720" s="141">
        <v>4.6633333333333304</v>
      </c>
      <c r="K1720" s="141">
        <v>44.478000000000002</v>
      </c>
      <c r="L1720" s="144"/>
      <c r="M1720" s="141">
        <v>28284</v>
      </c>
      <c r="N1720" s="141">
        <v>4494.5803333333297</v>
      </c>
      <c r="O1720" s="144"/>
      <c r="R1720" s="10"/>
    </row>
    <row r="1721" spans="1:18" ht="14.4" x14ac:dyDescent="0.3">
      <c r="A1721" s="143">
        <v>45357.605532407404</v>
      </c>
      <c r="B1721" s="46">
        <f t="shared" si="26"/>
        <v>45357.605555555558</v>
      </c>
      <c r="C1721" s="141">
        <v>1.86065454545455</v>
      </c>
      <c r="D1721" s="141">
        <v>1.1386454545454501</v>
      </c>
      <c r="E1721" s="141">
        <v>1399.51363636364</v>
      </c>
      <c r="F1721" s="141">
        <v>39.417999999999999</v>
      </c>
      <c r="G1721" s="141">
        <v>51.075000000000003</v>
      </c>
      <c r="H1721" s="141">
        <v>36.07</v>
      </c>
      <c r="I1721" s="141">
        <v>6.6016666666666701</v>
      </c>
      <c r="J1721" s="141">
        <v>4.68</v>
      </c>
      <c r="K1721" s="141">
        <v>44.286666666666697</v>
      </c>
      <c r="L1721" s="144"/>
      <c r="M1721" s="141">
        <v>28312</v>
      </c>
      <c r="N1721" s="141">
        <v>4493.5438999999997</v>
      </c>
      <c r="O1721" s="144"/>
      <c r="R1721" s="10"/>
    </row>
    <row r="1722" spans="1:18" ht="14.4" x14ac:dyDescent="0.3">
      <c r="A1722" s="143">
        <v>45357.606226851851</v>
      </c>
      <c r="B1722" s="46">
        <f t="shared" si="26"/>
        <v>45357.606250000004</v>
      </c>
      <c r="C1722" s="141">
        <v>1.8602772727272701</v>
      </c>
      <c r="D1722" s="141">
        <v>1.13554782608696</v>
      </c>
      <c r="E1722" s="141">
        <v>1399.8636363636399</v>
      </c>
      <c r="F1722" s="141">
        <v>41.014347826086997</v>
      </c>
      <c r="G1722" s="141">
        <v>50.844999999999999</v>
      </c>
      <c r="H1722" s="141">
        <v>36.075000000000003</v>
      </c>
      <c r="I1722" s="141">
        <v>6.60289473684211</v>
      </c>
      <c r="J1722" s="141">
        <v>4.7039999999999997</v>
      </c>
      <c r="K1722" s="141">
        <v>44.168571428571397</v>
      </c>
      <c r="L1722" s="144"/>
      <c r="M1722" s="141">
        <v>28354.5</v>
      </c>
      <c r="N1722" s="141">
        <v>4492.5599130434803</v>
      </c>
      <c r="O1722" s="144"/>
      <c r="R1722" s="10"/>
    </row>
    <row r="1723" spans="1:18" ht="14.4" x14ac:dyDescent="0.3">
      <c r="A1723" s="143">
        <v>45357.606921296298</v>
      </c>
      <c r="B1723" s="46">
        <f t="shared" si="26"/>
        <v>45357.606944444444</v>
      </c>
      <c r="C1723" s="141">
        <v>1.8646954545454499</v>
      </c>
      <c r="D1723" s="141">
        <v>1.13695454545455</v>
      </c>
      <c r="E1723" s="141">
        <v>1400.00454545455</v>
      </c>
      <c r="F1723" s="141">
        <v>39.072499999999998</v>
      </c>
      <c r="G1723" s="141">
        <v>51.015000000000001</v>
      </c>
      <c r="H1723" s="141">
        <v>36.066666666666698</v>
      </c>
      <c r="I1723" s="141">
        <v>6.6018749999999997</v>
      </c>
      <c r="J1723" s="141">
        <v>4.7060000000000004</v>
      </c>
      <c r="K1723" s="141">
        <v>44.158000000000001</v>
      </c>
      <c r="L1723" s="144"/>
      <c r="M1723" s="141">
        <v>28400.5</v>
      </c>
      <c r="N1723" s="141">
        <v>4491.4846500000003</v>
      </c>
      <c r="O1723" s="144"/>
      <c r="R1723" s="10"/>
    </row>
    <row r="1724" spans="1:18" ht="14.4" x14ac:dyDescent="0.3">
      <c r="A1724" s="143">
        <v>45357.607615740744</v>
      </c>
      <c r="B1724" s="46">
        <f t="shared" si="26"/>
        <v>45357.607638888891</v>
      </c>
      <c r="C1724" s="141">
        <v>1.8555347826087001</v>
      </c>
      <c r="D1724" s="141">
        <v>1.1403478260869599</v>
      </c>
      <c r="E1724" s="141">
        <v>1399.8454545454499</v>
      </c>
      <c r="F1724" s="141">
        <v>39.837142857142901</v>
      </c>
      <c r="G1724" s="141">
        <v>51.195</v>
      </c>
      <c r="H1724" s="141">
        <v>36.073333333333302</v>
      </c>
      <c r="I1724" s="141">
        <v>6.6188235294117597</v>
      </c>
      <c r="J1724" s="141">
        <v>4.7279999999999998</v>
      </c>
      <c r="K1724" s="141">
        <v>44.10125</v>
      </c>
      <c r="L1724" s="144"/>
      <c r="M1724" s="141">
        <v>28435</v>
      </c>
      <c r="N1724" s="141">
        <v>4490.4644347826097</v>
      </c>
      <c r="O1724" s="144"/>
      <c r="R1724" s="10"/>
    </row>
    <row r="1725" spans="1:18" ht="14.4" x14ac:dyDescent="0.3">
      <c r="A1725" s="143">
        <v>45357.608310185184</v>
      </c>
      <c r="B1725" s="46">
        <f t="shared" si="26"/>
        <v>45357.608333333337</v>
      </c>
      <c r="C1725" s="141">
        <v>1.8621749999999999</v>
      </c>
      <c r="D1725" s="141">
        <v>1.1321772727272701</v>
      </c>
      <c r="E1725" s="141">
        <v>1400.17619047619</v>
      </c>
      <c r="F1725" s="141">
        <v>41.274090909090901</v>
      </c>
      <c r="G1725" s="141">
        <v>50.795000000000002</v>
      </c>
      <c r="H1725" s="141">
        <v>36.063333333333297</v>
      </c>
      <c r="I1725" s="141">
        <v>6.6074999999999999</v>
      </c>
      <c r="J1725" s="141">
        <v>4.7</v>
      </c>
      <c r="K1725" s="141">
        <v>44.228000000000002</v>
      </c>
      <c r="L1725" s="144"/>
      <c r="M1725" s="141">
        <v>28459</v>
      </c>
      <c r="N1725" s="141">
        <v>4489.4699499999997</v>
      </c>
      <c r="O1725" s="144"/>
      <c r="R1725" s="10"/>
    </row>
    <row r="1726" spans="1:18" ht="14.4" x14ac:dyDescent="0.3">
      <c r="A1726" s="143">
        <v>45357.60900462963</v>
      </c>
      <c r="B1726" s="46">
        <f t="shared" si="26"/>
        <v>45357.609027777777</v>
      </c>
      <c r="C1726" s="141">
        <v>1.8643909090909101</v>
      </c>
      <c r="D1726" s="141">
        <v>1.13943636363636</v>
      </c>
      <c r="E1726" s="141">
        <v>1399.76818181818</v>
      </c>
      <c r="F1726" s="141">
        <v>39.037999999999997</v>
      </c>
      <c r="G1726" s="141">
        <v>51.03</v>
      </c>
      <c r="H1726" s="141">
        <v>36.064999999999998</v>
      </c>
      <c r="I1726" s="141">
        <v>6.6043333333333303</v>
      </c>
      <c r="J1726" s="141">
        <v>4.7050000000000001</v>
      </c>
      <c r="K1726" s="141">
        <v>44.232222222222198</v>
      </c>
      <c r="L1726" s="144"/>
      <c r="M1726" s="141">
        <v>28482.5</v>
      </c>
      <c r="N1726" s="141">
        <v>4488.47865</v>
      </c>
      <c r="O1726" s="144"/>
      <c r="R1726" s="10"/>
    </row>
    <row r="1727" spans="1:18" ht="14.4" x14ac:dyDescent="0.3">
      <c r="A1727" s="143">
        <v>45357.609699074077</v>
      </c>
      <c r="B1727" s="46">
        <f t="shared" si="26"/>
        <v>45357.609722222223</v>
      </c>
      <c r="C1727" s="141">
        <v>1.8563260869565199</v>
      </c>
      <c r="D1727" s="141">
        <v>1.1355086956521701</v>
      </c>
      <c r="E1727" s="141">
        <v>1400.1086956521699</v>
      </c>
      <c r="F1727" s="141">
        <v>39.7486956521739</v>
      </c>
      <c r="G1727" s="141">
        <v>51.03</v>
      </c>
      <c r="H1727" s="141">
        <v>36.065555555555598</v>
      </c>
      <c r="I1727" s="141">
        <v>6.6033529411764702</v>
      </c>
      <c r="J1727" s="141">
        <v>4.7549999999999999</v>
      </c>
      <c r="K1727" s="141">
        <v>44.072000000000003</v>
      </c>
      <c r="L1727" s="144"/>
      <c r="M1727" s="141">
        <v>28526.333333333299</v>
      </c>
      <c r="N1727" s="141">
        <v>4487.4224285714299</v>
      </c>
      <c r="O1727" s="144"/>
      <c r="R1727" s="10"/>
    </row>
    <row r="1728" spans="1:18" ht="14.4" x14ac:dyDescent="0.3">
      <c r="A1728" s="143">
        <v>45357.610393518517</v>
      </c>
      <c r="B1728" s="46">
        <f t="shared" si="26"/>
        <v>45357.61041666667</v>
      </c>
      <c r="C1728" s="141">
        <v>1.8549652173913</v>
      </c>
      <c r="D1728" s="141">
        <v>1.1420434782608699</v>
      </c>
      <c r="E1728" s="141">
        <v>1399.8869565217401</v>
      </c>
      <c r="F1728" s="141">
        <v>40.182380952381003</v>
      </c>
      <c r="G1728" s="141">
        <v>51.1</v>
      </c>
      <c r="H1728" s="141">
        <v>36.064999999999998</v>
      </c>
      <c r="I1728" s="141">
        <v>6.6016428571428598</v>
      </c>
      <c r="J1728" s="141">
        <v>4.78</v>
      </c>
      <c r="K1728" s="141">
        <v>44.162999999999997</v>
      </c>
      <c r="L1728" s="144"/>
      <c r="M1728" s="141">
        <v>28572.333333333299</v>
      </c>
      <c r="N1728" s="141">
        <v>4486.3876190476203</v>
      </c>
      <c r="O1728" s="144"/>
      <c r="R1728" s="10"/>
    </row>
    <row r="1729" spans="1:18" ht="14.4" x14ac:dyDescent="0.3">
      <c r="A1729" s="143">
        <v>45357.611087962963</v>
      </c>
      <c r="B1729" s="46">
        <f t="shared" si="26"/>
        <v>45357.611111111109</v>
      </c>
      <c r="C1729" s="141">
        <v>1.8594090909090899</v>
      </c>
      <c r="D1729" s="141">
        <v>1.1331863636363599</v>
      </c>
      <c r="E1729" s="141">
        <v>1399.8227272727299</v>
      </c>
      <c r="F1729" s="141">
        <v>40.300526315789497</v>
      </c>
      <c r="G1729" s="141">
        <v>51.015000000000001</v>
      </c>
      <c r="H1729" s="141">
        <v>36.064999999999998</v>
      </c>
      <c r="I1729" s="141">
        <v>6.6045625000000001</v>
      </c>
      <c r="J1729" s="141">
        <v>4.7766666666666699</v>
      </c>
      <c r="K1729" s="141">
        <v>44.22</v>
      </c>
      <c r="L1729" s="144"/>
      <c r="M1729" s="141">
        <v>28595</v>
      </c>
      <c r="N1729" s="141">
        <v>4485.36535</v>
      </c>
      <c r="O1729" s="144"/>
      <c r="R1729" s="10"/>
    </row>
    <row r="1730" spans="1:18" ht="14.4" x14ac:dyDescent="0.3">
      <c r="A1730" s="143">
        <v>45357.61178240741</v>
      </c>
      <c r="B1730" s="46">
        <f t="shared" si="26"/>
        <v>45357.611805555556</v>
      </c>
      <c r="C1730" s="141">
        <v>1.86172608695652</v>
      </c>
      <c r="D1730" s="141">
        <v>1.13444090909091</v>
      </c>
      <c r="E1730" s="141">
        <v>1399.9434782608701</v>
      </c>
      <c r="F1730" s="141">
        <v>40.178095238095203</v>
      </c>
      <c r="G1730" s="141">
        <v>50.96</v>
      </c>
      <c r="H1730" s="141">
        <v>36.073999999999998</v>
      </c>
      <c r="I1730" s="141">
        <v>6.6063999999999998</v>
      </c>
      <c r="J1730" s="141">
        <v>4.7939999999999996</v>
      </c>
      <c r="K1730" s="141">
        <v>44.17</v>
      </c>
      <c r="L1730" s="141"/>
      <c r="M1730" s="141">
        <v>28613.5</v>
      </c>
      <c r="N1730" s="141">
        <v>4484.3583333333299</v>
      </c>
      <c r="O1730" s="144"/>
      <c r="R1730" s="10"/>
    </row>
    <row r="1731" spans="1:18" ht="14.4" x14ac:dyDescent="0.3">
      <c r="A1731" s="143">
        <v>45357.612476851849</v>
      </c>
      <c r="B1731" s="46">
        <f t="shared" ref="B1731:B1794" si="27">MROUND(A1731,"00:01:00")</f>
        <v>45357.612500000003</v>
      </c>
      <c r="C1731" s="141">
        <v>1.8603347826087</v>
      </c>
      <c r="D1731" s="141">
        <v>1.1470347826087</v>
      </c>
      <c r="E1731" s="141">
        <v>1400.1217391304299</v>
      </c>
      <c r="F1731" s="141">
        <v>39.879444444444403</v>
      </c>
      <c r="G1731" s="141">
        <v>50.975000000000001</v>
      </c>
      <c r="H1731" s="141">
        <v>36.0683333333333</v>
      </c>
      <c r="I1731" s="141">
        <v>6.6034705882352904</v>
      </c>
      <c r="J1731" s="141">
        <v>4.8049999999999997</v>
      </c>
      <c r="K1731" s="141">
        <v>44.11</v>
      </c>
      <c r="L1731" s="144"/>
      <c r="M1731" s="141">
        <v>28648.75</v>
      </c>
      <c r="N1731" s="141">
        <v>4483.3638181818196</v>
      </c>
      <c r="O1731" s="144"/>
      <c r="R1731" s="10"/>
    </row>
    <row r="1732" spans="1:18" ht="14.4" x14ac:dyDescent="0.3">
      <c r="A1732" s="143">
        <v>45357.613171296296</v>
      </c>
      <c r="B1732" s="46">
        <f t="shared" si="27"/>
        <v>45357.61319444445</v>
      </c>
      <c r="C1732" s="141">
        <v>1.8577409090909101</v>
      </c>
      <c r="D1732" s="141">
        <v>1.13698636363636</v>
      </c>
      <c r="E1732" s="141">
        <v>1399.76363636364</v>
      </c>
      <c r="F1732" s="141">
        <v>39.4985</v>
      </c>
      <c r="G1732" s="141">
        <v>51.125</v>
      </c>
      <c r="H1732" s="141">
        <v>36.064285714285703</v>
      </c>
      <c r="I1732" s="141">
        <v>6.6030625000000001</v>
      </c>
      <c r="J1732" s="141">
        <v>4.8216666666666699</v>
      </c>
      <c r="K1732" s="141">
        <v>44.06</v>
      </c>
      <c r="L1732" s="144"/>
      <c r="M1732" s="141">
        <v>28689</v>
      </c>
      <c r="N1732" s="141">
        <v>4482.3111052631602</v>
      </c>
      <c r="O1732" s="144"/>
      <c r="R1732" s="10"/>
    </row>
    <row r="1733" spans="1:18" ht="14.4" x14ac:dyDescent="0.3">
      <c r="A1733" s="143">
        <v>45357.613865740743</v>
      </c>
      <c r="B1733" s="46">
        <f t="shared" si="27"/>
        <v>45357.613888888889</v>
      </c>
      <c r="C1733" s="141">
        <v>1.8560391304347801</v>
      </c>
      <c r="D1733" s="141">
        <v>1.13789130434783</v>
      </c>
      <c r="E1733" s="141">
        <v>1400.07142857143</v>
      </c>
      <c r="F1733" s="141">
        <v>40.110588235294102</v>
      </c>
      <c r="G1733" s="141">
        <v>51.09</v>
      </c>
      <c r="H1733" s="141">
        <v>36.064999999999998</v>
      </c>
      <c r="I1733" s="141">
        <v>6.6015294117647096</v>
      </c>
      <c r="J1733" s="141">
        <v>4.84</v>
      </c>
      <c r="K1733" s="141">
        <v>44.08</v>
      </c>
      <c r="L1733" s="144"/>
      <c r="M1733" s="141">
        <v>28739</v>
      </c>
      <c r="N1733" s="141">
        <v>4481.2891111111103</v>
      </c>
      <c r="O1733" s="144"/>
      <c r="R1733" s="10"/>
    </row>
    <row r="1734" spans="1:18" ht="14.4" x14ac:dyDescent="0.3">
      <c r="A1734" s="143">
        <v>45357.614560185182</v>
      </c>
      <c r="B1734" s="46">
        <f t="shared" si="27"/>
        <v>45357.614583333336</v>
      </c>
      <c r="C1734" s="141">
        <v>1.8608695652173901</v>
      </c>
      <c r="D1734" s="141">
        <v>1.1419608695652199</v>
      </c>
      <c r="E1734" s="141">
        <v>1399.88095238095</v>
      </c>
      <c r="F1734" s="141">
        <v>40.340000000000003</v>
      </c>
      <c r="G1734" s="141">
        <v>51.015000000000001</v>
      </c>
      <c r="H1734" s="141">
        <v>36.064999999999998</v>
      </c>
      <c r="I1734" s="141">
        <v>6.6031250000000004</v>
      </c>
      <c r="J1734" s="141">
        <v>4.84</v>
      </c>
      <c r="K1734" s="141">
        <v>44.125</v>
      </c>
      <c r="L1734" s="144"/>
      <c r="M1734" s="141">
        <v>28774.5</v>
      </c>
      <c r="N1734" s="141">
        <v>4480.2504285714303</v>
      </c>
      <c r="O1734" s="144"/>
      <c r="R1734" s="10"/>
    </row>
    <row r="1735" spans="1:18" ht="14.4" x14ac:dyDescent="0.3">
      <c r="A1735" s="143">
        <v>45357.615254629629</v>
      </c>
      <c r="B1735" s="46">
        <f t="shared" si="27"/>
        <v>45357.615277777782</v>
      </c>
      <c r="C1735" s="141">
        <v>1.86015652173913</v>
      </c>
      <c r="D1735" s="141">
        <v>1.13619545454545</v>
      </c>
      <c r="E1735" s="141">
        <v>1399.68571428571</v>
      </c>
      <c r="F1735" s="141">
        <v>39.840000000000003</v>
      </c>
      <c r="G1735" s="141">
        <v>50.99</v>
      </c>
      <c r="H1735" s="141">
        <v>36.064999999999998</v>
      </c>
      <c r="I1735" s="141">
        <v>6.6050000000000004</v>
      </c>
      <c r="J1735" s="141">
        <v>4.8550000000000004</v>
      </c>
      <c r="K1735" s="141">
        <v>44.1</v>
      </c>
      <c r="L1735" s="144"/>
      <c r="M1735" s="141">
        <v>28774.5</v>
      </c>
      <c r="N1735" s="141">
        <v>4479.2708947368401</v>
      </c>
      <c r="O1735" s="144"/>
      <c r="R1735" s="10"/>
    </row>
    <row r="1736" spans="1:18" ht="14.4" x14ac:dyDescent="0.3">
      <c r="A1736" s="143">
        <v>45357.615949074076</v>
      </c>
      <c r="B1736" s="46">
        <f t="shared" si="27"/>
        <v>45357.615972222222</v>
      </c>
      <c r="C1736" s="141">
        <v>1.85835652173913</v>
      </c>
      <c r="D1736" s="141">
        <v>1.13390434782609</v>
      </c>
      <c r="E1736" s="141">
        <v>1399.8619047619</v>
      </c>
      <c r="F1736" s="141">
        <v>39.399500000000003</v>
      </c>
      <c r="G1736" s="141">
        <v>51.15</v>
      </c>
      <c r="H1736" s="141">
        <v>36.064999999999998</v>
      </c>
      <c r="I1736" s="141">
        <v>6.6054666666666702</v>
      </c>
      <c r="J1736" s="141">
        <v>4.8550000000000004</v>
      </c>
      <c r="K1736" s="141">
        <v>44.04</v>
      </c>
      <c r="L1736" s="144"/>
      <c r="M1736" s="141">
        <v>28816</v>
      </c>
      <c r="N1736" s="141">
        <v>4478.1674499999999</v>
      </c>
      <c r="O1736" s="144"/>
      <c r="R1736" s="10"/>
    </row>
    <row r="1737" spans="1:18" ht="14.4" x14ac:dyDescent="0.3">
      <c r="A1737" s="143">
        <v>45357.616643518515</v>
      </c>
      <c r="B1737" s="46">
        <f t="shared" si="27"/>
        <v>45357.616666666669</v>
      </c>
      <c r="C1737" s="141">
        <v>1.84714545454545</v>
      </c>
      <c r="D1737" s="141">
        <v>1.14982727272727</v>
      </c>
      <c r="E1737" s="141">
        <v>1399.7904761904799</v>
      </c>
      <c r="F1737" s="141">
        <v>39.428571428571402</v>
      </c>
      <c r="G1737" s="141">
        <v>51.305</v>
      </c>
      <c r="H1737" s="141">
        <v>36.064999999999998</v>
      </c>
      <c r="I1737" s="141">
        <v>6.6048235294117603</v>
      </c>
      <c r="J1737" s="141">
        <v>4.88</v>
      </c>
      <c r="K1737" s="141">
        <v>44.046666666666702</v>
      </c>
      <c r="L1737" s="144"/>
      <c r="M1737" s="141">
        <v>28862</v>
      </c>
      <c r="N1737" s="141">
        <v>4477.1361500000003</v>
      </c>
      <c r="O1737" s="144"/>
      <c r="R1737" s="10"/>
    </row>
    <row r="1738" spans="1:18" ht="14.4" x14ac:dyDescent="0.3">
      <c r="A1738" s="143">
        <v>45357.617337962962</v>
      </c>
      <c r="B1738" s="46">
        <f t="shared" si="27"/>
        <v>45357.617361111115</v>
      </c>
      <c r="C1738" s="141">
        <v>1.84928695652174</v>
      </c>
      <c r="D1738" s="141">
        <v>1.1489304347826099</v>
      </c>
      <c r="E1738" s="141">
        <v>1399.8434782608699</v>
      </c>
      <c r="F1738" s="141">
        <v>40.1426086956522</v>
      </c>
      <c r="G1738" s="141">
        <v>51.32</v>
      </c>
      <c r="H1738" s="141">
        <v>36.064999999999998</v>
      </c>
      <c r="I1738" s="141">
        <v>6.6030625000000001</v>
      </c>
      <c r="J1738" s="141">
        <v>4.88</v>
      </c>
      <c r="K1738" s="141">
        <v>44.15</v>
      </c>
      <c r="L1738" s="144"/>
      <c r="M1738" s="141">
        <v>28901</v>
      </c>
      <c r="N1738" s="141">
        <v>4476.0628636363599</v>
      </c>
      <c r="O1738" s="144"/>
      <c r="R1738" s="10"/>
    </row>
    <row r="1739" spans="1:18" ht="14.4" x14ac:dyDescent="0.3">
      <c r="A1739" s="143">
        <v>45357.618032407408</v>
      </c>
      <c r="B1739" s="46">
        <f t="shared" si="27"/>
        <v>45357.618055555555</v>
      </c>
      <c r="C1739" s="141">
        <v>1.85206</v>
      </c>
      <c r="D1739" s="141">
        <v>1.1464523809523799</v>
      </c>
      <c r="E1739" s="141">
        <v>1399.9947368421099</v>
      </c>
      <c r="F1739" s="141">
        <v>40.974499999999999</v>
      </c>
      <c r="G1739" s="141">
        <v>51.064999999999998</v>
      </c>
      <c r="H1739" s="141">
        <v>36.06</v>
      </c>
      <c r="I1739" s="141">
        <v>6.6040714285714301</v>
      </c>
      <c r="J1739" s="141">
        <v>4.89333333333333</v>
      </c>
      <c r="K1739" s="141">
        <v>44.234999999999999</v>
      </c>
      <c r="L1739" s="144"/>
      <c r="M1739" s="141">
        <v>28922</v>
      </c>
      <c r="N1739" s="141">
        <v>4475.0169999999998</v>
      </c>
      <c r="O1739" s="144"/>
      <c r="R1739" s="10"/>
    </row>
    <row r="1740" spans="1:18" ht="14.4" x14ac:dyDescent="0.3">
      <c r="A1740" s="143">
        <v>45357.618726851855</v>
      </c>
      <c r="B1740" s="46">
        <f t="shared" si="27"/>
        <v>45357.618750000001</v>
      </c>
      <c r="C1740" s="141">
        <v>1.8594521739130401</v>
      </c>
      <c r="D1740" s="141">
        <v>1.1391739130434799</v>
      </c>
      <c r="E1740" s="141">
        <v>1400.19</v>
      </c>
      <c r="F1740" s="141">
        <v>39.745652173913001</v>
      </c>
      <c r="G1740" s="141">
        <v>51.09</v>
      </c>
      <c r="H1740" s="141">
        <v>36.054000000000002</v>
      </c>
      <c r="I1740" s="141">
        <v>6.6055999999999999</v>
      </c>
      <c r="J1740" s="141">
        <v>4.91</v>
      </c>
      <c r="K1740" s="141">
        <v>44.192222222222199</v>
      </c>
      <c r="L1740" s="144"/>
      <c r="M1740" s="141">
        <v>28951</v>
      </c>
      <c r="N1740" s="141">
        <v>4473.9379473684203</v>
      </c>
      <c r="O1740" s="144"/>
      <c r="R1740" s="10"/>
    </row>
    <row r="1741" spans="1:18" ht="14.4" x14ac:dyDescent="0.3">
      <c r="A1741" s="143">
        <v>45357.619421296295</v>
      </c>
      <c r="B1741" s="46">
        <f t="shared" si="27"/>
        <v>45357.619444444448</v>
      </c>
      <c r="C1741" s="141">
        <v>1.85486666666667</v>
      </c>
      <c r="D1741" s="141">
        <v>1.1456375000000001</v>
      </c>
      <c r="E1741" s="141">
        <v>1400.23913043478</v>
      </c>
      <c r="F1741" s="141">
        <v>39.738750000000003</v>
      </c>
      <c r="G1741" s="141">
        <v>51.17</v>
      </c>
      <c r="H1741" s="141">
        <v>36.055</v>
      </c>
      <c r="I1741" s="141">
        <v>6.60241176470588</v>
      </c>
      <c r="J1741" s="141">
        <v>4.92</v>
      </c>
      <c r="K1741" s="141">
        <v>44.058999999999997</v>
      </c>
      <c r="L1741" s="144"/>
      <c r="M1741" s="141">
        <v>28985.666666666701</v>
      </c>
      <c r="N1741" s="141">
        <v>4472.8978999999999</v>
      </c>
      <c r="O1741" s="144"/>
      <c r="R1741" s="10"/>
    </row>
    <row r="1742" spans="1:18" ht="14.4" x14ac:dyDescent="0.3">
      <c r="A1742" s="143">
        <v>45357.620115740741</v>
      </c>
      <c r="B1742" s="46">
        <f t="shared" si="27"/>
        <v>45357.620138888888</v>
      </c>
      <c r="C1742" s="141">
        <v>1.85138695652174</v>
      </c>
      <c r="D1742" s="141">
        <v>1.15034782608696</v>
      </c>
      <c r="E1742" s="141">
        <v>1399.94782608696</v>
      </c>
      <c r="F1742" s="141">
        <v>39.663529411764699</v>
      </c>
      <c r="G1742" s="141">
        <v>51.244999999999997</v>
      </c>
      <c r="H1742" s="141">
        <v>36.055714285714302</v>
      </c>
      <c r="I1742" s="141">
        <v>6.6030769230769204</v>
      </c>
      <c r="J1742" s="141">
        <v>4.9400000000000004</v>
      </c>
      <c r="K1742" s="141">
        <v>44.055</v>
      </c>
      <c r="L1742" s="144"/>
      <c r="M1742" s="141">
        <v>29027.5</v>
      </c>
      <c r="N1742" s="141">
        <v>4471.8338571428603</v>
      </c>
      <c r="O1742" s="144"/>
      <c r="R1742" s="10"/>
    </row>
    <row r="1743" spans="1:18" ht="14.4" x14ac:dyDescent="0.3">
      <c r="A1743" s="143">
        <v>45357.620810185188</v>
      </c>
      <c r="B1743" s="46">
        <f t="shared" si="27"/>
        <v>45357.620833333334</v>
      </c>
      <c r="C1743" s="141">
        <v>1.8479909090909099</v>
      </c>
      <c r="D1743" s="141">
        <v>1.14613636363636</v>
      </c>
      <c r="E1743" s="141">
        <v>1399.98636363636</v>
      </c>
      <c r="F1743" s="141">
        <v>39.988636363636402</v>
      </c>
      <c r="G1743" s="141">
        <v>51.284999999999997</v>
      </c>
      <c r="H1743" s="141">
        <v>36.055</v>
      </c>
      <c r="I1743" s="141">
        <v>6.6032000000000002</v>
      </c>
      <c r="J1743" s="141">
        <v>4.9349999999999996</v>
      </c>
      <c r="K1743" s="141">
        <v>44.1</v>
      </c>
      <c r="L1743" s="144"/>
      <c r="M1743" s="141">
        <v>29070</v>
      </c>
      <c r="N1743" s="141">
        <v>4470.8495999999996</v>
      </c>
      <c r="O1743" s="144"/>
      <c r="R1743" s="10"/>
    </row>
    <row r="1744" spans="1:18" ht="14.4" x14ac:dyDescent="0.3">
      <c r="A1744" s="143">
        <v>45357.621504629627</v>
      </c>
      <c r="B1744" s="46">
        <f t="shared" si="27"/>
        <v>45357.621527777781</v>
      </c>
      <c r="C1744" s="141">
        <v>1.8451272727272701</v>
      </c>
      <c r="D1744" s="141">
        <v>1.1455954545454501</v>
      </c>
      <c r="E1744" s="141">
        <v>1399.96363636364</v>
      </c>
      <c r="F1744" s="141">
        <v>39.652857142857101</v>
      </c>
      <c r="G1744" s="141">
        <v>51.36</v>
      </c>
      <c r="H1744" s="141">
        <v>36.054000000000002</v>
      </c>
      <c r="I1744" s="141">
        <v>6.6021875000000003</v>
      </c>
      <c r="J1744" s="141">
        <v>4.9459999999999997</v>
      </c>
      <c r="K1744" s="141">
        <v>44.154285714285699</v>
      </c>
      <c r="L1744" s="144"/>
      <c r="M1744" s="141">
        <v>29112</v>
      </c>
      <c r="N1744" s="141">
        <v>4469.7592857142899</v>
      </c>
      <c r="O1744" s="144"/>
      <c r="R1744" s="10"/>
    </row>
    <row r="1745" spans="1:18" ht="14.4" x14ac:dyDescent="0.3">
      <c r="A1745" s="143">
        <v>45357.622199074074</v>
      </c>
      <c r="B1745" s="46">
        <f t="shared" si="27"/>
        <v>45357.62222222222</v>
      </c>
      <c r="C1745" s="141">
        <v>1.8468260869565201</v>
      </c>
      <c r="D1745" s="141">
        <v>1.1529304347826099</v>
      </c>
      <c r="E1745" s="141">
        <v>1400.00434782609</v>
      </c>
      <c r="F1745" s="141">
        <v>39.837333333333298</v>
      </c>
      <c r="G1745" s="141">
        <v>51.39</v>
      </c>
      <c r="H1745" s="141">
        <v>36.049999999999997</v>
      </c>
      <c r="I1745" s="141">
        <v>6.6050000000000004</v>
      </c>
      <c r="J1745" s="141">
        <v>4.9550000000000001</v>
      </c>
      <c r="K1745" s="141">
        <v>44.17</v>
      </c>
      <c r="L1745" s="144"/>
      <c r="M1745" s="141">
        <v>29137.5</v>
      </c>
      <c r="N1745" s="141">
        <v>4468.6276521739101</v>
      </c>
      <c r="O1745" s="144"/>
      <c r="R1745" s="10"/>
    </row>
    <row r="1746" spans="1:18" ht="14.4" x14ac:dyDescent="0.3">
      <c r="A1746" s="143">
        <v>45357.622893518521</v>
      </c>
      <c r="B1746" s="46">
        <f t="shared" si="27"/>
        <v>45357.622916666667</v>
      </c>
      <c r="C1746" s="141">
        <v>1.84618636363636</v>
      </c>
      <c r="D1746" s="141">
        <v>1.15639130434783</v>
      </c>
      <c r="E1746" s="141">
        <v>1399.9045454545501</v>
      </c>
      <c r="F1746" s="141">
        <v>40.03</v>
      </c>
      <c r="G1746" s="141">
        <v>51.39</v>
      </c>
      <c r="H1746" s="141">
        <v>36.045000000000002</v>
      </c>
      <c r="I1746" s="141">
        <v>6.6072499999999996</v>
      </c>
      <c r="J1746" s="141">
        <v>4.9800000000000004</v>
      </c>
      <c r="K1746" s="141">
        <v>44.2</v>
      </c>
      <c r="L1746" s="144"/>
      <c r="M1746" s="141">
        <v>29160.5</v>
      </c>
      <c r="N1746" s="141">
        <v>4467.5879500000001</v>
      </c>
      <c r="O1746" s="144"/>
      <c r="R1746" s="10"/>
    </row>
    <row r="1747" spans="1:18" ht="14.4" x14ac:dyDescent="0.3">
      <c r="A1747" s="143">
        <v>45357.62358796296</v>
      </c>
      <c r="B1747" s="46">
        <f t="shared" si="27"/>
        <v>45357.623611111114</v>
      </c>
      <c r="C1747" s="141">
        <v>1.8476545454545501</v>
      </c>
      <c r="D1747" s="141">
        <v>1.15712272727273</v>
      </c>
      <c r="E1747" s="141">
        <v>1399.99523809524</v>
      </c>
      <c r="F1747" s="141">
        <v>40.344374999999999</v>
      </c>
      <c r="G1747" s="141">
        <v>51.356666666666698</v>
      </c>
      <c r="H1747" s="141">
        <v>36.042000000000002</v>
      </c>
      <c r="I1747" s="141">
        <v>6.6033888888888903</v>
      </c>
      <c r="J1747" s="141">
        <v>4.9850000000000003</v>
      </c>
      <c r="K1747" s="141">
        <v>44.23</v>
      </c>
      <c r="L1747" s="144"/>
      <c r="M1747" s="141">
        <v>29245.25</v>
      </c>
      <c r="N1747" s="141">
        <v>4466.5144210526296</v>
      </c>
      <c r="O1747" s="144"/>
      <c r="R1747" s="10"/>
    </row>
    <row r="1748" spans="1:18" ht="14.4" x14ac:dyDescent="0.3">
      <c r="A1748" s="143">
        <v>45357.624282407407</v>
      </c>
      <c r="B1748" s="46">
        <f t="shared" si="27"/>
        <v>45357.624305555561</v>
      </c>
      <c r="C1748" s="141">
        <v>1.8515545454545499</v>
      </c>
      <c r="D1748" s="141">
        <v>1.13995</v>
      </c>
      <c r="E1748" s="141">
        <v>1399.99545454545</v>
      </c>
      <c r="F1748" s="141">
        <v>40.401052631578899</v>
      </c>
      <c r="G1748" s="141">
        <v>51.22</v>
      </c>
      <c r="H1748" s="141">
        <v>36.043333333333301</v>
      </c>
      <c r="I1748" s="141">
        <v>6.6206874999999998</v>
      </c>
      <c r="J1748" s="141">
        <v>4.9980000000000002</v>
      </c>
      <c r="K1748" s="141">
        <v>44.234285714285697</v>
      </c>
      <c r="L1748" s="144"/>
      <c r="M1748" s="141">
        <v>29245.25</v>
      </c>
      <c r="N1748" s="141">
        <v>4465.4365294117697</v>
      </c>
      <c r="O1748" s="144"/>
      <c r="R1748" s="10"/>
    </row>
    <row r="1749" spans="1:18" ht="14.4" x14ac:dyDescent="0.3">
      <c r="A1749" s="143">
        <v>45357.624976851854</v>
      </c>
      <c r="B1749" s="46">
        <f t="shared" si="27"/>
        <v>45357.625</v>
      </c>
      <c r="C1749" s="141">
        <v>1.8533956521739099</v>
      </c>
      <c r="D1749" s="141">
        <v>1.14386956521739</v>
      </c>
      <c r="E1749" s="141">
        <v>1400.3</v>
      </c>
      <c r="F1749" s="141">
        <v>39.734090909090902</v>
      </c>
      <c r="G1749" s="141">
        <v>51.185000000000002</v>
      </c>
      <c r="H1749" s="141">
        <v>36.045000000000002</v>
      </c>
      <c r="I1749" s="141">
        <v>6.6038125000000001</v>
      </c>
      <c r="J1749" s="141">
        <v>4.984</v>
      </c>
      <c r="K1749" s="141">
        <v>44.185000000000002</v>
      </c>
      <c r="L1749" s="144"/>
      <c r="M1749" s="141">
        <v>29312.5</v>
      </c>
      <c r="N1749" s="141">
        <v>4464.3873333333304</v>
      </c>
      <c r="O1749" s="144"/>
      <c r="R1749" s="10"/>
    </row>
    <row r="1750" spans="1:18" ht="14.4" x14ac:dyDescent="0.3">
      <c r="A1750" s="143">
        <v>45357.625671296293</v>
      </c>
      <c r="B1750" s="46">
        <f t="shared" si="27"/>
        <v>45357.625694444447</v>
      </c>
      <c r="C1750" s="141">
        <v>1.8426521739130399</v>
      </c>
      <c r="D1750" s="141">
        <v>1.1531739130434799</v>
      </c>
      <c r="E1750" s="141">
        <v>1399.99130434783</v>
      </c>
      <c r="F1750" s="141">
        <v>38.5013043478261</v>
      </c>
      <c r="G1750" s="141">
        <v>51.575000000000003</v>
      </c>
      <c r="H1750" s="141">
        <v>36.045000000000002</v>
      </c>
      <c r="I1750" s="141">
        <v>6.6048125000000004</v>
      </c>
      <c r="J1750" s="141">
        <v>5.01</v>
      </c>
      <c r="K1750" s="141">
        <v>44.095454545454501</v>
      </c>
      <c r="L1750" s="144"/>
      <c r="M1750" s="141">
        <v>29342</v>
      </c>
      <c r="N1750" s="141">
        <v>4463.3619047619004</v>
      </c>
      <c r="O1750" s="144"/>
      <c r="R1750" s="10"/>
    </row>
    <row r="1751" spans="1:18" ht="14.4" x14ac:dyDescent="0.3">
      <c r="A1751" s="143">
        <v>45357.62636574074</v>
      </c>
      <c r="B1751" s="46">
        <f t="shared" si="27"/>
        <v>45357.626388888893</v>
      </c>
      <c r="C1751" s="141">
        <v>1.8334636363636401</v>
      </c>
      <c r="D1751" s="141">
        <v>1.1668727272727299</v>
      </c>
      <c r="E1751" s="141">
        <v>1400.36</v>
      </c>
      <c r="F1751" s="141">
        <v>39.866666666666703</v>
      </c>
      <c r="G1751" s="141">
        <v>51.634999999999998</v>
      </c>
      <c r="H1751" s="141">
        <v>36.055</v>
      </c>
      <c r="I1751" s="141">
        <v>6.6048888888888904</v>
      </c>
      <c r="J1751" s="141">
        <v>5.03</v>
      </c>
      <c r="K1751" s="141">
        <v>44.0966666666667</v>
      </c>
      <c r="L1751" s="144"/>
      <c r="M1751" s="141">
        <v>29378.75</v>
      </c>
      <c r="N1751" s="141">
        <v>4462.3041578947395</v>
      </c>
      <c r="O1751" s="144"/>
      <c r="R1751" s="10"/>
    </row>
    <row r="1752" spans="1:18" ht="14.4" x14ac:dyDescent="0.3">
      <c r="A1752" s="143">
        <v>45357.627060185187</v>
      </c>
      <c r="B1752" s="46">
        <f t="shared" si="27"/>
        <v>45357.627083333333</v>
      </c>
      <c r="C1752" s="141">
        <v>1.83494347826087</v>
      </c>
      <c r="D1752" s="141">
        <v>1.1651652173913001</v>
      </c>
      <c r="E1752" s="141">
        <v>1399.92380952381</v>
      </c>
      <c r="F1752" s="141">
        <v>40.013529411764701</v>
      </c>
      <c r="G1752" s="141">
        <v>51.62</v>
      </c>
      <c r="H1752" s="141">
        <v>36.055</v>
      </c>
      <c r="I1752" s="141">
        <v>6.6021176470588196</v>
      </c>
      <c r="J1752" s="141">
        <v>5.0579999999999998</v>
      </c>
      <c r="K1752" s="141">
        <v>44.252222222222201</v>
      </c>
      <c r="L1752" s="144"/>
      <c r="M1752" s="141">
        <v>29417.5</v>
      </c>
      <c r="N1752" s="141">
        <v>4461.2080500000002</v>
      </c>
      <c r="O1752" s="144"/>
      <c r="R1752" s="10"/>
    </row>
    <row r="1753" spans="1:18" ht="14.4" x14ac:dyDescent="0.3">
      <c r="A1753" s="143">
        <v>45357.627754629626</v>
      </c>
      <c r="B1753" s="46">
        <f t="shared" si="27"/>
        <v>45357.62777777778</v>
      </c>
      <c r="C1753" s="141">
        <v>1.83767391304348</v>
      </c>
      <c r="D1753" s="141">
        <v>1.16168260869565</v>
      </c>
      <c r="E1753" s="141">
        <v>1399.8</v>
      </c>
      <c r="F1753" s="141">
        <v>40.258000000000003</v>
      </c>
      <c r="G1753" s="141">
        <v>51.575000000000003</v>
      </c>
      <c r="H1753" s="141">
        <v>36.058333333333302</v>
      </c>
      <c r="I1753" s="141">
        <v>6.6038666666666703</v>
      </c>
      <c r="J1753" s="141">
        <v>5.0750000000000002</v>
      </c>
      <c r="K1753" s="141">
        <v>44.344999999999999</v>
      </c>
      <c r="L1753" s="144"/>
      <c r="M1753" s="141">
        <v>29460.666666666701</v>
      </c>
      <c r="N1753" s="141">
        <v>4460.13954545455</v>
      </c>
      <c r="O1753" s="144"/>
      <c r="R1753" s="10"/>
    </row>
    <row r="1754" spans="1:18" ht="14.4" x14ac:dyDescent="0.3">
      <c r="A1754" s="143">
        <v>45357.628449074073</v>
      </c>
      <c r="B1754" s="46">
        <f t="shared" si="27"/>
        <v>45357.628472222226</v>
      </c>
      <c r="C1754" s="141">
        <v>1.83604285714286</v>
      </c>
      <c r="D1754" s="141">
        <v>1.17406818181818</v>
      </c>
      <c r="E1754" s="141">
        <v>1400.13</v>
      </c>
      <c r="F1754" s="141">
        <v>40.114705882352901</v>
      </c>
      <c r="G1754" s="141">
        <v>51.575000000000003</v>
      </c>
      <c r="H1754" s="141">
        <v>36.055</v>
      </c>
      <c r="I1754" s="141">
        <v>6.6033529411764702</v>
      </c>
      <c r="J1754" s="141">
        <v>5.0599999999999996</v>
      </c>
      <c r="K1754" s="141">
        <v>44.354999999999997</v>
      </c>
      <c r="L1754" s="144"/>
      <c r="M1754" s="141">
        <v>29500.5</v>
      </c>
      <c r="N1754" s="141">
        <v>4458.9867999999997</v>
      </c>
      <c r="O1754" s="144"/>
      <c r="R1754" s="10"/>
    </row>
    <row r="1755" spans="1:18" ht="14.4" x14ac:dyDescent="0.3">
      <c r="A1755" s="143">
        <v>45357.629143518519</v>
      </c>
      <c r="B1755" s="46">
        <f t="shared" si="27"/>
        <v>45357.629166666666</v>
      </c>
      <c r="C1755" s="141">
        <v>1.8397826086956499</v>
      </c>
      <c r="D1755" s="141">
        <v>1.1563217391304299</v>
      </c>
      <c r="E1755" s="141">
        <v>1400.3652173912999</v>
      </c>
      <c r="F1755" s="141">
        <v>39.8095454545455</v>
      </c>
      <c r="G1755" s="141">
        <v>51.55</v>
      </c>
      <c r="H1755" s="141">
        <v>36.055</v>
      </c>
      <c r="I1755" s="141">
        <v>6.6034375000000001</v>
      </c>
      <c r="J1755" s="141">
        <v>5.0750000000000002</v>
      </c>
      <c r="K1755" s="141">
        <v>44.325000000000003</v>
      </c>
      <c r="L1755" s="144"/>
      <c r="M1755" s="141">
        <v>29533.666666666701</v>
      </c>
      <c r="N1755" s="141">
        <v>4457.9808181818198</v>
      </c>
      <c r="O1755" s="144"/>
      <c r="R1755" s="10"/>
    </row>
    <row r="1756" spans="1:18" ht="14.4" x14ac:dyDescent="0.3">
      <c r="A1756" s="143">
        <v>45357.629837962966</v>
      </c>
      <c r="B1756" s="46">
        <f t="shared" si="27"/>
        <v>45357.629861111112</v>
      </c>
      <c r="C1756" s="141">
        <v>1.8303695652173899</v>
      </c>
      <c r="D1756" s="141">
        <v>1.17358260869565</v>
      </c>
      <c r="E1756" s="141">
        <v>1400.25217391304</v>
      </c>
      <c r="F1756" s="141">
        <v>39.285652173913</v>
      </c>
      <c r="G1756" s="141">
        <v>51.805</v>
      </c>
      <c r="H1756" s="141">
        <v>36.055</v>
      </c>
      <c r="I1756" s="141">
        <v>6.60666666666667</v>
      </c>
      <c r="J1756" s="141">
        <v>5.06666666666667</v>
      </c>
      <c r="K1756" s="141">
        <v>44.277500000000003</v>
      </c>
      <c r="L1756" s="144"/>
      <c r="M1756" s="141">
        <v>29561</v>
      </c>
      <c r="N1756" s="141">
        <v>4456.8229499999998</v>
      </c>
      <c r="O1756" s="144"/>
      <c r="R1756" s="10"/>
    </row>
    <row r="1757" spans="1:18" ht="14.4" x14ac:dyDescent="0.3">
      <c r="A1757" s="143">
        <v>45357.630532407406</v>
      </c>
      <c r="B1757" s="46">
        <f t="shared" si="27"/>
        <v>45357.630555555559</v>
      </c>
      <c r="C1757" s="141">
        <v>1.8384913043478299</v>
      </c>
      <c r="D1757" s="141">
        <v>1.16830869565217</v>
      </c>
      <c r="E1757" s="141">
        <v>1399.5772727272699</v>
      </c>
      <c r="F1757" s="141">
        <v>40.795909090909099</v>
      </c>
      <c r="G1757" s="141">
        <v>51.575000000000003</v>
      </c>
      <c r="H1757" s="141">
        <v>36.045999999999999</v>
      </c>
      <c r="I1757" s="141">
        <v>6.6047333333333302</v>
      </c>
      <c r="J1757" s="141">
        <v>5.0774999999999997</v>
      </c>
      <c r="K1757" s="141">
        <v>44.360909090909097</v>
      </c>
      <c r="L1757" s="144"/>
      <c r="M1757" s="141">
        <v>29586.75</v>
      </c>
      <c r="N1757" s="141">
        <v>4455.8238000000001</v>
      </c>
      <c r="O1757" s="144"/>
      <c r="R1757" s="10"/>
    </row>
    <row r="1758" spans="1:18" ht="14.4" x14ac:dyDescent="0.3">
      <c r="A1758" s="143">
        <v>45357.631226851852</v>
      </c>
      <c r="B1758" s="46">
        <f t="shared" si="27"/>
        <v>45357.631249999999</v>
      </c>
      <c r="C1758" s="141">
        <v>1.83874545454545</v>
      </c>
      <c r="D1758" s="141">
        <v>1.16818181818182</v>
      </c>
      <c r="E1758" s="141">
        <v>1400.01304347826</v>
      </c>
      <c r="F1758" s="141">
        <v>39.368181818181803</v>
      </c>
      <c r="G1758" s="141">
        <v>51.674999999999997</v>
      </c>
      <c r="H1758" s="141">
        <v>36.049999999999997</v>
      </c>
      <c r="I1758" s="141">
        <v>6.6040000000000001</v>
      </c>
      <c r="J1758" s="141">
        <v>5.0833333333333304</v>
      </c>
      <c r="K1758" s="141">
        <v>44.423749999999998</v>
      </c>
      <c r="L1758" s="144"/>
      <c r="M1758" s="141">
        <v>29629.333333333299</v>
      </c>
      <c r="N1758" s="141">
        <v>4454.7374736842103</v>
      </c>
      <c r="O1758" s="144"/>
      <c r="R1758" s="10"/>
    </row>
    <row r="1759" spans="1:18" ht="14.4" x14ac:dyDescent="0.3">
      <c r="A1759" s="143">
        <v>45357.631921296299</v>
      </c>
      <c r="B1759" s="46">
        <f t="shared" si="27"/>
        <v>45357.631944444445</v>
      </c>
      <c r="C1759" s="141">
        <v>1.83674545454545</v>
      </c>
      <c r="D1759" s="141">
        <v>1.163</v>
      </c>
      <c r="E1759" s="141">
        <v>1400.4272727272701</v>
      </c>
      <c r="F1759" s="141">
        <v>39.993809523809503</v>
      </c>
      <c r="G1759" s="141">
        <v>51.564999999999998</v>
      </c>
      <c r="H1759" s="141">
        <v>36.045000000000002</v>
      </c>
      <c r="I1759" s="141">
        <v>6.6040625000000004</v>
      </c>
      <c r="J1759" s="141">
        <v>5.1116666666666699</v>
      </c>
      <c r="K1759" s="141">
        <v>44.317999999999998</v>
      </c>
      <c r="L1759" s="144"/>
      <c r="M1759" s="141">
        <v>29668.25</v>
      </c>
      <c r="N1759" s="141">
        <v>4453.67319047619</v>
      </c>
      <c r="O1759" s="144"/>
      <c r="R1759" s="10"/>
    </row>
    <row r="1760" spans="1:18" ht="14.4" x14ac:dyDescent="0.3">
      <c r="A1760" s="143">
        <v>45357.632615740738</v>
      </c>
      <c r="B1760" s="46">
        <f t="shared" si="27"/>
        <v>45357.632638888892</v>
      </c>
      <c r="C1760" s="141">
        <v>1.83704782608696</v>
      </c>
      <c r="D1760" s="141">
        <v>1.1556173913043499</v>
      </c>
      <c r="E1760" s="141">
        <v>1399.8956521739101</v>
      </c>
      <c r="F1760" s="141">
        <v>39.8245454545455</v>
      </c>
      <c r="G1760" s="141">
        <v>51.66</v>
      </c>
      <c r="H1760" s="141">
        <v>36.055</v>
      </c>
      <c r="I1760" s="141">
        <v>6.6021999999999998</v>
      </c>
      <c r="J1760" s="141">
        <v>5.1180000000000003</v>
      </c>
      <c r="K1760" s="141">
        <v>44.3333333333333</v>
      </c>
      <c r="L1760" s="144"/>
      <c r="M1760" s="141">
        <v>29703.666666666701</v>
      </c>
      <c r="N1760" s="141">
        <v>4452.5520999999999</v>
      </c>
      <c r="O1760" s="144"/>
      <c r="R1760" s="10"/>
    </row>
    <row r="1761" spans="1:18" ht="14.4" x14ac:dyDescent="0.3">
      <c r="A1761" s="143">
        <v>45357.633310185185</v>
      </c>
      <c r="B1761" s="46">
        <f t="shared" si="27"/>
        <v>45357.633333333339</v>
      </c>
      <c r="C1761" s="141">
        <v>1.83583043478261</v>
      </c>
      <c r="D1761" s="141">
        <v>1.1660217391304299</v>
      </c>
      <c r="E1761" s="141">
        <v>1400.3</v>
      </c>
      <c r="F1761" s="141">
        <v>40.040500000000002</v>
      </c>
      <c r="G1761" s="141">
        <v>51.66</v>
      </c>
      <c r="H1761" s="141">
        <v>36.055</v>
      </c>
      <c r="I1761" s="141">
        <v>6.60175</v>
      </c>
      <c r="J1761" s="141">
        <v>5.13</v>
      </c>
      <c r="K1761" s="141">
        <v>44.344999999999999</v>
      </c>
      <c r="L1761" s="144"/>
      <c r="M1761" s="141">
        <v>29743</v>
      </c>
      <c r="N1761" s="141">
        <v>4451.4836842105296</v>
      </c>
      <c r="O1761" s="144"/>
      <c r="R1761" s="10"/>
    </row>
    <row r="1762" spans="1:18" ht="14.4" x14ac:dyDescent="0.3">
      <c r="A1762" s="143">
        <v>45357.634004629632</v>
      </c>
      <c r="B1762" s="46">
        <f t="shared" si="27"/>
        <v>45357.634027777778</v>
      </c>
      <c r="C1762" s="141">
        <v>1.83589130434783</v>
      </c>
      <c r="D1762" s="141">
        <v>1.1756521739130401</v>
      </c>
      <c r="E1762" s="141">
        <v>1400.1260869565201</v>
      </c>
      <c r="F1762" s="141">
        <v>40.158421052631603</v>
      </c>
      <c r="G1762" s="141">
        <v>51.623333333333299</v>
      </c>
      <c r="H1762" s="141">
        <v>36.055</v>
      </c>
      <c r="I1762" s="141">
        <v>6.6057058823529404</v>
      </c>
      <c r="J1762" s="141">
        <v>5.14</v>
      </c>
      <c r="K1762" s="141">
        <v>44.402000000000001</v>
      </c>
      <c r="L1762" s="144"/>
      <c r="M1762" s="141">
        <v>29770</v>
      </c>
      <c r="N1762" s="141">
        <v>4450.4254285714296</v>
      </c>
      <c r="O1762" s="144"/>
      <c r="R1762" s="10"/>
    </row>
    <row r="1763" spans="1:18" ht="14.4" x14ac:dyDescent="0.3">
      <c r="A1763" s="143">
        <v>45357.634699074071</v>
      </c>
      <c r="B1763" s="46">
        <f t="shared" si="27"/>
        <v>45357.634722222225</v>
      </c>
      <c r="C1763" s="141">
        <v>1.83912380952381</v>
      </c>
      <c r="D1763" s="141">
        <v>1.17235217391304</v>
      </c>
      <c r="E1763" s="141">
        <v>1399.8347826086999</v>
      </c>
      <c r="F1763" s="141">
        <v>39.811818181818197</v>
      </c>
      <c r="G1763" s="141">
        <v>51.6</v>
      </c>
      <c r="H1763" s="141">
        <v>36.064999999999998</v>
      </c>
      <c r="I1763" s="141">
        <v>6.6120000000000001</v>
      </c>
      <c r="J1763" s="141">
        <v>5.1349999999999998</v>
      </c>
      <c r="K1763" s="141">
        <v>44.395000000000003</v>
      </c>
      <c r="L1763" s="144"/>
      <c r="M1763" s="141">
        <v>29806.5</v>
      </c>
      <c r="N1763" s="141">
        <v>4449.3659523809501</v>
      </c>
      <c r="O1763" s="144"/>
      <c r="R1763" s="10"/>
    </row>
    <row r="1764" spans="1:18" ht="14.4" x14ac:dyDescent="0.3">
      <c r="A1764" s="143">
        <v>45357.635393518518</v>
      </c>
      <c r="B1764" s="46">
        <f t="shared" si="27"/>
        <v>45357.635416666672</v>
      </c>
      <c r="C1764" s="141">
        <v>1.8380826086956501</v>
      </c>
      <c r="D1764" s="141">
        <v>1.1609913043478299</v>
      </c>
      <c r="E1764" s="141">
        <v>1400.1590909090901</v>
      </c>
      <c r="F1764" s="141">
        <v>40.636000000000003</v>
      </c>
      <c r="G1764" s="141">
        <v>51.524999999999999</v>
      </c>
      <c r="H1764" s="141">
        <v>36.063333333333297</v>
      </c>
      <c r="I1764" s="141">
        <v>6.6130588235294097</v>
      </c>
      <c r="J1764" s="141">
        <v>5.1349999999999998</v>
      </c>
      <c r="K1764" s="141">
        <v>44.368333333333297</v>
      </c>
      <c r="L1764" s="144"/>
      <c r="M1764" s="141">
        <v>29854</v>
      </c>
      <c r="N1764" s="141">
        <v>4448.2359999999999</v>
      </c>
      <c r="O1764" s="144"/>
      <c r="R1764" s="10"/>
    </row>
    <row r="1765" spans="1:18" ht="14.4" x14ac:dyDescent="0.3">
      <c r="A1765" s="143">
        <v>45357.636087962965</v>
      </c>
      <c r="B1765" s="46">
        <f t="shared" si="27"/>
        <v>45357.636111111111</v>
      </c>
      <c r="C1765" s="141">
        <v>1.8385478260869601</v>
      </c>
      <c r="D1765" s="141">
        <v>1.1531</v>
      </c>
      <c r="E1765" s="141">
        <v>1399.7</v>
      </c>
      <c r="F1765" s="141">
        <v>38.93</v>
      </c>
      <c r="G1765" s="141">
        <v>51.674999999999997</v>
      </c>
      <c r="H1765" s="141">
        <v>36.064999999999998</v>
      </c>
      <c r="I1765" s="141">
        <v>6.6031764705882399</v>
      </c>
      <c r="J1765" s="141">
        <v>5.1466666666666701</v>
      </c>
      <c r="K1765" s="141">
        <v>44.36</v>
      </c>
      <c r="L1765" s="144"/>
      <c r="M1765" s="141">
        <v>29900.400000000001</v>
      </c>
      <c r="N1765" s="141">
        <v>4447.1697142857101</v>
      </c>
      <c r="O1765" s="144"/>
      <c r="R1765" s="10"/>
    </row>
    <row r="1766" spans="1:18" ht="14.4" x14ac:dyDescent="0.3">
      <c r="A1766" s="143">
        <v>45357.636782407404</v>
      </c>
      <c r="B1766" s="46">
        <f t="shared" si="27"/>
        <v>45357.636805555558</v>
      </c>
      <c r="C1766" s="141">
        <v>1.82770869565217</v>
      </c>
      <c r="D1766" s="141">
        <v>1.1704565217391301</v>
      </c>
      <c r="E1766" s="141">
        <v>1399.6391304347801</v>
      </c>
      <c r="F1766" s="141">
        <v>40.1095652173913</v>
      </c>
      <c r="G1766" s="141">
        <v>51.81</v>
      </c>
      <c r="H1766" s="141">
        <v>36.06</v>
      </c>
      <c r="I1766" s="141">
        <v>6.6212499999999999</v>
      </c>
      <c r="J1766" s="141">
        <v>5.1680000000000001</v>
      </c>
      <c r="K1766" s="141">
        <v>44.274999999999999</v>
      </c>
      <c r="L1766" s="144"/>
      <c r="M1766" s="141">
        <v>29900.400000000001</v>
      </c>
      <c r="N1766" s="141">
        <v>4446.0556315789499</v>
      </c>
      <c r="O1766" s="144"/>
      <c r="R1766" s="10"/>
    </row>
    <row r="1767" spans="1:18" ht="14.4" x14ac:dyDescent="0.3">
      <c r="A1767" s="143">
        <v>45357.637476851851</v>
      </c>
      <c r="B1767" s="46">
        <f t="shared" si="27"/>
        <v>45357.637500000004</v>
      </c>
      <c r="C1767" s="141">
        <v>1.8377956521739101</v>
      </c>
      <c r="D1767" s="141">
        <v>1.1601347826087001</v>
      </c>
      <c r="E1767" s="141">
        <v>1399.8772727272701</v>
      </c>
      <c r="F1767" s="141">
        <v>40.2173913043478</v>
      </c>
      <c r="G1767" s="141">
        <v>51.6</v>
      </c>
      <c r="H1767" s="141">
        <v>36.054285714285697</v>
      </c>
      <c r="I1767" s="141">
        <v>6.6037058823529398</v>
      </c>
      <c r="J1767" s="141">
        <v>5.1683333333333303</v>
      </c>
      <c r="K1767" s="141">
        <v>44.383333333333297</v>
      </c>
      <c r="L1767" s="144"/>
      <c r="M1767" s="141">
        <v>29943.333333333299</v>
      </c>
      <c r="N1767" s="141">
        <v>4444.93776190476</v>
      </c>
      <c r="O1767" s="144"/>
      <c r="R1767" s="10"/>
    </row>
    <row r="1768" spans="1:18" ht="14.4" x14ac:dyDescent="0.3">
      <c r="A1768" s="143">
        <v>45357.638171296298</v>
      </c>
      <c r="B1768" s="46">
        <f t="shared" si="27"/>
        <v>45357.638194444444</v>
      </c>
      <c r="C1768" s="141">
        <v>1.8298347826087</v>
      </c>
      <c r="D1768" s="141">
        <v>1.1756045454545501</v>
      </c>
      <c r="E1768" s="141">
        <v>1400.2</v>
      </c>
      <c r="F1768" s="141">
        <v>39.047391304347798</v>
      </c>
      <c r="G1768" s="141">
        <v>51.895000000000003</v>
      </c>
      <c r="H1768" s="141">
        <v>36.06</v>
      </c>
      <c r="I1768" s="141">
        <v>6.6184210526315796</v>
      </c>
      <c r="J1768" s="141">
        <v>5.2050000000000001</v>
      </c>
      <c r="K1768" s="141">
        <v>44.384</v>
      </c>
      <c r="L1768" s="144"/>
      <c r="M1768" s="141">
        <v>29993</v>
      </c>
      <c r="N1768" s="141">
        <v>4443.8112380952398</v>
      </c>
      <c r="O1768" s="144"/>
      <c r="R1768" s="10"/>
    </row>
    <row r="1769" spans="1:18" ht="14.4" x14ac:dyDescent="0.3">
      <c r="A1769" s="143">
        <v>45357.638865740744</v>
      </c>
      <c r="B1769" s="46">
        <f t="shared" si="27"/>
        <v>45357.638888888891</v>
      </c>
      <c r="C1769" s="141">
        <v>1.83005652173913</v>
      </c>
      <c r="D1769" s="141">
        <v>1.17260454545455</v>
      </c>
      <c r="E1769" s="141">
        <v>1400.30434782609</v>
      </c>
      <c r="F1769" s="141">
        <v>40.660434782608696</v>
      </c>
      <c r="G1769" s="141">
        <v>51.67</v>
      </c>
      <c r="H1769" s="141">
        <v>36.046666666666702</v>
      </c>
      <c r="I1769" s="141">
        <v>6.6092500000000003</v>
      </c>
      <c r="J1769" s="141">
        <v>5.21</v>
      </c>
      <c r="K1769" s="141">
        <v>44.371000000000002</v>
      </c>
      <c r="L1769" s="144"/>
      <c r="M1769" s="141">
        <v>30021</v>
      </c>
      <c r="N1769" s="141">
        <v>4442.7788181818196</v>
      </c>
      <c r="O1769" s="144"/>
      <c r="R1769" s="10"/>
    </row>
    <row r="1770" spans="1:18" ht="14.4" x14ac:dyDescent="0.3">
      <c r="A1770" s="143">
        <v>45357.639560185184</v>
      </c>
      <c r="B1770" s="46">
        <f t="shared" si="27"/>
        <v>45357.639583333337</v>
      </c>
      <c r="C1770" s="141">
        <v>1.82811739130435</v>
      </c>
      <c r="D1770" s="141">
        <v>1.17402608695652</v>
      </c>
      <c r="E1770" s="141">
        <v>1399.51304347826</v>
      </c>
      <c r="F1770" s="141">
        <v>38.893636363636404</v>
      </c>
      <c r="G1770" s="141">
        <v>51.93</v>
      </c>
      <c r="H1770" s="141">
        <v>36.048000000000002</v>
      </c>
      <c r="I1770" s="141">
        <v>6.6100588235294104</v>
      </c>
      <c r="J1770" s="141">
        <v>5.2149999999999999</v>
      </c>
      <c r="K1770" s="141">
        <v>44.417142857142899</v>
      </c>
      <c r="L1770" s="144"/>
      <c r="M1770" s="141">
        <v>30069</v>
      </c>
      <c r="N1770" s="141">
        <v>4441.5866666666598</v>
      </c>
      <c r="O1770" s="144"/>
      <c r="R1770" s="10"/>
    </row>
    <row r="1771" spans="1:18" ht="14.4" x14ac:dyDescent="0.3">
      <c r="A1771" s="143">
        <v>45357.64025462963</v>
      </c>
      <c r="B1771" s="46">
        <f t="shared" si="27"/>
        <v>45357.640277777777</v>
      </c>
      <c r="C1771" s="141">
        <v>1.8240291666666699</v>
      </c>
      <c r="D1771" s="141">
        <v>1.1742916666666701</v>
      </c>
      <c r="E1771" s="141">
        <v>1400.0826086956499</v>
      </c>
      <c r="F1771" s="141">
        <v>40.570416666666702</v>
      </c>
      <c r="G1771" s="141">
        <v>51.854999999999997</v>
      </c>
      <c r="H1771" s="141">
        <v>36.045000000000002</v>
      </c>
      <c r="I1771" s="141">
        <v>6.6124999999999998</v>
      </c>
      <c r="J1771" s="141">
        <v>5.218</v>
      </c>
      <c r="K1771" s="141">
        <v>44.389000000000003</v>
      </c>
      <c r="L1771" s="144"/>
      <c r="M1771" s="141">
        <v>30103</v>
      </c>
      <c r="N1771" s="141">
        <v>4440.4752727272698</v>
      </c>
      <c r="O1771" s="144"/>
      <c r="R1771" s="10"/>
    </row>
    <row r="1772" spans="1:18" ht="14.4" x14ac:dyDescent="0.3">
      <c r="A1772" s="143">
        <v>45357.640949074077</v>
      </c>
      <c r="B1772" s="46">
        <f t="shared" si="27"/>
        <v>45357.640972222223</v>
      </c>
      <c r="C1772" s="141">
        <v>1.82740454545455</v>
      </c>
      <c r="D1772" s="141">
        <v>1.1651045454545499</v>
      </c>
      <c r="E1772" s="141">
        <v>1400.27727272727</v>
      </c>
      <c r="F1772" s="141">
        <v>39.852272727272698</v>
      </c>
      <c r="G1772" s="141">
        <v>51.844999999999999</v>
      </c>
      <c r="H1772" s="141">
        <v>36.049999999999997</v>
      </c>
      <c r="I1772" s="141">
        <v>6.6033333333333299</v>
      </c>
      <c r="J1772" s="141">
        <v>5.2157142857142897</v>
      </c>
      <c r="K1772" s="141">
        <v>44.5042857142857</v>
      </c>
      <c r="L1772" s="144"/>
      <c r="M1772" s="141">
        <v>30139.166666666701</v>
      </c>
      <c r="N1772" s="141">
        <v>4439.4694499999996</v>
      </c>
      <c r="O1772" s="144"/>
      <c r="R1772" s="10"/>
    </row>
    <row r="1773" spans="1:18" ht="14.4" x14ac:dyDescent="0.3">
      <c r="A1773" s="143">
        <v>45357.641643518517</v>
      </c>
      <c r="B1773" s="46">
        <f t="shared" si="27"/>
        <v>45357.64166666667</v>
      </c>
      <c r="C1773" s="141">
        <v>1.8262260869565199</v>
      </c>
      <c r="D1773" s="141">
        <v>1.1797521739130401</v>
      </c>
      <c r="E1773" s="141">
        <v>1400.1173913043499</v>
      </c>
      <c r="F1773" s="141">
        <v>40.566521739130401</v>
      </c>
      <c r="G1773" s="141">
        <v>51.795000000000002</v>
      </c>
      <c r="H1773" s="141">
        <v>36.049999999999997</v>
      </c>
      <c r="I1773" s="141">
        <v>6.6213888888888901</v>
      </c>
      <c r="J1773" s="141">
        <v>5.2649999999999997</v>
      </c>
      <c r="K1773" s="141">
        <v>44.445999999999998</v>
      </c>
      <c r="L1773" s="144"/>
      <c r="M1773" s="141">
        <v>30139.166666666701</v>
      </c>
      <c r="N1773" s="141">
        <v>4438.3478095237997</v>
      </c>
      <c r="O1773" s="144"/>
      <c r="R1773" s="10"/>
    </row>
    <row r="1774" spans="1:18" ht="14.4" x14ac:dyDescent="0.3">
      <c r="A1774" s="143">
        <v>45357.642337962963</v>
      </c>
      <c r="B1774" s="46">
        <f t="shared" si="27"/>
        <v>45357.642361111109</v>
      </c>
      <c r="C1774" s="141">
        <v>1.8283478260869599</v>
      </c>
      <c r="D1774" s="141">
        <v>1.1633652173913001</v>
      </c>
      <c r="E1774" s="141">
        <v>1399.9</v>
      </c>
      <c r="F1774" s="141">
        <v>39.3861904761905</v>
      </c>
      <c r="G1774" s="141">
        <v>51.914999999999999</v>
      </c>
      <c r="H1774" s="141">
        <v>36.045000000000002</v>
      </c>
      <c r="I1774" s="141">
        <v>6.6028333333333302</v>
      </c>
      <c r="J1774" s="141">
        <v>5.2549999999999999</v>
      </c>
      <c r="K1774" s="141">
        <v>44.454999999999998</v>
      </c>
      <c r="L1774" s="144"/>
      <c r="M1774" s="141">
        <v>30194.333333333299</v>
      </c>
      <c r="N1774" s="141">
        <v>4437.1632380952396</v>
      </c>
      <c r="O1774" s="144"/>
      <c r="R1774" s="10"/>
    </row>
    <row r="1775" spans="1:18" ht="14.4" x14ac:dyDescent="0.3">
      <c r="A1775" s="143">
        <v>45357.64303240741</v>
      </c>
      <c r="B1775" s="46">
        <f t="shared" si="27"/>
        <v>45357.643055555556</v>
      </c>
      <c r="C1775" s="141">
        <v>1.8209956521739099</v>
      </c>
      <c r="D1775" s="141">
        <v>1.1827000000000001</v>
      </c>
      <c r="E1775" s="141">
        <v>1399.99545454545</v>
      </c>
      <c r="F1775" s="141">
        <v>39.8569565217391</v>
      </c>
      <c r="G1775" s="141">
        <v>52.05</v>
      </c>
      <c r="H1775" s="141">
        <v>36.054285714285697</v>
      </c>
      <c r="I1775" s="141">
        <v>6.6178235294117602</v>
      </c>
      <c r="J1775" s="141">
        <v>5.26</v>
      </c>
      <c r="K1775" s="141">
        <v>44.397777777777797</v>
      </c>
      <c r="L1775" s="144"/>
      <c r="M1775" s="141">
        <v>30248</v>
      </c>
      <c r="N1775" s="141">
        <v>4436.0131499999998</v>
      </c>
      <c r="O1775" s="144"/>
      <c r="R1775" s="10"/>
    </row>
    <row r="1776" spans="1:18" ht="14.4" x14ac:dyDescent="0.3">
      <c r="A1776" s="143">
        <v>45357.643726851849</v>
      </c>
      <c r="B1776" s="46">
        <f t="shared" si="27"/>
        <v>45357.643750000003</v>
      </c>
      <c r="C1776" s="141">
        <v>1.8298434782608699</v>
      </c>
      <c r="D1776" s="141">
        <v>1.1660608695652199</v>
      </c>
      <c r="E1776" s="141">
        <v>1400.21818181818</v>
      </c>
      <c r="F1776" s="141">
        <v>40.778260869565202</v>
      </c>
      <c r="G1776" s="141">
        <v>51.755000000000003</v>
      </c>
      <c r="H1776" s="141">
        <v>36.055</v>
      </c>
      <c r="I1776" s="141">
        <v>6.6064999999999996</v>
      </c>
      <c r="J1776" s="141">
        <v>5.2725</v>
      </c>
      <c r="K1776" s="141">
        <v>44.478000000000002</v>
      </c>
      <c r="L1776" s="144"/>
      <c r="M1776" s="141">
        <v>30270</v>
      </c>
      <c r="N1776" s="141">
        <v>4434.9336315789496</v>
      </c>
      <c r="O1776" s="144"/>
      <c r="R1776" s="10"/>
    </row>
    <row r="1777" spans="1:18" ht="14.4" x14ac:dyDescent="0.3">
      <c r="A1777" s="143">
        <v>45357.644421296296</v>
      </c>
      <c r="B1777" s="46">
        <f t="shared" si="27"/>
        <v>45357.64444444445</v>
      </c>
      <c r="C1777" s="141">
        <v>1.8255565217391301</v>
      </c>
      <c r="D1777" s="141">
        <v>1.1708347826087</v>
      </c>
      <c r="E1777" s="141">
        <v>1399.96818181818</v>
      </c>
      <c r="F1777" s="141">
        <v>39.159523809523797</v>
      </c>
      <c r="G1777" s="141">
        <v>51.99</v>
      </c>
      <c r="H1777" s="141">
        <v>36.055</v>
      </c>
      <c r="I1777" s="141">
        <v>6.6051111111111096</v>
      </c>
      <c r="J1777" s="141">
        <v>5.27</v>
      </c>
      <c r="K1777" s="141">
        <v>44.478333333333303</v>
      </c>
      <c r="L1777" s="144"/>
      <c r="M1777" s="141">
        <v>30293.666666666701</v>
      </c>
      <c r="N1777" s="141">
        <v>4433.8032727272703</v>
      </c>
      <c r="O1777" s="144"/>
      <c r="R1777" s="10"/>
    </row>
    <row r="1778" spans="1:18" ht="14.4" x14ac:dyDescent="0.3">
      <c r="A1778" s="143">
        <v>45357.645115740743</v>
      </c>
      <c r="B1778" s="46">
        <f t="shared" si="27"/>
        <v>45357.645138888889</v>
      </c>
      <c r="C1778" s="141">
        <v>1.8186956521739099</v>
      </c>
      <c r="D1778" s="141">
        <v>1.1671913043478299</v>
      </c>
      <c r="E1778" s="141">
        <v>1400.0869565217399</v>
      </c>
      <c r="F1778" s="141">
        <v>39.950454545454498</v>
      </c>
      <c r="G1778" s="141">
        <v>52.064999999999998</v>
      </c>
      <c r="H1778" s="141">
        <v>36.055999999999997</v>
      </c>
      <c r="I1778" s="141">
        <v>6.6072352941176504</v>
      </c>
      <c r="J1778" s="141">
        <v>5.2966666666666704</v>
      </c>
      <c r="K1778" s="141">
        <v>44.383749999999999</v>
      </c>
      <c r="L1778" s="144"/>
      <c r="M1778" s="141">
        <v>30359.599999999999</v>
      </c>
      <c r="N1778" s="141">
        <v>4432.6553809523803</v>
      </c>
      <c r="O1778" s="144"/>
      <c r="R1778" s="10"/>
    </row>
    <row r="1779" spans="1:18" ht="14.4" x14ac:dyDescent="0.3">
      <c r="A1779" s="143">
        <v>45357.645810185182</v>
      </c>
      <c r="B1779" s="46">
        <f t="shared" si="27"/>
        <v>45357.645833333336</v>
      </c>
      <c r="C1779" s="141">
        <v>1.8208130434782599</v>
      </c>
      <c r="D1779" s="141">
        <v>1.1714304347826101</v>
      </c>
      <c r="E1779" s="141">
        <v>1399.9095238095199</v>
      </c>
      <c r="F1779" s="141">
        <v>40.815652173913001</v>
      </c>
      <c r="G1779" s="141">
        <v>51.914999999999999</v>
      </c>
      <c r="H1779" s="141">
        <v>36.053333333333299</v>
      </c>
      <c r="I1779" s="141">
        <v>6.6159999999999997</v>
      </c>
      <c r="J1779" s="141">
        <v>5.306</v>
      </c>
      <c r="K1779" s="141">
        <v>44.494444444444397</v>
      </c>
      <c r="L1779" s="144"/>
      <c r="M1779" s="141">
        <v>30359.599999999999</v>
      </c>
      <c r="N1779" s="141">
        <v>4431.5498095238099</v>
      </c>
      <c r="O1779" s="144"/>
      <c r="R1779" s="10"/>
    </row>
    <row r="1780" spans="1:18" ht="14.4" x14ac:dyDescent="0.3">
      <c r="A1780" s="143">
        <v>45357.646504629629</v>
      </c>
      <c r="B1780" s="46">
        <f t="shared" si="27"/>
        <v>45357.646527777782</v>
      </c>
      <c r="C1780" s="141">
        <v>1.8258782608695701</v>
      </c>
      <c r="D1780" s="141">
        <v>1.17012608695652</v>
      </c>
      <c r="E1780" s="141">
        <v>1400.3</v>
      </c>
      <c r="F1780" s="141">
        <v>39.3547826086957</v>
      </c>
      <c r="G1780" s="141">
        <v>51.965000000000003</v>
      </c>
      <c r="H1780" s="141">
        <v>36.045000000000002</v>
      </c>
      <c r="I1780" s="141">
        <v>6.6025</v>
      </c>
      <c r="J1780" s="141">
        <v>5.2833333333333297</v>
      </c>
      <c r="K1780" s="141">
        <v>44.533999999999999</v>
      </c>
      <c r="L1780" s="144"/>
      <c r="M1780" s="141">
        <v>30412.5</v>
      </c>
      <c r="N1780" s="141">
        <v>4430.4603809523796</v>
      </c>
      <c r="O1780" s="144"/>
      <c r="R1780" s="10"/>
    </row>
    <row r="1781" spans="1:18" ht="14.4" x14ac:dyDescent="0.3">
      <c r="A1781" s="143">
        <v>45357.647199074076</v>
      </c>
      <c r="B1781" s="46">
        <f t="shared" si="27"/>
        <v>45357.647222222222</v>
      </c>
      <c r="C1781" s="141">
        <v>1.8211391304347799</v>
      </c>
      <c r="D1781" s="141">
        <v>1.18275217391304</v>
      </c>
      <c r="E1781" s="141">
        <v>1399.75652173913</v>
      </c>
      <c r="F1781" s="141">
        <v>39.678421052631599</v>
      </c>
      <c r="G1781" s="141">
        <v>52.05</v>
      </c>
      <c r="H1781" s="141">
        <v>36.045000000000002</v>
      </c>
      <c r="I1781" s="141">
        <v>6.6008823529411798</v>
      </c>
      <c r="J1781" s="141">
        <v>5.3085714285714296</v>
      </c>
      <c r="K1781" s="141">
        <v>44.432499999999997</v>
      </c>
      <c r="L1781" s="144"/>
      <c r="M1781" s="141">
        <v>30465.599999999999</v>
      </c>
      <c r="N1781" s="141">
        <v>4429.3064999999997</v>
      </c>
      <c r="O1781" s="144"/>
      <c r="R1781" s="10"/>
    </row>
    <row r="1782" spans="1:18" ht="14.4" x14ac:dyDescent="0.3">
      <c r="A1782" s="143">
        <v>45357.647893518515</v>
      </c>
      <c r="B1782" s="46">
        <f t="shared" si="27"/>
        <v>45357.647916666669</v>
      </c>
      <c r="C1782" s="141">
        <v>1.8210173913043499</v>
      </c>
      <c r="D1782" s="141">
        <v>1.17402608695652</v>
      </c>
      <c r="E1782" s="141">
        <v>1399.95217391304</v>
      </c>
      <c r="F1782" s="141">
        <v>40.270000000000003</v>
      </c>
      <c r="G1782" s="141">
        <v>52.04</v>
      </c>
      <c r="H1782" s="141">
        <v>36.049999999999997</v>
      </c>
      <c r="I1782" s="141">
        <v>6.6227</v>
      </c>
      <c r="J1782" s="141">
        <v>5.335</v>
      </c>
      <c r="K1782" s="141">
        <v>44.465000000000003</v>
      </c>
      <c r="L1782" s="144"/>
      <c r="M1782" s="141">
        <v>30520</v>
      </c>
      <c r="N1782" s="141">
        <v>4428.1657142857102</v>
      </c>
      <c r="O1782" s="144"/>
      <c r="R1782" s="10"/>
    </row>
    <row r="1783" spans="1:18" ht="14.4" x14ac:dyDescent="0.3">
      <c r="A1783" s="143">
        <v>45357.648587962962</v>
      </c>
      <c r="B1783" s="46">
        <f t="shared" si="27"/>
        <v>45357.648611111115</v>
      </c>
      <c r="C1783" s="141">
        <v>1.8270695652173901</v>
      </c>
      <c r="D1783" s="141">
        <v>1.17757826086957</v>
      </c>
      <c r="E1783" s="141">
        <v>1400.1652173913001</v>
      </c>
      <c r="F1783" s="141">
        <v>40.49</v>
      </c>
      <c r="G1783" s="141">
        <v>51.82</v>
      </c>
      <c r="H1783" s="141">
        <v>36.045000000000002</v>
      </c>
      <c r="I1783" s="141">
        <v>6.6058888888888898</v>
      </c>
      <c r="J1783" s="141">
        <v>5.31</v>
      </c>
      <c r="K1783" s="141">
        <v>44.536000000000001</v>
      </c>
      <c r="L1783" s="144"/>
      <c r="M1783" s="141">
        <v>30520</v>
      </c>
      <c r="N1783" s="141">
        <v>4427.0382857142904</v>
      </c>
      <c r="O1783" s="144"/>
      <c r="R1783" s="10"/>
    </row>
    <row r="1784" spans="1:18" ht="14.4" x14ac:dyDescent="0.3">
      <c r="A1784" s="143">
        <v>45357.649282407408</v>
      </c>
      <c r="B1784" s="46">
        <f t="shared" si="27"/>
        <v>45357.649305555555</v>
      </c>
      <c r="C1784" s="141">
        <v>1.82173043478261</v>
      </c>
      <c r="D1784" s="141">
        <v>1.1803434782608699</v>
      </c>
      <c r="E1784" s="141">
        <v>1400.1818181818201</v>
      </c>
      <c r="F1784" s="141">
        <v>38.7869565217391</v>
      </c>
      <c r="G1784" s="141">
        <v>52.15</v>
      </c>
      <c r="H1784" s="141">
        <v>36.048000000000002</v>
      </c>
      <c r="I1784" s="141">
        <v>6.6151999999999997</v>
      </c>
      <c r="J1784" s="141">
        <v>5.3250000000000002</v>
      </c>
      <c r="K1784" s="141">
        <v>44.442727272727304</v>
      </c>
      <c r="L1784" s="144"/>
      <c r="M1784" s="141">
        <v>30566</v>
      </c>
      <c r="N1784" s="141">
        <v>4425.9751428571399</v>
      </c>
      <c r="O1784" s="144"/>
      <c r="R1784" s="10"/>
    </row>
    <row r="1785" spans="1:18" ht="14.4" x14ac:dyDescent="0.3">
      <c r="A1785" s="143">
        <v>45357.649976851855</v>
      </c>
      <c r="B1785" s="46">
        <f t="shared" si="27"/>
        <v>45357.65</v>
      </c>
      <c r="C1785" s="141">
        <v>1.82026363636364</v>
      </c>
      <c r="D1785" s="141">
        <v>1.1845565217391301</v>
      </c>
      <c r="E1785" s="141">
        <v>1399.74090909091</v>
      </c>
      <c r="F1785" s="141">
        <v>40.605652173913001</v>
      </c>
      <c r="G1785" s="141">
        <v>52.024999999999999</v>
      </c>
      <c r="H1785" s="141">
        <v>36.055</v>
      </c>
      <c r="I1785" s="141">
        <v>6.6110555555555601</v>
      </c>
      <c r="J1785" s="141">
        <v>5.3433333333333302</v>
      </c>
      <c r="K1785" s="141">
        <v>44.411111111111097</v>
      </c>
      <c r="L1785" s="144"/>
      <c r="M1785" s="141">
        <v>30604</v>
      </c>
      <c r="N1785" s="141">
        <v>4424.8579499999996</v>
      </c>
      <c r="O1785" s="144"/>
      <c r="R1785" s="10"/>
    </row>
    <row r="1786" spans="1:18" ht="14.4" x14ac:dyDescent="0.3">
      <c r="A1786" s="143">
        <v>45357.650671296295</v>
      </c>
      <c r="B1786" s="46">
        <f t="shared" si="27"/>
        <v>45357.650694444448</v>
      </c>
      <c r="C1786" s="141">
        <v>1.8210772727272699</v>
      </c>
      <c r="D1786" s="141">
        <v>1.1840090909090899</v>
      </c>
      <c r="E1786" s="141">
        <v>1399.95</v>
      </c>
      <c r="F1786" s="141">
        <v>39.7226315789474</v>
      </c>
      <c r="G1786" s="141">
        <v>52.04</v>
      </c>
      <c r="H1786" s="141">
        <v>36.055</v>
      </c>
      <c r="I1786" s="141">
        <v>6.6066250000000002</v>
      </c>
      <c r="J1786" s="141">
        <v>5.3324999999999996</v>
      </c>
      <c r="K1786" s="141">
        <v>44.522500000000001</v>
      </c>
      <c r="L1786" s="144"/>
      <c r="M1786" s="141">
        <v>30651.599999999999</v>
      </c>
      <c r="N1786" s="141">
        <v>4423.70205263158</v>
      </c>
      <c r="O1786" s="144"/>
      <c r="R1786" s="10"/>
    </row>
    <row r="1787" spans="1:18" ht="14.4" x14ac:dyDescent="0.3">
      <c r="A1787" s="143">
        <v>45357.651365740741</v>
      </c>
      <c r="B1787" s="46">
        <f t="shared" si="27"/>
        <v>45357.651388888888</v>
      </c>
      <c r="C1787" s="141">
        <v>1.8236826086956499</v>
      </c>
      <c r="D1787" s="141">
        <v>1.1715565217391299</v>
      </c>
      <c r="E1787" s="141">
        <v>1400.0782608695699</v>
      </c>
      <c r="F1787" s="141">
        <v>40.801818181818199</v>
      </c>
      <c r="G1787" s="141">
        <v>51.82</v>
      </c>
      <c r="H1787" s="141">
        <v>36.055</v>
      </c>
      <c r="I1787" s="141">
        <v>6.6156470588235301</v>
      </c>
      <c r="J1787" s="141">
        <v>5.3833333333333302</v>
      </c>
      <c r="K1787" s="141">
        <v>44.474285714285699</v>
      </c>
      <c r="L1787" s="144"/>
      <c r="M1787" s="141">
        <v>30651.599999999999</v>
      </c>
      <c r="N1787" s="141">
        <v>4422.5863684210499</v>
      </c>
      <c r="O1787" s="144"/>
      <c r="R1787" s="10"/>
    </row>
    <row r="1788" spans="1:18" ht="14.4" x14ac:dyDescent="0.3">
      <c r="A1788" s="143">
        <v>45357.652060185188</v>
      </c>
      <c r="B1788" s="46">
        <f t="shared" si="27"/>
        <v>45357.652083333334</v>
      </c>
      <c r="C1788" s="141">
        <v>1.8259217391304301</v>
      </c>
      <c r="D1788" s="141">
        <v>1.1761217391304299</v>
      </c>
      <c r="E1788" s="141">
        <v>1399.98260869565</v>
      </c>
      <c r="F1788" s="141">
        <v>38.868260869565198</v>
      </c>
      <c r="G1788" s="141">
        <v>52.024999999999999</v>
      </c>
      <c r="H1788" s="141">
        <v>36.055</v>
      </c>
      <c r="I1788" s="141">
        <v>6.6022105263157904</v>
      </c>
      <c r="J1788" s="141">
        <v>5.3650000000000002</v>
      </c>
      <c r="K1788" s="141">
        <v>44.44</v>
      </c>
      <c r="L1788" s="144"/>
      <c r="M1788" s="141">
        <v>30705.75</v>
      </c>
      <c r="N1788" s="141">
        <v>4421.4392380952404</v>
      </c>
      <c r="O1788" s="144"/>
      <c r="R1788" s="10"/>
    </row>
    <row r="1789" spans="1:18" ht="14.4" x14ac:dyDescent="0.3">
      <c r="A1789" s="143">
        <v>45357.652754629627</v>
      </c>
      <c r="B1789" s="46">
        <f t="shared" si="27"/>
        <v>45357.652777777781</v>
      </c>
      <c r="C1789" s="141">
        <v>1.8124478260869601</v>
      </c>
      <c r="D1789" s="141">
        <v>1.18804782608696</v>
      </c>
      <c r="E1789" s="141">
        <v>1400.0863636363599</v>
      </c>
      <c r="F1789" s="141">
        <v>39.7515</v>
      </c>
      <c r="G1789" s="141">
        <v>52.284999999999997</v>
      </c>
      <c r="H1789" s="141">
        <v>36.055</v>
      </c>
      <c r="I1789" s="141">
        <v>6.6020000000000003</v>
      </c>
      <c r="J1789" s="141">
        <v>5.38</v>
      </c>
      <c r="K1789" s="141">
        <v>44.334545454545498</v>
      </c>
      <c r="L1789" s="144"/>
      <c r="M1789" s="141">
        <v>30761</v>
      </c>
      <c r="N1789" s="141">
        <v>4420.2827500000003</v>
      </c>
      <c r="O1789" s="144"/>
      <c r="R1789" s="10"/>
    </row>
    <row r="1790" spans="1:18" ht="14.4" x14ac:dyDescent="0.3">
      <c r="A1790" s="143">
        <v>45357.653449074074</v>
      </c>
      <c r="B1790" s="46">
        <f t="shared" si="27"/>
        <v>45357.65347222222</v>
      </c>
      <c r="C1790" s="141">
        <v>1.81953043478261</v>
      </c>
      <c r="D1790" s="141">
        <v>1.1777</v>
      </c>
      <c r="E1790" s="141">
        <v>1400.2047619047601</v>
      </c>
      <c r="F1790" s="141">
        <v>40.915652173913003</v>
      </c>
      <c r="G1790" s="141">
        <v>51.99</v>
      </c>
      <c r="H1790" s="141">
        <v>36.064999999999998</v>
      </c>
      <c r="I1790" s="141">
        <v>6.62083333333333</v>
      </c>
      <c r="J1790" s="141">
        <v>5.41</v>
      </c>
      <c r="K1790" s="141">
        <v>44.490833333333299</v>
      </c>
      <c r="L1790" s="141"/>
      <c r="M1790" s="141">
        <v>30812</v>
      </c>
      <c r="N1790" s="141">
        <v>4419.14269565217</v>
      </c>
      <c r="O1790" s="144"/>
      <c r="R1790" s="10"/>
    </row>
    <row r="1791" spans="1:18" ht="14.4" x14ac:dyDescent="0.3">
      <c r="A1791" s="143">
        <v>45357.654143518521</v>
      </c>
      <c r="B1791" s="46">
        <f t="shared" si="27"/>
        <v>45357.654166666667</v>
      </c>
      <c r="C1791" s="141">
        <v>1.82683913043478</v>
      </c>
      <c r="D1791" s="141">
        <v>1.1738913043478301</v>
      </c>
      <c r="E1791" s="141">
        <v>1400.1</v>
      </c>
      <c r="F1791" s="141">
        <v>40.017391304347797</v>
      </c>
      <c r="G1791" s="141">
        <v>51.854999999999997</v>
      </c>
      <c r="H1791" s="141">
        <v>36.064999999999998</v>
      </c>
      <c r="I1791" s="141">
        <v>6.6046666666666702</v>
      </c>
      <c r="J1791" s="141">
        <v>5.3920000000000003</v>
      </c>
      <c r="K1791" s="141">
        <v>44.578333333333298</v>
      </c>
      <c r="L1791" s="144"/>
      <c r="M1791" s="141">
        <v>30822.75</v>
      </c>
      <c r="N1791" s="141">
        <v>4417.9829499999996</v>
      </c>
      <c r="O1791" s="144"/>
      <c r="R1791" s="10"/>
    </row>
    <row r="1792" spans="1:18" ht="14.4" x14ac:dyDescent="0.3">
      <c r="A1792" s="143">
        <v>45357.65483796296</v>
      </c>
      <c r="B1792" s="46">
        <f t="shared" si="27"/>
        <v>45357.654861111114</v>
      </c>
      <c r="C1792" s="141">
        <v>1.8155318181818201</v>
      </c>
      <c r="D1792" s="141">
        <v>1.1866318181818201</v>
      </c>
      <c r="E1792" s="141">
        <v>1400.0772727272699</v>
      </c>
      <c r="F1792" s="141">
        <v>38.646818181818198</v>
      </c>
      <c r="G1792" s="141">
        <v>52.23</v>
      </c>
      <c r="H1792" s="141">
        <v>36.064999999999998</v>
      </c>
      <c r="I1792" s="141">
        <v>6.6189411764705897</v>
      </c>
      <c r="J1792" s="141">
        <v>5.3949999999999996</v>
      </c>
      <c r="K1792" s="141">
        <v>44.395454545454498</v>
      </c>
      <c r="L1792" s="144"/>
      <c r="M1792" s="141">
        <v>30870.333333333299</v>
      </c>
      <c r="N1792" s="141">
        <v>4416.8725000000004</v>
      </c>
      <c r="O1792" s="144"/>
      <c r="R1792" s="10"/>
    </row>
    <row r="1793" spans="1:18" ht="14.4" x14ac:dyDescent="0.3">
      <c r="A1793" s="143">
        <v>45357.655532407407</v>
      </c>
      <c r="B1793" s="46">
        <f t="shared" si="27"/>
        <v>45357.655555555561</v>
      </c>
      <c r="C1793" s="141">
        <v>1.8152565217391301</v>
      </c>
      <c r="D1793" s="141">
        <v>1.18236956521739</v>
      </c>
      <c r="E1793" s="141">
        <v>1400.1826086956501</v>
      </c>
      <c r="F1793" s="141">
        <v>40.607272727272701</v>
      </c>
      <c r="G1793" s="141">
        <v>52.05</v>
      </c>
      <c r="H1793" s="141">
        <v>36.063333333333297</v>
      </c>
      <c r="I1793" s="141">
        <v>6.6074999999999999</v>
      </c>
      <c r="J1793" s="141">
        <v>5.41</v>
      </c>
      <c r="K1793" s="141">
        <v>44.402307692307701</v>
      </c>
      <c r="L1793" s="144"/>
      <c r="M1793" s="141">
        <v>30894</v>
      </c>
      <c r="N1793" s="141">
        <v>4415.7792380952396</v>
      </c>
      <c r="O1793" s="144"/>
      <c r="R1793" s="10"/>
    </row>
    <row r="1794" spans="1:18" ht="14.4" x14ac:dyDescent="0.3">
      <c r="A1794" s="143">
        <v>45357.656226851854</v>
      </c>
      <c r="B1794" s="46">
        <f t="shared" si="27"/>
        <v>45357.65625</v>
      </c>
      <c r="C1794" s="141">
        <v>1.8185260869565201</v>
      </c>
      <c r="D1794" s="141">
        <v>1.1856</v>
      </c>
      <c r="E1794" s="141">
        <v>1399.74090909091</v>
      </c>
      <c r="F1794" s="141">
        <v>39.454782608695702</v>
      </c>
      <c r="G1794" s="141">
        <v>52.185000000000002</v>
      </c>
      <c r="H1794" s="141">
        <v>36.07</v>
      </c>
      <c r="I1794" s="141">
        <v>6.6171499999999996</v>
      </c>
      <c r="J1794" s="141">
        <v>5.43</v>
      </c>
      <c r="K1794" s="141">
        <v>44.53</v>
      </c>
      <c r="L1794" s="144"/>
      <c r="M1794" s="141">
        <v>30939.285714285703</v>
      </c>
      <c r="N1794" s="141">
        <v>4414.59285</v>
      </c>
      <c r="O1794" s="144"/>
      <c r="R1794" s="10"/>
    </row>
    <row r="1795" spans="1:18" ht="14.4" x14ac:dyDescent="0.3">
      <c r="A1795" s="143">
        <v>45357.656921296293</v>
      </c>
      <c r="B1795" s="46">
        <f t="shared" ref="B1795:B1858" si="28">MROUND(A1795,"00:01:00")</f>
        <v>45357.656944444447</v>
      </c>
      <c r="C1795" s="141">
        <v>1.81941363636364</v>
      </c>
      <c r="D1795" s="141">
        <v>1.1811347826087</v>
      </c>
      <c r="E1795" s="141">
        <v>1400.23913043478</v>
      </c>
      <c r="F1795" s="141">
        <v>40.685652173912999</v>
      </c>
      <c r="G1795" s="141">
        <v>52.015000000000001</v>
      </c>
      <c r="H1795" s="141">
        <v>36.066666666666698</v>
      </c>
      <c r="I1795" s="141">
        <v>6.6113749999999998</v>
      </c>
      <c r="J1795" s="141">
        <v>5.43</v>
      </c>
      <c r="K1795" s="141">
        <v>44.494999999999997</v>
      </c>
      <c r="L1795" s="144"/>
      <c r="M1795" s="141">
        <v>30977</v>
      </c>
      <c r="N1795" s="141">
        <v>4413.3988571428599</v>
      </c>
      <c r="O1795" s="144"/>
      <c r="R1795" s="10"/>
    </row>
    <row r="1796" spans="1:18" ht="14.4" x14ac:dyDescent="0.3">
      <c r="A1796" s="143">
        <v>45357.65761574074</v>
      </c>
      <c r="B1796" s="46">
        <f t="shared" si="28"/>
        <v>45357.657638888893</v>
      </c>
      <c r="C1796" s="141">
        <v>1.81790416666667</v>
      </c>
      <c r="D1796" s="141">
        <v>1.1873</v>
      </c>
      <c r="E1796" s="141">
        <v>1399.94782608696</v>
      </c>
      <c r="F1796" s="141">
        <v>38.9791666666667</v>
      </c>
      <c r="G1796" s="141">
        <v>52.26</v>
      </c>
      <c r="H1796" s="141">
        <v>36.065555555555598</v>
      </c>
      <c r="I1796" s="141">
        <v>6.60344444444444</v>
      </c>
      <c r="J1796" s="141">
        <v>5.4349999999999996</v>
      </c>
      <c r="K1796" s="141">
        <v>44.485714285714302</v>
      </c>
      <c r="L1796" s="144"/>
      <c r="M1796" s="141">
        <v>31004.666666666701</v>
      </c>
      <c r="N1796" s="141">
        <v>4412.2223043478298</v>
      </c>
      <c r="O1796" s="144"/>
      <c r="R1796" s="10"/>
    </row>
    <row r="1797" spans="1:18" ht="14.4" x14ac:dyDescent="0.3">
      <c r="A1797" s="143">
        <v>45357.658310185187</v>
      </c>
      <c r="B1797" s="46">
        <f t="shared" si="28"/>
        <v>45357.658333333333</v>
      </c>
      <c r="C1797" s="141">
        <v>1.81282608695652</v>
      </c>
      <c r="D1797" s="141">
        <v>1.18547826086957</v>
      </c>
      <c r="E1797" s="141">
        <v>1400.20869565217</v>
      </c>
      <c r="F1797" s="141">
        <v>40.17</v>
      </c>
      <c r="G1797" s="141">
        <v>52.255000000000003</v>
      </c>
      <c r="H1797" s="141">
        <v>36.064999999999998</v>
      </c>
      <c r="I1797" s="141">
        <v>6.6033888888888903</v>
      </c>
      <c r="J1797" s="141">
        <v>5.4649999999999999</v>
      </c>
      <c r="K1797" s="141">
        <v>44.416363636363599</v>
      </c>
      <c r="L1797" s="144"/>
      <c r="M1797" s="141">
        <v>31044.333333333299</v>
      </c>
      <c r="N1797" s="141">
        <v>4411.0151578947398</v>
      </c>
      <c r="O1797" s="144"/>
      <c r="R1797" s="10"/>
    </row>
    <row r="1798" spans="1:18" ht="14.4" x14ac:dyDescent="0.3">
      <c r="A1798" s="143">
        <v>45357.659004629626</v>
      </c>
      <c r="B1798" s="46">
        <f t="shared" si="28"/>
        <v>45357.65902777778</v>
      </c>
      <c r="C1798" s="141">
        <v>1.81461739130435</v>
      </c>
      <c r="D1798" s="141">
        <v>1.18839130434783</v>
      </c>
      <c r="E1798" s="141">
        <v>1399.7</v>
      </c>
      <c r="F1798" s="141">
        <v>40.383000000000003</v>
      </c>
      <c r="G1798" s="141">
        <v>52.134999999999998</v>
      </c>
      <c r="H1798" s="141">
        <v>36.064999999999998</v>
      </c>
      <c r="I1798" s="141">
        <v>6.6027368421052604</v>
      </c>
      <c r="J1798" s="141">
        <v>5.49</v>
      </c>
      <c r="K1798" s="141">
        <v>44.532499999999999</v>
      </c>
      <c r="L1798" s="144"/>
      <c r="M1798" s="141">
        <v>31088.333333333299</v>
      </c>
      <c r="N1798" s="141">
        <v>4409.7932272727303</v>
      </c>
      <c r="O1798" s="144"/>
      <c r="R1798" s="10"/>
    </row>
    <row r="1799" spans="1:18" ht="14.4" x14ac:dyDescent="0.3">
      <c r="A1799" s="143">
        <v>45357.659699074073</v>
      </c>
      <c r="B1799" s="46">
        <f t="shared" si="28"/>
        <v>45357.659722222226</v>
      </c>
      <c r="C1799" s="141">
        <v>1.81774090909091</v>
      </c>
      <c r="D1799" s="141">
        <v>1.1801181818181801</v>
      </c>
      <c r="E1799" s="141">
        <v>1400.45</v>
      </c>
      <c r="F1799" s="141">
        <v>40.325789473684203</v>
      </c>
      <c r="G1799" s="141">
        <v>52.075000000000003</v>
      </c>
      <c r="H1799" s="141">
        <v>36.0614285714286</v>
      </c>
      <c r="I1799" s="141">
        <v>6.6008947368420996</v>
      </c>
      <c r="J1799" s="141">
        <v>5.5</v>
      </c>
      <c r="K1799" s="141">
        <v>44.54</v>
      </c>
      <c r="L1799" s="144"/>
      <c r="M1799" s="141">
        <v>31132.5</v>
      </c>
      <c r="N1799" s="141">
        <v>4408.7252631578904</v>
      </c>
      <c r="O1799" s="144"/>
      <c r="R1799" s="10"/>
    </row>
    <row r="1800" spans="1:18" ht="14.4" x14ac:dyDescent="0.3">
      <c r="A1800" s="143">
        <v>45357.660393518519</v>
      </c>
      <c r="B1800" s="46">
        <f t="shared" si="28"/>
        <v>45357.660416666666</v>
      </c>
      <c r="C1800" s="141">
        <v>1.8204913043478299</v>
      </c>
      <c r="D1800" s="141">
        <v>1.1766000000000001</v>
      </c>
      <c r="E1800" s="141">
        <v>1400.26363636364</v>
      </c>
      <c r="F1800" s="141">
        <v>40.195714285714303</v>
      </c>
      <c r="G1800" s="141">
        <v>52.015000000000001</v>
      </c>
      <c r="H1800" s="141">
        <v>36.064999999999998</v>
      </c>
      <c r="I1800" s="141">
        <v>6.6210476190476202</v>
      </c>
      <c r="J1800" s="141">
        <v>5.4859999999999998</v>
      </c>
      <c r="K1800" s="141">
        <v>44.48</v>
      </c>
      <c r="L1800" s="144"/>
      <c r="M1800" s="141">
        <v>31179.5</v>
      </c>
      <c r="N1800" s="141">
        <v>4407.5785909090901</v>
      </c>
      <c r="O1800" s="144"/>
      <c r="R1800" s="10"/>
    </row>
    <row r="1801" spans="1:18" ht="14.4" x14ac:dyDescent="0.3">
      <c r="A1801" s="143">
        <v>45357.661087962966</v>
      </c>
      <c r="B1801" s="46">
        <f t="shared" si="28"/>
        <v>45357.661111111112</v>
      </c>
      <c r="C1801" s="141">
        <v>1.8195956521739101</v>
      </c>
      <c r="D1801" s="141">
        <v>1.1865391304347801</v>
      </c>
      <c r="E1801" s="141">
        <v>1399.79130434783</v>
      </c>
      <c r="F1801" s="141">
        <v>38.528695652173901</v>
      </c>
      <c r="G1801" s="141">
        <v>52.27</v>
      </c>
      <c r="H1801" s="141">
        <v>36.054000000000002</v>
      </c>
      <c r="I1801" s="141">
        <v>6.6033333333333299</v>
      </c>
      <c r="J1801" s="141">
        <v>5.4616666666666696</v>
      </c>
      <c r="K1801" s="141">
        <v>44.424999999999997</v>
      </c>
      <c r="L1801" s="144"/>
      <c r="M1801" s="141">
        <v>31191.333333333299</v>
      </c>
      <c r="N1801" s="141">
        <v>4406.3524500000003</v>
      </c>
      <c r="O1801" s="144"/>
      <c r="R1801" s="10"/>
    </row>
    <row r="1802" spans="1:18" ht="14.4" x14ac:dyDescent="0.3">
      <c r="A1802" s="143">
        <v>45357.661782407406</v>
      </c>
      <c r="B1802" s="46">
        <f t="shared" si="28"/>
        <v>45357.661805555559</v>
      </c>
      <c r="C1802" s="141">
        <v>1.7901652173913001</v>
      </c>
      <c r="D1802" s="141">
        <v>1.1997260869565201</v>
      </c>
      <c r="E1802" s="141">
        <v>1400.1363636363601</v>
      </c>
      <c r="F1802" s="141">
        <v>37.156086956521698</v>
      </c>
      <c r="G1802" s="141">
        <v>53.1</v>
      </c>
      <c r="H1802" s="141">
        <v>36.06</v>
      </c>
      <c r="I1802" s="141">
        <v>6.6171176470588202</v>
      </c>
      <c r="J1802" s="141">
        <v>5.48166666666667</v>
      </c>
      <c r="K1802" s="141">
        <v>44.42</v>
      </c>
      <c r="L1802" s="144"/>
      <c r="M1802" s="141">
        <v>31243.199999999997</v>
      </c>
      <c r="N1802" s="141">
        <v>4405.2457272727297</v>
      </c>
      <c r="O1802" s="144"/>
      <c r="R1802" s="10"/>
    </row>
    <row r="1803" spans="1:18" ht="14.4" x14ac:dyDescent="0.3">
      <c r="A1803" s="143">
        <v>45357.662476851852</v>
      </c>
      <c r="B1803" s="46">
        <f t="shared" si="28"/>
        <v>45357.662499999999</v>
      </c>
      <c r="C1803" s="141">
        <v>1.78586363636364</v>
      </c>
      <c r="D1803" s="141">
        <v>1.21933181818182</v>
      </c>
      <c r="E1803" s="141">
        <v>1400.1454545454501</v>
      </c>
      <c r="F1803" s="141">
        <v>41.361363636363599</v>
      </c>
      <c r="G1803" s="141">
        <v>52.78</v>
      </c>
      <c r="H1803" s="141">
        <v>36.055</v>
      </c>
      <c r="I1803" s="141">
        <v>6.6045294117647098</v>
      </c>
      <c r="J1803" s="141">
        <v>5.4720000000000004</v>
      </c>
      <c r="K1803" s="141">
        <v>44.758181818181797</v>
      </c>
      <c r="L1803" s="144"/>
      <c r="M1803" s="141">
        <v>31276.5</v>
      </c>
      <c r="N1803" s="141">
        <v>4404.0445789473697</v>
      </c>
      <c r="O1803" s="144"/>
      <c r="R1803" s="10"/>
    </row>
    <row r="1804" spans="1:18" ht="14.4" x14ac:dyDescent="0.3">
      <c r="A1804" s="143">
        <v>45357.663171296299</v>
      </c>
      <c r="B1804" s="46">
        <f t="shared" si="28"/>
        <v>45357.663194444445</v>
      </c>
      <c r="C1804" s="141">
        <v>1.79245454545455</v>
      </c>
      <c r="D1804" s="141">
        <v>1.2097</v>
      </c>
      <c r="E1804" s="141">
        <v>1399.75652173913</v>
      </c>
      <c r="F1804" s="141">
        <v>40.146363636363603</v>
      </c>
      <c r="G1804" s="141">
        <v>52.734999999999999</v>
      </c>
      <c r="H1804" s="141">
        <v>36.055</v>
      </c>
      <c r="I1804" s="141">
        <v>6.6031500000000003</v>
      </c>
      <c r="J1804" s="141">
        <v>5.47</v>
      </c>
      <c r="K1804" s="141">
        <v>45.214545454545501</v>
      </c>
      <c r="L1804" s="144"/>
      <c r="M1804" s="141">
        <v>31304</v>
      </c>
      <c r="N1804" s="141">
        <v>4402.8533500000003</v>
      </c>
      <c r="O1804" s="144"/>
      <c r="R1804" s="10"/>
    </row>
    <row r="1805" spans="1:18" ht="14.4" x14ac:dyDescent="0.3">
      <c r="A1805" s="143">
        <v>45357.663865740738</v>
      </c>
      <c r="B1805" s="46">
        <f t="shared" si="28"/>
        <v>45357.663888888892</v>
      </c>
      <c r="C1805" s="141">
        <v>1.7918333333333301</v>
      </c>
      <c r="D1805" s="141">
        <v>1.2092363636363599</v>
      </c>
      <c r="E1805" s="141">
        <v>1399.92</v>
      </c>
      <c r="F1805" s="141">
        <v>39.611428571428597</v>
      </c>
      <c r="G1805" s="141">
        <v>52.92</v>
      </c>
      <c r="H1805" s="141">
        <v>36.06</v>
      </c>
      <c r="I1805" s="141">
        <v>6.6021111111111104</v>
      </c>
      <c r="J1805" s="141">
        <v>5.5116666666666703</v>
      </c>
      <c r="K1805" s="141">
        <v>45.107999999999997</v>
      </c>
      <c r="L1805" s="144"/>
      <c r="M1805" s="141">
        <v>31338.333333333299</v>
      </c>
      <c r="N1805" s="141">
        <v>4401.6896500000003</v>
      </c>
      <c r="O1805" s="144"/>
      <c r="R1805" s="10"/>
    </row>
    <row r="1806" spans="1:18" ht="14.4" x14ac:dyDescent="0.3">
      <c r="A1806" s="143">
        <v>45357.664560185185</v>
      </c>
      <c r="B1806" s="46">
        <f t="shared" si="28"/>
        <v>45357.664583333339</v>
      </c>
      <c r="C1806" s="141">
        <v>1.7810636363636401</v>
      </c>
      <c r="D1806" s="141">
        <v>1.21510909090909</v>
      </c>
      <c r="E1806" s="141">
        <v>1400.00454545455</v>
      </c>
      <c r="F1806" s="141">
        <v>39.397727272727302</v>
      </c>
      <c r="G1806" s="141">
        <v>53.03</v>
      </c>
      <c r="H1806" s="141">
        <v>36.064999999999998</v>
      </c>
      <c r="I1806" s="141">
        <v>6.6044999999999998</v>
      </c>
      <c r="J1806" s="141">
        <v>5.5116666666666703</v>
      </c>
      <c r="K1806" s="141">
        <v>45.014000000000003</v>
      </c>
      <c r="L1806" s="144"/>
      <c r="M1806" s="141">
        <v>31376</v>
      </c>
      <c r="N1806" s="141">
        <v>4400.5946666666696</v>
      </c>
      <c r="O1806" s="144"/>
      <c r="R1806" s="10"/>
    </row>
    <row r="1807" spans="1:18" ht="14.4" x14ac:dyDescent="0.3">
      <c r="A1807" s="143">
        <v>45357.665254629632</v>
      </c>
      <c r="B1807" s="46">
        <f t="shared" si="28"/>
        <v>45357.665277777778</v>
      </c>
      <c r="C1807" s="141">
        <v>1.78618260869565</v>
      </c>
      <c r="D1807" s="141">
        <v>1.2135260869565201</v>
      </c>
      <c r="E1807" s="141">
        <v>1399.9619047619001</v>
      </c>
      <c r="F1807" s="141">
        <v>40.246086956521701</v>
      </c>
      <c r="G1807" s="141">
        <v>52.93</v>
      </c>
      <c r="H1807" s="141">
        <v>36.071666666666701</v>
      </c>
      <c r="I1807" s="141">
        <v>6.6116315789473701</v>
      </c>
      <c r="J1807" s="141">
        <v>5.5250000000000004</v>
      </c>
      <c r="K1807" s="141">
        <v>45.092222222222198</v>
      </c>
      <c r="L1807" s="144"/>
      <c r="M1807" s="141">
        <v>31434.166666666701</v>
      </c>
      <c r="N1807" s="141">
        <v>4399.4243684210496</v>
      </c>
      <c r="O1807" s="144"/>
      <c r="R1807" s="10"/>
    </row>
    <row r="1808" spans="1:18" ht="14.4" x14ac:dyDescent="0.3">
      <c r="A1808" s="143">
        <v>45357.665949074071</v>
      </c>
      <c r="B1808" s="46">
        <f t="shared" si="28"/>
        <v>45357.665972222225</v>
      </c>
      <c r="C1808" s="141">
        <v>1.7865500000000001</v>
      </c>
      <c r="D1808" s="141">
        <v>1.2092590909090899</v>
      </c>
      <c r="E1808" s="141">
        <v>1399.78636363636</v>
      </c>
      <c r="F1808" s="141">
        <v>40.194545454545498</v>
      </c>
      <c r="G1808" s="141">
        <v>52.87</v>
      </c>
      <c r="H1808" s="141">
        <v>36.07</v>
      </c>
      <c r="I1808" s="141">
        <v>6.6100588235294104</v>
      </c>
      <c r="J1808" s="141">
        <v>5.4950000000000001</v>
      </c>
      <c r="K1808" s="141">
        <v>45.204999999999998</v>
      </c>
      <c r="L1808" s="144"/>
      <c r="M1808" s="141">
        <v>31480</v>
      </c>
      <c r="N1808" s="141">
        <v>4398.2745238095204</v>
      </c>
      <c r="O1808" s="144"/>
      <c r="R1808" s="10"/>
    </row>
    <row r="1809" spans="1:18" ht="14.4" x14ac:dyDescent="0.3">
      <c r="A1809" s="143">
        <v>45357.666643518518</v>
      </c>
      <c r="B1809" s="46">
        <f t="shared" si="28"/>
        <v>45357.666666666672</v>
      </c>
      <c r="C1809" s="141">
        <v>1.7903913043478299</v>
      </c>
      <c r="D1809" s="141">
        <v>1.2048869565217399</v>
      </c>
      <c r="E1809" s="141">
        <v>1400.3913043478301</v>
      </c>
      <c r="F1809" s="141">
        <v>39.685652173912999</v>
      </c>
      <c r="G1809" s="141">
        <v>52.93</v>
      </c>
      <c r="H1809" s="141">
        <v>36.0833333333333</v>
      </c>
      <c r="I1809" s="141">
        <v>6.6119523809523804</v>
      </c>
      <c r="J1809" s="141">
        <v>5.4942857142857102</v>
      </c>
      <c r="K1809" s="141">
        <v>45.19</v>
      </c>
      <c r="L1809" s="144"/>
      <c r="M1809" s="141">
        <v>31528.333333333299</v>
      </c>
      <c r="N1809" s="141">
        <v>4396.9856086956497</v>
      </c>
      <c r="O1809" s="144"/>
      <c r="R1809" s="10"/>
    </row>
    <row r="1810" spans="1:18" ht="14.4" x14ac:dyDescent="0.3">
      <c r="A1810" s="143">
        <v>45357.667337962965</v>
      </c>
      <c r="B1810" s="46">
        <f t="shared" si="28"/>
        <v>45357.667361111111</v>
      </c>
      <c r="C1810" s="141">
        <v>1.78342727272727</v>
      </c>
      <c r="D1810" s="141">
        <v>1.22068181818182</v>
      </c>
      <c r="E1810" s="141">
        <v>1400.05238095238</v>
      </c>
      <c r="F1810" s="141">
        <v>40.678095238095203</v>
      </c>
      <c r="G1810" s="141">
        <v>52.844999999999999</v>
      </c>
      <c r="H1810" s="141">
        <v>36.071666666666701</v>
      </c>
      <c r="I1810" s="141">
        <v>6.61405882352941</v>
      </c>
      <c r="J1810" s="141">
        <v>5.5250000000000004</v>
      </c>
      <c r="K1810" s="141">
        <v>45.127499999999998</v>
      </c>
      <c r="L1810" s="144"/>
      <c r="M1810" s="141">
        <v>31564</v>
      </c>
      <c r="N1810" s="141">
        <v>4395.8234761904796</v>
      </c>
      <c r="O1810" s="144"/>
      <c r="R1810" s="10"/>
    </row>
    <row r="1811" spans="1:18" ht="14.4" x14ac:dyDescent="0.3">
      <c r="A1811" s="143">
        <v>45357.668032407404</v>
      </c>
      <c r="B1811" s="46">
        <f t="shared" si="28"/>
        <v>45357.668055555558</v>
      </c>
      <c r="C1811" s="141">
        <v>1.78561818181818</v>
      </c>
      <c r="D1811" s="141">
        <v>1.20835909090909</v>
      </c>
      <c r="E1811" s="141">
        <v>1400.38571428571</v>
      </c>
      <c r="F1811" s="141">
        <v>39.109090909090902</v>
      </c>
      <c r="G1811" s="141">
        <v>53.024999999999999</v>
      </c>
      <c r="H1811" s="141">
        <v>36.0657142857143</v>
      </c>
      <c r="I1811" s="141">
        <v>6.6071578947368401</v>
      </c>
      <c r="J1811" s="141">
        <v>5.532</v>
      </c>
      <c r="K1811" s="141">
        <v>45.127499999999998</v>
      </c>
      <c r="L1811" s="144"/>
      <c r="M1811" s="141">
        <v>31607.599999999999</v>
      </c>
      <c r="N1811" s="141">
        <v>4394.54952631579</v>
      </c>
      <c r="O1811" s="144"/>
      <c r="R1811" s="10"/>
    </row>
    <row r="1812" spans="1:18" ht="14.4" x14ac:dyDescent="0.3">
      <c r="A1812" s="143">
        <v>45357.668726851851</v>
      </c>
      <c r="B1812" s="46">
        <f t="shared" si="28"/>
        <v>45357.668750000004</v>
      </c>
      <c r="C1812" s="141">
        <v>1.7848521739130401</v>
      </c>
      <c r="D1812" s="141">
        <v>1.2196739130434799</v>
      </c>
      <c r="E1812" s="141">
        <v>1400.3571428571399</v>
      </c>
      <c r="F1812" s="141">
        <v>39.962857142857104</v>
      </c>
      <c r="G1812" s="141">
        <v>53.08</v>
      </c>
      <c r="H1812" s="141">
        <v>36.064</v>
      </c>
      <c r="I1812" s="141">
        <v>6.6186499999999997</v>
      </c>
      <c r="J1812" s="141">
        <v>5.5659999999999998</v>
      </c>
      <c r="K1812" s="141">
        <v>45.063333333333297</v>
      </c>
      <c r="L1812" s="144"/>
      <c r="M1812" s="141">
        <v>31607.599999999999</v>
      </c>
      <c r="N1812" s="141">
        <v>4393.36513636364</v>
      </c>
      <c r="O1812" s="144"/>
      <c r="R1812" s="10"/>
    </row>
    <row r="1813" spans="1:18" ht="14.4" x14ac:dyDescent="0.3">
      <c r="A1813" s="143">
        <v>45357.669421296298</v>
      </c>
      <c r="B1813" s="46">
        <f t="shared" si="28"/>
        <v>45357.669444444444</v>
      </c>
      <c r="C1813" s="141">
        <v>1.7877541666666701</v>
      </c>
      <c r="D1813" s="141">
        <v>1.2145625</v>
      </c>
      <c r="E1813" s="141">
        <v>1399.2833333333299</v>
      </c>
      <c r="F1813" s="141">
        <v>40.451818181818197</v>
      </c>
      <c r="G1813" s="141">
        <v>52.93</v>
      </c>
      <c r="H1813" s="141">
        <v>36.057000000000002</v>
      </c>
      <c r="I1813" s="141">
        <v>6.6046315789473704</v>
      </c>
      <c r="J1813" s="141">
        <v>5.5549999999999997</v>
      </c>
      <c r="K1813" s="141">
        <v>45.170833333333299</v>
      </c>
      <c r="L1813" s="144"/>
      <c r="M1813" s="141">
        <v>31688.142857142899</v>
      </c>
      <c r="N1813" s="141">
        <v>4392.1392173913</v>
      </c>
      <c r="O1813" s="144"/>
      <c r="R1813" s="10"/>
    </row>
    <row r="1814" spans="1:18" ht="14.4" x14ac:dyDescent="0.3">
      <c r="A1814" s="143">
        <v>45357.670115740744</v>
      </c>
      <c r="B1814" s="46">
        <f t="shared" si="28"/>
        <v>45357.670138888891</v>
      </c>
      <c r="C1814" s="141">
        <v>1.78468695652174</v>
      </c>
      <c r="D1814" s="141">
        <v>1.21387826086957</v>
      </c>
      <c r="E1814" s="141">
        <v>1400.2</v>
      </c>
      <c r="F1814" s="141">
        <v>40.082380952381001</v>
      </c>
      <c r="G1814" s="141">
        <v>52.945</v>
      </c>
      <c r="H1814" s="141">
        <v>36.053333333333299</v>
      </c>
      <c r="I1814" s="141">
        <v>6.6203000000000003</v>
      </c>
      <c r="J1814" s="141">
        <v>5.5880000000000001</v>
      </c>
      <c r="K1814" s="141">
        <v>45.185000000000002</v>
      </c>
      <c r="L1814" s="144"/>
      <c r="M1814" s="141">
        <v>31688.142857142899</v>
      </c>
      <c r="N1814" s="141">
        <v>4390.8684999999996</v>
      </c>
      <c r="O1814" s="144"/>
      <c r="R1814" s="10"/>
    </row>
    <row r="1815" spans="1:18" ht="14.4" x14ac:dyDescent="0.3">
      <c r="A1815" s="143">
        <v>45357.670810185184</v>
      </c>
      <c r="B1815" s="46">
        <f t="shared" si="28"/>
        <v>45357.670833333337</v>
      </c>
      <c r="C1815" s="141">
        <v>2.8076952380952398</v>
      </c>
      <c r="D1815" s="141">
        <v>7.6419047619047595E-2</v>
      </c>
      <c r="E1815" s="141">
        <v>1399.87619047619</v>
      </c>
      <c r="F1815" s="141">
        <v>17.8752380952381</v>
      </c>
      <c r="G1815" s="141">
        <v>21</v>
      </c>
      <c r="H1815" s="141">
        <v>35.9471428571429</v>
      </c>
      <c r="I1815" s="141">
        <v>6.6004705882352903</v>
      </c>
      <c r="J1815" s="141">
        <v>5.59</v>
      </c>
      <c r="K1815" s="141">
        <v>44.771666666666697</v>
      </c>
      <c r="L1815" s="144"/>
      <c r="M1815" s="141">
        <v>31767.833333333299</v>
      </c>
      <c r="N1815" s="141">
        <v>4389.5969999999998</v>
      </c>
      <c r="O1815" s="144"/>
      <c r="R1815" s="10"/>
    </row>
    <row r="1816" spans="1:18" ht="14.4" x14ac:dyDescent="0.3">
      <c r="A1816" s="143">
        <v>45357.67150462963</v>
      </c>
      <c r="B1816" s="46">
        <f t="shared" si="28"/>
        <v>45357.671527777777</v>
      </c>
      <c r="C1816" s="141">
        <v>3.0002249999999999</v>
      </c>
      <c r="D1816" s="141">
        <v>-4.6250000000000002E-4</v>
      </c>
      <c r="E1816" s="141">
        <v>1399.96086956522</v>
      </c>
      <c r="F1816" s="141">
        <v>3.7553333333333301</v>
      </c>
      <c r="G1816" s="141">
        <v>21</v>
      </c>
      <c r="H1816" s="141">
        <v>35.68</v>
      </c>
      <c r="I1816" s="141">
        <v>6.6144347826086998</v>
      </c>
      <c r="J1816" s="141">
        <v>5.5309090909090903</v>
      </c>
      <c r="K1816" s="141">
        <v>34.0592857142857</v>
      </c>
      <c r="L1816" s="144"/>
      <c r="M1816" s="141">
        <v>31767.833333333299</v>
      </c>
      <c r="N1816" s="141">
        <v>4388.2047272727305</v>
      </c>
      <c r="O1816" s="144"/>
      <c r="R1816" s="10"/>
    </row>
    <row r="1817" spans="1:18" ht="14.4" x14ac:dyDescent="0.3">
      <c r="A1817" s="143">
        <v>45357.672199074077</v>
      </c>
      <c r="B1817" s="46">
        <f t="shared" si="28"/>
        <v>45357.672222222223</v>
      </c>
      <c r="C1817" s="141">
        <v>2.9987550000000001</v>
      </c>
      <c r="D1817" s="141">
        <v>1.4736842105263201E-4</v>
      </c>
      <c r="E1817" s="141">
        <v>1400.125</v>
      </c>
      <c r="F1817" s="141">
        <v>3.5720000000000001</v>
      </c>
      <c r="G1817" s="141">
        <v>21</v>
      </c>
      <c r="H1817" s="141">
        <v>35.44</v>
      </c>
      <c r="I1817" s="141">
        <v>6.5962500000000004</v>
      </c>
      <c r="J1817" s="141">
        <v>4.9927272727272696</v>
      </c>
      <c r="K1817" s="141">
        <v>20.707272727272699</v>
      </c>
      <c r="L1817" s="144"/>
      <c r="M1817" s="141">
        <v>31893.125</v>
      </c>
      <c r="N1817" s="141">
        <v>4386.8731875000003</v>
      </c>
      <c r="O1817" s="144"/>
      <c r="R1817" s="10"/>
    </row>
    <row r="1818" spans="1:18" ht="14.4" x14ac:dyDescent="0.3">
      <c r="A1818" s="143">
        <v>45357.672893518517</v>
      </c>
      <c r="B1818" s="46">
        <f t="shared" si="28"/>
        <v>45357.67291666667</v>
      </c>
      <c r="C1818" s="141">
        <v>3.00070476190476</v>
      </c>
      <c r="D1818" s="141">
        <v>-4.3636363636363599E-4</v>
      </c>
      <c r="E1818" s="141">
        <v>1400.1409090909101</v>
      </c>
      <c r="F1818" s="141">
        <v>3.5750000000000002</v>
      </c>
      <c r="G1818" s="141">
        <v>21</v>
      </c>
      <c r="H1818" s="141">
        <v>35.283636363636397</v>
      </c>
      <c r="I1818" s="141">
        <v>6.6072727272727301</v>
      </c>
      <c r="J1818" s="141">
        <v>4.2615384615384597</v>
      </c>
      <c r="K1818" s="141">
        <v>17.3818181818182</v>
      </c>
      <c r="L1818" s="144"/>
      <c r="M1818" s="141">
        <v>31975</v>
      </c>
      <c r="N1818" s="141">
        <v>4385.5544210526296</v>
      </c>
      <c r="O1818" s="144"/>
      <c r="R1818" s="10"/>
    </row>
    <row r="1819" spans="1:18" ht="14.4" x14ac:dyDescent="0.3">
      <c r="A1819" s="143">
        <v>45357.673587962963</v>
      </c>
      <c r="B1819" s="46">
        <f t="shared" si="28"/>
        <v>45357.673611111109</v>
      </c>
      <c r="C1819" s="141">
        <v>2.9990652173912999</v>
      </c>
      <c r="D1819" s="141">
        <v>-1.13913043478261E-3</v>
      </c>
      <c r="E1819" s="141">
        <v>1400.03913043478</v>
      </c>
      <c r="F1819" s="141">
        <v>3.59</v>
      </c>
      <c r="G1819" s="141">
        <v>21</v>
      </c>
      <c r="H1819" s="141">
        <v>35.21</v>
      </c>
      <c r="I1819" s="141">
        <v>6.6107619047619002</v>
      </c>
      <c r="J1819" s="141">
        <v>3.71</v>
      </c>
      <c r="K1819" s="141">
        <v>17.145</v>
      </c>
      <c r="L1819" s="144"/>
      <c r="M1819" s="141">
        <v>32013.800000000003</v>
      </c>
      <c r="N1819" s="141">
        <v>4384.35365</v>
      </c>
      <c r="O1819" s="144"/>
      <c r="R1819" s="10"/>
    </row>
    <row r="1820" spans="1:18" ht="14.4" x14ac:dyDescent="0.3">
      <c r="A1820" s="143">
        <v>45357.67428240741</v>
      </c>
      <c r="B1820" s="46">
        <f t="shared" si="28"/>
        <v>45357.674305555556</v>
      </c>
      <c r="C1820" s="141">
        <v>2.9992173913043501</v>
      </c>
      <c r="D1820" s="141">
        <v>-1.17391304347826E-3</v>
      </c>
      <c r="E1820" s="141">
        <v>1399.8565217391299</v>
      </c>
      <c r="F1820" s="141">
        <v>3.6150000000000002</v>
      </c>
      <c r="G1820" s="141">
        <v>21</v>
      </c>
      <c r="H1820" s="141">
        <v>35.204999999999998</v>
      </c>
      <c r="I1820" s="141">
        <v>6.6036000000000001</v>
      </c>
      <c r="J1820" s="141">
        <v>3.41769230769231</v>
      </c>
      <c r="K1820" s="141">
        <v>17.13</v>
      </c>
      <c r="L1820" s="144"/>
      <c r="M1820" s="141">
        <v>32081.5</v>
      </c>
      <c r="N1820" s="141">
        <v>4383.1379047619002</v>
      </c>
      <c r="O1820" s="144"/>
      <c r="R1820" s="10"/>
    </row>
    <row r="1821" spans="1:18" ht="14.4" x14ac:dyDescent="0.3">
      <c r="A1821" s="143">
        <v>45357.674976851849</v>
      </c>
      <c r="B1821" s="46">
        <f t="shared" si="28"/>
        <v>45357.675000000003</v>
      </c>
      <c r="C1821" s="141">
        <v>2.9995545454545498</v>
      </c>
      <c r="D1821" s="141">
        <v>9.0000000000000006E-5</v>
      </c>
      <c r="E1821" s="141">
        <v>1399.9272727272701</v>
      </c>
      <c r="F1821" s="141">
        <v>3.605</v>
      </c>
      <c r="G1821" s="141">
        <v>21</v>
      </c>
      <c r="H1821" s="141">
        <v>35.244999999999997</v>
      </c>
      <c r="I1821" s="141">
        <v>6.609</v>
      </c>
      <c r="J1821" s="141">
        <v>3.2490000000000001</v>
      </c>
      <c r="K1821" s="141">
        <v>17.14</v>
      </c>
      <c r="L1821" s="144"/>
      <c r="M1821" s="141">
        <v>32081.5</v>
      </c>
      <c r="N1821" s="141">
        <v>4381.9695238095201</v>
      </c>
      <c r="O1821" s="144"/>
      <c r="R1821" s="10"/>
    </row>
    <row r="1822" spans="1:18" ht="14.4" x14ac:dyDescent="0.3">
      <c r="A1822" s="143">
        <v>45357.675671296296</v>
      </c>
      <c r="B1822" s="46">
        <f t="shared" si="28"/>
        <v>45357.67569444445</v>
      </c>
      <c r="C1822" s="141">
        <v>2.9994272727272699</v>
      </c>
      <c r="D1822" s="141">
        <v>1.8571428571428599E-4</v>
      </c>
      <c r="E1822" s="141">
        <v>1400.0619047619</v>
      </c>
      <c r="F1822" s="141">
        <v>3.59</v>
      </c>
      <c r="G1822" s="141">
        <v>21</v>
      </c>
      <c r="H1822" s="141">
        <v>35.299999999999997</v>
      </c>
      <c r="I1822" s="141">
        <v>6.6123333333333303</v>
      </c>
      <c r="J1822" s="141">
        <v>3.15</v>
      </c>
      <c r="K1822" s="141">
        <v>17.125</v>
      </c>
      <c r="L1822" s="144"/>
      <c r="M1822" s="141">
        <v>32172.199999999997</v>
      </c>
      <c r="N1822" s="141">
        <v>4380.8639523809497</v>
      </c>
      <c r="O1822" s="144"/>
      <c r="R1822" s="10"/>
    </row>
    <row r="1823" spans="1:18" ht="14.4" x14ac:dyDescent="0.3">
      <c r="A1823" s="143">
        <v>45357.676365740743</v>
      </c>
      <c r="B1823" s="46">
        <f t="shared" si="28"/>
        <v>45357.676388888889</v>
      </c>
      <c r="C1823" s="141">
        <v>0.97057916666666699</v>
      </c>
      <c r="D1823" s="141">
        <v>1.9802583333333299</v>
      </c>
      <c r="E1823" s="141">
        <v>1400.1863636363601</v>
      </c>
      <c r="F1823" s="141">
        <v>55.531764705882402</v>
      </c>
      <c r="G1823" s="141">
        <v>96.594999999999999</v>
      </c>
      <c r="H1823" s="141">
        <v>35.5194117647059</v>
      </c>
      <c r="I1823" s="141">
        <v>6.6022727272727302</v>
      </c>
      <c r="J1823" s="141">
        <v>3.11</v>
      </c>
      <c r="K1823" s="141">
        <v>17.515999999999998</v>
      </c>
      <c r="L1823" s="144"/>
      <c r="M1823" s="141">
        <v>32221.666666666701</v>
      </c>
      <c r="N1823" s="141">
        <v>4379.6559130434798</v>
      </c>
      <c r="O1823" s="144"/>
      <c r="R1823" s="10"/>
    </row>
    <row r="1824" spans="1:18" ht="14.4" x14ac:dyDescent="0.3">
      <c r="A1824" s="143">
        <v>45357.677060185182</v>
      </c>
      <c r="B1824" s="46">
        <f t="shared" si="28"/>
        <v>45357.677083333336</v>
      </c>
      <c r="C1824" s="141">
        <v>0.71139090909090896</v>
      </c>
      <c r="D1824" s="141">
        <v>2.2704636363636399</v>
      </c>
      <c r="E1824" s="141">
        <v>1399.75909090909</v>
      </c>
      <c r="F1824" s="141">
        <v>131.90681818181801</v>
      </c>
      <c r="G1824" s="141">
        <v>72.575000000000003</v>
      </c>
      <c r="H1824" s="141">
        <v>36.107727272727303</v>
      </c>
      <c r="I1824" s="141">
        <v>6.6066000000000003</v>
      </c>
      <c r="J1824" s="141">
        <v>3.2983333333333298</v>
      </c>
      <c r="K1824" s="141">
        <v>36.0833333333333</v>
      </c>
      <c r="L1824" s="144"/>
      <c r="M1824" s="141">
        <v>32279</v>
      </c>
      <c r="N1824" s="141">
        <v>4378.7809999999999</v>
      </c>
      <c r="O1824" s="144"/>
      <c r="R1824" s="10"/>
    </row>
    <row r="1825" spans="1:18" ht="14.4" x14ac:dyDescent="0.3">
      <c r="A1825" s="143">
        <v>45357.677754629629</v>
      </c>
      <c r="B1825" s="46">
        <f t="shared" si="28"/>
        <v>45357.677777777782</v>
      </c>
      <c r="C1825" s="141">
        <v>1.1867047619047599</v>
      </c>
      <c r="D1825" s="141">
        <v>1.8134090909090901</v>
      </c>
      <c r="E1825" s="141">
        <v>1399.49047619048</v>
      </c>
      <c r="F1825" s="141">
        <v>40.111363636363599</v>
      </c>
      <c r="G1825" s="141">
        <v>70.525000000000006</v>
      </c>
      <c r="H1825" s="141">
        <v>36.650454545454501</v>
      </c>
      <c r="I1825" s="141">
        <v>6.6040000000000001</v>
      </c>
      <c r="J1825" s="141">
        <v>4.5554545454545501</v>
      </c>
      <c r="K1825" s="141">
        <v>68.871818181818199</v>
      </c>
      <c r="L1825" s="144"/>
      <c r="M1825" s="141">
        <v>32301</v>
      </c>
      <c r="N1825" s="141">
        <v>4377.7738499999996</v>
      </c>
      <c r="O1825" s="144"/>
      <c r="R1825" s="10"/>
    </row>
    <row r="1826" spans="1:18" ht="14.4" x14ac:dyDescent="0.3">
      <c r="A1826" s="143">
        <v>45357.678449074076</v>
      </c>
      <c r="B1826" s="46">
        <f t="shared" si="28"/>
        <v>45357.678472222222</v>
      </c>
      <c r="C1826" s="141">
        <v>0.96327826086956503</v>
      </c>
      <c r="D1826" s="141">
        <v>2.0414565217391298</v>
      </c>
      <c r="E1826" s="141">
        <v>1399.8652173912999</v>
      </c>
      <c r="F1826" s="141">
        <v>24.295217391304298</v>
      </c>
      <c r="G1826" s="141">
        <v>76.010000000000005</v>
      </c>
      <c r="H1826" s="141">
        <v>37.048695652173897</v>
      </c>
      <c r="I1826" s="141">
        <v>6.6070714285714303</v>
      </c>
      <c r="J1826" s="141">
        <v>6.37</v>
      </c>
      <c r="K1826" s="141">
        <v>63.32</v>
      </c>
      <c r="L1826" s="144"/>
      <c r="M1826" s="141">
        <v>32323.25</v>
      </c>
      <c r="N1826" s="141">
        <v>4376.5982173912998</v>
      </c>
      <c r="O1826" s="144"/>
      <c r="R1826" s="10"/>
    </row>
    <row r="1827" spans="1:18" ht="14.4" x14ac:dyDescent="0.3">
      <c r="A1827" s="143">
        <v>45357.679143518515</v>
      </c>
      <c r="B1827" s="46">
        <f t="shared" si="28"/>
        <v>45357.679166666669</v>
      </c>
      <c r="C1827" s="141">
        <v>0.95517272727272695</v>
      </c>
      <c r="D1827" s="141">
        <v>2.0429476190476201</v>
      </c>
      <c r="E1827" s="141">
        <v>1399.6045454545499</v>
      </c>
      <c r="F1827" s="141">
        <v>49.691363636363597</v>
      </c>
      <c r="G1827" s="141">
        <v>73.650000000000006</v>
      </c>
      <c r="H1827" s="141">
        <v>37.338947368421103</v>
      </c>
      <c r="I1827" s="141">
        <v>6.6050588235294097</v>
      </c>
      <c r="J1827" s="141">
        <v>7.5136363636363699</v>
      </c>
      <c r="K1827" s="141">
        <v>61.185454545454498</v>
      </c>
      <c r="L1827" s="144"/>
      <c r="M1827" s="141">
        <v>32366.25</v>
      </c>
      <c r="N1827" s="141">
        <v>4375.3794545454502</v>
      </c>
      <c r="O1827" s="144"/>
      <c r="R1827" s="10"/>
    </row>
    <row r="1828" spans="1:18" ht="14.4" x14ac:dyDescent="0.3">
      <c r="A1828" s="143">
        <v>45357.679837962962</v>
      </c>
      <c r="B1828" s="46">
        <f t="shared" si="28"/>
        <v>45357.679861111115</v>
      </c>
      <c r="C1828" s="141">
        <v>1.0386850000000001</v>
      </c>
      <c r="D1828" s="141">
        <v>1.9555800000000001</v>
      </c>
      <c r="E1828" s="141">
        <v>1399.8050000000001</v>
      </c>
      <c r="F1828" s="141">
        <v>40.628999999999998</v>
      </c>
      <c r="G1828" s="141">
        <v>72.724999999999994</v>
      </c>
      <c r="H1828" s="141">
        <v>37.574117647058799</v>
      </c>
      <c r="I1828" s="141">
        <v>6.6009444444444396</v>
      </c>
      <c r="J1828" s="141">
        <v>7.9279999999999999</v>
      </c>
      <c r="K1828" s="141">
        <v>63.17</v>
      </c>
      <c r="L1828" s="144"/>
      <c r="M1828" s="141">
        <v>32408.333333333299</v>
      </c>
      <c r="N1828" s="141">
        <v>4374.1355999999996</v>
      </c>
      <c r="O1828" s="144"/>
      <c r="R1828" s="10"/>
    </row>
    <row r="1829" spans="1:18" ht="14.4" x14ac:dyDescent="0.3">
      <c r="A1829" s="143">
        <v>45357.680532407408</v>
      </c>
      <c r="B1829" s="46">
        <f t="shared" si="28"/>
        <v>45357.680555555555</v>
      </c>
      <c r="C1829" s="141">
        <v>0.99802999999999997</v>
      </c>
      <c r="D1829" s="141">
        <v>2.0045333333333302</v>
      </c>
      <c r="E1829" s="141">
        <v>1400.06666666667</v>
      </c>
      <c r="F1829" s="141">
        <v>34.046190476190503</v>
      </c>
      <c r="G1829" s="141">
        <v>74.42</v>
      </c>
      <c r="H1829" s="141">
        <v>37.751249999999999</v>
      </c>
      <c r="I1829" s="141">
        <v>6.5994999999999999</v>
      </c>
      <c r="J1829" s="141">
        <v>8.0909090909090899</v>
      </c>
      <c r="K1829" s="141">
        <v>62.123846153846202</v>
      </c>
      <c r="L1829" s="144"/>
      <c r="M1829" s="141">
        <v>32457.199999999997</v>
      </c>
      <c r="N1829" s="141">
        <v>4372.9740952380998</v>
      </c>
      <c r="O1829" s="144"/>
      <c r="R1829" s="10"/>
    </row>
    <row r="1830" spans="1:18" ht="14.4" x14ac:dyDescent="0.3">
      <c r="A1830" s="143">
        <v>45357.681226851855</v>
      </c>
      <c r="B1830" s="46">
        <f t="shared" si="28"/>
        <v>45357.681250000001</v>
      </c>
      <c r="C1830" s="141">
        <v>0.95662857142857105</v>
      </c>
      <c r="D1830" s="141">
        <v>2.0405809523809499</v>
      </c>
      <c r="E1830" s="141">
        <v>1400.2285714285699</v>
      </c>
      <c r="F1830" s="141">
        <v>39.356666666666698</v>
      </c>
      <c r="G1830" s="141">
        <v>74.7</v>
      </c>
      <c r="H1830" s="141">
        <v>37.905000000000001</v>
      </c>
      <c r="I1830" s="141">
        <v>6.6016111111111098</v>
      </c>
      <c r="J1830" s="141">
        <v>8.1999999999999993</v>
      </c>
      <c r="K1830" s="141">
        <v>61.633333333333297</v>
      </c>
      <c r="L1830" s="144"/>
      <c r="M1830" s="141">
        <v>32514.333333333299</v>
      </c>
      <c r="N1830" s="141">
        <v>4371.7485238095196</v>
      </c>
      <c r="O1830" s="144"/>
      <c r="R1830" s="10"/>
    </row>
    <row r="1831" spans="1:18" ht="14.4" x14ac:dyDescent="0.3">
      <c r="A1831" s="143">
        <v>45357.681921296295</v>
      </c>
      <c r="B1831" s="46">
        <f t="shared" si="28"/>
        <v>45357.681944444448</v>
      </c>
      <c r="C1831" s="141">
        <v>0.96786956521739098</v>
      </c>
      <c r="D1831" s="141">
        <v>2.03324782608696</v>
      </c>
      <c r="E1831" s="141">
        <v>1399.98636363636</v>
      </c>
      <c r="F1831" s="141">
        <v>40.034090909090899</v>
      </c>
      <c r="G1831" s="141">
        <v>74.555000000000007</v>
      </c>
      <c r="H1831" s="141">
        <v>38.042499999999997</v>
      </c>
      <c r="I1831" s="141">
        <v>6.6105999999999998</v>
      </c>
      <c r="J1831" s="141">
        <v>8.28125</v>
      </c>
      <c r="K1831" s="141">
        <v>62.436666666666703</v>
      </c>
      <c r="L1831" s="144"/>
      <c r="M1831" s="141">
        <v>32567.4</v>
      </c>
      <c r="N1831" s="141">
        <v>4370.61409090909</v>
      </c>
      <c r="O1831" s="144"/>
      <c r="R1831" s="10"/>
    </row>
    <row r="1832" spans="1:18" ht="14.4" x14ac:dyDescent="0.3">
      <c r="A1832" s="143">
        <v>45357.682615740741</v>
      </c>
      <c r="B1832" s="46">
        <f t="shared" si="28"/>
        <v>45357.682638888888</v>
      </c>
      <c r="C1832" s="141">
        <v>0.96359545454545503</v>
      </c>
      <c r="D1832" s="141">
        <v>2.0405227272727302</v>
      </c>
      <c r="E1832" s="141">
        <v>1399.99545454545</v>
      </c>
      <c r="F1832" s="141">
        <v>40.501818181818201</v>
      </c>
      <c r="G1832" s="141">
        <v>74.41</v>
      </c>
      <c r="H1832" s="141">
        <v>38.164999999999999</v>
      </c>
      <c r="I1832" s="141">
        <v>6.6044090909090896</v>
      </c>
      <c r="J1832" s="141">
        <v>8.3771428571428608</v>
      </c>
      <c r="K1832" s="141">
        <v>62.716666666666697</v>
      </c>
      <c r="L1832" s="144"/>
      <c r="M1832" s="141">
        <v>32644.666666666701</v>
      </c>
      <c r="N1832" s="141">
        <v>4369.3082727272704</v>
      </c>
      <c r="O1832" s="144"/>
      <c r="R1832" s="10"/>
    </row>
    <row r="1833" spans="1:18" ht="14.4" x14ac:dyDescent="0.3">
      <c r="A1833" s="143">
        <v>45357.683310185188</v>
      </c>
      <c r="B1833" s="46">
        <f t="shared" si="28"/>
        <v>45357.683333333334</v>
      </c>
      <c r="C1833" s="141">
        <v>0.97338095238095201</v>
      </c>
      <c r="D1833" s="141">
        <v>2.0291952380952401</v>
      </c>
      <c r="E1833" s="141">
        <v>1399.9849999999999</v>
      </c>
      <c r="F1833" s="141">
        <v>40.323333333333302</v>
      </c>
      <c r="G1833" s="141">
        <v>74.41</v>
      </c>
      <c r="H1833" s="141">
        <v>38.28</v>
      </c>
      <c r="I1833" s="141">
        <v>6.6047500000000001</v>
      </c>
      <c r="J1833" s="141">
        <v>8.4533333333333296</v>
      </c>
      <c r="K1833" s="141">
        <v>62.658000000000001</v>
      </c>
      <c r="L1833" s="144"/>
      <c r="M1833" s="141">
        <v>32691</v>
      </c>
      <c r="N1833" s="141">
        <v>4368.1656000000003</v>
      </c>
      <c r="O1833" s="144"/>
      <c r="R1833" s="10"/>
    </row>
    <row r="1834" spans="1:18" ht="14.4" x14ac:dyDescent="0.3">
      <c r="A1834" s="143">
        <v>45357.684004629627</v>
      </c>
      <c r="B1834" s="46">
        <f t="shared" si="28"/>
        <v>45357.684027777781</v>
      </c>
      <c r="C1834" s="141">
        <v>1.0865409090909099</v>
      </c>
      <c r="D1834" s="141">
        <v>1.9041318181818201</v>
      </c>
      <c r="E1834" s="141">
        <v>1399.6818181818201</v>
      </c>
      <c r="F1834" s="141">
        <v>96.583636363636401</v>
      </c>
      <c r="G1834" s="141">
        <v>67.61</v>
      </c>
      <c r="H1834" s="141">
        <v>38.275555555555599</v>
      </c>
      <c r="I1834" s="141">
        <v>6.6365238095238102</v>
      </c>
      <c r="J1834" s="141">
        <v>8.4975000000000005</v>
      </c>
      <c r="K1834" s="141">
        <v>62.525555555555599</v>
      </c>
      <c r="L1834" s="144"/>
      <c r="M1834" s="141">
        <v>32726.25</v>
      </c>
      <c r="N1834" s="141">
        <v>4367.9732999999997</v>
      </c>
      <c r="O1834" s="144"/>
      <c r="R1834" s="10"/>
    </row>
    <row r="1835" spans="1:18" ht="14.4" x14ac:dyDescent="0.3">
      <c r="A1835" s="143">
        <v>45357.684699074074</v>
      </c>
      <c r="B1835" s="46">
        <f t="shared" si="28"/>
        <v>45357.68472222222</v>
      </c>
      <c r="C1835" s="141">
        <v>2.2797869565217401</v>
      </c>
      <c r="D1835" s="141">
        <v>0.70568260869565202</v>
      </c>
      <c r="E1835" s="141">
        <v>1399.95909090909</v>
      </c>
      <c r="F1835" s="141">
        <v>154.128695652174</v>
      </c>
      <c r="G1835" s="141">
        <v>29.815000000000001</v>
      </c>
      <c r="H1835" s="141">
        <v>37.832608695652198</v>
      </c>
      <c r="I1835" s="141">
        <v>6.7016363636363598</v>
      </c>
      <c r="J1835" s="141">
        <v>8.1809090909090898</v>
      </c>
      <c r="K1835" s="141">
        <v>62.25</v>
      </c>
      <c r="L1835" s="144"/>
      <c r="M1835" s="141">
        <v>32762</v>
      </c>
      <c r="N1835" s="141">
        <v>4367.59763636364</v>
      </c>
      <c r="O1835" s="144"/>
      <c r="R1835" s="10"/>
    </row>
    <row r="1836" spans="1:18" ht="14.4" x14ac:dyDescent="0.3">
      <c r="A1836" s="143">
        <v>45357.685393518521</v>
      </c>
      <c r="B1836" s="46">
        <f t="shared" si="28"/>
        <v>45357.685416666667</v>
      </c>
      <c r="C1836" s="141">
        <v>2.5741499999999999</v>
      </c>
      <c r="D1836" s="141">
        <v>0.432036363636364</v>
      </c>
      <c r="E1836" s="141">
        <v>1400.0909090909099</v>
      </c>
      <c r="F1836" s="141">
        <v>11.7828571428571</v>
      </c>
      <c r="G1836" s="141">
        <v>36.424999999999997</v>
      </c>
      <c r="H1836" s="141">
        <v>37.439090909090901</v>
      </c>
      <c r="I1836" s="141">
        <v>6.68280952380952</v>
      </c>
      <c r="J1836" s="141">
        <v>7.1576923076923098</v>
      </c>
      <c r="K1836" s="141">
        <v>48.509166666666701</v>
      </c>
      <c r="L1836" s="144"/>
      <c r="M1836" s="141">
        <v>32762</v>
      </c>
      <c r="N1836" s="141">
        <v>4366.4228000000003</v>
      </c>
      <c r="O1836" s="144"/>
      <c r="R1836" s="10"/>
    </row>
    <row r="1837" spans="1:18" ht="14.4" x14ac:dyDescent="0.3">
      <c r="A1837" s="143">
        <v>45357.68608796296</v>
      </c>
      <c r="B1837" s="46">
        <f t="shared" si="28"/>
        <v>45357.686111111114</v>
      </c>
      <c r="C1837" s="141">
        <v>2.1877652173912998</v>
      </c>
      <c r="D1837" s="141">
        <v>0.82539545454545404</v>
      </c>
      <c r="E1837" s="141">
        <v>1400.00869565217</v>
      </c>
      <c r="F1837" s="141">
        <v>3.6791666666666698</v>
      </c>
      <c r="G1837" s="141">
        <v>45.85</v>
      </c>
      <c r="H1837" s="141">
        <v>37.1672222222222</v>
      </c>
      <c r="I1837" s="141">
        <v>6.6484782608695596</v>
      </c>
      <c r="J1837" s="141">
        <v>6.0983333333333301</v>
      </c>
      <c r="K1837" s="141">
        <v>29.777272727272699</v>
      </c>
      <c r="L1837" s="144"/>
      <c r="M1837" s="141">
        <v>32762</v>
      </c>
      <c r="N1837" s="141">
        <v>4365.2587727272703</v>
      </c>
      <c r="O1837" s="144"/>
      <c r="R1837" s="10"/>
    </row>
    <row r="1838" spans="1:18" ht="14.4" x14ac:dyDescent="0.3">
      <c r="A1838" s="143">
        <v>45357.686782407407</v>
      </c>
      <c r="B1838" s="46">
        <f t="shared" si="28"/>
        <v>45357.686805555561</v>
      </c>
      <c r="C1838" s="141">
        <v>1.84169130434783</v>
      </c>
      <c r="D1838" s="141">
        <v>1.16233043478261</v>
      </c>
      <c r="E1838" s="141">
        <v>1400.3136363636399</v>
      </c>
      <c r="F1838" s="141">
        <v>3.9494444444444401</v>
      </c>
      <c r="G1838" s="141">
        <v>54.96</v>
      </c>
      <c r="H1838" s="141">
        <v>37.020000000000003</v>
      </c>
      <c r="I1838" s="141">
        <v>6.6119565217391303</v>
      </c>
      <c r="J1838" s="141">
        <v>5.7072727272727297</v>
      </c>
      <c r="K1838" s="141">
        <v>30.789230769230802</v>
      </c>
      <c r="L1838" s="144"/>
      <c r="M1838" s="141">
        <v>32762</v>
      </c>
      <c r="N1838" s="141">
        <v>4364.0142727272696</v>
      </c>
      <c r="O1838" s="144"/>
      <c r="R1838" s="10"/>
    </row>
    <row r="1839" spans="1:18" ht="14.4" x14ac:dyDescent="0.3">
      <c r="A1839" s="143">
        <v>45357.687476851854</v>
      </c>
      <c r="B1839" s="46">
        <f t="shared" si="28"/>
        <v>45357.6875</v>
      </c>
      <c r="C1839" s="141">
        <v>1.5008181818181801</v>
      </c>
      <c r="D1839" s="141">
        <v>1.4992909090909099</v>
      </c>
      <c r="E1839" s="141">
        <v>1399.9136363636401</v>
      </c>
      <c r="F1839" s="141">
        <v>4.88</v>
      </c>
      <c r="G1839" s="141">
        <v>63.86</v>
      </c>
      <c r="H1839" s="141">
        <v>37.01</v>
      </c>
      <c r="I1839" s="141">
        <v>6.6086842105263202</v>
      </c>
      <c r="J1839" s="141">
        <v>5.9664285714285699</v>
      </c>
      <c r="K1839" s="141">
        <v>37.636153846153803</v>
      </c>
      <c r="L1839" s="144"/>
      <c r="M1839" s="141">
        <v>32806.714285714297</v>
      </c>
      <c r="N1839" s="141">
        <v>4362.7869090909098</v>
      </c>
      <c r="O1839" s="144"/>
      <c r="R1839" s="10"/>
    </row>
    <row r="1840" spans="1:18" ht="14.4" x14ac:dyDescent="0.3">
      <c r="A1840" s="143">
        <v>45357.688171296293</v>
      </c>
      <c r="B1840" s="46">
        <f t="shared" si="28"/>
        <v>45357.688194444447</v>
      </c>
      <c r="C1840" s="141">
        <v>1.18758260869565</v>
      </c>
      <c r="D1840" s="141">
        <v>1.81900434782609</v>
      </c>
      <c r="E1840" s="141">
        <v>1400.1863636363601</v>
      </c>
      <c r="F1840" s="141">
        <v>13.559565217391301</v>
      </c>
      <c r="G1840" s="141">
        <v>71.11</v>
      </c>
      <c r="H1840" s="141">
        <v>37.07</v>
      </c>
      <c r="I1840" s="141">
        <v>6.6026666666666696</v>
      </c>
      <c r="J1840" s="141">
        <v>6.5724999999999998</v>
      </c>
      <c r="K1840" s="141">
        <v>45.150833333333303</v>
      </c>
      <c r="L1840" s="144"/>
      <c r="M1840" s="141">
        <v>32870.25</v>
      </c>
      <c r="N1840" s="141">
        <v>4361.5474782608699</v>
      </c>
      <c r="O1840" s="144"/>
      <c r="R1840" s="10"/>
    </row>
    <row r="1841" spans="1:18" ht="14.4" x14ac:dyDescent="0.3">
      <c r="A1841" s="143">
        <v>45357.68886574074</v>
      </c>
      <c r="B1841" s="46">
        <f t="shared" si="28"/>
        <v>45357.688888888893</v>
      </c>
      <c r="C1841" s="141">
        <v>1.13327727272727</v>
      </c>
      <c r="D1841" s="141">
        <v>1.8626909090909101</v>
      </c>
      <c r="E1841" s="141">
        <v>1400.24545454545</v>
      </c>
      <c r="F1841" s="141">
        <v>60.637727272727297</v>
      </c>
      <c r="G1841" s="141">
        <v>67.325000000000003</v>
      </c>
      <c r="H1841" s="141">
        <v>37.06</v>
      </c>
      <c r="I1841" s="141">
        <v>6.6125999999999996</v>
      </c>
      <c r="J1841" s="141">
        <v>7.22</v>
      </c>
      <c r="K1841" s="141">
        <v>53.357692307692297</v>
      </c>
      <c r="L1841" s="144"/>
      <c r="M1841" s="141">
        <v>32870.25</v>
      </c>
      <c r="N1841" s="141">
        <v>4360.2542727272703</v>
      </c>
      <c r="O1841" s="144"/>
      <c r="R1841" s="10"/>
    </row>
    <row r="1842" spans="1:18" ht="14.4" x14ac:dyDescent="0.3">
      <c r="A1842" s="143">
        <v>45357.689560185187</v>
      </c>
      <c r="B1842" s="46">
        <f t="shared" si="28"/>
        <v>45357.689583333333</v>
      </c>
      <c r="C1842" s="141">
        <v>1.5028826086956499</v>
      </c>
      <c r="D1842" s="141">
        <v>1.48624347826087</v>
      </c>
      <c r="E1842" s="141">
        <v>1400.3913043478301</v>
      </c>
      <c r="F1842" s="141">
        <v>73.810434782608695</v>
      </c>
      <c r="G1842" s="141">
        <v>57.265000000000001</v>
      </c>
      <c r="H1842" s="141">
        <v>36.97</v>
      </c>
      <c r="I1842" s="141">
        <v>6.6094999999999997</v>
      </c>
      <c r="J1842" s="141">
        <v>7.5128571428571398</v>
      </c>
      <c r="K1842" s="141">
        <v>58.540909090909103</v>
      </c>
      <c r="L1842" s="144"/>
      <c r="M1842" s="141">
        <v>32889</v>
      </c>
      <c r="N1842" s="141">
        <v>4358.91976190476</v>
      </c>
      <c r="O1842" s="144"/>
      <c r="R1842" s="10"/>
    </row>
    <row r="1843" spans="1:18" ht="14.4" x14ac:dyDescent="0.3">
      <c r="A1843" s="143">
        <v>45357.690254629626</v>
      </c>
      <c r="B1843" s="46">
        <f t="shared" si="28"/>
        <v>45357.69027777778</v>
      </c>
      <c r="C1843" s="141">
        <v>1.65336818181818</v>
      </c>
      <c r="D1843" s="141">
        <v>1.34734545454545</v>
      </c>
      <c r="E1843" s="141">
        <v>1400.22727272727</v>
      </c>
      <c r="F1843" s="141">
        <v>39.513636363636401</v>
      </c>
      <c r="G1843" s="141">
        <v>57.09</v>
      </c>
      <c r="H1843" s="141">
        <v>36.86</v>
      </c>
      <c r="I1843" s="141">
        <v>6.6014545454545503</v>
      </c>
      <c r="J1843" s="141">
        <v>7.3858333333333297</v>
      </c>
      <c r="K1843" s="141">
        <v>55.615000000000002</v>
      </c>
      <c r="L1843" s="144"/>
      <c r="M1843" s="141">
        <v>32896.5</v>
      </c>
      <c r="N1843" s="141">
        <v>4357.6261904761895</v>
      </c>
      <c r="O1843" s="144"/>
      <c r="R1843" s="10"/>
    </row>
    <row r="1844" spans="1:18" ht="14.4" x14ac:dyDescent="0.3">
      <c r="A1844" s="143">
        <v>45357.690949074073</v>
      </c>
      <c r="B1844" s="46">
        <f t="shared" si="28"/>
        <v>45357.690972222226</v>
      </c>
      <c r="C1844" s="141">
        <v>1.58900434782609</v>
      </c>
      <c r="D1844" s="141">
        <v>1.40752173913043</v>
      </c>
      <c r="E1844" s="141">
        <v>1400.1545454545501</v>
      </c>
      <c r="F1844" s="141">
        <v>36.644545454545501</v>
      </c>
      <c r="G1844" s="141">
        <v>58.424999999999997</v>
      </c>
      <c r="H1844" s="141">
        <v>36.75</v>
      </c>
      <c r="I1844" s="141">
        <v>6.6088666666666702</v>
      </c>
      <c r="J1844" s="141">
        <v>7.1533333333333298</v>
      </c>
      <c r="K1844" s="141">
        <v>49.361428571428597</v>
      </c>
      <c r="L1844" s="144"/>
      <c r="M1844" s="141">
        <v>32924.5</v>
      </c>
      <c r="N1844" s="141">
        <v>4356.4079000000002</v>
      </c>
      <c r="O1844" s="144"/>
      <c r="R1844" s="10"/>
    </row>
    <row r="1845" spans="1:18" ht="14.4" x14ac:dyDescent="0.3">
      <c r="A1845" s="143">
        <v>45357.691643518519</v>
      </c>
      <c r="B1845" s="46">
        <f t="shared" si="28"/>
        <v>45357.691666666666</v>
      </c>
      <c r="C1845" s="141">
        <v>1.5976130434782601</v>
      </c>
      <c r="D1845" s="141">
        <v>1.4012086956521701</v>
      </c>
      <c r="E1845" s="141">
        <v>1399.9181818181801</v>
      </c>
      <c r="F1845" s="141">
        <v>43.506818181818197</v>
      </c>
      <c r="G1845" s="141">
        <v>57.484999999999999</v>
      </c>
      <c r="H1845" s="141">
        <v>36.658181818181802</v>
      </c>
      <c r="I1845" s="141">
        <v>6.6041333333333299</v>
      </c>
      <c r="J1845" s="141">
        <v>6.9372727272727301</v>
      </c>
      <c r="K1845" s="141">
        <v>48.357692307692297</v>
      </c>
      <c r="L1845" s="144"/>
      <c r="M1845" s="141">
        <v>32957.5</v>
      </c>
      <c r="N1845" s="141">
        <v>4355.1405652173898</v>
      </c>
      <c r="O1845" s="144"/>
      <c r="R1845" s="10"/>
    </row>
    <row r="1846" spans="1:18" ht="14.4" x14ac:dyDescent="0.3">
      <c r="A1846" s="143">
        <v>45357.692337962966</v>
      </c>
      <c r="B1846" s="46">
        <f t="shared" si="28"/>
        <v>45357.692361111112</v>
      </c>
      <c r="C1846" s="141">
        <v>1.6279043478260899</v>
      </c>
      <c r="D1846" s="141">
        <v>1.3684347826087</v>
      </c>
      <c r="E1846" s="141">
        <v>1399.8952380952401</v>
      </c>
      <c r="F1846" s="141">
        <v>41.194782608695697</v>
      </c>
      <c r="G1846" s="141">
        <v>57.104999999999997</v>
      </c>
      <c r="H1846" s="141">
        <v>36.56</v>
      </c>
      <c r="I1846" s="141">
        <v>6.6022352941176496</v>
      </c>
      <c r="J1846" s="141">
        <v>6.7716666666666701</v>
      </c>
      <c r="K1846" s="141">
        <v>48.820909090909097</v>
      </c>
      <c r="L1846" s="144"/>
      <c r="M1846" s="141">
        <v>32995.75</v>
      </c>
      <c r="N1846" s="141">
        <v>4353.8886363636402</v>
      </c>
      <c r="O1846" s="144"/>
      <c r="R1846" s="10"/>
    </row>
    <row r="1847" spans="1:18" ht="14.4" x14ac:dyDescent="0.3">
      <c r="A1847" s="143">
        <v>45357.693032407406</v>
      </c>
      <c r="B1847" s="46">
        <f t="shared" si="28"/>
        <v>45357.693055555559</v>
      </c>
      <c r="C1847" s="141">
        <v>1.6295500000000001</v>
      </c>
      <c r="D1847" s="141">
        <v>1.3599863636363601</v>
      </c>
      <c r="E1847" s="141">
        <v>1400.1714285714299</v>
      </c>
      <c r="F1847" s="141">
        <v>40.398947368421098</v>
      </c>
      <c r="G1847" s="141">
        <v>57.034999999999997</v>
      </c>
      <c r="H1847" s="141">
        <v>36.47</v>
      </c>
      <c r="I1847" s="141">
        <v>6.60394117647059</v>
      </c>
      <c r="J1847" s="141">
        <v>6.6742857142857099</v>
      </c>
      <c r="K1847" s="141">
        <v>48.426428571428602</v>
      </c>
      <c r="L1847" s="144"/>
      <c r="M1847" s="141">
        <v>32995.75</v>
      </c>
      <c r="N1847" s="141">
        <v>4352.6528181818203</v>
      </c>
      <c r="O1847" s="144"/>
      <c r="R1847" s="10"/>
    </row>
    <row r="1848" spans="1:18" ht="14.4" x14ac:dyDescent="0.3">
      <c r="A1848" s="143">
        <v>45357.693726851852</v>
      </c>
      <c r="B1848" s="46">
        <f t="shared" si="28"/>
        <v>45357.693749999999</v>
      </c>
      <c r="C1848" s="141">
        <v>1.63433043478261</v>
      </c>
      <c r="D1848" s="141">
        <v>1.36671739130435</v>
      </c>
      <c r="E1848" s="141">
        <v>1400.3363636363599</v>
      </c>
      <c r="F1848" s="141">
        <v>40.484545454545497</v>
      </c>
      <c r="G1848" s="141">
        <v>56.895000000000003</v>
      </c>
      <c r="H1848" s="141">
        <v>36.380000000000003</v>
      </c>
      <c r="I1848" s="141">
        <v>6.6029999999999998</v>
      </c>
      <c r="J1848" s="141">
        <v>6.625</v>
      </c>
      <c r="K1848" s="141">
        <v>48.122999999999998</v>
      </c>
      <c r="L1848" s="144"/>
      <c r="M1848" s="141">
        <v>33040.333333333299</v>
      </c>
      <c r="N1848" s="141">
        <v>4351.4098695652201</v>
      </c>
      <c r="O1848" s="144"/>
      <c r="R1848" s="10"/>
    </row>
    <row r="1849" spans="1:18" ht="14.4" x14ac:dyDescent="0.3">
      <c r="A1849" s="143">
        <v>45357.694421296299</v>
      </c>
      <c r="B1849" s="46">
        <f t="shared" si="28"/>
        <v>45357.694444444445</v>
      </c>
      <c r="C1849" s="141">
        <v>1.64168260869565</v>
      </c>
      <c r="D1849" s="141">
        <v>1.3584260869565199</v>
      </c>
      <c r="E1849" s="141">
        <v>1400.1478260869601</v>
      </c>
      <c r="F1849" s="141">
        <v>40.450714285714298</v>
      </c>
      <c r="G1849" s="141">
        <v>56.805</v>
      </c>
      <c r="H1849" s="141">
        <v>36.295000000000002</v>
      </c>
      <c r="I1849" s="141">
        <v>6.6052666666666697</v>
      </c>
      <c r="J1849" s="141">
        <v>6.5912499999999996</v>
      </c>
      <c r="K1849" s="141">
        <v>47.975384615384598</v>
      </c>
      <c r="L1849" s="144"/>
      <c r="M1849" s="141">
        <v>33081</v>
      </c>
      <c r="N1849" s="141">
        <v>4350.1472173912998</v>
      </c>
      <c r="O1849" s="144"/>
      <c r="R1849" s="10"/>
    </row>
    <row r="1850" spans="1:18" ht="14.4" x14ac:dyDescent="0.3">
      <c r="A1850" s="143">
        <v>45357.695115740738</v>
      </c>
      <c r="B1850" s="46">
        <f t="shared" si="28"/>
        <v>45357.695138888892</v>
      </c>
      <c r="C1850" s="141">
        <v>1.6468190476190501</v>
      </c>
      <c r="D1850" s="141">
        <v>1.3586380952381001</v>
      </c>
      <c r="E1850" s="141">
        <v>1399.7842105263201</v>
      </c>
      <c r="F1850" s="141">
        <v>41.332105263157899</v>
      </c>
      <c r="G1850" s="141">
        <v>56.475000000000001</v>
      </c>
      <c r="H1850" s="141">
        <v>36.204999999999998</v>
      </c>
      <c r="I1850" s="141">
        <v>6.6018666666666697</v>
      </c>
      <c r="J1850" s="141">
        <v>6.56</v>
      </c>
      <c r="K1850" s="141">
        <v>47.87</v>
      </c>
      <c r="L1850" s="141"/>
      <c r="M1850" s="141">
        <v>33123.75</v>
      </c>
      <c r="N1850" s="141">
        <v>4348.9250000000002</v>
      </c>
      <c r="O1850" s="144"/>
      <c r="R1850" s="10"/>
    </row>
    <row r="1851" spans="1:18" ht="14.4" x14ac:dyDescent="0.3">
      <c r="A1851" s="143">
        <v>45357.695810185185</v>
      </c>
      <c r="B1851" s="46">
        <f t="shared" si="28"/>
        <v>45357.695833333339</v>
      </c>
      <c r="C1851" s="141">
        <v>1.6613272727272701</v>
      </c>
      <c r="D1851" s="141">
        <v>1.3379318181818201</v>
      </c>
      <c r="E1851" s="141">
        <v>1399.9095238095199</v>
      </c>
      <c r="F1851" s="141">
        <v>41.180999999999997</v>
      </c>
      <c r="G1851" s="141">
        <v>56.15</v>
      </c>
      <c r="H1851" s="141">
        <v>36.119999999999997</v>
      </c>
      <c r="I1851" s="141">
        <v>6.6018888888888902</v>
      </c>
      <c r="J1851" s="141">
        <v>6.57</v>
      </c>
      <c r="K1851" s="141">
        <v>47.773000000000003</v>
      </c>
      <c r="L1851" s="144"/>
      <c r="M1851" s="141">
        <v>33162.25</v>
      </c>
      <c r="N1851" s="141">
        <v>4347.6554090909103</v>
      </c>
      <c r="O1851" s="144"/>
      <c r="R1851" s="10"/>
    </row>
    <row r="1852" spans="1:18" ht="14.4" x14ac:dyDescent="0.3">
      <c r="A1852" s="143">
        <v>45357.696504629632</v>
      </c>
      <c r="B1852" s="46">
        <f t="shared" si="28"/>
        <v>45357.696527777778</v>
      </c>
      <c r="C1852" s="141">
        <v>1.66909523809524</v>
      </c>
      <c r="D1852" s="141">
        <v>1.32531904761905</v>
      </c>
      <c r="E1852" s="141">
        <v>1399.915</v>
      </c>
      <c r="F1852" s="141">
        <v>40.1314285714286</v>
      </c>
      <c r="G1852" s="141">
        <v>56.064999999999998</v>
      </c>
      <c r="H1852" s="141">
        <v>36.03</v>
      </c>
      <c r="I1852" s="141">
        <v>6.60394117647059</v>
      </c>
      <c r="J1852" s="141">
        <v>6.5339999999999998</v>
      </c>
      <c r="K1852" s="141">
        <v>47.506363636363602</v>
      </c>
      <c r="L1852" s="144"/>
      <c r="M1852" s="141">
        <v>33194.5</v>
      </c>
      <c r="N1852" s="141">
        <v>4346.3937142857103</v>
      </c>
      <c r="O1852" s="144"/>
      <c r="R1852" s="10"/>
    </row>
    <row r="1853" spans="1:18" ht="14.4" x14ac:dyDescent="0.3">
      <c r="A1853" s="143">
        <v>45357.697199074071</v>
      </c>
      <c r="B1853" s="46">
        <f t="shared" si="28"/>
        <v>45357.697222222225</v>
      </c>
      <c r="C1853" s="141">
        <v>1.6697521739130401</v>
      </c>
      <c r="D1853" s="141">
        <v>1.33005217391304</v>
      </c>
      <c r="E1853" s="141">
        <v>1400.29130434783</v>
      </c>
      <c r="F1853" s="141">
        <v>40.438260869565198</v>
      </c>
      <c r="G1853" s="141">
        <v>56.045000000000002</v>
      </c>
      <c r="H1853" s="141">
        <v>35.94</v>
      </c>
      <c r="I1853" s="141">
        <v>6.6061666666666703</v>
      </c>
      <c r="J1853" s="141">
        <v>6.49</v>
      </c>
      <c r="K1853" s="141">
        <v>47.288333333333298</v>
      </c>
      <c r="L1853" s="144"/>
      <c r="M1853" s="141">
        <v>33216</v>
      </c>
      <c r="N1853" s="141">
        <v>4345.0978260869597</v>
      </c>
      <c r="O1853" s="144"/>
      <c r="R1853" s="10"/>
    </row>
    <row r="1854" spans="1:18" ht="14.4" x14ac:dyDescent="0.3">
      <c r="A1854" s="143">
        <v>45357.697893518518</v>
      </c>
      <c r="B1854" s="46">
        <f t="shared" si="28"/>
        <v>45357.697916666672</v>
      </c>
      <c r="C1854" s="141">
        <v>1.6717347826086999</v>
      </c>
      <c r="D1854" s="141">
        <v>1.3299608695652201</v>
      </c>
      <c r="E1854" s="141">
        <v>1399.8521739130399</v>
      </c>
      <c r="F1854" s="141">
        <v>40.507368421052597</v>
      </c>
      <c r="G1854" s="141">
        <v>55.884999999999998</v>
      </c>
      <c r="H1854" s="141">
        <v>35.853333333333303</v>
      </c>
      <c r="I1854" s="141">
        <v>6.6033157894736796</v>
      </c>
      <c r="J1854" s="141">
        <v>6.4675000000000002</v>
      </c>
      <c r="K1854" s="141">
        <v>47.21</v>
      </c>
      <c r="L1854" s="144"/>
      <c r="M1854" s="141">
        <v>33248</v>
      </c>
      <c r="N1854" s="141">
        <v>4343.8492173913</v>
      </c>
      <c r="O1854" s="144"/>
      <c r="R1854" s="10"/>
    </row>
    <row r="1855" spans="1:18" ht="14.4" x14ac:dyDescent="0.3">
      <c r="A1855" s="143">
        <v>45357.698587962965</v>
      </c>
      <c r="B1855" s="46">
        <f t="shared" si="28"/>
        <v>45357.698611111111</v>
      </c>
      <c r="C1855" s="141">
        <v>1.6772954545454499</v>
      </c>
      <c r="D1855" s="141">
        <v>1.3259045454545499</v>
      </c>
      <c r="E1855" s="141">
        <v>1400.35263157895</v>
      </c>
      <c r="F1855" s="141">
        <v>40.9</v>
      </c>
      <c r="G1855" s="141">
        <v>55.715000000000003</v>
      </c>
      <c r="H1855" s="141">
        <v>35.78</v>
      </c>
      <c r="I1855" s="141">
        <v>6.60253333333333</v>
      </c>
      <c r="J1855" s="141">
        <v>6.4483333333333297</v>
      </c>
      <c r="K1855" s="141">
        <v>47.164999999999999</v>
      </c>
      <c r="L1855" s="144"/>
      <c r="M1855" s="141">
        <v>33298.333333333299</v>
      </c>
      <c r="N1855" s="141">
        <v>4342.5494545454503</v>
      </c>
      <c r="O1855" s="144"/>
      <c r="R1855" s="10"/>
    </row>
    <row r="1856" spans="1:18" ht="14.4" x14ac:dyDescent="0.3">
      <c r="A1856" s="143">
        <v>45357.699282407404</v>
      </c>
      <c r="B1856" s="46">
        <f t="shared" si="28"/>
        <v>45357.699305555558</v>
      </c>
      <c r="C1856" s="141">
        <v>1.6850681818181801</v>
      </c>
      <c r="D1856" s="141">
        <v>1.3211130434782601</v>
      </c>
      <c r="E1856" s="141">
        <v>1399.71363636364</v>
      </c>
      <c r="F1856" s="141">
        <v>40.2494444444444</v>
      </c>
      <c r="G1856" s="141">
        <v>55.62</v>
      </c>
      <c r="H1856" s="141">
        <v>35.715000000000003</v>
      </c>
      <c r="I1856" s="141">
        <v>6.6021111111111104</v>
      </c>
      <c r="J1856" s="141">
        <v>6.4385714285714304</v>
      </c>
      <c r="K1856" s="141">
        <v>47.071111111111101</v>
      </c>
      <c r="L1856" s="144"/>
      <c r="M1856" s="141">
        <v>33336</v>
      </c>
      <c r="N1856" s="141">
        <v>4341.2634090909096</v>
      </c>
      <c r="O1856" s="144"/>
      <c r="R1856" s="10"/>
    </row>
    <row r="1857" spans="1:18" ht="14.4" x14ac:dyDescent="0.3">
      <c r="A1857" s="143">
        <v>45357.699976851851</v>
      </c>
      <c r="B1857" s="46">
        <f t="shared" si="28"/>
        <v>45357.700000000004</v>
      </c>
      <c r="C1857" s="141">
        <v>1.68209090909091</v>
      </c>
      <c r="D1857" s="141">
        <v>1.31472272727273</v>
      </c>
      <c r="E1857" s="141">
        <v>1399.9047619047601</v>
      </c>
      <c r="F1857" s="141">
        <v>40.6533333333333</v>
      </c>
      <c r="G1857" s="141">
        <v>55.53</v>
      </c>
      <c r="H1857" s="141">
        <v>35.648333333333298</v>
      </c>
      <c r="I1857" s="141">
        <v>6.6022499999999997</v>
      </c>
      <c r="J1857" s="141">
        <v>6.4260000000000002</v>
      </c>
      <c r="K1857" s="141">
        <v>46.913333333333298</v>
      </c>
      <c r="L1857" s="144"/>
      <c r="M1857" s="141">
        <v>33373</v>
      </c>
      <c r="N1857" s="141">
        <v>4339.9703636363602</v>
      </c>
      <c r="O1857" s="144"/>
      <c r="R1857" s="10"/>
    </row>
    <row r="1858" spans="1:18" ht="14.4" x14ac:dyDescent="0.3">
      <c r="A1858" s="143">
        <v>45357.700671296298</v>
      </c>
      <c r="B1858" s="46">
        <f t="shared" si="28"/>
        <v>45357.700694444444</v>
      </c>
      <c r="C1858" s="141">
        <v>1.6939380952381</v>
      </c>
      <c r="D1858" s="141">
        <v>1.30550952380952</v>
      </c>
      <c r="E1858" s="141">
        <v>1400.075</v>
      </c>
      <c r="F1858" s="141">
        <v>40.620952380952403</v>
      </c>
      <c r="G1858" s="141">
        <v>55.43</v>
      </c>
      <c r="H1858" s="141">
        <v>35.61</v>
      </c>
      <c r="I1858" s="141">
        <v>6.60605882352941</v>
      </c>
      <c r="J1858" s="141">
        <v>6.4240000000000004</v>
      </c>
      <c r="K1858" s="141">
        <v>46.835000000000001</v>
      </c>
      <c r="L1858" s="144"/>
      <c r="M1858" s="141">
        <v>33409</v>
      </c>
      <c r="N1858" s="141">
        <v>4338.6567222222202</v>
      </c>
      <c r="O1858" s="144"/>
      <c r="R1858" s="10"/>
    </row>
    <row r="1859" spans="1:18" ht="14.4" x14ac:dyDescent="0.3">
      <c r="A1859" s="143">
        <v>45357.701365740744</v>
      </c>
      <c r="B1859" s="46">
        <f t="shared" ref="B1859:B1922" si="29">MROUND(A1859,"00:01:00")</f>
        <v>45357.701388888891</v>
      </c>
      <c r="C1859" s="141">
        <v>1.69707272727273</v>
      </c>
      <c r="D1859" s="141">
        <v>1.2879454545454501</v>
      </c>
      <c r="E1859" s="141">
        <v>1399.5772727272699</v>
      </c>
      <c r="F1859" s="141">
        <v>40.889523809523801</v>
      </c>
      <c r="G1859" s="141">
        <v>55.174999999999997</v>
      </c>
      <c r="H1859" s="141">
        <v>35.561666666666703</v>
      </c>
      <c r="I1859" s="141">
        <v>6.6058823529411796</v>
      </c>
      <c r="J1859" s="141">
        <v>6.4133333333333304</v>
      </c>
      <c r="K1859" s="141">
        <v>46.7633333333333</v>
      </c>
      <c r="L1859" s="144"/>
      <c r="M1859" s="141">
        <v>33427</v>
      </c>
      <c r="N1859" s="141">
        <v>4337.3621000000003</v>
      </c>
      <c r="O1859" s="144"/>
      <c r="R1859" s="10"/>
    </row>
    <row r="1860" spans="1:18" ht="14.4" x14ac:dyDescent="0.3">
      <c r="A1860" s="143">
        <v>45357.702060185184</v>
      </c>
      <c r="B1860" s="46">
        <f t="shared" si="29"/>
        <v>45357.702083333337</v>
      </c>
      <c r="C1860" s="141">
        <v>1.70025909090909</v>
      </c>
      <c r="D1860" s="141">
        <v>1.29641363636364</v>
      </c>
      <c r="E1860" s="141">
        <v>1400.2619047619</v>
      </c>
      <c r="F1860" s="141">
        <v>39.502727272727299</v>
      </c>
      <c r="G1860" s="141">
        <v>55.265000000000001</v>
      </c>
      <c r="H1860" s="141">
        <v>35.5416666666667</v>
      </c>
      <c r="I1860" s="141">
        <v>6.6049411764705903</v>
      </c>
      <c r="J1860" s="141">
        <v>6.4050000000000002</v>
      </c>
      <c r="K1860" s="141">
        <v>46.616666666666703</v>
      </c>
      <c r="L1860" s="144"/>
      <c r="M1860" s="141">
        <v>33467.666666666701</v>
      </c>
      <c r="N1860" s="141">
        <v>4336.1240476190496</v>
      </c>
      <c r="O1860" s="144"/>
      <c r="R1860" s="10"/>
    </row>
    <row r="1861" spans="1:18" ht="14.4" x14ac:dyDescent="0.3">
      <c r="A1861" s="143">
        <v>45357.70275462963</v>
      </c>
      <c r="B1861" s="46">
        <f t="shared" si="29"/>
        <v>45357.702777777777</v>
      </c>
      <c r="C1861" s="141">
        <v>1.6984318181818201</v>
      </c>
      <c r="D1861" s="141">
        <v>1.3064652173913001</v>
      </c>
      <c r="E1861" s="141">
        <v>1399.79545454545</v>
      </c>
      <c r="F1861" s="141">
        <v>39.984782608695703</v>
      </c>
      <c r="G1861" s="141">
        <v>55.3</v>
      </c>
      <c r="H1861" s="141">
        <v>35.518333333333302</v>
      </c>
      <c r="I1861" s="141">
        <v>6.6022941176470598</v>
      </c>
      <c r="J1861" s="141">
        <v>6.3949999999999996</v>
      </c>
      <c r="K1861" s="141">
        <v>46.478333333333303</v>
      </c>
      <c r="L1861" s="144"/>
      <c r="M1861" s="141">
        <v>33502.800000000003</v>
      </c>
      <c r="N1861" s="141">
        <v>4334.8025454545505</v>
      </c>
      <c r="O1861" s="144"/>
      <c r="R1861" s="10"/>
    </row>
    <row r="1862" spans="1:18" ht="14.4" x14ac:dyDescent="0.3">
      <c r="A1862" s="143">
        <v>45357.703449074077</v>
      </c>
      <c r="B1862" s="46">
        <f t="shared" si="29"/>
        <v>45357.703472222223</v>
      </c>
      <c r="C1862" s="141">
        <v>1.6966434782608699</v>
      </c>
      <c r="D1862" s="141">
        <v>1.3008695652173901</v>
      </c>
      <c r="E1862" s="141">
        <v>1399.98260869565</v>
      </c>
      <c r="F1862" s="141">
        <v>39.880000000000003</v>
      </c>
      <c r="G1862" s="141">
        <v>55.34</v>
      </c>
      <c r="H1862" s="141">
        <v>35.5</v>
      </c>
      <c r="I1862" s="141">
        <v>6.6042941176470604</v>
      </c>
      <c r="J1862" s="141">
        <v>6.415</v>
      </c>
      <c r="K1862" s="141">
        <v>46.51</v>
      </c>
      <c r="L1862" s="144"/>
      <c r="M1862" s="141">
        <v>33539.5</v>
      </c>
      <c r="N1862" s="141">
        <v>4333.4924285714296</v>
      </c>
      <c r="O1862" s="144"/>
      <c r="R1862" s="10"/>
    </row>
    <row r="1863" spans="1:18" ht="14.4" x14ac:dyDescent="0.3">
      <c r="A1863" s="143">
        <v>45357.704143518517</v>
      </c>
      <c r="B1863" s="46">
        <f t="shared" si="29"/>
        <v>45357.70416666667</v>
      </c>
      <c r="C1863" s="141">
        <v>1.6904772727272701</v>
      </c>
      <c r="D1863" s="141">
        <v>1.30133636363636</v>
      </c>
      <c r="E1863" s="141">
        <v>1399.9409090909101</v>
      </c>
      <c r="F1863" s="141">
        <v>40.191000000000003</v>
      </c>
      <c r="G1863" s="141">
        <v>55.284999999999997</v>
      </c>
      <c r="H1863" s="141">
        <v>35.484999999999999</v>
      </c>
      <c r="I1863" s="141">
        <v>6.6045882352941199</v>
      </c>
      <c r="J1863" s="141">
        <v>6.4139999999999997</v>
      </c>
      <c r="K1863" s="141">
        <v>46.555</v>
      </c>
      <c r="L1863" s="144"/>
      <c r="M1863" s="141">
        <v>33610</v>
      </c>
      <c r="N1863" s="141">
        <v>4332.23405</v>
      </c>
      <c r="O1863" s="144"/>
      <c r="R1863" s="10"/>
    </row>
    <row r="1864" spans="1:18" ht="14.4" x14ac:dyDescent="0.3">
      <c r="A1864" s="143">
        <v>45357.704837962963</v>
      </c>
      <c r="B1864" s="46">
        <f t="shared" si="29"/>
        <v>45357.704861111109</v>
      </c>
      <c r="C1864" s="141">
        <v>1.7000727272727301</v>
      </c>
      <c r="D1864" s="141">
        <v>1.3004818181818201</v>
      </c>
      <c r="E1864" s="141">
        <v>1400.01363636364</v>
      </c>
      <c r="F1864" s="141">
        <v>40.111904761904803</v>
      </c>
      <c r="G1864" s="141">
        <v>55.284999999999997</v>
      </c>
      <c r="H1864" s="141">
        <v>35.483333333333299</v>
      </c>
      <c r="I1864" s="141">
        <v>6.6185555555555604</v>
      </c>
      <c r="J1864" s="141">
        <v>6.3883333333333301</v>
      </c>
      <c r="K1864" s="141">
        <v>46.57</v>
      </c>
      <c r="L1864" s="144"/>
      <c r="M1864" s="141">
        <v>33610</v>
      </c>
      <c r="N1864" s="141">
        <v>4330.9529047618998</v>
      </c>
      <c r="O1864" s="144"/>
      <c r="R1864" s="10"/>
    </row>
    <row r="1865" spans="1:18" ht="14.4" x14ac:dyDescent="0.3">
      <c r="A1865" s="143">
        <v>45357.70553240741</v>
      </c>
      <c r="B1865" s="46">
        <f t="shared" si="29"/>
        <v>45357.705555555556</v>
      </c>
      <c r="C1865" s="141">
        <v>1.69680454545455</v>
      </c>
      <c r="D1865" s="141">
        <v>1.2954454545454499</v>
      </c>
      <c r="E1865" s="141">
        <v>1400.37619047619</v>
      </c>
      <c r="F1865" s="141">
        <v>40.3004545454545</v>
      </c>
      <c r="G1865" s="141">
        <v>55.19</v>
      </c>
      <c r="H1865" s="141">
        <v>35.475000000000001</v>
      </c>
      <c r="I1865" s="141">
        <v>6.6023333333333296</v>
      </c>
      <c r="J1865" s="141">
        <v>6.3639999999999999</v>
      </c>
      <c r="K1865" s="141">
        <v>46.555999999999997</v>
      </c>
      <c r="L1865" s="144"/>
      <c r="M1865" s="141">
        <v>33679.666666666701</v>
      </c>
      <c r="N1865" s="141">
        <v>4329.6615454545499</v>
      </c>
      <c r="O1865" s="144"/>
      <c r="R1865" s="10"/>
    </row>
    <row r="1866" spans="1:18" ht="14.4" x14ac:dyDescent="0.3">
      <c r="A1866" s="143">
        <v>45357.706226851849</v>
      </c>
      <c r="B1866" s="46">
        <f t="shared" si="29"/>
        <v>45357.706250000003</v>
      </c>
      <c r="C1866" s="141">
        <v>1.6972869565217401</v>
      </c>
      <c r="D1866" s="141">
        <v>1.302</v>
      </c>
      <c r="E1866" s="141">
        <v>1399.6260869565201</v>
      </c>
      <c r="F1866" s="141">
        <v>38.969565217391299</v>
      </c>
      <c r="G1866" s="141">
        <v>55.43</v>
      </c>
      <c r="H1866" s="141">
        <v>35.484999999999999</v>
      </c>
      <c r="I1866" s="141">
        <v>6.6209523809523798</v>
      </c>
      <c r="J1866" s="141">
        <v>6.3916666666666702</v>
      </c>
      <c r="K1866" s="141">
        <v>46.473999999999997</v>
      </c>
      <c r="L1866" s="144"/>
      <c r="M1866" s="141">
        <v>33679.666666666701</v>
      </c>
      <c r="N1866" s="141">
        <v>4328.3614545454502</v>
      </c>
      <c r="O1866" s="144"/>
      <c r="R1866" s="10"/>
    </row>
    <row r="1867" spans="1:18" ht="14.4" x14ac:dyDescent="0.3">
      <c r="A1867" s="143">
        <v>45357.706921296296</v>
      </c>
      <c r="B1867" s="46">
        <f t="shared" si="29"/>
        <v>45357.70694444445</v>
      </c>
      <c r="C1867" s="141">
        <v>1.6945454545454499</v>
      </c>
      <c r="D1867" s="141">
        <v>1.3122652173913001</v>
      </c>
      <c r="E1867" s="141">
        <v>1400.1476190476201</v>
      </c>
      <c r="F1867" s="141">
        <v>40.713809523809502</v>
      </c>
      <c r="G1867" s="141">
        <v>55.24</v>
      </c>
      <c r="H1867" s="141">
        <v>35.481999999999999</v>
      </c>
      <c r="I1867" s="141">
        <v>6.6017999999999999</v>
      </c>
      <c r="J1867" s="141">
        <v>6.4</v>
      </c>
      <c r="K1867" s="141">
        <v>46.486249999999998</v>
      </c>
      <c r="L1867" s="144"/>
      <c r="M1867" s="141">
        <v>33746.5</v>
      </c>
      <c r="N1867" s="141">
        <v>4327.0636666666696</v>
      </c>
      <c r="O1867" s="144"/>
      <c r="R1867" s="10"/>
    </row>
    <row r="1868" spans="1:18" ht="14.4" x14ac:dyDescent="0.3">
      <c r="A1868" s="143">
        <v>45357.707615740743</v>
      </c>
      <c r="B1868" s="46">
        <f t="shared" si="29"/>
        <v>45357.707638888889</v>
      </c>
      <c r="C1868" s="141">
        <v>1.70049130434783</v>
      </c>
      <c r="D1868" s="141">
        <v>1.30381304347826</v>
      </c>
      <c r="E1868" s="141">
        <v>1400.1</v>
      </c>
      <c r="F1868" s="141">
        <v>39.297391304347798</v>
      </c>
      <c r="G1868" s="141">
        <v>55.384999999999998</v>
      </c>
      <c r="H1868" s="141">
        <v>35.505000000000003</v>
      </c>
      <c r="I1868" s="141">
        <v>6.6185</v>
      </c>
      <c r="J1868" s="141">
        <v>6.42</v>
      </c>
      <c r="K1868" s="141">
        <v>46.564</v>
      </c>
      <c r="L1868" s="144"/>
      <c r="M1868" s="141">
        <v>33803.5</v>
      </c>
      <c r="N1868" s="141">
        <v>4325.7586000000001</v>
      </c>
      <c r="O1868" s="144"/>
      <c r="R1868" s="10"/>
    </row>
    <row r="1869" spans="1:18" ht="14.4" x14ac:dyDescent="0.3">
      <c r="A1869" s="143">
        <v>45357.708310185182</v>
      </c>
      <c r="B1869" s="46">
        <f t="shared" si="29"/>
        <v>45357.708333333336</v>
      </c>
      <c r="C1869" s="141">
        <v>1.69021363636364</v>
      </c>
      <c r="D1869" s="141">
        <v>1.3039363636363599</v>
      </c>
      <c r="E1869" s="141">
        <v>1400.3136363636399</v>
      </c>
      <c r="F1869" s="141">
        <v>40.368636363636398</v>
      </c>
      <c r="G1869" s="141">
        <v>55.35</v>
      </c>
      <c r="H1869" s="141">
        <v>35.512</v>
      </c>
      <c r="I1869" s="141">
        <v>6.6038421052631602</v>
      </c>
      <c r="J1869" s="141">
        <v>6.42</v>
      </c>
      <c r="K1869" s="141">
        <v>46.501249999999999</v>
      </c>
      <c r="L1869" s="144"/>
      <c r="M1869" s="141">
        <v>33817</v>
      </c>
      <c r="N1869" s="141">
        <v>4324.5179500000004</v>
      </c>
      <c r="O1869" s="144"/>
      <c r="R1869" s="10"/>
    </row>
    <row r="1870" spans="1:18" ht="14.4" x14ac:dyDescent="0.3">
      <c r="A1870" s="143">
        <v>45357.709004629629</v>
      </c>
      <c r="B1870" s="46">
        <f t="shared" si="29"/>
        <v>45357.709027777782</v>
      </c>
      <c r="C1870" s="141">
        <v>1.6913409090909099</v>
      </c>
      <c r="D1870" s="141">
        <v>1.3115333333333301</v>
      </c>
      <c r="E1870" s="141">
        <v>1399.8</v>
      </c>
      <c r="F1870" s="141">
        <v>39.188095238095201</v>
      </c>
      <c r="G1870" s="141">
        <v>55.515000000000001</v>
      </c>
      <c r="H1870" s="141">
        <v>35.54</v>
      </c>
      <c r="I1870" s="141">
        <v>6.6135999999999999</v>
      </c>
      <c r="J1870" s="141">
        <v>6.45</v>
      </c>
      <c r="K1870" s="141">
        <v>46.557499999999997</v>
      </c>
      <c r="L1870" s="144"/>
      <c r="M1870" s="141">
        <v>33856</v>
      </c>
      <c r="N1870" s="141">
        <v>4323.24740909091</v>
      </c>
      <c r="O1870" s="144"/>
      <c r="R1870" s="10"/>
    </row>
    <row r="1871" spans="1:18" ht="14.4" x14ac:dyDescent="0.3">
      <c r="A1871" s="143">
        <v>45357.709699074076</v>
      </c>
      <c r="B1871" s="46">
        <f t="shared" si="29"/>
        <v>45357.709722222222</v>
      </c>
      <c r="C1871" s="141">
        <v>1.6834045454545501</v>
      </c>
      <c r="D1871" s="141">
        <v>1.31674545454545</v>
      </c>
      <c r="E1871" s="141">
        <v>1400.0818181818199</v>
      </c>
      <c r="F1871" s="141">
        <v>40.1727272727273</v>
      </c>
      <c r="G1871" s="141">
        <v>55.53</v>
      </c>
      <c r="H1871" s="141">
        <v>35.57</v>
      </c>
      <c r="I1871" s="141">
        <v>6.6044210526315803</v>
      </c>
      <c r="J1871" s="141">
        <v>6.46</v>
      </c>
      <c r="K1871" s="141">
        <v>46.5528571428571</v>
      </c>
      <c r="L1871" s="144"/>
      <c r="M1871" s="141">
        <v>33900</v>
      </c>
      <c r="N1871" s="141">
        <v>4321.95868421053</v>
      </c>
      <c r="O1871" s="144"/>
      <c r="R1871" s="10"/>
    </row>
    <row r="1872" spans="1:18" ht="14.4" x14ac:dyDescent="0.3">
      <c r="A1872" s="143">
        <v>45357.710393518515</v>
      </c>
      <c r="B1872" s="46">
        <f t="shared" si="29"/>
        <v>45357.710416666669</v>
      </c>
      <c r="C1872" s="141">
        <v>1.69026956521739</v>
      </c>
      <c r="D1872" s="141">
        <v>1.30403913043478</v>
      </c>
      <c r="E1872" s="141">
        <v>1400.5739130434799</v>
      </c>
      <c r="F1872" s="141">
        <v>39.910434782608696</v>
      </c>
      <c r="G1872" s="141">
        <v>55.494999999999997</v>
      </c>
      <c r="H1872" s="141">
        <v>35.602499999999999</v>
      </c>
      <c r="I1872" s="141">
        <v>6.6134000000000004</v>
      </c>
      <c r="J1872" s="141">
        <v>6.46</v>
      </c>
      <c r="K1872" s="141">
        <v>46.677272727272701</v>
      </c>
      <c r="L1872" s="144"/>
      <c r="M1872" s="141">
        <v>33951.25</v>
      </c>
      <c r="N1872" s="141">
        <v>4320.6767272727302</v>
      </c>
      <c r="O1872" s="144"/>
      <c r="R1872" s="10"/>
    </row>
    <row r="1873" spans="1:18" ht="14.4" x14ac:dyDescent="0.3">
      <c r="A1873" s="143">
        <v>45357.711087962962</v>
      </c>
      <c r="B1873" s="46">
        <f t="shared" si="29"/>
        <v>45357.711111111115</v>
      </c>
      <c r="C1873" s="141">
        <v>1.6893428571428599</v>
      </c>
      <c r="D1873" s="141">
        <v>1.3090545454545499</v>
      </c>
      <c r="E1873" s="141">
        <v>1399.94545454545</v>
      </c>
      <c r="F1873" s="141">
        <v>40.335454545454503</v>
      </c>
      <c r="G1873" s="141">
        <v>55.454999999999998</v>
      </c>
      <c r="H1873" s="141">
        <v>35.634285714285703</v>
      </c>
      <c r="I1873" s="141">
        <v>6.6029999999999998</v>
      </c>
      <c r="J1873" s="141">
        <v>6.4866666666666699</v>
      </c>
      <c r="K1873" s="141">
        <v>46.685000000000002</v>
      </c>
      <c r="L1873" s="144"/>
      <c r="M1873" s="141">
        <v>33986</v>
      </c>
      <c r="N1873" s="141">
        <v>4319.4090500000002</v>
      </c>
      <c r="O1873" s="144"/>
      <c r="R1873" s="10"/>
    </row>
    <row r="1874" spans="1:18" ht="14.4" x14ac:dyDescent="0.3">
      <c r="A1874" s="143">
        <v>45357.711782407408</v>
      </c>
      <c r="B1874" s="46">
        <f t="shared" si="29"/>
        <v>45357.711805555555</v>
      </c>
      <c r="C1874" s="141">
        <v>1.69249545454545</v>
      </c>
      <c r="D1874" s="141">
        <v>1.30824545454545</v>
      </c>
      <c r="E1874" s="141">
        <v>1399.95454545455</v>
      </c>
      <c r="F1874" s="141">
        <v>39.4136363636364</v>
      </c>
      <c r="G1874" s="141">
        <v>55.555</v>
      </c>
      <c r="H1874" s="141">
        <v>35.672857142857097</v>
      </c>
      <c r="I1874" s="141">
        <v>6.6184500000000002</v>
      </c>
      <c r="J1874" s="141">
        <v>6.4850000000000003</v>
      </c>
      <c r="K1874" s="141">
        <v>46.665999999999997</v>
      </c>
      <c r="L1874" s="144"/>
      <c r="M1874" s="141">
        <v>34032.5</v>
      </c>
      <c r="N1874" s="141">
        <v>4318.0402000000004</v>
      </c>
      <c r="O1874" s="144"/>
      <c r="R1874" s="10"/>
    </row>
    <row r="1875" spans="1:18" ht="14.4" x14ac:dyDescent="0.3">
      <c r="A1875" s="143">
        <v>45357.712476851855</v>
      </c>
      <c r="B1875" s="46">
        <f t="shared" si="29"/>
        <v>45357.712500000001</v>
      </c>
      <c r="C1875" s="141">
        <v>1.68880952380952</v>
      </c>
      <c r="D1875" s="141">
        <v>1.3127380952381</v>
      </c>
      <c r="E1875" s="141">
        <v>1399.7619047619</v>
      </c>
      <c r="F1875" s="141">
        <v>40.6404761904762</v>
      </c>
      <c r="G1875" s="141">
        <v>55.454999999999998</v>
      </c>
      <c r="H1875" s="141">
        <v>35.71</v>
      </c>
      <c r="I1875" s="141">
        <v>6.6063000000000001</v>
      </c>
      <c r="J1875" s="141">
        <v>6.5049999999999999</v>
      </c>
      <c r="K1875" s="141">
        <v>46.61</v>
      </c>
      <c r="L1875" s="144"/>
      <c r="M1875" s="141">
        <v>34070</v>
      </c>
      <c r="N1875" s="141">
        <v>4316.7957999999999</v>
      </c>
      <c r="O1875" s="144"/>
      <c r="R1875" s="10"/>
    </row>
    <row r="1876" spans="1:18" ht="14.4" x14ac:dyDescent="0.3">
      <c r="A1876" s="143">
        <v>45357.713171296295</v>
      </c>
      <c r="B1876" s="46">
        <f t="shared" si="29"/>
        <v>45357.713194444448</v>
      </c>
      <c r="C1876" s="141">
        <v>1.68556818181818</v>
      </c>
      <c r="D1876" s="141">
        <v>1.30949545454545</v>
      </c>
      <c r="E1876" s="141">
        <v>1400.03157894737</v>
      </c>
      <c r="F1876" s="141">
        <v>39.350454545454497</v>
      </c>
      <c r="G1876" s="141">
        <v>55.54</v>
      </c>
      <c r="H1876" s="141">
        <v>35.744999999999997</v>
      </c>
      <c r="I1876" s="141">
        <v>6.6163181818181798</v>
      </c>
      <c r="J1876" s="141">
        <v>6.53</v>
      </c>
      <c r="K1876" s="141">
        <v>46.645000000000003</v>
      </c>
      <c r="L1876" s="144"/>
      <c r="M1876" s="141">
        <v>34117.25</v>
      </c>
      <c r="N1876" s="141">
        <v>4315.4894761904798</v>
      </c>
      <c r="O1876" s="144"/>
      <c r="R1876" s="10"/>
    </row>
    <row r="1877" spans="1:18" ht="14.4" x14ac:dyDescent="0.3">
      <c r="A1877" s="143">
        <v>45357.713865740741</v>
      </c>
      <c r="B1877" s="46">
        <f t="shared" si="29"/>
        <v>45357.713888888888</v>
      </c>
      <c r="C1877" s="141">
        <v>1.6846300000000001</v>
      </c>
      <c r="D1877" s="141">
        <v>1.31160454545455</v>
      </c>
      <c r="E1877" s="141">
        <v>1400.1181818181799</v>
      </c>
      <c r="F1877" s="141">
        <v>39.779523809523802</v>
      </c>
      <c r="G1877" s="141">
        <v>55.64</v>
      </c>
      <c r="H1877" s="141">
        <v>35.770000000000003</v>
      </c>
      <c r="I1877" s="141">
        <v>6.6061052631578896</v>
      </c>
      <c r="J1877" s="141">
        <v>6.53</v>
      </c>
      <c r="K1877" s="141">
        <v>46.622</v>
      </c>
      <c r="L1877" s="144"/>
      <c r="M1877" s="141">
        <v>34153</v>
      </c>
      <c r="N1877" s="141">
        <v>4314.1783333333296</v>
      </c>
      <c r="O1877" s="144"/>
      <c r="R1877" s="10"/>
    </row>
    <row r="1878" spans="1:18" ht="14.4" x14ac:dyDescent="0.3">
      <c r="A1878" s="143">
        <v>45357.714560185188</v>
      </c>
      <c r="B1878" s="46">
        <f t="shared" si="29"/>
        <v>45357.714583333334</v>
      </c>
      <c r="C1878" s="141">
        <v>1.68261818181818</v>
      </c>
      <c r="D1878" s="141">
        <v>1.31407727272727</v>
      </c>
      <c r="E1878" s="141">
        <v>1400.1045454545499</v>
      </c>
      <c r="F1878" s="141">
        <v>39.414090909090902</v>
      </c>
      <c r="G1878" s="141">
        <v>55.75</v>
      </c>
      <c r="H1878" s="141">
        <v>35.799999999999997</v>
      </c>
      <c r="I1878" s="141">
        <v>6.6173333333333302</v>
      </c>
      <c r="J1878" s="141">
        <v>6.5350000000000001</v>
      </c>
      <c r="K1878" s="141">
        <v>46.685000000000002</v>
      </c>
      <c r="L1878" s="144"/>
      <c r="M1878" s="141">
        <v>34209</v>
      </c>
      <c r="N1878" s="141">
        <v>4312.8233</v>
      </c>
      <c r="O1878" s="144"/>
      <c r="R1878" s="10"/>
    </row>
    <row r="1879" spans="1:18" ht="14.4" x14ac:dyDescent="0.3">
      <c r="A1879" s="143">
        <v>45357.715254629627</v>
      </c>
      <c r="B1879" s="46">
        <f t="shared" si="29"/>
        <v>45357.715277777781</v>
      </c>
      <c r="C1879" s="141">
        <v>1.6763650000000001</v>
      </c>
      <c r="D1879" s="141">
        <v>1.3064450000000001</v>
      </c>
      <c r="E1879" s="141">
        <v>1399.87222222222</v>
      </c>
      <c r="F1879" s="141">
        <v>40.64</v>
      </c>
      <c r="G1879" s="141">
        <v>55.63</v>
      </c>
      <c r="H1879" s="141">
        <v>35.81</v>
      </c>
      <c r="I1879" s="141">
        <v>6.6053888888888901</v>
      </c>
      <c r="J1879" s="141">
        <v>6.57</v>
      </c>
      <c r="K1879" s="141">
        <v>46.7216666666667</v>
      </c>
      <c r="L1879" s="144"/>
      <c r="M1879" s="141">
        <v>34235.5</v>
      </c>
      <c r="N1879" s="141">
        <v>4311.5173684210504</v>
      </c>
      <c r="O1879" s="144"/>
      <c r="R1879" s="10"/>
    </row>
    <row r="1880" spans="1:18" ht="14.4" x14ac:dyDescent="0.3">
      <c r="A1880" s="143">
        <v>45357.715949074074</v>
      </c>
      <c r="B1880" s="46">
        <f t="shared" si="29"/>
        <v>45357.71597222222</v>
      </c>
      <c r="C1880" s="141">
        <v>1.68860869565217</v>
      </c>
      <c r="D1880" s="141">
        <v>1.31039090909091</v>
      </c>
      <c r="E1880" s="141">
        <v>1400.3227272727299</v>
      </c>
      <c r="F1880" s="141">
        <v>39.700454545454498</v>
      </c>
      <c r="G1880" s="141">
        <v>55.78</v>
      </c>
      <c r="H1880" s="141">
        <v>35.840000000000003</v>
      </c>
      <c r="I1880" s="141">
        <v>6.61421052631579</v>
      </c>
      <c r="J1880" s="141">
        <v>6.5949999999999998</v>
      </c>
      <c r="K1880" s="141">
        <v>46.805</v>
      </c>
      <c r="L1880" s="144"/>
      <c r="M1880" s="141">
        <v>34281.25</v>
      </c>
      <c r="N1880" s="141">
        <v>4310.2346190476201</v>
      </c>
      <c r="O1880" s="144"/>
      <c r="R1880" s="10"/>
    </row>
    <row r="1881" spans="1:18" ht="14.4" x14ac:dyDescent="0.3">
      <c r="A1881" s="143">
        <v>45357.716643518521</v>
      </c>
      <c r="B1881" s="46">
        <f t="shared" si="29"/>
        <v>45357.716666666667</v>
      </c>
      <c r="C1881" s="141">
        <v>1.6764333333333299</v>
      </c>
      <c r="D1881" s="141">
        <v>1.31561818181818</v>
      </c>
      <c r="E1881" s="141">
        <v>1399.8227272727299</v>
      </c>
      <c r="F1881" s="141">
        <v>39.808181818181801</v>
      </c>
      <c r="G1881" s="141">
        <v>55.79</v>
      </c>
      <c r="H1881" s="141">
        <v>35.856666666666698</v>
      </c>
      <c r="I1881" s="141">
        <v>6.6041111111111102</v>
      </c>
      <c r="J1881" s="141">
        <v>6.5949999999999998</v>
      </c>
      <c r="K1881" s="141">
        <v>46.723999999999997</v>
      </c>
      <c r="L1881" s="144"/>
      <c r="M1881" s="141">
        <v>34319</v>
      </c>
      <c r="N1881" s="141">
        <v>4308.8794285714303</v>
      </c>
      <c r="O1881" s="144"/>
      <c r="R1881" s="10"/>
    </row>
    <row r="1882" spans="1:18" ht="14.4" x14ac:dyDescent="0.3">
      <c r="A1882" s="143">
        <v>45357.71733796296</v>
      </c>
      <c r="B1882" s="46">
        <f t="shared" si="29"/>
        <v>45357.717361111114</v>
      </c>
      <c r="C1882" s="141">
        <v>1.6783136363636399</v>
      </c>
      <c r="D1882" s="141">
        <v>1.32446363636364</v>
      </c>
      <c r="E1882" s="141">
        <v>1400.4227272727301</v>
      </c>
      <c r="F1882" s="141">
        <v>39.539499999999997</v>
      </c>
      <c r="G1882" s="141">
        <v>55.9</v>
      </c>
      <c r="H1882" s="141">
        <v>35.880000000000003</v>
      </c>
      <c r="I1882" s="141">
        <v>6.6162105263157898</v>
      </c>
      <c r="J1882" s="141">
        <v>6.5971428571428596</v>
      </c>
      <c r="K1882" s="141">
        <v>46.744999999999997</v>
      </c>
      <c r="L1882" s="144"/>
      <c r="M1882" s="141">
        <v>34363.25</v>
      </c>
      <c r="N1882" s="141">
        <v>4307.5485714285696</v>
      </c>
      <c r="O1882" s="144"/>
      <c r="R1882" s="10"/>
    </row>
    <row r="1883" spans="1:18" ht="14.4" x14ac:dyDescent="0.3">
      <c r="A1883" s="143">
        <v>45357.718032407407</v>
      </c>
      <c r="B1883" s="46">
        <f t="shared" si="29"/>
        <v>45357.718055555561</v>
      </c>
      <c r="C1883" s="141">
        <v>1.67990833333333</v>
      </c>
      <c r="D1883" s="141">
        <v>1.3147583333333299</v>
      </c>
      <c r="E1883" s="141">
        <v>1400.05</v>
      </c>
      <c r="F1883" s="141">
        <v>41.319583333333298</v>
      </c>
      <c r="G1883" s="141">
        <v>55.57</v>
      </c>
      <c r="H1883" s="141">
        <v>35.905000000000001</v>
      </c>
      <c r="I1883" s="141">
        <v>6.60385714285714</v>
      </c>
      <c r="J1883" s="141">
        <v>6.61</v>
      </c>
      <c r="K1883" s="141">
        <v>46.82</v>
      </c>
      <c r="L1883" s="144"/>
      <c r="M1883" s="141">
        <v>34403.5</v>
      </c>
      <c r="N1883" s="141">
        <v>4306.2253043478304</v>
      </c>
      <c r="O1883" s="144"/>
      <c r="R1883" s="10"/>
    </row>
    <row r="1884" spans="1:18" ht="14.4" x14ac:dyDescent="0.3">
      <c r="A1884" s="143">
        <v>45357.718726851854</v>
      </c>
      <c r="B1884" s="46">
        <f t="shared" si="29"/>
        <v>45357.71875</v>
      </c>
      <c r="C1884" s="141">
        <v>1.6855913043478301</v>
      </c>
      <c r="D1884" s="141">
        <v>1.3226</v>
      </c>
      <c r="E1884" s="141">
        <v>1399.9</v>
      </c>
      <c r="F1884" s="141">
        <v>39.194782608695697</v>
      </c>
      <c r="G1884" s="141">
        <v>55.725000000000001</v>
      </c>
      <c r="H1884" s="141">
        <v>35.92</v>
      </c>
      <c r="I1884" s="141">
        <v>6.6126666666666702</v>
      </c>
      <c r="J1884" s="141">
        <v>6.6319999999999997</v>
      </c>
      <c r="K1884" s="141">
        <v>46.825555555555603</v>
      </c>
      <c r="L1884" s="144"/>
      <c r="M1884" s="141">
        <v>34446</v>
      </c>
      <c r="N1884" s="141">
        <v>4304.8548095238102</v>
      </c>
      <c r="O1884" s="144"/>
      <c r="R1884" s="10"/>
    </row>
    <row r="1885" spans="1:18" ht="14.4" x14ac:dyDescent="0.3">
      <c r="A1885" s="143">
        <v>45357.719421296293</v>
      </c>
      <c r="B1885" s="46">
        <f t="shared" si="29"/>
        <v>45357.719444444447</v>
      </c>
      <c r="C1885" s="141">
        <v>1.68220869565217</v>
      </c>
      <c r="D1885" s="141">
        <v>1.3202434782608701</v>
      </c>
      <c r="E1885" s="141">
        <v>1400</v>
      </c>
      <c r="F1885" s="141">
        <v>40.715000000000003</v>
      </c>
      <c r="G1885" s="141">
        <v>55.59</v>
      </c>
      <c r="H1885" s="141">
        <v>35.942</v>
      </c>
      <c r="I1885" s="141">
        <v>6.6010526315789502</v>
      </c>
      <c r="J1885" s="141">
        <v>6.6550000000000002</v>
      </c>
      <c r="K1885" s="141">
        <v>46.662500000000001</v>
      </c>
      <c r="L1885" s="144"/>
      <c r="M1885" s="141">
        <v>34502.199999999997</v>
      </c>
      <c r="N1885" s="141">
        <v>4303.54633333333</v>
      </c>
      <c r="O1885" s="144"/>
      <c r="R1885" s="10"/>
    </row>
    <row r="1886" spans="1:18" ht="14.4" x14ac:dyDescent="0.3">
      <c r="A1886" s="143">
        <v>45357.72011574074</v>
      </c>
      <c r="B1886" s="46">
        <f t="shared" si="29"/>
        <v>45357.720138888893</v>
      </c>
      <c r="C1886" s="141">
        <v>1.6889136363636399</v>
      </c>
      <c r="D1886" s="141">
        <v>1.3176227272727301</v>
      </c>
      <c r="E1886" s="141">
        <v>1399.75</v>
      </c>
      <c r="F1886" s="141">
        <v>39.9777272727273</v>
      </c>
      <c r="G1886" s="141">
        <v>55.545000000000002</v>
      </c>
      <c r="H1886" s="141">
        <v>35.965000000000003</v>
      </c>
      <c r="I1886" s="141">
        <v>6.6193809523809497</v>
      </c>
      <c r="J1886" s="141">
        <v>6.67</v>
      </c>
      <c r="K1886" s="141">
        <v>46.694000000000003</v>
      </c>
      <c r="L1886" s="144"/>
      <c r="M1886" s="141">
        <v>34552.5</v>
      </c>
      <c r="N1886" s="141">
        <v>4302.2007619047599</v>
      </c>
      <c r="O1886" s="144"/>
      <c r="R1886" s="10"/>
    </row>
    <row r="1887" spans="1:18" ht="14.4" x14ac:dyDescent="0.3">
      <c r="A1887" s="143">
        <v>45357.720810185187</v>
      </c>
      <c r="B1887" s="46">
        <f t="shared" si="29"/>
        <v>45357.720833333333</v>
      </c>
      <c r="C1887" s="141">
        <v>1.6839521739130401</v>
      </c>
      <c r="D1887" s="141">
        <v>1.3154347826087001</v>
      </c>
      <c r="E1887" s="141">
        <v>1399.9272727272701</v>
      </c>
      <c r="F1887" s="141">
        <v>40.579565217391298</v>
      </c>
      <c r="G1887" s="141">
        <v>55.435000000000002</v>
      </c>
      <c r="H1887" s="141">
        <v>35.975999999999999</v>
      </c>
      <c r="I1887" s="141">
        <v>6.6022380952380901</v>
      </c>
      <c r="J1887" s="141">
        <v>6.6371428571428597</v>
      </c>
      <c r="K1887" s="141">
        <v>46.642222222222202</v>
      </c>
      <c r="L1887" s="144"/>
      <c r="M1887" s="141">
        <v>34582.199999999997</v>
      </c>
      <c r="N1887" s="141">
        <v>4300.9057499999999</v>
      </c>
      <c r="O1887" s="144"/>
      <c r="R1887" s="10"/>
    </row>
    <row r="1888" spans="1:18" ht="14.4" x14ac:dyDescent="0.3">
      <c r="A1888" s="143">
        <v>45357.721504629626</v>
      </c>
      <c r="B1888" s="46">
        <f t="shared" si="29"/>
        <v>45357.72152777778</v>
      </c>
      <c r="C1888" s="141">
        <v>1.6935181818181799</v>
      </c>
      <c r="D1888" s="141">
        <v>1.3053545454545501</v>
      </c>
      <c r="E1888" s="141">
        <v>1400.31428571429</v>
      </c>
      <c r="F1888" s="141">
        <v>39.7022727272727</v>
      </c>
      <c r="G1888" s="141">
        <v>55.494999999999997</v>
      </c>
      <c r="H1888" s="141">
        <v>35.994999999999997</v>
      </c>
      <c r="I1888" s="141">
        <v>6.6157000000000004</v>
      </c>
      <c r="J1888" s="141">
        <v>6.6571428571428601</v>
      </c>
      <c r="K1888" s="141">
        <v>46.545000000000002</v>
      </c>
      <c r="L1888" s="144"/>
      <c r="M1888" s="141">
        <v>34636</v>
      </c>
      <c r="N1888" s="141">
        <v>4299.56857894737</v>
      </c>
      <c r="O1888" s="144"/>
      <c r="R1888" s="10"/>
    </row>
    <row r="1889" spans="1:18" ht="14.4" x14ac:dyDescent="0.3">
      <c r="A1889" s="143">
        <v>45357.722199074073</v>
      </c>
      <c r="B1889" s="46">
        <f t="shared" si="29"/>
        <v>45357.722222222226</v>
      </c>
      <c r="C1889" s="141">
        <v>1.69202272727273</v>
      </c>
      <c r="D1889" s="141">
        <v>1.30480454545455</v>
      </c>
      <c r="E1889" s="141">
        <v>1400.1681818181801</v>
      </c>
      <c r="F1889" s="141">
        <v>40.382272727272699</v>
      </c>
      <c r="G1889" s="141">
        <v>55.405000000000001</v>
      </c>
      <c r="H1889" s="141">
        <v>35.994999999999997</v>
      </c>
      <c r="I1889" s="141">
        <v>6.6017619047619096</v>
      </c>
      <c r="J1889" s="141">
        <v>6.665</v>
      </c>
      <c r="K1889" s="141">
        <v>46.456666666666699</v>
      </c>
      <c r="L1889" s="144"/>
      <c r="M1889" s="141">
        <v>34683.571428571398</v>
      </c>
      <c r="N1889" s="141">
        <v>4298.1871000000001</v>
      </c>
      <c r="O1889" s="144"/>
      <c r="R1889" s="10"/>
    </row>
    <row r="1890" spans="1:18" ht="14.4" x14ac:dyDescent="0.3">
      <c r="A1890" s="143">
        <v>45357.722893518519</v>
      </c>
      <c r="B1890" s="46">
        <f t="shared" si="29"/>
        <v>45357.722916666666</v>
      </c>
      <c r="C1890" s="141">
        <v>1.6934571428571401</v>
      </c>
      <c r="D1890" s="141">
        <v>1.31122380952381</v>
      </c>
      <c r="E1890" s="141">
        <v>1400.385</v>
      </c>
      <c r="F1890" s="141">
        <v>39.642499999999998</v>
      </c>
      <c r="G1890" s="141">
        <v>55.48</v>
      </c>
      <c r="H1890" s="141">
        <v>35.994999999999997</v>
      </c>
      <c r="I1890" s="141">
        <v>6.6188000000000002</v>
      </c>
      <c r="J1890" s="141">
        <v>6.6749999999999998</v>
      </c>
      <c r="K1890" s="141">
        <v>46.44</v>
      </c>
      <c r="L1890" s="144"/>
      <c r="M1890" s="141">
        <v>34683.571428571398</v>
      </c>
      <c r="N1890" s="141">
        <v>4296.8343684210504</v>
      </c>
      <c r="O1890" s="144"/>
      <c r="R1890" s="10"/>
    </row>
    <row r="1891" spans="1:18" ht="14.4" x14ac:dyDescent="0.3">
      <c r="A1891" s="143">
        <v>45357.723587962966</v>
      </c>
      <c r="B1891" s="46">
        <f t="shared" si="29"/>
        <v>45357.723611111112</v>
      </c>
      <c r="C1891" s="141">
        <v>1.6897</v>
      </c>
      <c r="D1891" s="141">
        <v>1.30715909090909</v>
      </c>
      <c r="E1891" s="141">
        <v>1400.01818181818</v>
      </c>
      <c r="F1891" s="141">
        <v>40.256842105263203</v>
      </c>
      <c r="G1891" s="141">
        <v>55.42</v>
      </c>
      <c r="H1891" s="141">
        <v>35.994999999999997</v>
      </c>
      <c r="I1891" s="141">
        <v>6.6040999999999999</v>
      </c>
      <c r="J1891" s="141">
        <v>6.6749999999999998</v>
      </c>
      <c r="K1891" s="141">
        <v>46.406666666666702</v>
      </c>
      <c r="L1891" s="144"/>
      <c r="M1891" s="141">
        <v>34771.5</v>
      </c>
      <c r="N1891" s="141">
        <v>4295.4967999999999</v>
      </c>
      <c r="O1891" s="144"/>
      <c r="R1891" s="10"/>
    </row>
    <row r="1892" spans="1:18" ht="14.4" x14ac:dyDescent="0.3">
      <c r="A1892" s="143">
        <v>45357.724282407406</v>
      </c>
      <c r="B1892" s="46">
        <f t="shared" si="29"/>
        <v>45357.724305555559</v>
      </c>
      <c r="C1892" s="141">
        <v>1.6963409090909101</v>
      </c>
      <c r="D1892" s="141">
        <v>1.30167272727273</v>
      </c>
      <c r="E1892" s="141">
        <v>1400.1318181818201</v>
      </c>
      <c r="F1892" s="141">
        <v>40.548999999999999</v>
      </c>
      <c r="G1892" s="141">
        <v>55.29</v>
      </c>
      <c r="H1892" s="141">
        <v>35.993333333333297</v>
      </c>
      <c r="I1892" s="141">
        <v>6.6164285714285702</v>
      </c>
      <c r="J1892" s="141">
        <v>6.6950000000000003</v>
      </c>
      <c r="K1892" s="141">
        <v>46.43</v>
      </c>
      <c r="L1892" s="144"/>
      <c r="M1892" s="141">
        <v>34771.5</v>
      </c>
      <c r="N1892" s="141">
        <v>4294.1198999999997</v>
      </c>
      <c r="O1892" s="144"/>
      <c r="R1892" s="10"/>
    </row>
    <row r="1893" spans="1:18" ht="14.4" x14ac:dyDescent="0.3">
      <c r="A1893" s="143">
        <v>45357.724976851852</v>
      </c>
      <c r="B1893" s="46">
        <f t="shared" si="29"/>
        <v>45357.724999999999</v>
      </c>
      <c r="C1893" s="141">
        <v>1.6983681818181799</v>
      </c>
      <c r="D1893" s="141">
        <v>1.3046272727272701</v>
      </c>
      <c r="E1893" s="141">
        <v>1399.8681818181799</v>
      </c>
      <c r="F1893" s="141">
        <v>40.317999999999998</v>
      </c>
      <c r="G1893" s="141">
        <v>55.16</v>
      </c>
      <c r="H1893" s="141">
        <v>35.997500000000002</v>
      </c>
      <c r="I1893" s="141">
        <v>6.6086999999999998</v>
      </c>
      <c r="J1893" s="141">
        <v>6.6816666666666702</v>
      </c>
      <c r="K1893" s="141">
        <v>46.397142857142903</v>
      </c>
      <c r="L1893" s="144"/>
      <c r="M1893" s="141">
        <v>34851.666666666701</v>
      </c>
      <c r="N1893" s="141">
        <v>4292.7289473684204</v>
      </c>
      <c r="O1893" s="144"/>
      <c r="R1893" s="10"/>
    </row>
    <row r="1894" spans="1:18" ht="14.4" x14ac:dyDescent="0.3">
      <c r="A1894" s="143">
        <v>45357.725671296299</v>
      </c>
      <c r="B1894" s="46">
        <f t="shared" si="29"/>
        <v>45357.725694444445</v>
      </c>
      <c r="C1894" s="141">
        <v>1.69724090909091</v>
      </c>
      <c r="D1894" s="141">
        <v>1.30990952380952</v>
      </c>
      <c r="E1894" s="141">
        <v>1400.0476190476199</v>
      </c>
      <c r="F1894" s="141">
        <v>39.7068181818182</v>
      </c>
      <c r="G1894" s="141">
        <v>55.29</v>
      </c>
      <c r="H1894" s="141">
        <v>36.003999999999998</v>
      </c>
      <c r="I1894" s="141">
        <v>6.6114545454545501</v>
      </c>
      <c r="J1894" s="141">
        <v>6.7</v>
      </c>
      <c r="K1894" s="141">
        <v>46.265454545454503</v>
      </c>
      <c r="L1894" s="144"/>
      <c r="M1894" s="141">
        <v>34851.666666666701</v>
      </c>
      <c r="N1894" s="141">
        <v>4291.3794285714303</v>
      </c>
      <c r="O1894" s="144"/>
      <c r="R1894" s="10"/>
    </row>
    <row r="1895" spans="1:18" ht="14.4" x14ac:dyDescent="0.3">
      <c r="A1895" s="143">
        <v>45357.726365740738</v>
      </c>
      <c r="B1895" s="46">
        <f t="shared" si="29"/>
        <v>45357.726388888892</v>
      </c>
      <c r="C1895" s="141">
        <v>1.6992904761904799</v>
      </c>
      <c r="D1895" s="141">
        <v>1.30580952380952</v>
      </c>
      <c r="E1895" s="141">
        <v>1399.9749999999999</v>
      </c>
      <c r="F1895" s="141">
        <v>39.9514285714286</v>
      </c>
      <c r="G1895" s="141">
        <v>55.25</v>
      </c>
      <c r="H1895" s="141">
        <v>36.015000000000001</v>
      </c>
      <c r="I1895" s="141">
        <v>6.6130555555555599</v>
      </c>
      <c r="J1895" s="141">
        <v>6.6980000000000004</v>
      </c>
      <c r="K1895" s="141">
        <v>46.181428571428597</v>
      </c>
      <c r="L1895" s="144"/>
      <c r="M1895" s="141">
        <v>34934.833333333299</v>
      </c>
      <c r="N1895" s="141">
        <v>4290.0300999999999</v>
      </c>
      <c r="O1895" s="144"/>
      <c r="R1895" s="10"/>
    </row>
    <row r="1896" spans="1:18" ht="14.4" x14ac:dyDescent="0.3">
      <c r="A1896" s="143">
        <v>45357.727060185185</v>
      </c>
      <c r="B1896" s="46">
        <f t="shared" si="29"/>
        <v>45357.727083333339</v>
      </c>
      <c r="C1896" s="141">
        <v>1.6959952380952401</v>
      </c>
      <c r="D1896" s="141">
        <v>1.3073090909090901</v>
      </c>
      <c r="E1896" s="141">
        <v>1400.0863636363599</v>
      </c>
      <c r="F1896" s="141">
        <v>40.454999999999998</v>
      </c>
      <c r="G1896" s="141">
        <v>55.18</v>
      </c>
      <c r="H1896" s="141">
        <v>36.015000000000001</v>
      </c>
      <c r="I1896" s="141">
        <v>6.6071428571428603</v>
      </c>
      <c r="J1896" s="141">
        <v>6.7009999999999996</v>
      </c>
      <c r="K1896" s="141">
        <v>46.215000000000003</v>
      </c>
      <c r="L1896" s="144"/>
      <c r="M1896" s="141">
        <v>34989</v>
      </c>
      <c r="N1896" s="141">
        <v>4288.6894545454597</v>
      </c>
      <c r="O1896" s="144"/>
      <c r="R1896" s="10"/>
    </row>
    <row r="1897" spans="1:18" ht="14.4" x14ac:dyDescent="0.3">
      <c r="A1897" s="143">
        <v>45357.727754629632</v>
      </c>
      <c r="B1897" s="46">
        <f t="shared" si="29"/>
        <v>45357.727777777778</v>
      </c>
      <c r="C1897" s="141">
        <v>1.7026909090909099</v>
      </c>
      <c r="D1897" s="141">
        <v>1.2991318181818201</v>
      </c>
      <c r="E1897" s="141">
        <v>1399.81904761905</v>
      </c>
      <c r="F1897" s="141">
        <v>39.195909090909097</v>
      </c>
      <c r="G1897" s="141">
        <v>55.335000000000001</v>
      </c>
      <c r="H1897" s="141">
        <v>36.020000000000003</v>
      </c>
      <c r="I1897" s="141">
        <v>6.6162105263157898</v>
      </c>
      <c r="J1897" s="141">
        <v>6.7033333333333296</v>
      </c>
      <c r="K1897" s="141">
        <v>46.215000000000003</v>
      </c>
      <c r="L1897" s="144"/>
      <c r="M1897" s="141">
        <v>35036.199999999997</v>
      </c>
      <c r="N1897" s="141">
        <v>4287.3459523809497</v>
      </c>
      <c r="O1897" s="144"/>
      <c r="R1897" s="10"/>
    </row>
    <row r="1898" spans="1:18" ht="14.4" x14ac:dyDescent="0.3">
      <c r="A1898" s="143">
        <v>45357.728449074071</v>
      </c>
      <c r="B1898" s="46">
        <f t="shared" si="29"/>
        <v>45357.728472222225</v>
      </c>
      <c r="C1898" s="141">
        <v>1.6974086956521699</v>
      </c>
      <c r="D1898" s="141">
        <v>1.2998869565217399</v>
      </c>
      <c r="E1898" s="141">
        <v>1399.9090909090901</v>
      </c>
      <c r="F1898" s="141">
        <v>41.120434782608697</v>
      </c>
      <c r="G1898" s="141">
        <v>55.09</v>
      </c>
      <c r="H1898" s="141">
        <v>36.020000000000003</v>
      </c>
      <c r="I1898" s="141">
        <v>6.6041818181818197</v>
      </c>
      <c r="J1898" s="141">
        <v>6.7216666666666702</v>
      </c>
      <c r="K1898" s="141">
        <v>46.17</v>
      </c>
      <c r="L1898" s="144"/>
      <c r="M1898" s="141">
        <v>35082.199999999997</v>
      </c>
      <c r="N1898" s="141">
        <v>4286.0146190476198</v>
      </c>
      <c r="O1898" s="144"/>
      <c r="R1898" s="10"/>
    </row>
    <row r="1899" spans="1:18" ht="14.4" x14ac:dyDescent="0.3">
      <c r="A1899" s="143">
        <v>45357.729143518518</v>
      </c>
      <c r="B1899" s="46">
        <f t="shared" si="29"/>
        <v>45357.729166666672</v>
      </c>
      <c r="C1899" s="141">
        <v>1.70735652173913</v>
      </c>
      <c r="D1899" s="141">
        <v>1.29577391304348</v>
      </c>
      <c r="E1899" s="141">
        <v>1399.55</v>
      </c>
      <c r="F1899" s="141">
        <v>39.729130434782597</v>
      </c>
      <c r="G1899" s="141">
        <v>55.125</v>
      </c>
      <c r="H1899" s="141">
        <v>36.03</v>
      </c>
      <c r="I1899" s="141">
        <v>6.6162608695652203</v>
      </c>
      <c r="J1899" s="141">
        <v>6.7283333333333299</v>
      </c>
      <c r="K1899" s="141">
        <v>46.186666666666703</v>
      </c>
      <c r="L1899" s="144"/>
      <c r="M1899" s="141">
        <v>35138.5</v>
      </c>
      <c r="N1899" s="141">
        <v>4284.6163181818201</v>
      </c>
      <c r="O1899" s="144"/>
      <c r="R1899" s="10"/>
    </row>
    <row r="1900" spans="1:18" ht="14.4" x14ac:dyDescent="0.3">
      <c r="A1900" s="143">
        <v>45357.729837962965</v>
      </c>
      <c r="B1900" s="46">
        <f t="shared" si="29"/>
        <v>45357.729861111111</v>
      </c>
      <c r="C1900" s="141">
        <v>1.70573</v>
      </c>
      <c r="D1900" s="141">
        <v>1.2917050000000001</v>
      </c>
      <c r="E1900" s="141">
        <v>1399.9421052631601</v>
      </c>
      <c r="F1900" s="141">
        <v>40.476500000000001</v>
      </c>
      <c r="G1900" s="141">
        <v>55.02</v>
      </c>
      <c r="H1900" s="141">
        <v>36.03</v>
      </c>
      <c r="I1900" s="141">
        <v>6.6009473684210498</v>
      </c>
      <c r="J1900" s="141">
        <v>6.7357142857142902</v>
      </c>
      <c r="K1900" s="141">
        <v>46.081428571428603</v>
      </c>
      <c r="L1900" s="144"/>
      <c r="M1900" s="141">
        <v>35187.666666666701</v>
      </c>
      <c r="N1900" s="141">
        <v>4283.2354999999998</v>
      </c>
      <c r="O1900" s="144"/>
      <c r="R1900" s="10"/>
    </row>
    <row r="1901" spans="1:18" ht="14.4" x14ac:dyDescent="0.3">
      <c r="A1901" s="143">
        <v>45357.730532407404</v>
      </c>
      <c r="B1901" s="46">
        <f t="shared" si="29"/>
        <v>45357.730555555558</v>
      </c>
      <c r="C1901" s="141">
        <v>1.70343333333333</v>
      </c>
      <c r="D1901" s="141">
        <v>1.29441363636364</v>
      </c>
      <c r="E1901" s="141">
        <v>1400</v>
      </c>
      <c r="F1901" s="141">
        <v>38.904545454545499</v>
      </c>
      <c r="G1901" s="141">
        <v>55.274999999999999</v>
      </c>
      <c r="H1901" s="141">
        <v>36.025714285714301</v>
      </c>
      <c r="I1901" s="141">
        <v>6.6170909090909102</v>
      </c>
      <c r="J1901" s="141">
        <v>6.7571428571428598</v>
      </c>
      <c r="K1901" s="141">
        <v>46.024999999999999</v>
      </c>
      <c r="L1901" s="144"/>
      <c r="M1901" s="141">
        <v>35187.666666666701</v>
      </c>
      <c r="N1901" s="141">
        <v>4281.9183333333303</v>
      </c>
      <c r="O1901" s="144"/>
      <c r="R1901" s="10"/>
    </row>
    <row r="1902" spans="1:18" ht="14.4" x14ac:dyDescent="0.3">
      <c r="A1902" s="143">
        <v>45357.731226851851</v>
      </c>
      <c r="B1902" s="46">
        <f t="shared" si="29"/>
        <v>45357.731250000004</v>
      </c>
      <c r="C1902" s="141">
        <v>1.7067608695652201</v>
      </c>
      <c r="D1902" s="141">
        <v>1.2880521739130399</v>
      </c>
      <c r="E1902" s="141">
        <v>1399.70434782609</v>
      </c>
      <c r="F1902" s="141">
        <v>41.281304347826101</v>
      </c>
      <c r="G1902" s="141">
        <v>54.97</v>
      </c>
      <c r="H1902" s="141">
        <v>36.018333333333302</v>
      </c>
      <c r="I1902" s="141">
        <v>6.6033999999999997</v>
      </c>
      <c r="J1902" s="141">
        <v>6.742</v>
      </c>
      <c r="K1902" s="141">
        <v>46.031666666666702</v>
      </c>
      <c r="L1902" s="144"/>
      <c r="M1902" s="141">
        <v>35265.142857142899</v>
      </c>
      <c r="N1902" s="141">
        <v>4280.5229565217396</v>
      </c>
      <c r="O1902" s="144"/>
      <c r="R1902" s="10"/>
    </row>
    <row r="1903" spans="1:18" ht="14.4" x14ac:dyDescent="0.3">
      <c r="A1903" s="143">
        <v>45357.731921296298</v>
      </c>
      <c r="B1903" s="46">
        <f t="shared" si="29"/>
        <v>45357.731944444444</v>
      </c>
      <c r="C1903" s="141">
        <v>1.7138</v>
      </c>
      <c r="D1903" s="141">
        <v>1.27858260869565</v>
      </c>
      <c r="E1903" s="141">
        <v>1400.0909090909099</v>
      </c>
      <c r="F1903" s="141">
        <v>40.615000000000002</v>
      </c>
      <c r="G1903" s="141">
        <v>54.8</v>
      </c>
      <c r="H1903" s="141">
        <v>36.023333333333298</v>
      </c>
      <c r="I1903" s="141">
        <v>6.6123636363636402</v>
      </c>
      <c r="J1903" s="141">
        <v>6.75</v>
      </c>
      <c r="K1903" s="141">
        <v>46.083750000000002</v>
      </c>
      <c r="L1903" s="144"/>
      <c r="M1903" s="141">
        <v>35265.142857142899</v>
      </c>
      <c r="N1903" s="141">
        <v>4279.1422727272702</v>
      </c>
      <c r="O1903" s="144"/>
      <c r="R1903" s="10"/>
    </row>
    <row r="1904" spans="1:18" ht="14.4" x14ac:dyDescent="0.3">
      <c r="A1904" s="143">
        <v>45357.732615740744</v>
      </c>
      <c r="B1904" s="46">
        <f t="shared" si="29"/>
        <v>45357.732638888891</v>
      </c>
      <c r="C1904" s="141">
        <v>1.7158869565217401</v>
      </c>
      <c r="D1904" s="141">
        <v>1.28781304347826</v>
      </c>
      <c r="E1904" s="141">
        <v>1399.8545454545499</v>
      </c>
      <c r="F1904" s="141">
        <v>39.390454545454503</v>
      </c>
      <c r="G1904" s="141">
        <v>54.945</v>
      </c>
      <c r="H1904" s="141">
        <v>36.024999999999999</v>
      </c>
      <c r="I1904" s="141">
        <v>6.6138500000000002</v>
      </c>
      <c r="J1904" s="141">
        <v>6.742</v>
      </c>
      <c r="K1904" s="141">
        <v>45.909090909090899</v>
      </c>
      <c r="L1904" s="144"/>
      <c r="M1904" s="141">
        <v>35356.166666666701</v>
      </c>
      <c r="N1904" s="141">
        <v>4277.7842499999997</v>
      </c>
      <c r="O1904" s="144"/>
      <c r="R1904" s="10"/>
    </row>
    <row r="1905" spans="1:18" ht="14.4" x14ac:dyDescent="0.3">
      <c r="A1905" s="143">
        <v>45357.733310185184</v>
      </c>
      <c r="B1905" s="46">
        <f t="shared" si="29"/>
        <v>45357.733333333337</v>
      </c>
      <c r="C1905" s="141">
        <v>1.71598260869565</v>
      </c>
      <c r="D1905" s="141">
        <v>1.2903260869565201</v>
      </c>
      <c r="E1905" s="141">
        <v>1400.2</v>
      </c>
      <c r="F1905" s="141">
        <v>41.256086956521699</v>
      </c>
      <c r="G1905" s="141">
        <v>54.64</v>
      </c>
      <c r="H1905" s="141">
        <v>36.014000000000003</v>
      </c>
      <c r="I1905" s="141">
        <v>6.6080909090909099</v>
      </c>
      <c r="J1905" s="141">
        <v>6.74714285714286</v>
      </c>
      <c r="K1905" s="141">
        <v>45.798888888888897</v>
      </c>
      <c r="L1905" s="144"/>
      <c r="M1905" s="141">
        <v>35408</v>
      </c>
      <c r="N1905" s="141">
        <v>4276.3749545454502</v>
      </c>
      <c r="O1905" s="144"/>
      <c r="R1905" s="10"/>
    </row>
    <row r="1906" spans="1:18" ht="14.4" x14ac:dyDescent="0.3">
      <c r="A1906" s="143">
        <v>45357.73400462963</v>
      </c>
      <c r="B1906" s="46">
        <f t="shared" si="29"/>
        <v>45357.734027777777</v>
      </c>
      <c r="C1906" s="141">
        <v>1.7227217391304299</v>
      </c>
      <c r="D1906" s="141">
        <v>1.27884347826087</v>
      </c>
      <c r="E1906" s="141">
        <v>1400.24782608696</v>
      </c>
      <c r="F1906" s="141">
        <v>39.420869565217401</v>
      </c>
      <c r="G1906" s="141">
        <v>54.71</v>
      </c>
      <c r="H1906" s="141">
        <v>36.020000000000003</v>
      </c>
      <c r="I1906" s="141">
        <v>6.6177222222222198</v>
      </c>
      <c r="J1906" s="141">
        <v>6.7433333333333296</v>
      </c>
      <c r="K1906" s="141">
        <v>45.816000000000003</v>
      </c>
      <c r="L1906" s="144"/>
      <c r="M1906" s="141">
        <v>35454.75</v>
      </c>
      <c r="N1906" s="141">
        <v>4275.0262173912997</v>
      </c>
      <c r="O1906" s="144"/>
      <c r="R1906" s="10"/>
    </row>
    <row r="1907" spans="1:18" ht="14.4" x14ac:dyDescent="0.3">
      <c r="A1907" s="143">
        <v>45357.734699074077</v>
      </c>
      <c r="B1907" s="46">
        <f t="shared" si="29"/>
        <v>45357.734722222223</v>
      </c>
      <c r="C1907" s="141">
        <v>1.718</v>
      </c>
      <c r="D1907" s="141">
        <v>1.2783636363636399</v>
      </c>
      <c r="E1907" s="141">
        <v>1400.23181818182</v>
      </c>
      <c r="F1907" s="141">
        <v>40.452631578947397</v>
      </c>
      <c r="G1907" s="141">
        <v>54.64</v>
      </c>
      <c r="H1907" s="141">
        <v>36.020000000000003</v>
      </c>
      <c r="I1907" s="141">
        <v>6.60152380952381</v>
      </c>
      <c r="J1907" s="141">
        <v>6.7679999999999998</v>
      </c>
      <c r="K1907" s="141">
        <v>45.612727272727298</v>
      </c>
      <c r="L1907" s="144"/>
      <c r="M1907" s="141">
        <v>35503.5</v>
      </c>
      <c r="N1907" s="141">
        <v>4273.6263809523798</v>
      </c>
      <c r="O1907" s="144"/>
      <c r="R1907" s="10"/>
    </row>
    <row r="1908" spans="1:18" ht="14.4" x14ac:dyDescent="0.3">
      <c r="A1908" s="143">
        <v>45357.735393518517</v>
      </c>
      <c r="B1908" s="46">
        <f t="shared" si="29"/>
        <v>45357.73541666667</v>
      </c>
      <c r="C1908" s="141">
        <v>1.7173136363636401</v>
      </c>
      <c r="D1908" s="141">
        <v>1.29094545454545</v>
      </c>
      <c r="E1908" s="141">
        <v>1399.88571428571</v>
      </c>
      <c r="F1908" s="141">
        <v>38.7068181818182</v>
      </c>
      <c r="G1908" s="141">
        <v>54.93</v>
      </c>
      <c r="H1908" s="141">
        <v>36.03</v>
      </c>
      <c r="I1908" s="141">
        <v>6.6161428571428598</v>
      </c>
      <c r="J1908" s="141">
        <v>6.7649999999999997</v>
      </c>
      <c r="K1908" s="141">
        <v>45.623333333333299</v>
      </c>
      <c r="L1908" s="144"/>
      <c r="M1908" s="141">
        <v>35562</v>
      </c>
      <c r="N1908" s="141">
        <v>4272.3221363636403</v>
      </c>
      <c r="O1908" s="144"/>
      <c r="R1908" s="10"/>
    </row>
    <row r="1909" spans="1:18" ht="14.4" x14ac:dyDescent="0.3">
      <c r="A1909" s="143">
        <v>45357.736087962963</v>
      </c>
      <c r="B1909" s="46">
        <f t="shared" si="29"/>
        <v>45357.736111111109</v>
      </c>
      <c r="C1909" s="141">
        <v>1.716045</v>
      </c>
      <c r="D1909" s="141">
        <v>1.29166363636364</v>
      </c>
      <c r="E1909" s="141">
        <v>1400.05714285714</v>
      </c>
      <c r="F1909" s="141">
        <v>40.9672727272727</v>
      </c>
      <c r="G1909" s="141">
        <v>54.7</v>
      </c>
      <c r="H1909" s="141">
        <v>36.04</v>
      </c>
      <c r="I1909" s="141">
        <v>6.60415789473684</v>
      </c>
      <c r="J1909" s="141">
        <v>6.7750000000000004</v>
      </c>
      <c r="K1909" s="141">
        <v>45.597000000000001</v>
      </c>
      <c r="L1909" s="144"/>
      <c r="M1909" s="141">
        <v>35610.199999999997</v>
      </c>
      <c r="N1909" s="141">
        <v>4270.9965238095201</v>
      </c>
      <c r="O1909" s="144"/>
      <c r="R1909" s="10"/>
    </row>
    <row r="1910" spans="1:18" ht="14.4" x14ac:dyDescent="0.3">
      <c r="A1910" s="143">
        <v>45357.73678240741</v>
      </c>
      <c r="B1910" s="46">
        <f t="shared" si="29"/>
        <v>45357.736805555556</v>
      </c>
      <c r="C1910" s="141">
        <v>1.7188047619047599</v>
      </c>
      <c r="D1910" s="141">
        <v>1.2844818181818201</v>
      </c>
      <c r="E1910" s="141">
        <v>1400.1454545454501</v>
      </c>
      <c r="F1910" s="141">
        <v>39.7455</v>
      </c>
      <c r="G1910" s="141">
        <v>54.784999999999997</v>
      </c>
      <c r="H1910" s="141">
        <v>36.036666666666697</v>
      </c>
      <c r="I1910" s="141">
        <v>6.6135999999999999</v>
      </c>
      <c r="J1910" s="141">
        <v>6.79142857142857</v>
      </c>
      <c r="K1910" s="141">
        <v>45.673333333333296</v>
      </c>
      <c r="L1910" s="141"/>
      <c r="M1910" s="141">
        <v>35610.199999999997</v>
      </c>
      <c r="N1910" s="141">
        <v>4269.6063999999997</v>
      </c>
      <c r="O1910" s="144"/>
      <c r="R1910" s="10"/>
    </row>
    <row r="1911" spans="1:18" ht="14.4" x14ac:dyDescent="0.3">
      <c r="A1911" s="143">
        <v>45357.737476851849</v>
      </c>
      <c r="B1911" s="46">
        <f t="shared" si="29"/>
        <v>45357.737500000003</v>
      </c>
      <c r="C1911" s="141">
        <v>1.7216739130434799</v>
      </c>
      <c r="D1911" s="141">
        <v>1.27747272727273</v>
      </c>
      <c r="E1911" s="141">
        <v>1400.1391304347801</v>
      </c>
      <c r="F1911" s="141">
        <v>40.274782608695702</v>
      </c>
      <c r="G1911" s="141">
        <v>54.664999999999999</v>
      </c>
      <c r="H1911" s="141">
        <v>36.034999999999997</v>
      </c>
      <c r="I1911" s="141">
        <v>6.6068095238095204</v>
      </c>
      <c r="J1911" s="141">
        <v>6.7725</v>
      </c>
      <c r="K1911" s="141">
        <v>45.62</v>
      </c>
      <c r="L1911" s="144"/>
      <c r="M1911" s="141">
        <v>35685.428571428602</v>
      </c>
      <c r="N1911" s="141">
        <v>4268.22723809524</v>
      </c>
      <c r="O1911" s="144"/>
      <c r="R1911" s="10"/>
    </row>
    <row r="1912" spans="1:18" ht="14.4" x14ac:dyDescent="0.3">
      <c r="A1912" s="143">
        <v>45357.738171296296</v>
      </c>
      <c r="B1912" s="46">
        <f t="shared" si="29"/>
        <v>45357.73819444445</v>
      </c>
      <c r="C1912" s="141">
        <v>1.71841904761905</v>
      </c>
      <c r="D1912" s="141">
        <v>1.2776454545454501</v>
      </c>
      <c r="E1912" s="141">
        <v>1399.8363636363599</v>
      </c>
      <c r="F1912" s="141">
        <v>40.17</v>
      </c>
      <c r="G1912" s="141">
        <v>54.7</v>
      </c>
      <c r="H1912" s="141">
        <v>36.033333333333303</v>
      </c>
      <c r="I1912" s="141">
        <v>6.6088500000000003</v>
      </c>
      <c r="J1912" s="141">
        <v>6.79</v>
      </c>
      <c r="K1912" s="141">
        <v>45.56</v>
      </c>
      <c r="L1912" s="144"/>
      <c r="M1912" s="141">
        <v>35751</v>
      </c>
      <c r="N1912" s="141">
        <v>4266.8077142857101</v>
      </c>
      <c r="O1912" s="144"/>
      <c r="R1912" s="10"/>
    </row>
    <row r="1913" spans="1:18" ht="14.4" x14ac:dyDescent="0.3">
      <c r="A1913" s="143">
        <v>45357.738865740743</v>
      </c>
      <c r="B1913" s="46">
        <f t="shared" si="29"/>
        <v>45357.738888888889</v>
      </c>
      <c r="C1913" s="141">
        <v>1.72699047619048</v>
      </c>
      <c r="D1913" s="141">
        <v>1.2755904761904799</v>
      </c>
      <c r="E1913" s="141">
        <v>1399.9315789473701</v>
      </c>
      <c r="F1913" s="141">
        <v>40.384210526315798</v>
      </c>
      <c r="G1913" s="141">
        <v>54.555</v>
      </c>
      <c r="H1913" s="141">
        <v>36.036666666666697</v>
      </c>
      <c r="I1913" s="141">
        <v>6.6171875</v>
      </c>
      <c r="J1913" s="141">
        <v>6.77</v>
      </c>
      <c r="K1913" s="141">
        <v>45.555</v>
      </c>
      <c r="L1913" s="144"/>
      <c r="M1913" s="141">
        <v>35787.5</v>
      </c>
      <c r="N1913" s="141">
        <v>4265.3994499999999</v>
      </c>
      <c r="O1913" s="144"/>
      <c r="R1913" s="10"/>
    </row>
    <row r="1914" spans="1:18" ht="14.4" x14ac:dyDescent="0.3">
      <c r="A1914" s="143">
        <v>45357.739560185182</v>
      </c>
      <c r="B1914" s="46">
        <f t="shared" si="29"/>
        <v>45357.739583333336</v>
      </c>
      <c r="C1914" s="141">
        <v>1.71715</v>
      </c>
      <c r="D1914" s="141">
        <v>1.2688608695652199</v>
      </c>
      <c r="E1914" s="141">
        <v>1400.21304347826</v>
      </c>
      <c r="F1914" s="141">
        <v>40.042173913043499</v>
      </c>
      <c r="G1914" s="141">
        <v>54.58</v>
      </c>
      <c r="H1914" s="141">
        <v>36.025714285714301</v>
      </c>
      <c r="I1914" s="141">
        <v>6.6035000000000004</v>
      </c>
      <c r="J1914" s="141">
        <v>6.7824999999999998</v>
      </c>
      <c r="K1914" s="141">
        <v>45.5</v>
      </c>
      <c r="L1914" s="144"/>
      <c r="M1914" s="141">
        <v>35854.833333333299</v>
      </c>
      <c r="N1914" s="141">
        <v>4264.0060434782599</v>
      </c>
      <c r="O1914" s="144"/>
      <c r="R1914" s="10"/>
    </row>
    <row r="1915" spans="1:18" ht="14.4" x14ac:dyDescent="0.3">
      <c r="A1915" s="143">
        <v>45357.740254629629</v>
      </c>
      <c r="B1915" s="46">
        <f t="shared" si="29"/>
        <v>45357.740277777782</v>
      </c>
      <c r="C1915" s="141">
        <v>1.7255045454545499</v>
      </c>
      <c r="D1915" s="141">
        <v>1.2749999999999999</v>
      </c>
      <c r="E1915" s="141">
        <v>1399.9095238095199</v>
      </c>
      <c r="F1915" s="141">
        <v>39.707727272727297</v>
      </c>
      <c r="G1915" s="141">
        <v>54.64</v>
      </c>
      <c r="H1915" s="141">
        <v>36.027999999999999</v>
      </c>
      <c r="I1915" s="141">
        <v>6.6174999999999997</v>
      </c>
      <c r="J1915" s="141">
        <v>6.7771428571428602</v>
      </c>
      <c r="K1915" s="141">
        <v>45.411666666666697</v>
      </c>
      <c r="L1915" s="144"/>
      <c r="M1915" s="141">
        <v>35902</v>
      </c>
      <c r="N1915" s="141">
        <v>4262.5244285714298</v>
      </c>
      <c r="O1915" s="144"/>
      <c r="R1915" s="10"/>
    </row>
    <row r="1916" spans="1:18" ht="14.4" x14ac:dyDescent="0.3">
      <c r="A1916" s="143">
        <v>45357.740949074076</v>
      </c>
      <c r="B1916" s="46">
        <f t="shared" si="29"/>
        <v>45357.740972222222</v>
      </c>
      <c r="C1916" s="141">
        <v>1.72267272727273</v>
      </c>
      <c r="D1916" s="141">
        <v>1.27713636363636</v>
      </c>
      <c r="E1916" s="141">
        <v>1399.6681818181801</v>
      </c>
      <c r="F1916" s="141">
        <v>40.365714285714297</v>
      </c>
      <c r="G1916" s="141">
        <v>54.48</v>
      </c>
      <c r="H1916" s="141">
        <v>36.018000000000001</v>
      </c>
      <c r="I1916" s="141">
        <v>6.601</v>
      </c>
      <c r="J1916" s="141">
        <v>6.79</v>
      </c>
      <c r="K1916" s="141">
        <v>45.43</v>
      </c>
      <c r="L1916" s="144"/>
      <c r="M1916" s="141">
        <v>35945.428571428602</v>
      </c>
      <c r="N1916" s="141">
        <v>4261.0872727272699</v>
      </c>
      <c r="O1916" s="144"/>
      <c r="R1916" s="10"/>
    </row>
    <row r="1917" spans="1:18" ht="14.4" x14ac:dyDescent="0.3">
      <c r="A1917" s="143">
        <v>45357.741643518515</v>
      </c>
      <c r="B1917" s="46">
        <f t="shared" si="29"/>
        <v>45357.741666666669</v>
      </c>
      <c r="C1917" s="141">
        <v>1.72104285714286</v>
      </c>
      <c r="D1917" s="141">
        <v>1.2770857142857099</v>
      </c>
      <c r="E1917" s="141">
        <v>1400.34</v>
      </c>
      <c r="F1917" s="141">
        <v>39.360476190476199</v>
      </c>
      <c r="G1917" s="141">
        <v>54.65</v>
      </c>
      <c r="H1917" s="141">
        <v>36.015000000000001</v>
      </c>
      <c r="I1917" s="141">
        <v>6.6124210526315803</v>
      </c>
      <c r="J1917" s="141">
        <v>6.81</v>
      </c>
      <c r="K1917" s="141">
        <v>45.396666666666697</v>
      </c>
      <c r="L1917" s="144"/>
      <c r="M1917" s="141">
        <v>35945.428571428602</v>
      </c>
      <c r="N1917" s="141">
        <v>4259.7132499999998</v>
      </c>
      <c r="O1917" s="144"/>
      <c r="R1917" s="10"/>
    </row>
    <row r="1918" spans="1:18" ht="14.4" x14ac:dyDescent="0.3">
      <c r="A1918" s="143">
        <v>45357.742337962962</v>
      </c>
      <c r="B1918" s="46">
        <f t="shared" si="29"/>
        <v>45357.742361111115</v>
      </c>
      <c r="C1918" s="141">
        <v>1.7220954545454501</v>
      </c>
      <c r="D1918" s="141">
        <v>1.27301363636364</v>
      </c>
      <c r="E1918" s="141">
        <v>1399.8090909090899</v>
      </c>
      <c r="F1918" s="141">
        <v>40.378181818181801</v>
      </c>
      <c r="G1918" s="141">
        <v>54.53</v>
      </c>
      <c r="H1918" s="141">
        <v>36.007142857142902</v>
      </c>
      <c r="I1918" s="141">
        <v>6.6105714285714301</v>
      </c>
      <c r="J1918" s="141">
        <v>6.8150000000000004</v>
      </c>
      <c r="K1918" s="141">
        <v>45.352857142857097</v>
      </c>
      <c r="L1918" s="144"/>
      <c r="M1918" s="141">
        <v>36038.333333333299</v>
      </c>
      <c r="N1918" s="141">
        <v>4258.2827619047603</v>
      </c>
      <c r="O1918" s="144"/>
      <c r="R1918" s="10"/>
    </row>
    <row r="1919" spans="1:18" ht="14.4" x14ac:dyDescent="0.3">
      <c r="A1919" s="143">
        <v>45357.743032407408</v>
      </c>
      <c r="B1919" s="46">
        <f t="shared" si="29"/>
        <v>45357.743055555555</v>
      </c>
      <c r="C1919" s="141">
        <v>1.72939545454545</v>
      </c>
      <c r="D1919" s="141">
        <v>1.2707999999999999</v>
      </c>
      <c r="E1919" s="141">
        <v>1400.1681818181801</v>
      </c>
      <c r="F1919" s="141">
        <v>40.3736363636364</v>
      </c>
      <c r="G1919" s="141">
        <v>54.36</v>
      </c>
      <c r="H1919" s="141">
        <v>36.011428571428603</v>
      </c>
      <c r="I1919" s="141">
        <v>6.6046500000000004</v>
      </c>
      <c r="J1919" s="141">
        <v>6.7983333333333302</v>
      </c>
      <c r="K1919" s="141">
        <v>45.37</v>
      </c>
      <c r="L1919" s="144"/>
      <c r="M1919" s="141">
        <v>36091.25</v>
      </c>
      <c r="N1919" s="141">
        <v>4256.8726315789499</v>
      </c>
      <c r="O1919" s="144"/>
      <c r="R1919" s="10"/>
    </row>
    <row r="1920" spans="1:18" ht="14.4" x14ac:dyDescent="0.3">
      <c r="A1920" s="143">
        <v>45357.743726851855</v>
      </c>
      <c r="B1920" s="46">
        <f t="shared" si="29"/>
        <v>45357.743750000001</v>
      </c>
      <c r="C1920" s="141">
        <v>1.7270681818181799</v>
      </c>
      <c r="D1920" s="141">
        <v>1.2703636363636399</v>
      </c>
      <c r="E1920" s="141">
        <v>1399.9136363636401</v>
      </c>
      <c r="F1920" s="141">
        <v>39.360476190476199</v>
      </c>
      <c r="G1920" s="141">
        <v>54.615000000000002</v>
      </c>
      <c r="H1920" s="141">
        <v>36.016666666666701</v>
      </c>
      <c r="I1920" s="141">
        <v>6.61431818181818</v>
      </c>
      <c r="J1920" s="141">
        <v>6.8220000000000001</v>
      </c>
      <c r="K1920" s="141">
        <v>45.314999999999998</v>
      </c>
      <c r="L1920" s="144"/>
      <c r="M1920" s="141">
        <v>36141.5</v>
      </c>
      <c r="N1920" s="141">
        <v>4255.5119090909102</v>
      </c>
      <c r="O1920" s="144"/>
      <c r="R1920" s="10"/>
    </row>
    <row r="1921" spans="1:18" ht="14.4" x14ac:dyDescent="0.3">
      <c r="A1921" s="143">
        <v>45357.744421296295</v>
      </c>
      <c r="B1921" s="46">
        <f t="shared" si="29"/>
        <v>45357.744444444448</v>
      </c>
      <c r="C1921" s="141">
        <v>1.7282789473684199</v>
      </c>
      <c r="D1921" s="141">
        <v>1.2772210526315799</v>
      </c>
      <c r="E1921" s="141">
        <v>1399.6526315789499</v>
      </c>
      <c r="F1921" s="141">
        <v>40.672631578947403</v>
      </c>
      <c r="G1921" s="141">
        <v>54.47</v>
      </c>
      <c r="H1921" s="141">
        <v>36.015000000000001</v>
      </c>
      <c r="I1921" s="141">
        <v>6.6015263157894699</v>
      </c>
      <c r="J1921" s="141">
        <v>6.8185714285714303</v>
      </c>
      <c r="K1921" s="141">
        <v>45.271428571428601</v>
      </c>
      <c r="L1921" s="144"/>
      <c r="M1921" s="141">
        <v>36198.400000000001</v>
      </c>
      <c r="N1921" s="141">
        <v>4254.0535555555598</v>
      </c>
      <c r="O1921" s="144"/>
      <c r="R1921" s="10"/>
    </row>
    <row r="1922" spans="1:18" ht="14.4" x14ac:dyDescent="0.3">
      <c r="A1922" s="143">
        <v>45357.745115740741</v>
      </c>
      <c r="B1922" s="46">
        <f t="shared" si="29"/>
        <v>45357.745138888888</v>
      </c>
      <c r="C1922" s="141">
        <v>1.7175761904761899</v>
      </c>
      <c r="D1922" s="141">
        <v>1.2839</v>
      </c>
      <c r="E1922" s="141">
        <v>1400.20454545455</v>
      </c>
      <c r="F1922" s="141">
        <v>38.291904761904803</v>
      </c>
      <c r="G1922" s="141">
        <v>54.93</v>
      </c>
      <c r="H1922" s="141">
        <v>36.015000000000001</v>
      </c>
      <c r="I1922" s="141">
        <v>6.6110476190476204</v>
      </c>
      <c r="J1922" s="141">
        <v>6.8360000000000003</v>
      </c>
      <c r="K1922" s="141">
        <v>45.317500000000003</v>
      </c>
      <c r="L1922" s="144"/>
      <c r="M1922" s="141">
        <v>36198.400000000001</v>
      </c>
      <c r="N1922" s="141">
        <v>4252.6930952380999</v>
      </c>
      <c r="O1922" s="144"/>
      <c r="R1922" s="10"/>
    </row>
    <row r="1923" spans="1:18" ht="14.4" x14ac:dyDescent="0.3">
      <c r="A1923" s="143">
        <v>45357.745810185188</v>
      </c>
      <c r="B1923" s="46">
        <f t="shared" ref="B1923:B1986" si="30">MROUND(A1923,"00:01:00")</f>
        <v>45357.745833333334</v>
      </c>
      <c r="C1923" s="141">
        <v>1.7075833333333299</v>
      </c>
      <c r="D1923" s="141">
        <v>1.2903166666666701</v>
      </c>
      <c r="E1923" s="141">
        <v>1400.03913043478</v>
      </c>
      <c r="F1923" s="141">
        <v>39.324782608695699</v>
      </c>
      <c r="G1923" s="141">
        <v>55.14</v>
      </c>
      <c r="H1923" s="141">
        <v>36.024999999999999</v>
      </c>
      <c r="I1923" s="141">
        <v>6.6087272727272701</v>
      </c>
      <c r="J1923" s="141">
        <v>6.8150000000000004</v>
      </c>
      <c r="K1923" s="141">
        <v>45.414000000000001</v>
      </c>
      <c r="L1923" s="144"/>
      <c r="M1923" s="141">
        <v>36283.199999999997</v>
      </c>
      <c r="N1923" s="141">
        <v>4251.2314782608701</v>
      </c>
      <c r="O1923" s="144"/>
      <c r="R1923" s="10"/>
    </row>
    <row r="1924" spans="1:18" ht="14.4" x14ac:dyDescent="0.3">
      <c r="A1924" s="143">
        <v>45357.746504629627</v>
      </c>
      <c r="B1924" s="46">
        <f t="shared" si="30"/>
        <v>45357.746527777781</v>
      </c>
      <c r="C1924" s="141">
        <v>1.7049300000000001</v>
      </c>
      <c r="D1924" s="141">
        <v>1.2996190476190499</v>
      </c>
      <c r="E1924" s="141">
        <v>1400.1619047618999</v>
      </c>
      <c r="F1924" s="141">
        <v>40.787142857142896</v>
      </c>
      <c r="G1924" s="141">
        <v>54.945</v>
      </c>
      <c r="H1924" s="141">
        <v>36.016666666666701</v>
      </c>
      <c r="I1924" s="141">
        <v>6.6024761904761897</v>
      </c>
      <c r="J1924" s="141">
        <v>6.82</v>
      </c>
      <c r="K1924" s="141">
        <v>45.685454545454498</v>
      </c>
      <c r="L1924" s="144"/>
      <c r="M1924" s="141">
        <v>36351</v>
      </c>
      <c r="N1924" s="141">
        <v>4249.9160499999998</v>
      </c>
      <c r="O1924" s="144"/>
      <c r="R1924" s="10"/>
    </row>
    <row r="1925" spans="1:18" ht="14.4" x14ac:dyDescent="0.3">
      <c r="A1925" s="143">
        <v>45357.747199074074</v>
      </c>
      <c r="B1925" s="46">
        <f t="shared" si="30"/>
        <v>45357.74722222222</v>
      </c>
      <c r="C1925" s="141">
        <v>1.7126347826087001</v>
      </c>
      <c r="D1925" s="141">
        <v>1.2823130434782599</v>
      </c>
      <c r="E1925" s="141">
        <v>1400.1045454545499</v>
      </c>
      <c r="F1925" s="141">
        <v>39.568260869565201</v>
      </c>
      <c r="G1925" s="141">
        <v>54.98</v>
      </c>
      <c r="H1925" s="141">
        <v>36.026666666666699</v>
      </c>
      <c r="I1925" s="141">
        <v>6.6152857142857098</v>
      </c>
      <c r="J1925" s="141">
        <v>6.8250000000000002</v>
      </c>
      <c r="K1925" s="141">
        <v>45.853749999999998</v>
      </c>
      <c r="L1925" s="144"/>
      <c r="M1925" s="141">
        <v>36389</v>
      </c>
      <c r="N1925" s="141">
        <v>4248.5105000000003</v>
      </c>
      <c r="O1925" s="144"/>
      <c r="R1925" s="10"/>
    </row>
    <row r="1926" spans="1:18" ht="14.4" x14ac:dyDescent="0.3">
      <c r="A1926" s="143">
        <v>45357.747893518521</v>
      </c>
      <c r="B1926" s="46">
        <f t="shared" si="30"/>
        <v>45357.747916666667</v>
      </c>
      <c r="C1926" s="141">
        <v>1.7010869565217399</v>
      </c>
      <c r="D1926" s="141">
        <v>1.3019478260869599</v>
      </c>
      <c r="E1926" s="141">
        <v>1400.1045454545499</v>
      </c>
      <c r="F1926" s="141">
        <v>39.867142857142902</v>
      </c>
      <c r="G1926" s="141">
        <v>55.064999999999998</v>
      </c>
      <c r="H1926" s="141">
        <v>36.027999999999999</v>
      </c>
      <c r="I1926" s="141">
        <v>6.6016666666666701</v>
      </c>
      <c r="J1926" s="141">
        <v>6.8</v>
      </c>
      <c r="K1926" s="141">
        <v>45.720909090909103</v>
      </c>
      <c r="L1926" s="144"/>
      <c r="M1926" s="141">
        <v>36449.5</v>
      </c>
      <c r="N1926" s="141">
        <v>4247.07772727273</v>
      </c>
      <c r="O1926" s="144"/>
      <c r="R1926" s="10"/>
    </row>
    <row r="1927" spans="1:18" ht="14.4" x14ac:dyDescent="0.3">
      <c r="A1927" s="143">
        <v>45357.74858796296</v>
      </c>
      <c r="B1927" s="46">
        <f t="shared" si="30"/>
        <v>45357.748611111114</v>
      </c>
      <c r="C1927" s="141">
        <v>1.7104521739130401</v>
      </c>
      <c r="D1927" s="141">
        <v>1.28848260869565</v>
      </c>
      <c r="E1927" s="141">
        <v>1400.1</v>
      </c>
      <c r="F1927" s="141">
        <v>40.792380952381002</v>
      </c>
      <c r="G1927" s="141">
        <v>54.88</v>
      </c>
      <c r="H1927" s="141">
        <v>36.026666666666699</v>
      </c>
      <c r="I1927" s="141">
        <v>6.6123478260869604</v>
      </c>
      <c r="J1927" s="141">
        <v>6.8337500000000002</v>
      </c>
      <c r="K1927" s="141">
        <v>45.741</v>
      </c>
      <c r="L1927" s="144"/>
      <c r="M1927" s="141">
        <v>36449.5</v>
      </c>
      <c r="N1927" s="141">
        <v>4245.6428260869598</v>
      </c>
      <c r="O1927" s="144"/>
      <c r="R1927" s="10"/>
    </row>
    <row r="1928" spans="1:18" ht="14.4" x14ac:dyDescent="0.3">
      <c r="A1928" s="143">
        <v>45357.749282407407</v>
      </c>
      <c r="B1928" s="46">
        <f t="shared" si="30"/>
        <v>45357.749305555561</v>
      </c>
      <c r="C1928" s="141">
        <v>1.7129681818181799</v>
      </c>
      <c r="D1928" s="141">
        <v>1.28616818181818</v>
      </c>
      <c r="E1928" s="141">
        <v>1399.95789473684</v>
      </c>
      <c r="F1928" s="141">
        <v>39.7719047619048</v>
      </c>
      <c r="G1928" s="141">
        <v>54.91</v>
      </c>
      <c r="H1928" s="141">
        <v>36.024999999999999</v>
      </c>
      <c r="I1928" s="141">
        <v>6.6107142857142804</v>
      </c>
      <c r="J1928" s="141">
        <v>6.835</v>
      </c>
      <c r="K1928" s="141">
        <v>45.78</v>
      </c>
      <c r="L1928" s="144"/>
      <c r="M1928" s="141">
        <v>36533.833333333299</v>
      </c>
      <c r="N1928" s="141">
        <v>4244.24576190476</v>
      </c>
      <c r="O1928" s="144"/>
      <c r="R1928" s="10"/>
    </row>
    <row r="1929" spans="1:18" ht="14.4" x14ac:dyDescent="0.3">
      <c r="A1929" s="143">
        <v>45357.749976851854</v>
      </c>
      <c r="B1929" s="46">
        <f t="shared" si="30"/>
        <v>45357.75</v>
      </c>
      <c r="C1929" s="141">
        <v>1.7152826086956501</v>
      </c>
      <c r="D1929" s="141">
        <v>1.2828565217391299</v>
      </c>
      <c r="E1929" s="141">
        <v>1400.1434782608701</v>
      </c>
      <c r="F1929" s="141">
        <v>40.829545454545503</v>
      </c>
      <c r="G1929" s="141">
        <v>54.68</v>
      </c>
      <c r="H1929" s="141">
        <v>36.024444444444399</v>
      </c>
      <c r="I1929" s="141">
        <v>6.60368181818182</v>
      </c>
      <c r="J1929" s="141">
        <v>6.83</v>
      </c>
      <c r="K1929" s="141">
        <v>45.677142857142897</v>
      </c>
      <c r="L1929" s="144"/>
      <c r="M1929" s="141">
        <v>36605.333333333299</v>
      </c>
      <c r="N1929" s="141">
        <v>4242.81291304348</v>
      </c>
      <c r="O1929" s="144"/>
      <c r="R1929" s="10"/>
    </row>
    <row r="1930" spans="1:18" ht="14.4" x14ac:dyDescent="0.3">
      <c r="A1930" s="143">
        <v>45357.750671296293</v>
      </c>
      <c r="B1930" s="46">
        <f t="shared" si="30"/>
        <v>45357.750694444447</v>
      </c>
      <c r="C1930" s="141">
        <v>1.7119636363636399</v>
      </c>
      <c r="D1930" s="141">
        <v>1.2827772727272699</v>
      </c>
      <c r="E1930" s="141">
        <v>1399.5238095238101</v>
      </c>
      <c r="F1930" s="141">
        <v>38.7559090909091</v>
      </c>
      <c r="G1930" s="141">
        <v>54.994999999999997</v>
      </c>
      <c r="H1930" s="141">
        <v>36.0283333333333</v>
      </c>
      <c r="I1930" s="141">
        <v>6.6027222222222202</v>
      </c>
      <c r="J1930" s="141">
        <v>6.8250000000000002</v>
      </c>
      <c r="K1930" s="141">
        <v>45.585999999999999</v>
      </c>
      <c r="L1930" s="144"/>
      <c r="M1930" s="141">
        <v>36700.25</v>
      </c>
      <c r="N1930" s="141">
        <v>4241.4058095238097</v>
      </c>
      <c r="O1930" s="144"/>
      <c r="R1930" s="10"/>
    </row>
    <row r="1931" spans="1:18" ht="14.4" x14ac:dyDescent="0.3">
      <c r="A1931" s="143">
        <v>45357.75136574074</v>
      </c>
      <c r="B1931" s="46">
        <f t="shared" si="30"/>
        <v>45357.751388888893</v>
      </c>
      <c r="C1931" s="141">
        <v>1.70723181818182</v>
      </c>
      <c r="D1931" s="141">
        <v>1.28808636363636</v>
      </c>
      <c r="E1931" s="141">
        <v>1400.21818181818</v>
      </c>
      <c r="F1931" s="141">
        <v>40.659999999999997</v>
      </c>
      <c r="G1931" s="141">
        <v>54.7</v>
      </c>
      <c r="H1931" s="141">
        <v>36.024999999999999</v>
      </c>
      <c r="I1931" s="141">
        <v>6.6094761904761903</v>
      </c>
      <c r="J1931" s="141">
        <v>6.8616666666666699</v>
      </c>
      <c r="K1931" s="141">
        <v>45.521999999999998</v>
      </c>
      <c r="L1931" s="144"/>
      <c r="M1931" s="141">
        <v>36762</v>
      </c>
      <c r="N1931" s="141">
        <v>4239.9770952380904</v>
      </c>
      <c r="O1931" s="144"/>
      <c r="R1931" s="10"/>
    </row>
    <row r="1932" spans="1:18" ht="14.4" x14ac:dyDescent="0.3">
      <c r="A1932" s="143">
        <v>45357.752060185187</v>
      </c>
      <c r="B1932" s="46">
        <f t="shared" si="30"/>
        <v>45357.752083333333</v>
      </c>
      <c r="C1932" s="141">
        <v>1.7206545454545501</v>
      </c>
      <c r="D1932" s="141">
        <v>1.2772772727272701</v>
      </c>
      <c r="E1932" s="141">
        <v>1399.8363636363599</v>
      </c>
      <c r="F1932" s="141">
        <v>40.525454545454501</v>
      </c>
      <c r="G1932" s="141">
        <v>54.674999999999997</v>
      </c>
      <c r="H1932" s="141">
        <v>36.031428571428599</v>
      </c>
      <c r="I1932" s="141">
        <v>6.6125714285714299</v>
      </c>
      <c r="J1932" s="141">
        <v>6.8550000000000004</v>
      </c>
      <c r="K1932" s="141">
        <v>45.7158333333333</v>
      </c>
      <c r="L1932" s="144"/>
      <c r="M1932" s="141">
        <v>36793.599999999999</v>
      </c>
      <c r="N1932" s="141">
        <v>4238.5227272727298</v>
      </c>
      <c r="O1932" s="144"/>
      <c r="R1932" s="10"/>
    </row>
    <row r="1933" spans="1:18" ht="14.4" x14ac:dyDescent="0.3">
      <c r="A1933" s="143">
        <v>45357.752754629626</v>
      </c>
      <c r="B1933" s="46">
        <f t="shared" si="30"/>
        <v>45357.75277777778</v>
      </c>
      <c r="C1933" s="141">
        <v>1.71389090909091</v>
      </c>
      <c r="D1933" s="141">
        <v>1.27852272727273</v>
      </c>
      <c r="E1933" s="141">
        <v>1400.05454545455</v>
      </c>
      <c r="F1933" s="141">
        <v>39.217142857142903</v>
      </c>
      <c r="G1933" s="141">
        <v>54.91</v>
      </c>
      <c r="H1933" s="141">
        <v>36.031999999999996</v>
      </c>
      <c r="I1933" s="141">
        <v>6.6048999999999998</v>
      </c>
      <c r="J1933" s="141">
        <v>6.8479999999999999</v>
      </c>
      <c r="K1933" s="141">
        <v>45.621538461538499</v>
      </c>
      <c r="L1933" s="144"/>
      <c r="M1933" s="141">
        <v>36875.199999999997</v>
      </c>
      <c r="N1933" s="141">
        <v>4237.1145238095196</v>
      </c>
      <c r="O1933" s="144"/>
      <c r="R1933" s="10"/>
    </row>
    <row r="1934" spans="1:18" ht="14.4" x14ac:dyDescent="0.3">
      <c r="A1934" s="143">
        <v>45357.753449074073</v>
      </c>
      <c r="B1934" s="46">
        <f t="shared" si="30"/>
        <v>45357.753472222226</v>
      </c>
      <c r="C1934" s="141">
        <v>1.7068449999999999</v>
      </c>
      <c r="D1934" s="141">
        <v>1.28972</v>
      </c>
      <c r="E1934" s="141">
        <v>1399.53</v>
      </c>
      <c r="F1934" s="141">
        <v>40.347999999999999</v>
      </c>
      <c r="G1934" s="141">
        <v>54.84</v>
      </c>
      <c r="H1934" s="141">
        <v>36.026666666666699</v>
      </c>
      <c r="I1934" s="141">
        <v>6.6125789473684202</v>
      </c>
      <c r="J1934" s="141">
        <v>6.85</v>
      </c>
      <c r="K1934" s="141">
        <v>45.517499999999998</v>
      </c>
      <c r="L1934" s="144"/>
      <c r="M1934" s="141">
        <v>36875.199999999997</v>
      </c>
      <c r="N1934" s="141">
        <v>4235.7210999999998</v>
      </c>
      <c r="O1934" s="144"/>
      <c r="R1934" s="10"/>
    </row>
    <row r="1935" spans="1:18" ht="14.4" x14ac:dyDescent="0.3">
      <c r="A1935" s="143">
        <v>45357.754143518519</v>
      </c>
      <c r="B1935" s="46">
        <f t="shared" si="30"/>
        <v>45357.754166666666</v>
      </c>
      <c r="C1935" s="141">
        <v>1.7225999999999999</v>
      </c>
      <c r="D1935" s="141">
        <v>1.27862272727273</v>
      </c>
      <c r="E1935" s="141">
        <v>1399.95454545455</v>
      </c>
      <c r="F1935" s="141">
        <v>41.134999999999998</v>
      </c>
      <c r="G1935" s="141">
        <v>54.49</v>
      </c>
      <c r="H1935" s="141">
        <v>36.023333333333298</v>
      </c>
      <c r="I1935" s="141">
        <v>6.6095263157894699</v>
      </c>
      <c r="J1935" s="141">
        <v>6.8477777777777797</v>
      </c>
      <c r="K1935" s="141">
        <v>45.621428571428602</v>
      </c>
      <c r="L1935" s="144"/>
      <c r="M1935" s="141">
        <v>36962.666666666701</v>
      </c>
      <c r="N1935" s="141">
        <v>4234.2872727272697</v>
      </c>
      <c r="O1935" s="144"/>
      <c r="R1935" s="10"/>
    </row>
    <row r="1936" spans="1:18" ht="14.4" x14ac:dyDescent="0.3">
      <c r="A1936" s="143">
        <v>45357.754837962966</v>
      </c>
      <c r="B1936" s="46">
        <f t="shared" si="30"/>
        <v>45357.754861111112</v>
      </c>
      <c r="C1936" s="141">
        <v>1.7173217391304301</v>
      </c>
      <c r="D1936" s="141">
        <v>1.27062173913043</v>
      </c>
      <c r="E1936" s="141">
        <v>1400.3227272727299</v>
      </c>
      <c r="F1936" s="141">
        <v>38.681363636363599</v>
      </c>
      <c r="G1936" s="141">
        <v>54.884999999999998</v>
      </c>
      <c r="H1936" s="141">
        <v>36.014000000000003</v>
      </c>
      <c r="I1936" s="141">
        <v>6.6038181818181796</v>
      </c>
      <c r="J1936" s="141">
        <v>6.8639999999999999</v>
      </c>
      <c r="K1936" s="141">
        <v>45.5163636363636</v>
      </c>
      <c r="L1936" s="144"/>
      <c r="M1936" s="141">
        <v>37040.199999999997</v>
      </c>
      <c r="N1936" s="141">
        <v>4232.8379999999997</v>
      </c>
      <c r="O1936" s="144"/>
      <c r="R1936" s="10"/>
    </row>
    <row r="1937" spans="1:18" ht="14.4" x14ac:dyDescent="0.3">
      <c r="A1937" s="143">
        <v>45357.755532407406</v>
      </c>
      <c r="B1937" s="46">
        <f t="shared" si="30"/>
        <v>45357.755555555559</v>
      </c>
      <c r="C1937" s="141">
        <v>1.71171363636364</v>
      </c>
      <c r="D1937" s="141">
        <v>1.2829409090909101</v>
      </c>
      <c r="E1937" s="141">
        <v>1399.65</v>
      </c>
      <c r="F1937" s="141">
        <v>40.627222222222201</v>
      </c>
      <c r="G1937" s="141">
        <v>54.715000000000003</v>
      </c>
      <c r="H1937" s="141">
        <v>36.015000000000001</v>
      </c>
      <c r="I1937" s="141">
        <v>6.6159999999999997</v>
      </c>
      <c r="J1937" s="141">
        <v>6.8819999999999997</v>
      </c>
      <c r="K1937" s="141">
        <v>45.35</v>
      </c>
      <c r="L1937" s="144"/>
      <c r="M1937" s="141">
        <v>37040.199999999997</v>
      </c>
      <c r="N1937" s="141">
        <v>4231.4059523809501</v>
      </c>
      <c r="O1937" s="144"/>
      <c r="R1937" s="10"/>
    </row>
    <row r="1938" spans="1:18" ht="14.4" x14ac:dyDescent="0.3">
      <c r="A1938" s="143">
        <v>45357.756226851852</v>
      </c>
      <c r="B1938" s="46">
        <f t="shared" si="30"/>
        <v>45357.756249999999</v>
      </c>
      <c r="C1938" s="141">
        <v>1.7260863636363599</v>
      </c>
      <c r="D1938" s="141">
        <v>1.2772772727272701</v>
      </c>
      <c r="E1938" s="141">
        <v>1400.2333333333299</v>
      </c>
      <c r="F1938" s="141">
        <v>40.649090909090901</v>
      </c>
      <c r="G1938" s="141">
        <v>54.53</v>
      </c>
      <c r="H1938" s="141">
        <v>36.0042857142857</v>
      </c>
      <c r="I1938" s="141">
        <v>6.6068947368421096</v>
      </c>
      <c r="J1938" s="141">
        <v>6.87</v>
      </c>
      <c r="K1938" s="141">
        <v>45.494999999999997</v>
      </c>
      <c r="L1938" s="144"/>
      <c r="M1938" s="141">
        <v>37129.5</v>
      </c>
      <c r="N1938" s="141">
        <v>4229.9747727272697</v>
      </c>
      <c r="O1938" s="144"/>
      <c r="R1938" s="10"/>
    </row>
    <row r="1939" spans="1:18" ht="14.4" x14ac:dyDescent="0.3">
      <c r="A1939" s="143">
        <v>45357.756921296299</v>
      </c>
      <c r="B1939" s="46">
        <f t="shared" si="30"/>
        <v>45357.756944444445</v>
      </c>
      <c r="C1939" s="141">
        <v>1.71334090909091</v>
      </c>
      <c r="D1939" s="141">
        <v>1.2774909090909099</v>
      </c>
      <c r="E1939" s="141">
        <v>1399.74090909091</v>
      </c>
      <c r="F1939" s="141">
        <v>39.2454545454545</v>
      </c>
      <c r="G1939" s="141">
        <v>54.81</v>
      </c>
      <c r="H1939" s="141">
        <v>36.001666666666701</v>
      </c>
      <c r="I1939" s="141">
        <v>6.6059999999999999</v>
      </c>
      <c r="J1939" s="141">
        <v>6.8983333333333299</v>
      </c>
      <c r="K1939" s="141">
        <v>45.411999999999999</v>
      </c>
      <c r="L1939" s="144"/>
      <c r="M1939" s="141">
        <v>37180</v>
      </c>
      <c r="N1939" s="141">
        <v>4228.5293181818197</v>
      </c>
      <c r="O1939" s="144"/>
      <c r="R1939" s="10"/>
    </row>
    <row r="1940" spans="1:18" ht="14.4" x14ac:dyDescent="0.3">
      <c r="A1940" s="143">
        <v>45357.757615740738</v>
      </c>
      <c r="B1940" s="46">
        <f t="shared" si="30"/>
        <v>45357.757638888892</v>
      </c>
      <c r="C1940" s="141">
        <v>1.7291363636363599</v>
      </c>
      <c r="D1940" s="141">
        <v>1.27295</v>
      </c>
      <c r="E1940" s="141">
        <v>1399.8818181818201</v>
      </c>
      <c r="F1940" s="141">
        <v>42.567727272727304</v>
      </c>
      <c r="G1940" s="141">
        <v>54.055</v>
      </c>
      <c r="H1940" s="141">
        <v>35.994999999999997</v>
      </c>
      <c r="I1940" s="141">
        <v>6.6087222222222204</v>
      </c>
      <c r="J1940" s="141">
        <v>6.9020000000000001</v>
      </c>
      <c r="K1940" s="141">
        <v>45.411818181818198</v>
      </c>
      <c r="L1940" s="144"/>
      <c r="M1940" s="141">
        <v>37218.5</v>
      </c>
      <c r="N1940" s="141">
        <v>4227.0637727272597</v>
      </c>
      <c r="O1940" s="144"/>
      <c r="R1940" s="10"/>
    </row>
    <row r="1941" spans="1:18" ht="14.4" x14ac:dyDescent="0.3">
      <c r="A1941" s="143">
        <v>45357.758310185185</v>
      </c>
      <c r="B1941" s="46">
        <f t="shared" si="30"/>
        <v>45357.758333333339</v>
      </c>
      <c r="C1941" s="141">
        <v>1.7364227272727299</v>
      </c>
      <c r="D1941" s="141">
        <v>1.2625</v>
      </c>
      <c r="E1941" s="141">
        <v>1399.9181818181801</v>
      </c>
      <c r="F1941" s="141">
        <v>38.7009090909091</v>
      </c>
      <c r="G1941" s="141">
        <v>54.43</v>
      </c>
      <c r="H1941" s="141">
        <v>35.994</v>
      </c>
      <c r="I1941" s="141">
        <v>6.5979999999999999</v>
      </c>
      <c r="J1941" s="141">
        <v>6.8719999999999999</v>
      </c>
      <c r="K1941" s="141">
        <v>45.428333333333299</v>
      </c>
      <c r="L1941" s="144"/>
      <c r="M1941" s="141">
        <v>37312.285714285703</v>
      </c>
      <c r="N1941" s="141">
        <v>4225.6283809523802</v>
      </c>
      <c r="O1941" s="144"/>
      <c r="R1941" s="10"/>
    </row>
    <row r="1942" spans="1:18" ht="14.4" x14ac:dyDescent="0.3">
      <c r="A1942" s="143">
        <v>45357.759004629632</v>
      </c>
      <c r="B1942" s="46">
        <f t="shared" si="30"/>
        <v>45357.759027777778</v>
      </c>
      <c r="C1942" s="141">
        <v>1.72696956521739</v>
      </c>
      <c r="D1942" s="141">
        <v>1.27330869565217</v>
      </c>
      <c r="E1942" s="141">
        <v>1399.8652173912999</v>
      </c>
      <c r="F1942" s="141">
        <v>39.200952380952401</v>
      </c>
      <c r="G1942" s="141">
        <v>54.63</v>
      </c>
      <c r="H1942" s="141">
        <v>36.008333333333297</v>
      </c>
      <c r="I1942" s="141">
        <v>6.6254499999999998</v>
      </c>
      <c r="J1942" s="141">
        <v>6.8739999999999997</v>
      </c>
      <c r="K1942" s="141">
        <v>45.093000000000004</v>
      </c>
      <c r="L1942" s="144"/>
      <c r="M1942" s="141">
        <v>37392</v>
      </c>
      <c r="N1942" s="141">
        <v>4224.2232727272703</v>
      </c>
      <c r="O1942" s="144"/>
      <c r="R1942" s="10"/>
    </row>
    <row r="1943" spans="1:18" ht="14.4" x14ac:dyDescent="0.3">
      <c r="A1943" s="143">
        <v>45357.759699074071</v>
      </c>
      <c r="B1943" s="46">
        <f t="shared" si="30"/>
        <v>45357.759722222225</v>
      </c>
      <c r="C1943" s="141">
        <v>1.7266130434782601</v>
      </c>
      <c r="D1943" s="141">
        <v>1.27136363636364</v>
      </c>
      <c r="E1943" s="141">
        <v>1399.9761904761899</v>
      </c>
      <c r="F1943" s="141">
        <v>40.7882608695652</v>
      </c>
      <c r="G1943" s="141">
        <v>54.395000000000003</v>
      </c>
      <c r="H1943" s="141">
        <v>36.005000000000003</v>
      </c>
      <c r="I1943" s="141">
        <v>6.60159090909091</v>
      </c>
      <c r="J1943" s="141">
        <v>6.84375</v>
      </c>
      <c r="K1943" s="141">
        <v>45.191818181818199</v>
      </c>
      <c r="L1943" s="144"/>
      <c r="M1943" s="141">
        <v>37424.857142857101</v>
      </c>
      <c r="N1943" s="141">
        <v>4222.7182727272702</v>
      </c>
      <c r="O1943" s="144"/>
      <c r="R1943" s="10"/>
    </row>
    <row r="1944" spans="1:18" ht="14.4" x14ac:dyDescent="0.3">
      <c r="A1944" s="143">
        <v>45357.760393518518</v>
      </c>
      <c r="B1944" s="46">
        <f t="shared" si="30"/>
        <v>45357.760416666672</v>
      </c>
      <c r="C1944" s="141">
        <v>1.7263863636363601</v>
      </c>
      <c r="D1944" s="141">
        <v>1.2630454545454499</v>
      </c>
      <c r="E1944" s="141">
        <v>1400.0904761904801</v>
      </c>
      <c r="F1944" s="141">
        <v>39.4077272727273</v>
      </c>
      <c r="G1944" s="141">
        <v>54.58</v>
      </c>
      <c r="H1944" s="141">
        <v>36.015000000000001</v>
      </c>
      <c r="I1944" s="141">
        <v>6.6127777777777803</v>
      </c>
      <c r="J1944" s="141">
        <v>6.9</v>
      </c>
      <c r="K1944" s="141">
        <v>45.26</v>
      </c>
      <c r="L1944" s="144"/>
      <c r="M1944" s="141">
        <v>37424.857142857101</v>
      </c>
      <c r="N1944" s="141">
        <v>4221.3741428571402</v>
      </c>
      <c r="O1944" s="144"/>
      <c r="R1944" s="10"/>
    </row>
    <row r="1945" spans="1:18" ht="14.4" x14ac:dyDescent="0.3">
      <c r="A1945" s="143">
        <v>45357.761087962965</v>
      </c>
      <c r="B1945" s="46">
        <f t="shared" si="30"/>
        <v>45357.761111111111</v>
      </c>
      <c r="C1945" s="141">
        <v>1.7334304347826099</v>
      </c>
      <c r="D1945" s="141">
        <v>1.2626347826087001</v>
      </c>
      <c r="E1945" s="141">
        <v>1400.02727272727</v>
      </c>
      <c r="F1945" s="141">
        <v>41.720434782608699</v>
      </c>
      <c r="G1945" s="141">
        <v>54.14</v>
      </c>
      <c r="H1945" s="141">
        <v>36.01</v>
      </c>
      <c r="I1945" s="141">
        <v>6.6002777777777801</v>
      </c>
      <c r="J1945" s="141">
        <v>6.92</v>
      </c>
      <c r="K1945" s="141">
        <v>45.226666666666702</v>
      </c>
      <c r="L1945" s="144"/>
      <c r="M1945" s="141">
        <v>37516.5</v>
      </c>
      <c r="N1945" s="141">
        <v>4219.95765217391</v>
      </c>
      <c r="O1945" s="144"/>
      <c r="R1945" s="10"/>
    </row>
    <row r="1946" spans="1:18" ht="14.4" x14ac:dyDescent="0.3">
      <c r="A1946" s="143">
        <v>45357.761782407404</v>
      </c>
      <c r="B1946" s="46">
        <f t="shared" si="30"/>
        <v>45357.761805555558</v>
      </c>
      <c r="C1946" s="141">
        <v>1.7582045454545501</v>
      </c>
      <c r="D1946" s="141">
        <v>1.2450227272727299</v>
      </c>
      <c r="E1946" s="141">
        <v>1400.2809523809501</v>
      </c>
      <c r="F1946" s="141">
        <v>39.5772727272727</v>
      </c>
      <c r="G1946" s="141">
        <v>54.015000000000001</v>
      </c>
      <c r="H1946" s="141">
        <v>36.005000000000003</v>
      </c>
      <c r="I1946" s="141">
        <v>6.6024000000000003</v>
      </c>
      <c r="J1946" s="141">
        <v>6.9050000000000002</v>
      </c>
      <c r="K1946" s="141">
        <v>45.255000000000003</v>
      </c>
      <c r="L1946" s="144"/>
      <c r="M1946" s="141">
        <v>37580.333333333299</v>
      </c>
      <c r="N1946" s="141">
        <v>4218.4636499999997</v>
      </c>
      <c r="O1946" s="144"/>
      <c r="R1946" s="10"/>
    </row>
    <row r="1947" spans="1:18" ht="14.4" x14ac:dyDescent="0.3">
      <c r="A1947" s="143">
        <v>45357.762476851851</v>
      </c>
      <c r="B1947" s="46">
        <f t="shared" si="30"/>
        <v>45357.762500000004</v>
      </c>
      <c r="C1947" s="141">
        <v>1.74045714285714</v>
      </c>
      <c r="D1947" s="141">
        <v>1.2628380952381</v>
      </c>
      <c r="E1947" s="141">
        <v>1399.7285714285699</v>
      </c>
      <c r="F1947" s="141">
        <v>46.347619047618998</v>
      </c>
      <c r="G1947" s="141">
        <v>52.7</v>
      </c>
      <c r="H1947" s="141">
        <v>35.968571428571401</v>
      </c>
      <c r="I1947" s="141">
        <v>6.6165789473684198</v>
      </c>
      <c r="J1947" s="141">
        <v>6.8780000000000001</v>
      </c>
      <c r="K1947" s="141">
        <v>44.978333333333303</v>
      </c>
      <c r="L1947" s="144"/>
      <c r="M1947" s="141">
        <v>37653.833333333299</v>
      </c>
      <c r="N1947" s="141">
        <v>4217.0336666666699</v>
      </c>
      <c r="O1947" s="144"/>
      <c r="R1947" s="10"/>
    </row>
    <row r="1948" spans="1:18" ht="14.4" x14ac:dyDescent="0.3">
      <c r="A1948" s="143">
        <v>45357.763171296298</v>
      </c>
      <c r="B1948" s="46">
        <f t="shared" si="30"/>
        <v>45357.763194444444</v>
      </c>
      <c r="C1948" s="141">
        <v>1.8472272727272701</v>
      </c>
      <c r="D1948" s="141">
        <v>1.1581409090909101</v>
      </c>
      <c r="E1948" s="141">
        <v>1400.2249999999999</v>
      </c>
      <c r="F1948" s="141">
        <v>34.820454545454503</v>
      </c>
      <c r="G1948" s="141">
        <v>53.03</v>
      </c>
      <c r="H1948" s="141">
        <v>35.984999999999999</v>
      </c>
      <c r="I1948" s="141">
        <v>6.6154999999999999</v>
      </c>
      <c r="J1948" s="141">
        <v>6.7611111111111102</v>
      </c>
      <c r="K1948" s="141">
        <v>44.9707692307692</v>
      </c>
      <c r="L1948" s="144"/>
      <c r="M1948" s="141">
        <v>37703</v>
      </c>
      <c r="N1948" s="141">
        <v>4215.5471904761898</v>
      </c>
      <c r="O1948" s="144"/>
      <c r="R1948" s="10"/>
    </row>
    <row r="1949" spans="1:18" ht="14.4" x14ac:dyDescent="0.3">
      <c r="A1949" s="143">
        <v>45357.763865740744</v>
      </c>
      <c r="B1949" s="46">
        <f t="shared" si="30"/>
        <v>45357.763888888891</v>
      </c>
      <c r="C1949" s="141">
        <v>1.6760863636363601</v>
      </c>
      <c r="D1949" s="141">
        <v>1.3241227272727301</v>
      </c>
      <c r="E1949" s="141">
        <v>1399.95909090909</v>
      </c>
      <c r="F1949" s="141">
        <v>28.644090909090899</v>
      </c>
      <c r="G1949" s="141">
        <v>56.53</v>
      </c>
      <c r="H1949" s="141">
        <v>35.984285714285697</v>
      </c>
      <c r="I1949" s="141">
        <v>6.6009047619047596</v>
      </c>
      <c r="J1949" s="141">
        <v>6.7972727272727296</v>
      </c>
      <c r="K1949" s="141">
        <v>43.671818181818203</v>
      </c>
      <c r="L1949" s="144"/>
      <c r="M1949" s="141">
        <v>37775.222222222197</v>
      </c>
      <c r="N1949" s="141">
        <v>4214.05713636364</v>
      </c>
      <c r="O1949" s="144"/>
      <c r="R1949" s="10"/>
    </row>
    <row r="1950" spans="1:18" ht="14.4" x14ac:dyDescent="0.3">
      <c r="A1950" s="143">
        <v>45357.764560185184</v>
      </c>
      <c r="B1950" s="46">
        <f t="shared" si="30"/>
        <v>45357.764583333337</v>
      </c>
      <c r="C1950" s="141">
        <v>1.7700695652173899</v>
      </c>
      <c r="D1950" s="141">
        <v>1.22917826086957</v>
      </c>
      <c r="E1950" s="141">
        <v>1399.95454545455</v>
      </c>
      <c r="F1950" s="141">
        <v>57.233478260869603</v>
      </c>
      <c r="G1950" s="141">
        <v>51.4</v>
      </c>
      <c r="H1950" s="141">
        <v>35.96</v>
      </c>
      <c r="I1950" s="141">
        <v>6.63090909090909</v>
      </c>
      <c r="J1950" s="141">
        <v>6.8811111111111103</v>
      </c>
      <c r="K1950" s="141">
        <v>44.3675</v>
      </c>
      <c r="L1950" s="144"/>
      <c r="M1950" s="141">
        <v>37775.222222222197</v>
      </c>
      <c r="N1950" s="141">
        <v>4212.5792272727303</v>
      </c>
      <c r="O1950" s="144"/>
      <c r="R1950" s="10"/>
    </row>
    <row r="1951" spans="1:18" ht="14.4" x14ac:dyDescent="0.3">
      <c r="A1951" s="143">
        <v>45357.76525462963</v>
      </c>
      <c r="B1951" s="46">
        <f t="shared" si="30"/>
        <v>45357.765277777777</v>
      </c>
      <c r="C1951" s="141">
        <v>1.7261409090909099</v>
      </c>
      <c r="D1951" s="141">
        <v>1.2774318181818201</v>
      </c>
      <c r="E1951" s="141">
        <v>1400.1</v>
      </c>
      <c r="F1951" s="141">
        <v>21.4077272727273</v>
      </c>
      <c r="G1951" s="141">
        <v>56.755000000000003</v>
      </c>
      <c r="H1951" s="141">
        <v>36.001428571428598</v>
      </c>
      <c r="I1951" s="141">
        <v>6.5998823529411803</v>
      </c>
      <c r="J1951" s="141">
        <v>6.8</v>
      </c>
      <c r="K1951" s="141">
        <v>45.584166666666697</v>
      </c>
      <c r="L1951" s="144"/>
      <c r="M1951" s="141">
        <v>37907.599999999999</v>
      </c>
      <c r="N1951" s="141">
        <v>4211.07123809524</v>
      </c>
      <c r="O1951" s="144"/>
      <c r="R1951" s="10"/>
    </row>
    <row r="1952" spans="1:18" ht="14.4" x14ac:dyDescent="0.3">
      <c r="A1952" s="143">
        <v>45357.765949074077</v>
      </c>
      <c r="B1952" s="46">
        <f t="shared" si="30"/>
        <v>45357.765972222223</v>
      </c>
      <c r="C1952" s="141">
        <v>1.73941428571429</v>
      </c>
      <c r="D1952" s="141">
        <v>1.2538714285714301</v>
      </c>
      <c r="E1952" s="141">
        <v>1399.9571428571401</v>
      </c>
      <c r="F1952" s="141">
        <v>66.668095238095205</v>
      </c>
      <c r="G1952" s="141">
        <v>50.1</v>
      </c>
      <c r="H1952" s="141">
        <v>35.929333333333297</v>
      </c>
      <c r="I1952" s="141">
        <v>6.6324210526315799</v>
      </c>
      <c r="J1952" s="141">
        <v>6.9808333333333303</v>
      </c>
      <c r="K1952" s="141">
        <v>44.058571428571398</v>
      </c>
      <c r="L1952" s="144"/>
      <c r="M1952" s="141">
        <v>37907.599999999999</v>
      </c>
      <c r="N1952" s="141">
        <v>4209.6065263157898</v>
      </c>
      <c r="O1952" s="144"/>
      <c r="R1952" s="10"/>
    </row>
    <row r="1953" spans="1:18" ht="14.4" x14ac:dyDescent="0.3">
      <c r="A1953" s="143">
        <v>45357.766643518517</v>
      </c>
      <c r="B1953" s="46">
        <f t="shared" si="30"/>
        <v>45357.76666666667</v>
      </c>
      <c r="C1953" s="141">
        <v>1.8743045454545499</v>
      </c>
      <c r="D1953" s="141">
        <v>1.1262363636363599</v>
      </c>
      <c r="E1953" s="141">
        <v>1399.73636363636</v>
      </c>
      <c r="F1953" s="141">
        <v>19.329999999999998</v>
      </c>
      <c r="G1953" s="141">
        <v>54.59</v>
      </c>
      <c r="H1953" s="141">
        <v>35.99</v>
      </c>
      <c r="I1953" s="141">
        <v>6.6040454545454601</v>
      </c>
      <c r="J1953" s="141">
        <v>6.7388888888888898</v>
      </c>
      <c r="K1953" s="141">
        <v>45.95</v>
      </c>
      <c r="L1953" s="144"/>
      <c r="M1953" s="141">
        <v>37997.75</v>
      </c>
      <c r="N1953" s="141">
        <v>4208.1734090909104</v>
      </c>
      <c r="O1953" s="144"/>
      <c r="R1953" s="10"/>
    </row>
    <row r="1954" spans="1:18" ht="14.4" x14ac:dyDescent="0.3">
      <c r="A1954" s="143">
        <v>45357.767337962963</v>
      </c>
      <c r="B1954" s="46">
        <f t="shared" si="30"/>
        <v>45357.767361111109</v>
      </c>
      <c r="C1954" s="141">
        <v>1.6267954545454499</v>
      </c>
      <c r="D1954" s="141">
        <v>1.36775909090909</v>
      </c>
      <c r="E1954" s="141">
        <v>1399.9318181818201</v>
      </c>
      <c r="F1954" s="141">
        <v>46.469545454545496</v>
      </c>
      <c r="G1954" s="141">
        <v>54.384999999999998</v>
      </c>
      <c r="H1954" s="141">
        <v>35.998181818181799</v>
      </c>
      <c r="I1954" s="141">
        <v>6.6247499999999997</v>
      </c>
      <c r="J1954" s="141">
        <v>6.9691666666666698</v>
      </c>
      <c r="K1954" s="141">
        <v>42.451666666666704</v>
      </c>
      <c r="L1954" s="144"/>
      <c r="M1954" s="141">
        <v>38115</v>
      </c>
      <c r="N1954" s="141">
        <v>4206.7233181818201</v>
      </c>
      <c r="O1954" s="144"/>
      <c r="R1954" s="10"/>
    </row>
    <row r="1955" spans="1:18" ht="14.4" x14ac:dyDescent="0.3">
      <c r="A1955" s="143">
        <v>45357.76803240741</v>
      </c>
      <c r="B1955" s="46">
        <f t="shared" si="30"/>
        <v>45357.768055555556</v>
      </c>
      <c r="C1955" s="141">
        <v>1.9395285714285699</v>
      </c>
      <c r="D1955" s="141">
        <v>1.0502</v>
      </c>
      <c r="E1955" s="141">
        <v>1399.8952380952401</v>
      </c>
      <c r="F1955" s="141">
        <v>53.884285714285703</v>
      </c>
      <c r="G1955" s="141">
        <v>49.22</v>
      </c>
      <c r="H1955" s="141">
        <v>35.99</v>
      </c>
      <c r="I1955" s="141">
        <v>6.6620999999999997</v>
      </c>
      <c r="J1955" s="141">
        <v>7.0625</v>
      </c>
      <c r="K1955" s="141">
        <v>44.910833333333301</v>
      </c>
      <c r="L1955" s="144"/>
      <c r="M1955" s="141">
        <v>38201</v>
      </c>
      <c r="N1955" s="141">
        <v>4205.2465238095201</v>
      </c>
      <c r="O1955" s="144"/>
      <c r="R1955" s="10"/>
    </row>
    <row r="1956" spans="1:18" ht="14.4" x14ac:dyDescent="0.3">
      <c r="A1956" s="143">
        <v>45357.768726851849</v>
      </c>
      <c r="B1956" s="46">
        <f t="shared" si="30"/>
        <v>45357.768750000003</v>
      </c>
      <c r="C1956" s="141">
        <v>1.7230818181818199</v>
      </c>
      <c r="D1956" s="141">
        <v>1.27862272727273</v>
      </c>
      <c r="E1956" s="141">
        <v>1399.9227272727301</v>
      </c>
      <c r="F1956" s="141">
        <v>6.14</v>
      </c>
      <c r="G1956" s="141">
        <v>58.73</v>
      </c>
      <c r="H1956" s="141">
        <v>36.064999999999998</v>
      </c>
      <c r="I1956" s="141">
        <v>6.6160454545454499</v>
      </c>
      <c r="J1956" s="141">
        <v>6.8466666666666702</v>
      </c>
      <c r="K1956" s="141">
        <v>44.083571428571403</v>
      </c>
      <c r="L1956" s="144"/>
      <c r="M1956" s="141">
        <v>38201</v>
      </c>
      <c r="N1956" s="141">
        <v>4203.8018499999998</v>
      </c>
      <c r="O1956" s="144"/>
      <c r="R1956" s="10"/>
    </row>
    <row r="1957" spans="1:18" ht="14.4" x14ac:dyDescent="0.3">
      <c r="A1957" s="143">
        <v>45357.769421296296</v>
      </c>
      <c r="B1957" s="46">
        <f t="shared" si="30"/>
        <v>45357.76944444445</v>
      </c>
      <c r="C1957" s="141">
        <v>1.46942272727273</v>
      </c>
      <c r="D1957" s="141">
        <v>1.5274909090909099</v>
      </c>
      <c r="E1957" s="141">
        <v>1400.4409090909101</v>
      </c>
      <c r="F1957" s="141">
        <v>31.5395454545455</v>
      </c>
      <c r="G1957" s="141">
        <v>60.704999999999998</v>
      </c>
      <c r="H1957" s="141">
        <v>36.116250000000001</v>
      </c>
      <c r="I1957" s="141">
        <v>6.6034615384615396</v>
      </c>
      <c r="J1957" s="141">
        <v>7.2366666666666699</v>
      </c>
      <c r="K1957" s="141">
        <v>41.9033333333333</v>
      </c>
      <c r="L1957" s="144"/>
      <c r="M1957" s="141">
        <v>38267.428571428602</v>
      </c>
      <c r="N1957" s="141">
        <v>4202.3520909090903</v>
      </c>
      <c r="O1957" s="144"/>
      <c r="R1957" s="10"/>
    </row>
    <row r="1958" spans="1:18" ht="14.4" x14ac:dyDescent="0.3">
      <c r="A1958" s="143">
        <v>45357.770115740743</v>
      </c>
      <c r="B1958" s="46">
        <f t="shared" si="30"/>
        <v>45357.770138888889</v>
      </c>
      <c r="C1958" s="141">
        <v>1.7681260869565201</v>
      </c>
      <c r="D1958" s="141">
        <v>1.21769565217391</v>
      </c>
      <c r="E1958" s="141">
        <v>1400.27826086957</v>
      </c>
      <c r="F1958" s="141">
        <v>91.934782608695699</v>
      </c>
      <c r="G1958" s="141">
        <v>46.924999999999997</v>
      </c>
      <c r="H1958" s="141">
        <v>36.044285714285699</v>
      </c>
      <c r="I1958" s="141">
        <v>6.6492608695652198</v>
      </c>
      <c r="J1958" s="141">
        <v>7.5241666666666696</v>
      </c>
      <c r="K1958" s="141">
        <v>47.458571428571403</v>
      </c>
      <c r="L1958" s="144"/>
      <c r="M1958" s="141">
        <v>38267.428571428602</v>
      </c>
      <c r="N1958" s="141">
        <v>4200.8629090909099</v>
      </c>
      <c r="O1958" s="144"/>
      <c r="R1958" s="10"/>
    </row>
    <row r="1959" spans="1:18" ht="14.4" x14ac:dyDescent="0.3">
      <c r="A1959" s="143">
        <v>45357.770810185182</v>
      </c>
      <c r="B1959" s="46">
        <f t="shared" si="30"/>
        <v>45357.770833333336</v>
      </c>
      <c r="C1959" s="141">
        <v>1.97507391304348</v>
      </c>
      <c r="D1959" s="141">
        <v>1.02565217391304</v>
      </c>
      <c r="E1959" s="141">
        <v>1399.93333333333</v>
      </c>
      <c r="F1959" s="141">
        <v>19.7121739130435</v>
      </c>
      <c r="G1959" s="141">
        <v>52.125</v>
      </c>
      <c r="H1959" s="141">
        <v>36.04</v>
      </c>
      <c r="I1959" s="141">
        <v>6.61591304347826</v>
      </c>
      <c r="J1959" s="141">
        <v>7.12</v>
      </c>
      <c r="K1959" s="141">
        <v>48.187272727272699</v>
      </c>
      <c r="L1959" s="144"/>
      <c r="M1959" s="141">
        <v>38338</v>
      </c>
      <c r="N1959" s="141">
        <v>4199.3780454545404</v>
      </c>
      <c r="O1959" s="144"/>
      <c r="R1959" s="10"/>
    </row>
    <row r="1960" spans="1:18" ht="14.4" x14ac:dyDescent="0.3">
      <c r="A1960" s="143">
        <v>45357.771504629629</v>
      </c>
      <c r="B1960" s="46">
        <f t="shared" si="30"/>
        <v>45357.771527777782</v>
      </c>
      <c r="C1960" s="141">
        <v>1.63550454545455</v>
      </c>
      <c r="D1960" s="141">
        <v>1.3693954545454501</v>
      </c>
      <c r="E1960" s="141">
        <v>1400.19523809524</v>
      </c>
      <c r="F1960" s="141">
        <v>17.57</v>
      </c>
      <c r="G1960" s="141">
        <v>58.045000000000002</v>
      </c>
      <c r="H1960" s="141">
        <v>36.072857142857103</v>
      </c>
      <c r="I1960" s="141">
        <v>6.5932000000000004</v>
      </c>
      <c r="J1960" s="141">
        <v>7.1053846153846196</v>
      </c>
      <c r="K1960" s="141">
        <v>40.477692307692301</v>
      </c>
      <c r="L1960" s="144"/>
      <c r="M1960" s="141">
        <v>38437.833333333299</v>
      </c>
      <c r="N1960" s="141">
        <v>4197.8717619047602</v>
      </c>
      <c r="O1960" s="144"/>
      <c r="R1960" s="10"/>
    </row>
    <row r="1961" spans="1:18" ht="14.4" x14ac:dyDescent="0.3">
      <c r="A1961" s="143">
        <v>45357.772199074076</v>
      </c>
      <c r="B1961" s="46">
        <f t="shared" si="30"/>
        <v>45357.772222222222</v>
      </c>
      <c r="C1961" s="141">
        <v>1.75277272727273</v>
      </c>
      <c r="D1961" s="141">
        <v>1.2473454545454501</v>
      </c>
      <c r="E1961" s="141">
        <v>1399.8636363636399</v>
      </c>
      <c r="F1961" s="141">
        <v>74.202727272727302</v>
      </c>
      <c r="G1961" s="141">
        <v>49.13</v>
      </c>
      <c r="H1961" s="141">
        <v>36.002727272727299</v>
      </c>
      <c r="I1961" s="141">
        <v>6.6509411764705897</v>
      </c>
      <c r="J1961" s="141">
        <v>7.2811111111111098</v>
      </c>
      <c r="K1961" s="141">
        <v>42.664999999999999</v>
      </c>
      <c r="L1961" s="144"/>
      <c r="M1961" s="141">
        <v>38437.833333333299</v>
      </c>
      <c r="N1961" s="141">
        <v>4196.4190454545496</v>
      </c>
      <c r="O1961" s="144"/>
      <c r="R1961" s="10"/>
    </row>
    <row r="1962" spans="1:18" ht="14.4" x14ac:dyDescent="0.3">
      <c r="A1962" s="143">
        <v>45357.772893518515</v>
      </c>
      <c r="B1962" s="46">
        <f t="shared" si="30"/>
        <v>45357.772916666669</v>
      </c>
      <c r="C1962" s="141">
        <v>1.94620434782609</v>
      </c>
      <c r="D1962" s="141">
        <v>1.0478000000000001</v>
      </c>
      <c r="E1962" s="141">
        <v>1399.7380952381</v>
      </c>
      <c r="F1962" s="141">
        <v>28.755217391304299</v>
      </c>
      <c r="G1962" s="141">
        <v>51.93</v>
      </c>
      <c r="H1962" s="141">
        <v>36.005000000000003</v>
      </c>
      <c r="I1962" s="141">
        <v>6.6415652173912996</v>
      </c>
      <c r="J1962" s="141">
        <v>6.9328571428571397</v>
      </c>
      <c r="K1962" s="141">
        <v>46.21</v>
      </c>
      <c r="L1962" s="144"/>
      <c r="M1962" s="141">
        <v>38557</v>
      </c>
      <c r="N1962" s="141">
        <v>4194.9260000000004</v>
      </c>
      <c r="O1962" s="144"/>
      <c r="R1962" s="10"/>
    </row>
    <row r="1963" spans="1:18" ht="14.4" x14ac:dyDescent="0.3">
      <c r="A1963" s="143">
        <v>45357.773587962962</v>
      </c>
      <c r="B1963" s="46">
        <f t="shared" si="30"/>
        <v>45357.773611111115</v>
      </c>
      <c r="C1963" s="141">
        <v>1.6308434782608701</v>
      </c>
      <c r="D1963" s="141">
        <v>1.37289565217391</v>
      </c>
      <c r="E1963" s="141">
        <v>1400.03181818182</v>
      </c>
      <c r="F1963" s="141">
        <v>8.45913043478261</v>
      </c>
      <c r="G1963" s="141">
        <v>60.305</v>
      </c>
      <c r="H1963" s="141">
        <v>36.058999999999997</v>
      </c>
      <c r="I1963" s="141">
        <v>6.6030499999999996</v>
      </c>
      <c r="J1963" s="141">
        <v>6.9045454545454596</v>
      </c>
      <c r="K1963" s="141">
        <v>41.693571428571403</v>
      </c>
      <c r="L1963" s="144"/>
      <c r="M1963" s="141">
        <v>38591.5</v>
      </c>
      <c r="N1963" s="141">
        <v>4193.4009090909103</v>
      </c>
      <c r="O1963" s="144"/>
      <c r="R1963" s="10"/>
    </row>
    <row r="1964" spans="1:18" ht="14.4" x14ac:dyDescent="0.3">
      <c r="A1964" s="143">
        <v>45357.774282407408</v>
      </c>
      <c r="B1964" s="46">
        <f t="shared" si="30"/>
        <v>45357.774305555555</v>
      </c>
      <c r="C1964" s="141">
        <v>1.5270391304347799</v>
      </c>
      <c r="D1964" s="141">
        <v>1.47192173913043</v>
      </c>
      <c r="E1964" s="141">
        <v>1399.8739130434799</v>
      </c>
      <c r="F1964" s="141">
        <v>60.1095652173913</v>
      </c>
      <c r="G1964" s="141">
        <v>55.42</v>
      </c>
      <c r="H1964" s="141">
        <v>36.064999999999998</v>
      </c>
      <c r="I1964" s="141">
        <v>6.6266363636363597</v>
      </c>
      <c r="J1964" s="141">
        <v>7.3250000000000002</v>
      </c>
      <c r="K1964" s="141">
        <v>42.712499999999999</v>
      </c>
      <c r="L1964" s="144"/>
      <c r="M1964" s="141">
        <v>38698.142857142899</v>
      </c>
      <c r="N1964" s="141">
        <v>4191.8967727272702</v>
      </c>
      <c r="O1964" s="144"/>
      <c r="R1964" s="10"/>
    </row>
    <row r="1965" spans="1:18" ht="14.4" x14ac:dyDescent="0.3">
      <c r="A1965" s="143">
        <v>45357.774976851855</v>
      </c>
      <c r="B1965" s="46">
        <f t="shared" si="30"/>
        <v>45357.775000000001</v>
      </c>
      <c r="C1965" s="141">
        <v>1.9502227272727299</v>
      </c>
      <c r="D1965" s="141">
        <v>1.05170909090909</v>
      </c>
      <c r="E1965" s="141">
        <v>1400.1636363636401</v>
      </c>
      <c r="F1965" s="141">
        <v>67.105909090909094</v>
      </c>
      <c r="G1965" s="141">
        <v>47.57</v>
      </c>
      <c r="H1965" s="141">
        <v>36.022500000000001</v>
      </c>
      <c r="I1965" s="141">
        <v>6.6583684210526304</v>
      </c>
      <c r="J1965" s="141">
        <v>7.1875</v>
      </c>
      <c r="K1965" s="141">
        <v>48.619230769230803</v>
      </c>
      <c r="L1965" s="144"/>
      <c r="M1965" s="141">
        <v>38763</v>
      </c>
      <c r="N1965" s="141">
        <v>4190.4485454545502</v>
      </c>
      <c r="O1965" s="144"/>
      <c r="R1965" s="10"/>
    </row>
    <row r="1966" spans="1:18" ht="14.4" x14ac:dyDescent="0.3">
      <c r="A1966" s="143">
        <v>45357.775671296295</v>
      </c>
      <c r="B1966" s="46">
        <f t="shared" si="30"/>
        <v>45357.775694444448</v>
      </c>
      <c r="C1966" s="141">
        <v>1.8190318181818199</v>
      </c>
      <c r="D1966" s="141">
        <v>1.18125454545455</v>
      </c>
      <c r="E1966" s="141">
        <v>1399.9190476190499</v>
      </c>
      <c r="F1966" s="141">
        <v>7.6404545454545501</v>
      </c>
      <c r="G1966" s="141">
        <v>56.8</v>
      </c>
      <c r="H1966" s="141">
        <v>36.07</v>
      </c>
      <c r="I1966" s="141">
        <v>6.6250952380952404</v>
      </c>
      <c r="J1966" s="141">
        <v>6.9524999999999997</v>
      </c>
      <c r="K1966" s="141">
        <v>44.803846153846202</v>
      </c>
      <c r="L1966" s="144"/>
      <c r="M1966" s="141">
        <v>38763</v>
      </c>
      <c r="N1966" s="141">
        <v>4189.02909090909</v>
      </c>
      <c r="O1966" s="144"/>
      <c r="R1966" s="10"/>
    </row>
    <row r="1967" spans="1:18" ht="14.4" x14ac:dyDescent="0.3">
      <c r="A1967" s="143">
        <v>45357.776365740741</v>
      </c>
      <c r="B1967" s="46">
        <f t="shared" si="30"/>
        <v>45357.776388888888</v>
      </c>
      <c r="C1967" s="141">
        <v>1.5186500000000001</v>
      </c>
      <c r="D1967" s="141">
        <v>1.47677272727273</v>
      </c>
      <c r="E1967" s="141">
        <v>1399.74090909091</v>
      </c>
      <c r="F1967" s="141">
        <v>23.7431818181818</v>
      </c>
      <c r="G1967" s="141">
        <v>60.634999999999998</v>
      </c>
      <c r="H1967" s="141">
        <v>36.115000000000002</v>
      </c>
      <c r="I1967" s="141">
        <v>6.6035000000000004</v>
      </c>
      <c r="J1967" s="141">
        <v>7.2576923076923103</v>
      </c>
      <c r="K1967" s="141">
        <v>40.768461538461501</v>
      </c>
      <c r="L1967" s="144"/>
      <c r="M1967" s="141">
        <v>38763.5</v>
      </c>
      <c r="N1967" s="141">
        <v>4187.5295909090901</v>
      </c>
      <c r="O1967" s="144"/>
      <c r="R1967" s="10"/>
    </row>
    <row r="1968" spans="1:18" ht="14.4" x14ac:dyDescent="0.3">
      <c r="A1968" s="143">
        <v>45357.777060185188</v>
      </c>
      <c r="B1968" s="46">
        <f t="shared" si="30"/>
        <v>45357.777083333334</v>
      </c>
      <c r="C1968" s="141">
        <v>1.60177391304348</v>
      </c>
      <c r="D1968" s="141">
        <v>1.3914782608695699</v>
      </c>
      <c r="E1968" s="141">
        <v>1400.07142857143</v>
      </c>
      <c r="F1968" s="141">
        <v>66.871304347826097</v>
      </c>
      <c r="G1968" s="141">
        <v>53.555</v>
      </c>
      <c r="H1968" s="141">
        <v>36.088181818181802</v>
      </c>
      <c r="I1968" s="141">
        <v>6.6016666666666701</v>
      </c>
      <c r="J1968" s="141">
        <v>7.6390000000000002</v>
      </c>
      <c r="K1968" s="141">
        <v>46.0416666666667</v>
      </c>
      <c r="L1968" s="144"/>
      <c r="M1968" s="141">
        <v>38867.9</v>
      </c>
      <c r="N1968" s="141">
        <v>4186.0140000000001</v>
      </c>
      <c r="O1968" s="144"/>
      <c r="R1968" s="10"/>
    </row>
    <row r="1969" spans="1:18" ht="14.4" x14ac:dyDescent="0.3">
      <c r="A1969" s="143">
        <v>45357.777754629627</v>
      </c>
      <c r="B1969" s="46">
        <f t="shared" si="30"/>
        <v>45357.777777777781</v>
      </c>
      <c r="C1969" s="141">
        <v>2.0184285714285699</v>
      </c>
      <c r="D1969" s="141">
        <v>0.97296666666666698</v>
      </c>
      <c r="E1969" s="141">
        <v>1399.93333333333</v>
      </c>
      <c r="F1969" s="141">
        <v>78.34</v>
      </c>
      <c r="G1969" s="141">
        <v>43.725000000000001</v>
      </c>
      <c r="H1969" s="141">
        <v>35.963636363636397</v>
      </c>
      <c r="I1969" s="141">
        <v>6.6619473684210497</v>
      </c>
      <c r="J1969" s="141">
        <v>7.3363636363636404</v>
      </c>
      <c r="K1969" s="141">
        <v>48.992307692307698</v>
      </c>
      <c r="L1969" s="144"/>
      <c r="M1969" s="141">
        <v>38867.9</v>
      </c>
      <c r="N1969" s="141">
        <v>4184.4664761904796</v>
      </c>
      <c r="O1969" s="144"/>
      <c r="R1969" s="10"/>
    </row>
    <row r="1970" spans="1:18" ht="14.4" x14ac:dyDescent="0.3">
      <c r="A1970" s="143">
        <v>45357.778449074074</v>
      </c>
      <c r="B1970" s="46">
        <f t="shared" si="30"/>
        <v>45357.77847222222</v>
      </c>
      <c r="C1970" s="141">
        <v>2.0402142857142902</v>
      </c>
      <c r="D1970" s="141">
        <v>0.96250000000000002</v>
      </c>
      <c r="E1970" s="141">
        <v>1400.13333333333</v>
      </c>
      <c r="F1970" s="141">
        <v>16.241904761904799</v>
      </c>
      <c r="G1970" s="141">
        <v>50.185000000000002</v>
      </c>
      <c r="H1970" s="141">
        <v>35.895000000000003</v>
      </c>
      <c r="I1970" s="141">
        <v>6.6355238095238098</v>
      </c>
      <c r="J1970" s="141">
        <v>6.6545454545454596</v>
      </c>
      <c r="K1970" s="141">
        <v>44.058461538461501</v>
      </c>
      <c r="L1970" s="141"/>
      <c r="M1970" s="141">
        <v>38971</v>
      </c>
      <c r="N1970" s="141">
        <v>4182.9922500000002</v>
      </c>
      <c r="O1970" s="144"/>
      <c r="R1970" s="10"/>
    </row>
    <row r="1971" spans="1:18" ht="14.4" x14ac:dyDescent="0.3">
      <c r="A1971" s="143">
        <v>45357.779143518521</v>
      </c>
      <c r="B1971" s="46">
        <f t="shared" si="30"/>
        <v>45357.779166666667</v>
      </c>
      <c r="C1971" s="141">
        <v>1.6882782608695699</v>
      </c>
      <c r="D1971" s="141">
        <v>1.30979565217391</v>
      </c>
      <c r="E1971" s="141">
        <v>1399.9</v>
      </c>
      <c r="F1971" s="141">
        <v>4.0538095238095204</v>
      </c>
      <c r="G1971" s="141">
        <v>59.61</v>
      </c>
      <c r="H1971" s="141">
        <v>35.965000000000003</v>
      </c>
      <c r="I1971" s="141">
        <v>6.5881904761904799</v>
      </c>
      <c r="J1971" s="141">
        <v>6.6690909090909098</v>
      </c>
      <c r="K1971" s="141">
        <v>37.67</v>
      </c>
      <c r="L1971" s="144"/>
      <c r="M1971" s="141">
        <v>39074.727272727301</v>
      </c>
      <c r="N1971" s="141">
        <v>4181.5085238095198</v>
      </c>
      <c r="O1971" s="144"/>
      <c r="R1971" s="10"/>
    </row>
    <row r="1972" spans="1:18" ht="14.4" x14ac:dyDescent="0.3">
      <c r="A1972" s="143">
        <v>45357.77983796296</v>
      </c>
      <c r="B1972" s="46">
        <f t="shared" si="30"/>
        <v>45357.779861111114</v>
      </c>
      <c r="C1972" s="141">
        <v>1.3980863636363601</v>
      </c>
      <c r="D1972" s="141">
        <v>1.59621818181818</v>
      </c>
      <c r="E1972" s="141">
        <v>1399.92380952381</v>
      </c>
      <c r="F1972" s="141">
        <v>29.458181818181799</v>
      </c>
      <c r="G1972" s="141">
        <v>63.27</v>
      </c>
      <c r="H1972" s="141">
        <v>36.076666666666704</v>
      </c>
      <c r="I1972" s="141">
        <v>6.6320454545454499</v>
      </c>
      <c r="J1972" s="141">
        <v>7.1183333333333296</v>
      </c>
      <c r="K1972" s="141">
        <v>40.9653846153846</v>
      </c>
      <c r="L1972" s="144"/>
      <c r="M1972" s="141">
        <v>39311.571428571398</v>
      </c>
      <c r="N1972" s="141">
        <v>4179.9718571428602</v>
      </c>
      <c r="O1972" s="144"/>
      <c r="R1972" s="10"/>
    </row>
    <row r="1973" spans="1:18" ht="14.4" x14ac:dyDescent="0.3">
      <c r="A1973" s="143">
        <v>45357.780532407407</v>
      </c>
      <c r="B1973" s="46">
        <f t="shared" si="30"/>
        <v>45357.780555555561</v>
      </c>
      <c r="C1973" s="141">
        <v>1.6120857142857099</v>
      </c>
      <c r="D1973" s="141">
        <v>1.3943142857142901</v>
      </c>
      <c r="E1973" s="141">
        <v>1399.7714285714301</v>
      </c>
      <c r="F1973" s="141">
        <v>92.340952380952402</v>
      </c>
      <c r="G1973" s="141">
        <v>49.54</v>
      </c>
      <c r="H1973" s="141">
        <v>36.03125</v>
      </c>
      <c r="I1973" s="141">
        <v>6.7156000000000002</v>
      </c>
      <c r="J1973" s="141">
        <v>7.2240000000000002</v>
      </c>
      <c r="K1973" s="141">
        <v>48.2558333333333</v>
      </c>
      <c r="L1973" s="144"/>
      <c r="M1973" s="141">
        <v>39384</v>
      </c>
      <c r="N1973" s="141">
        <v>4178.4880952381</v>
      </c>
      <c r="O1973" s="144"/>
      <c r="R1973" s="10"/>
    </row>
    <row r="1974" spans="1:18" ht="14.4" x14ac:dyDescent="0.3">
      <c r="A1974" s="143">
        <v>45357.781226851854</v>
      </c>
      <c r="B1974" s="46">
        <f t="shared" si="30"/>
        <v>45357.78125</v>
      </c>
      <c r="C1974" s="141">
        <v>2.1426739130434802</v>
      </c>
      <c r="D1974" s="141">
        <v>0.86049130434782595</v>
      </c>
      <c r="E1974" s="141">
        <v>1400.3909090909101</v>
      </c>
      <c r="F1974" s="141">
        <v>53.732608695652203</v>
      </c>
      <c r="G1974" s="141">
        <v>44.984999999999999</v>
      </c>
      <c r="H1974" s="141">
        <v>35.950000000000003</v>
      </c>
      <c r="I1974" s="141">
        <v>6.7136521739130401</v>
      </c>
      <c r="J1974" s="141">
        <v>6.87785714285714</v>
      </c>
      <c r="K1974" s="141">
        <v>50.967857142857099</v>
      </c>
      <c r="L1974" s="144"/>
      <c r="M1974" s="141">
        <v>39384</v>
      </c>
      <c r="N1974" s="141">
        <v>4176.9631304347804</v>
      </c>
      <c r="O1974" s="144"/>
      <c r="R1974" s="10"/>
    </row>
    <row r="1975" spans="1:18" ht="14.4" x14ac:dyDescent="0.3">
      <c r="A1975" s="143">
        <v>45357.781921296293</v>
      </c>
      <c r="B1975" s="46">
        <f t="shared" si="30"/>
        <v>45357.781944444447</v>
      </c>
      <c r="C1975" s="141">
        <v>1.8782000000000001</v>
      </c>
      <c r="D1975" s="141">
        <v>1.1285727272727299</v>
      </c>
      <c r="E1975" s="141">
        <v>1399.69523809524</v>
      </c>
      <c r="F1975" s="141">
        <v>4.7231578947368398</v>
      </c>
      <c r="G1975" s="141">
        <v>54.97</v>
      </c>
      <c r="H1975" s="141">
        <v>35.945714285714303</v>
      </c>
      <c r="I1975" s="141">
        <v>6.6633181818181804</v>
      </c>
      <c r="J1975" s="141">
        <v>6.7172727272727304</v>
      </c>
      <c r="K1975" s="141">
        <v>41.162500000000001</v>
      </c>
      <c r="L1975" s="144"/>
      <c r="M1975" s="141">
        <v>39384</v>
      </c>
      <c r="N1975" s="141">
        <v>4175.4757727272699</v>
      </c>
      <c r="O1975" s="144"/>
      <c r="R1975" s="10"/>
    </row>
    <row r="1976" spans="1:18" ht="14.4" x14ac:dyDescent="0.3">
      <c r="A1976" s="143">
        <v>45357.78261574074</v>
      </c>
      <c r="B1976" s="46">
        <f t="shared" si="30"/>
        <v>45357.782638888893</v>
      </c>
      <c r="C1976" s="141">
        <v>1.52768095238095</v>
      </c>
      <c r="D1976" s="141">
        <v>1.48045714285714</v>
      </c>
      <c r="E1976" s="141">
        <v>1399.68571428571</v>
      </c>
      <c r="F1976" s="141">
        <v>4.3905000000000003</v>
      </c>
      <c r="G1976" s="141">
        <v>63.98</v>
      </c>
      <c r="H1976" s="141">
        <v>36.055</v>
      </c>
      <c r="I1976" s="141">
        <v>6.6233809523809501</v>
      </c>
      <c r="J1976" s="141">
        <v>7.0776923076923097</v>
      </c>
      <c r="K1976" s="141">
        <v>38.32</v>
      </c>
      <c r="L1976" s="144"/>
      <c r="M1976" s="141">
        <v>39384</v>
      </c>
      <c r="N1976" s="141">
        <v>4173.9241428571404</v>
      </c>
      <c r="O1976" s="144"/>
      <c r="R1976" s="10"/>
    </row>
    <row r="1977" spans="1:18" ht="14.4" x14ac:dyDescent="0.3">
      <c r="A1977" s="143">
        <v>45357.783310185187</v>
      </c>
      <c r="B1977" s="46">
        <f t="shared" si="30"/>
        <v>45357.783333333333</v>
      </c>
      <c r="C1977" s="141">
        <v>1.2293619047619</v>
      </c>
      <c r="D1977" s="141">
        <v>1.7786380952381</v>
      </c>
      <c r="E1977" s="141">
        <v>1400.2047619047601</v>
      </c>
      <c r="F1977" s="141">
        <v>28.323333333333299</v>
      </c>
      <c r="G1977" s="141">
        <v>67.525000000000006</v>
      </c>
      <c r="H1977" s="141">
        <v>36.200769230769197</v>
      </c>
      <c r="I1977" s="141">
        <v>6.6033529411764702</v>
      </c>
      <c r="J1977" s="141">
        <v>7.6784615384615398</v>
      </c>
      <c r="K1977" s="141">
        <v>44.017857142857103</v>
      </c>
      <c r="L1977" s="144"/>
      <c r="M1977" s="141">
        <v>39413.666666666701</v>
      </c>
      <c r="N1977" s="141">
        <v>4172.35905</v>
      </c>
      <c r="O1977" s="144"/>
      <c r="R1977" s="10"/>
    </row>
    <row r="1978" spans="1:18" ht="14.4" x14ac:dyDescent="0.3">
      <c r="A1978" s="143">
        <v>45357.784004629626</v>
      </c>
      <c r="B1978" s="46">
        <f t="shared" si="30"/>
        <v>45357.78402777778</v>
      </c>
      <c r="C1978" s="141">
        <v>1.5729652173913</v>
      </c>
      <c r="D1978" s="141">
        <v>1.41398695652174</v>
      </c>
      <c r="E1978" s="141">
        <v>1399.79090909091</v>
      </c>
      <c r="F1978" s="141">
        <v>107.566956521739</v>
      </c>
      <c r="G1978" s="141">
        <v>49.11</v>
      </c>
      <c r="H1978" s="141">
        <v>36.159999999999997</v>
      </c>
      <c r="I1978" s="141">
        <v>6.6261176470588197</v>
      </c>
      <c r="J1978" s="141">
        <v>8.1489999999999991</v>
      </c>
      <c r="K1978" s="141">
        <v>52.056153846153798</v>
      </c>
      <c r="L1978" s="144"/>
      <c r="M1978" s="141">
        <v>39413.666666666701</v>
      </c>
      <c r="N1978" s="141">
        <v>4170.7172173913004</v>
      </c>
      <c r="O1978" s="144"/>
      <c r="R1978" s="10"/>
    </row>
    <row r="1979" spans="1:18" ht="14.4" x14ac:dyDescent="0.3">
      <c r="A1979" s="143">
        <v>45357.784699074073</v>
      </c>
      <c r="B1979" s="46">
        <f t="shared" si="30"/>
        <v>45357.784722222226</v>
      </c>
      <c r="C1979" s="141">
        <v>2.0648499999999999</v>
      </c>
      <c r="D1979" s="141">
        <v>0.92654090909090903</v>
      </c>
      <c r="E1979" s="141">
        <v>1400.0428571428599</v>
      </c>
      <c r="F1979" s="141">
        <v>41.71</v>
      </c>
      <c r="G1979" s="141">
        <v>48.66</v>
      </c>
      <c r="H1979" s="141">
        <v>36.1175</v>
      </c>
      <c r="I1979" s="141">
        <v>6.6033636363636399</v>
      </c>
      <c r="J1979" s="141">
        <v>7.8525</v>
      </c>
      <c r="K1979" s="141">
        <v>52.9508333333333</v>
      </c>
      <c r="L1979" s="144"/>
      <c r="M1979" s="141">
        <v>39433.5</v>
      </c>
      <c r="N1979" s="141">
        <v>4169.2766818181799</v>
      </c>
      <c r="O1979" s="144"/>
      <c r="R1979" s="10"/>
    </row>
    <row r="1980" spans="1:18" ht="14.4" x14ac:dyDescent="0.3">
      <c r="A1980" s="143">
        <v>45357.785393518519</v>
      </c>
      <c r="B1980" s="46">
        <f t="shared" si="30"/>
        <v>45357.785416666666</v>
      </c>
      <c r="C1980" s="141">
        <v>1.7427909090909099</v>
      </c>
      <c r="D1980" s="141">
        <v>1.25905909090909</v>
      </c>
      <c r="E1980" s="141">
        <v>1399.95909090909</v>
      </c>
      <c r="F1980" s="141">
        <v>4.1918181818181797</v>
      </c>
      <c r="G1980" s="141">
        <v>58.534999999999997</v>
      </c>
      <c r="H1980" s="141">
        <v>36.119999999999997</v>
      </c>
      <c r="I1980" s="141">
        <v>6.5851904761904798</v>
      </c>
      <c r="J1980" s="141">
        <v>7.5472727272727296</v>
      </c>
      <c r="K1980" s="141">
        <v>42.140769230769202</v>
      </c>
      <c r="L1980" s="144"/>
      <c r="M1980" s="141">
        <v>39635.555555555598</v>
      </c>
      <c r="N1980" s="141">
        <v>4167.83923809524</v>
      </c>
      <c r="O1980" s="144"/>
      <c r="R1980" s="10"/>
    </row>
    <row r="1981" spans="1:18" ht="14.4" x14ac:dyDescent="0.3">
      <c r="A1981" s="143">
        <v>45357.786087962966</v>
      </c>
      <c r="B1981" s="46">
        <f t="shared" si="30"/>
        <v>45357.786111111112</v>
      </c>
      <c r="C1981" s="141">
        <v>1.3911181818181799</v>
      </c>
      <c r="D1981" s="141">
        <v>1.61609545454545</v>
      </c>
      <c r="E1981" s="141">
        <v>1399.9142857142899</v>
      </c>
      <c r="F1981" s="141">
        <v>4.2144444444444398</v>
      </c>
      <c r="G1981" s="141">
        <v>67.584999999999994</v>
      </c>
      <c r="H1981" s="141">
        <v>36.234999999999999</v>
      </c>
      <c r="I1981" s="141">
        <v>6.6909473684210496</v>
      </c>
      <c r="J1981" s="141">
        <v>7.28</v>
      </c>
      <c r="K1981" s="141">
        <v>41.032857142857097</v>
      </c>
      <c r="L1981" s="144"/>
      <c r="M1981" s="141">
        <v>39635.555555555598</v>
      </c>
      <c r="N1981" s="141">
        <v>4166.1962727272703</v>
      </c>
      <c r="O1981" s="144"/>
      <c r="R1981" s="10"/>
    </row>
    <row r="1982" spans="1:18" ht="14.4" x14ac:dyDescent="0.3">
      <c r="A1982" s="143">
        <v>45357.786782407406</v>
      </c>
      <c r="B1982" s="46">
        <f t="shared" si="30"/>
        <v>45357.786805555559</v>
      </c>
      <c r="C1982" s="141">
        <v>1.05888181818182</v>
      </c>
      <c r="D1982" s="141">
        <v>1.95032727272727</v>
      </c>
      <c r="E1982" s="141">
        <v>1400.05238095238</v>
      </c>
      <c r="F1982" s="141">
        <v>5.5960000000000001</v>
      </c>
      <c r="G1982" s="141">
        <v>76.234999999999999</v>
      </c>
      <c r="H1982" s="141">
        <v>36.412631578947398</v>
      </c>
      <c r="I1982" s="141">
        <v>6.6597272727272703</v>
      </c>
      <c r="J1982" s="141">
        <v>7.1172727272727299</v>
      </c>
      <c r="K1982" s="141">
        <v>47.9246153846154</v>
      </c>
      <c r="L1982" s="144"/>
      <c r="M1982" s="141">
        <v>39868</v>
      </c>
      <c r="N1982" s="141">
        <v>4164.6784761904801</v>
      </c>
      <c r="O1982" s="144"/>
      <c r="R1982" s="10"/>
    </row>
    <row r="1983" spans="1:18" ht="14.4" x14ac:dyDescent="0.3">
      <c r="A1983" s="143">
        <v>45357.787476851852</v>
      </c>
      <c r="B1983" s="46">
        <f t="shared" si="30"/>
        <v>45357.787499999999</v>
      </c>
      <c r="C1983" s="141">
        <v>0.74600434782608704</v>
      </c>
      <c r="D1983" s="141">
        <v>2.2559999999999998</v>
      </c>
      <c r="E1983" s="141">
        <v>1400.1086956521699</v>
      </c>
      <c r="F1983" s="141">
        <v>14.6713043478261</v>
      </c>
      <c r="G1983" s="141">
        <v>82.635000000000005</v>
      </c>
      <c r="H1983" s="141">
        <v>36.628421052631602</v>
      </c>
      <c r="I1983" s="141">
        <v>6.6156086956521696</v>
      </c>
      <c r="J1983" s="141">
        <v>7.6123076923076898</v>
      </c>
      <c r="K1983" s="141">
        <v>56.039166666666702</v>
      </c>
      <c r="L1983" s="144"/>
      <c r="M1983" s="141">
        <v>39868</v>
      </c>
      <c r="N1983" s="141">
        <v>4163.1063181818199</v>
      </c>
      <c r="O1983" s="144"/>
      <c r="R1983" s="10"/>
    </row>
    <row r="1984" spans="1:18" ht="14.4" x14ac:dyDescent="0.3">
      <c r="A1984" s="143">
        <v>45357.788171296299</v>
      </c>
      <c r="B1984" s="46">
        <f t="shared" si="30"/>
        <v>45357.788194444445</v>
      </c>
      <c r="C1984" s="141">
        <v>0.69578095238095194</v>
      </c>
      <c r="D1984" s="141">
        <v>2.3083045454545501</v>
      </c>
      <c r="E1984" s="141">
        <v>1400.0904761904801</v>
      </c>
      <c r="F1984" s="141">
        <v>60.855909090909101</v>
      </c>
      <c r="G1984" s="141">
        <v>76.92</v>
      </c>
      <c r="H1984" s="141">
        <v>36.777000000000001</v>
      </c>
      <c r="I1984" s="141">
        <v>6.6043750000000001</v>
      </c>
      <c r="J1984" s="141">
        <v>8.3699999999999992</v>
      </c>
      <c r="K1984" s="141">
        <v>63.197272727272697</v>
      </c>
      <c r="L1984" s="144"/>
      <c r="M1984" s="141">
        <v>39944.25</v>
      </c>
      <c r="N1984" s="141">
        <v>4161.7909</v>
      </c>
      <c r="O1984" s="144"/>
      <c r="R1984" s="10"/>
    </row>
    <row r="1985" spans="1:18" ht="14.4" x14ac:dyDescent="0.3">
      <c r="A1985" s="143">
        <v>45357.788865740738</v>
      </c>
      <c r="B1985" s="46">
        <f t="shared" si="30"/>
        <v>45357.788888888892</v>
      </c>
      <c r="C1985" s="141">
        <v>1.0795608695652199</v>
      </c>
      <c r="D1985" s="141">
        <v>1.91378260869565</v>
      </c>
      <c r="E1985" s="141">
        <v>1400.21304347826</v>
      </c>
      <c r="F1985" s="141">
        <v>61.764782608695597</v>
      </c>
      <c r="G1985" s="141">
        <v>71.05</v>
      </c>
      <c r="H1985" s="141">
        <v>36.853000000000002</v>
      </c>
      <c r="I1985" s="141">
        <v>6.6364999999999998</v>
      </c>
      <c r="J1985" s="141">
        <v>8.657</v>
      </c>
      <c r="K1985" s="141">
        <v>67.958571428571403</v>
      </c>
      <c r="L1985" s="144"/>
      <c r="M1985" s="141">
        <v>39944.25</v>
      </c>
      <c r="N1985" s="141">
        <v>4159.9929130434803</v>
      </c>
      <c r="O1985" s="144"/>
      <c r="R1985" s="10"/>
    </row>
    <row r="1986" spans="1:18" ht="14.4" x14ac:dyDescent="0.3">
      <c r="A1986" s="143">
        <v>45357.789560185185</v>
      </c>
      <c r="B1986" s="46">
        <f t="shared" si="30"/>
        <v>45357.789583333339</v>
      </c>
      <c r="C1986" s="141">
        <v>0.94000476190476201</v>
      </c>
      <c r="D1986" s="141">
        <v>2.0581761904761899</v>
      </c>
      <c r="E1986" s="141">
        <v>1400.5</v>
      </c>
      <c r="F1986" s="141">
        <v>10.3342857142857</v>
      </c>
      <c r="G1986" s="141">
        <v>79.489999999999995</v>
      </c>
      <c r="H1986" s="141">
        <v>36.89</v>
      </c>
      <c r="I1986" s="141">
        <v>6.6191111111111098</v>
      </c>
      <c r="J1986" s="141">
        <v>8.43</v>
      </c>
      <c r="K1986" s="141">
        <v>64.499166666666696</v>
      </c>
      <c r="L1986" s="144"/>
      <c r="M1986" s="141">
        <v>40011</v>
      </c>
      <c r="N1986" s="141">
        <v>4158.3289523809499</v>
      </c>
      <c r="O1986" s="144"/>
      <c r="R1986" s="10"/>
    </row>
    <row r="1987" spans="1:18" ht="14.4" x14ac:dyDescent="0.3">
      <c r="A1987" s="143">
        <v>45357.790254629632</v>
      </c>
      <c r="B1987" s="46">
        <f t="shared" ref="B1987:B2050" si="31">MROUND(A1987,"00:01:00")</f>
        <v>45357.790277777778</v>
      </c>
      <c r="C1987" s="141">
        <v>0.62172173913043505</v>
      </c>
      <c r="D1987" s="141">
        <v>2.38202608695652</v>
      </c>
      <c r="E1987" s="141">
        <v>1400.1772727272701</v>
      </c>
      <c r="F1987" s="141">
        <v>12.734545454545501</v>
      </c>
      <c r="G1987" s="141">
        <v>86.18</v>
      </c>
      <c r="H1987" s="141">
        <v>36.924999999999997</v>
      </c>
      <c r="I1987" s="141">
        <v>6.60311764705882</v>
      </c>
      <c r="J1987" s="141">
        <v>8.2609999999999992</v>
      </c>
      <c r="K1987" s="141">
        <v>61.894285714285701</v>
      </c>
      <c r="L1987" s="144"/>
      <c r="M1987" s="141">
        <v>40049.666666666701</v>
      </c>
      <c r="N1987" s="141">
        <v>4156.71690476191</v>
      </c>
      <c r="O1987" s="144"/>
      <c r="R1987" s="10"/>
    </row>
    <row r="1988" spans="1:18" ht="14.4" x14ac:dyDescent="0.3">
      <c r="A1988" s="143">
        <v>45357.790949074071</v>
      </c>
      <c r="B1988" s="46">
        <f t="shared" si="31"/>
        <v>45357.790972222225</v>
      </c>
      <c r="C1988" s="141">
        <v>0.51207272727272701</v>
      </c>
      <c r="D1988" s="141">
        <v>2.4889954545454498</v>
      </c>
      <c r="E1988" s="141">
        <v>1399.73636363636</v>
      </c>
      <c r="F1988" s="141">
        <v>40.874545454545498</v>
      </c>
      <c r="G1988" s="141">
        <v>85.655000000000001</v>
      </c>
      <c r="H1988" s="141">
        <v>36.945</v>
      </c>
      <c r="I1988" s="141">
        <v>6.6204999999999998</v>
      </c>
      <c r="J1988" s="141">
        <v>8.1199999999999992</v>
      </c>
      <c r="K1988" s="141">
        <v>67.7457142857143</v>
      </c>
      <c r="L1988" s="144"/>
      <c r="M1988" s="141">
        <v>40049.666666666701</v>
      </c>
      <c r="N1988" s="141">
        <v>4155.2614999999996</v>
      </c>
      <c r="O1988" s="144"/>
      <c r="R1988" s="10"/>
    </row>
    <row r="1989" spans="1:18" ht="14.4" x14ac:dyDescent="0.3">
      <c r="A1989" s="143">
        <v>45357.791643518518</v>
      </c>
      <c r="B1989" s="46">
        <f t="shared" si="31"/>
        <v>45357.791666666672</v>
      </c>
      <c r="C1989" s="141">
        <v>0.60467272727272703</v>
      </c>
      <c r="D1989" s="141">
        <v>2.40205714285714</v>
      </c>
      <c r="E1989" s="141">
        <v>1399.5952380952399</v>
      </c>
      <c r="F1989" s="141">
        <v>45.615909090909099</v>
      </c>
      <c r="G1989" s="141">
        <v>84.004999999999995</v>
      </c>
      <c r="H1989" s="141">
        <v>36.933333333333302</v>
      </c>
      <c r="I1989" s="141">
        <v>6.6013000000000002</v>
      </c>
      <c r="J1989" s="141">
        <v>7.8608333333333302</v>
      </c>
      <c r="K1989" s="141">
        <v>72.974615384615404</v>
      </c>
      <c r="L1989" s="144"/>
      <c r="M1989" s="141">
        <v>40111.25</v>
      </c>
      <c r="N1989" s="141">
        <v>4153.7080909090901</v>
      </c>
      <c r="O1989" s="144"/>
      <c r="R1989" s="10"/>
    </row>
    <row r="1990" spans="1:18" ht="14.4" x14ac:dyDescent="0.3">
      <c r="A1990" s="143">
        <v>45357.792337962965</v>
      </c>
      <c r="B1990" s="46">
        <f t="shared" si="31"/>
        <v>45357.792361111111</v>
      </c>
      <c r="C1990" s="141">
        <v>0.566065217391304</v>
      </c>
      <c r="D1990" s="141">
        <v>2.43753913043478</v>
      </c>
      <c r="E1990" s="141">
        <v>1399.85</v>
      </c>
      <c r="F1990" s="141">
        <v>31.524782608695599</v>
      </c>
      <c r="G1990" s="141">
        <v>86.35</v>
      </c>
      <c r="H1990" s="141">
        <v>36.935000000000002</v>
      </c>
      <c r="I1990" s="141">
        <v>6.6239999999999997</v>
      </c>
      <c r="J1990" s="141">
        <v>7.6539999999999999</v>
      </c>
      <c r="K1990" s="141">
        <v>73.620909090909095</v>
      </c>
      <c r="L1990" s="144"/>
      <c r="M1990" s="141">
        <v>40193.199999999997</v>
      </c>
      <c r="N1990" s="141">
        <v>4152.28304347826</v>
      </c>
      <c r="O1990" s="144"/>
      <c r="R1990" s="10"/>
    </row>
    <row r="1991" spans="1:18" ht="14.4" x14ac:dyDescent="0.3">
      <c r="A1991" s="143">
        <v>45357.793032407404</v>
      </c>
      <c r="B1991" s="46">
        <f t="shared" si="31"/>
        <v>45357.793055555558</v>
      </c>
      <c r="C1991" s="141">
        <v>0.49714999999999998</v>
      </c>
      <c r="D1991" s="141">
        <v>2.4988954545454498</v>
      </c>
      <c r="E1991" s="141">
        <v>1400.1409090909101</v>
      </c>
      <c r="F1991" s="141">
        <v>39.081363636363598</v>
      </c>
      <c r="G1991" s="141">
        <v>86.73</v>
      </c>
      <c r="H1991" s="141">
        <v>36.908333333333303</v>
      </c>
      <c r="I1991" s="141">
        <v>6.6132105263157897</v>
      </c>
      <c r="J1991" s="141">
        <v>7.4160000000000004</v>
      </c>
      <c r="K1991" s="141">
        <v>73.382142857142895</v>
      </c>
      <c r="L1991" s="144"/>
      <c r="M1991" s="141">
        <v>40230</v>
      </c>
      <c r="N1991" s="141">
        <v>4150.7594285714304</v>
      </c>
      <c r="O1991" s="144"/>
      <c r="R1991" s="10"/>
    </row>
    <row r="1992" spans="1:18" ht="14.4" x14ac:dyDescent="0.3">
      <c r="A1992" s="143">
        <v>45357.793726851851</v>
      </c>
      <c r="B1992" s="46">
        <f t="shared" si="31"/>
        <v>45357.793750000004</v>
      </c>
      <c r="C1992" s="141">
        <v>1.02825652173913</v>
      </c>
      <c r="D1992" s="141">
        <v>1.92717916666667</v>
      </c>
      <c r="E1992" s="141">
        <v>1400.02272727273</v>
      </c>
      <c r="F1992" s="141">
        <v>181.74875</v>
      </c>
      <c r="G1992" s="141">
        <v>49.255000000000003</v>
      </c>
      <c r="H1992" s="141">
        <v>36.620416666666699</v>
      </c>
      <c r="I1992" s="141">
        <v>6.6586666666666696</v>
      </c>
      <c r="J1992" s="141">
        <v>7.30375</v>
      </c>
      <c r="K1992" s="141">
        <v>74.708461538461506</v>
      </c>
      <c r="L1992" s="144"/>
      <c r="M1992" s="141">
        <v>40230</v>
      </c>
      <c r="N1992" s="141">
        <v>4150.2489999999998</v>
      </c>
      <c r="O1992" s="144"/>
      <c r="R1992" s="10"/>
    </row>
    <row r="1993" spans="1:18" ht="14.4" x14ac:dyDescent="0.3">
      <c r="A1993" s="143">
        <v>45357.794421296298</v>
      </c>
      <c r="B1993" s="46">
        <f t="shared" si="31"/>
        <v>45357.794444444444</v>
      </c>
      <c r="C1993" s="141">
        <v>2.5534681818181801</v>
      </c>
      <c r="D1993" s="141">
        <v>0.43590000000000001</v>
      </c>
      <c r="E1993" s="141">
        <v>1400.2650000000001</v>
      </c>
      <c r="F1993" s="141">
        <v>111.356818181818</v>
      </c>
      <c r="G1993" s="141">
        <v>31.035</v>
      </c>
      <c r="H1993" s="141">
        <v>36.1622727272727</v>
      </c>
      <c r="I1993" s="141">
        <v>6.6922499999999996</v>
      </c>
      <c r="J1993" s="141">
        <v>6.7249999999999996</v>
      </c>
      <c r="K1993" s="141">
        <v>70.954999999999998</v>
      </c>
      <c r="L1993" s="144"/>
      <c r="M1993" s="141">
        <v>40230</v>
      </c>
      <c r="N1993" s="141">
        <v>4149.32628571429</v>
      </c>
      <c r="O1993" s="144"/>
      <c r="R1993" s="10"/>
    </row>
    <row r="1994" spans="1:18" ht="14.4" x14ac:dyDescent="0.3">
      <c r="A1994" s="143">
        <v>45357.795115740744</v>
      </c>
      <c r="B1994" s="46">
        <f t="shared" si="31"/>
        <v>45357.795138888891</v>
      </c>
      <c r="C1994" s="141">
        <v>2.367</v>
      </c>
      <c r="D1994" s="141">
        <v>0.63473181818181801</v>
      </c>
      <c r="E1994" s="141">
        <v>1400.1909090909101</v>
      </c>
      <c r="F1994" s="141">
        <v>4.9764999999999997</v>
      </c>
      <c r="G1994" s="141">
        <v>42.405000000000001</v>
      </c>
      <c r="H1994" s="141">
        <v>35.747272727272701</v>
      </c>
      <c r="I1994" s="141">
        <v>6.6499090909090901</v>
      </c>
      <c r="J1994" s="141">
        <v>5.6853846153846197</v>
      </c>
      <c r="K1994" s="141">
        <v>45.06</v>
      </c>
      <c r="L1994" s="144"/>
      <c r="M1994" s="141">
        <v>40230</v>
      </c>
      <c r="N1994" s="141">
        <v>4147.7948181818201</v>
      </c>
      <c r="O1994" s="144"/>
      <c r="R1994" s="10"/>
    </row>
    <row r="1995" spans="1:18" ht="14.4" x14ac:dyDescent="0.3">
      <c r="A1995" s="143">
        <v>45357.795810185184</v>
      </c>
      <c r="B1995" s="46">
        <f t="shared" si="31"/>
        <v>45357.795833333337</v>
      </c>
      <c r="C1995" s="141">
        <v>2.0016739130434802</v>
      </c>
      <c r="D1995" s="141">
        <v>1.00252173913043</v>
      </c>
      <c r="E1995" s="141">
        <v>1399.9260869565201</v>
      </c>
      <c r="F1995" s="141">
        <v>3.7345454545454499</v>
      </c>
      <c r="G1995" s="141">
        <v>51.575000000000003</v>
      </c>
      <c r="H1995" s="141">
        <v>35.446190476190502</v>
      </c>
      <c r="I1995" s="141">
        <v>6.6022727272727302</v>
      </c>
      <c r="J1995" s="141">
        <v>5.0076923076923103</v>
      </c>
      <c r="K1995" s="141">
        <v>31.2153846153846</v>
      </c>
      <c r="L1995" s="144"/>
      <c r="M1995" s="141">
        <v>40261.800000000003</v>
      </c>
      <c r="N1995" s="141">
        <v>4146.2504285714303</v>
      </c>
      <c r="O1995" s="144"/>
      <c r="R1995" s="10"/>
    </row>
    <row r="1996" spans="1:18" ht="14.4" x14ac:dyDescent="0.3">
      <c r="A1996" s="143">
        <v>45357.79650462963</v>
      </c>
      <c r="B1996" s="46">
        <f t="shared" si="31"/>
        <v>45357.796527777777</v>
      </c>
      <c r="C1996" s="141">
        <v>1.65526818181818</v>
      </c>
      <c r="D1996" s="141">
        <v>1.3489272727272701</v>
      </c>
      <c r="E1996" s="141">
        <v>1399.7047619047601</v>
      </c>
      <c r="F1996" s="141">
        <v>4.08</v>
      </c>
      <c r="G1996" s="141">
        <v>60.695</v>
      </c>
      <c r="H1996" s="141">
        <v>35.28</v>
      </c>
      <c r="I1996" s="141">
        <v>6.62785714285714</v>
      </c>
      <c r="J1996" s="141">
        <v>4.7960000000000003</v>
      </c>
      <c r="K1996" s="141">
        <v>36.176153846153802</v>
      </c>
      <c r="L1996" s="144"/>
      <c r="M1996" s="141">
        <v>40375.285714285703</v>
      </c>
      <c r="N1996" s="141">
        <v>4144.6202727272703</v>
      </c>
      <c r="O1996" s="144"/>
      <c r="R1996" s="10"/>
    </row>
    <row r="1997" spans="1:18" ht="14.4" x14ac:dyDescent="0.3">
      <c r="A1997" s="143">
        <v>45357.797199074077</v>
      </c>
      <c r="B1997" s="46">
        <f t="shared" si="31"/>
        <v>45357.797222222223</v>
      </c>
      <c r="C1997" s="141">
        <v>1.3135826086956499</v>
      </c>
      <c r="D1997" s="141">
        <v>1.68941739130435</v>
      </c>
      <c r="E1997" s="141">
        <v>1400.01363636364</v>
      </c>
      <c r="F1997" s="141">
        <v>4.5880952380952396</v>
      </c>
      <c r="G1997" s="141">
        <v>69.635000000000005</v>
      </c>
      <c r="H1997" s="141">
        <v>35.253999999999998</v>
      </c>
      <c r="I1997" s="141">
        <v>6.61247826086956</v>
      </c>
      <c r="J1997" s="141">
        <v>4.8655555555555603</v>
      </c>
      <c r="K1997" s="141">
        <v>44.225833333333298</v>
      </c>
      <c r="L1997" s="144"/>
      <c r="M1997" s="141">
        <v>40443</v>
      </c>
      <c r="N1997" s="141">
        <v>4143.1039565217397</v>
      </c>
      <c r="O1997" s="144"/>
      <c r="R1997" s="10"/>
    </row>
    <row r="1998" spans="1:18" ht="14.4" x14ac:dyDescent="0.3">
      <c r="A1998" s="143">
        <v>45357.797893518517</v>
      </c>
      <c r="B1998" s="46">
        <f t="shared" si="31"/>
        <v>45357.79791666667</v>
      </c>
      <c r="C1998" s="141">
        <v>0.975517391304348</v>
      </c>
      <c r="D1998" s="141">
        <v>2.0308478260869598</v>
      </c>
      <c r="E1998" s="141">
        <v>1400.25238095238</v>
      </c>
      <c r="F1998" s="141">
        <v>5.3365</v>
      </c>
      <c r="G1998" s="141">
        <v>78.355000000000004</v>
      </c>
      <c r="H1998" s="141">
        <v>35.3484615384615</v>
      </c>
      <c r="I1998" s="141">
        <v>6.6059523809523801</v>
      </c>
      <c r="J1998" s="141">
        <v>5.38</v>
      </c>
      <c r="K1998" s="141">
        <v>52.31</v>
      </c>
      <c r="L1998" s="144"/>
      <c r="M1998" s="141">
        <v>40519.333333333299</v>
      </c>
      <c r="N1998" s="141">
        <v>4141.5396521739103</v>
      </c>
      <c r="O1998" s="144"/>
      <c r="R1998" s="10"/>
    </row>
    <row r="1999" spans="1:18" ht="14.4" x14ac:dyDescent="0.3">
      <c r="A1999" s="143">
        <v>45357.798587962963</v>
      </c>
      <c r="B1999" s="46">
        <f t="shared" si="31"/>
        <v>45357.798611111109</v>
      </c>
      <c r="C1999" s="141">
        <v>0.64544285714285698</v>
      </c>
      <c r="D1999" s="141">
        <v>2.3553999999999999</v>
      </c>
      <c r="E1999" s="141">
        <v>1400.12380952381</v>
      </c>
      <c r="F1999" s="141">
        <v>5.2610526315789503</v>
      </c>
      <c r="G1999" s="141">
        <v>87.144999999999996</v>
      </c>
      <c r="H1999" s="141">
        <v>35.502000000000002</v>
      </c>
      <c r="I1999" s="141">
        <v>6.5986842105263204</v>
      </c>
      <c r="J1999" s="141">
        <v>6.1</v>
      </c>
      <c r="K1999" s="141">
        <v>59.314545454545502</v>
      </c>
      <c r="L1999" s="144"/>
      <c r="M1999" s="141">
        <v>40647.800000000003</v>
      </c>
      <c r="N1999" s="141">
        <v>4140.0459047618997</v>
      </c>
      <c r="O1999" s="144"/>
      <c r="R1999" s="10"/>
    </row>
    <row r="2000" spans="1:18" ht="14.4" x14ac:dyDescent="0.3">
      <c r="A2000" s="143">
        <v>45357.79928240741</v>
      </c>
      <c r="B2000" s="46">
        <f t="shared" si="31"/>
        <v>45357.799305555556</v>
      </c>
      <c r="C2000" s="141">
        <v>0.31991739130434799</v>
      </c>
      <c r="D2000" s="141">
        <v>2.6840695652173898</v>
      </c>
      <c r="E2000" s="141">
        <v>1399.76086956522</v>
      </c>
      <c r="F2000" s="141">
        <v>6.2113636363636404</v>
      </c>
      <c r="G2000" s="141">
        <v>95.665000000000006</v>
      </c>
      <c r="H2000" s="141">
        <v>35.723333333333301</v>
      </c>
      <c r="I2000" s="141">
        <v>6.6151739130434803</v>
      </c>
      <c r="J2000" s="141">
        <v>6.7715384615384604</v>
      </c>
      <c r="K2000" s="141">
        <v>66.88</v>
      </c>
      <c r="L2000" s="144"/>
      <c r="M2000" s="141">
        <v>40720.5</v>
      </c>
      <c r="N2000" s="141">
        <v>4138.5115652173899</v>
      </c>
      <c r="O2000" s="144"/>
      <c r="R2000" s="10"/>
    </row>
    <row r="2001" spans="1:18" ht="14.4" x14ac:dyDescent="0.3">
      <c r="A2001" s="143">
        <v>45357.799976851849</v>
      </c>
      <c r="B2001" s="46">
        <f t="shared" si="31"/>
        <v>45357.8</v>
      </c>
      <c r="C2001" s="141">
        <v>4.6109090909090898E-2</v>
      </c>
      <c r="D2001" s="141">
        <v>2.95771363636364</v>
      </c>
      <c r="E2001" s="141">
        <v>1399.9227272727301</v>
      </c>
      <c r="F2001" s="141">
        <v>7.51</v>
      </c>
      <c r="G2001" s="141">
        <v>100</v>
      </c>
      <c r="H2001" s="141">
        <v>35.993499999999997</v>
      </c>
      <c r="I2001" s="141">
        <v>6.6061052631578896</v>
      </c>
      <c r="J2001" s="141">
        <v>7.3227272727272696</v>
      </c>
      <c r="K2001" s="141">
        <v>74.6875</v>
      </c>
      <c r="L2001" s="144"/>
      <c r="M2001" s="141">
        <v>40804.125</v>
      </c>
      <c r="N2001" s="141">
        <v>4136.9917272727298</v>
      </c>
      <c r="O2001" s="144"/>
      <c r="R2001" s="10"/>
    </row>
    <row r="2002" spans="1:18" ht="14.4" x14ac:dyDescent="0.3">
      <c r="A2002" s="143">
        <v>45357.800671296296</v>
      </c>
      <c r="B2002" s="46">
        <f t="shared" si="31"/>
        <v>45357.80069444445</v>
      </c>
      <c r="C2002" s="141">
        <v>1.03181818181818E-3</v>
      </c>
      <c r="D2002" s="141">
        <v>3.00450454545454</v>
      </c>
      <c r="E2002" s="141">
        <v>1400.1545454545501</v>
      </c>
      <c r="F2002" s="141">
        <v>7.516</v>
      </c>
      <c r="G2002" s="141">
        <v>100</v>
      </c>
      <c r="H2002" s="141">
        <v>36.250909090909097</v>
      </c>
      <c r="I2002" s="141">
        <v>6.6135000000000002</v>
      </c>
      <c r="J2002" s="141">
        <v>7.8676923076923098</v>
      </c>
      <c r="K2002" s="141">
        <v>81.8728571428571</v>
      </c>
      <c r="L2002" s="144"/>
      <c r="M2002" s="141">
        <v>40804.125</v>
      </c>
      <c r="N2002" s="141">
        <v>4135.5010000000002</v>
      </c>
      <c r="O2002" s="144"/>
      <c r="R2002" s="10"/>
    </row>
    <row r="2003" spans="1:18" ht="14.4" x14ac:dyDescent="0.3">
      <c r="A2003" s="143">
        <v>45357.801365740743</v>
      </c>
      <c r="B2003" s="46">
        <f t="shared" si="31"/>
        <v>45357.801388888889</v>
      </c>
      <c r="C2003" s="141">
        <v>4.2499999999999998E-4</v>
      </c>
      <c r="D2003" s="141">
        <v>2.9984952380952401</v>
      </c>
      <c r="E2003" s="141">
        <v>1399.6523809523801</v>
      </c>
      <c r="F2003" s="141">
        <v>7.234</v>
      </c>
      <c r="G2003" s="141">
        <v>100</v>
      </c>
      <c r="H2003" s="141">
        <v>36.485999999999997</v>
      </c>
      <c r="I2003" s="141">
        <v>6.6180526315789496</v>
      </c>
      <c r="J2003" s="141">
        <v>8.2815384615384602</v>
      </c>
      <c r="K2003" s="141">
        <v>85.5638461538461</v>
      </c>
      <c r="L2003" s="144"/>
      <c r="M2003" s="141">
        <v>40952.75</v>
      </c>
      <c r="N2003" s="141">
        <v>4133.9382380952402</v>
      </c>
      <c r="O2003" s="144"/>
      <c r="R2003" s="10"/>
    </row>
    <row r="2004" spans="1:18" ht="14.4" x14ac:dyDescent="0.3">
      <c r="A2004" s="143">
        <v>45357.802060185182</v>
      </c>
      <c r="B2004" s="46">
        <f t="shared" si="31"/>
        <v>45357.802083333336</v>
      </c>
      <c r="C2004" s="141">
        <v>8.2608695652173895E-4</v>
      </c>
      <c r="D2004" s="141">
        <v>2.9980130434782599</v>
      </c>
      <c r="E2004" s="141">
        <v>1400.0727272727299</v>
      </c>
      <c r="F2004" s="141">
        <v>6.7095652173913001</v>
      </c>
      <c r="G2004" s="141">
        <v>100</v>
      </c>
      <c r="H2004" s="141">
        <v>36.701666666666704</v>
      </c>
      <c r="I2004" s="141">
        <v>6.6097826086956504</v>
      </c>
      <c r="J2004" s="141">
        <v>8.6127272727272697</v>
      </c>
      <c r="K2004" s="141">
        <v>86.225454545454596</v>
      </c>
      <c r="L2004" s="144"/>
      <c r="M2004" s="141">
        <v>41028</v>
      </c>
      <c r="N2004" s="141">
        <v>4132.4033913043504</v>
      </c>
      <c r="O2004" s="144"/>
      <c r="R2004" s="10"/>
    </row>
    <row r="2005" spans="1:18" ht="14.4" x14ac:dyDescent="0.3">
      <c r="A2005" s="143">
        <v>45357.802754629629</v>
      </c>
      <c r="B2005" s="46">
        <f t="shared" si="31"/>
        <v>45357.802777777782</v>
      </c>
      <c r="C2005" s="141">
        <v>-1.6952380952380999E-3</v>
      </c>
      <c r="D2005" s="141">
        <v>2.9996045454545501</v>
      </c>
      <c r="E2005" s="141">
        <v>1399.8727272727299</v>
      </c>
      <c r="F2005" s="141">
        <v>5.7789999999999999</v>
      </c>
      <c r="G2005" s="141">
        <v>100</v>
      </c>
      <c r="H2005" s="141">
        <v>36.895000000000003</v>
      </c>
      <c r="I2005" s="141">
        <v>6.61557142857143</v>
      </c>
      <c r="J2005" s="141">
        <v>8.7799999999999994</v>
      </c>
      <c r="K2005" s="141">
        <v>86.213999999999999</v>
      </c>
      <c r="L2005" s="144"/>
      <c r="M2005" s="141">
        <v>41105.166666666701</v>
      </c>
      <c r="N2005" s="141">
        <v>4130.8434090909104</v>
      </c>
      <c r="O2005" s="144"/>
      <c r="R2005" s="10"/>
    </row>
    <row r="2006" spans="1:18" ht="14.4" x14ac:dyDescent="0.3">
      <c r="A2006" s="143">
        <v>45357.803449074076</v>
      </c>
      <c r="B2006" s="46">
        <f t="shared" si="31"/>
        <v>45357.803472222222</v>
      </c>
      <c r="C2006" s="141">
        <v>7.3913043478260904E-5</v>
      </c>
      <c r="D2006" s="141">
        <v>3.0010782608695701</v>
      </c>
      <c r="E2006" s="141">
        <v>1399.8363636363599</v>
      </c>
      <c r="F2006" s="141">
        <v>5.26272727272727</v>
      </c>
      <c r="G2006" s="141">
        <v>100</v>
      </c>
      <c r="H2006" s="141">
        <v>37.085000000000001</v>
      </c>
      <c r="I2006" s="141">
        <v>6.5992857142857204</v>
      </c>
      <c r="J2006" s="141">
        <v>8.9133333333333304</v>
      </c>
      <c r="K2006" s="141">
        <v>86.165714285714301</v>
      </c>
      <c r="L2006" s="144"/>
      <c r="M2006" s="141">
        <v>41181.599999999999</v>
      </c>
      <c r="N2006" s="141">
        <v>4129.2658695652199</v>
      </c>
      <c r="O2006" s="144"/>
      <c r="R2006" s="10"/>
    </row>
    <row r="2007" spans="1:18" ht="14.4" x14ac:dyDescent="0.3">
      <c r="A2007" s="143">
        <v>45357.804143518515</v>
      </c>
      <c r="B2007" s="46">
        <f t="shared" si="31"/>
        <v>45357.804166666669</v>
      </c>
      <c r="C2007" s="141">
        <v>-1.49545454545455E-3</v>
      </c>
      <c r="D2007" s="141">
        <v>2.9943318181818199</v>
      </c>
      <c r="E2007" s="141">
        <v>1400.52272727273</v>
      </c>
      <c r="F2007" s="141">
        <v>8.1850000000000005</v>
      </c>
      <c r="G2007" s="141">
        <v>100</v>
      </c>
      <c r="H2007" s="141">
        <v>37.255000000000003</v>
      </c>
      <c r="I2007" s="141">
        <v>6.6209166666666697</v>
      </c>
      <c r="J2007" s="141">
        <v>9.0507692307692302</v>
      </c>
      <c r="K2007" s="141">
        <v>86.038181818181798</v>
      </c>
      <c r="L2007" s="144"/>
      <c r="M2007" s="141">
        <v>41261.5</v>
      </c>
      <c r="N2007" s="141">
        <v>4127.6807727272699</v>
      </c>
      <c r="O2007" s="144"/>
      <c r="R2007" s="10"/>
    </row>
    <row r="2008" spans="1:18" ht="14.4" x14ac:dyDescent="0.3">
      <c r="A2008" s="143">
        <v>45357.804837962962</v>
      </c>
      <c r="B2008" s="46">
        <f t="shared" si="31"/>
        <v>45357.804861111115</v>
      </c>
      <c r="C2008" s="141">
        <v>3.8727272727272699E-3</v>
      </c>
      <c r="D2008" s="141">
        <v>2.9959363636363601</v>
      </c>
      <c r="E2008" s="141">
        <v>1399.85</v>
      </c>
      <c r="F2008" s="141">
        <v>36.026363636363598</v>
      </c>
      <c r="G2008" s="141">
        <v>99.084999999999994</v>
      </c>
      <c r="H2008" s="141">
        <v>37.35</v>
      </c>
      <c r="I2008" s="141">
        <v>6.64</v>
      </c>
      <c r="J2008" s="141">
        <v>9.0269999999999992</v>
      </c>
      <c r="K2008" s="141">
        <v>86.131538461538497</v>
      </c>
      <c r="L2008" s="144"/>
      <c r="M2008" s="141">
        <v>41298</v>
      </c>
      <c r="N2008" s="141">
        <v>4126.0791363636399</v>
      </c>
      <c r="O2008" s="144"/>
      <c r="R2008" s="10"/>
    </row>
    <row r="2009" spans="1:18" ht="14.4" x14ac:dyDescent="0.3">
      <c r="A2009" s="143">
        <v>45357.805532407408</v>
      </c>
      <c r="B2009" s="46">
        <f t="shared" si="31"/>
        <v>45357.805555555555</v>
      </c>
      <c r="C2009" s="141">
        <v>0.16010952380952401</v>
      </c>
      <c r="D2009" s="141">
        <v>2.83720476190476</v>
      </c>
      <c r="E2009" s="141">
        <v>1400.2047619047601</v>
      </c>
      <c r="F2009" s="141">
        <v>70.2895238095238</v>
      </c>
      <c r="G2009" s="141">
        <v>91.5</v>
      </c>
      <c r="H2009" s="141">
        <v>37.366666666666703</v>
      </c>
      <c r="I2009" s="141">
        <v>6.6306923076923097</v>
      </c>
      <c r="J2009" s="141">
        <v>8.8322222222222209</v>
      </c>
      <c r="K2009" s="141">
        <v>86.405000000000001</v>
      </c>
      <c r="L2009" s="144"/>
      <c r="M2009" s="141">
        <v>41298</v>
      </c>
      <c r="N2009" s="141">
        <v>4124.5263809523804</v>
      </c>
      <c r="O2009" s="144"/>
      <c r="R2009" s="10"/>
    </row>
    <row r="2010" spans="1:18" ht="14.4" x14ac:dyDescent="0.3">
      <c r="A2010" s="143">
        <v>45357.806226851855</v>
      </c>
      <c r="B2010" s="46">
        <f t="shared" si="31"/>
        <v>45357.806250000001</v>
      </c>
      <c r="C2010" s="141">
        <v>0.41983913043478299</v>
      </c>
      <c r="D2010" s="141">
        <v>2.5792000000000002</v>
      </c>
      <c r="E2010" s="141">
        <v>1400.01304347826</v>
      </c>
      <c r="F2010" s="141">
        <v>53.883478260869602</v>
      </c>
      <c r="G2010" s="141">
        <v>88.144999999999996</v>
      </c>
      <c r="H2010" s="141">
        <v>37.366666666666703</v>
      </c>
      <c r="I2010" s="141">
        <v>6.6135000000000002</v>
      </c>
      <c r="J2010" s="141">
        <v>8.5292307692307698</v>
      </c>
      <c r="K2010" s="141">
        <v>84.981666666666698</v>
      </c>
      <c r="L2010" s="144"/>
      <c r="M2010" s="141">
        <v>41298</v>
      </c>
      <c r="N2010" s="141">
        <v>4122.9733913043501</v>
      </c>
      <c r="O2010" s="144"/>
      <c r="R2010" s="10"/>
    </row>
    <row r="2011" spans="1:18" ht="14.4" x14ac:dyDescent="0.3">
      <c r="A2011" s="143">
        <v>45357.806921296295</v>
      </c>
      <c r="B2011" s="46">
        <f t="shared" si="31"/>
        <v>45357.806944444448</v>
      </c>
      <c r="C2011" s="141">
        <v>0.42448260869565202</v>
      </c>
      <c r="D2011" s="141">
        <v>2.5746652173913001</v>
      </c>
      <c r="E2011" s="141">
        <v>1400.3181818181799</v>
      </c>
      <c r="F2011" s="141">
        <v>37.1027272727273</v>
      </c>
      <c r="G2011" s="141">
        <v>89.185000000000002</v>
      </c>
      <c r="H2011" s="141">
        <v>37.375</v>
      </c>
      <c r="I2011" s="141">
        <v>6.6052631578947398</v>
      </c>
      <c r="J2011" s="141">
        <v>8.2727272727272698</v>
      </c>
      <c r="K2011" s="141">
        <v>79.92</v>
      </c>
      <c r="L2011" s="144"/>
      <c r="M2011" s="141">
        <v>41324.333333333299</v>
      </c>
      <c r="N2011" s="141">
        <v>4121.4133043478296</v>
      </c>
      <c r="O2011" s="144"/>
      <c r="R2011" s="10"/>
    </row>
    <row r="2012" spans="1:18" ht="14.4" x14ac:dyDescent="0.3">
      <c r="A2012" s="143">
        <v>45357.807615740741</v>
      </c>
      <c r="B2012" s="46">
        <f t="shared" si="31"/>
        <v>45357.807638888888</v>
      </c>
      <c r="C2012" s="141">
        <v>0.42535909090909102</v>
      </c>
      <c r="D2012" s="141">
        <v>2.5729545454545502</v>
      </c>
      <c r="E2012" s="141">
        <v>1399.9849999999999</v>
      </c>
      <c r="F2012" s="141">
        <v>45.947272727272697</v>
      </c>
      <c r="G2012" s="141">
        <v>87.58</v>
      </c>
      <c r="H2012" s="141">
        <v>37.39</v>
      </c>
      <c r="I2012" s="141">
        <v>6.6037368421052598</v>
      </c>
      <c r="J2012" s="141">
        <v>8.1142857142857103</v>
      </c>
      <c r="K2012" s="141">
        <v>76.972499999999997</v>
      </c>
      <c r="L2012" s="144"/>
      <c r="M2012" s="141">
        <v>41382.857142857101</v>
      </c>
      <c r="N2012" s="141">
        <v>4119.8849545454495</v>
      </c>
      <c r="O2012" s="144"/>
      <c r="R2012" s="10"/>
    </row>
    <row r="2013" spans="1:18" ht="14.4" x14ac:dyDescent="0.3">
      <c r="A2013" s="143">
        <v>45357.808310185188</v>
      </c>
      <c r="B2013" s="46">
        <f t="shared" si="31"/>
        <v>45357.808333333334</v>
      </c>
      <c r="C2013" s="141">
        <v>0.516695652173913</v>
      </c>
      <c r="D2013" s="141">
        <v>2.4820000000000002</v>
      </c>
      <c r="E2013" s="141">
        <v>1399.9666666666701</v>
      </c>
      <c r="F2013" s="141">
        <v>47.693478260869597</v>
      </c>
      <c r="G2013" s="141">
        <v>85.59</v>
      </c>
      <c r="H2013" s="141">
        <v>37.375</v>
      </c>
      <c r="I2013" s="141">
        <v>6.6219999999999999</v>
      </c>
      <c r="J2013" s="141">
        <v>7.9450000000000003</v>
      </c>
      <c r="K2013" s="141">
        <v>76.917500000000004</v>
      </c>
      <c r="L2013" s="144"/>
      <c r="M2013" s="141">
        <v>41382.857142857101</v>
      </c>
      <c r="N2013" s="141">
        <v>4118.3234347826101</v>
      </c>
      <c r="O2013" s="144"/>
      <c r="R2013" s="10"/>
    </row>
    <row r="2014" spans="1:18" ht="14.4" x14ac:dyDescent="0.3">
      <c r="A2014" s="143">
        <v>45357.809004629627</v>
      </c>
      <c r="B2014" s="46">
        <f t="shared" si="31"/>
        <v>45357.809027777781</v>
      </c>
      <c r="C2014" s="141">
        <v>0.56787391304347801</v>
      </c>
      <c r="D2014" s="141">
        <v>2.4264434782608699</v>
      </c>
      <c r="E2014" s="141">
        <v>1400.18095238095</v>
      </c>
      <c r="F2014" s="141">
        <v>42.807826086956503</v>
      </c>
      <c r="G2014" s="141">
        <v>84.96</v>
      </c>
      <c r="H2014" s="141">
        <v>37.365000000000002</v>
      </c>
      <c r="I2014" s="141">
        <v>6.6058695652173904</v>
      </c>
      <c r="J2014" s="141">
        <v>7.7910000000000004</v>
      </c>
      <c r="K2014" s="141">
        <v>75.886666666666699</v>
      </c>
      <c r="L2014" s="144"/>
      <c r="M2014" s="141">
        <v>41463.4</v>
      </c>
      <c r="N2014" s="141">
        <v>4116.7466956521703</v>
      </c>
      <c r="O2014" s="144"/>
      <c r="R2014" s="10"/>
    </row>
    <row r="2015" spans="1:18" ht="14.4" x14ac:dyDescent="0.3">
      <c r="A2015" s="143">
        <v>45357.809699074074</v>
      </c>
      <c r="B2015" s="46">
        <f t="shared" si="31"/>
        <v>45357.80972222222</v>
      </c>
      <c r="C2015" s="141">
        <v>0.57096956521739095</v>
      </c>
      <c r="D2015" s="141">
        <v>2.4297652173912998</v>
      </c>
      <c r="E2015" s="141">
        <v>1400.23043478261</v>
      </c>
      <c r="F2015" s="141">
        <v>41.384090909090901</v>
      </c>
      <c r="G2015" s="141">
        <v>84.605000000000004</v>
      </c>
      <c r="H2015" s="141">
        <v>37.358333333333299</v>
      </c>
      <c r="I2015" s="141">
        <v>6.6102608695652201</v>
      </c>
      <c r="J2015" s="141">
        <v>7.71</v>
      </c>
      <c r="K2015" s="141">
        <v>74.186923076923094</v>
      </c>
      <c r="L2015" s="144"/>
      <c r="M2015" s="141">
        <v>41463.4</v>
      </c>
      <c r="N2015" s="141">
        <v>4115.1713478260899</v>
      </c>
      <c r="O2015" s="144"/>
      <c r="R2015" s="10"/>
    </row>
    <row r="2016" spans="1:18" ht="14.4" x14ac:dyDescent="0.3">
      <c r="A2016" s="143">
        <v>45357.810393518521</v>
      </c>
      <c r="B2016" s="46">
        <f t="shared" si="31"/>
        <v>45357.810416666667</v>
      </c>
      <c r="C2016" s="141">
        <v>0.61270434782608696</v>
      </c>
      <c r="D2016" s="141">
        <v>2.3914043478260898</v>
      </c>
      <c r="E2016" s="141">
        <v>1400.3260869565199</v>
      </c>
      <c r="F2016" s="141">
        <v>43.526666666666699</v>
      </c>
      <c r="G2016" s="141">
        <v>83.515000000000001</v>
      </c>
      <c r="H2016" s="141">
        <v>37.344000000000001</v>
      </c>
      <c r="I2016" s="141">
        <v>6.6112727272727296</v>
      </c>
      <c r="J2016" s="141">
        <v>7.6619999999999999</v>
      </c>
      <c r="K2016" s="141">
        <v>73.578461538461497</v>
      </c>
      <c r="L2016" s="144"/>
      <c r="M2016" s="141">
        <v>41554.833333333299</v>
      </c>
      <c r="N2016" s="141">
        <v>4113.5850869565202</v>
      </c>
      <c r="O2016" s="144"/>
      <c r="R2016" s="10"/>
    </row>
    <row r="2017" spans="1:18" ht="14.4" x14ac:dyDescent="0.3">
      <c r="A2017" s="143">
        <v>45357.81108796296</v>
      </c>
      <c r="B2017" s="46">
        <f t="shared" si="31"/>
        <v>45357.811111111114</v>
      </c>
      <c r="C2017" s="141">
        <v>0.63390000000000002</v>
      </c>
      <c r="D2017" s="141">
        <v>2.3620043478260899</v>
      </c>
      <c r="E2017" s="141">
        <v>1400.095</v>
      </c>
      <c r="F2017" s="141">
        <v>42.835454545454503</v>
      </c>
      <c r="G2017" s="141">
        <v>82.88</v>
      </c>
      <c r="H2017" s="141">
        <v>37.325000000000003</v>
      </c>
      <c r="I2017" s="141">
        <v>6.6008695652173897</v>
      </c>
      <c r="J2017" s="141">
        <v>7.62</v>
      </c>
      <c r="K2017" s="141">
        <v>73.019230769230802</v>
      </c>
      <c r="L2017" s="144"/>
      <c r="M2017" s="141">
        <v>41638.857142857101</v>
      </c>
      <c r="N2017" s="141">
        <v>4111.9983478260901</v>
      </c>
      <c r="O2017" s="144"/>
      <c r="R2017" s="10"/>
    </row>
    <row r="2018" spans="1:18" ht="14.4" x14ac:dyDescent="0.3">
      <c r="A2018" s="143">
        <v>45357.811782407407</v>
      </c>
      <c r="B2018" s="46">
        <f t="shared" si="31"/>
        <v>45357.811805555561</v>
      </c>
      <c r="C2018" s="141">
        <v>0.65815652173912997</v>
      </c>
      <c r="D2018" s="141">
        <v>2.3394565217391299</v>
      </c>
      <c r="E2018" s="141">
        <v>1400.12380952381</v>
      </c>
      <c r="F2018" s="141">
        <v>41.263478260869597</v>
      </c>
      <c r="G2018" s="141">
        <v>82.555000000000007</v>
      </c>
      <c r="H2018" s="141">
        <v>37.305999999999997</v>
      </c>
      <c r="I2018" s="141">
        <v>6.6109130434782601</v>
      </c>
      <c r="J2018" s="141">
        <v>7.5919999999999996</v>
      </c>
      <c r="K2018" s="141">
        <v>72.209999999999994</v>
      </c>
      <c r="L2018" s="144"/>
      <c r="M2018" s="141">
        <v>41638.857142857101</v>
      </c>
      <c r="N2018" s="141">
        <v>4110.3856086956503</v>
      </c>
      <c r="O2018" s="144"/>
      <c r="R2018" s="10"/>
    </row>
    <row r="2019" spans="1:18" ht="14.4" x14ac:dyDescent="0.3">
      <c r="A2019" s="143">
        <v>45357.812476851854</v>
      </c>
      <c r="B2019" s="46">
        <f t="shared" si="31"/>
        <v>45357.8125</v>
      </c>
      <c r="C2019" s="141">
        <v>0.67817826086956501</v>
      </c>
      <c r="D2019" s="141">
        <v>2.3262478260869601</v>
      </c>
      <c r="E2019" s="141">
        <v>1400.02608695652</v>
      </c>
      <c r="F2019" s="141">
        <v>42.329473684210498</v>
      </c>
      <c r="G2019" s="141">
        <v>81.93</v>
      </c>
      <c r="H2019" s="141">
        <v>37.284285714285701</v>
      </c>
      <c r="I2019" s="141">
        <v>6.6085714285714303</v>
      </c>
      <c r="J2019" s="141">
        <v>7.5750000000000002</v>
      </c>
      <c r="K2019" s="141">
        <v>71.63</v>
      </c>
      <c r="L2019" s="144"/>
      <c r="M2019" s="141">
        <v>41719</v>
      </c>
      <c r="N2019" s="141">
        <v>4108.7513478260898</v>
      </c>
      <c r="O2019" s="144"/>
      <c r="R2019" s="10"/>
    </row>
    <row r="2020" spans="1:18" ht="14.4" x14ac:dyDescent="0.3">
      <c r="A2020" s="143">
        <v>45357.813171296293</v>
      </c>
      <c r="B2020" s="46">
        <f t="shared" si="31"/>
        <v>45357.813194444447</v>
      </c>
      <c r="C2020" s="141">
        <v>0.69646818181818204</v>
      </c>
      <c r="D2020" s="141">
        <v>2.3037454545454499</v>
      </c>
      <c r="E2020" s="141">
        <v>1399.84</v>
      </c>
      <c r="F2020" s="141">
        <v>42.545238095238098</v>
      </c>
      <c r="G2020" s="141">
        <v>81.28</v>
      </c>
      <c r="H2020" s="141">
        <v>37.262500000000003</v>
      </c>
      <c r="I2020" s="141">
        <v>6.5964999999999998</v>
      </c>
      <c r="J2020" s="141">
        <v>7.56</v>
      </c>
      <c r="K2020" s="141">
        <v>71.179090909090903</v>
      </c>
      <c r="L2020" s="144"/>
      <c r="M2020" s="141">
        <v>41809.142857142899</v>
      </c>
      <c r="N2020" s="141">
        <v>4107.1716363636397</v>
      </c>
      <c r="O2020" s="144"/>
      <c r="R2020" s="10"/>
    </row>
    <row r="2021" spans="1:18" ht="14.4" x14ac:dyDescent="0.3">
      <c r="A2021" s="143">
        <v>45357.81386574074</v>
      </c>
      <c r="B2021" s="46">
        <f t="shared" si="31"/>
        <v>45357.813888888893</v>
      </c>
      <c r="C2021" s="141">
        <v>0.73054347826086996</v>
      </c>
      <c r="D2021" s="141">
        <v>2.2786608695652202</v>
      </c>
      <c r="E2021" s="141">
        <v>1399.76956521739</v>
      </c>
      <c r="F2021" s="141">
        <v>46.731739130434804</v>
      </c>
      <c r="G2021" s="141">
        <v>79.635000000000005</v>
      </c>
      <c r="H2021" s="141">
        <v>37.241666666666703</v>
      </c>
      <c r="I2021" s="141">
        <v>6.6311578947368401</v>
      </c>
      <c r="J2021" s="141">
        <v>7.57125</v>
      </c>
      <c r="K2021" s="141">
        <v>70.673076923076906</v>
      </c>
      <c r="L2021" s="144"/>
      <c r="M2021" s="141">
        <v>41894</v>
      </c>
      <c r="N2021" s="141">
        <v>4105.5766086956501</v>
      </c>
      <c r="O2021" s="144"/>
      <c r="R2021" s="10"/>
    </row>
    <row r="2022" spans="1:18" ht="14.4" x14ac:dyDescent="0.3">
      <c r="A2022" s="143">
        <v>45357.814560185187</v>
      </c>
      <c r="B2022" s="46">
        <f t="shared" si="31"/>
        <v>45357.814583333333</v>
      </c>
      <c r="C2022" s="141">
        <v>0.84493043478260899</v>
      </c>
      <c r="D2022" s="141">
        <v>2.1551782608695702</v>
      </c>
      <c r="E2022" s="141">
        <v>1400.1478260869601</v>
      </c>
      <c r="F2022" s="141">
        <v>47.7860869565217</v>
      </c>
      <c r="G2022" s="141">
        <v>77.78</v>
      </c>
      <c r="H2022" s="141">
        <v>37.215000000000003</v>
      </c>
      <c r="I2022" s="141">
        <v>6.6072272727272701</v>
      </c>
      <c r="J2022" s="141">
        <v>7.4610000000000003</v>
      </c>
      <c r="K2022" s="141">
        <v>70.157857142857097</v>
      </c>
      <c r="L2022" s="144"/>
      <c r="M2022" s="141">
        <v>41915.5</v>
      </c>
      <c r="N2022" s="141">
        <v>4103.9857826087</v>
      </c>
      <c r="O2022" s="144"/>
      <c r="R2022" s="10"/>
    </row>
    <row r="2023" spans="1:18" ht="14.4" x14ac:dyDescent="0.3">
      <c r="A2023" s="143">
        <v>45357.815254629626</v>
      </c>
      <c r="B2023" s="46">
        <f t="shared" si="31"/>
        <v>45357.81527777778</v>
      </c>
      <c r="C2023" s="141">
        <v>0.74522608695652204</v>
      </c>
      <c r="D2023" s="141">
        <v>2.2645130434782601</v>
      </c>
      <c r="E2023" s="141">
        <v>1400.4095238095199</v>
      </c>
      <c r="F2023" s="141">
        <v>26.746521739130401</v>
      </c>
      <c r="G2023" s="141">
        <v>81.015000000000001</v>
      </c>
      <c r="H2023" s="141">
        <v>37.195</v>
      </c>
      <c r="I2023" s="141">
        <v>6.6125909090909101</v>
      </c>
      <c r="J2023" s="141">
        <v>7.4408333333333303</v>
      </c>
      <c r="K2023" s="141">
        <v>68.37</v>
      </c>
      <c r="L2023" s="144"/>
      <c r="M2023" s="141">
        <v>41993.285714285703</v>
      </c>
      <c r="N2023" s="141">
        <v>4102.3523478260904</v>
      </c>
      <c r="O2023" s="144"/>
      <c r="R2023" s="10"/>
    </row>
    <row r="2024" spans="1:18" ht="14.4" x14ac:dyDescent="0.3">
      <c r="A2024" s="143">
        <v>45357.815949074073</v>
      </c>
      <c r="B2024" s="46">
        <f t="shared" si="31"/>
        <v>45357.815972222226</v>
      </c>
      <c r="C2024" s="141">
        <v>0.89529545454545501</v>
      </c>
      <c r="D2024" s="141">
        <v>2.1020545454545498</v>
      </c>
      <c r="E2024" s="141">
        <v>1399.8571428571399</v>
      </c>
      <c r="F2024" s="141">
        <v>65.521818181818205</v>
      </c>
      <c r="G2024" s="141">
        <v>74.25</v>
      </c>
      <c r="H2024" s="141">
        <v>37.15</v>
      </c>
      <c r="I2024" s="141">
        <v>6.6200999999999999</v>
      </c>
      <c r="J2024" s="141">
        <v>7.4922222222222201</v>
      </c>
      <c r="K2024" s="141">
        <v>67.912307692307706</v>
      </c>
      <c r="L2024" s="144"/>
      <c r="M2024" s="141">
        <v>42056</v>
      </c>
      <c r="N2024" s="141">
        <v>4100.7295454545501</v>
      </c>
      <c r="O2024" s="144"/>
      <c r="R2024" s="10"/>
    </row>
    <row r="2025" spans="1:18" ht="14.4" x14ac:dyDescent="0.3">
      <c r="A2025" s="143">
        <v>45357.816643518519</v>
      </c>
      <c r="B2025" s="46">
        <f t="shared" si="31"/>
        <v>45357.816666666666</v>
      </c>
      <c r="C2025" s="141">
        <v>0.84242608695652199</v>
      </c>
      <c r="D2025" s="141">
        <v>2.1557043478260902</v>
      </c>
      <c r="E2025" s="141">
        <v>1400.0333333333299</v>
      </c>
      <c r="F2025" s="141">
        <v>21.406521739130401</v>
      </c>
      <c r="G2025" s="141">
        <v>79.465000000000003</v>
      </c>
      <c r="H2025" s="141">
        <v>37.125</v>
      </c>
      <c r="I2025" s="141">
        <v>6.60513636363636</v>
      </c>
      <c r="J2025" s="141">
        <v>7.3620000000000001</v>
      </c>
      <c r="K2025" s="141">
        <v>67.855384615384594</v>
      </c>
      <c r="L2025" s="144"/>
      <c r="M2025" s="141">
        <v>42164.166666666701</v>
      </c>
      <c r="N2025" s="141">
        <v>4099.1882608695696</v>
      </c>
      <c r="O2025" s="144"/>
      <c r="R2025" s="10"/>
    </row>
    <row r="2026" spans="1:18" ht="14.4" x14ac:dyDescent="0.3">
      <c r="A2026" s="143">
        <v>45357.817337962966</v>
      </c>
      <c r="B2026" s="46">
        <f t="shared" si="31"/>
        <v>45357.817361111112</v>
      </c>
      <c r="C2026" s="141">
        <v>0.95967826086956498</v>
      </c>
      <c r="D2026" s="141">
        <v>2.04639565217391</v>
      </c>
      <c r="E2026" s="141">
        <v>1399.6045454545499</v>
      </c>
      <c r="F2026" s="141">
        <v>66.958260869565194</v>
      </c>
      <c r="G2026" s="141">
        <v>72.86</v>
      </c>
      <c r="H2026" s="141">
        <v>37.045000000000002</v>
      </c>
      <c r="I2026" s="141">
        <v>6.6742499999999998</v>
      </c>
      <c r="J2026" s="141">
        <v>7.4390909090909103</v>
      </c>
      <c r="K2026" s="141">
        <v>65.768571428571406</v>
      </c>
      <c r="L2026" s="144"/>
      <c r="M2026" s="141">
        <v>42164.166666666701</v>
      </c>
      <c r="N2026" s="141">
        <v>4097.6025217391298</v>
      </c>
      <c r="O2026" s="144"/>
      <c r="R2026" s="10"/>
    </row>
    <row r="2027" spans="1:18" ht="14.4" x14ac:dyDescent="0.3">
      <c r="A2027" s="143">
        <v>45357.818032407406</v>
      </c>
      <c r="B2027" s="46">
        <f t="shared" si="31"/>
        <v>45357.818055555559</v>
      </c>
      <c r="C2027" s="141">
        <v>0.88630434782608702</v>
      </c>
      <c r="D2027" s="141">
        <v>2.1078782608695699</v>
      </c>
      <c r="E2027" s="141">
        <v>1400.1695652173901</v>
      </c>
      <c r="F2027" s="141">
        <v>13.325652173912999</v>
      </c>
      <c r="G2027" s="141">
        <v>80.814999999999998</v>
      </c>
      <c r="H2027" s="141">
        <v>37.064999999999998</v>
      </c>
      <c r="I2027" s="141">
        <v>6.6215652173913</v>
      </c>
      <c r="J2027" s="141">
        <v>7.0788888888888897</v>
      </c>
      <c r="K2027" s="141">
        <v>66.556153846153805</v>
      </c>
      <c r="L2027" s="144"/>
      <c r="M2027" s="141">
        <v>42282</v>
      </c>
      <c r="N2027" s="141">
        <v>4096.0128695652202</v>
      </c>
      <c r="O2027" s="144"/>
      <c r="R2027" s="10"/>
    </row>
    <row r="2028" spans="1:18" ht="14.4" x14ac:dyDescent="0.3">
      <c r="A2028" s="143">
        <v>45357.818726851852</v>
      </c>
      <c r="B2028" s="46">
        <f t="shared" si="31"/>
        <v>45357.818749999999</v>
      </c>
      <c r="C2028" s="141">
        <v>0.63161304347826097</v>
      </c>
      <c r="D2028" s="141">
        <v>2.3721043478260899</v>
      </c>
      <c r="E2028" s="141">
        <v>1400.1545454545501</v>
      </c>
      <c r="F2028" s="141">
        <v>47.203043478260902</v>
      </c>
      <c r="G2028" s="141">
        <v>79.984999999999999</v>
      </c>
      <c r="H2028" s="141">
        <v>37.060714285714297</v>
      </c>
      <c r="I2028" s="141">
        <v>6.5994090909090897</v>
      </c>
      <c r="J2028" s="141">
        <v>7.2853846153846202</v>
      </c>
      <c r="K2028" s="141">
        <v>64.331666666666706</v>
      </c>
      <c r="L2028" s="144"/>
      <c r="M2028" s="141">
        <v>42381.75</v>
      </c>
      <c r="N2028" s="141">
        <v>4094.3649565217402</v>
      </c>
      <c r="O2028" s="144"/>
      <c r="R2028" s="10"/>
    </row>
    <row r="2029" spans="1:18" ht="14.4" x14ac:dyDescent="0.3">
      <c r="A2029" s="143">
        <v>45357.819421296299</v>
      </c>
      <c r="B2029" s="46">
        <f t="shared" si="31"/>
        <v>45357.819444444445</v>
      </c>
      <c r="C2029" s="141">
        <v>1.0700260869565199</v>
      </c>
      <c r="D2029" s="141">
        <v>1.92647391304348</v>
      </c>
      <c r="E2029" s="141">
        <v>1400.1</v>
      </c>
      <c r="F2029" s="141">
        <v>84.336086956521697</v>
      </c>
      <c r="G2029" s="141">
        <v>67.400000000000006</v>
      </c>
      <c r="H2029" s="141">
        <v>36.950000000000003</v>
      </c>
      <c r="I2029" s="141">
        <v>6.6467058823529399</v>
      </c>
      <c r="J2029" s="141">
        <v>7.62916666666667</v>
      </c>
      <c r="K2029" s="141">
        <v>68.865384615384599</v>
      </c>
      <c r="L2029" s="144"/>
      <c r="M2029" s="141">
        <v>42381.75</v>
      </c>
      <c r="N2029" s="141">
        <v>4092.7414782608698</v>
      </c>
      <c r="O2029" s="144"/>
      <c r="R2029" s="10"/>
    </row>
    <row r="2030" spans="1:18" ht="14.4" x14ac:dyDescent="0.3">
      <c r="A2030" s="143">
        <v>45357.820115740738</v>
      </c>
      <c r="B2030" s="46">
        <f t="shared" si="31"/>
        <v>45357.820138888892</v>
      </c>
      <c r="C2030" s="141">
        <v>1.1934</v>
      </c>
      <c r="D2030" s="141">
        <v>1.80953043478261</v>
      </c>
      <c r="E2030" s="141">
        <v>1400.2347826087</v>
      </c>
      <c r="F2030" s="141">
        <v>28.084545454545498</v>
      </c>
      <c r="G2030" s="141">
        <v>71.454999999999998</v>
      </c>
      <c r="H2030" s="141">
        <v>36.86</v>
      </c>
      <c r="I2030" s="141">
        <v>6.6481250000000003</v>
      </c>
      <c r="J2030" s="141">
        <v>7.31727272727273</v>
      </c>
      <c r="K2030" s="141">
        <v>66.571538461538495</v>
      </c>
      <c r="L2030" s="141"/>
      <c r="M2030" s="141">
        <v>42503</v>
      </c>
      <c r="N2030" s="141">
        <v>4091.1452608695699</v>
      </c>
      <c r="O2030" s="144"/>
      <c r="R2030" s="10"/>
    </row>
    <row r="2031" spans="1:18" ht="14.4" x14ac:dyDescent="0.3">
      <c r="A2031" s="143">
        <v>45357.820810185185</v>
      </c>
      <c r="B2031" s="46">
        <f t="shared" si="31"/>
        <v>45357.820833333339</v>
      </c>
      <c r="C2031" s="141">
        <v>0.96896956521739097</v>
      </c>
      <c r="D2031" s="141">
        <v>2.0413478260869602</v>
      </c>
      <c r="E2031" s="141">
        <v>1400.25652173913</v>
      </c>
      <c r="F2031" s="141">
        <v>9.9365217391304306</v>
      </c>
      <c r="G2031" s="141">
        <v>79.355000000000004</v>
      </c>
      <c r="H2031" s="141">
        <v>36.835000000000001</v>
      </c>
      <c r="I2031" s="141">
        <v>6.6011739130434801</v>
      </c>
      <c r="J2031" s="141">
        <v>7.2033333333333296</v>
      </c>
      <c r="K2031" s="141">
        <v>59.805</v>
      </c>
      <c r="L2031" s="144"/>
      <c r="M2031" s="141">
        <v>42524.4</v>
      </c>
      <c r="N2031" s="141">
        <v>4089.5128260869601</v>
      </c>
      <c r="O2031" s="144"/>
      <c r="R2031" s="10"/>
    </row>
    <row r="2032" spans="1:18" ht="14.4" x14ac:dyDescent="0.3">
      <c r="A2032" s="143">
        <v>45357.821504629632</v>
      </c>
      <c r="B2032" s="46">
        <f t="shared" si="31"/>
        <v>45357.821527777778</v>
      </c>
      <c r="C2032" s="141">
        <v>0.64586363636363597</v>
      </c>
      <c r="D2032" s="141">
        <v>2.3605434782608699</v>
      </c>
      <c r="E2032" s="141">
        <v>1400.0782608695699</v>
      </c>
      <c r="F2032" s="141">
        <v>18.5877272727273</v>
      </c>
      <c r="G2032" s="141">
        <v>84.555000000000007</v>
      </c>
      <c r="H2032" s="141">
        <v>36.877499999999998</v>
      </c>
      <c r="I2032" s="141">
        <v>6.5824090909090902</v>
      </c>
      <c r="J2032" s="141">
        <v>7.4692307692307702</v>
      </c>
      <c r="K2032" s="141">
        <v>61.221428571428604</v>
      </c>
      <c r="L2032" s="144"/>
      <c r="M2032" s="141">
        <v>42798.9047619048</v>
      </c>
      <c r="N2032" s="141">
        <v>4087.86686956522</v>
      </c>
      <c r="O2032" s="144"/>
      <c r="R2032" s="10"/>
    </row>
    <row r="2033" spans="1:18" ht="14.4" x14ac:dyDescent="0.3">
      <c r="A2033" s="143">
        <v>45357.822199074071</v>
      </c>
      <c r="B2033" s="46">
        <f t="shared" si="31"/>
        <v>45357.822222222225</v>
      </c>
      <c r="C2033" s="141">
        <v>0.77875217391304397</v>
      </c>
      <c r="D2033" s="141">
        <v>2.2170260869565199</v>
      </c>
      <c r="E2033" s="141">
        <v>1400.1695652173901</v>
      </c>
      <c r="F2033" s="141">
        <v>90.312608695652202</v>
      </c>
      <c r="G2033" s="141">
        <v>70.465000000000003</v>
      </c>
      <c r="H2033" s="141">
        <v>36.781428571428599</v>
      </c>
      <c r="I2033" s="141">
        <v>6.68686956521739</v>
      </c>
      <c r="J2033" s="141">
        <v>7.5810000000000004</v>
      </c>
      <c r="K2033" s="141">
        <v>67.918333333333294</v>
      </c>
      <c r="L2033" s="144"/>
      <c r="M2033" s="141">
        <v>42798.9047619048</v>
      </c>
      <c r="N2033" s="141">
        <v>4086.2594782608699</v>
      </c>
      <c r="O2033" s="144"/>
      <c r="R2033" s="10"/>
    </row>
    <row r="2034" spans="1:18" ht="14.4" x14ac:dyDescent="0.3">
      <c r="A2034" s="143">
        <v>45357.822893518518</v>
      </c>
      <c r="B2034" s="46">
        <f t="shared" si="31"/>
        <v>45357.822916666672</v>
      </c>
      <c r="C2034" s="141">
        <v>1.2099086956521701</v>
      </c>
      <c r="D2034" s="141">
        <v>1.77965217391304</v>
      </c>
      <c r="E2034" s="141">
        <v>1399.5608695652199</v>
      </c>
      <c r="F2034" s="141">
        <v>43.120434782608697</v>
      </c>
      <c r="G2034" s="141">
        <v>71.465000000000003</v>
      </c>
      <c r="H2034" s="141">
        <v>36.715000000000003</v>
      </c>
      <c r="I2034" s="141">
        <v>6.7244545454545497</v>
      </c>
      <c r="J2034" s="141">
        <v>7.0457142857142898</v>
      </c>
      <c r="K2034" s="141">
        <v>70.81</v>
      </c>
      <c r="L2034" s="144"/>
      <c r="M2034" s="141">
        <v>43064</v>
      </c>
      <c r="N2034" s="141">
        <v>4084.6021304347801</v>
      </c>
      <c r="O2034" s="144"/>
      <c r="R2034" s="10"/>
    </row>
    <row r="2035" spans="1:18" ht="14.4" x14ac:dyDescent="0.3">
      <c r="A2035" s="143">
        <v>45357.823587962965</v>
      </c>
      <c r="B2035" s="46">
        <f t="shared" si="31"/>
        <v>45357.823611111111</v>
      </c>
      <c r="C2035" s="141">
        <v>0.90020434782608705</v>
      </c>
      <c r="D2035" s="141">
        <v>2.0977652173913</v>
      </c>
      <c r="E2035" s="141">
        <v>1399.8956521739101</v>
      </c>
      <c r="F2035" s="141">
        <v>5.0089473684210502</v>
      </c>
      <c r="G2035" s="141">
        <v>80.88</v>
      </c>
      <c r="H2035" s="141">
        <v>36.74</v>
      </c>
      <c r="I2035" s="141">
        <v>6.694</v>
      </c>
      <c r="J2035" s="141">
        <v>6.81666666666667</v>
      </c>
      <c r="K2035" s="141">
        <v>62.597857142857102</v>
      </c>
      <c r="L2035" s="144"/>
      <c r="M2035" s="141">
        <v>43064</v>
      </c>
      <c r="N2035" s="141">
        <v>4082.91231818182</v>
      </c>
      <c r="O2035" s="144"/>
      <c r="R2035" s="10"/>
    </row>
    <row r="2036" spans="1:18" ht="14.4" x14ac:dyDescent="0.3">
      <c r="A2036" s="143">
        <v>45357.824282407404</v>
      </c>
      <c r="B2036" s="46">
        <f t="shared" si="31"/>
        <v>45357.824305555558</v>
      </c>
      <c r="C2036" s="141">
        <v>0.55413636363636398</v>
      </c>
      <c r="D2036" s="141">
        <v>2.44693043478261</v>
      </c>
      <c r="E2036" s="141">
        <v>1399.9571428571401</v>
      </c>
      <c r="F2036" s="141">
        <v>4.9177272727272703</v>
      </c>
      <c r="G2036" s="141">
        <v>89.704999999999998</v>
      </c>
      <c r="H2036" s="141">
        <v>36.844999999999999</v>
      </c>
      <c r="I2036" s="141">
        <v>6.6472173913043502</v>
      </c>
      <c r="J2036" s="141">
        <v>7.3466666666666702</v>
      </c>
      <c r="K2036" s="141">
        <v>62.075000000000003</v>
      </c>
      <c r="L2036" s="144"/>
      <c r="M2036" s="141">
        <v>43064</v>
      </c>
      <c r="N2036" s="141">
        <v>4081.2469130434802</v>
      </c>
      <c r="O2036" s="144"/>
      <c r="R2036" s="10"/>
    </row>
    <row r="2037" spans="1:18" ht="14.4" x14ac:dyDescent="0.3">
      <c r="A2037" s="143">
        <v>45357.824976851851</v>
      </c>
      <c r="B2037" s="46">
        <f t="shared" si="31"/>
        <v>45357.825000000004</v>
      </c>
      <c r="C2037" s="141">
        <v>0.22568695652173901</v>
      </c>
      <c r="D2037" s="141">
        <v>2.7816086956521699</v>
      </c>
      <c r="E2037" s="141">
        <v>1400.0818181818199</v>
      </c>
      <c r="F2037" s="141">
        <v>6.03</v>
      </c>
      <c r="G2037" s="141">
        <v>98.07</v>
      </c>
      <c r="H2037" s="141">
        <v>37.036666666666697</v>
      </c>
      <c r="I2037" s="141">
        <v>6.59335</v>
      </c>
      <c r="J2037" s="141">
        <v>8.1335714285714307</v>
      </c>
      <c r="K2037" s="141">
        <v>68.486153846153798</v>
      </c>
      <c r="L2037" s="144"/>
      <c r="M2037" s="141">
        <v>43118.666666666701</v>
      </c>
      <c r="N2037" s="141">
        <v>4079.5916086956499</v>
      </c>
      <c r="O2037" s="144"/>
      <c r="R2037" s="10"/>
    </row>
    <row r="2038" spans="1:18" ht="14.4" x14ac:dyDescent="0.3">
      <c r="A2038" s="143">
        <v>45357.825671296298</v>
      </c>
      <c r="B2038" s="46">
        <f t="shared" si="31"/>
        <v>45357.825694444444</v>
      </c>
      <c r="C2038" s="141">
        <v>8.2772727272727303E-3</v>
      </c>
      <c r="D2038" s="141">
        <v>2.99996818181818</v>
      </c>
      <c r="E2038" s="141">
        <v>1399.9809523809499</v>
      </c>
      <c r="F2038" s="141">
        <v>12.658636363636401</v>
      </c>
      <c r="G2038" s="141">
        <v>98.07</v>
      </c>
      <c r="H2038" s="141">
        <v>37.244</v>
      </c>
      <c r="I2038" s="141">
        <v>6.6166666666666698</v>
      </c>
      <c r="J2038" s="141">
        <v>8.7958333333333307</v>
      </c>
      <c r="K2038" s="141">
        <v>76.257692307692295</v>
      </c>
      <c r="L2038" s="144"/>
      <c r="M2038" s="141">
        <v>43196.5</v>
      </c>
      <c r="N2038" s="141">
        <v>4077.9462727272698</v>
      </c>
      <c r="O2038" s="144"/>
      <c r="R2038" s="10"/>
    </row>
    <row r="2039" spans="1:18" ht="14.4" x14ac:dyDescent="0.3">
      <c r="A2039" s="143">
        <v>45357.826365740744</v>
      </c>
      <c r="B2039" s="46">
        <f t="shared" si="31"/>
        <v>45357.826388888891</v>
      </c>
      <c r="C2039" s="141">
        <v>1.8254545454545499E-2</v>
      </c>
      <c r="D2039" s="141">
        <v>2.97862916666667</v>
      </c>
      <c r="E2039" s="141">
        <v>1399.97826086957</v>
      </c>
      <c r="F2039" s="141">
        <v>51.3095833333333</v>
      </c>
      <c r="G2039" s="141">
        <v>98.013333333333307</v>
      </c>
      <c r="H2039" s="141">
        <v>37.35</v>
      </c>
      <c r="I2039" s="141">
        <v>6.6280000000000001</v>
      </c>
      <c r="J2039" s="141">
        <v>9.0344444444444392</v>
      </c>
      <c r="K2039" s="141">
        <v>83.004000000000005</v>
      </c>
      <c r="L2039" s="144"/>
      <c r="M2039" s="141">
        <v>43212</v>
      </c>
      <c r="N2039" s="141">
        <v>4076.34679166667</v>
      </c>
      <c r="O2039" s="144"/>
      <c r="R2039" s="10"/>
    </row>
    <row r="2040" spans="1:18" ht="14.4" x14ac:dyDescent="0.3">
      <c r="A2040" s="143">
        <v>45357.827060185184</v>
      </c>
      <c r="B2040" s="46">
        <f t="shared" si="31"/>
        <v>45357.827083333337</v>
      </c>
      <c r="C2040" s="141">
        <v>0.26423636363636399</v>
      </c>
      <c r="D2040" s="141">
        <v>2.7318363636363601</v>
      </c>
      <c r="E2040" s="141">
        <v>1399.95909090909</v>
      </c>
      <c r="F2040" s="141">
        <v>66.092727272727302</v>
      </c>
      <c r="G2040" s="141">
        <v>90.22</v>
      </c>
      <c r="H2040" s="141">
        <v>37.375999999999998</v>
      </c>
      <c r="I2040" s="141">
        <v>6.6139999999999999</v>
      </c>
      <c r="J2040" s="141">
        <v>8.9345454545454608</v>
      </c>
      <c r="K2040" s="141">
        <v>85.683333333333294</v>
      </c>
      <c r="L2040" s="144"/>
      <c r="M2040" s="141">
        <v>43212</v>
      </c>
      <c r="N2040" s="141">
        <v>4074.7141818181799</v>
      </c>
      <c r="O2040" s="144"/>
      <c r="R2040" s="10"/>
    </row>
    <row r="2041" spans="1:18" ht="14.4" x14ac:dyDescent="0.3">
      <c r="A2041" s="143">
        <v>45357.82775462963</v>
      </c>
      <c r="B2041" s="46">
        <f t="shared" si="31"/>
        <v>45357.827777777777</v>
      </c>
      <c r="C2041" s="141">
        <v>0.38751304347826099</v>
      </c>
      <c r="D2041" s="141">
        <v>2.6155956521739099</v>
      </c>
      <c r="E2041" s="141">
        <v>1399.8652173912999</v>
      </c>
      <c r="F2041" s="141">
        <v>41.199565217391303</v>
      </c>
      <c r="G2041" s="141">
        <v>90.43</v>
      </c>
      <c r="H2041" s="141">
        <v>37.3857142857143</v>
      </c>
      <c r="I2041" s="141">
        <v>6.5973478260869598</v>
      </c>
      <c r="J2041" s="141">
        <v>8.6653846153846192</v>
      </c>
      <c r="K2041" s="141">
        <v>83.081428571428603</v>
      </c>
      <c r="L2041" s="144"/>
      <c r="M2041" s="141">
        <v>43279</v>
      </c>
      <c r="N2041" s="141">
        <v>4072.9912608695699</v>
      </c>
      <c r="O2041" s="144"/>
      <c r="R2041" s="10"/>
    </row>
    <row r="2042" spans="1:18" ht="14.4" x14ac:dyDescent="0.3">
      <c r="A2042" s="143">
        <v>45357.828449074077</v>
      </c>
      <c r="B2042" s="46">
        <f t="shared" si="31"/>
        <v>45357.828472222223</v>
      </c>
      <c r="C2042" s="141">
        <v>0.34816363636363601</v>
      </c>
      <c r="D2042" s="141">
        <v>2.6534090909090899</v>
      </c>
      <c r="E2042" s="141">
        <v>1400.04545454545</v>
      </c>
      <c r="F2042" s="141">
        <v>40.710909090909098</v>
      </c>
      <c r="G2042" s="141">
        <v>90.28</v>
      </c>
      <c r="H2042" s="141">
        <v>37.395000000000003</v>
      </c>
      <c r="I2042" s="141">
        <v>6.6266666666666696</v>
      </c>
      <c r="J2042" s="141">
        <v>8.39</v>
      </c>
      <c r="K2042" s="141">
        <v>78.887500000000003</v>
      </c>
      <c r="L2042" s="144"/>
      <c r="M2042" s="141">
        <v>43279</v>
      </c>
      <c r="N2042" s="141">
        <v>4071.3641363636398</v>
      </c>
      <c r="O2042" s="144"/>
      <c r="R2042" s="10"/>
    </row>
    <row r="2043" spans="1:18" ht="14.4" x14ac:dyDescent="0.3">
      <c r="A2043" s="143">
        <v>45357.829143518517</v>
      </c>
      <c r="B2043" s="46">
        <f t="shared" si="31"/>
        <v>45357.82916666667</v>
      </c>
      <c r="C2043" s="141">
        <v>0.413704347826087</v>
      </c>
      <c r="D2043" s="141">
        <v>2.5859304347826102</v>
      </c>
      <c r="E2043" s="141">
        <v>1399.9304347826101</v>
      </c>
      <c r="F2043" s="141">
        <v>48.401739130434798</v>
      </c>
      <c r="G2043" s="141">
        <v>88.075000000000003</v>
      </c>
      <c r="H2043" s="141">
        <v>37.384999999999998</v>
      </c>
      <c r="I2043" s="141">
        <v>6.6008636363636404</v>
      </c>
      <c r="J2043" s="141">
        <v>8.0436363636363595</v>
      </c>
      <c r="K2043" s="141">
        <v>78.409000000000006</v>
      </c>
      <c r="L2043" s="144"/>
      <c r="M2043" s="141">
        <v>43372.25</v>
      </c>
      <c r="N2043" s="141">
        <v>4069.6132608695698</v>
      </c>
      <c r="O2043" s="144"/>
      <c r="R2043" s="10"/>
    </row>
    <row r="2044" spans="1:18" ht="14.4" x14ac:dyDescent="0.3">
      <c r="A2044" s="143">
        <v>45357.829837962963</v>
      </c>
      <c r="B2044" s="46">
        <f t="shared" si="31"/>
        <v>45357.829861111109</v>
      </c>
      <c r="C2044" s="141">
        <v>0.46393043478260898</v>
      </c>
      <c r="D2044" s="141">
        <v>2.5335695652173902</v>
      </c>
      <c r="E2044" s="141">
        <v>1399.8869565217401</v>
      </c>
      <c r="F2044" s="141">
        <v>42.15</v>
      </c>
      <c r="G2044" s="141">
        <v>87.62</v>
      </c>
      <c r="H2044" s="141">
        <v>37.384999999999998</v>
      </c>
      <c r="I2044" s="141">
        <v>6.6118823529411799</v>
      </c>
      <c r="J2044" s="141">
        <v>7.9885714285714302</v>
      </c>
      <c r="K2044" s="141">
        <v>77.84</v>
      </c>
      <c r="L2044" s="144"/>
      <c r="M2044" s="141">
        <v>43451.166666666701</v>
      </c>
      <c r="N2044" s="141">
        <v>4067.9753043478299</v>
      </c>
      <c r="O2044" s="144"/>
      <c r="R2044" s="10"/>
    </row>
    <row r="2045" spans="1:18" ht="14.4" x14ac:dyDescent="0.3">
      <c r="A2045" s="143">
        <v>45357.83053240741</v>
      </c>
      <c r="B2045" s="46">
        <f t="shared" si="31"/>
        <v>45357.830555555556</v>
      </c>
      <c r="C2045" s="141">
        <v>0.48004347826087002</v>
      </c>
      <c r="D2045" s="141">
        <v>2.51444347826087</v>
      </c>
      <c r="E2045" s="141">
        <v>1400.1478260869601</v>
      </c>
      <c r="F2045" s="141">
        <v>43.764782608695697</v>
      </c>
      <c r="G2045" s="141">
        <v>86.655000000000001</v>
      </c>
      <c r="H2045" s="141">
        <v>37.383333333333297</v>
      </c>
      <c r="I2045" s="141">
        <v>6.6026086956521697</v>
      </c>
      <c r="J2045" s="141">
        <v>7.8836363636363602</v>
      </c>
      <c r="K2045" s="141">
        <v>76.440769230769206</v>
      </c>
      <c r="L2045" s="144"/>
      <c r="M2045" s="141">
        <v>43499.333333333299</v>
      </c>
      <c r="N2045" s="141">
        <v>4066.26273913043</v>
      </c>
      <c r="O2045" s="144"/>
      <c r="R2045" s="10"/>
    </row>
    <row r="2046" spans="1:18" ht="14.4" x14ac:dyDescent="0.3">
      <c r="A2046" s="143">
        <v>45357.831226851849</v>
      </c>
      <c r="B2046" s="46">
        <f t="shared" si="31"/>
        <v>45357.831250000003</v>
      </c>
      <c r="C2046" s="141">
        <v>0.52726521739130405</v>
      </c>
      <c r="D2046" s="141">
        <v>2.4709260869565202</v>
      </c>
      <c r="E2046" s="141">
        <v>1399.74545454545</v>
      </c>
      <c r="F2046" s="141">
        <v>44.576521739130399</v>
      </c>
      <c r="G2046" s="141">
        <v>85.47</v>
      </c>
      <c r="H2046" s="141">
        <v>37.375</v>
      </c>
      <c r="I2046" s="141">
        <v>6.6273125000000004</v>
      </c>
      <c r="J2046" s="141">
        <v>7.8739999999999997</v>
      </c>
      <c r="K2046" s="141">
        <v>75.630769230769204</v>
      </c>
      <c r="L2046" s="144"/>
      <c r="M2046" s="141">
        <v>43611</v>
      </c>
      <c r="N2046" s="141">
        <v>4064.4871739130399</v>
      </c>
      <c r="O2046" s="144"/>
      <c r="R2046" s="10"/>
    </row>
    <row r="2047" spans="1:18" ht="14.4" x14ac:dyDescent="0.3">
      <c r="A2047" s="143">
        <v>45357.831921296296</v>
      </c>
      <c r="B2047" s="46">
        <f t="shared" si="31"/>
        <v>45357.83194444445</v>
      </c>
      <c r="C2047" s="141">
        <v>0.56011304347826096</v>
      </c>
      <c r="D2047" s="141">
        <v>2.4388434782608699</v>
      </c>
      <c r="E2047" s="141">
        <v>1400.1086956521699</v>
      </c>
      <c r="F2047" s="141">
        <v>40.425652173913001</v>
      </c>
      <c r="G2047" s="141">
        <v>85.495000000000005</v>
      </c>
      <c r="H2047" s="141">
        <v>37.384999999999998</v>
      </c>
      <c r="I2047" s="141">
        <v>6.6378695652173896</v>
      </c>
      <c r="J2047" s="141">
        <v>7.7290909090909103</v>
      </c>
      <c r="K2047" s="141">
        <v>74.855714285714299</v>
      </c>
      <c r="L2047" s="144"/>
      <c r="M2047" s="141">
        <v>43710</v>
      </c>
      <c r="N2047" s="141">
        <v>4062.85530434783</v>
      </c>
      <c r="O2047" s="144"/>
      <c r="R2047" s="10"/>
    </row>
    <row r="2048" spans="1:18" ht="14.4" x14ac:dyDescent="0.3">
      <c r="A2048" s="143">
        <v>45357.832615740743</v>
      </c>
      <c r="B2048" s="46">
        <f t="shared" si="31"/>
        <v>45357.832638888889</v>
      </c>
      <c r="C2048" s="141">
        <v>0.55142608695652195</v>
      </c>
      <c r="D2048" s="141">
        <v>2.4520409090909099</v>
      </c>
      <c r="E2048" s="141">
        <v>1400.0347826087</v>
      </c>
      <c r="F2048" s="141">
        <v>39.882608695652202</v>
      </c>
      <c r="G2048" s="141">
        <v>85.495000000000005</v>
      </c>
      <c r="H2048" s="141">
        <v>37.365000000000002</v>
      </c>
      <c r="I2048" s="141">
        <v>6.6038695652173898</v>
      </c>
      <c r="J2048" s="141">
        <v>7.6</v>
      </c>
      <c r="K2048" s="141">
        <v>74.023636363636399</v>
      </c>
      <c r="L2048" s="144"/>
      <c r="M2048" s="141">
        <v>43725</v>
      </c>
      <c r="N2048" s="141">
        <v>4061.2846086956501</v>
      </c>
      <c r="O2048" s="144"/>
      <c r="R2048" s="10"/>
    </row>
    <row r="2049" spans="1:18" ht="14.4" x14ac:dyDescent="0.3">
      <c r="A2049" s="143">
        <v>45357.833310185182</v>
      </c>
      <c r="B2049" s="46">
        <f t="shared" si="31"/>
        <v>45357.833333333336</v>
      </c>
      <c r="C2049" s="141">
        <v>0.55726956521739102</v>
      </c>
      <c r="D2049" s="141">
        <v>2.44135652173913</v>
      </c>
      <c r="E2049" s="141">
        <v>1400.20434782609</v>
      </c>
      <c r="F2049" s="141">
        <v>47.220434782608699</v>
      </c>
      <c r="G2049" s="141">
        <v>83.64</v>
      </c>
      <c r="H2049" s="141">
        <v>37.340000000000003</v>
      </c>
      <c r="I2049" s="141">
        <v>6.6180000000000003</v>
      </c>
      <c r="J2049" s="141">
        <v>7.7807142857142901</v>
      </c>
      <c r="K2049" s="141">
        <v>73.55</v>
      </c>
      <c r="L2049" s="144"/>
      <c r="M2049" s="141">
        <v>43819.8</v>
      </c>
      <c r="N2049" s="141">
        <v>4059.73026086957</v>
      </c>
      <c r="O2049" s="144"/>
      <c r="R2049" s="10"/>
    </row>
    <row r="2050" spans="1:18" ht="14.4" x14ac:dyDescent="0.3">
      <c r="A2050" s="143">
        <v>45357.834004629629</v>
      </c>
      <c r="B2050" s="46">
        <f t="shared" si="31"/>
        <v>45357.834027777782</v>
      </c>
      <c r="C2050" s="141">
        <v>0.73249565217391299</v>
      </c>
      <c r="D2050" s="141">
        <v>2.2646304347826098</v>
      </c>
      <c r="E2050" s="141">
        <v>1399.5565217391299</v>
      </c>
      <c r="F2050" s="141">
        <v>60.289545454545397</v>
      </c>
      <c r="G2050" s="141">
        <v>78.305000000000007</v>
      </c>
      <c r="H2050" s="141">
        <v>37.29</v>
      </c>
      <c r="I2050" s="141">
        <v>6.6526666666666703</v>
      </c>
      <c r="J2050" s="141">
        <v>7.7766666666666699</v>
      </c>
      <c r="K2050" s="141">
        <v>73.5638461538462</v>
      </c>
      <c r="L2050" s="144"/>
      <c r="M2050" s="141">
        <v>43926</v>
      </c>
      <c r="N2050" s="141">
        <v>4058.0447391304301</v>
      </c>
      <c r="O2050" s="144"/>
      <c r="R2050" s="10"/>
    </row>
    <row r="2051" spans="1:18" ht="14.4" x14ac:dyDescent="0.3">
      <c r="A2051" s="143">
        <v>45357.834699074076</v>
      </c>
      <c r="B2051" s="46">
        <f t="shared" ref="B2051:B2114" si="32">MROUND(A2051,"00:01:00")</f>
        <v>45357.834722222222</v>
      </c>
      <c r="C2051" s="141">
        <v>0.874252173913044</v>
      </c>
      <c r="D2051" s="141">
        <v>2.1225499999999999</v>
      </c>
      <c r="E2051" s="141">
        <v>1400.30434782609</v>
      </c>
      <c r="F2051" s="141">
        <v>39.260434782608698</v>
      </c>
      <c r="G2051" s="141">
        <v>78.584999999999994</v>
      </c>
      <c r="H2051" s="141">
        <v>37.234000000000002</v>
      </c>
      <c r="I2051" s="141">
        <v>6.6116000000000001</v>
      </c>
      <c r="J2051" s="141">
        <v>7.5072727272727304</v>
      </c>
      <c r="K2051" s="141">
        <v>71.73</v>
      </c>
      <c r="L2051" s="144"/>
      <c r="M2051" s="141">
        <v>43935</v>
      </c>
      <c r="N2051" s="141">
        <v>4056.32973913043</v>
      </c>
      <c r="O2051" s="144"/>
      <c r="R2051" s="10"/>
    </row>
    <row r="2052" spans="1:18" ht="14.4" x14ac:dyDescent="0.3">
      <c r="A2052" s="143">
        <v>45357.835393518515</v>
      </c>
      <c r="B2052" s="46">
        <f t="shared" si="32"/>
        <v>45357.835416666669</v>
      </c>
      <c r="C2052" s="141">
        <v>0.64970909090909101</v>
      </c>
      <c r="D2052" s="141">
        <v>2.3525999999999998</v>
      </c>
      <c r="E2052" s="141">
        <v>1399.8826086956501</v>
      </c>
      <c r="F2052" s="141">
        <v>26.762173913043501</v>
      </c>
      <c r="G2052" s="141">
        <v>82.245000000000005</v>
      </c>
      <c r="H2052" s="141">
        <v>37.185714285714297</v>
      </c>
      <c r="I2052" s="141">
        <v>6.6019047619047599</v>
      </c>
      <c r="J2052" s="141">
        <v>7.56727272727273</v>
      </c>
      <c r="K2052" s="141">
        <v>67.643333333333302</v>
      </c>
      <c r="L2052" s="144"/>
      <c r="M2052" s="141">
        <v>44084.6</v>
      </c>
      <c r="N2052" s="141">
        <v>4054.6244782608701</v>
      </c>
      <c r="O2052" s="144"/>
      <c r="R2052" s="10"/>
    </row>
    <row r="2053" spans="1:18" ht="14.4" x14ac:dyDescent="0.3">
      <c r="A2053" s="143">
        <v>45357.836087962962</v>
      </c>
      <c r="B2053" s="46">
        <f t="shared" si="32"/>
        <v>45357.836111111115</v>
      </c>
      <c r="C2053" s="141">
        <v>0.920582608695652</v>
      </c>
      <c r="D2053" s="141">
        <v>2.0794000000000001</v>
      </c>
      <c r="E2053" s="141">
        <v>1399.6454545454501</v>
      </c>
      <c r="F2053" s="141">
        <v>78.090869565217403</v>
      </c>
      <c r="G2053" s="141">
        <v>71.430000000000007</v>
      </c>
      <c r="H2053" s="141">
        <v>37.1</v>
      </c>
      <c r="I2053" s="141">
        <v>6.6936249999999999</v>
      </c>
      <c r="J2053" s="141">
        <v>7.7081818181818198</v>
      </c>
      <c r="K2053" s="141">
        <v>68.309230769230794</v>
      </c>
      <c r="L2053" s="144"/>
      <c r="M2053" s="141">
        <v>44084.6</v>
      </c>
      <c r="N2053" s="141">
        <v>4052.9575652173899</v>
      </c>
      <c r="O2053" s="144"/>
      <c r="R2053" s="10"/>
    </row>
    <row r="2054" spans="1:18" ht="14.4" x14ac:dyDescent="0.3">
      <c r="A2054" s="143">
        <v>45357.836782407408</v>
      </c>
      <c r="B2054" s="46">
        <f t="shared" si="32"/>
        <v>45357.836805555555</v>
      </c>
      <c r="C2054" s="141">
        <v>1.0198434782608701</v>
      </c>
      <c r="D2054" s="141">
        <v>1.9841913043478301</v>
      </c>
      <c r="E2054" s="141">
        <v>1399.8217391304299</v>
      </c>
      <c r="F2054" s="141">
        <v>19.4478260869565</v>
      </c>
      <c r="G2054" s="141">
        <v>77.864999999999995</v>
      </c>
      <c r="H2054" s="141">
        <v>37.034999999999997</v>
      </c>
      <c r="I2054" s="141">
        <v>6.6607826086956496</v>
      </c>
      <c r="J2054" s="141">
        <v>7.2461538461538497</v>
      </c>
      <c r="K2054" s="141">
        <v>68.543846153846204</v>
      </c>
      <c r="L2054" s="144"/>
      <c r="M2054" s="141">
        <v>44245</v>
      </c>
      <c r="N2054" s="141">
        <v>4051.27204347826</v>
      </c>
      <c r="O2054" s="144"/>
      <c r="R2054" s="10"/>
    </row>
    <row r="2055" spans="1:18" ht="14.4" x14ac:dyDescent="0.3">
      <c r="A2055" s="143">
        <v>45357.837476851855</v>
      </c>
      <c r="B2055" s="46">
        <f t="shared" si="32"/>
        <v>45357.837500000001</v>
      </c>
      <c r="C2055" s="141">
        <v>0.677591304347826</v>
      </c>
      <c r="D2055" s="141">
        <v>2.3358782608695701</v>
      </c>
      <c r="E2055" s="141">
        <v>1399.9318181818201</v>
      </c>
      <c r="F2055" s="141">
        <v>7.0273913043478302</v>
      </c>
      <c r="G2055" s="141">
        <v>85.97</v>
      </c>
      <c r="H2055" s="141">
        <v>37.024999999999999</v>
      </c>
      <c r="I2055" s="141">
        <v>6.6220526315789501</v>
      </c>
      <c r="J2055" s="141">
        <v>7.2709999999999999</v>
      </c>
      <c r="K2055" s="141">
        <v>63.262500000000003</v>
      </c>
      <c r="L2055" s="144"/>
      <c r="M2055" s="141">
        <v>44245</v>
      </c>
      <c r="N2055" s="141">
        <v>4049.6357826087001</v>
      </c>
      <c r="O2055" s="144"/>
      <c r="R2055" s="10"/>
    </row>
    <row r="2056" spans="1:18" ht="14.4" x14ac:dyDescent="0.3">
      <c r="A2056" s="143">
        <v>45357.838171296295</v>
      </c>
      <c r="B2056" s="46">
        <f t="shared" si="32"/>
        <v>45357.838194444448</v>
      </c>
      <c r="C2056" s="141">
        <v>0.46860000000000002</v>
      </c>
      <c r="D2056" s="141">
        <v>2.5299190476190501</v>
      </c>
      <c r="E2056" s="141">
        <v>1400.44</v>
      </c>
      <c r="F2056" s="141">
        <v>31.549047619047599</v>
      </c>
      <c r="G2056" s="141">
        <v>87.57</v>
      </c>
      <c r="H2056" s="141">
        <v>37.048333333333296</v>
      </c>
      <c r="I2056" s="141">
        <v>6.5977333333333297</v>
      </c>
      <c r="J2056" s="141">
        <v>7.6825000000000001</v>
      </c>
      <c r="K2056" s="141">
        <v>66.8138461538462</v>
      </c>
      <c r="L2056" s="144"/>
      <c r="M2056" s="141">
        <v>44291.285714285703</v>
      </c>
      <c r="N2056" s="141">
        <v>4047.9760952380898</v>
      </c>
      <c r="O2056" s="144"/>
      <c r="R2056" s="10"/>
    </row>
    <row r="2057" spans="1:18" ht="14.4" x14ac:dyDescent="0.3">
      <c r="A2057" s="143">
        <v>45357.838865740741</v>
      </c>
      <c r="B2057" s="46">
        <f t="shared" si="32"/>
        <v>45357.838888888888</v>
      </c>
      <c r="C2057" s="141">
        <v>0.60731739130434803</v>
      </c>
      <c r="D2057" s="141">
        <v>2.3934304347826099</v>
      </c>
      <c r="E2057" s="141">
        <v>1399.51739130435</v>
      </c>
      <c r="F2057" s="141">
        <v>69.592173913043496</v>
      </c>
      <c r="G2057" s="141">
        <v>81.795000000000002</v>
      </c>
      <c r="H2057" s="141">
        <v>37.021818181818198</v>
      </c>
      <c r="I2057" s="141">
        <v>6.64863157894737</v>
      </c>
      <c r="J2057" s="141">
        <v>8.0425000000000004</v>
      </c>
      <c r="K2057" s="141">
        <v>72.588333333333296</v>
      </c>
      <c r="L2057" s="144"/>
      <c r="M2057" s="141">
        <v>44500.461538461503</v>
      </c>
      <c r="N2057" s="141">
        <v>4046.3776956521701</v>
      </c>
      <c r="O2057" s="144"/>
      <c r="R2057" s="10"/>
    </row>
    <row r="2058" spans="1:18" ht="14.4" x14ac:dyDescent="0.3">
      <c r="A2058" s="143">
        <v>45357.839560185188</v>
      </c>
      <c r="B2058" s="46">
        <f t="shared" si="32"/>
        <v>45357.839583333334</v>
      </c>
      <c r="C2058" s="141">
        <v>0.57729583333333301</v>
      </c>
      <c r="D2058" s="141">
        <v>2.4248666666666701</v>
      </c>
      <c r="E2058" s="141">
        <v>1400.125</v>
      </c>
      <c r="F2058" s="141">
        <v>14.203749999999999</v>
      </c>
      <c r="G2058" s="141">
        <v>89.28</v>
      </c>
      <c r="H2058" s="141">
        <v>37.130000000000003</v>
      </c>
      <c r="I2058" s="141">
        <v>6.6799583333333299</v>
      </c>
      <c r="J2058" s="141">
        <v>7.6638461538461504</v>
      </c>
      <c r="K2058" s="141">
        <v>74.097142857142899</v>
      </c>
      <c r="L2058" s="144"/>
      <c r="M2058" s="141">
        <v>44643</v>
      </c>
      <c r="N2058" s="141">
        <v>4044.5435000000002</v>
      </c>
      <c r="O2058" s="144"/>
      <c r="R2058" s="10"/>
    </row>
    <row r="2059" spans="1:18" ht="14.4" x14ac:dyDescent="0.3">
      <c r="A2059" s="143">
        <v>45357.840254629627</v>
      </c>
      <c r="B2059" s="46">
        <f t="shared" si="32"/>
        <v>45357.840277777781</v>
      </c>
      <c r="C2059" s="141">
        <v>0.246466666666667</v>
      </c>
      <c r="D2059" s="141">
        <v>2.7608409090909101</v>
      </c>
      <c r="E2059" s="141">
        <v>1399.77272727273</v>
      </c>
      <c r="F2059" s="141">
        <v>5.6723809523809496</v>
      </c>
      <c r="G2059" s="141">
        <v>98.034999999999997</v>
      </c>
      <c r="H2059" s="141">
        <v>37.263076923076902</v>
      </c>
      <c r="I2059" s="141">
        <v>6.6176363636363602</v>
      </c>
      <c r="J2059" s="141">
        <v>7.6154545454545497</v>
      </c>
      <c r="K2059" s="141">
        <v>72.252727272727299</v>
      </c>
      <c r="L2059" s="144"/>
      <c r="M2059" s="141">
        <v>44643</v>
      </c>
      <c r="N2059" s="141">
        <v>4042.93759090909</v>
      </c>
      <c r="O2059" s="144"/>
      <c r="R2059" s="10"/>
    </row>
    <row r="2060" spans="1:18" ht="14.4" x14ac:dyDescent="0.3">
      <c r="A2060" s="143">
        <v>45357.840949074074</v>
      </c>
      <c r="B2060" s="46">
        <f t="shared" si="32"/>
        <v>45357.84097222222</v>
      </c>
      <c r="C2060" s="141">
        <v>1.22318181818182E-2</v>
      </c>
      <c r="D2060" s="141">
        <v>2.9910826086956499</v>
      </c>
      <c r="E2060" s="141">
        <v>1400.1478260869601</v>
      </c>
      <c r="F2060" s="141">
        <v>13.8813043478261</v>
      </c>
      <c r="G2060" s="141">
        <v>98.034999999999997</v>
      </c>
      <c r="H2060" s="141">
        <v>37.39</v>
      </c>
      <c r="I2060" s="141">
        <v>6.6033333333333299</v>
      </c>
      <c r="J2060" s="141">
        <v>8.2523076923076903</v>
      </c>
      <c r="K2060" s="141">
        <v>76.432142857142793</v>
      </c>
      <c r="L2060" s="144"/>
      <c r="M2060" s="141">
        <v>44662.25</v>
      </c>
      <c r="N2060" s="141">
        <v>4041.30713043478</v>
      </c>
      <c r="O2060" s="144"/>
      <c r="R2060" s="10"/>
    </row>
    <row r="2061" spans="1:18" ht="14.4" x14ac:dyDescent="0.3">
      <c r="A2061" s="143">
        <v>45357.841643518521</v>
      </c>
      <c r="B2061" s="46">
        <f t="shared" si="32"/>
        <v>45357.841666666667</v>
      </c>
      <c r="C2061" s="141">
        <v>1.4018181818181799E-2</v>
      </c>
      <c r="D2061" s="141">
        <v>2.98358636363636</v>
      </c>
      <c r="E2061" s="141">
        <v>1400.29090909091</v>
      </c>
      <c r="F2061" s="141">
        <v>47.428181818181798</v>
      </c>
      <c r="G2061" s="141">
        <v>98.633333333333297</v>
      </c>
      <c r="H2061" s="141">
        <v>37.441666666666698</v>
      </c>
      <c r="I2061" s="141">
        <v>6.6036470588235296</v>
      </c>
      <c r="J2061" s="141">
        <v>8.7227272727272709</v>
      </c>
      <c r="K2061" s="141">
        <v>82.9433333333333</v>
      </c>
      <c r="L2061" s="144"/>
      <c r="M2061" s="141">
        <v>44696</v>
      </c>
      <c r="N2061" s="141">
        <v>4039.6608636363599</v>
      </c>
      <c r="O2061" s="144"/>
      <c r="R2061" s="10"/>
    </row>
    <row r="2062" spans="1:18" ht="14.4" x14ac:dyDescent="0.3">
      <c r="A2062" s="143">
        <v>45357.84233796296</v>
      </c>
      <c r="B2062" s="46">
        <f t="shared" si="32"/>
        <v>45357.842361111114</v>
      </c>
      <c r="C2062" s="141">
        <v>0.13225909090909099</v>
      </c>
      <c r="D2062" s="141">
        <v>2.8660681818181799</v>
      </c>
      <c r="E2062" s="141">
        <v>1399.6380952381</v>
      </c>
      <c r="F2062" s="141">
        <v>48.095909090909103</v>
      </c>
      <c r="G2062" s="141">
        <v>95.935000000000002</v>
      </c>
      <c r="H2062" s="141">
        <v>37.465000000000003</v>
      </c>
      <c r="I2062" s="141">
        <v>6.6082999999999998</v>
      </c>
      <c r="J2062" s="141">
        <v>8.6669999999999998</v>
      </c>
      <c r="K2062" s="141">
        <v>85.655384615384605</v>
      </c>
      <c r="L2062" s="144"/>
      <c r="M2062" s="141">
        <v>44737</v>
      </c>
      <c r="N2062" s="141">
        <v>4037.93490909091</v>
      </c>
      <c r="O2062" s="144"/>
      <c r="R2062" s="10"/>
    </row>
    <row r="2063" spans="1:18" ht="14.4" x14ac:dyDescent="0.3">
      <c r="A2063" s="143">
        <v>45357.843032407407</v>
      </c>
      <c r="B2063" s="46">
        <f t="shared" si="32"/>
        <v>45357.843055555561</v>
      </c>
      <c r="C2063" s="141">
        <v>0.131330434782609</v>
      </c>
      <c r="D2063" s="141">
        <v>2.8705909090909101</v>
      </c>
      <c r="E2063" s="141">
        <v>1399.6227272727299</v>
      </c>
      <c r="F2063" s="141">
        <v>34.53</v>
      </c>
      <c r="G2063" s="141">
        <v>97.635000000000005</v>
      </c>
      <c r="H2063" s="141">
        <v>37.476666666666702</v>
      </c>
      <c r="I2063" s="141">
        <v>6.5976190476190499</v>
      </c>
      <c r="J2063" s="141">
        <v>8.3727272727272695</v>
      </c>
      <c r="K2063" s="141">
        <v>84.775000000000006</v>
      </c>
      <c r="L2063" s="144"/>
      <c r="M2063" s="141">
        <v>44834.555555555598</v>
      </c>
      <c r="N2063" s="141">
        <v>4036.24809090909</v>
      </c>
      <c r="O2063" s="144"/>
      <c r="R2063" s="10"/>
    </row>
    <row r="2064" spans="1:18" ht="14.4" x14ac:dyDescent="0.3">
      <c r="A2064" s="143">
        <v>45357.843726851854</v>
      </c>
      <c r="B2064" s="46">
        <f t="shared" si="32"/>
        <v>45357.84375</v>
      </c>
      <c r="C2064" s="141">
        <v>5.9799999999999999E-2</v>
      </c>
      <c r="D2064" s="141">
        <v>2.9412652173913001</v>
      </c>
      <c r="E2064" s="141">
        <v>1399.6782608695701</v>
      </c>
      <c r="F2064" s="141">
        <v>35.878695652173903</v>
      </c>
      <c r="G2064" s="141">
        <v>98.62</v>
      </c>
      <c r="H2064" s="141">
        <v>37.484999999999999</v>
      </c>
      <c r="I2064" s="141">
        <v>6.6182272727272702</v>
      </c>
      <c r="J2064" s="141">
        <v>8.1125000000000007</v>
      </c>
      <c r="K2064" s="141">
        <v>83.756363636363602</v>
      </c>
      <c r="L2064" s="144"/>
      <c r="M2064" s="141">
        <v>44834.555555555598</v>
      </c>
      <c r="N2064" s="141">
        <v>4034.4499130434801</v>
      </c>
      <c r="O2064" s="144"/>
      <c r="R2064" s="10"/>
    </row>
    <row r="2065" spans="1:18" ht="14.4" x14ac:dyDescent="0.3">
      <c r="A2065" s="143">
        <v>45357.844421296293</v>
      </c>
      <c r="B2065" s="46">
        <f t="shared" si="32"/>
        <v>45357.844444444447</v>
      </c>
      <c r="C2065" s="141">
        <v>8.2721739130434804E-2</v>
      </c>
      <c r="D2065" s="141">
        <v>2.9172913043478301</v>
      </c>
      <c r="E2065" s="141">
        <v>1400.21304347826</v>
      </c>
      <c r="F2065" s="141">
        <v>45.834347826086997</v>
      </c>
      <c r="G2065" s="141">
        <v>96.995000000000005</v>
      </c>
      <c r="H2065" s="141">
        <v>37.49</v>
      </c>
      <c r="I2065" s="141">
        <v>6.6003181818181798</v>
      </c>
      <c r="J2065" s="141">
        <v>7.9020000000000001</v>
      </c>
      <c r="K2065" s="141">
        <v>84.82</v>
      </c>
      <c r="L2065" s="144"/>
      <c r="M2065" s="141">
        <v>44967.125</v>
      </c>
      <c r="N2065" s="141">
        <v>4032.82595652174</v>
      </c>
      <c r="O2065" s="144"/>
      <c r="R2065" s="10"/>
    </row>
    <row r="2066" spans="1:18" ht="14.4" x14ac:dyDescent="0.3">
      <c r="A2066" s="143">
        <v>45357.84511574074</v>
      </c>
      <c r="B2066" s="46">
        <f t="shared" si="32"/>
        <v>45357.845138888893</v>
      </c>
      <c r="C2066" s="141">
        <v>0.121290476190476</v>
      </c>
      <c r="D2066" s="141">
        <v>2.8787260869565201</v>
      </c>
      <c r="E2066" s="141">
        <v>1399.79130434783</v>
      </c>
      <c r="F2066" s="141">
        <v>41.719090909090902</v>
      </c>
      <c r="G2066" s="141">
        <v>96.64</v>
      </c>
      <c r="H2066" s="141">
        <v>37.506</v>
      </c>
      <c r="I2066" s="141">
        <v>6.6134761904761898</v>
      </c>
      <c r="J2066" s="141">
        <v>7.8375000000000004</v>
      </c>
      <c r="K2066" s="141">
        <v>85.3690909090909</v>
      </c>
      <c r="L2066" s="144"/>
      <c r="M2066" s="141">
        <v>44967.125</v>
      </c>
      <c r="N2066" s="141">
        <v>4031.14008695652</v>
      </c>
      <c r="O2066" s="144"/>
      <c r="R2066" s="10"/>
    </row>
    <row r="2067" spans="1:18" ht="14.4" x14ac:dyDescent="0.3">
      <c r="A2067" s="143">
        <v>45357.845810185187</v>
      </c>
      <c r="B2067" s="46">
        <f t="shared" si="32"/>
        <v>45357.845833333333</v>
      </c>
      <c r="C2067" s="141">
        <v>0.13404347826087001</v>
      </c>
      <c r="D2067" s="141">
        <v>2.8615130434782601</v>
      </c>
      <c r="E2067" s="141">
        <v>1399.8272727272699</v>
      </c>
      <c r="F2067" s="141">
        <v>40.966818181818198</v>
      </c>
      <c r="G2067" s="141">
        <v>96.435000000000002</v>
      </c>
      <c r="H2067" s="141">
        <v>37.521666666666697</v>
      </c>
      <c r="I2067" s="141">
        <v>6.6159090909090903</v>
      </c>
      <c r="J2067" s="141">
        <v>7.7918181818181802</v>
      </c>
      <c r="K2067" s="141">
        <v>84.550769230769205</v>
      </c>
      <c r="L2067" s="144"/>
      <c r="M2067" s="141">
        <v>45115</v>
      </c>
      <c r="N2067" s="141">
        <v>4029.5265652173898</v>
      </c>
      <c r="O2067" s="144"/>
      <c r="R2067" s="10"/>
    </row>
    <row r="2068" spans="1:18" ht="14.4" x14ac:dyDescent="0.3">
      <c r="A2068" s="143">
        <v>45357.846504629626</v>
      </c>
      <c r="B2068" s="46">
        <f t="shared" si="32"/>
        <v>45357.84652777778</v>
      </c>
      <c r="C2068" s="141">
        <v>0.14283043478260901</v>
      </c>
      <c r="D2068" s="141">
        <v>2.8618130434782598</v>
      </c>
      <c r="E2068" s="141">
        <v>1399.96086956522</v>
      </c>
      <c r="F2068" s="141">
        <v>43.343478260869603</v>
      </c>
      <c r="G2068" s="141">
        <v>95.555000000000007</v>
      </c>
      <c r="H2068" s="141">
        <v>37.536000000000001</v>
      </c>
      <c r="I2068" s="141">
        <v>6.6196956521739097</v>
      </c>
      <c r="J2068" s="141">
        <v>7.8233333333333297</v>
      </c>
      <c r="K2068" s="141">
        <v>83.990714285714304</v>
      </c>
      <c r="L2068" s="144"/>
      <c r="M2068" s="141">
        <v>45190</v>
      </c>
      <c r="N2068" s="141">
        <v>4027.83873913043</v>
      </c>
      <c r="O2068" s="144"/>
      <c r="R2068" s="10"/>
    </row>
    <row r="2069" spans="1:18" ht="14.4" x14ac:dyDescent="0.3">
      <c r="A2069" s="143">
        <v>45357.847199074073</v>
      </c>
      <c r="B2069" s="46">
        <f t="shared" si="32"/>
        <v>45357.847222222226</v>
      </c>
      <c r="C2069" s="141">
        <v>0.18354782608695699</v>
      </c>
      <c r="D2069" s="141">
        <v>2.82013913043478</v>
      </c>
      <c r="E2069" s="141">
        <v>1399.8956521739101</v>
      </c>
      <c r="F2069" s="141">
        <v>40.935652173912999</v>
      </c>
      <c r="G2069" s="141">
        <v>95.53</v>
      </c>
      <c r="H2069" s="141">
        <v>37.5571428571429</v>
      </c>
      <c r="I2069" s="141">
        <v>6.6148636363636397</v>
      </c>
      <c r="J2069" s="141">
        <v>7.84181818181818</v>
      </c>
      <c r="K2069" s="141">
        <v>83.677499999999995</v>
      </c>
      <c r="L2069" s="144"/>
      <c r="M2069" s="141">
        <v>45239.333333333299</v>
      </c>
      <c r="N2069" s="141">
        <v>4026.1370434782598</v>
      </c>
      <c r="O2069" s="144"/>
      <c r="R2069" s="10"/>
    </row>
    <row r="2070" spans="1:18" ht="14.4" x14ac:dyDescent="0.3">
      <c r="A2070" s="143">
        <v>45357.847893518519</v>
      </c>
      <c r="B2070" s="46">
        <f t="shared" si="32"/>
        <v>45357.847916666666</v>
      </c>
      <c r="C2070" s="141">
        <v>0.17753478260869601</v>
      </c>
      <c r="D2070" s="141">
        <v>2.8224826086956498</v>
      </c>
      <c r="E2070" s="141">
        <v>1399.9142857142899</v>
      </c>
      <c r="F2070" s="141">
        <v>41.5695652173913</v>
      </c>
      <c r="G2070" s="141">
        <v>94.98</v>
      </c>
      <c r="H2070" s="141">
        <v>37.576666666666704</v>
      </c>
      <c r="I2070" s="141">
        <v>6.6006956521739104</v>
      </c>
      <c r="J2070" s="141">
        <v>7.9677777777777798</v>
      </c>
      <c r="K2070" s="141">
        <v>82.948461538461501</v>
      </c>
      <c r="L2070" s="144"/>
      <c r="M2070" s="141">
        <v>45320.2</v>
      </c>
      <c r="N2070" s="141">
        <v>4024.44230434783</v>
      </c>
      <c r="O2070" s="144"/>
      <c r="R2070" s="10"/>
    </row>
    <row r="2071" spans="1:18" ht="14.4" x14ac:dyDescent="0.3">
      <c r="A2071" s="143">
        <v>45357.848587962966</v>
      </c>
      <c r="B2071" s="46">
        <f t="shared" si="32"/>
        <v>45357.848611111112</v>
      </c>
      <c r="C2071" s="141">
        <v>0.19400909090909099</v>
      </c>
      <c r="D2071" s="141">
        <v>2.8014130434782598</v>
      </c>
      <c r="E2071" s="141">
        <v>1400.2142857142901</v>
      </c>
      <c r="F2071" s="141">
        <v>40.935652173912999</v>
      </c>
      <c r="G2071" s="141">
        <v>94.715000000000003</v>
      </c>
      <c r="H2071" s="141">
        <v>37.586666666666702</v>
      </c>
      <c r="I2071" s="141">
        <v>6.6108181818181802</v>
      </c>
      <c r="J2071" s="141">
        <v>8.0042857142857091</v>
      </c>
      <c r="K2071" s="141">
        <v>82.540909090909096</v>
      </c>
      <c r="L2071" s="144"/>
      <c r="M2071" s="141">
        <v>45368</v>
      </c>
      <c r="N2071" s="141">
        <v>4022.7379565217402</v>
      </c>
      <c r="O2071" s="144"/>
      <c r="R2071" s="10"/>
    </row>
    <row r="2072" spans="1:18" ht="14.4" x14ac:dyDescent="0.3">
      <c r="A2072" s="143">
        <v>45357.849282407406</v>
      </c>
      <c r="B2072" s="46">
        <f t="shared" si="32"/>
        <v>45357.849305555559</v>
      </c>
      <c r="C2072" s="141">
        <v>0.211418181818182</v>
      </c>
      <c r="D2072" s="141">
        <v>2.78678181818182</v>
      </c>
      <c r="E2072" s="141">
        <v>1399.9136363636401</v>
      </c>
      <c r="F2072" s="141">
        <v>42.164090909090902</v>
      </c>
      <c r="G2072" s="141">
        <v>94.114999999999995</v>
      </c>
      <c r="H2072" s="141">
        <v>37.603333333333303</v>
      </c>
      <c r="I2072" s="141">
        <v>6.6130476190476202</v>
      </c>
      <c r="J2072" s="141">
        <v>8.0442857142857207</v>
      </c>
      <c r="K2072" s="141">
        <v>82.297857142857197</v>
      </c>
      <c r="L2072" s="144"/>
      <c r="M2072" s="141">
        <v>45412.5</v>
      </c>
      <c r="N2072" s="141">
        <v>4021.0511818181799</v>
      </c>
      <c r="O2072" s="144"/>
      <c r="R2072" s="10"/>
    </row>
    <row r="2073" spans="1:18" ht="14.4" x14ac:dyDescent="0.3">
      <c r="A2073" s="143">
        <v>45357.849976851852</v>
      </c>
      <c r="B2073" s="46">
        <f t="shared" si="32"/>
        <v>45357.85</v>
      </c>
      <c r="C2073" s="141">
        <v>0.231013636363636</v>
      </c>
      <c r="D2073" s="141">
        <v>2.7727652173913002</v>
      </c>
      <c r="E2073" s="141">
        <v>1399.9173913043501</v>
      </c>
      <c r="F2073" s="141">
        <v>41.254761904761899</v>
      </c>
      <c r="G2073" s="141">
        <v>93.86</v>
      </c>
      <c r="H2073" s="141">
        <v>37.61</v>
      </c>
      <c r="I2073" s="141">
        <v>6.6079545454545503</v>
      </c>
      <c r="J2073" s="141">
        <v>8.0366666666666706</v>
      </c>
      <c r="K2073" s="141">
        <v>81.953000000000003</v>
      </c>
      <c r="L2073" s="144"/>
      <c r="M2073" s="141">
        <v>45483.428571428602</v>
      </c>
      <c r="N2073" s="141">
        <v>4019.3713043478301</v>
      </c>
      <c r="O2073" s="144"/>
      <c r="R2073" s="10"/>
    </row>
    <row r="2074" spans="1:18" ht="14.4" x14ac:dyDescent="0.3">
      <c r="A2074" s="143">
        <v>45357.850671296299</v>
      </c>
      <c r="B2074" s="46">
        <f t="shared" si="32"/>
        <v>45357.850694444445</v>
      </c>
      <c r="C2074" s="141">
        <v>0.23734347826086999</v>
      </c>
      <c r="D2074" s="141">
        <v>2.7648478260869598</v>
      </c>
      <c r="E2074" s="141">
        <v>1399.5909090909099</v>
      </c>
      <c r="F2074" s="141">
        <v>41.203809523809497</v>
      </c>
      <c r="G2074" s="141">
        <v>93.555000000000007</v>
      </c>
      <c r="H2074" s="141">
        <v>37.615000000000002</v>
      </c>
      <c r="I2074" s="141">
        <v>6.601</v>
      </c>
      <c r="J2074" s="141">
        <v>8.0399999999999991</v>
      </c>
      <c r="K2074" s="141">
        <v>81.531538461538503</v>
      </c>
      <c r="L2074" s="144"/>
      <c r="M2074" s="141">
        <v>45546.5</v>
      </c>
      <c r="N2074" s="141">
        <v>4017.6607826087002</v>
      </c>
      <c r="O2074" s="144"/>
      <c r="R2074" s="10"/>
    </row>
    <row r="2075" spans="1:18" ht="14.4" x14ac:dyDescent="0.3">
      <c r="A2075" s="143">
        <v>45357.851365740738</v>
      </c>
      <c r="B2075" s="46">
        <f t="shared" si="32"/>
        <v>45357.851388888892</v>
      </c>
      <c r="C2075" s="141">
        <v>0.245608695652174</v>
      </c>
      <c r="D2075" s="141">
        <v>2.75273043478261</v>
      </c>
      <c r="E2075" s="141">
        <v>1399.81904761905</v>
      </c>
      <c r="F2075" s="141">
        <v>40.205652173913002</v>
      </c>
      <c r="G2075" s="141">
        <v>93.49</v>
      </c>
      <c r="H2075" s="141">
        <v>37.623333333333299</v>
      </c>
      <c r="I2075" s="141">
        <v>6.6096363636363602</v>
      </c>
      <c r="J2075" s="141">
        <v>8.0489999999999995</v>
      </c>
      <c r="K2075" s="141">
        <v>81.191818181818206</v>
      </c>
      <c r="L2075" s="144"/>
      <c r="M2075" s="141">
        <v>45607.5</v>
      </c>
      <c r="N2075" s="141">
        <v>4015.9105652173898</v>
      </c>
      <c r="O2075" s="144"/>
      <c r="R2075" s="10"/>
    </row>
    <row r="2076" spans="1:18" ht="14.4" x14ac:dyDescent="0.3">
      <c r="A2076" s="143">
        <v>45357.852060185185</v>
      </c>
      <c r="B2076" s="46">
        <f t="shared" si="32"/>
        <v>45357.852083333339</v>
      </c>
      <c r="C2076" s="141">
        <v>0.25542608695652202</v>
      </c>
      <c r="D2076" s="141">
        <v>2.74377391304348</v>
      </c>
      <c r="E2076" s="141">
        <v>1400.05</v>
      </c>
      <c r="F2076" s="141">
        <v>41.2152173913043</v>
      </c>
      <c r="G2076" s="141">
        <v>93.15</v>
      </c>
      <c r="H2076" s="141">
        <v>37.619999999999997</v>
      </c>
      <c r="I2076" s="141">
        <v>6.6081428571428598</v>
      </c>
      <c r="J2076" s="141">
        <v>8.0685714285714294</v>
      </c>
      <c r="K2076" s="141">
        <v>80.965555555555596</v>
      </c>
      <c r="L2076" s="144"/>
      <c r="M2076" s="141">
        <v>45656.800000000003</v>
      </c>
      <c r="N2076" s="141">
        <v>4014.1984782608702</v>
      </c>
      <c r="O2076" s="144"/>
      <c r="R2076" s="10"/>
    </row>
    <row r="2077" spans="1:18" ht="14.4" x14ac:dyDescent="0.3">
      <c r="A2077" s="143">
        <v>45357.852754629632</v>
      </c>
      <c r="B2077" s="46">
        <f t="shared" si="32"/>
        <v>45357.852777777778</v>
      </c>
      <c r="C2077" s="141">
        <v>0.26788695652173899</v>
      </c>
      <c r="D2077" s="141">
        <v>2.7342739130434799</v>
      </c>
      <c r="E2077" s="141">
        <v>1399.8478260869599</v>
      </c>
      <c r="F2077" s="141">
        <v>41.798636363636398</v>
      </c>
      <c r="G2077" s="141">
        <v>92.7</v>
      </c>
      <c r="H2077" s="141">
        <v>37.64</v>
      </c>
      <c r="I2077" s="141">
        <v>6.5986086956521701</v>
      </c>
      <c r="J2077" s="141">
        <v>8.0779999999999994</v>
      </c>
      <c r="K2077" s="141">
        <v>80.803333333333299</v>
      </c>
      <c r="L2077" s="144"/>
      <c r="M2077" s="141">
        <v>45744.714285714297</v>
      </c>
      <c r="N2077" s="141">
        <v>4012.5264347826101</v>
      </c>
      <c r="O2077" s="144"/>
      <c r="R2077" s="10"/>
    </row>
    <row r="2078" spans="1:18" ht="14.4" x14ac:dyDescent="0.3">
      <c r="A2078" s="143">
        <v>45357.853449074071</v>
      </c>
      <c r="B2078" s="46">
        <f t="shared" si="32"/>
        <v>45357.853472222225</v>
      </c>
      <c r="C2078" s="141">
        <v>0.282830434782609</v>
      </c>
      <c r="D2078" s="141">
        <v>2.7161782608695701</v>
      </c>
      <c r="E2078" s="141">
        <v>1399.6863636363601</v>
      </c>
      <c r="F2078" s="141">
        <v>41.5745454545455</v>
      </c>
      <c r="G2078" s="141">
        <v>92.26</v>
      </c>
      <c r="H2078" s="141">
        <v>37.659999999999997</v>
      </c>
      <c r="I2078" s="141">
        <v>6.6011578947368399</v>
      </c>
      <c r="J2078" s="141">
        <v>8.0783333333333296</v>
      </c>
      <c r="K2078" s="141">
        <v>80.582727272727297</v>
      </c>
      <c r="L2078" s="144"/>
      <c r="M2078" s="141">
        <v>45811</v>
      </c>
      <c r="N2078" s="141">
        <v>4010.8009130434798</v>
      </c>
      <c r="O2078" s="144"/>
      <c r="R2078" s="10"/>
    </row>
    <row r="2079" spans="1:18" ht="14.4" x14ac:dyDescent="0.3">
      <c r="A2079" s="143">
        <v>45357.854143518518</v>
      </c>
      <c r="B2079" s="46">
        <f t="shared" si="32"/>
        <v>45357.854166666672</v>
      </c>
      <c r="C2079" s="141">
        <v>0.29939130434782601</v>
      </c>
      <c r="D2079" s="141">
        <v>2.6997739130434799</v>
      </c>
      <c r="E2079" s="141">
        <v>1399.9304347826101</v>
      </c>
      <c r="F2079" s="141">
        <v>47.717826086956499</v>
      </c>
      <c r="G2079" s="141">
        <v>89.99</v>
      </c>
      <c r="H2079" s="141">
        <v>37.662857142857099</v>
      </c>
      <c r="I2079" s="141">
        <v>6.62425</v>
      </c>
      <c r="J2079" s="141">
        <v>8.0963636363636393</v>
      </c>
      <c r="K2079" s="141">
        <v>80.195714285714303</v>
      </c>
      <c r="L2079" s="144"/>
      <c r="M2079" s="141">
        <v>45886</v>
      </c>
      <c r="N2079" s="141">
        <v>4009.0497391304302</v>
      </c>
      <c r="O2079" s="144"/>
      <c r="R2079" s="10"/>
    </row>
    <row r="2080" spans="1:18" ht="14.4" x14ac:dyDescent="0.3">
      <c r="A2080" s="143">
        <v>45357.854837962965</v>
      </c>
      <c r="B2080" s="46">
        <f t="shared" si="32"/>
        <v>45357.854861111111</v>
      </c>
      <c r="C2080" s="141">
        <v>0.35399090909090902</v>
      </c>
      <c r="D2080" s="141">
        <v>2.64617272727273</v>
      </c>
      <c r="E2080" s="141">
        <v>1399.6818181818201</v>
      </c>
      <c r="F2080" s="141">
        <v>38.845909090909103</v>
      </c>
      <c r="G2080" s="141">
        <v>91.67</v>
      </c>
      <c r="H2080" s="141">
        <v>37.681428571428597</v>
      </c>
      <c r="I2080" s="141">
        <v>6.5980476190476196</v>
      </c>
      <c r="J2080" s="141">
        <v>8.0169999999999995</v>
      </c>
      <c r="K2080" s="141">
        <v>79.837000000000003</v>
      </c>
      <c r="L2080" s="144"/>
      <c r="M2080" s="141">
        <v>45947</v>
      </c>
      <c r="N2080" s="141">
        <v>4007.3030909090899</v>
      </c>
      <c r="O2080" s="144"/>
      <c r="R2080" s="10"/>
    </row>
    <row r="2081" spans="1:18" ht="14.4" x14ac:dyDescent="0.3">
      <c r="A2081" s="143">
        <v>45357.855532407404</v>
      </c>
      <c r="B2081" s="46">
        <f t="shared" si="32"/>
        <v>45357.855555555558</v>
      </c>
      <c r="C2081" s="141">
        <v>0.26953478260869601</v>
      </c>
      <c r="D2081" s="141">
        <v>2.7334695652173902</v>
      </c>
      <c r="E2081" s="141">
        <v>1399.8608695652199</v>
      </c>
      <c r="F2081" s="141">
        <v>42.676086956521701</v>
      </c>
      <c r="G2081" s="141">
        <v>89.905000000000001</v>
      </c>
      <c r="H2081" s="141">
        <v>37.653636363636402</v>
      </c>
      <c r="I2081" s="141">
        <v>6.6366521739130402</v>
      </c>
      <c r="J2081" s="141">
        <v>8.0066666666666695</v>
      </c>
      <c r="K2081" s="141">
        <v>78.897692307692296</v>
      </c>
      <c r="L2081" s="144"/>
      <c r="M2081" s="141">
        <v>46074.777777777803</v>
      </c>
      <c r="N2081" s="141">
        <v>4005.6318260869598</v>
      </c>
      <c r="O2081" s="144"/>
      <c r="R2081" s="10"/>
    </row>
    <row r="2082" spans="1:18" ht="14.4" x14ac:dyDescent="0.3">
      <c r="A2082" s="143">
        <v>45357.856226851851</v>
      </c>
      <c r="B2082" s="46">
        <f t="shared" si="32"/>
        <v>45357.856250000004</v>
      </c>
      <c r="C2082" s="141">
        <v>0.72338695652173901</v>
      </c>
      <c r="D2082" s="141">
        <v>2.2708391304347799</v>
      </c>
      <c r="E2082" s="141">
        <v>1399.8652173912999</v>
      </c>
      <c r="F2082" s="141">
        <v>96.219565217391306</v>
      </c>
      <c r="G2082" s="141">
        <v>75.52</v>
      </c>
      <c r="H2082" s="141">
        <v>37.568571428571403</v>
      </c>
      <c r="I2082" s="141">
        <v>6.6704210526315801</v>
      </c>
      <c r="J2082" s="141">
        <v>7.87916666666667</v>
      </c>
      <c r="K2082" s="141">
        <v>79.420666666666705</v>
      </c>
      <c r="L2082" s="144"/>
      <c r="M2082" s="141">
        <v>46154</v>
      </c>
      <c r="N2082" s="141">
        <v>4003.90282608696</v>
      </c>
      <c r="O2082" s="144"/>
      <c r="R2082" s="10"/>
    </row>
    <row r="2083" spans="1:18" ht="14.4" x14ac:dyDescent="0.3">
      <c r="A2083" s="143">
        <v>45357.856921296298</v>
      </c>
      <c r="B2083" s="46">
        <f t="shared" si="32"/>
        <v>45357.856944444444</v>
      </c>
      <c r="C2083" s="141">
        <v>0.78548695652173905</v>
      </c>
      <c r="D2083" s="141">
        <v>2.2125565217391299</v>
      </c>
      <c r="E2083" s="141">
        <v>1399.78695652174</v>
      </c>
      <c r="F2083" s="141">
        <v>10.7445454545455</v>
      </c>
      <c r="G2083" s="141">
        <v>84.7</v>
      </c>
      <c r="H2083" s="141">
        <v>37.520000000000003</v>
      </c>
      <c r="I2083" s="141">
        <v>6.5994761904761896</v>
      </c>
      <c r="J2083" s="141">
        <v>7.4463636363636398</v>
      </c>
      <c r="K2083" s="141">
        <v>76.041538461538494</v>
      </c>
      <c r="L2083" s="144"/>
      <c r="M2083" s="141">
        <v>46198.400000000001</v>
      </c>
      <c r="N2083" s="141">
        <v>4002.1959130434798</v>
      </c>
      <c r="O2083" s="144"/>
      <c r="R2083" s="10"/>
    </row>
    <row r="2084" spans="1:18" ht="14.4" x14ac:dyDescent="0.3">
      <c r="A2084" s="143">
        <v>45357.857615740744</v>
      </c>
      <c r="B2084" s="46">
        <f t="shared" si="32"/>
        <v>45357.857638888891</v>
      </c>
      <c r="C2084" s="141">
        <v>0.42310434782608702</v>
      </c>
      <c r="D2084" s="141">
        <v>2.5819999999999999</v>
      </c>
      <c r="E2084" s="141">
        <v>1400.20434782609</v>
      </c>
      <c r="F2084" s="141">
        <v>6.0578260869565197</v>
      </c>
      <c r="G2084" s="141">
        <v>93.344999999999999</v>
      </c>
      <c r="H2084" s="141">
        <v>37.515000000000001</v>
      </c>
      <c r="I2084" s="141">
        <v>6.6087272727272701</v>
      </c>
      <c r="J2084" s="141">
        <v>7.65</v>
      </c>
      <c r="K2084" s="141">
        <v>68.087142857142894</v>
      </c>
      <c r="L2084" s="144"/>
      <c r="M2084" s="141">
        <v>46401.384615384603</v>
      </c>
      <c r="N2084" s="141">
        <v>4000.5301304347799</v>
      </c>
      <c r="O2084" s="144"/>
      <c r="R2084" s="10"/>
    </row>
    <row r="2085" spans="1:18" ht="14.4" x14ac:dyDescent="0.3">
      <c r="A2085" s="143">
        <v>45357.858310185184</v>
      </c>
      <c r="B2085" s="46">
        <f t="shared" si="32"/>
        <v>45357.858333333337</v>
      </c>
      <c r="C2085" s="141">
        <v>0.25905454545454498</v>
      </c>
      <c r="D2085" s="141">
        <v>2.7442272727272701</v>
      </c>
      <c r="E2085" s="141">
        <v>1400.3954545454501</v>
      </c>
      <c r="F2085" s="141">
        <v>55.514090909090903</v>
      </c>
      <c r="G2085" s="141">
        <v>89.04</v>
      </c>
      <c r="H2085" s="141">
        <v>37.488571428571397</v>
      </c>
      <c r="I2085" s="141">
        <v>6.6671578947368397</v>
      </c>
      <c r="J2085" s="141">
        <v>7.6527272727272697</v>
      </c>
      <c r="K2085" s="141">
        <v>73.090769230769197</v>
      </c>
      <c r="L2085" s="144"/>
      <c r="M2085" s="141">
        <v>46562</v>
      </c>
      <c r="N2085" s="141">
        <v>3998.8086363636398</v>
      </c>
      <c r="O2085" s="144"/>
      <c r="R2085" s="10"/>
    </row>
    <row r="2086" spans="1:18" ht="14.4" x14ac:dyDescent="0.3">
      <c r="A2086" s="143">
        <v>45357.85900462963</v>
      </c>
      <c r="B2086" s="46">
        <f t="shared" si="32"/>
        <v>45357.859027777777</v>
      </c>
      <c r="C2086" s="141">
        <v>0.42563043478260898</v>
      </c>
      <c r="D2086" s="141">
        <v>2.58333043478261</v>
      </c>
      <c r="E2086" s="141">
        <v>1400.3260869565199</v>
      </c>
      <c r="F2086" s="141">
        <v>29.201739130434799</v>
      </c>
      <c r="G2086" s="141">
        <v>92.91</v>
      </c>
      <c r="H2086" s="141">
        <v>37.520000000000003</v>
      </c>
      <c r="I2086" s="141">
        <v>6.6482173913043496</v>
      </c>
      <c r="J2086" s="141">
        <v>7.49</v>
      </c>
      <c r="K2086" s="141">
        <v>79.261666666666699</v>
      </c>
      <c r="L2086" s="144"/>
      <c r="M2086" s="141">
        <v>46562</v>
      </c>
      <c r="N2086" s="141">
        <v>3997.0928695652201</v>
      </c>
      <c r="O2086" s="144"/>
      <c r="R2086" s="10"/>
    </row>
    <row r="2087" spans="1:18" ht="14.4" x14ac:dyDescent="0.3">
      <c r="A2087" s="143">
        <v>45357.859699074077</v>
      </c>
      <c r="B2087" s="46">
        <f t="shared" si="32"/>
        <v>45357.859722222223</v>
      </c>
      <c r="C2087" s="141">
        <v>0.119804166666667</v>
      </c>
      <c r="D2087" s="141">
        <v>2.8786434782608699</v>
      </c>
      <c r="E2087" s="141">
        <v>1399.88333333333</v>
      </c>
      <c r="F2087" s="141">
        <v>20.02375</v>
      </c>
      <c r="G2087" s="141">
        <v>98.67</v>
      </c>
      <c r="H2087" s="141">
        <v>37.572499999999998</v>
      </c>
      <c r="I2087" s="141">
        <v>6.6194615384615396</v>
      </c>
      <c r="J2087" s="141">
        <v>7.7957142857142898</v>
      </c>
      <c r="K2087" s="141">
        <v>77.876153846153798</v>
      </c>
      <c r="L2087" s="144"/>
      <c r="M2087" s="141">
        <v>46562</v>
      </c>
      <c r="N2087" s="141">
        <v>3995.2847083333299</v>
      </c>
      <c r="O2087" s="144"/>
      <c r="R2087" s="10"/>
    </row>
    <row r="2088" spans="1:18" ht="14.4" x14ac:dyDescent="0.3">
      <c r="A2088" s="143">
        <v>45357.860393518517</v>
      </c>
      <c r="B2088" s="46">
        <f t="shared" si="32"/>
        <v>45357.86041666667</v>
      </c>
      <c r="C2088" s="141">
        <v>0.13160909090909101</v>
      </c>
      <c r="D2088" s="141">
        <v>2.86076363636364</v>
      </c>
      <c r="E2088" s="141">
        <v>1400.2190476190499</v>
      </c>
      <c r="F2088" s="141">
        <v>58.517272727272697</v>
      </c>
      <c r="G2088" s="141">
        <v>92.995000000000005</v>
      </c>
      <c r="H2088" s="141">
        <v>37.590000000000003</v>
      </c>
      <c r="I2088" s="141">
        <v>6.6033157894736796</v>
      </c>
      <c r="J2088" s="141">
        <v>8.3209090909090904</v>
      </c>
      <c r="K2088" s="141">
        <v>80.487499999999997</v>
      </c>
      <c r="L2088" s="144"/>
      <c r="M2088" s="141">
        <v>46569.5</v>
      </c>
      <c r="N2088" s="141">
        <v>3993.5214999999998</v>
      </c>
      <c r="O2088" s="144"/>
      <c r="R2088" s="10"/>
    </row>
    <row r="2089" spans="1:18" ht="14.4" x14ac:dyDescent="0.3">
      <c r="A2089" s="143">
        <v>45357.861087962963</v>
      </c>
      <c r="B2089" s="46">
        <f t="shared" si="32"/>
        <v>45357.861111111109</v>
      </c>
      <c r="C2089" s="141">
        <v>0.354068181818182</v>
      </c>
      <c r="D2089" s="141">
        <v>2.6418499999999998</v>
      </c>
      <c r="E2089" s="141">
        <v>1400.4142857142899</v>
      </c>
      <c r="F2089" s="141">
        <v>57.575000000000003</v>
      </c>
      <c r="G2089" s="141">
        <v>88.51</v>
      </c>
      <c r="H2089" s="141">
        <v>37.586666666666702</v>
      </c>
      <c r="I2089" s="141">
        <v>6.5888</v>
      </c>
      <c r="J2089" s="141">
        <v>8.4988888888888905</v>
      </c>
      <c r="K2089" s="141">
        <v>83.308181818181794</v>
      </c>
      <c r="L2089" s="144"/>
      <c r="M2089" s="141">
        <v>46778.117647058803</v>
      </c>
      <c r="N2089" s="141">
        <v>3991.81968181818</v>
      </c>
      <c r="O2089" s="144"/>
      <c r="R2089" s="10"/>
    </row>
    <row r="2090" spans="1:18" ht="14.4" x14ac:dyDescent="0.3">
      <c r="A2090" s="143">
        <v>45357.86178240741</v>
      </c>
      <c r="B2090" s="46">
        <f t="shared" si="32"/>
        <v>45357.861805555556</v>
      </c>
      <c r="C2090" s="141">
        <v>0.55307826086956502</v>
      </c>
      <c r="D2090" s="141">
        <v>2.44332173913044</v>
      </c>
      <c r="E2090" s="141">
        <v>1400.1086956521699</v>
      </c>
      <c r="F2090" s="141">
        <v>71.961304347826101</v>
      </c>
      <c r="G2090" s="141">
        <v>80.709999999999994</v>
      </c>
      <c r="H2090" s="141">
        <v>37.506999999999998</v>
      </c>
      <c r="I2090" s="141">
        <v>6.6530869565217401</v>
      </c>
      <c r="J2090" s="141">
        <v>8.31636363636364</v>
      </c>
      <c r="K2090" s="141">
        <v>80.282857142857097</v>
      </c>
      <c r="L2090" s="141"/>
      <c r="M2090" s="141">
        <v>47054.5</v>
      </c>
      <c r="N2090" s="141">
        <v>3990.0758260869602</v>
      </c>
      <c r="O2090" s="144"/>
      <c r="R2090" s="10"/>
    </row>
    <row r="2091" spans="1:18" ht="14.4" x14ac:dyDescent="0.3">
      <c r="A2091" s="143">
        <v>45357.862476851849</v>
      </c>
      <c r="B2091" s="46">
        <f t="shared" si="32"/>
        <v>45357.862500000003</v>
      </c>
      <c r="C2091" s="141">
        <v>0.71325652173913001</v>
      </c>
      <c r="D2091" s="141">
        <v>2.2868347826086999</v>
      </c>
      <c r="E2091" s="141">
        <v>1400.0782608695699</v>
      </c>
      <c r="F2091" s="141">
        <v>22.710434782608701</v>
      </c>
      <c r="G2091" s="141">
        <v>85.98</v>
      </c>
      <c r="H2091" s="141">
        <v>37.473333333333301</v>
      </c>
      <c r="I2091" s="141">
        <v>6.6747647058823496</v>
      </c>
      <c r="J2091" s="141">
        <v>7.7215384615384597</v>
      </c>
      <c r="K2091" s="141">
        <v>76.222307692307695</v>
      </c>
      <c r="L2091" s="144"/>
      <c r="M2091" s="141">
        <v>47081</v>
      </c>
      <c r="N2091" s="141">
        <v>3988.3408260869601</v>
      </c>
      <c r="O2091" s="144"/>
      <c r="R2091" s="10"/>
    </row>
    <row r="2092" spans="1:18" ht="14.4" x14ac:dyDescent="0.3">
      <c r="A2092" s="143">
        <v>45357.863171296296</v>
      </c>
      <c r="B2092" s="46">
        <f t="shared" si="32"/>
        <v>45357.86319444445</v>
      </c>
      <c r="C2092" s="141">
        <v>0.35989047619047598</v>
      </c>
      <c r="D2092" s="141">
        <v>2.6398999999999999</v>
      </c>
      <c r="E2092" s="141">
        <v>1400.07</v>
      </c>
      <c r="F2092" s="141">
        <v>4.0887500000000001</v>
      </c>
      <c r="G2092" s="141">
        <v>95.344999999999999</v>
      </c>
      <c r="H2092" s="141">
        <v>37.51</v>
      </c>
      <c r="I2092" s="141">
        <v>6.6529999999999996</v>
      </c>
      <c r="J2092" s="141">
        <v>7.5137499999999999</v>
      </c>
      <c r="K2092" s="141">
        <v>71.2291666666667</v>
      </c>
      <c r="L2092" s="144"/>
      <c r="M2092" s="141">
        <v>47081</v>
      </c>
      <c r="N2092" s="141">
        <v>3986.61772727273</v>
      </c>
      <c r="O2092" s="144"/>
      <c r="R2092" s="10"/>
    </row>
    <row r="2093" spans="1:18" ht="14.4" x14ac:dyDescent="0.3">
      <c r="A2093" s="143">
        <v>45357.863865740743</v>
      </c>
      <c r="B2093" s="46">
        <f t="shared" si="32"/>
        <v>45357.863888888889</v>
      </c>
      <c r="C2093" s="141">
        <v>5.8552380952381002E-2</v>
      </c>
      <c r="D2093" s="141">
        <v>2.9440636363636399</v>
      </c>
      <c r="E2093" s="141">
        <v>1399.7722222222201</v>
      </c>
      <c r="F2093" s="141">
        <v>4.6081818181818202</v>
      </c>
      <c r="G2093" s="141">
        <v>100</v>
      </c>
      <c r="H2093" s="141">
        <v>37.610833333333296</v>
      </c>
      <c r="I2093" s="141">
        <v>6.62236363636364</v>
      </c>
      <c r="J2093" s="141">
        <v>7.8514285714285696</v>
      </c>
      <c r="K2093" s="141">
        <v>73.984615384615395</v>
      </c>
      <c r="L2093" s="144"/>
      <c r="M2093" s="141">
        <v>47081</v>
      </c>
      <c r="N2093" s="141">
        <v>3984.8825000000002</v>
      </c>
      <c r="O2093" s="144"/>
      <c r="R2093" s="10"/>
    </row>
    <row r="2094" spans="1:18" ht="14.4" x14ac:dyDescent="0.3">
      <c r="A2094" s="143">
        <v>45357.864560185182</v>
      </c>
      <c r="B2094" s="46">
        <f t="shared" si="32"/>
        <v>45357.864583333336</v>
      </c>
      <c r="C2094" s="141">
        <v>1.6904761904761899E-3</v>
      </c>
      <c r="D2094" s="141">
        <v>3.00114090909091</v>
      </c>
      <c r="E2094" s="141">
        <v>1400.2666666666701</v>
      </c>
      <c r="F2094" s="141">
        <v>37.4</v>
      </c>
      <c r="G2094" s="141">
        <v>98.83</v>
      </c>
      <c r="H2094" s="141">
        <v>37.695</v>
      </c>
      <c r="I2094" s="141">
        <v>6.6167499999999997</v>
      </c>
      <c r="J2094" s="141">
        <v>8.4774999999999991</v>
      </c>
      <c r="K2094" s="141">
        <v>81.084615384615404</v>
      </c>
      <c r="L2094" s="144"/>
      <c r="M2094" s="141">
        <v>47081</v>
      </c>
      <c r="N2094" s="141">
        <v>3983.1048636363598</v>
      </c>
      <c r="O2094" s="144"/>
      <c r="R2094" s="10"/>
    </row>
    <row r="2095" spans="1:18" ht="14.4" x14ac:dyDescent="0.3">
      <c r="A2095" s="143">
        <v>45357.865254629629</v>
      </c>
      <c r="B2095" s="46">
        <f t="shared" si="32"/>
        <v>45357.865277777782</v>
      </c>
      <c r="C2095" s="141">
        <v>0.13079523809523799</v>
      </c>
      <c r="D2095" s="141">
        <v>2.8596333333333299</v>
      </c>
      <c r="E2095" s="141">
        <v>1399.9549999999999</v>
      </c>
      <c r="F2095" s="141">
        <v>57.861428571428597</v>
      </c>
      <c r="G2095" s="141">
        <v>94.63</v>
      </c>
      <c r="H2095" s="141">
        <v>37.729999999999997</v>
      </c>
      <c r="I2095" s="141">
        <v>6.6025555555555604</v>
      </c>
      <c r="J2095" s="141">
        <v>8.8477777777777806</v>
      </c>
      <c r="K2095" s="141">
        <v>84.830833333333302</v>
      </c>
      <c r="L2095" s="144"/>
      <c r="M2095" s="141">
        <v>47088.5</v>
      </c>
      <c r="N2095" s="141">
        <v>3981.4232857142902</v>
      </c>
      <c r="O2095" s="144"/>
      <c r="R2095" s="10"/>
    </row>
    <row r="2096" spans="1:18" ht="14.4" x14ac:dyDescent="0.3">
      <c r="A2096" s="143">
        <v>45357.865949074076</v>
      </c>
      <c r="B2096" s="46">
        <f t="shared" si="32"/>
        <v>45357.865972222222</v>
      </c>
      <c r="C2096" s="141">
        <v>0.2346</v>
      </c>
      <c r="D2096" s="141">
        <v>2.7638818181818201</v>
      </c>
      <c r="E2096" s="141">
        <v>1399.9095238095199</v>
      </c>
      <c r="F2096" s="141">
        <v>51.104999999999997</v>
      </c>
      <c r="G2096" s="141">
        <v>91.685000000000002</v>
      </c>
      <c r="H2096" s="141">
        <v>37.712499999999999</v>
      </c>
      <c r="I2096" s="141">
        <v>6.5898333333333303</v>
      </c>
      <c r="J2096" s="141">
        <v>8.8355555555555494</v>
      </c>
      <c r="K2096" s="141">
        <v>84.503846153846197</v>
      </c>
      <c r="L2096" s="144"/>
      <c r="M2096" s="141">
        <v>47290.388888888898</v>
      </c>
      <c r="N2096" s="141">
        <v>3979.6605909090899</v>
      </c>
      <c r="O2096" s="144"/>
      <c r="R2096" s="10"/>
    </row>
    <row r="2097" spans="1:18" ht="14.4" x14ac:dyDescent="0.3">
      <c r="A2097" s="143">
        <v>45357.866643518515</v>
      </c>
      <c r="B2097" s="46">
        <f t="shared" si="32"/>
        <v>45357.866666666669</v>
      </c>
      <c r="C2097" s="141">
        <v>0.55777619047619098</v>
      </c>
      <c r="D2097" s="141">
        <v>2.4360809523809501</v>
      </c>
      <c r="E2097" s="141">
        <v>1399.78947368421</v>
      </c>
      <c r="F2097" s="141">
        <v>90.947142857142893</v>
      </c>
      <c r="G2097" s="141">
        <v>79.959999999999994</v>
      </c>
      <c r="H2097" s="141">
        <v>37.594999999999999</v>
      </c>
      <c r="I2097" s="141">
        <v>6.7006500000000004</v>
      </c>
      <c r="J2097" s="141">
        <v>8.4816666666666691</v>
      </c>
      <c r="K2097" s="141">
        <v>82.052307692307707</v>
      </c>
      <c r="L2097" s="144"/>
      <c r="M2097" s="141">
        <v>47578.666666666701</v>
      </c>
      <c r="N2097" s="141">
        <v>3977.8189047618998</v>
      </c>
      <c r="O2097" s="144"/>
      <c r="R2097" s="10"/>
    </row>
    <row r="2098" spans="1:18" ht="14.4" x14ac:dyDescent="0.3">
      <c r="A2098" s="143">
        <v>45357.867337962962</v>
      </c>
      <c r="B2098" s="46">
        <f t="shared" si="32"/>
        <v>45357.867361111115</v>
      </c>
      <c r="C2098" s="141">
        <v>0.681377272727273</v>
      </c>
      <c r="D2098" s="141">
        <v>2.30757272727273</v>
      </c>
      <c r="E2098" s="141">
        <v>1400.53636363636</v>
      </c>
      <c r="F2098" s="141">
        <v>22.857272727272701</v>
      </c>
      <c r="G2098" s="141">
        <v>86.034999999999997</v>
      </c>
      <c r="H2098" s="141">
        <v>37.5</v>
      </c>
      <c r="I2098" s="141">
        <v>6.7555294117647096</v>
      </c>
      <c r="J2098" s="141">
        <v>7.6671428571428599</v>
      </c>
      <c r="K2098" s="141">
        <v>78.303846153846195</v>
      </c>
      <c r="L2098" s="144"/>
      <c r="M2098" s="141">
        <v>47603</v>
      </c>
      <c r="N2098" s="141">
        <v>3976.0240909090899</v>
      </c>
      <c r="O2098" s="144"/>
      <c r="R2098" s="10"/>
    </row>
    <row r="2099" spans="1:18" ht="14.4" x14ac:dyDescent="0.3">
      <c r="A2099" s="143">
        <v>45357.868032407408</v>
      </c>
      <c r="B2099" s="46">
        <f t="shared" si="32"/>
        <v>45357.868055555555</v>
      </c>
      <c r="C2099" s="141">
        <v>0.37440000000000001</v>
      </c>
      <c r="D2099" s="141">
        <v>2.6329363636363601</v>
      </c>
      <c r="E2099" s="141">
        <v>1399.74090909091</v>
      </c>
      <c r="F2099" s="141">
        <v>5.0309999999999997</v>
      </c>
      <c r="G2099" s="141">
        <v>95.275000000000006</v>
      </c>
      <c r="H2099" s="141">
        <v>37.51</v>
      </c>
      <c r="I2099" s="141">
        <v>6.7028636363636398</v>
      </c>
      <c r="J2099" s="141">
        <v>7.3357142857142899</v>
      </c>
      <c r="K2099" s="141">
        <v>71.932500000000005</v>
      </c>
      <c r="L2099" s="144"/>
      <c r="M2099" s="141">
        <v>47603</v>
      </c>
      <c r="N2099" s="141">
        <v>3974.2425454545501</v>
      </c>
      <c r="O2099" s="144"/>
      <c r="R2099" s="10"/>
    </row>
    <row r="2100" spans="1:18" ht="14.4" x14ac:dyDescent="0.3">
      <c r="A2100" s="143">
        <v>45357.868726851855</v>
      </c>
      <c r="B2100" s="46">
        <f t="shared" si="32"/>
        <v>45357.868750000001</v>
      </c>
      <c r="C2100" s="141">
        <v>6.3299999999999995E-2</v>
      </c>
      <c r="D2100" s="141">
        <v>2.9420045454545498</v>
      </c>
      <c r="E2100" s="141">
        <v>1400.25238095238</v>
      </c>
      <c r="F2100" s="141">
        <v>4.8609090909090904</v>
      </c>
      <c r="G2100" s="141">
        <v>100</v>
      </c>
      <c r="H2100" s="141">
        <v>37.590000000000003</v>
      </c>
      <c r="I2100" s="141">
        <v>6.64516666666667</v>
      </c>
      <c r="J2100" s="141">
        <v>7.6671428571428599</v>
      </c>
      <c r="K2100" s="141">
        <v>74.392857142857096</v>
      </c>
      <c r="L2100" s="144"/>
      <c r="M2100" s="141">
        <v>47603</v>
      </c>
      <c r="N2100" s="141">
        <v>3972.4249090909102</v>
      </c>
      <c r="O2100" s="144"/>
      <c r="R2100" s="10"/>
    </row>
    <row r="2101" spans="1:18" ht="14.4" x14ac:dyDescent="0.3">
      <c r="A2101" s="143">
        <v>45357.869421296295</v>
      </c>
      <c r="B2101" s="46">
        <f t="shared" si="32"/>
        <v>45357.869444444448</v>
      </c>
      <c r="C2101" s="141">
        <v>9.0952380952381005E-4</v>
      </c>
      <c r="D2101" s="141">
        <v>3.0006909090909102</v>
      </c>
      <c r="E2101" s="141">
        <v>1400.0333333333299</v>
      </c>
      <c r="F2101" s="141">
        <v>23.328636363636399</v>
      </c>
      <c r="G2101" s="141">
        <v>99.67</v>
      </c>
      <c r="H2101" s="141">
        <v>37.67</v>
      </c>
      <c r="I2101" s="141">
        <v>6.6355000000000004</v>
      </c>
      <c r="J2101" s="141">
        <v>8.5184615384615405</v>
      </c>
      <c r="K2101" s="141">
        <v>81</v>
      </c>
      <c r="L2101" s="144"/>
      <c r="M2101" s="141">
        <v>47603</v>
      </c>
      <c r="N2101" s="141">
        <v>3970.6373181818199</v>
      </c>
      <c r="O2101" s="144"/>
      <c r="R2101" s="10"/>
    </row>
    <row r="2102" spans="1:18" ht="14.4" x14ac:dyDescent="0.3">
      <c r="A2102" s="143">
        <v>45357.870115740741</v>
      </c>
      <c r="B2102" s="46">
        <f t="shared" si="32"/>
        <v>45357.870138888888</v>
      </c>
      <c r="C2102" s="141">
        <v>8.1747619047619E-2</v>
      </c>
      <c r="D2102" s="141">
        <v>2.9136571428571401</v>
      </c>
      <c r="E2102" s="141">
        <v>1400.345</v>
      </c>
      <c r="F2102" s="141">
        <v>61.692380952381001</v>
      </c>
      <c r="G2102" s="141">
        <v>93.71</v>
      </c>
      <c r="H2102" s="141">
        <v>37.695</v>
      </c>
      <c r="I2102" s="141">
        <v>6.6278461538461499</v>
      </c>
      <c r="J2102" s="141">
        <v>8.99</v>
      </c>
      <c r="K2102" s="141">
        <v>84.87</v>
      </c>
      <c r="L2102" s="144"/>
      <c r="M2102" s="141">
        <v>47603</v>
      </c>
      <c r="N2102" s="141">
        <v>3968.89961904762</v>
      </c>
      <c r="O2102" s="144"/>
      <c r="R2102" s="10"/>
    </row>
    <row r="2103" spans="1:18" ht="14.4" x14ac:dyDescent="0.3">
      <c r="A2103" s="143">
        <v>45357.870810185188</v>
      </c>
      <c r="B2103" s="46">
        <f t="shared" si="32"/>
        <v>45357.870833333334</v>
      </c>
      <c r="C2103" s="141">
        <v>0.33991818181818201</v>
      </c>
      <c r="D2103" s="141">
        <v>2.6539227272727302</v>
      </c>
      <c r="E2103" s="141">
        <v>1399.9045454545501</v>
      </c>
      <c r="F2103" s="141">
        <v>58.685454545454498</v>
      </c>
      <c r="G2103" s="141">
        <v>89.5</v>
      </c>
      <c r="H2103" s="141">
        <v>37.688000000000002</v>
      </c>
      <c r="I2103" s="141">
        <v>6.6085789473684198</v>
      </c>
      <c r="J2103" s="141">
        <v>8.9529999999999994</v>
      </c>
      <c r="K2103" s="141">
        <v>84.910769230769205</v>
      </c>
      <c r="L2103" s="144"/>
      <c r="M2103" s="141">
        <v>47603</v>
      </c>
      <c r="N2103" s="141">
        <v>3967.1551363636399</v>
      </c>
      <c r="O2103" s="144"/>
      <c r="R2103" s="10"/>
    </row>
    <row r="2104" spans="1:18" ht="14.4" x14ac:dyDescent="0.3">
      <c r="A2104" s="143">
        <v>45357.871504629627</v>
      </c>
      <c r="B2104" s="46">
        <f t="shared" si="32"/>
        <v>45357.871527777781</v>
      </c>
      <c r="C2104" s="141">
        <v>0.33203181818181798</v>
      </c>
      <c r="D2104" s="141">
        <v>2.6714409090909101</v>
      </c>
      <c r="E2104" s="141">
        <v>1399.94285714286</v>
      </c>
      <c r="F2104" s="141">
        <v>19.223636363636398</v>
      </c>
      <c r="G2104" s="141">
        <v>95.29</v>
      </c>
      <c r="H2104" s="141">
        <v>37.7083333333333</v>
      </c>
      <c r="I2104" s="141">
        <v>6.5675454545454501</v>
      </c>
      <c r="J2104" s="141">
        <v>8.7569999999999997</v>
      </c>
      <c r="K2104" s="141">
        <v>80.650000000000006</v>
      </c>
      <c r="L2104" s="144"/>
      <c r="M2104" s="141">
        <v>47769.6875</v>
      </c>
      <c r="N2104" s="141">
        <v>3965.3976363636398</v>
      </c>
      <c r="O2104" s="144"/>
      <c r="R2104" s="10"/>
    </row>
    <row r="2105" spans="1:18" ht="14.4" x14ac:dyDescent="0.3">
      <c r="A2105" s="143">
        <v>45357.872199074074</v>
      </c>
      <c r="B2105" s="46">
        <f t="shared" si="32"/>
        <v>45357.87222222222</v>
      </c>
      <c r="C2105" s="141">
        <v>9.0768181818181803E-2</v>
      </c>
      <c r="D2105" s="141">
        <v>2.9075227272727302</v>
      </c>
      <c r="E2105" s="141">
        <v>1400.0863636363599</v>
      </c>
      <c r="F2105" s="141">
        <v>20.782272727272701</v>
      </c>
      <c r="G2105" s="141">
        <v>99.29</v>
      </c>
      <c r="H2105" s="141">
        <v>37.712000000000003</v>
      </c>
      <c r="I2105" s="141">
        <v>6.6531363636363601</v>
      </c>
      <c r="J2105" s="141">
        <v>8.5936363636363602</v>
      </c>
      <c r="K2105" s="141">
        <v>78.249230769230806</v>
      </c>
      <c r="L2105" s="144"/>
      <c r="M2105" s="141">
        <v>48086.857142857101</v>
      </c>
      <c r="N2105" s="141">
        <v>3963.6564545454498</v>
      </c>
      <c r="O2105" s="144"/>
      <c r="R2105" s="10"/>
    </row>
    <row r="2106" spans="1:18" ht="14.4" x14ac:dyDescent="0.3">
      <c r="A2106" s="143">
        <v>45357.872893518521</v>
      </c>
      <c r="B2106" s="46">
        <f t="shared" si="32"/>
        <v>45357.872916666667</v>
      </c>
      <c r="C2106" s="141">
        <v>6.1227272727272701E-3</v>
      </c>
      <c r="D2106" s="141">
        <v>2.9964409090909099</v>
      </c>
      <c r="E2106" s="141">
        <v>1400.00476190476</v>
      </c>
      <c r="F2106" s="141">
        <v>35.907272727272698</v>
      </c>
      <c r="G2106" s="141">
        <v>99.95</v>
      </c>
      <c r="H2106" s="141">
        <v>37.664999999999999</v>
      </c>
      <c r="I2106" s="141">
        <v>6.7203749999999998</v>
      </c>
      <c r="J2106" s="141">
        <v>8.2361538461538508</v>
      </c>
      <c r="K2106" s="141">
        <v>81.813076923076906</v>
      </c>
      <c r="L2106" s="144"/>
      <c r="M2106" s="141">
        <v>48176</v>
      </c>
      <c r="N2106" s="141">
        <v>3961.8844545454499</v>
      </c>
      <c r="O2106" s="144"/>
      <c r="R2106" s="10"/>
    </row>
    <row r="2107" spans="1:18" ht="14.4" x14ac:dyDescent="0.3">
      <c r="A2107" s="143">
        <v>45357.87358796296</v>
      </c>
      <c r="B2107" s="46">
        <f t="shared" si="32"/>
        <v>45357.873611111114</v>
      </c>
      <c r="C2107" s="141">
        <v>5.6950000000000001E-2</v>
      </c>
      <c r="D2107" s="141">
        <v>2.9333136363636401</v>
      </c>
      <c r="E2107" s="141">
        <v>1400.0142857142901</v>
      </c>
      <c r="F2107" s="141">
        <v>74.664545454545404</v>
      </c>
      <c r="G2107" s="141">
        <v>90.11</v>
      </c>
      <c r="H2107" s="141">
        <v>37.571428571428598</v>
      </c>
      <c r="I2107" s="141">
        <v>6.7213529411764696</v>
      </c>
      <c r="J2107" s="141">
        <v>8.0257142857142796</v>
      </c>
      <c r="K2107" s="141">
        <v>85.799285714285702</v>
      </c>
      <c r="L2107" s="144"/>
      <c r="M2107" s="141">
        <v>48176</v>
      </c>
      <c r="N2107" s="141">
        <v>3960.1220454545501</v>
      </c>
      <c r="O2107" s="144"/>
      <c r="R2107" s="10"/>
    </row>
    <row r="2108" spans="1:18" ht="14.4" x14ac:dyDescent="0.3">
      <c r="A2108" s="143">
        <v>45357.874282407407</v>
      </c>
      <c r="B2108" s="46">
        <f t="shared" si="32"/>
        <v>45357.874305555561</v>
      </c>
      <c r="C2108" s="141">
        <v>0.82979090909090902</v>
      </c>
      <c r="D2108" s="141">
        <v>2.1597409090909099</v>
      </c>
      <c r="E2108" s="141">
        <v>1399.9761904761899</v>
      </c>
      <c r="F2108" s="141">
        <v>125.625909090909</v>
      </c>
      <c r="G2108" s="141">
        <v>68.39</v>
      </c>
      <c r="H2108" s="141">
        <v>37.401428571428603</v>
      </c>
      <c r="I2108" s="141">
        <v>6.7484210526315804</v>
      </c>
      <c r="J2108" s="141">
        <v>7.9777777777777796</v>
      </c>
      <c r="K2108" s="141">
        <v>86.100833333333298</v>
      </c>
      <c r="L2108" s="144"/>
      <c r="M2108" s="141">
        <v>48176</v>
      </c>
      <c r="N2108" s="141">
        <v>3958.3485454545498</v>
      </c>
      <c r="O2108" s="144"/>
      <c r="R2108" s="10"/>
    </row>
    <row r="2109" spans="1:18" ht="14.4" x14ac:dyDescent="0.3">
      <c r="A2109" s="143">
        <v>45357.874976851854</v>
      </c>
      <c r="B2109" s="46">
        <f t="shared" si="32"/>
        <v>45357.875</v>
      </c>
      <c r="C2109" s="141">
        <v>1.15869565217391</v>
      </c>
      <c r="D2109" s="141">
        <v>1.84684347826087</v>
      </c>
      <c r="E2109" s="141">
        <v>1400.28260869565</v>
      </c>
      <c r="F2109" s="141">
        <v>23.5895652173913</v>
      </c>
      <c r="G2109" s="141">
        <v>75.064999999999998</v>
      </c>
      <c r="H2109" s="141">
        <v>37.234999999999999</v>
      </c>
      <c r="I2109" s="141">
        <v>6.7024782608695697</v>
      </c>
      <c r="J2109" s="141">
        <v>7.7145454545454504</v>
      </c>
      <c r="K2109" s="141">
        <v>76.641538461538502</v>
      </c>
      <c r="L2109" s="144"/>
      <c r="M2109" s="141">
        <v>48176</v>
      </c>
      <c r="N2109" s="141">
        <v>3956.5876521739101</v>
      </c>
      <c r="O2109" s="144"/>
      <c r="R2109" s="10"/>
    </row>
    <row r="2110" spans="1:18" ht="14.4" x14ac:dyDescent="0.3">
      <c r="A2110" s="143">
        <v>45357.875671296293</v>
      </c>
      <c r="B2110" s="46">
        <f t="shared" si="32"/>
        <v>45357.875694444447</v>
      </c>
      <c r="C2110" s="141">
        <v>0.78215909090909097</v>
      </c>
      <c r="D2110" s="141">
        <v>2.2209318181818198</v>
      </c>
      <c r="E2110" s="141">
        <v>1399.9363636363601</v>
      </c>
      <c r="F2110" s="141">
        <v>3.7373333333333298</v>
      </c>
      <c r="G2110" s="141">
        <v>84.465000000000003</v>
      </c>
      <c r="H2110" s="141">
        <v>37.119999999999997</v>
      </c>
      <c r="I2110" s="141">
        <v>6.6205909090909101</v>
      </c>
      <c r="J2110" s="141">
        <v>7.6310000000000002</v>
      </c>
      <c r="K2110" s="141">
        <v>62.54</v>
      </c>
      <c r="L2110" s="144"/>
      <c r="M2110" s="141">
        <v>48183</v>
      </c>
      <c r="N2110" s="141">
        <v>3954.7820454545499</v>
      </c>
      <c r="O2110" s="144"/>
      <c r="R2110" s="10"/>
    </row>
    <row r="2111" spans="1:18" ht="14.4" x14ac:dyDescent="0.3">
      <c r="A2111" s="143">
        <v>45357.87636574074</v>
      </c>
      <c r="B2111" s="46">
        <f t="shared" si="32"/>
        <v>45357.876388888893</v>
      </c>
      <c r="C2111" s="141">
        <v>0.44171818181818201</v>
      </c>
      <c r="D2111" s="141">
        <v>2.5666500000000001</v>
      </c>
      <c r="E2111" s="141">
        <v>1400.19047619048</v>
      </c>
      <c r="F2111" s="141">
        <v>3.77285714285714</v>
      </c>
      <c r="G2111" s="141">
        <v>93.625</v>
      </c>
      <c r="H2111" s="141">
        <v>37.115000000000002</v>
      </c>
      <c r="I2111" s="141">
        <v>6.5656499999999998</v>
      </c>
      <c r="J2111" s="141">
        <v>7.9</v>
      </c>
      <c r="K2111" s="141">
        <v>64.558333333333294</v>
      </c>
      <c r="L2111" s="144"/>
      <c r="M2111" s="141">
        <v>48382.166666666701</v>
      </c>
      <c r="N2111" s="141">
        <v>3952.99913636364</v>
      </c>
      <c r="O2111" s="144"/>
      <c r="R2111" s="10"/>
    </row>
    <row r="2112" spans="1:18" ht="14.4" x14ac:dyDescent="0.3">
      <c r="A2112" s="143">
        <v>45357.877060185187</v>
      </c>
      <c r="B2112" s="46">
        <f t="shared" si="32"/>
        <v>45357.877083333333</v>
      </c>
      <c r="C2112" s="141">
        <v>0.10505</v>
      </c>
      <c r="D2112" s="141">
        <v>2.9003227272727301</v>
      </c>
      <c r="E2112" s="141">
        <v>1400.41</v>
      </c>
      <c r="F2112" s="141">
        <v>3.84</v>
      </c>
      <c r="G2112" s="141">
        <v>100</v>
      </c>
      <c r="H2112" s="141">
        <v>37.119999999999997</v>
      </c>
      <c r="I2112" s="141">
        <v>6.6422499999999998</v>
      </c>
      <c r="J2112" s="141">
        <v>8.14</v>
      </c>
      <c r="K2112" s="141">
        <v>71.775000000000006</v>
      </c>
      <c r="L2112" s="144"/>
      <c r="M2112" s="141">
        <v>48705</v>
      </c>
      <c r="N2112" s="141">
        <v>3951.22177272727</v>
      </c>
      <c r="O2112" s="144"/>
      <c r="R2112" s="10"/>
    </row>
    <row r="2113" spans="1:18" ht="14.4" x14ac:dyDescent="0.3">
      <c r="A2113" s="143">
        <v>45357.877754629626</v>
      </c>
      <c r="B2113" s="46">
        <f t="shared" si="32"/>
        <v>45357.87777777778</v>
      </c>
      <c r="C2113" s="141">
        <v>5.3478260869565196E-4</v>
      </c>
      <c r="D2113" s="141">
        <v>2.9988434782608699</v>
      </c>
      <c r="E2113" s="141">
        <v>1400.07</v>
      </c>
      <c r="F2113" s="141">
        <v>3.9438461538461498</v>
      </c>
      <c r="G2113" s="141">
        <v>100</v>
      </c>
      <c r="H2113" s="141">
        <v>37.130000000000003</v>
      </c>
      <c r="I2113" s="141">
        <v>6.6738095238095196</v>
      </c>
      <c r="J2113" s="141">
        <v>8.1440000000000001</v>
      </c>
      <c r="K2113" s="141">
        <v>80.007857142857105</v>
      </c>
      <c r="L2113" s="144"/>
      <c r="M2113" s="141">
        <v>48748</v>
      </c>
      <c r="N2113" s="141">
        <v>3949.4000869565202</v>
      </c>
      <c r="O2113" s="144"/>
      <c r="R2113" s="10"/>
    </row>
    <row r="2114" spans="1:18" ht="14.4" x14ac:dyDescent="0.3">
      <c r="A2114" s="143">
        <v>45357.878449074073</v>
      </c>
      <c r="B2114" s="46">
        <f t="shared" si="32"/>
        <v>45357.878472222226</v>
      </c>
      <c r="C2114" s="141">
        <v>8.4090909090909095E-4</v>
      </c>
      <c r="D2114" s="141">
        <v>3.00551818181818</v>
      </c>
      <c r="E2114" s="141">
        <v>1400.1523809523801</v>
      </c>
      <c r="F2114" s="141">
        <v>4.0540000000000003</v>
      </c>
      <c r="G2114" s="141">
        <v>100</v>
      </c>
      <c r="H2114" s="141">
        <v>37.165714285714301</v>
      </c>
      <c r="I2114" s="141">
        <v>6.6382857142857103</v>
      </c>
      <c r="J2114" s="141">
        <v>8.37916666666667</v>
      </c>
      <c r="K2114" s="141">
        <v>85.195384615384597</v>
      </c>
      <c r="L2114" s="144"/>
      <c r="M2114" s="141">
        <v>48748</v>
      </c>
      <c r="N2114" s="141">
        <v>3947.5693181818201</v>
      </c>
      <c r="O2114" s="144"/>
      <c r="R2114" s="10"/>
    </row>
    <row r="2115" spans="1:18" ht="14.4" x14ac:dyDescent="0.3">
      <c r="A2115" s="143">
        <v>45357.879143518519</v>
      </c>
      <c r="B2115" s="46">
        <f t="shared" ref="B2115:B2124" si="33">MROUND(A2115,"00:01:00")</f>
        <v>45357.879166666666</v>
      </c>
      <c r="C2115" s="141">
        <v>8.7000000000000001E-4</v>
      </c>
      <c r="D2115" s="141">
        <v>3.0049636363636401</v>
      </c>
      <c r="E2115" s="141">
        <v>1400.2952380952399</v>
      </c>
      <c r="F2115" s="141">
        <v>4.06666666666667</v>
      </c>
      <c r="G2115" s="141">
        <v>100</v>
      </c>
      <c r="H2115" s="141">
        <v>37.225000000000001</v>
      </c>
      <c r="I2115" s="141">
        <v>6.6265000000000001</v>
      </c>
      <c r="J2115" s="141">
        <v>8.9661538461538495</v>
      </c>
      <c r="K2115" s="141">
        <v>85.683636363636396</v>
      </c>
      <c r="L2115" s="144"/>
      <c r="M2115" s="141">
        <v>48748</v>
      </c>
      <c r="N2115" s="141">
        <v>3945.7727272727302</v>
      </c>
      <c r="O2115" s="144"/>
      <c r="R2115" s="10"/>
    </row>
    <row r="2116" spans="1:18" ht="14.4" x14ac:dyDescent="0.3">
      <c r="A2116" s="143">
        <v>45357.879837962966</v>
      </c>
      <c r="B2116" s="46">
        <f t="shared" si="33"/>
        <v>45357.879861111112</v>
      </c>
      <c r="C2116" s="141">
        <v>5.2857142857142903E-4</v>
      </c>
      <c r="D2116" s="141">
        <v>2.9968363636363602</v>
      </c>
      <c r="E2116" s="141">
        <v>1399.9631578947401</v>
      </c>
      <c r="F2116" s="141">
        <v>4.6210000000000004</v>
      </c>
      <c r="G2116" s="141">
        <v>100</v>
      </c>
      <c r="H2116" s="141">
        <v>37.277500000000003</v>
      </c>
      <c r="I2116" s="141">
        <v>6.6400625</v>
      </c>
      <c r="J2116" s="141">
        <v>9.3933333333333309</v>
      </c>
      <c r="K2116" s="141">
        <v>85.468888888888898</v>
      </c>
      <c r="L2116" s="144"/>
      <c r="M2116" s="141">
        <v>48748</v>
      </c>
      <c r="N2116" s="141">
        <v>3944.0503181818199</v>
      </c>
      <c r="O2116" s="144"/>
      <c r="R2116" s="10"/>
    </row>
    <row r="2117" spans="1:18" ht="14.4" x14ac:dyDescent="0.3">
      <c r="A2117" s="143">
        <v>45357.880532407406</v>
      </c>
      <c r="B2117" s="46">
        <f t="shared" si="33"/>
        <v>45357.880555555559</v>
      </c>
      <c r="C2117" s="141">
        <v>-1.90476190476191E-5</v>
      </c>
      <c r="D2117" s="141">
        <v>3.0001545454545502</v>
      </c>
      <c r="E2117" s="141">
        <v>1400.61428571429</v>
      </c>
      <c r="F2117" s="141">
        <v>5.3588235294117599</v>
      </c>
      <c r="G2117" s="141">
        <v>100</v>
      </c>
      <c r="H2117" s="141">
        <v>37.375</v>
      </c>
      <c r="I2117" s="141">
        <v>6.6108571428571397</v>
      </c>
      <c r="J2117" s="141">
        <v>9.5262499999999992</v>
      </c>
      <c r="K2117" s="141">
        <v>85.501249999999999</v>
      </c>
      <c r="L2117" s="144"/>
      <c r="M2117" s="141">
        <v>48762.25</v>
      </c>
      <c r="N2117" s="141">
        <v>3942.1953181818199</v>
      </c>
      <c r="O2117" s="144"/>
      <c r="R2117" s="10"/>
    </row>
    <row r="2118" spans="1:18" ht="14.4" x14ac:dyDescent="0.3">
      <c r="A2118" s="143">
        <v>45357.881226851852</v>
      </c>
      <c r="B2118" s="46">
        <f t="shared" si="33"/>
        <v>45357.881249999999</v>
      </c>
      <c r="C2118" s="141">
        <v>1.81818181818182E-4</v>
      </c>
      <c r="D2118" s="141">
        <v>3.0009391304347801</v>
      </c>
      <c r="E2118" s="141">
        <v>1399.9749999999999</v>
      </c>
      <c r="F2118" s="141">
        <v>5.26</v>
      </c>
      <c r="G2118" s="141">
        <v>100</v>
      </c>
      <c r="H2118" s="141">
        <v>37.494999999999997</v>
      </c>
      <c r="I2118" s="141">
        <v>6.6144545454545502</v>
      </c>
      <c r="J2118" s="141">
        <v>9.5</v>
      </c>
      <c r="K2118" s="141">
        <v>85.621428571428595</v>
      </c>
      <c r="L2118" s="144"/>
      <c r="M2118" s="141">
        <v>48888.375</v>
      </c>
      <c r="N2118" s="141">
        <v>3940.3905</v>
      </c>
      <c r="O2118" s="144"/>
      <c r="R2118" s="10"/>
    </row>
    <row r="2119" spans="1:18" ht="14.4" x14ac:dyDescent="0.3">
      <c r="A2119" s="143">
        <v>45357.881921296299</v>
      </c>
      <c r="B2119" s="46">
        <f t="shared" si="33"/>
        <v>45357.881944444445</v>
      </c>
      <c r="C2119" s="141">
        <v>1.22857142857143E-3</v>
      </c>
      <c r="D2119" s="141">
        <v>3.0022545454545502</v>
      </c>
      <c r="E2119" s="141">
        <v>1399.69047619048</v>
      </c>
      <c r="F2119" s="141">
        <v>4.91409090909091</v>
      </c>
      <c r="G2119" s="141">
        <v>100</v>
      </c>
      <c r="H2119" s="141">
        <v>37.578333333333298</v>
      </c>
      <c r="I2119" s="141">
        <v>6.60438095238095</v>
      </c>
      <c r="J2119" s="141">
        <v>9.3092307692307692</v>
      </c>
      <c r="K2119" s="141">
        <v>85.915833333333296</v>
      </c>
      <c r="L2119" s="144"/>
      <c r="M2119" s="141">
        <v>48999.666666666701</v>
      </c>
      <c r="N2119" s="141">
        <v>3938.6319090909101</v>
      </c>
      <c r="O2119" s="144"/>
      <c r="R2119" s="10"/>
    </row>
    <row r="2120" spans="1:18" ht="14.4" x14ac:dyDescent="0.3">
      <c r="A2120" s="143">
        <v>45357.882615740738</v>
      </c>
      <c r="B2120" s="46">
        <f t="shared" si="33"/>
        <v>45357.882638888892</v>
      </c>
      <c r="C2120" s="141">
        <v>3.4499999999999998E-4</v>
      </c>
      <c r="D2120" s="141">
        <v>3.0026250000000001</v>
      </c>
      <c r="E2120" s="141">
        <v>1399.835</v>
      </c>
      <c r="F2120" s="141">
        <v>4.4189473684210503</v>
      </c>
      <c r="G2120" s="141">
        <v>100</v>
      </c>
      <c r="H2120" s="141">
        <v>37.619999999999997</v>
      </c>
      <c r="I2120" s="141">
        <v>6.60973684210526</v>
      </c>
      <c r="J2120" s="141">
        <v>9.0733333333333306</v>
      </c>
      <c r="K2120" s="141">
        <v>86.142499999999998</v>
      </c>
      <c r="L2120" s="144"/>
      <c r="M2120" s="141">
        <v>49068.2</v>
      </c>
      <c r="N2120" s="141">
        <v>3936.9706999999999</v>
      </c>
      <c r="O2120" s="144"/>
      <c r="R2120" s="10"/>
    </row>
    <row r="2121" spans="1:18" ht="14.4" x14ac:dyDescent="0.3">
      <c r="A2121" s="143">
        <v>45357.883310185185</v>
      </c>
      <c r="B2121" s="46">
        <f t="shared" si="33"/>
        <v>45357.883333333339</v>
      </c>
      <c r="C2121" s="141">
        <v>1.2727272727272701E-4</v>
      </c>
      <c r="D2121" s="141">
        <v>2.9985363636363598</v>
      </c>
      <c r="E2121" s="141">
        <v>1400.1090909090899</v>
      </c>
      <c r="F2121" s="141">
        <v>37.865000000000002</v>
      </c>
      <c r="G2121" s="141">
        <v>89.38</v>
      </c>
      <c r="H2121" s="141">
        <v>37.555</v>
      </c>
      <c r="I2121" s="141">
        <v>6.6797272727272698</v>
      </c>
      <c r="J2121" s="141">
        <v>8.8375000000000004</v>
      </c>
      <c r="K2121" s="141">
        <v>86.37</v>
      </c>
      <c r="L2121" s="144"/>
      <c r="M2121" s="141">
        <v>49114</v>
      </c>
      <c r="N2121" s="141">
        <v>3936.5531666666702</v>
      </c>
      <c r="O2121" s="144"/>
      <c r="R2121" s="10"/>
    </row>
    <row r="2122" spans="1:18" ht="14.4" x14ac:dyDescent="0.3">
      <c r="A2122" s="143">
        <v>45357.884004629632</v>
      </c>
      <c r="B2122" s="46">
        <f t="shared" si="33"/>
        <v>45357.884027777778</v>
      </c>
      <c r="C2122" s="141">
        <v>0.80043913043478299</v>
      </c>
      <c r="D2122" s="141">
        <v>2.1798391304347802</v>
      </c>
      <c r="E2122" s="141">
        <v>1399.79130434783</v>
      </c>
      <c r="F2122" s="141">
        <v>200.691739130435</v>
      </c>
      <c r="G2122" s="141">
        <v>50.6</v>
      </c>
      <c r="H2122" s="141">
        <v>37.155217391304298</v>
      </c>
      <c r="I2122" s="141">
        <v>6.8431739130434801</v>
      </c>
      <c r="J2122" s="141">
        <v>8.3291666666666693</v>
      </c>
      <c r="K2122" s="141">
        <v>86.706666666666706</v>
      </c>
      <c r="L2122" s="144"/>
      <c r="M2122" s="141">
        <v>49114</v>
      </c>
      <c r="N2122" s="141">
        <v>3936.5897500000001</v>
      </c>
      <c r="O2122" s="144"/>
      <c r="R2122" s="10"/>
    </row>
    <row r="2123" spans="1:18" ht="14.4" x14ac:dyDescent="0.3">
      <c r="A2123" s="143">
        <v>45357.884699074071</v>
      </c>
      <c r="B2123" s="46">
        <f t="shared" si="33"/>
        <v>45357.884722222225</v>
      </c>
      <c r="C2123" s="141">
        <v>2.5994045454545498</v>
      </c>
      <c r="D2123" s="141">
        <v>0.38570454545454502</v>
      </c>
      <c r="E2123" s="141">
        <v>1400.3909090909101</v>
      </c>
      <c r="F2123" s="141">
        <v>163.69999999999999</v>
      </c>
      <c r="G2123" s="141">
        <v>21.65</v>
      </c>
      <c r="H2123" s="141">
        <v>36.591818181818198</v>
      </c>
      <c r="I2123" s="141">
        <v>6.9790000000000001</v>
      </c>
      <c r="J2123" s="141">
        <v>6.87307692307692</v>
      </c>
      <c r="K2123" s="141">
        <v>78.694999999999993</v>
      </c>
      <c r="L2123" s="144"/>
      <c r="M2123" s="141">
        <v>49114</v>
      </c>
      <c r="N2123" s="141">
        <v>3936.5805999999998</v>
      </c>
      <c r="O2123" s="144"/>
      <c r="R2123" s="10"/>
    </row>
    <row r="2124" spans="1:18" ht="14.4" x14ac:dyDescent="0.3">
      <c r="A2124" s="143">
        <v>45357.885393518518</v>
      </c>
      <c r="B2124" s="46">
        <f t="shared" si="33"/>
        <v>45357.885416666672</v>
      </c>
      <c r="C2124" s="141">
        <v>2.8898476190476199</v>
      </c>
      <c r="D2124" s="141">
        <v>0.10465000000000001</v>
      </c>
      <c r="E2124" s="141">
        <v>1399.8954545454501</v>
      </c>
      <c r="F2124" s="141">
        <v>22.930454545454499</v>
      </c>
      <c r="G2124" s="141">
        <v>29.024999999999999</v>
      </c>
      <c r="H2124" s="141">
        <v>36.024090909090901</v>
      </c>
      <c r="I2124" s="141">
        <v>7.0634090909090901</v>
      </c>
      <c r="J2124" s="141">
        <v>5.2823076923076897</v>
      </c>
      <c r="K2124" s="141">
        <v>47.608333333333299</v>
      </c>
      <c r="L2124" s="144"/>
      <c r="M2124" s="141">
        <v>49114</v>
      </c>
      <c r="N2124" s="141">
        <v>3936.486625</v>
      </c>
      <c r="O2124" s="144">
        <f>892-700.3</f>
        <v>191.70000000000005</v>
      </c>
      <c r="R2124" s="10"/>
    </row>
  </sheetData>
  <autoFilter ref="A1:N2124" xr:uid="{00000000-0001-0000-0100-000000000000}"/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124"/>
  <sheetViews>
    <sheetView zoomScale="85" zoomScaleNormal="85" zoomScalePageLayoutView="12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ColWidth="11.44140625" defaultRowHeight="13.2" x14ac:dyDescent="0.25"/>
  <cols>
    <col min="1" max="1" width="9.88671875" bestFit="1" customWidth="1"/>
    <col min="2" max="2" width="21.33203125" style="5" bestFit="1" customWidth="1"/>
    <col min="3" max="3" width="20.6640625" style="5" bestFit="1" customWidth="1"/>
    <col min="4" max="4" width="16.44140625" style="5" bestFit="1" customWidth="1"/>
    <col min="5" max="5" width="8.33203125" style="5" bestFit="1" customWidth="1"/>
    <col min="6" max="6" width="13.88671875" style="5" bestFit="1" customWidth="1"/>
    <col min="7" max="7" width="15.109375" style="5" bestFit="1" customWidth="1"/>
    <col min="8" max="8" width="16.33203125" style="5" bestFit="1" customWidth="1"/>
    <col min="9" max="9" width="15.88671875" style="5" bestFit="1" customWidth="1"/>
    <col min="10" max="10" width="6.33203125" style="5" bestFit="1" customWidth="1"/>
    <col min="11" max="11" width="12.109375" style="5" bestFit="1" customWidth="1"/>
    <col min="12" max="12" width="12.6640625" style="5" bestFit="1" customWidth="1"/>
    <col min="13" max="13" width="12.6640625" style="10" bestFit="1" customWidth="1"/>
    <col min="14" max="14" width="15.88671875" style="5" bestFit="1" customWidth="1"/>
    <col min="15" max="15" width="16" style="5" bestFit="1" customWidth="1"/>
    <col min="16" max="16" width="20.88671875" bestFit="1" customWidth="1"/>
    <col min="17" max="17" width="15.6640625" bestFit="1" customWidth="1"/>
    <col min="18" max="18" width="20.109375" bestFit="1" customWidth="1"/>
    <col min="19" max="19" width="15.109375" bestFit="1" customWidth="1"/>
  </cols>
  <sheetData>
    <row r="1" spans="1:17" x14ac:dyDescent="0.25">
      <c r="A1" t="s">
        <v>62</v>
      </c>
      <c r="B1" s="9" t="s">
        <v>63</v>
      </c>
      <c r="C1" s="9" t="s">
        <v>64</v>
      </c>
      <c r="D1" s="9" t="s">
        <v>65</v>
      </c>
      <c r="E1" t="s">
        <v>66</v>
      </c>
      <c r="F1" s="9" t="s">
        <v>67</v>
      </c>
      <c r="G1" s="9" t="s">
        <v>68</v>
      </c>
      <c r="H1" t="s">
        <v>69</v>
      </c>
      <c r="I1" t="s">
        <v>70</v>
      </c>
      <c r="J1" t="s">
        <v>71</v>
      </c>
      <c r="K1" s="9" t="s">
        <v>55</v>
      </c>
      <c r="L1" s="9" t="s">
        <v>72</v>
      </c>
      <c r="M1" s="9" t="s">
        <v>56</v>
      </c>
      <c r="N1" t="s">
        <v>73</v>
      </c>
      <c r="O1" s="9" t="s">
        <v>74</v>
      </c>
      <c r="P1" s="9" t="s">
        <v>75</v>
      </c>
      <c r="Q1" s="9" t="s">
        <v>173</v>
      </c>
    </row>
    <row r="2" spans="1:17" x14ac:dyDescent="0.25">
      <c r="A2" s="5">
        <f>ROUND((Online_RAW!B2-General!$B$10)*24,3)</f>
        <v>0</v>
      </c>
      <c r="B2" s="5">
        <f>General!$B$12+Online_ANA!K2/1000+Online_ANA!L2/1000+Online_ANA!M2/1000/General!$B$22-SUM($P$2:P2)/1000/General!$B$24+SUM($Q$2:Q2)/1000/General!$B$24</f>
        <v>1.08</v>
      </c>
      <c r="C2" s="5">
        <f>Online_RAW!K2</f>
        <v>20.515000000000001</v>
      </c>
      <c r="D2" s="5">
        <f>Online_RAW!J2</f>
        <v>0.04</v>
      </c>
      <c r="E2" s="5">
        <f>(1-F2/100-G2/100)/(1-C2/100-D2/100-General!$B$17/100)</f>
        <v>1.0018692316678999</v>
      </c>
      <c r="F2" s="5">
        <f>N2*General!$B$14/(N2+O2)+O2*100/(N2+O2)</f>
        <v>20.8</v>
      </c>
      <c r="G2" s="5">
        <f>N2*General!$B$15/(N2+O2)</f>
        <v>0.04</v>
      </c>
      <c r="H2" s="5">
        <f>(N2+O2)*(1/General!$B$20)*((F2/100)-E2*(C2/100))*1000/B2</f>
        <v>12.229422087572853</v>
      </c>
      <c r="I2" s="5">
        <f>(N2+O2)*(1/General!$B$20)*((D2/100)*E2-(G2/100))*1000/B2</f>
        <v>3.707175620325616E-3</v>
      </c>
      <c r="J2" s="5">
        <f t="shared" ref="J2:J56" si="0">I2/H2</f>
        <v>3.0313579773264421E-4</v>
      </c>
      <c r="K2" s="5">
        <f>MAX(Online_RAW!$L$2-Online_RAW!L2,0)</f>
        <v>0</v>
      </c>
      <c r="L2" s="5">
        <f>0.0039*(Online_RAW!M2)</f>
        <v>0</v>
      </c>
      <c r="M2" s="10">
        <f>Online_RAW!$N$2-Online_RAW!N2</f>
        <v>0</v>
      </c>
      <c r="N2" s="5">
        <f>Online_RAW!C2*60</f>
        <v>120.0226363636362</v>
      </c>
      <c r="O2" s="5">
        <f>MAX(0, Online_RAW!D2*60)</f>
        <v>0</v>
      </c>
      <c r="P2" s="5">
        <f>_xlfn.IFNA(VLOOKUP(A2,Sampling!$D$7:$E$14,2,FALSE),0)</f>
        <v>20</v>
      </c>
      <c r="Q2">
        <f>_xlfn.IFNA(VLOOKUP(A2,Refill!$D$6:$G$8,2,FALSE),0)</f>
        <v>0</v>
      </c>
    </row>
    <row r="3" spans="1:17" x14ac:dyDescent="0.25">
      <c r="A3" s="5">
        <f>ROUND((Online_RAW!B3-General!$B$10)*24,3)</f>
        <v>1.7000000000000001E-2</v>
      </c>
      <c r="B3" s="5">
        <f>General!$B$12+Online_ANA!K3/1000+Online_ANA!L3/1000+Online_ANA!M3/1000/General!$B$22-SUM($P$2:P3)/1000/General!$B$24+SUM($Q$2:Q3)/1000/General!$B$24</f>
        <v>1.08</v>
      </c>
      <c r="C3" s="5">
        <f>Online_RAW!K3</f>
        <v>20.5</v>
      </c>
      <c r="D3" s="5">
        <f>Online_RAW!J3</f>
        <v>0.04</v>
      </c>
      <c r="E3" s="5">
        <f>(1-F3/100-G3/100)/(1-C3/100-D3/100-General!$B$17/100)</f>
        <v>1.0016790690657076</v>
      </c>
      <c r="F3" s="5">
        <f>N3*General!$B$14/(N3+O3)+O3*100/(N3+O3)</f>
        <v>20.8</v>
      </c>
      <c r="G3" s="5">
        <f>N3*General!$B$15/(N3+O3)</f>
        <v>0.04</v>
      </c>
      <c r="H3" s="5">
        <f>(N3+O3)*(1/General!$B$20)*((F3/100)-E3*(C3/100))*1000/B3</f>
        <v>13.172076745230553</v>
      </c>
      <c r="I3" s="5">
        <f>(N3+O3)*(1/General!$B$20)*((D3/100)*E3-(G3/100))*1000/B3</f>
        <v>3.3311097015909989E-3</v>
      </c>
      <c r="J3" s="5">
        <f t="shared" si="0"/>
        <v>2.5289176232572077E-4</v>
      </c>
      <c r="K3" s="5">
        <f>MAX(Online_RAW!$L$2-Online_RAW!L3,0)</f>
        <v>0</v>
      </c>
      <c r="L3" s="5">
        <f>0.0039*(Online_RAW!M3)</f>
        <v>0</v>
      </c>
      <c r="M3" s="10">
        <f>Online_RAW!$N$2-Online_RAW!N3</f>
        <v>0</v>
      </c>
      <c r="N3" s="5">
        <f>Online_RAW!C3*60</f>
        <v>120.06142857142861</v>
      </c>
      <c r="O3" s="5">
        <f>MAX(0, Online_RAW!D3*60)</f>
        <v>0</v>
      </c>
      <c r="P3" s="5">
        <f>_xlfn.IFNA(VLOOKUP(A3,Sampling!$D$7:$E$14,2,FALSE),0)</f>
        <v>0</v>
      </c>
      <c r="Q3">
        <f>_xlfn.IFNA(VLOOKUP(A3,Refill!$D$6:$G$8,2,FALSE),0)</f>
        <v>0</v>
      </c>
    </row>
    <row r="4" spans="1:17" x14ac:dyDescent="0.25">
      <c r="A4" s="5">
        <f>ROUND((Online_RAW!B4-General!$B$10)*24,3)</f>
        <v>3.3000000000000002E-2</v>
      </c>
      <c r="B4" s="5">
        <f>General!$B$12+Online_ANA!K4/1000+Online_ANA!L4/1000+Online_ANA!M4/1000/General!$B$22-SUM($P$2:P4)/1000/General!$B$24+SUM($Q$2:Q4)/1000/General!$B$24</f>
        <v>1.08</v>
      </c>
      <c r="C4" s="5">
        <f>Online_RAW!K4</f>
        <v>20.495000000000001</v>
      </c>
      <c r="D4" s="5">
        <f>Online_RAW!J4</f>
        <v>0.04</v>
      </c>
      <c r="E4" s="5">
        <f>(1-F4/100-G4/100)/(1-C4/100-D4/100-General!$B$17/100)</f>
        <v>1.0016156975725603</v>
      </c>
      <c r="F4" s="5">
        <f>N4*General!$B$14/(N4+O4)+O4*100/(N4+O4)</f>
        <v>20.8</v>
      </c>
      <c r="G4" s="5">
        <f>N4*General!$B$15/(N4+O4)</f>
        <v>0.04</v>
      </c>
      <c r="H4" s="5">
        <f>(N4+O4)*(1/General!$B$20)*((F4/100)-E4*(C4/100))*1000/B4</f>
        <v>13.465836493643387</v>
      </c>
      <c r="I4" s="5">
        <f>(N4+O4)*(1/General!$B$20)*((D4/100)*E4-(G4/100))*1000/B4</f>
        <v>3.2008558100511662E-3</v>
      </c>
      <c r="J4" s="5">
        <f t="shared" si="0"/>
        <v>2.3770196612458094E-4</v>
      </c>
      <c r="K4" s="5">
        <f>MAX(Online_RAW!$L$2-Online_RAW!L4,0)</f>
        <v>0</v>
      </c>
      <c r="L4" s="5">
        <f>0.0039*(Online_RAW!M4)</f>
        <v>0</v>
      </c>
      <c r="M4" s="10">
        <f>Online_RAW!$N$2-Online_RAW!N4</f>
        <v>0</v>
      </c>
      <c r="N4" s="5">
        <f>Online_RAW!C4*60</f>
        <v>119.8917142857144</v>
      </c>
      <c r="O4" s="5">
        <f>MAX(0, Online_RAW!D4*60)</f>
        <v>0</v>
      </c>
      <c r="P4" s="5">
        <f>_xlfn.IFNA(VLOOKUP(A4,Sampling!$D$7:$E$14,2,FALSE),0)</f>
        <v>0</v>
      </c>
      <c r="Q4">
        <f>_xlfn.IFNA(VLOOKUP(A4,Refill!$D$6:$G$8,2,FALSE),0)</f>
        <v>0</v>
      </c>
    </row>
    <row r="5" spans="1:17" x14ac:dyDescent="0.25">
      <c r="A5" s="5">
        <f>ROUND((Online_RAW!B5-General!$B$10)*24,3)</f>
        <v>0.05</v>
      </c>
      <c r="B5" s="5">
        <f>General!$B$12+Online_ANA!K5/1000+Online_ANA!L5/1000+Online_ANA!M5/1000/General!$B$22-SUM($P$2:P5)/1000/General!$B$24+SUM($Q$2:Q5)/1000/General!$B$24</f>
        <v>1.08</v>
      </c>
      <c r="C5" s="5">
        <f>Online_RAW!K5</f>
        <v>20.5</v>
      </c>
      <c r="D5" s="5">
        <f>Online_RAW!J5</f>
        <v>0.05</v>
      </c>
      <c r="E5" s="5">
        <f>(1-F5/100-G5/100)/(1-C5/100-D5/100-General!$B$17/100)</f>
        <v>1.0018058361118547</v>
      </c>
      <c r="F5" s="5">
        <f>N5*General!$B$14/(N5+O5)+O5*100/(N5+O5)</f>
        <v>20.8</v>
      </c>
      <c r="G5" s="5">
        <f>N5*General!$B$15/(N5+O5)</f>
        <v>0.04</v>
      </c>
      <c r="H5" s="5">
        <f>(N5+O5)*(1/General!$B$20)*((F5/100)-E5*(C5/100))*1000/B5</f>
        <v>13.032488564356276</v>
      </c>
      <c r="I5" s="5">
        <f>(N5+O5)*(1/General!$B$20)*((D5/100)*E5-(G5/100))*1000/B5</f>
        <v>0.50004347364163138</v>
      </c>
      <c r="J5" s="5">
        <f t="shared" si="0"/>
        <v>3.836899385503742E-2</v>
      </c>
      <c r="K5" s="5">
        <f>MAX(Online_RAW!$L$2-Online_RAW!L5,0)</f>
        <v>0</v>
      </c>
      <c r="L5" s="5">
        <f>0.0039*(Online_RAW!M5)</f>
        <v>0</v>
      </c>
      <c r="M5" s="10">
        <f>Online_RAW!$N$2-Online_RAW!N5</f>
        <v>0</v>
      </c>
      <c r="N5" s="5">
        <f>Online_RAW!C5*60</f>
        <v>119.962956521739</v>
      </c>
      <c r="O5" s="5">
        <f>MAX(0, Online_RAW!D5*60)</f>
        <v>0</v>
      </c>
      <c r="P5" s="5">
        <f>_xlfn.IFNA(VLOOKUP(A5,Sampling!$D$7:$E$14,2,FALSE),0)</f>
        <v>0</v>
      </c>
      <c r="Q5">
        <f>_xlfn.IFNA(VLOOKUP(A5,Refill!$D$6:$G$8,2,FALSE),0)</f>
        <v>0</v>
      </c>
    </row>
    <row r="6" spans="1:17" x14ac:dyDescent="0.25">
      <c r="A6" s="5">
        <f>ROUND((Online_RAW!B6-General!$B$10)*24,3)</f>
        <v>6.7000000000000004E-2</v>
      </c>
      <c r="B6" s="5">
        <f>General!$B$12+Online_ANA!K6/1000+Online_ANA!L6/1000+Online_ANA!M6/1000/General!$B$22-SUM($P$2:P6)/1000/General!$B$24+SUM($Q$2:Q6)/1000/General!$B$24</f>
        <v>1.08</v>
      </c>
      <c r="C6" s="5">
        <f>Online_RAW!K6</f>
        <v>20.495000000000001</v>
      </c>
      <c r="D6" s="5">
        <f>Online_RAW!J6</f>
        <v>4.4999999999999998E-2</v>
      </c>
      <c r="E6" s="5">
        <f>(1-F6/100-G6/100)/(1-C6/100-D6/100-General!$B$17/100)</f>
        <v>1.0016790690657076</v>
      </c>
      <c r="F6" s="5">
        <f>N6*General!$B$14/(N6+O6)+O6*100/(N6+O6)</f>
        <v>20.8</v>
      </c>
      <c r="G6" s="5">
        <f>N6*General!$B$15/(N6+O6)</f>
        <v>3.9999999999999994E-2</v>
      </c>
      <c r="H6" s="5">
        <f>(N6+O6)*(1/General!$B$20)*((F6/100)-E6*(C6/100))*1000/B6</f>
        <v>13.419650608453829</v>
      </c>
      <c r="I6" s="5">
        <f>(N6+O6)*(1/General!$B$20)*((D6/100)*E6-(G6/100))*1000/B6</f>
        <v>0.2517197638928757</v>
      </c>
      <c r="J6" s="5">
        <f t="shared" si="0"/>
        <v>1.87575497482999E-2</v>
      </c>
      <c r="K6" s="5">
        <f>MAX(Online_RAW!$L$2-Online_RAW!L6,0)</f>
        <v>0</v>
      </c>
      <c r="L6" s="5">
        <f>0.0039*(Online_RAW!M6)</f>
        <v>0</v>
      </c>
      <c r="M6" s="10">
        <f>Online_RAW!$N$2-Online_RAW!N6</f>
        <v>0</v>
      </c>
      <c r="N6" s="5">
        <f>Online_RAW!C6*60</f>
        <v>120.054</v>
      </c>
      <c r="O6" s="5">
        <f>MAX(0, Online_RAW!D6*60)</f>
        <v>0</v>
      </c>
      <c r="P6" s="5">
        <f>_xlfn.IFNA(VLOOKUP(A6,Sampling!$D$7:$E$14,2,FALSE),0)</f>
        <v>0</v>
      </c>
      <c r="Q6">
        <f>_xlfn.IFNA(VLOOKUP(A6,Refill!$D$6:$G$8,2,FALSE),0)</f>
        <v>0</v>
      </c>
    </row>
    <row r="7" spans="1:17" x14ac:dyDescent="0.25">
      <c r="A7" s="5">
        <f>ROUND((Online_RAW!B7-General!$B$10)*24,3)</f>
        <v>8.3000000000000004E-2</v>
      </c>
      <c r="B7" s="5">
        <f>General!$B$12+Online_ANA!K7/1000+Online_ANA!L7/1000+Online_ANA!M7/1000/General!$B$22-SUM($P$2:P7)/1000/General!$B$24+SUM($Q$2:Q7)/1000/General!$B$24</f>
        <v>1.08</v>
      </c>
      <c r="C7" s="5">
        <f>Online_RAW!K7</f>
        <v>20.496666666666702</v>
      </c>
      <c r="D7" s="5">
        <f>Online_RAW!J7</f>
        <v>4.4999999999999998E-2</v>
      </c>
      <c r="E7" s="5">
        <f>(1-F7/100-G7/100)/(1-C7/100-D7/100-General!$B$17/100)</f>
        <v>1.0017001946787805</v>
      </c>
      <c r="F7" s="5">
        <f>N7*General!$B$14/(N7+O7)+O7*100/(N7+O7)</f>
        <v>20.8</v>
      </c>
      <c r="G7" s="5">
        <f>N7*General!$B$15/(N7+O7)</f>
        <v>0.04</v>
      </c>
      <c r="H7" s="5">
        <f>(N7+O7)*(1/General!$B$20)*((F7/100)-E7*(C7/100))*1000/B7</f>
        <v>13.306547077358683</v>
      </c>
      <c r="I7" s="5">
        <f>(N7+O7)*(1/General!$B$20)*((D7/100)*E7-(G7/100))*1000/B7</f>
        <v>0.25159990450777558</v>
      </c>
      <c r="J7" s="5">
        <f t="shared" si="0"/>
        <v>1.8907978384255456E-2</v>
      </c>
      <c r="K7" s="5">
        <f>MAX(Online_RAW!$L$2-Online_RAW!L7,0)</f>
        <v>0</v>
      </c>
      <c r="L7" s="5">
        <f>0.0039*(Online_RAW!M7)</f>
        <v>0</v>
      </c>
      <c r="M7" s="10">
        <f>Online_RAW!$N$2-Online_RAW!N7</f>
        <v>0</v>
      </c>
      <c r="N7" s="5">
        <f>Online_RAW!C7*60</f>
        <v>119.97436363636379</v>
      </c>
      <c r="O7" s="5">
        <f>MAX(0, Online_RAW!D7*60)</f>
        <v>0</v>
      </c>
      <c r="P7" s="5">
        <f>_xlfn.IFNA(VLOOKUP(A7,Sampling!$D$7:$E$14,2,FALSE),0)</f>
        <v>0</v>
      </c>
      <c r="Q7">
        <f>_xlfn.IFNA(VLOOKUP(A7,Refill!$D$6:$G$8,2,FALSE),0)</f>
        <v>0</v>
      </c>
    </row>
    <row r="8" spans="1:17" x14ac:dyDescent="0.25">
      <c r="A8" s="5">
        <f>ROUND((Online_RAW!B8-General!$B$10)*24,3)</f>
        <v>0.1</v>
      </c>
      <c r="B8" s="5">
        <f>General!$B$12+Online_ANA!K8/1000+Online_ANA!L8/1000+Online_ANA!M8/1000/General!$B$22-SUM($P$2:P8)/1000/General!$B$24+SUM($Q$2:Q8)/1000/General!$B$24</f>
        <v>1.08</v>
      </c>
      <c r="C8" s="5">
        <f>Online_RAW!K8</f>
        <v>20.49</v>
      </c>
      <c r="D8" s="5">
        <f>Online_RAW!J8</f>
        <v>0.04</v>
      </c>
      <c r="E8" s="5">
        <f>(1-F8/100-G8/100)/(1-C8/100-D8/100-General!$B$17/100)</f>
        <v>1.0015523340973347</v>
      </c>
      <c r="F8" s="5">
        <f>N8*General!$B$14/(N8+O8)+O8*100/(N8+O8)</f>
        <v>20.799999999999997</v>
      </c>
      <c r="G8" s="5">
        <f>N8*General!$B$15/(N8+O8)</f>
        <v>0.04</v>
      </c>
      <c r="H8" s="5">
        <f>(N8+O8)*(1/General!$B$20)*((F8/100)-E8*(C8/100))*1000/B8</f>
        <v>13.795447378207713</v>
      </c>
      <c r="I8" s="5">
        <f>(N8+O8)*(1/General!$B$20)*((D8/100)*E8-(G8/100))*1000/B8</f>
        <v>3.0791814922592128E-3</v>
      </c>
      <c r="J8" s="5">
        <f t="shared" si="0"/>
        <v>2.2320272825101058E-4</v>
      </c>
      <c r="K8" s="5">
        <f>MAX(Online_RAW!$L$2-Online_RAW!L8,0)</f>
        <v>0</v>
      </c>
      <c r="L8" s="5">
        <f>0.0039*(Online_RAW!M8)</f>
        <v>0</v>
      </c>
      <c r="M8" s="10">
        <f>Online_RAW!$N$2-Online_RAW!N8</f>
        <v>0</v>
      </c>
      <c r="N8" s="5">
        <f>Online_RAW!C8*60</f>
        <v>120.042</v>
      </c>
      <c r="O8" s="5">
        <f>MAX(0, Online_RAW!D8*60)</f>
        <v>0</v>
      </c>
      <c r="P8" s="5">
        <f>_xlfn.IFNA(VLOOKUP(A8,Sampling!$D$7:$E$14,2,FALSE),0)</f>
        <v>0</v>
      </c>
      <c r="Q8">
        <f>_xlfn.IFNA(VLOOKUP(A8,Refill!$D$6:$G$8,2,FALSE),0)</f>
        <v>0</v>
      </c>
    </row>
    <row r="9" spans="1:17" x14ac:dyDescent="0.25">
      <c r="A9" s="5">
        <f>ROUND((Online_RAW!B9-General!$B$10)*24,3)</f>
        <v>0.11700000000000001</v>
      </c>
      <c r="B9" s="5">
        <f>General!$B$12+Online_ANA!K9/1000+Online_ANA!L9/1000+Online_ANA!M9/1000/General!$B$22-SUM($P$2:P9)/1000/General!$B$24+SUM($Q$2:Q9)/1000/General!$B$24</f>
        <v>1.08</v>
      </c>
      <c r="C9" s="5">
        <f>Online_RAW!K9</f>
        <v>20.49</v>
      </c>
      <c r="D9" s="5">
        <f>Online_RAW!J9</f>
        <v>0.04</v>
      </c>
      <c r="E9" s="5">
        <f>(1-F9/100-G9/100)/(1-C9/100-D9/100-General!$B$17/100)</f>
        <v>1.0015523340973347</v>
      </c>
      <c r="F9" s="5">
        <f>N9*General!$B$14/(N9+O9)+O9*100/(N9+O9)</f>
        <v>20.8</v>
      </c>
      <c r="G9" s="5">
        <f>N9*General!$B$15/(N9+O9)</f>
        <v>0.04</v>
      </c>
      <c r="H9" s="5">
        <f>(N9+O9)*(1/General!$B$20)*((F9/100)-E9*(C9/100))*1000/B9</f>
        <v>13.799365168168483</v>
      </c>
      <c r="I9" s="5">
        <f>(N9+O9)*(1/General!$B$20)*((D9/100)*E9-(G9/100))*1000/B9</f>
        <v>3.0800559536671092E-3</v>
      </c>
      <c r="J9" s="5">
        <f t="shared" si="0"/>
        <v>2.2320272825100611E-4</v>
      </c>
      <c r="K9" s="5">
        <f>MAX(Online_RAW!$L$2-Online_RAW!L9,0)</f>
        <v>0</v>
      </c>
      <c r="L9" s="5">
        <f>0.0039*(Online_RAW!M9)</f>
        <v>0</v>
      </c>
      <c r="M9" s="10">
        <f>Online_RAW!$N$2-Online_RAW!N9</f>
        <v>0</v>
      </c>
      <c r="N9" s="5">
        <f>Online_RAW!C9*60</f>
        <v>120.07609090909081</v>
      </c>
      <c r="O9" s="5">
        <f>MAX(0, Online_RAW!D9*60)</f>
        <v>0</v>
      </c>
      <c r="P9" s="5">
        <f>_xlfn.IFNA(VLOOKUP(A9,Sampling!$D$7:$E$14,2,FALSE),0)</f>
        <v>0</v>
      </c>
      <c r="Q9">
        <f>_xlfn.IFNA(VLOOKUP(A9,Refill!$D$6:$G$8,2,FALSE),0)</f>
        <v>0</v>
      </c>
    </row>
    <row r="10" spans="1:17" x14ac:dyDescent="0.25">
      <c r="A10" s="5">
        <f>ROUND((Online_RAW!B10-General!$B$10)*24,3)</f>
        <v>0.13300000000000001</v>
      </c>
      <c r="B10" s="5">
        <f>General!$B$12+Online_ANA!K10/1000+Online_ANA!L10/1000+Online_ANA!M10/1000/General!$B$22-SUM($P$2:P10)/1000/General!$B$24+SUM($Q$2:Q10)/1000/General!$B$24</f>
        <v>1.08</v>
      </c>
      <c r="C10" s="5">
        <f>Online_RAW!K10</f>
        <v>20.49</v>
      </c>
      <c r="D10" s="5">
        <f>Online_RAW!J10</f>
        <v>0.04</v>
      </c>
      <c r="E10" s="5">
        <f>(1-F10/100-G10/100)/(1-C10/100-D10/100-General!$B$17/100)</f>
        <v>1.0015523340973347</v>
      </c>
      <c r="F10" s="5">
        <f>N10*General!$B$14/(N10+O10)+O10*100/(N10+O10)</f>
        <v>20.8</v>
      </c>
      <c r="G10" s="5">
        <f>N10*General!$B$15/(N10+O10)</f>
        <v>0.04</v>
      </c>
      <c r="H10" s="5">
        <f>(N10+O10)*(1/General!$B$20)*((F10/100)-E10*(C10/100))*1000/B10</f>
        <v>13.787016294212966</v>
      </c>
      <c r="I10" s="5">
        <f>(N10+O10)*(1/General!$B$20)*((D10/100)*E10-(G10/100))*1000/B10</f>
        <v>3.07729965130941E-3</v>
      </c>
      <c r="J10" s="5">
        <f t="shared" si="0"/>
        <v>2.2320272825100611E-4</v>
      </c>
      <c r="K10" s="5">
        <f>MAX(Online_RAW!$L$2-Online_RAW!L10,0)</f>
        <v>0</v>
      </c>
      <c r="L10" s="5">
        <f>0.0039*(Online_RAW!M10)</f>
        <v>0</v>
      </c>
      <c r="M10" s="10">
        <f>Online_RAW!$N$2-Online_RAW!N10</f>
        <v>0</v>
      </c>
      <c r="N10" s="5">
        <f>Online_RAW!C10*60</f>
        <v>119.96863636363621</v>
      </c>
      <c r="O10" s="5">
        <f>MAX(0, Online_RAW!D10*60)</f>
        <v>0</v>
      </c>
      <c r="P10" s="5">
        <f>_xlfn.IFNA(VLOOKUP(A10,Sampling!$D$7:$E$14,2,FALSE),0)</f>
        <v>0</v>
      </c>
      <c r="Q10">
        <f>_xlfn.IFNA(VLOOKUP(A10,Refill!$D$6:$G$8,2,FALSE),0)</f>
        <v>0</v>
      </c>
    </row>
    <row r="11" spans="1:17" x14ac:dyDescent="0.25">
      <c r="A11" s="5">
        <f>ROUND((Online_RAW!B11-General!$B$10)*24,3)</f>
        <v>0.15</v>
      </c>
      <c r="B11" s="5">
        <f>General!$B$12+Online_ANA!K11/1000+Online_ANA!L11/1000+Online_ANA!M11/1000/General!$B$22-SUM($P$2:P11)/1000/General!$B$24+SUM($Q$2:Q11)/1000/General!$B$24</f>
        <v>1.08</v>
      </c>
      <c r="C11" s="5">
        <f>Online_RAW!K11</f>
        <v>20.49</v>
      </c>
      <c r="D11" s="5">
        <f>Online_RAW!J11</f>
        <v>0.04</v>
      </c>
      <c r="E11" s="5">
        <f>(1-F11/100-G11/100)/(1-C11/100-D11/100-General!$B$17/100)</f>
        <v>1.0015523340973347</v>
      </c>
      <c r="F11" s="5">
        <f>N11*General!$B$14/(N11+O11)+O11*100/(N11+O11)</f>
        <v>20.8</v>
      </c>
      <c r="G11" s="5">
        <f>N11*General!$B$15/(N11+O11)</f>
        <v>0.04</v>
      </c>
      <c r="H11" s="5">
        <f>(N11+O11)*(1/General!$B$20)*((F11/100)-E11*(C11/100))*1000/B11</f>
        <v>13.797014494192171</v>
      </c>
      <c r="I11" s="5">
        <f>(N11+O11)*(1/General!$B$20)*((D11/100)*E11-(G11/100))*1000/B11</f>
        <v>3.0795312768223679E-3</v>
      </c>
      <c r="J11" s="5">
        <f t="shared" si="0"/>
        <v>2.2320272825100614E-4</v>
      </c>
      <c r="K11" s="5">
        <f>MAX(Online_RAW!$L$2-Online_RAW!L11,0)</f>
        <v>0</v>
      </c>
      <c r="L11" s="5">
        <f>0.0039*(Online_RAW!M11)</f>
        <v>0</v>
      </c>
      <c r="M11" s="10">
        <f>Online_RAW!$N$2-Online_RAW!N11</f>
        <v>0</v>
      </c>
      <c r="N11" s="5">
        <f>Online_RAW!C11*60</f>
        <v>120.0556363636362</v>
      </c>
      <c r="O11" s="5">
        <f>MAX(0, Online_RAW!D11*60)</f>
        <v>0</v>
      </c>
      <c r="P11" s="5">
        <f>_xlfn.IFNA(VLOOKUP(A11,Sampling!$D$7:$E$14,2,FALSE),0)</f>
        <v>0</v>
      </c>
      <c r="Q11">
        <f>_xlfn.IFNA(VLOOKUP(A11,Refill!$D$6:$G$8,2,FALSE),0)</f>
        <v>0</v>
      </c>
    </row>
    <row r="12" spans="1:17" x14ac:dyDescent="0.25">
      <c r="A12" s="5">
        <f>ROUND((Online_RAW!B12-General!$B$10)*24,3)</f>
        <v>0.16700000000000001</v>
      </c>
      <c r="B12" s="5">
        <f>General!$B$12+Online_ANA!K12/1000+Online_ANA!L12/1000+Online_ANA!M12/1000/General!$B$22-SUM($P$2:P12)/1000/General!$B$24+SUM($Q$2:Q12)/1000/General!$B$24</f>
        <v>1.08</v>
      </c>
      <c r="C12" s="5">
        <f>Online_RAW!K12</f>
        <v>20.486000000000001</v>
      </c>
      <c r="D12" s="5">
        <f>Online_RAW!J12</f>
        <v>0.04</v>
      </c>
      <c r="E12" s="5">
        <f>(1-F12/100-G12/100)/(1-C12/100-D12/100-General!$B$17/100)</f>
        <v>1.0015016490890354</v>
      </c>
      <c r="F12" s="5">
        <f>N12*General!$B$14/(N12+O12)+O12*100/(N12+O12)</f>
        <v>20.8</v>
      </c>
      <c r="G12" s="5">
        <f>N12*General!$B$15/(N12+O12)</f>
        <v>0.04</v>
      </c>
      <c r="H12" s="5">
        <f>(N12+O12)*(1/General!$B$20)*((F12/100)-E12*(C12/100))*1000/B12</f>
        <v>14.045923034083865</v>
      </c>
      <c r="I12" s="5">
        <f>(N12+O12)*(1/General!$B$20)*((D12/100)*E12-(G12/100))*1000/B12</f>
        <v>2.9787113105994066E-3</v>
      </c>
      <c r="J12" s="5">
        <f t="shared" si="0"/>
        <v>2.1206945982626133E-4</v>
      </c>
      <c r="K12" s="5">
        <f>MAX(Online_RAW!$L$2-Online_RAW!L12,0)</f>
        <v>0</v>
      </c>
      <c r="L12" s="5">
        <f>0.0039*(Online_RAW!M12)</f>
        <v>0</v>
      </c>
      <c r="M12" s="10">
        <f>Online_RAW!$N$2-Online_RAW!N12</f>
        <v>0</v>
      </c>
      <c r="N12" s="5">
        <f>Online_RAW!C12*60</f>
        <v>120.044727272727</v>
      </c>
      <c r="O12" s="5">
        <f>MAX(0, Online_RAW!D12*60)</f>
        <v>0</v>
      </c>
      <c r="P12" s="5">
        <f>_xlfn.IFNA(VLOOKUP(A12,Sampling!$D$7:$E$14,2,FALSE),0)</f>
        <v>0</v>
      </c>
      <c r="Q12">
        <f>_xlfn.IFNA(VLOOKUP(A12,Refill!$D$6:$G$8,2,FALSE),0)</f>
        <v>0</v>
      </c>
    </row>
    <row r="13" spans="1:17" x14ac:dyDescent="0.25">
      <c r="A13" s="5">
        <f>ROUND((Online_RAW!B13-General!$B$10)*24,3)</f>
        <v>0.183</v>
      </c>
      <c r="B13" s="5">
        <f>General!$B$12+Online_ANA!K13/1000+Online_ANA!L13/1000+Online_ANA!M13/1000/General!$B$22-SUM($P$2:P13)/1000/General!$B$24+SUM($Q$2:Q13)/1000/General!$B$24</f>
        <v>1.08</v>
      </c>
      <c r="C13" s="5">
        <f>Online_RAW!K13</f>
        <v>20.48</v>
      </c>
      <c r="D13" s="5">
        <f>Online_RAW!J13</f>
        <v>0.04</v>
      </c>
      <c r="E13" s="5">
        <f>(1-F13/100-G13/100)/(1-C13/100-D13/100-General!$B$17/100)</f>
        <v>1.0014256311945622</v>
      </c>
      <c r="F13" s="5">
        <f>N13*General!$B$14/(N13+O13)+O13*100/(N13+O13)</f>
        <v>20.8</v>
      </c>
      <c r="G13" s="5">
        <f>N13*General!$B$15/(N13+O13)</f>
        <v>0.04</v>
      </c>
      <c r="H13" s="5">
        <f>(N13+O13)*(1/General!$B$20)*((F13/100)-E13*(C13/100))*1000/B13</f>
        <v>14.410411944831488</v>
      </c>
      <c r="I13" s="5">
        <f>(N13+O13)*(1/General!$B$20)*((D13/100)*E13-(G13/100))*1000/B13</f>
        <v>2.825820590345661E-3</v>
      </c>
      <c r="J13" s="5">
        <f t="shared" si="0"/>
        <v>1.960957536234198E-4</v>
      </c>
      <c r="K13" s="5">
        <f>MAX(Online_RAW!$L$2-Online_RAW!L13,0)</f>
        <v>0</v>
      </c>
      <c r="L13" s="5">
        <f>0.0039*(Online_RAW!M13)</f>
        <v>0</v>
      </c>
      <c r="M13" s="10">
        <f>Online_RAW!$N$2-Online_RAW!N13</f>
        <v>0</v>
      </c>
      <c r="N13" s="5">
        <f>Online_RAW!C13*60</f>
        <v>119.9556</v>
      </c>
      <c r="O13" s="5">
        <f>MAX(0, Online_RAW!D13*60)</f>
        <v>0</v>
      </c>
      <c r="P13" s="5">
        <f>_xlfn.IFNA(VLOOKUP(A13,Sampling!$D$7:$E$14,2,FALSE),0)</f>
        <v>0</v>
      </c>
      <c r="Q13">
        <f>_xlfn.IFNA(VLOOKUP(A13,Refill!$D$6:$G$8,2,FALSE),0)</f>
        <v>0</v>
      </c>
    </row>
    <row r="14" spans="1:17" x14ac:dyDescent="0.25">
      <c r="A14" s="5">
        <f>ROUND((Online_RAW!B14-General!$B$10)*24,3)</f>
        <v>0.2</v>
      </c>
      <c r="B14" s="5">
        <f>General!$B$12+Online_ANA!K14/1000+Online_ANA!L14/1000+Online_ANA!M14/1000/General!$B$22-SUM($P$2:P14)/1000/General!$B$24+SUM($Q$2:Q14)/1000/General!$B$24</f>
        <v>1.08</v>
      </c>
      <c r="C14" s="5">
        <f>Online_RAW!K14</f>
        <v>20.484999999999999</v>
      </c>
      <c r="D14" s="5">
        <f>Online_RAW!J14</f>
        <v>0.04</v>
      </c>
      <c r="E14" s="5">
        <f>(1-F14/100-G14/100)/(1-C14/100-D14/100-General!$B$17/100)</f>
        <v>1.0014889786385091</v>
      </c>
      <c r="F14" s="5">
        <f>N14*General!$B$14/(N14+O14)+O14*100/(N14+O14)</f>
        <v>20.8</v>
      </c>
      <c r="G14" s="5">
        <f>N14*General!$B$15/(N14+O14)</f>
        <v>0.04</v>
      </c>
      <c r="H14" s="5">
        <f>(N14+O14)*(1/General!$B$20)*((F14/100)-E14*(C14/100))*1000/B14</f>
        <v>14.102818354914387</v>
      </c>
      <c r="I14" s="5">
        <f>(N14+O14)*(1/General!$B$20)*((D14/100)*E14-(G14/100))*1000/B14</f>
        <v>2.9523968749705126E-3</v>
      </c>
      <c r="J14" s="5">
        <f t="shared" si="0"/>
        <v>2.0934800411307117E-4</v>
      </c>
      <c r="K14" s="5">
        <f>MAX(Online_RAW!$L$2-Online_RAW!L14,0)</f>
        <v>0</v>
      </c>
      <c r="L14" s="5">
        <f>0.0039*(Online_RAW!M14)</f>
        <v>0</v>
      </c>
      <c r="M14" s="10">
        <f>Online_RAW!$N$2-Online_RAW!N14</f>
        <v>0</v>
      </c>
      <c r="N14" s="5">
        <f>Online_RAW!C14*60</f>
        <v>119.996727272727</v>
      </c>
      <c r="O14" s="5">
        <f>MAX(0, Online_RAW!D14*60)</f>
        <v>0</v>
      </c>
      <c r="P14" s="5">
        <f>_xlfn.IFNA(VLOOKUP(A14,Sampling!$D$7:$E$14,2,FALSE),0)</f>
        <v>0</v>
      </c>
      <c r="Q14">
        <f>_xlfn.IFNA(VLOOKUP(A14,Refill!$D$6:$G$8,2,FALSE),0)</f>
        <v>0</v>
      </c>
    </row>
    <row r="15" spans="1:17" x14ac:dyDescent="0.25">
      <c r="A15" s="5">
        <f>ROUND((Online_RAW!B15-General!$B$10)*24,3)</f>
        <v>0.217</v>
      </c>
      <c r="B15" s="5">
        <f>General!$B$12+Online_ANA!K15/1000+Online_ANA!L15/1000+Online_ANA!M15/1000/General!$B$22-SUM($P$2:P15)/1000/General!$B$24+SUM($Q$2:Q15)/1000/General!$B$24</f>
        <v>1.08</v>
      </c>
      <c r="C15" s="5">
        <f>Online_RAW!K15</f>
        <v>20.49</v>
      </c>
      <c r="D15" s="5">
        <f>Online_RAW!J15</f>
        <v>0.04</v>
      </c>
      <c r="E15" s="5">
        <f>(1-F15/100-G15/100)/(1-C15/100-D15/100-General!$B$17/100)</f>
        <v>1.001106748581218</v>
      </c>
      <c r="F15" s="5">
        <f>N15*General!$B$14/(N15+O15)+O15*100/(N15+O15)</f>
        <v>20.835235675336172</v>
      </c>
      <c r="G15" s="5">
        <f>N15*General!$B$15/(N15+O15)</f>
        <v>3.998220420437567E-2</v>
      </c>
      <c r="H15" s="5">
        <f>(N15+O15)*(1/General!$B$20)*((F15/100)-E15*(C15/100))*1000/B15</f>
        <v>16.002261863634185</v>
      </c>
      <c r="I15" s="5">
        <f>(N15+O15)*(1/General!$B$20)*((D15/100)*E15-(G15/100))*1000/B15</f>
        <v>3.0791082040649838E-3</v>
      </c>
      <c r="J15" s="5">
        <f t="shared" si="0"/>
        <v>1.9241706143194589E-4</v>
      </c>
      <c r="K15" s="5">
        <f>MAX(Online_RAW!$L$2-Online_RAW!L15,0)</f>
        <v>0</v>
      </c>
      <c r="L15" s="5">
        <f>0.0039*(Online_RAW!M15)</f>
        <v>0</v>
      </c>
      <c r="M15" s="10">
        <f>Online_RAW!$N$2-Online_RAW!N15</f>
        <v>0</v>
      </c>
      <c r="N15" s="5">
        <f>Online_RAW!C15*60</f>
        <v>120.03914285714279</v>
      </c>
      <c r="O15" s="5">
        <f>MAX(0, Online_RAW!D15*60)</f>
        <v>5.3428571428571457E-2</v>
      </c>
      <c r="P15" s="5">
        <f>_xlfn.IFNA(VLOOKUP(A15,Sampling!$D$7:$E$14,2,FALSE),0)</f>
        <v>0</v>
      </c>
      <c r="Q15">
        <f>_xlfn.IFNA(VLOOKUP(A15,Refill!$D$6:$G$8,2,FALSE),0)</f>
        <v>0</v>
      </c>
    </row>
    <row r="16" spans="1:17" x14ac:dyDescent="0.25">
      <c r="A16" s="5">
        <f>ROUND((Online_RAW!B16-General!$B$10)*24,3)</f>
        <v>0.23300000000000001</v>
      </c>
      <c r="B16" s="5">
        <f>General!$B$12+Online_ANA!K16/1000+Online_ANA!L16/1000+Online_ANA!M16/1000/General!$B$22-SUM($P$2:P16)/1000/General!$B$24+SUM($Q$2:Q16)/1000/General!$B$24</f>
        <v>1.08</v>
      </c>
      <c r="C16" s="5">
        <f>Online_RAW!K16</f>
        <v>20.541250000000002</v>
      </c>
      <c r="D16" s="5">
        <f>Online_RAW!J16</f>
        <v>0.04</v>
      </c>
      <c r="E16" s="5">
        <f>(1-F16/100-G16/100)/(1-C16/100-D16/100-General!$B$17/100)</f>
        <v>1.0022021900164952</v>
      </c>
      <c r="F16" s="5">
        <f>N16*General!$B$14/(N16+O16)+O16*100/(N16+O16)</f>
        <v>20.8</v>
      </c>
      <c r="G16" s="5">
        <f>N16*General!$B$15/(N16+O16)</f>
        <v>0.04</v>
      </c>
      <c r="H16" s="5">
        <f>(N16+O16)*(1/General!$B$20)*((F16/100)-E16*(C16/100))*1000/B16</f>
        <v>10.578909529444042</v>
      </c>
      <c r="I16" s="5">
        <f>(N16+O16)*(1/General!$B$20)*((D16/100)*E16-(G16/100))*1000/B16</f>
        <v>4.3644426333655922E-3</v>
      </c>
      <c r="J16" s="5">
        <f t="shared" si="0"/>
        <v>4.1256072955517172E-4</v>
      </c>
      <c r="K16" s="5">
        <f>MAX(Online_RAW!$L$2-Online_RAW!L16,0)</f>
        <v>0</v>
      </c>
      <c r="L16" s="5">
        <f>0.0039*(Online_RAW!M16)</f>
        <v>0</v>
      </c>
      <c r="M16" s="10">
        <f>Online_RAW!$N$2-Online_RAW!N16</f>
        <v>0</v>
      </c>
      <c r="N16" s="5">
        <f>Online_RAW!C16*60</f>
        <v>119.93809090909079</v>
      </c>
      <c r="O16" s="5">
        <f>MAX(0, Online_RAW!D16*60)</f>
        <v>0</v>
      </c>
      <c r="P16" s="5">
        <f>_xlfn.IFNA(VLOOKUP(A16,Sampling!$D$7:$E$14,2,FALSE),0)</f>
        <v>0</v>
      </c>
      <c r="Q16">
        <f>_xlfn.IFNA(VLOOKUP(A16,Refill!$D$6:$G$8,2,FALSE),0)</f>
        <v>0</v>
      </c>
    </row>
    <row r="17" spans="1:17" x14ac:dyDescent="0.25">
      <c r="A17" s="5">
        <f>ROUND((Online_RAW!B17-General!$B$10)*24,3)</f>
        <v>0.25</v>
      </c>
      <c r="B17" s="5">
        <f>General!$B$12+Online_ANA!K17/1000+Online_ANA!L17/1000+Online_ANA!M17/1000/General!$B$22-SUM($P$2:P17)/1000/General!$B$24+SUM($Q$2:Q17)/1000/General!$B$24</f>
        <v>1.08</v>
      </c>
      <c r="C17" s="5">
        <f>Online_RAW!K17</f>
        <v>20.625</v>
      </c>
      <c r="D17" s="5">
        <f>Online_RAW!J17</f>
        <v>0.04</v>
      </c>
      <c r="E17" s="5">
        <f>(1-F17/100-G17/100)/(1-C17/100-D17/100-General!$B$17/100)</f>
        <v>1.0032659666773909</v>
      </c>
      <c r="F17" s="5">
        <f>N17*General!$B$14/(N17+O17)+O17*100/(N17+O17)</f>
        <v>20.8</v>
      </c>
      <c r="G17" s="5">
        <f>N17*General!$B$15/(N17+O17)</f>
        <v>3.9999999999999994E-2</v>
      </c>
      <c r="H17" s="5">
        <f>(N17+O17)*(1/General!$B$20)*((F17/100)-E17*(C17/100))*1000/B17</f>
        <v>5.3344745278311576</v>
      </c>
      <c r="I17" s="5">
        <f>(N17+O17)*(1/General!$B$20)*((D17/100)*E17-(G17/100))*1000/B17</f>
        <v>6.4742873020263141E-3</v>
      </c>
      <c r="J17" s="5">
        <f t="shared" si="0"/>
        <v>1.2136691755201933E-3</v>
      </c>
      <c r="K17" s="5">
        <f>MAX(Online_RAW!$L$2-Online_RAW!L17,0)</f>
        <v>0</v>
      </c>
      <c r="L17" s="5">
        <f>0.0039*(Online_RAW!M17)</f>
        <v>0</v>
      </c>
      <c r="M17" s="10">
        <f>Online_RAW!$N$2-Online_RAW!N17</f>
        <v>0</v>
      </c>
      <c r="N17" s="5">
        <f>Online_RAW!C17*60</f>
        <v>119.9674285714284</v>
      </c>
      <c r="O17" s="5">
        <f>MAX(0, Online_RAW!D17*60)</f>
        <v>0</v>
      </c>
      <c r="P17" s="5">
        <f>_xlfn.IFNA(VLOOKUP(A17,Sampling!$D$7:$E$14,2,FALSE),0)</f>
        <v>0</v>
      </c>
      <c r="Q17">
        <f>_xlfn.IFNA(VLOOKUP(A17,Refill!$D$6:$G$8,2,FALSE),0)</f>
        <v>0</v>
      </c>
    </row>
    <row r="18" spans="1:17" x14ac:dyDescent="0.25">
      <c r="A18" s="5">
        <f>ROUND((Online_RAW!B18-General!$B$10)*24,3)</f>
        <v>0.26700000000000002</v>
      </c>
      <c r="B18" s="5">
        <f>General!$B$12+Online_ANA!K18/1000+Online_ANA!L18/1000+Online_ANA!M18/1000/General!$B$22-SUM($P$2:P18)/1000/General!$B$24+SUM($Q$2:Q18)/1000/General!$B$24</f>
        <v>1.08</v>
      </c>
      <c r="C18" s="5">
        <f>Online_RAW!K18</f>
        <v>20.68</v>
      </c>
      <c r="D18" s="5">
        <f>Online_RAW!J18</f>
        <v>0.04</v>
      </c>
      <c r="E18" s="5">
        <f>(1-F18/100-G18/100)/(1-C18/100-D18/100-General!$B$17/100)</f>
        <v>1.003965795622503</v>
      </c>
      <c r="F18" s="5">
        <f>N18*General!$B$14/(N18+O18)+O18*100/(N18+O18)</f>
        <v>20.8</v>
      </c>
      <c r="G18" s="5">
        <f>N18*General!$B$15/(N18+O18)</f>
        <v>0.04</v>
      </c>
      <c r="H18" s="5">
        <f>(N18+O18)*(1/General!$B$20)*((F18/100)-E18*(C18/100))*1000/B18</f>
        <v>1.8827435054739587</v>
      </c>
      <c r="I18" s="5">
        <f>(N18+O18)*(1/General!$B$20)*((D18/100)*E18-(G18/100))*1000/B18</f>
        <v>7.8621716281952938E-3</v>
      </c>
      <c r="J18" s="5">
        <f t="shared" si="0"/>
        <v>4.1759122287961812E-3</v>
      </c>
      <c r="K18" s="5">
        <f>MAX(Online_RAW!$L$2-Online_RAW!L18,0)</f>
        <v>0</v>
      </c>
      <c r="L18" s="5">
        <f>0.0039*(Online_RAW!M18)</f>
        <v>0</v>
      </c>
      <c r="M18" s="10">
        <f>Online_RAW!$N$2-Online_RAW!N18</f>
        <v>0</v>
      </c>
      <c r="N18" s="5">
        <f>Online_RAW!C18*60</f>
        <v>119.97626086956541</v>
      </c>
      <c r="O18" s="5">
        <f>MAX(0, Online_RAW!D18*60)</f>
        <v>0</v>
      </c>
      <c r="P18" s="5">
        <f>_xlfn.IFNA(VLOOKUP(A18,Sampling!$D$7:$E$14,2,FALSE),0)</f>
        <v>0</v>
      </c>
      <c r="Q18">
        <f>_xlfn.IFNA(VLOOKUP(A18,Refill!$D$6:$G$8,2,FALSE),0)</f>
        <v>0</v>
      </c>
    </row>
    <row r="19" spans="1:17" x14ac:dyDescent="0.25">
      <c r="A19" s="5">
        <f>ROUND((Online_RAW!B19-General!$B$10)*24,3)</f>
        <v>0.28299999999999997</v>
      </c>
      <c r="B19" s="5">
        <f>General!$B$12+Online_ANA!K19/1000+Online_ANA!L19/1000+Online_ANA!M19/1000/General!$B$22-SUM($P$2:P19)/1000/General!$B$24+SUM($Q$2:Q19)/1000/General!$B$24</f>
        <v>1.08</v>
      </c>
      <c r="C19" s="5">
        <f>Online_RAW!K19</f>
        <v>20.704999999999998</v>
      </c>
      <c r="D19" s="5">
        <f>Online_RAW!J19</f>
        <v>0.04</v>
      </c>
      <c r="E19" s="5">
        <f>(1-F19/100-G19/100)/(1-C19/100-D19/100-General!$B$17/100)</f>
        <v>1.0041455431658142</v>
      </c>
      <c r="F19" s="5">
        <f>N19*General!$B$14/(N19+O19)+O19*100/(N19+O19)</f>
        <v>20.810936552235979</v>
      </c>
      <c r="G19" s="5">
        <f>N19*General!$B$15/(N19+O19)</f>
        <v>3.9994476488769706E-2</v>
      </c>
      <c r="H19" s="5">
        <f>(N19+O19)*(1/General!$B$20)*((F19/100)-E19*(C19/100))*1000/B19</f>
        <v>0.9966076083994414</v>
      </c>
      <c r="I19" s="5">
        <f>(N19+O19)*(1/General!$B$20)*((D19/100)*E19-(G19/100))*1000/B19</f>
        <v>8.4944177373001417E-3</v>
      </c>
      <c r="J19" s="5">
        <f t="shared" si="0"/>
        <v>8.5233322179250007E-3</v>
      </c>
      <c r="K19" s="5">
        <f>MAX(Online_RAW!$L$2-Online_RAW!L19,0)</f>
        <v>0</v>
      </c>
      <c r="L19" s="5">
        <f>0.0039*(Online_RAW!M19)</f>
        <v>0</v>
      </c>
      <c r="M19" s="10">
        <f>Online_RAW!$N$2-Online_RAW!N19</f>
        <v>0</v>
      </c>
      <c r="N19" s="5">
        <f>Online_RAW!C19*60</f>
        <v>119.98990909090919</v>
      </c>
      <c r="O19" s="5">
        <f>MAX(0, Online_RAW!D19*60)</f>
        <v>1.657142857142856E-2</v>
      </c>
      <c r="P19" s="5">
        <f>_xlfn.IFNA(VLOOKUP(A19,Sampling!$D$7:$E$14,2,FALSE),0)</f>
        <v>0</v>
      </c>
      <c r="Q19">
        <f>_xlfn.IFNA(VLOOKUP(A19,Refill!$D$6:$G$8,2,FALSE),0)</f>
        <v>0</v>
      </c>
    </row>
    <row r="20" spans="1:17" x14ac:dyDescent="0.25">
      <c r="A20" s="5">
        <f>ROUND((Online_RAW!B20-General!$B$10)*24,3)</f>
        <v>0.3</v>
      </c>
      <c r="B20" s="5">
        <f>General!$B$12+Online_ANA!K20/1000+Online_ANA!L20/1000+Online_ANA!M20/1000/General!$B$22-SUM($P$2:P20)/1000/General!$B$24+SUM($Q$2:Q20)/1000/General!$B$24</f>
        <v>1.08</v>
      </c>
      <c r="C20" s="5">
        <f>Online_RAW!K20</f>
        <v>20.72</v>
      </c>
      <c r="D20" s="5">
        <f>Online_RAW!J20</f>
        <v>0.04</v>
      </c>
      <c r="E20" s="5">
        <f>(1-F20/100-G20/100)/(1-C20/100-D20/100-General!$B$17/100)</f>
        <v>1.0044753756728926</v>
      </c>
      <c r="F20" s="5">
        <f>N20*General!$B$14/(N20+O20)+O20*100/(N20+O20)</f>
        <v>20.8</v>
      </c>
      <c r="G20" s="5">
        <f>N20*General!$B$15/(N20+O20)</f>
        <v>0.04</v>
      </c>
      <c r="H20" s="5">
        <f>(N20+O20)*(1/General!$B$20)*((F20/100)-E20*(C20/100))*1000/B20</f>
        <v>-0.6316915470588208</v>
      </c>
      <c r="I20" s="5">
        <f>(N20+O20)*(1/General!$B$20)*((D20/100)*E20-(G20/100))*1000/B20</f>
        <v>8.8832834721664991E-3</v>
      </c>
      <c r="J20" s="5">
        <f t="shared" si="0"/>
        <v>-1.4062691694272933E-2</v>
      </c>
      <c r="K20" s="5">
        <f>MAX(Online_RAW!$L$2-Online_RAW!L20,0)</f>
        <v>0</v>
      </c>
      <c r="L20" s="5">
        <f>0.0039*(Online_RAW!M20)</f>
        <v>0</v>
      </c>
      <c r="M20" s="10">
        <f>Online_RAW!$N$2-Online_RAW!N20</f>
        <v>0</v>
      </c>
      <c r="N20" s="5">
        <f>Online_RAW!C20*60</f>
        <v>120.12327272727302</v>
      </c>
      <c r="O20" s="5">
        <f>MAX(0, Online_RAW!D20*60)</f>
        <v>0</v>
      </c>
      <c r="P20" s="5">
        <f>_xlfn.IFNA(VLOOKUP(A20,Sampling!$D$7:$E$14,2,FALSE),0)</f>
        <v>0</v>
      </c>
      <c r="Q20">
        <f>_xlfn.IFNA(VLOOKUP(A20,Refill!$D$6:$G$8,2,FALSE),0)</f>
        <v>0</v>
      </c>
    </row>
    <row r="21" spans="1:17" x14ac:dyDescent="0.25">
      <c r="A21" s="5">
        <f>ROUND((Online_RAW!B21-General!$B$10)*24,3)</f>
        <v>0.317</v>
      </c>
      <c r="B21" s="5">
        <f>General!$B$12+Online_ANA!K21/1000+Online_ANA!L21/1000+Online_ANA!M21/1000/General!$B$22-SUM($P$2:P21)/1000/General!$B$24+SUM($Q$2:Q21)/1000/General!$B$24</f>
        <v>1.08</v>
      </c>
      <c r="C21" s="5">
        <f>Online_RAW!K21</f>
        <v>20.73</v>
      </c>
      <c r="D21" s="5">
        <f>Online_RAW!J21</f>
        <v>0.04</v>
      </c>
      <c r="E21" s="5">
        <f>(1-F21/100-G21/100)/(1-C21/100-D21/100-General!$B$17/100)</f>
        <v>1.0046028515226506</v>
      </c>
      <c r="F21" s="5">
        <f>N21*General!$B$14/(N21+O21)+O21*100/(N21+O21)</f>
        <v>20.8</v>
      </c>
      <c r="G21" s="5">
        <f>N21*General!$B$15/(N21+O21)</f>
        <v>0.04</v>
      </c>
      <c r="H21" s="5">
        <f>(N21+O21)*(1/General!$B$20)*((F21/100)-E21*(C21/100))*1000/B21</f>
        <v>-1.2598101432001481</v>
      </c>
      <c r="I21" s="5">
        <f>(N21+O21)*(1/General!$B$20)*((D21/100)*E21-(G21/100))*1000/B21</f>
        <v>9.1256929916407915E-3</v>
      </c>
      <c r="J21" s="5">
        <f t="shared" si="0"/>
        <v>-7.2437049668927595E-3</v>
      </c>
      <c r="K21" s="5">
        <f>MAX(Online_RAW!$L$2-Online_RAW!L21,0)</f>
        <v>0</v>
      </c>
      <c r="L21" s="5">
        <f>0.0039*(Online_RAW!M21)</f>
        <v>0</v>
      </c>
      <c r="M21" s="10">
        <f>Online_RAW!$N$2-Online_RAW!N21</f>
        <v>0</v>
      </c>
      <c r="N21" s="5">
        <f>Online_RAW!C21*60</f>
        <v>119.98363636363619</v>
      </c>
      <c r="O21" s="5">
        <f>MAX(0, Online_RAW!D21*60)</f>
        <v>0</v>
      </c>
      <c r="P21" s="5">
        <f>_xlfn.IFNA(VLOOKUP(A21,Sampling!$D$7:$E$14,2,FALSE),0)</f>
        <v>0</v>
      </c>
      <c r="Q21">
        <f>_xlfn.IFNA(VLOOKUP(A21,Refill!$D$6:$G$8,2,FALSE),0)</f>
        <v>0</v>
      </c>
    </row>
    <row r="22" spans="1:17" x14ac:dyDescent="0.25">
      <c r="A22" s="5">
        <f>ROUND((Online_RAW!B22-General!$B$10)*24,3)</f>
        <v>0.33300000000000002</v>
      </c>
      <c r="B22" s="5">
        <f>General!$B$12+Online_ANA!K22/1000+Online_ANA!L22/1000+Online_ANA!M22/1000/General!$B$22-SUM($P$2:P22)/1000/General!$B$24+SUM($Q$2:Q22)/1000/General!$B$24</f>
        <v>1.08</v>
      </c>
      <c r="C22" s="5">
        <f>Online_RAW!K22</f>
        <v>20.73</v>
      </c>
      <c r="D22" s="5">
        <f>Online_RAW!J22</f>
        <v>0.04</v>
      </c>
      <c r="E22" s="5">
        <f>(1-F22/100-G22/100)/(1-C22/100-D22/100-General!$B$17/100)</f>
        <v>1.0046028515226506</v>
      </c>
      <c r="F22" s="5">
        <f>N22*General!$B$14/(N22+O22)+O22*100/(N22+O22)</f>
        <v>20.8</v>
      </c>
      <c r="G22" s="5">
        <f>N22*General!$B$15/(N22+O22)</f>
        <v>0.04</v>
      </c>
      <c r="H22" s="5">
        <f>(N22+O22)*(1/General!$B$20)*((F22/100)-E22*(C22/100))*1000/B22</f>
        <v>-1.2587110205980379</v>
      </c>
      <c r="I22" s="5">
        <f>(N22+O22)*(1/General!$B$20)*((D22/100)*E22-(G22/100))*1000/B22</f>
        <v>9.1177312717886597E-3</v>
      </c>
      <c r="J22" s="5">
        <f t="shared" si="0"/>
        <v>-7.2437049668927578E-3</v>
      </c>
      <c r="K22" s="5">
        <f>MAX(Online_RAW!$L$2-Online_RAW!L22,0)</f>
        <v>0</v>
      </c>
      <c r="L22" s="5">
        <f>0.0039*(Online_RAW!M22)</f>
        <v>0</v>
      </c>
      <c r="M22" s="10">
        <f>Online_RAW!$N$2-Online_RAW!N22</f>
        <v>0</v>
      </c>
      <c r="N22" s="5">
        <f>Online_RAW!C22*60</f>
        <v>119.878956521739</v>
      </c>
      <c r="O22" s="5">
        <f>MAX(0, Online_RAW!D22*60)</f>
        <v>0</v>
      </c>
      <c r="P22" s="5">
        <f>_xlfn.IFNA(VLOOKUP(A22,Sampling!$D$7:$E$14,2,FALSE),0)</f>
        <v>0</v>
      </c>
      <c r="Q22">
        <f>_xlfn.IFNA(VLOOKUP(A22,Refill!$D$6:$G$8,2,FALSE),0)</f>
        <v>0</v>
      </c>
    </row>
    <row r="23" spans="1:17" x14ac:dyDescent="0.25">
      <c r="A23" s="5">
        <f>ROUND((Online_RAW!B23-General!$B$10)*24,3)</f>
        <v>0.35</v>
      </c>
      <c r="B23" s="5">
        <f>General!$B$12+Online_ANA!K23/1000+Online_ANA!L23/1000+Online_ANA!M23/1000/General!$B$22-SUM($P$2:P23)/1000/General!$B$24+SUM($Q$2:Q23)/1000/General!$B$24</f>
        <v>1.08</v>
      </c>
      <c r="C23" s="5">
        <f>Online_RAW!K23</f>
        <v>20.73</v>
      </c>
      <c r="D23" s="5">
        <f>Online_RAW!J23</f>
        <v>0.04</v>
      </c>
      <c r="E23" s="5">
        <f>(1-F23/100-G23/100)/(1-C23/100-D23/100-General!$B$17/100)</f>
        <v>1.0044084209995159</v>
      </c>
      <c r="F23" s="5">
        <f>N23*General!$B$14/(N23+O23)+O23*100/(N23+O23)</f>
        <v>20.815328343343758</v>
      </c>
      <c r="G23" s="5">
        <f>N23*General!$B$15/(N23+O23)</f>
        <v>3.9992258412452651E-2</v>
      </c>
      <c r="H23" s="5">
        <f>(N23+O23)*(1/General!$B$20)*((F23/100)-E23*(C23/100))*1000/B23</f>
        <v>-0.30022412324626729</v>
      </c>
      <c r="I23" s="5">
        <f>(N23+O23)*(1/General!$B$20)*((D23/100)*E23-(G23/100))*1000/B23</f>
        <v>9.1222748994068091E-3</v>
      </c>
      <c r="J23" s="5">
        <f t="shared" si="0"/>
        <v>-3.038488313586982E-2</v>
      </c>
      <c r="K23" s="5">
        <f>MAX(Online_RAW!$L$2-Online_RAW!L23,0)</f>
        <v>0</v>
      </c>
      <c r="L23" s="5">
        <f>0.0039*(Online_RAW!M23)</f>
        <v>0</v>
      </c>
      <c r="M23" s="10">
        <f>Online_RAW!$N$2-Online_RAW!N23</f>
        <v>0</v>
      </c>
      <c r="N23" s="5">
        <f>Online_RAW!C23*60</f>
        <v>119.9386956521742</v>
      </c>
      <c r="O23" s="5">
        <f>MAX(0, Online_RAW!D23*60)</f>
        <v>2.3217391304347801E-2</v>
      </c>
      <c r="P23" s="5">
        <f>_xlfn.IFNA(VLOOKUP(A23,Sampling!$D$7:$E$14,2,FALSE),0)</f>
        <v>0</v>
      </c>
      <c r="Q23">
        <f>_xlfn.IFNA(VLOOKUP(A23,Refill!$D$6:$G$8,2,FALSE),0)</f>
        <v>0</v>
      </c>
    </row>
    <row r="24" spans="1:17" x14ac:dyDescent="0.25">
      <c r="A24" s="5">
        <f>ROUND((Online_RAW!B24-General!$B$10)*24,3)</f>
        <v>0.36699999999999999</v>
      </c>
      <c r="B24" s="5">
        <f>General!$B$12+Online_ANA!K24/1000+Online_ANA!L24/1000+Online_ANA!M24/1000/General!$B$22-SUM($P$2:P24)/1000/General!$B$24+SUM($Q$2:Q24)/1000/General!$B$24</f>
        <v>1.08</v>
      </c>
      <c r="C24" s="5">
        <f>Online_RAW!K24</f>
        <v>20.73</v>
      </c>
      <c r="D24" s="5">
        <f>Online_RAW!J24</f>
        <v>0.04</v>
      </c>
      <c r="E24" s="5">
        <f>(1-F24/100-G24/100)/(1-C24/100-D24/100-General!$B$17/100)</f>
        <v>1.0046028515226506</v>
      </c>
      <c r="F24" s="5">
        <f>N24*General!$B$14/(N24+O24)+O24*100/(N24+O24)</f>
        <v>20.799999999999997</v>
      </c>
      <c r="G24" s="5">
        <f>N24*General!$B$15/(N24+O24)</f>
        <v>0.04</v>
      </c>
      <c r="H24" s="5">
        <f>(N24+O24)*(1/General!$B$20)*((F24/100)-E24*(C24/100))*1000/B24</f>
        <v>-1.2601259568602581</v>
      </c>
      <c r="I24" s="5">
        <f>(N24+O24)*(1/General!$B$20)*((D24/100)*E24-(G24/100))*1000/B24</f>
        <v>9.1279806526171469E-3</v>
      </c>
      <c r="J24" s="5">
        <f t="shared" si="0"/>
        <v>-7.2437049668911757E-3</v>
      </c>
      <c r="K24" s="5">
        <f>MAX(Online_RAW!$L$2-Online_RAW!L24,0)</f>
        <v>0</v>
      </c>
      <c r="L24" s="5">
        <f>0.0039*(Online_RAW!M24)</f>
        <v>0</v>
      </c>
      <c r="M24" s="10">
        <f>Online_RAW!$N$2-Online_RAW!N24</f>
        <v>0</v>
      </c>
      <c r="N24" s="5">
        <f>Online_RAW!C24*60</f>
        <v>120.0137142857142</v>
      </c>
      <c r="O24" s="5">
        <f>MAX(0, Online_RAW!D24*60)</f>
        <v>0</v>
      </c>
      <c r="P24" s="5">
        <f>_xlfn.IFNA(VLOOKUP(A24,Sampling!$D$7:$E$14,2,FALSE),0)</f>
        <v>0</v>
      </c>
      <c r="Q24">
        <f>_xlfn.IFNA(VLOOKUP(A24,Refill!$D$6:$G$8,2,FALSE),0)</f>
        <v>0</v>
      </c>
    </row>
    <row r="25" spans="1:17" x14ac:dyDescent="0.25">
      <c r="A25" s="5">
        <f>ROUND((Online_RAW!B25-General!$B$10)*24,3)</f>
        <v>0.38300000000000001</v>
      </c>
      <c r="B25" s="5">
        <f>General!$B$12+Online_ANA!K25/1000+Online_ANA!L25/1000+Online_ANA!M25/1000/General!$B$22-SUM($P$2:P25)/1000/General!$B$24+SUM($Q$2:Q25)/1000/General!$B$24</f>
        <v>1.08</v>
      </c>
      <c r="C25" s="5">
        <f>Online_RAW!K25</f>
        <v>20.736000000000001</v>
      </c>
      <c r="D25" s="5">
        <f>Online_RAW!J25</f>
        <v>0.04</v>
      </c>
      <c r="E25" s="5">
        <f>(1-F25/100-G25/100)/(1-C25/100-D25/100-General!$B$17/100)</f>
        <v>1.0045583898369632</v>
      </c>
      <c r="F25" s="5">
        <f>N25*General!$B$14/(N25+O25)+O25*100/(N25+O25)</f>
        <v>20.809535627440098</v>
      </c>
      <c r="G25" s="5">
        <f>N25*General!$B$15/(N25+O25)</f>
        <v>3.9995184026545408E-2</v>
      </c>
      <c r="H25" s="5">
        <f>(N25+O25)*(1/General!$B$20)*((F25/100)-E25*(C25/100))*1000/B25</f>
        <v>-1.04085580785877</v>
      </c>
      <c r="I25" s="5">
        <f>(N25+O25)*(1/General!$B$20)*((D25/100)*E25-(G25/100))*1000/B25</f>
        <v>9.281767607727023E-3</v>
      </c>
      <c r="J25" s="5">
        <f t="shared" si="0"/>
        <v>-8.9174384555929121E-3</v>
      </c>
      <c r="K25" s="5">
        <f>MAX(Online_RAW!$L$2-Online_RAW!L25,0)</f>
        <v>0</v>
      </c>
      <c r="L25" s="5">
        <f>0.0039*(Online_RAW!M25)</f>
        <v>0</v>
      </c>
      <c r="M25" s="10">
        <f>Online_RAW!$N$2-Online_RAW!N25</f>
        <v>0</v>
      </c>
      <c r="N25" s="5">
        <f>Online_RAW!C25*60</f>
        <v>120.04057142857138</v>
      </c>
      <c r="O25" s="5">
        <f>MAX(0, Online_RAW!D25*60)</f>
        <v>1.4454545454545459E-2</v>
      </c>
      <c r="P25" s="5">
        <f>_xlfn.IFNA(VLOOKUP(A25,Sampling!$D$7:$E$14,2,FALSE),0)</f>
        <v>0</v>
      </c>
      <c r="Q25">
        <f>_xlfn.IFNA(VLOOKUP(A25,Refill!$D$6:$G$8,2,FALSE),0)</f>
        <v>0</v>
      </c>
    </row>
    <row r="26" spans="1:17" x14ac:dyDescent="0.25">
      <c r="A26" s="5">
        <f>ROUND((Online_RAW!B26-General!$B$10)*24,3)</f>
        <v>0.4</v>
      </c>
      <c r="B26" s="5">
        <f>General!$B$12+Online_ANA!K26/1000+Online_ANA!L26/1000+Online_ANA!M26/1000/General!$B$22-SUM($P$2:P26)/1000/General!$B$24+SUM($Q$2:Q26)/1000/General!$B$24</f>
        <v>1.08</v>
      </c>
      <c r="C26" s="5">
        <f>Online_RAW!K26</f>
        <v>20.733333333333299</v>
      </c>
      <c r="D26" s="5">
        <f>Online_RAW!J26</f>
        <v>0.04</v>
      </c>
      <c r="E26" s="5">
        <f>(1-F26/100-G26/100)/(1-C26/100-D26/100-General!$B$17/100)</f>
        <v>1.0045406374841563</v>
      </c>
      <c r="F26" s="5">
        <f>N26*General!$B$14/(N26+O26)+O26*100/(N26+O26)</f>
        <v>20.808254936685536</v>
      </c>
      <c r="G26" s="5">
        <f>N26*General!$B$15/(N26+O26)</f>
        <v>3.9995830840057811E-2</v>
      </c>
      <c r="H26" s="5">
        <f>(N26+O26)*(1/General!$B$20)*((F26/100)-E26*(C26/100))*1000/B26</f>
        <v>-0.95391076143905829</v>
      </c>
      <c r="I26" s="5">
        <f>(N26+O26)*(1/General!$B$20)*((D26/100)*E26-(G26/100))*1000/B26</f>
        <v>9.2207487760675756E-3</v>
      </c>
      <c r="J26" s="5">
        <f t="shared" si="0"/>
        <v>-9.6662593072723759E-3</v>
      </c>
      <c r="K26" s="5">
        <f>MAX(Online_RAW!$L$2-Online_RAW!L26,0)</f>
        <v>0</v>
      </c>
      <c r="L26" s="5">
        <f>0.0039*(Online_RAW!M26)</f>
        <v>0</v>
      </c>
      <c r="M26" s="10">
        <f>Online_RAW!$N$2-Online_RAW!N26</f>
        <v>0</v>
      </c>
      <c r="N26" s="5">
        <f>Online_RAW!C26*60</f>
        <v>120.12428571428579</v>
      </c>
      <c r="O26" s="5">
        <f>MAX(0, Online_RAW!D26*60)</f>
        <v>1.252173913043478E-2</v>
      </c>
      <c r="P26" s="5">
        <f>_xlfn.IFNA(VLOOKUP(A26,Sampling!$D$7:$E$14,2,FALSE),0)</f>
        <v>0</v>
      </c>
      <c r="Q26">
        <f>_xlfn.IFNA(VLOOKUP(A26,Refill!$D$6:$G$8,2,FALSE),0)</f>
        <v>0</v>
      </c>
    </row>
    <row r="27" spans="1:17" x14ac:dyDescent="0.25">
      <c r="A27" s="5">
        <f>ROUND((Online_RAW!B27-General!$B$10)*24,3)</f>
        <v>0.41699999999999998</v>
      </c>
      <c r="B27" s="5">
        <f>General!$B$12+Online_ANA!K27/1000+Online_ANA!L27/1000+Online_ANA!M27/1000/General!$B$22-SUM($P$2:P27)/1000/General!$B$24+SUM($Q$2:Q27)/1000/General!$B$24</f>
        <v>1.08</v>
      </c>
      <c r="C27" s="5">
        <f>Online_RAW!K27</f>
        <v>20.733333333333299</v>
      </c>
      <c r="D27" s="5">
        <f>Online_RAW!J27</f>
        <v>0.04</v>
      </c>
      <c r="E27" s="5">
        <f>(1-F27/100-G27/100)/(1-C27/100-D27/100-General!$B$17/100)</f>
        <v>1.0046277892450839</v>
      </c>
      <c r="F27" s="5">
        <f>N27*General!$B$14/(N27+O27)+O27*100/(N27+O27)</f>
        <v>20.801384433118375</v>
      </c>
      <c r="G27" s="5">
        <f>N27*General!$B$15/(N27+O27)</f>
        <v>3.9999300791354359E-2</v>
      </c>
      <c r="H27" s="5">
        <f>(N27+O27)*(1/General!$B$20)*((F27/100)-E27*(C27/100))*1000/B27</f>
        <v>-1.3845499458224249</v>
      </c>
      <c r="I27" s="5">
        <f>(N27+O27)*(1/General!$B$20)*((D27/100)*E27-(G27/100))*1000/B27</f>
        <v>9.2214725138854703E-3</v>
      </c>
      <c r="J27" s="5">
        <f t="shared" si="0"/>
        <v>-6.660267144359246E-3</v>
      </c>
      <c r="K27" s="5">
        <f>MAX(Online_RAW!$L$2-Online_RAW!L27,0)</f>
        <v>0</v>
      </c>
      <c r="L27" s="5">
        <f>0.0039*(Online_RAW!M27)</f>
        <v>0</v>
      </c>
      <c r="M27" s="10">
        <f>Online_RAW!$N$2-Online_RAW!N27</f>
        <v>0</v>
      </c>
      <c r="N27" s="5">
        <f>Online_RAW!C27*60</f>
        <v>120.13371428571419</v>
      </c>
      <c r="O27" s="5">
        <f>MAX(0, Online_RAW!D27*60)</f>
        <v>2.0999999999999999E-3</v>
      </c>
      <c r="P27" s="5">
        <f>_xlfn.IFNA(VLOOKUP(A27,Sampling!$D$7:$E$14,2,FALSE),0)</f>
        <v>0</v>
      </c>
      <c r="Q27">
        <f>_xlfn.IFNA(VLOOKUP(A27,Refill!$D$6:$G$8,2,FALSE),0)</f>
        <v>0</v>
      </c>
    </row>
    <row r="28" spans="1:17" x14ac:dyDescent="0.25">
      <c r="A28" s="5">
        <f>ROUND((Online_RAW!B28-General!$B$10)*24,3)</f>
        <v>0.433</v>
      </c>
      <c r="B28" s="5">
        <f>General!$B$12+Online_ANA!K28/1000+Online_ANA!L28/1000+Online_ANA!M28/1000/General!$B$22-SUM($P$2:P28)/1000/General!$B$24+SUM($Q$2:Q28)/1000/General!$B$24</f>
        <v>1.08</v>
      </c>
      <c r="C28" s="5">
        <f>Online_RAW!K28</f>
        <v>20.73</v>
      </c>
      <c r="D28" s="5">
        <f>Online_RAW!J28</f>
        <v>0.04</v>
      </c>
      <c r="E28" s="5">
        <f>(1-F28/100-G28/100)/(1-C28/100-D28/100-General!$B$17/100)</f>
        <v>1.0046028515226506</v>
      </c>
      <c r="F28" s="5">
        <f>N28*General!$B$14/(N28+O28)+O28*100/(N28+O28)</f>
        <v>20.8</v>
      </c>
      <c r="G28" s="5">
        <f>N28*General!$B$15/(N28+O28)</f>
        <v>0.04</v>
      </c>
      <c r="H28" s="5">
        <f>(N28+O28)*(1/General!$B$20)*((F28/100)-E28*(C28/100))*1000/B28</f>
        <v>-1.261534886686192</v>
      </c>
      <c r="I28" s="5">
        <f>(N28+O28)*(1/General!$B$20)*((D28/100)*E28-(G28/100))*1000/B28</f>
        <v>9.1381865245972645E-3</v>
      </c>
      <c r="J28" s="5">
        <f t="shared" si="0"/>
        <v>-7.2437049668927604E-3</v>
      </c>
      <c r="K28" s="5">
        <f>MAX(Online_RAW!$L$2-Online_RAW!L28,0)</f>
        <v>0</v>
      </c>
      <c r="L28" s="5">
        <f>0.0039*(Online_RAW!M28)</f>
        <v>0</v>
      </c>
      <c r="M28" s="10">
        <f>Online_RAW!$N$2-Online_RAW!N28</f>
        <v>0</v>
      </c>
      <c r="N28" s="5">
        <f>Online_RAW!C28*60</f>
        <v>120.14789999999999</v>
      </c>
      <c r="O28" s="5">
        <f>MAX(0, Online_RAW!D28*60)</f>
        <v>0</v>
      </c>
      <c r="P28" s="5">
        <f>_xlfn.IFNA(VLOOKUP(A28,Sampling!$D$7:$E$14,2,FALSE),0)</f>
        <v>0</v>
      </c>
      <c r="Q28">
        <f>_xlfn.IFNA(VLOOKUP(A28,Refill!$D$6:$G$8,2,FALSE),0)</f>
        <v>0</v>
      </c>
    </row>
    <row r="29" spans="1:17" x14ac:dyDescent="0.25">
      <c r="A29" s="5">
        <f>ROUND((Online_RAW!B29-General!$B$10)*24,3)</f>
        <v>0.45</v>
      </c>
      <c r="B29" s="5">
        <f>General!$B$12+Online_ANA!K29/1000+Online_ANA!L29/1000+Online_ANA!M29/1000/General!$B$22-SUM($P$2:P29)/1000/General!$B$24+SUM($Q$2:Q29)/1000/General!$B$24</f>
        <v>1.08</v>
      </c>
      <c r="C29" s="5">
        <f>Online_RAW!K29</f>
        <v>20.72</v>
      </c>
      <c r="D29" s="5">
        <f>Online_RAW!J29</f>
        <v>0.04</v>
      </c>
      <c r="E29" s="5">
        <f>(1-F29/100-G29/100)/(1-C29/100-D29/100-General!$B$17/100)</f>
        <v>1.0044753756728926</v>
      </c>
      <c r="F29" s="5">
        <f>N29*General!$B$14/(N29+O29)+O29*100/(N29+O29)</f>
        <v>20.8</v>
      </c>
      <c r="G29" s="5">
        <f>N29*General!$B$15/(N29+O29)</f>
        <v>0.04</v>
      </c>
      <c r="H29" s="5">
        <f>(N29+O29)*(1/General!$B$20)*((F29/100)-E29*(C29/100))*1000/B29</f>
        <v>-0.6311006610658213</v>
      </c>
      <c r="I29" s="5">
        <f>(N29+O29)*(1/General!$B$20)*((D29/100)*E29-(G29/100))*1000/B29</f>
        <v>8.87497402462048E-3</v>
      </c>
      <c r="J29" s="5">
        <f t="shared" si="0"/>
        <v>-1.406269169427293E-2</v>
      </c>
      <c r="K29" s="5">
        <f>MAX(Online_RAW!$L$2-Online_RAW!L29,0)</f>
        <v>0</v>
      </c>
      <c r="L29" s="5">
        <f>0.0039*(Online_RAW!M29)</f>
        <v>0</v>
      </c>
      <c r="M29" s="10">
        <f>Online_RAW!$N$2-Online_RAW!N29</f>
        <v>0</v>
      </c>
      <c r="N29" s="5">
        <f>Online_RAW!C29*60</f>
        <v>120.01090909090921</v>
      </c>
      <c r="O29" s="5">
        <f>MAX(0, Online_RAW!D29*60)</f>
        <v>0</v>
      </c>
      <c r="P29" s="5">
        <f>_xlfn.IFNA(VLOOKUP(A29,Sampling!$D$7:$E$14,2,FALSE),0)</f>
        <v>0</v>
      </c>
      <c r="Q29">
        <f>_xlfn.IFNA(VLOOKUP(A29,Refill!$D$6:$G$8,2,FALSE),0)</f>
        <v>0</v>
      </c>
    </row>
    <row r="30" spans="1:17" x14ac:dyDescent="0.25">
      <c r="A30" s="5">
        <f>ROUND((Online_RAW!B30-General!$B$10)*24,3)</f>
        <v>0.46700000000000003</v>
      </c>
      <c r="B30" s="5">
        <f>General!$B$12+Online_ANA!K30/1000+Online_ANA!L30/1000+Online_ANA!M30/1000/General!$B$22-SUM($P$2:P30)/1000/General!$B$24+SUM($Q$2:Q30)/1000/General!$B$24</f>
        <v>1.08</v>
      </c>
      <c r="C30" s="5">
        <f>Online_RAW!K30</f>
        <v>20.72</v>
      </c>
      <c r="D30" s="5">
        <f>Online_RAW!J30</f>
        <v>0.04</v>
      </c>
      <c r="E30" s="5">
        <f>(1-F30/100-G30/100)/(1-C30/100-D30/100-General!$B$17/100)</f>
        <v>1.0044323641538282</v>
      </c>
      <c r="F30" s="5">
        <f>N30*General!$B$14/(N30+O30)+O30*100/(N30+O30)</f>
        <v>20.803391334812567</v>
      </c>
      <c r="G30" s="5">
        <f>N30*General!$B$15/(N30+O30)</f>
        <v>3.9998287204640118E-2</v>
      </c>
      <c r="H30" s="5">
        <f>(N30+O30)*(1/General!$B$20)*((F30/100)-E30*(C30/100))*1000/B30</f>
        <v>-0.41911308704359579</v>
      </c>
      <c r="I30" s="5">
        <f>(N30+O30)*(1/General!$B$20)*((D30/100)*E30-(G30/100))*1000/B30</f>
        <v>8.8815086387097324E-3</v>
      </c>
      <c r="J30" s="5">
        <f t="shared" si="0"/>
        <v>-2.1191198541089425E-2</v>
      </c>
      <c r="K30" s="5">
        <f>MAX(Online_RAW!$L$2-Online_RAW!L30,0)</f>
        <v>0</v>
      </c>
      <c r="L30" s="5">
        <f>0.0039*(Online_RAW!M30)</f>
        <v>0</v>
      </c>
      <c r="M30" s="10">
        <f>Online_RAW!$N$2-Online_RAW!N30</f>
        <v>0</v>
      </c>
      <c r="N30" s="5">
        <f>Online_RAW!C30*60</f>
        <v>120.09927272727299</v>
      </c>
      <c r="O30" s="5">
        <f>MAX(0, Online_RAW!D30*60)</f>
        <v>5.1428571428571417E-3</v>
      </c>
      <c r="P30" s="5">
        <f>_xlfn.IFNA(VLOOKUP(A30,Sampling!$D$7:$E$14,2,FALSE),0)</f>
        <v>0</v>
      </c>
      <c r="Q30">
        <f>_xlfn.IFNA(VLOOKUP(A30,Refill!$D$6:$G$8,2,FALSE),0)</f>
        <v>0</v>
      </c>
    </row>
    <row r="31" spans="1:17" x14ac:dyDescent="0.25">
      <c r="A31" s="5">
        <f>ROUND((Online_RAW!B31-General!$B$10)*24,3)</f>
        <v>0.48299999999999998</v>
      </c>
      <c r="B31" s="5">
        <f>General!$B$12+Online_ANA!K31/1000+Online_ANA!L31/1000+Online_ANA!M31/1000/General!$B$22-SUM($P$2:P31)/1000/General!$B$24+SUM($Q$2:Q31)/1000/General!$B$24</f>
        <v>1.08</v>
      </c>
      <c r="C31" s="5">
        <f>Online_RAW!K31</f>
        <v>20.73</v>
      </c>
      <c r="D31" s="5">
        <f>Online_RAW!J31</f>
        <v>0.04</v>
      </c>
      <c r="E31" s="5">
        <f>(1-F31/100-G31/100)/(1-C31/100-D31/100-General!$B$17/100)</f>
        <v>1.004570228599216</v>
      </c>
      <c r="F31" s="5">
        <f>N31*General!$B$14/(N31+O31)+O31*100/(N31+O31)</f>
        <v>20.802571897473818</v>
      </c>
      <c r="G31" s="5">
        <f>N31*General!$B$15/(N31+O31)</f>
        <v>3.9998701061881907E-2</v>
      </c>
      <c r="H31" s="5">
        <f>(N31+O31)*(1/General!$B$20)*((F31/100)-E31*(C31/100))*1000/B31</f>
        <v>-1.0998614208141893</v>
      </c>
      <c r="I31" s="5">
        <f>(N31+O31)*(1/General!$B$20)*((D31/100)*E31-(G31/100))*1000/B31</f>
        <v>9.1341022200331287E-3</v>
      </c>
      <c r="J31" s="5">
        <f t="shared" si="0"/>
        <v>-8.3047755355138003E-3</v>
      </c>
      <c r="K31" s="5">
        <f>MAX(Online_RAW!$L$2-Online_RAW!L31,0)</f>
        <v>0</v>
      </c>
      <c r="L31" s="5">
        <f>0.0039*(Online_RAW!M31)</f>
        <v>0</v>
      </c>
      <c r="M31" s="10">
        <f>Online_RAW!$N$2-Online_RAW!N31</f>
        <v>0</v>
      </c>
      <c r="N31" s="5">
        <f>Online_RAW!C31*60</f>
        <v>120.0942</v>
      </c>
      <c r="O31" s="5">
        <f>MAX(0, Online_RAW!D31*60)</f>
        <v>3.8999999999999998E-3</v>
      </c>
      <c r="P31" s="5">
        <f>_xlfn.IFNA(VLOOKUP(A31,Sampling!$D$7:$E$14,2,FALSE),0)</f>
        <v>0</v>
      </c>
      <c r="Q31">
        <f>_xlfn.IFNA(VLOOKUP(A31,Refill!$D$6:$G$8,2,FALSE),0)</f>
        <v>0</v>
      </c>
    </row>
    <row r="32" spans="1:17" x14ac:dyDescent="0.25">
      <c r="A32" s="5">
        <f>ROUND((Online_RAW!B32-General!$B$10)*24,3)</f>
        <v>0.5</v>
      </c>
      <c r="B32" s="5">
        <f>General!$B$12+Online_ANA!K32/1000+Online_ANA!L32/1000+Online_ANA!M32/1000/General!$B$22-SUM($P$2:P32)/1000/General!$B$24+SUM($Q$2:Q32)/1000/General!$B$24</f>
        <v>1.08</v>
      </c>
      <c r="C32" s="5">
        <f>Online_RAW!K32</f>
        <v>20.73</v>
      </c>
      <c r="D32" s="5">
        <f>Online_RAW!J32</f>
        <v>0.04</v>
      </c>
      <c r="E32" s="5">
        <f>(1-F32/100-G32/100)/(1-C32/100-D32/100-General!$B$17/100)</f>
        <v>1.0046028515226506</v>
      </c>
      <c r="F32" s="5">
        <f>N32*General!$B$14/(N32+O32)+O32*100/(N32+O32)</f>
        <v>20.8</v>
      </c>
      <c r="G32" s="5">
        <f>N32*General!$B$15/(N32+O32)</f>
        <v>0.04</v>
      </c>
      <c r="H32" s="5">
        <f>(N32+O32)*(1/General!$B$20)*((F32/100)-E32*(C32/100))*1000/B32</f>
        <v>-1.2612734404297161</v>
      </c>
      <c r="I32" s="5">
        <f>(N32+O32)*(1/General!$B$20)*((D32/100)*E32-(G32/100))*1000/B32</f>
        <v>9.1362926850506523E-3</v>
      </c>
      <c r="J32" s="5">
        <f t="shared" si="0"/>
        <v>-7.2437049668927587E-3</v>
      </c>
      <c r="K32" s="5">
        <f>MAX(Online_RAW!$L$2-Online_RAW!L32,0)</f>
        <v>0</v>
      </c>
      <c r="L32" s="5">
        <f>0.0039*(Online_RAW!M32)</f>
        <v>0</v>
      </c>
      <c r="M32" s="10">
        <f>Online_RAW!$N$2-Online_RAW!N32</f>
        <v>0</v>
      </c>
      <c r="N32" s="5">
        <f>Online_RAW!C32*60</f>
        <v>120.123</v>
      </c>
      <c r="O32" s="5">
        <f>MAX(0, Online_RAW!D32*60)</f>
        <v>0</v>
      </c>
      <c r="P32" s="5">
        <f>_xlfn.IFNA(VLOOKUP(A32,Sampling!$D$7:$E$14,2,FALSE),0)</f>
        <v>0</v>
      </c>
      <c r="Q32">
        <f>_xlfn.IFNA(VLOOKUP(A32,Refill!$D$6:$G$8,2,FALSE),0)</f>
        <v>0</v>
      </c>
    </row>
    <row r="33" spans="1:17" x14ac:dyDescent="0.25">
      <c r="A33" s="5">
        <f>ROUND((Online_RAW!B33-General!$B$10)*24,3)</f>
        <v>0.51700000000000002</v>
      </c>
      <c r="B33" s="5">
        <f>General!$B$12+Online_ANA!K33/1000+Online_ANA!L33/1000+Online_ANA!M33/1000/General!$B$22-SUM($P$2:P33)/1000/General!$B$24+SUM($Q$2:Q33)/1000/General!$B$24</f>
        <v>1.08</v>
      </c>
      <c r="C33" s="5">
        <f>Online_RAW!K33</f>
        <v>20.73</v>
      </c>
      <c r="D33" s="5">
        <f>Online_RAW!J33</f>
        <v>0.04</v>
      </c>
      <c r="E33" s="5">
        <f>(1-F33/100-G33/100)/(1-C33/100-D33/100-General!$B$17/100)</f>
        <v>1.0044279519944779</v>
      </c>
      <c r="F33" s="5">
        <f>N33*General!$B$14/(N33+O33)+O33*100/(N33+O33)</f>
        <v>20.813788575863878</v>
      </c>
      <c r="G33" s="5">
        <f>N33*General!$B$15/(N33+O33)</f>
        <v>3.9993036072796022E-2</v>
      </c>
      <c r="H33" s="5">
        <f>(N33+O33)*(1/General!$B$20)*((F33/100)-E33*(C33/100))*1000/B33</f>
        <v>-0.3960619927817261</v>
      </c>
      <c r="I33" s="5">
        <f>(N33+O33)*(1/General!$B$20)*((D33/100)*E33-(G33/100))*1000/B33</f>
        <v>9.1102186838451556E-3</v>
      </c>
      <c r="J33" s="5">
        <f t="shared" si="0"/>
        <v>-2.3002001832743119E-2</v>
      </c>
      <c r="K33" s="5">
        <f>MAX(Online_RAW!$L$2-Online_RAW!L33,0)</f>
        <v>0</v>
      </c>
      <c r="L33" s="5">
        <f>0.0039*(Online_RAW!M33)</f>
        <v>0</v>
      </c>
      <c r="M33" s="10">
        <f>Online_RAW!$N$2-Online_RAW!N33</f>
        <v>0</v>
      </c>
      <c r="N33" s="5">
        <f>Online_RAW!C33*60</f>
        <v>119.7801818181816</v>
      </c>
      <c r="O33" s="5">
        <f>MAX(0, Online_RAW!D33*60)</f>
        <v>2.085714285714288E-2</v>
      </c>
      <c r="P33" s="5">
        <f>_xlfn.IFNA(VLOOKUP(A33,Sampling!$D$7:$E$14,2,FALSE),0)</f>
        <v>0</v>
      </c>
      <c r="Q33">
        <f>_xlfn.IFNA(VLOOKUP(A33,Refill!$D$6:$G$8,2,FALSE),0)</f>
        <v>0</v>
      </c>
    </row>
    <row r="34" spans="1:17" x14ac:dyDescent="0.25">
      <c r="A34" s="5">
        <f>ROUND((Online_RAW!B34-General!$B$10)*24,3)</f>
        <v>0.53300000000000003</v>
      </c>
      <c r="B34" s="5">
        <f>General!$B$12+Online_ANA!K34/1000+Online_ANA!L34/1000+Online_ANA!M34/1000/General!$B$22-SUM($P$2:P34)/1000/General!$B$24+SUM($Q$2:Q34)/1000/General!$B$24</f>
        <v>1.08</v>
      </c>
      <c r="C34" s="5">
        <f>Online_RAW!K34</f>
        <v>20.73</v>
      </c>
      <c r="D34" s="5">
        <f>Online_RAW!J34</f>
        <v>0.04</v>
      </c>
      <c r="E34" s="5">
        <f>(1-F34/100-G34/100)/(1-C34/100-D34/100-General!$B$17/100)</f>
        <v>1.0045573918653923</v>
      </c>
      <c r="F34" s="5">
        <f>N34*General!$B$14/(N34+O34)+O34*100/(N34+O34)</f>
        <v>20.803583908655451</v>
      </c>
      <c r="G34" s="5">
        <f>N34*General!$B$15/(N34+O34)</f>
        <v>3.9998189945123518E-2</v>
      </c>
      <c r="H34" s="5">
        <f>(N34+O34)*(1/General!$B$20)*((F34/100)-E34*(C34/100))*1000/B34</f>
        <v>-1.03530012900345</v>
      </c>
      <c r="I34" s="5">
        <f>(N34+O34)*(1/General!$B$20)*((D34/100)*E34-(G34/100))*1000/B34</f>
        <v>9.1238468610859574E-3</v>
      </c>
      <c r="J34" s="5">
        <f t="shared" si="0"/>
        <v>-8.8127554565923874E-3</v>
      </c>
      <c r="K34" s="5">
        <f>MAX(Online_RAW!$L$2-Online_RAW!L34,0)</f>
        <v>0</v>
      </c>
      <c r="L34" s="5">
        <f>0.0039*(Online_RAW!M34)</f>
        <v>0</v>
      </c>
      <c r="M34" s="10">
        <f>Online_RAW!$N$2-Online_RAW!N34</f>
        <v>0</v>
      </c>
      <c r="N34" s="5">
        <f>Online_RAW!C34*60</f>
        <v>119.9593636363638</v>
      </c>
      <c r="O34" s="5">
        <f>MAX(0, Online_RAW!D34*60)</f>
        <v>5.4285714285714302E-3</v>
      </c>
      <c r="P34" s="5">
        <f>_xlfn.IFNA(VLOOKUP(A34,Sampling!$D$7:$E$14,2,FALSE),0)</f>
        <v>0</v>
      </c>
      <c r="Q34">
        <f>_xlfn.IFNA(VLOOKUP(A34,Refill!$D$6:$G$8,2,FALSE),0)</f>
        <v>0</v>
      </c>
    </row>
    <row r="35" spans="1:17" x14ac:dyDescent="0.25">
      <c r="A35" s="5">
        <f>ROUND((Online_RAW!B35-General!$B$10)*24,3)</f>
        <v>0.55000000000000004</v>
      </c>
      <c r="B35" s="5">
        <f>General!$B$12+Online_ANA!K35/1000+Online_ANA!L35/1000+Online_ANA!M35/1000/General!$B$22-SUM($P$2:P35)/1000/General!$B$24+SUM($Q$2:Q35)/1000/General!$B$24</f>
        <v>1.08</v>
      </c>
      <c r="C35" s="5">
        <f>Online_RAW!K35</f>
        <v>20.73</v>
      </c>
      <c r="D35" s="5">
        <f>Online_RAW!J35</f>
        <v>0.04</v>
      </c>
      <c r="E35" s="5">
        <f>(1-F35/100-G35/100)/(1-C35/100-D35/100-General!$B$17/100)</f>
        <v>1.0046028515226506</v>
      </c>
      <c r="F35" s="5">
        <f>N35*General!$B$14/(N35+O35)+O35*100/(N35+O35)</f>
        <v>20.8</v>
      </c>
      <c r="G35" s="5">
        <f>N35*General!$B$15/(N35+O35)</f>
        <v>0.04</v>
      </c>
      <c r="H35" s="5">
        <f>(N35+O35)*(1/General!$B$20)*((F35/100)-E35*(C35/100))*1000/B35</f>
        <v>-1.2586389326974237</v>
      </c>
      <c r="I35" s="5">
        <f>(N35+O35)*(1/General!$B$20)*((D35/100)*E35-(G35/100))*1000/B35</f>
        <v>9.1172090883049287E-3</v>
      </c>
      <c r="J35" s="5">
        <f t="shared" si="0"/>
        <v>-7.2437049668927587E-3</v>
      </c>
      <c r="K35" s="5">
        <f>MAX(Online_RAW!$L$2-Online_RAW!L35,0)</f>
        <v>0</v>
      </c>
      <c r="L35" s="5">
        <f>0.0039*(Online_RAW!M35)</f>
        <v>0</v>
      </c>
      <c r="M35" s="10">
        <f>Online_RAW!$N$2-Online_RAW!N35</f>
        <v>0</v>
      </c>
      <c r="N35" s="5">
        <f>Online_RAW!C35*60</f>
        <v>119.8720909090908</v>
      </c>
      <c r="O35" s="5">
        <f>MAX(0, Online_RAW!D35*60)</f>
        <v>0</v>
      </c>
      <c r="P35" s="5">
        <f>_xlfn.IFNA(VLOOKUP(A35,Sampling!$D$7:$E$14,2,FALSE),0)</f>
        <v>0</v>
      </c>
      <c r="Q35">
        <f>_xlfn.IFNA(VLOOKUP(A35,Refill!$D$6:$G$8,2,FALSE),0)</f>
        <v>0</v>
      </c>
    </row>
    <row r="36" spans="1:17" x14ac:dyDescent="0.25">
      <c r="A36" s="5">
        <f>ROUND((Online_RAW!B36-General!$B$10)*24,3)</f>
        <v>0.56699999999999995</v>
      </c>
      <c r="B36" s="5">
        <f>General!$B$12+Online_ANA!K36/1000+Online_ANA!L36/1000+Online_ANA!M36/1000/General!$B$22-SUM($P$2:P36)/1000/General!$B$24+SUM($Q$2:Q36)/1000/General!$B$24</f>
        <v>1.08</v>
      </c>
      <c r="C36" s="5">
        <f>Online_RAW!K36</f>
        <v>20.72</v>
      </c>
      <c r="D36" s="5">
        <f>Online_RAW!J36</f>
        <v>0.04</v>
      </c>
      <c r="E36" s="5">
        <f>(1-F36/100-G36/100)/(1-C36/100-D36/100-General!$B$17/100)</f>
        <v>1.0044753756728926</v>
      </c>
      <c r="F36" s="5">
        <f>N36*General!$B$14/(N36+O36)+O36*100/(N36+O36)</f>
        <v>20.8</v>
      </c>
      <c r="G36" s="5">
        <f>N36*General!$B$15/(N36+O36)</f>
        <v>0.04</v>
      </c>
      <c r="H36" s="5">
        <f>(N36+O36)*(1/General!$B$20)*((F36/100)-E36*(C36/100))*1000/B36</f>
        <v>-0.63104759606159599</v>
      </c>
      <c r="I36" s="5">
        <f>(N36+O36)*(1/General!$B$20)*((D36/100)*E36-(G36/100))*1000/B36</f>
        <v>8.8742277878263096E-3</v>
      </c>
      <c r="J36" s="5">
        <f t="shared" si="0"/>
        <v>-1.4062691694272938E-2</v>
      </c>
      <c r="K36" s="5">
        <f>MAX(Online_RAW!$L$2-Online_RAW!L36,0)</f>
        <v>0</v>
      </c>
      <c r="L36" s="5">
        <f>0.0039*(Online_RAW!M36)</f>
        <v>0</v>
      </c>
      <c r="M36" s="10">
        <f>Online_RAW!$N$2-Online_RAW!N36</f>
        <v>0</v>
      </c>
      <c r="N36" s="5">
        <f>Online_RAW!C36*60</f>
        <v>120.0008181818184</v>
      </c>
      <c r="O36" s="5">
        <f>MAX(0, Online_RAW!D36*60)</f>
        <v>0</v>
      </c>
      <c r="P36" s="5">
        <f>_xlfn.IFNA(VLOOKUP(A36,Sampling!$D$7:$E$14,2,FALSE),0)</f>
        <v>0</v>
      </c>
      <c r="Q36">
        <f>_xlfn.IFNA(VLOOKUP(A36,Refill!$D$6:$G$8,2,FALSE),0)</f>
        <v>0</v>
      </c>
    </row>
    <row r="37" spans="1:17" x14ac:dyDescent="0.25">
      <c r="A37" s="5">
        <f>ROUND((Online_RAW!B37-General!$B$10)*24,3)</f>
        <v>0.58299999999999996</v>
      </c>
      <c r="B37" s="5">
        <f>General!$B$12+Online_ANA!K37/1000+Online_ANA!L37/1000+Online_ANA!M37/1000/General!$B$22-SUM($P$2:P37)/1000/General!$B$24+SUM($Q$2:Q37)/1000/General!$B$24</f>
        <v>1.08</v>
      </c>
      <c r="C37" s="5">
        <f>Online_RAW!K37</f>
        <v>20.72</v>
      </c>
      <c r="D37" s="5">
        <f>Online_RAW!J37</f>
        <v>0.04</v>
      </c>
      <c r="E37" s="5">
        <f>(1-F37/100-G37/100)/(1-C37/100-D37/100-General!$B$17/100)</f>
        <v>1.0044206216970311</v>
      </c>
      <c r="F37" s="5">
        <f>N37*General!$B$14/(N37+O37)+O37*100/(N37+O37)</f>
        <v>20.804317193824012</v>
      </c>
      <c r="G37" s="5">
        <f>N37*General!$B$15/(N37+O37)</f>
        <v>3.9997819599078777E-2</v>
      </c>
      <c r="H37" s="5">
        <f>(N37+O37)*(1/General!$B$20)*((F37/100)-E37*(C37/100))*1000/B37</f>
        <v>-0.36102527663769191</v>
      </c>
      <c r="I37" s="5">
        <f>(N37+O37)*(1/General!$B$20)*((D37/100)*E37-(G37/100))*1000/B37</f>
        <v>8.8794514453857717E-3</v>
      </c>
      <c r="J37" s="5">
        <f t="shared" si="0"/>
        <v>-2.4595096299300876E-2</v>
      </c>
      <c r="K37" s="5">
        <f>MAX(Online_RAW!$L$2-Online_RAW!L37,0)</f>
        <v>0</v>
      </c>
      <c r="L37" s="5">
        <f>0.0039*(Online_RAW!M37)</f>
        <v>0</v>
      </c>
      <c r="M37" s="10">
        <f>Online_RAW!$N$2-Online_RAW!N37</f>
        <v>0</v>
      </c>
      <c r="N37" s="5">
        <f>Online_RAW!C37*60</f>
        <v>120.0714545454546</v>
      </c>
      <c r="O37" s="5">
        <f>MAX(0, Online_RAW!D37*60)</f>
        <v>6.5454545454545401E-3</v>
      </c>
      <c r="P37" s="5">
        <f>_xlfn.IFNA(VLOOKUP(A37,Sampling!$D$7:$E$14,2,FALSE),0)</f>
        <v>0</v>
      </c>
      <c r="Q37">
        <f>_xlfn.IFNA(VLOOKUP(A37,Refill!$D$6:$G$8,2,FALSE),0)</f>
        <v>0</v>
      </c>
    </row>
    <row r="38" spans="1:17" x14ac:dyDescent="0.25">
      <c r="A38" s="5">
        <f>ROUND((Online_RAW!B38-General!$B$10)*24,3)</f>
        <v>0.6</v>
      </c>
      <c r="B38" s="5">
        <f>General!$B$12+Online_ANA!K38/1000+Online_ANA!L38/1000+Online_ANA!M38/1000/General!$B$22-SUM($P$2:P38)/1000/General!$B$24+SUM($Q$2:Q38)/1000/General!$B$24</f>
        <v>1.08</v>
      </c>
      <c r="C38" s="5">
        <f>Online_RAW!K38</f>
        <v>20.72</v>
      </c>
      <c r="D38" s="5">
        <f>Online_RAW!J38</f>
        <v>0.04</v>
      </c>
      <c r="E38" s="5">
        <f>(1-F38/100-G38/100)/(1-C38/100-D38/100-General!$B$17/100)</f>
        <v>1.0044227270009642</v>
      </c>
      <c r="F38" s="5">
        <f>N38*General!$B$14/(N38+O38)+O38*100/(N38+O38)</f>
        <v>20.804151196652214</v>
      </c>
      <c r="G38" s="5">
        <f>N38*General!$B$15/(N38+O38)</f>
        <v>3.9997903436034238E-2</v>
      </c>
      <c r="H38" s="5">
        <f>(N38+O38)*(1/General!$B$20)*((F38/100)-E38*(C38/100))*1000/B38</f>
        <v>-0.37094730325185327</v>
      </c>
      <c r="I38" s="5">
        <f>(N38+O38)*(1/General!$B$20)*((D38/100)*E38-(G38/100))*1000/B38</f>
        <v>8.8680904067187944E-3</v>
      </c>
      <c r="J38" s="5">
        <f t="shared" si="0"/>
        <v>-2.3906604331607281E-2</v>
      </c>
      <c r="K38" s="5">
        <f>MAX(Online_RAW!$L$2-Online_RAW!L38,0)</f>
        <v>0</v>
      </c>
      <c r="L38" s="5">
        <f>0.0039*(Online_RAW!M38)</f>
        <v>0</v>
      </c>
      <c r="M38" s="10">
        <f>Online_RAW!$N$2-Online_RAW!N38</f>
        <v>0</v>
      </c>
      <c r="N38" s="5">
        <f>Online_RAW!C38*60</f>
        <v>119.91782608695661</v>
      </c>
      <c r="O38" s="5">
        <f>MAX(0, Online_RAW!D38*60)</f>
        <v>6.2857142857142998E-3</v>
      </c>
      <c r="P38" s="5">
        <f>_xlfn.IFNA(VLOOKUP(A38,Sampling!$D$7:$E$14,2,FALSE),0)</f>
        <v>0</v>
      </c>
      <c r="Q38">
        <f>_xlfn.IFNA(VLOOKUP(A38,Refill!$D$6:$G$8,2,FALSE),0)</f>
        <v>0</v>
      </c>
    </row>
    <row r="39" spans="1:17" x14ac:dyDescent="0.25">
      <c r="A39" s="5">
        <f>ROUND((Online_RAW!B39-General!$B$10)*24,3)</f>
        <v>0.61699999999999999</v>
      </c>
      <c r="B39" s="5">
        <f>General!$B$12+Online_ANA!K39/1000+Online_ANA!L39/1000+Online_ANA!M39/1000/General!$B$22-SUM($P$2:P39)/1000/General!$B$24+SUM($Q$2:Q39)/1000/General!$B$24</f>
        <v>1.08</v>
      </c>
      <c r="C39" s="5">
        <f>Online_RAW!K39</f>
        <v>20.72</v>
      </c>
      <c r="D39" s="5">
        <f>Online_RAW!J39</f>
        <v>0.04</v>
      </c>
      <c r="E39" s="5">
        <f>(1-F39/100-G39/100)/(1-C39/100-D39/100-General!$B$17/100)</f>
        <v>1.0044753756728926</v>
      </c>
      <c r="F39" s="5">
        <f>N39*General!$B$14/(N39+O39)+O39*100/(N39+O39)</f>
        <v>20.8</v>
      </c>
      <c r="G39" s="5">
        <f>N39*General!$B$15/(N39+O39)</f>
        <v>0.04</v>
      </c>
      <c r="H39" s="5">
        <f>(N39+O39)*(1/General!$B$20)*((F39/100)-E39*(C39/100))*1000/B39</f>
        <v>-0.631462486538648</v>
      </c>
      <c r="I39" s="5">
        <f>(N39+O39)*(1/General!$B$20)*((D39/100)*E39-(G39/100))*1000/B39</f>
        <v>8.8800622646919777E-3</v>
      </c>
      <c r="J39" s="5">
        <f t="shared" si="0"/>
        <v>-1.4062691694272931E-2</v>
      </c>
      <c r="K39" s="5">
        <f>MAX(Online_RAW!$L$2-Online_RAW!L39,0)</f>
        <v>0</v>
      </c>
      <c r="L39" s="5">
        <f>0.0039*(Online_RAW!M39)</f>
        <v>0</v>
      </c>
      <c r="M39" s="10">
        <f>Online_RAW!$N$2-Online_RAW!N39</f>
        <v>0</v>
      </c>
      <c r="N39" s="5">
        <f>Online_RAW!C39*60</f>
        <v>120.07971428571419</v>
      </c>
      <c r="O39" s="5">
        <f>MAX(0, Online_RAW!D39*60)</f>
        <v>0</v>
      </c>
      <c r="P39" s="5">
        <f>_xlfn.IFNA(VLOOKUP(A39,Sampling!$D$7:$E$14,2,FALSE),0)</f>
        <v>0</v>
      </c>
      <c r="Q39">
        <f>_xlfn.IFNA(VLOOKUP(A39,Refill!$D$6:$G$8,2,FALSE),0)</f>
        <v>0</v>
      </c>
    </row>
    <row r="40" spans="1:17" x14ac:dyDescent="0.25">
      <c r="A40" s="5">
        <f>ROUND((Online_RAW!B40-General!$B$10)*24,3)</f>
        <v>0.63300000000000001</v>
      </c>
      <c r="B40" s="5">
        <f>General!$B$12+Online_ANA!K40/1000+Online_ANA!L40/1000+Online_ANA!M40/1000/General!$B$22-SUM($P$2:P40)/1000/General!$B$24+SUM($Q$2:Q40)/1000/General!$B$24</f>
        <v>1.08</v>
      </c>
      <c r="C40" s="5">
        <f>Online_RAW!K40</f>
        <v>20.72</v>
      </c>
      <c r="D40" s="5">
        <f>Online_RAW!J40</f>
        <v>0.04</v>
      </c>
      <c r="E40" s="5">
        <f>(1-F40/100-G40/100)/(1-C40/100-D40/100-General!$B$17/100)</f>
        <v>1.0044753756728926</v>
      </c>
      <c r="F40" s="5">
        <f>N40*General!$B$14/(N40+O40)+O40*100/(N40+O40)</f>
        <v>20.8</v>
      </c>
      <c r="G40" s="5">
        <f>N40*General!$B$15/(N40+O40)</f>
        <v>0.04</v>
      </c>
      <c r="H40" s="5">
        <f>(N40+O40)*(1/General!$B$20)*((F40/100)-E40*(C40/100))*1000/B40</f>
        <v>-0.63179603799377948</v>
      </c>
      <c r="I40" s="5">
        <f>(N40+O40)*(1/General!$B$20)*((D40/100)*E40-(G40/100))*1000/B40</f>
        <v>8.8847528959696692E-3</v>
      </c>
      <c r="J40" s="5">
        <f t="shared" si="0"/>
        <v>-1.4062691694272933E-2</v>
      </c>
      <c r="K40" s="5">
        <f>MAX(Online_RAW!$L$2-Online_RAW!L40,0)</f>
        <v>0</v>
      </c>
      <c r="L40" s="5">
        <f>0.0039*(Online_RAW!M40)</f>
        <v>0</v>
      </c>
      <c r="M40" s="10">
        <f>Online_RAW!$N$2-Online_RAW!N40</f>
        <v>0</v>
      </c>
      <c r="N40" s="5">
        <f>Online_RAW!C40*60</f>
        <v>120.14314285714261</v>
      </c>
      <c r="O40" s="5">
        <f>MAX(0, Online_RAW!D40*60)</f>
        <v>0</v>
      </c>
      <c r="P40" s="5">
        <f>_xlfn.IFNA(VLOOKUP(A40,Sampling!$D$7:$E$14,2,FALSE),0)</f>
        <v>0</v>
      </c>
      <c r="Q40">
        <f>_xlfn.IFNA(VLOOKUP(A40,Refill!$D$6:$G$8,2,FALSE),0)</f>
        <v>0</v>
      </c>
    </row>
    <row r="41" spans="1:17" x14ac:dyDescent="0.25">
      <c r="A41" s="5">
        <f>ROUND((Online_RAW!B41-General!$B$10)*24,3)</f>
        <v>0.65</v>
      </c>
      <c r="B41" s="5">
        <f>General!$B$12+Online_ANA!K41/1000+Online_ANA!L41/1000+Online_ANA!M41/1000/General!$B$22-SUM($P$2:P41)/1000/General!$B$24+SUM($Q$2:Q41)/1000/General!$B$24</f>
        <v>1.08</v>
      </c>
      <c r="C41" s="5">
        <f>Online_RAW!K41</f>
        <v>20.72</v>
      </c>
      <c r="D41" s="5">
        <f>Online_RAW!J41</f>
        <v>0.04</v>
      </c>
      <c r="E41" s="5">
        <f>(1-F41/100-G41/100)/(1-C41/100-D41/100-General!$B$17/100)</f>
        <v>1.0042264854242284</v>
      </c>
      <c r="F41" s="5">
        <f>N41*General!$B$14/(N41+O41)+O41*100/(N41+O41)</f>
        <v>20.819624281661454</v>
      </c>
      <c r="G41" s="5">
        <f>N41*General!$B$15/(N41+O41)</f>
        <v>3.9990088746635635E-2</v>
      </c>
      <c r="H41" s="5">
        <f>(N41+O41)*(1/General!$B$20)*((F41/100)-E41*(C41/100))*1000/B41</f>
        <v>0.59728910762404586</v>
      </c>
      <c r="I41" s="5">
        <f>(N41+O41)*(1/General!$B$20)*((D41/100)*E41-(G41/100))*1000/B41</f>
        <v>8.870032726929088E-3</v>
      </c>
      <c r="J41" s="5">
        <f t="shared" si="0"/>
        <v>1.4850484654262587E-2</v>
      </c>
      <c r="K41" s="5">
        <f>MAX(Online_RAW!$L$2-Online_RAW!L41,0)</f>
        <v>0</v>
      </c>
      <c r="L41" s="5">
        <f>0.0039*(Online_RAW!M41)</f>
        <v>0</v>
      </c>
      <c r="M41" s="10">
        <f>Online_RAW!$N$2-Online_RAW!N41</f>
        <v>0</v>
      </c>
      <c r="N41" s="5">
        <f>Online_RAW!C41*60</f>
        <v>119.94409090909079</v>
      </c>
      <c r="O41" s="5">
        <f>MAX(0, Online_RAW!D41*60)</f>
        <v>2.9727272727272699E-2</v>
      </c>
      <c r="P41" s="5">
        <f>_xlfn.IFNA(VLOOKUP(A41,Sampling!$D$7:$E$14,2,FALSE),0)</f>
        <v>0</v>
      </c>
      <c r="Q41">
        <f>_xlfn.IFNA(VLOOKUP(A41,Refill!$D$6:$G$8,2,FALSE),0)</f>
        <v>0</v>
      </c>
    </row>
    <row r="42" spans="1:17" x14ac:dyDescent="0.25">
      <c r="A42" s="5">
        <f>ROUND((Online_RAW!B42-General!$B$10)*24,3)</f>
        <v>0.66700000000000004</v>
      </c>
      <c r="B42" s="5">
        <f>General!$B$12+Online_ANA!K42/1000+Online_ANA!L42/1000+Online_ANA!M42/1000/General!$B$22-SUM($P$2:P42)/1000/General!$B$24+SUM($Q$2:Q42)/1000/General!$B$24</f>
        <v>1.08</v>
      </c>
      <c r="C42" s="5">
        <f>Online_RAW!K42</f>
        <v>20.72</v>
      </c>
      <c r="D42" s="5">
        <f>Online_RAW!J42</f>
        <v>0.04</v>
      </c>
      <c r="E42" s="5">
        <f>(1-F42/100-G42/100)/(1-C42/100-D42/100-General!$B$17/100)</f>
        <v>1.0044753756728926</v>
      </c>
      <c r="F42" s="5">
        <f>N42*General!$B$14/(N42+O42)+O42*100/(N42+O42)</f>
        <v>20.8</v>
      </c>
      <c r="G42" s="5">
        <f>N42*General!$B$15/(N42+O42)</f>
        <v>0.04</v>
      </c>
      <c r="H42" s="5">
        <f>(N42+O42)*(1/General!$B$20)*((F42/100)-E42*(C42/100))*1000/B42</f>
        <v>-0.63081191095273814</v>
      </c>
      <c r="I42" s="5">
        <f>(N42+O42)*(1/General!$B$20)*((D42/100)*E42-(G42/100))*1000/B42</f>
        <v>8.8709134208035077E-3</v>
      </c>
      <c r="J42" s="5">
        <f t="shared" si="0"/>
        <v>-1.4062691694272933E-2</v>
      </c>
      <c r="K42" s="5">
        <f>MAX(Online_RAW!$L$2-Online_RAW!L42,0)</f>
        <v>0</v>
      </c>
      <c r="L42" s="5">
        <f>0.0039*(Online_RAW!M42)</f>
        <v>0</v>
      </c>
      <c r="M42" s="10">
        <f>Online_RAW!$N$2-Online_RAW!N42</f>
        <v>0</v>
      </c>
      <c r="N42" s="5">
        <f>Online_RAW!C42*60</f>
        <v>119.9560000000002</v>
      </c>
      <c r="O42" s="5">
        <f>MAX(0, Online_RAW!D42*60)</f>
        <v>0</v>
      </c>
      <c r="P42" s="5">
        <f>_xlfn.IFNA(VLOOKUP(A42,Sampling!$D$7:$E$14,2,FALSE),0)</f>
        <v>0</v>
      </c>
      <c r="Q42">
        <f>_xlfn.IFNA(VLOOKUP(A42,Refill!$D$6:$G$8,2,FALSE),0)</f>
        <v>0</v>
      </c>
    </row>
    <row r="43" spans="1:17" x14ac:dyDescent="0.25">
      <c r="A43" s="5">
        <f>ROUND((Online_RAW!B43-General!$B$10)*24,3)</f>
        <v>0.68300000000000005</v>
      </c>
      <c r="B43" s="5">
        <f>General!$B$12+Online_ANA!K43/1000+Online_ANA!L43/1000+Online_ANA!M43/1000/General!$B$22-SUM($P$2:P43)/1000/General!$B$24+SUM($Q$2:Q43)/1000/General!$B$24</f>
        <v>1.08</v>
      </c>
      <c r="C43" s="5">
        <f>Online_RAW!K43</f>
        <v>20.726666666666699</v>
      </c>
      <c r="D43" s="5">
        <f>Online_RAW!J43</f>
        <v>0.04</v>
      </c>
      <c r="E43" s="5">
        <f>(1-F43/100-G43/100)/(1-C43/100-D43/100-General!$B$17/100)</f>
        <v>1.0045603559778413</v>
      </c>
      <c r="F43" s="5">
        <f>N43*General!$B$14/(N43+O43)+O43*100/(N43+O43)</f>
        <v>20.8</v>
      </c>
      <c r="G43" s="5">
        <f>N43*General!$B$15/(N43+O43)</f>
        <v>0.04</v>
      </c>
      <c r="H43" s="5">
        <f>(N43+O43)*(1/General!$B$20)*((F43/100)-E43*(C43/100))*1000/B43</f>
        <v>-1.0507930308784743</v>
      </c>
      <c r="I43" s="5">
        <f>(N43+O43)*(1/General!$B$20)*((D43/100)*E43-(G43/100))*1000/B43</f>
        <v>9.0467634364965292E-3</v>
      </c>
      <c r="J43" s="5">
        <f t="shared" si="0"/>
        <v>-8.6094627301946773E-3</v>
      </c>
      <c r="K43" s="5">
        <f>MAX(Online_RAW!$L$2-Online_RAW!L43,0)</f>
        <v>0</v>
      </c>
      <c r="L43" s="5">
        <f>0.0039*(Online_RAW!M43)</f>
        <v>0</v>
      </c>
      <c r="M43" s="10">
        <f>Online_RAW!$N$2-Online_RAW!N43</f>
        <v>0</v>
      </c>
      <c r="N43" s="5">
        <f>Online_RAW!C43*60</f>
        <v>120.05427272727302</v>
      </c>
      <c r="O43" s="5">
        <f>MAX(0, Online_RAW!D43*60)</f>
        <v>0</v>
      </c>
      <c r="P43" s="5">
        <f>_xlfn.IFNA(VLOOKUP(A43,Sampling!$D$7:$E$14,2,FALSE),0)</f>
        <v>0</v>
      </c>
      <c r="Q43">
        <f>_xlfn.IFNA(VLOOKUP(A43,Refill!$D$6:$G$8,2,FALSE),0)</f>
        <v>0</v>
      </c>
    </row>
    <row r="44" spans="1:17" x14ac:dyDescent="0.25">
      <c r="A44" s="5">
        <f>ROUND((Online_RAW!B44-General!$B$10)*24,3)</f>
        <v>0.7</v>
      </c>
      <c r="B44" s="5">
        <f>General!$B$12+Online_ANA!K44/1000+Online_ANA!L44/1000+Online_ANA!M44/1000/General!$B$22-SUM($P$2:P44)/1000/General!$B$24+SUM($Q$2:Q44)/1000/General!$B$24</f>
        <v>1.08</v>
      </c>
      <c r="C44" s="5">
        <f>Online_RAW!K44</f>
        <v>20.72</v>
      </c>
      <c r="D44" s="5">
        <f>Online_RAW!J44</f>
        <v>0.04</v>
      </c>
      <c r="E44" s="5">
        <f>(1-F44/100-G44/100)/(1-C44/100-D44/100-General!$B$17/100)</f>
        <v>1.0043073650026431</v>
      </c>
      <c r="F44" s="5">
        <f>N44*General!$B$14/(N44+O44)+O44*100/(N44+O44)</f>
        <v>20.813247159070308</v>
      </c>
      <c r="G44" s="5">
        <f>N44*General!$B$15/(N44+O44)</f>
        <v>3.9993309515621057E-2</v>
      </c>
      <c r="H44" s="5">
        <f>(N44+O44)*(1/General!$B$20)*((F44/100)-E44*(C44/100))*1000/B44</f>
        <v>0.198499113139841</v>
      </c>
      <c r="I44" s="5">
        <f>(N44+O44)*(1/General!$B$20)*((D44/100)*E44-(G44/100))*1000/B44</f>
        <v>8.885302249181954E-3</v>
      </c>
      <c r="J44" s="5">
        <f t="shared" si="0"/>
        <v>4.4762427945571379E-2</v>
      </c>
      <c r="K44" s="5">
        <f>MAX(Online_RAW!$L$2-Online_RAW!L44,0)</f>
        <v>0</v>
      </c>
      <c r="L44" s="5">
        <f>0.0039*(Online_RAW!M44)</f>
        <v>0</v>
      </c>
      <c r="M44" s="10">
        <f>Online_RAW!$N$2-Online_RAW!N44</f>
        <v>0</v>
      </c>
      <c r="N44" s="5">
        <f>Online_RAW!C44*60</f>
        <v>120.1505714285712</v>
      </c>
      <c r="O44" s="5">
        <f>MAX(0, Online_RAW!D44*60)</f>
        <v>2.01E-2</v>
      </c>
      <c r="P44" s="5">
        <f>_xlfn.IFNA(VLOOKUP(A44,Sampling!$D$7:$E$14,2,FALSE),0)</f>
        <v>0</v>
      </c>
      <c r="Q44">
        <f>_xlfn.IFNA(VLOOKUP(A44,Refill!$D$6:$G$8,2,FALSE),0)</f>
        <v>0</v>
      </c>
    </row>
    <row r="45" spans="1:17" x14ac:dyDescent="0.25">
      <c r="A45" s="5">
        <f>ROUND((Online_RAW!B45-General!$B$10)*24,3)</f>
        <v>0.71699999999999997</v>
      </c>
      <c r="B45" s="5">
        <f>General!$B$12+Online_ANA!K45/1000+Online_ANA!L45/1000+Online_ANA!M45/1000/General!$B$22-SUM($P$2:P45)/1000/General!$B$24+SUM($Q$2:Q45)/1000/General!$B$24</f>
        <v>1.08</v>
      </c>
      <c r="C45" s="5">
        <f>Online_RAW!K45</f>
        <v>20.725000000000001</v>
      </c>
      <c r="D45" s="5">
        <f>Online_RAW!J45</f>
        <v>0.04</v>
      </c>
      <c r="E45" s="5">
        <f>(1-F45/100-G45/100)/(1-C45/100-D45/100-General!$B$17/100)</f>
        <v>1.0045391095536056</v>
      </c>
      <c r="F45" s="5">
        <f>N45*General!$B$14/(N45+O45)+O45*100/(N45+O45)</f>
        <v>20.8</v>
      </c>
      <c r="G45" s="5">
        <f>N45*General!$B$15/(N45+O45)</f>
        <v>4.0000000000000008E-2</v>
      </c>
      <c r="H45" s="5">
        <f>(N45+O45)*(1/General!$B$20)*((F45/100)-E45*(C45/100))*1000/B45</f>
        <v>-0.94433181826124646</v>
      </c>
      <c r="I45" s="5">
        <f>(N45+O45)*(1/General!$B$20)*((D45/100)*E45-(G45/100))*1000/B45</f>
        <v>8.9894937405483426E-3</v>
      </c>
      <c r="J45" s="5">
        <f t="shared" si="0"/>
        <v>-9.5194226930744238E-3</v>
      </c>
      <c r="K45" s="5">
        <f>MAX(Online_RAW!$L$2-Online_RAW!L45,0)</f>
        <v>0</v>
      </c>
      <c r="L45" s="5">
        <f>0.0039*(Online_RAW!M45)</f>
        <v>0</v>
      </c>
      <c r="M45" s="10">
        <f>Online_RAW!$N$2-Online_RAW!N45</f>
        <v>0</v>
      </c>
      <c r="N45" s="5">
        <f>Online_RAW!C45*60</f>
        <v>119.85266666666639</v>
      </c>
      <c r="O45" s="5">
        <f>MAX(0, Online_RAW!D45*60)</f>
        <v>0</v>
      </c>
      <c r="P45" s="5">
        <f>_xlfn.IFNA(VLOOKUP(A45,Sampling!$D$7:$E$14,2,FALSE),0)</f>
        <v>0</v>
      </c>
      <c r="Q45">
        <f>_xlfn.IFNA(VLOOKUP(A45,Refill!$D$6:$G$8,2,FALSE),0)</f>
        <v>0</v>
      </c>
    </row>
    <row r="46" spans="1:17" x14ac:dyDescent="0.25">
      <c r="A46" s="5">
        <f>ROUND((Online_RAW!B46-General!$B$10)*24,3)</f>
        <v>0.73299999999999998</v>
      </c>
      <c r="B46" s="5">
        <f>General!$B$12+Online_ANA!K46/1000+Online_ANA!L46/1000+Online_ANA!M46/1000/General!$B$22-SUM($P$2:P46)/1000/General!$B$24+SUM($Q$2:Q46)/1000/General!$B$24</f>
        <v>1.08</v>
      </c>
      <c r="C46" s="5">
        <f>Online_RAW!K46</f>
        <v>20.725000000000001</v>
      </c>
      <c r="D46" s="5">
        <f>Online_RAW!J46</f>
        <v>4.4999999999999998E-2</v>
      </c>
      <c r="E46" s="5">
        <f>(1-F46/100-G46/100)/(1-C46/100-D46/100-General!$B$17/100)</f>
        <v>1.0044282540349505</v>
      </c>
      <c r="F46" s="5">
        <f>N46*General!$B$14/(N46+O46)+O46*100/(N46+O46)</f>
        <v>20.813764763861542</v>
      </c>
      <c r="G46" s="5">
        <f>N46*General!$B$15/(N46+O46)</f>
        <v>3.9993048099059826E-2</v>
      </c>
      <c r="H46" s="5">
        <f>(N46+O46)*(1/General!$B$20)*((F46/100)-E46*(C46/100))*1000/B46</f>
        <v>-0.14926231132579529</v>
      </c>
      <c r="I46" s="5">
        <f>(N46+O46)*(1/General!$B$20)*((D46/100)*E46-(G46/100))*1000/B46</f>
        <v>0.25810172262565545</v>
      </c>
      <c r="J46" s="5">
        <f t="shared" si="0"/>
        <v>-1.7291821380301158</v>
      </c>
      <c r="K46" s="5">
        <f>MAX(Online_RAW!$L$2-Online_RAW!L46,0)</f>
        <v>0</v>
      </c>
      <c r="L46" s="5">
        <f>0.0039*(Online_RAW!M46)</f>
        <v>0</v>
      </c>
      <c r="M46" s="10">
        <f>Online_RAW!$N$2-Online_RAW!N46</f>
        <v>0</v>
      </c>
      <c r="N46" s="5">
        <f>Online_RAW!C46*60</f>
        <v>119.98742857142879</v>
      </c>
      <c r="O46" s="5">
        <f>MAX(0, Online_RAW!D46*60)</f>
        <v>2.085714285714288E-2</v>
      </c>
      <c r="P46" s="5">
        <f>_xlfn.IFNA(VLOOKUP(A46,Sampling!$D$7:$E$14,2,FALSE),0)</f>
        <v>0</v>
      </c>
      <c r="Q46">
        <f>_xlfn.IFNA(VLOOKUP(A46,Refill!$D$6:$G$8,2,FALSE),0)</f>
        <v>0</v>
      </c>
    </row>
    <row r="47" spans="1:17" x14ac:dyDescent="0.25">
      <c r="A47" s="5">
        <f>ROUND((Online_RAW!B47-General!$B$10)*24,3)</f>
        <v>0.75</v>
      </c>
      <c r="B47" s="5">
        <f>General!$B$12+Online_ANA!K47/1000+Online_ANA!L47/1000+Online_ANA!M47/1000/General!$B$22-SUM($P$2:P47)/1000/General!$B$24+SUM($Q$2:Q47)/1000/General!$B$24</f>
        <v>1.08</v>
      </c>
      <c r="C47" s="5">
        <f>Online_RAW!K47</f>
        <v>20.725000000000001</v>
      </c>
      <c r="D47" s="5">
        <f>Online_RAW!J47</f>
        <v>0.05</v>
      </c>
      <c r="E47" s="5">
        <f>(1-F47/100-G47/100)/(1-C47/100-D47/100-General!$B$17/100)</f>
        <v>1.0043544355176222</v>
      </c>
      <c r="F47" s="5">
        <f>N47*General!$B$14/(N47+O47)+O47*100/(N47+O47)</f>
        <v>20.82460871320453</v>
      </c>
      <c r="G47" s="5">
        <f>N47*General!$B$15/(N47+O47)</f>
        <v>3.9987571356967407E-2</v>
      </c>
      <c r="H47" s="5">
        <f>(N47+O47)*(1/General!$B$20)*((F47/100)-E47*(C47/100))*1000/B47</f>
        <v>0.46511359578409317</v>
      </c>
      <c r="I47" s="5">
        <f>(N47+O47)*(1/General!$B$20)*((D47/100)*E47-(G47/100))*1000/B47</f>
        <v>0.50818788764960265</v>
      </c>
      <c r="J47" s="5">
        <f t="shared" si="0"/>
        <v>1.0926102617853912</v>
      </c>
      <c r="K47" s="5">
        <f>MAX(Online_RAW!$L$2-Online_RAW!L47,0)</f>
        <v>0</v>
      </c>
      <c r="L47" s="5">
        <f>0.0039*(Online_RAW!M47)</f>
        <v>0</v>
      </c>
      <c r="M47" s="10">
        <f>Online_RAW!$N$2-Online_RAW!N47</f>
        <v>0</v>
      </c>
      <c r="N47" s="5">
        <f>Online_RAW!C47*60</f>
        <v>120.21272727272701</v>
      </c>
      <c r="O47" s="5">
        <f>MAX(0, Online_RAW!D47*60)</f>
        <v>3.7363636363636377E-2</v>
      </c>
      <c r="P47" s="5">
        <f>_xlfn.IFNA(VLOOKUP(A47,Sampling!$D$7:$E$14,2,FALSE),0)</f>
        <v>0</v>
      </c>
      <c r="Q47">
        <f>_xlfn.IFNA(VLOOKUP(A47,Refill!$D$6:$G$8,2,FALSE),0)</f>
        <v>0</v>
      </c>
    </row>
    <row r="48" spans="1:17" x14ac:dyDescent="0.25">
      <c r="A48" s="5">
        <f>ROUND((Online_RAW!B48-General!$B$10)*24,3)</f>
        <v>0.76700000000000002</v>
      </c>
      <c r="B48" s="5">
        <f>General!$B$12+Online_ANA!K48/1000+Online_ANA!L48/1000+Online_ANA!M48/1000/General!$B$22-SUM($P$2:P48)/1000/General!$B$24+SUM($Q$2:Q48)/1000/General!$B$24</f>
        <v>1.08</v>
      </c>
      <c r="C48" s="5">
        <f>Online_RAW!K48</f>
        <v>20.72</v>
      </c>
      <c r="D48" s="5">
        <f>Online_RAW!J48</f>
        <v>0.04</v>
      </c>
      <c r="E48" s="5">
        <f>(1-F48/100-G48/100)/(1-C48/100-D48/100-General!$B$17/100)</f>
        <v>1.0044753756728926</v>
      </c>
      <c r="F48" s="5">
        <f>N48*General!$B$14/(N48+O48)+O48*100/(N48+O48)</f>
        <v>20.8</v>
      </c>
      <c r="G48" s="5">
        <f>N48*General!$B$15/(N48+O48)</f>
        <v>0.04</v>
      </c>
      <c r="H48" s="5">
        <f>(N48+O48)*(1/General!$B$20)*((F48/100)-E48*(C48/100))*1000/B48</f>
        <v>-0.63105333281880915</v>
      </c>
      <c r="I48" s="5">
        <f>(N48+O48)*(1/General!$B$20)*((D48/100)*E48-(G48/100))*1000/B48</f>
        <v>8.8743084620743207E-3</v>
      </c>
      <c r="J48" s="5">
        <f t="shared" si="0"/>
        <v>-1.4062691694272933E-2</v>
      </c>
      <c r="K48" s="5">
        <f>MAX(Online_RAW!$L$2-Online_RAW!L48,0)</f>
        <v>0</v>
      </c>
      <c r="L48" s="5">
        <f>0.0039*(Online_RAW!M48)</f>
        <v>0</v>
      </c>
      <c r="M48" s="10">
        <f>Online_RAW!$N$2-Online_RAW!N48</f>
        <v>0</v>
      </c>
      <c r="N48" s="5">
        <f>Online_RAW!C48*60</f>
        <v>120.00190909090919</v>
      </c>
      <c r="O48" s="5">
        <f>MAX(0, Online_RAW!D48*60)</f>
        <v>0</v>
      </c>
      <c r="P48" s="5">
        <f>_xlfn.IFNA(VLOOKUP(A48,Sampling!$D$7:$E$14,2,FALSE),0)</f>
        <v>0</v>
      </c>
      <c r="Q48">
        <f>_xlfn.IFNA(VLOOKUP(A48,Refill!$D$6:$G$8,2,FALSE),0)</f>
        <v>0</v>
      </c>
    </row>
    <row r="49" spans="1:17" x14ac:dyDescent="0.25">
      <c r="A49" s="5">
        <f>ROUND((Online_RAW!B49-General!$B$10)*24,3)</f>
        <v>0.78300000000000003</v>
      </c>
      <c r="B49" s="5">
        <f>General!$B$12+Online_ANA!K49/1000+Online_ANA!L49/1000+Online_ANA!M49/1000/General!$B$22-SUM($P$2:P49)/1000/General!$B$24+SUM($Q$2:Q49)/1000/General!$B$24</f>
        <v>1.08</v>
      </c>
      <c r="C49" s="5">
        <f>Online_RAW!K49</f>
        <v>20.715</v>
      </c>
      <c r="D49" s="5">
        <f>Online_RAW!J49</f>
        <v>0.04</v>
      </c>
      <c r="E49" s="5">
        <f>(1-F49/100-G49/100)/(1-C49/100-D49/100-General!$B$17/100)</f>
        <v>1.0042150392427527</v>
      </c>
      <c r="F49" s="5">
        <f>N49*General!$B$14/(N49+O49)+O49*100/(N49+O49)</f>
        <v>20.81550316784006</v>
      </c>
      <c r="G49" s="5">
        <f>N49*General!$B$15/(N49+O49)</f>
        <v>3.99921701172525E-2</v>
      </c>
      <c r="H49" s="5">
        <f>(N49+O49)*(1/General!$B$20)*((F49/100)-E49*(C49/100))*1000/B49</f>
        <v>0.65347234902878149</v>
      </c>
      <c r="I49" s="5">
        <f>(N49+O49)*(1/General!$B$20)*((D49/100)*E49-(G49/100))*1000/B49</f>
        <v>8.7418538789165584E-3</v>
      </c>
      <c r="J49" s="5">
        <f t="shared" si="0"/>
        <v>1.3377542128460485E-2</v>
      </c>
      <c r="K49" s="5">
        <f>MAX(Online_RAW!$L$2-Online_RAW!L49,0)</f>
        <v>0</v>
      </c>
      <c r="L49" s="5">
        <f>0.0039*(Online_RAW!M49)</f>
        <v>0</v>
      </c>
      <c r="M49" s="10">
        <f>Online_RAW!$N$2-Online_RAW!N49</f>
        <v>0</v>
      </c>
      <c r="N49" s="5">
        <f>Online_RAW!C49*60</f>
        <v>119.9183478260868</v>
      </c>
      <c r="O49" s="5">
        <f>MAX(0, Online_RAW!D49*60)</f>
        <v>2.3478260869565219E-2</v>
      </c>
      <c r="P49" s="5">
        <f>_xlfn.IFNA(VLOOKUP(A49,Sampling!$D$7:$E$14,2,FALSE),0)</f>
        <v>0</v>
      </c>
      <c r="Q49">
        <f>_xlfn.IFNA(VLOOKUP(A49,Refill!$D$6:$G$8,2,FALSE),0)</f>
        <v>0</v>
      </c>
    </row>
    <row r="50" spans="1:17" x14ac:dyDescent="0.25">
      <c r="A50" s="5">
        <f>ROUND((Online_RAW!B50-General!$B$10)*24,3)</f>
        <v>0.8</v>
      </c>
      <c r="B50" s="5">
        <f>General!$B$12+Online_ANA!K50/1000+Online_ANA!L50/1000+Online_ANA!M50/1000/General!$B$22-SUM($P$2:P50)/1000/General!$B$24+SUM($Q$2:Q50)/1000/General!$B$24</f>
        <v>1.08</v>
      </c>
      <c r="C50" s="5">
        <f>Online_RAW!K50</f>
        <v>20.72</v>
      </c>
      <c r="D50" s="5">
        <f>Online_RAW!J50</f>
        <v>0.04</v>
      </c>
      <c r="E50" s="5">
        <f>(1-F50/100-G50/100)/(1-C50/100-D50/100-General!$B$17/100)</f>
        <v>1.0044753756728926</v>
      </c>
      <c r="F50" s="5">
        <f>N50*General!$B$14/(N50+O50)+O50*100/(N50+O50)</f>
        <v>20.8</v>
      </c>
      <c r="G50" s="5">
        <f>N50*General!$B$15/(N50+O50)</f>
        <v>0.04</v>
      </c>
      <c r="H50" s="5">
        <f>(N50+O50)*(1/General!$B$20)*((F50/100)-E50*(C50/100))*1000/B50</f>
        <v>-0.63159470513347593</v>
      </c>
      <c r="I50" s="5">
        <f>(N50+O50)*(1/General!$B$20)*((D50/100)*E50-(G50/100))*1000/B50</f>
        <v>8.8819216140272952E-3</v>
      </c>
      <c r="J50" s="5">
        <f t="shared" si="0"/>
        <v>-1.4062691694272935E-2</v>
      </c>
      <c r="K50" s="5">
        <f>MAX(Online_RAW!$L$2-Online_RAW!L50,0)</f>
        <v>0</v>
      </c>
      <c r="L50" s="5">
        <f>0.0039*(Online_RAW!M50)</f>
        <v>0</v>
      </c>
      <c r="M50" s="10">
        <f>Online_RAW!$N$2-Online_RAW!N50</f>
        <v>0</v>
      </c>
      <c r="N50" s="5">
        <f>Online_RAW!C50*60</f>
        <v>120.10485714285721</v>
      </c>
      <c r="O50" s="5">
        <f>MAX(0, Online_RAW!D50*60)</f>
        <v>0</v>
      </c>
      <c r="P50" s="5">
        <f>_xlfn.IFNA(VLOOKUP(A50,Sampling!$D$7:$E$14,2,FALSE),0)</f>
        <v>0</v>
      </c>
      <c r="Q50">
        <f>_xlfn.IFNA(VLOOKUP(A50,Refill!$D$6:$G$8,2,FALSE),0)</f>
        <v>0</v>
      </c>
    </row>
    <row r="51" spans="1:17" x14ac:dyDescent="0.25">
      <c r="A51" s="5">
        <f>ROUND((Online_RAW!B51-General!$B$10)*24,3)</f>
        <v>0.81699999999999995</v>
      </c>
      <c r="B51" s="5">
        <f>General!$B$12+Online_ANA!K51/1000+Online_ANA!L51/1000+Online_ANA!M51/1000/General!$B$22-SUM($P$2:P51)/1000/General!$B$24+SUM($Q$2:Q51)/1000/General!$B$24</f>
        <v>1.08</v>
      </c>
      <c r="C51" s="5">
        <f>Online_RAW!K51</f>
        <v>20.71</v>
      </c>
      <c r="D51" s="5">
        <f>Online_RAW!J51</f>
        <v>0.04</v>
      </c>
      <c r="E51" s="5">
        <f>(1-F51/100-G51/100)/(1-C51/100-D51/100-General!$B$17/100)</f>
        <v>1.0043413837406754</v>
      </c>
      <c r="F51" s="5">
        <f>N51*General!$B$14/(N51+O51)+O51*100/(N51+O51)</f>
        <v>20.800516390396353</v>
      </c>
      <c r="G51" s="5">
        <f>N51*General!$B$15/(N51+O51)</f>
        <v>3.9999739196769517E-2</v>
      </c>
      <c r="H51" s="5">
        <f>(N51+O51)*(1/General!$B$20)*((F51/100)-E51*(C51/100))*1000/B51</f>
        <v>3.0064907174972323E-2</v>
      </c>
      <c r="I51" s="5">
        <f>(N51+O51)*(1/General!$B$20)*((D51/100)*E51-(G51/100))*1000/B51</f>
        <v>8.6235977540278889E-3</v>
      </c>
      <c r="J51" s="5">
        <f t="shared" si="0"/>
        <v>0.28683267517974059</v>
      </c>
      <c r="K51" s="5">
        <f>MAX(Online_RAW!$L$2-Online_RAW!L51,0)</f>
        <v>0</v>
      </c>
      <c r="L51" s="5">
        <f>0.0039*(Online_RAW!M51)</f>
        <v>0</v>
      </c>
      <c r="M51" s="10">
        <f>Online_RAW!$N$2-Online_RAW!N51</f>
        <v>0</v>
      </c>
      <c r="N51" s="5">
        <f>Online_RAW!C51*60</f>
        <v>120.02973913043459</v>
      </c>
      <c r="O51" s="5">
        <f>MAX(0, Online_RAW!D51*60)</f>
        <v>7.8260869565217601E-4</v>
      </c>
      <c r="P51" s="5">
        <f>_xlfn.IFNA(VLOOKUP(A51,Sampling!$D$7:$E$14,2,FALSE),0)</f>
        <v>0</v>
      </c>
      <c r="Q51">
        <f>_xlfn.IFNA(VLOOKUP(A51,Refill!$D$6:$G$8,2,FALSE),0)</f>
        <v>0</v>
      </c>
    </row>
    <row r="52" spans="1:17" x14ac:dyDescent="0.25">
      <c r="A52" s="5">
        <f>ROUND((Online_RAW!B52-General!$B$10)*24,3)</f>
        <v>0.83299999999999996</v>
      </c>
      <c r="B52" s="5">
        <f>General!$B$12+Online_ANA!K52/1000+Online_ANA!L52/1000+Online_ANA!M52/1000/General!$B$22-SUM($P$2:P52)/1000/General!$B$24+SUM($Q$2:Q52)/1000/General!$B$24</f>
        <v>1.08</v>
      </c>
      <c r="C52" s="5">
        <f>Online_RAW!K52</f>
        <v>20.7</v>
      </c>
      <c r="D52" s="5">
        <f>Online_RAW!J52</f>
        <v>0.04</v>
      </c>
      <c r="E52" s="5">
        <f>(1-F52/100-G52/100)/(1-C52/100-D52/100-General!$B$17/100)</f>
        <v>1.0042155052155159</v>
      </c>
      <c r="F52" s="5">
        <f>N52*General!$B$14/(N52+O52)+O52*100/(N52+O52)</f>
        <v>20.800395580778559</v>
      </c>
      <c r="G52" s="5">
        <f>N52*General!$B$15/(N52+O52)</f>
        <v>3.9999800211727998E-2</v>
      </c>
      <c r="H52" s="5">
        <f>(N52+O52)*(1/General!$B$20)*((F52/100)-E52*(C52/100))*1000/B52</f>
        <v>0.65180206766985971</v>
      </c>
      <c r="I52" s="5">
        <f>(N52+O52)*(1/General!$B$20)*((D52/100)*E52-(G52/100))*1000/B52</f>
        <v>8.3776462079310585E-3</v>
      </c>
      <c r="J52" s="5">
        <f t="shared" si="0"/>
        <v>1.2853052519272413E-2</v>
      </c>
      <c r="K52" s="5">
        <f>MAX(Online_RAW!$L$2-Online_RAW!L52,0)</f>
        <v>0</v>
      </c>
      <c r="L52" s="5">
        <f>0.0039*(Online_RAW!M52)</f>
        <v>0</v>
      </c>
      <c r="M52" s="10">
        <f>Online_RAW!$N$2-Online_RAW!N52</f>
        <v>0</v>
      </c>
      <c r="N52" s="5">
        <f>Online_RAW!C52*60</f>
        <v>120.12657142857121</v>
      </c>
      <c r="O52" s="5">
        <f>MAX(0, Online_RAW!D52*60)</f>
        <v>6.0000000000000006E-4</v>
      </c>
      <c r="P52" s="5">
        <f>_xlfn.IFNA(VLOOKUP(A52,Sampling!$D$7:$E$14,2,FALSE),0)</f>
        <v>0</v>
      </c>
      <c r="Q52">
        <f>_xlfn.IFNA(VLOOKUP(A52,Refill!$D$6:$G$8,2,FALSE),0)</f>
        <v>0</v>
      </c>
    </row>
    <row r="53" spans="1:17" x14ac:dyDescent="0.25">
      <c r="A53" s="5">
        <f>ROUND((Online_RAW!B53-General!$B$10)*24,3)</f>
        <v>0.85</v>
      </c>
      <c r="B53" s="5">
        <f>General!$B$12+Online_ANA!K53/1000+Online_ANA!L53/1000+Online_ANA!M53/1000/General!$B$22-SUM($P$2:P53)/1000/General!$B$24+SUM($Q$2:Q53)/1000/General!$B$24</f>
        <v>1.08</v>
      </c>
      <c r="C53" s="5">
        <f>Online_RAW!K53</f>
        <v>20.7</v>
      </c>
      <c r="D53" s="5">
        <f>Online_RAW!J53</f>
        <v>0.04</v>
      </c>
      <c r="E53" s="5">
        <f>(1-F53/100-G53/100)/(1-C53/100-D53/100-General!$B$17/100)</f>
        <v>1.0042205210025812</v>
      </c>
      <c r="F53" s="5">
        <f>N53*General!$B$14/(N53+O53)+O53*100/(N53+O53)</f>
        <v>20.8</v>
      </c>
      <c r="G53" s="5">
        <f>N53*General!$B$15/(N53+O53)</f>
        <v>0.04</v>
      </c>
      <c r="H53" s="5">
        <f>(N53+O53)*(1/General!$B$20)*((F53/100)-E53*(C53/100))*1000/B53</f>
        <v>0.62658199692347549</v>
      </c>
      <c r="I53" s="5">
        <f>(N53+O53)*(1/General!$B$20)*((D53/100)*E53-(G53/100))*1000/B53</f>
        <v>8.3718478118434136E-3</v>
      </c>
      <c r="J53" s="5">
        <f t="shared" si="0"/>
        <v>1.3361136855111188E-2</v>
      </c>
      <c r="K53" s="5">
        <f>MAX(Online_RAW!$L$2-Online_RAW!L53,0)</f>
        <v>0</v>
      </c>
      <c r="L53" s="5">
        <f>0.0039*(Online_RAW!M53)</f>
        <v>0</v>
      </c>
      <c r="M53" s="10">
        <f>Online_RAW!$N$2-Online_RAW!N53</f>
        <v>0</v>
      </c>
      <c r="N53" s="5">
        <f>Online_RAW!C53*60</f>
        <v>120.04342857142861</v>
      </c>
      <c r="O53" s="5">
        <f>MAX(0, Online_RAW!D53*60)</f>
        <v>0</v>
      </c>
      <c r="P53" s="5">
        <f>_xlfn.IFNA(VLOOKUP(A53,Sampling!$D$7:$E$14,2,FALSE),0)</f>
        <v>0</v>
      </c>
      <c r="Q53">
        <f>_xlfn.IFNA(VLOOKUP(A53,Refill!$D$6:$G$8,2,FALSE),0)</f>
        <v>0</v>
      </c>
    </row>
    <row r="54" spans="1:17" x14ac:dyDescent="0.25">
      <c r="A54" s="5">
        <f>ROUND((Online_RAW!B54-General!$B$10)*24,3)</f>
        <v>0.86699999999999999</v>
      </c>
      <c r="B54" s="5">
        <f>General!$B$12+Online_ANA!K54/1000+Online_ANA!L54/1000+Online_ANA!M54/1000/General!$B$22-SUM($P$2:P54)/1000/General!$B$24+SUM($Q$2:Q54)/1000/General!$B$24</f>
        <v>1.08</v>
      </c>
      <c r="C54" s="5">
        <f>Online_RAW!K54</f>
        <v>20.69</v>
      </c>
      <c r="D54" s="5">
        <f>Online_RAW!J54</f>
        <v>0.04</v>
      </c>
      <c r="E54" s="5">
        <f>(1-F54/100-G54/100)/(1-C54/100-D54/100-General!$B$17/100)</f>
        <v>1.0040142680494786</v>
      </c>
      <c r="F54" s="5">
        <f>N54*General!$B$14/(N54+O54)+O54*100/(N54+O54)</f>
        <v>20.806221364419383</v>
      </c>
      <c r="G54" s="5">
        <f>N54*General!$B$15/(N54+O54)</f>
        <v>3.9996857896757887E-2</v>
      </c>
      <c r="H54" s="5">
        <f>(N54+O54)*(1/General!$B$20)*((F54/100)-E54*(C54/100))*1000/B54</f>
        <v>1.6445136571418739</v>
      </c>
      <c r="I54" s="5">
        <f>(N54+O54)*(1/General!$B$20)*((D54/100)*E54-(G54/100))*1000/B54</f>
        <v>8.1175508198550982E-3</v>
      </c>
      <c r="J54" s="5">
        <f t="shared" si="0"/>
        <v>4.9361407152818731E-3</v>
      </c>
      <c r="K54" s="5">
        <f>MAX(Online_RAW!$L$2-Online_RAW!L54,0)</f>
        <v>0</v>
      </c>
      <c r="L54" s="5">
        <f>0.0039*(Online_RAW!M54)</f>
        <v>0</v>
      </c>
      <c r="M54" s="10">
        <f>Online_RAW!$N$2-Online_RAW!N54</f>
        <v>0</v>
      </c>
      <c r="N54" s="5">
        <f>Online_RAW!C54*60</f>
        <v>120.01936363636381</v>
      </c>
      <c r="O54" s="5">
        <f>MAX(0, Online_RAW!D54*60)</f>
        <v>9.4285714285714198E-3</v>
      </c>
      <c r="P54" s="5">
        <f>_xlfn.IFNA(VLOOKUP(A54,Sampling!$D$7:$E$14,2,FALSE),0)</f>
        <v>0</v>
      </c>
      <c r="Q54">
        <f>_xlfn.IFNA(VLOOKUP(A54,Refill!$D$6:$G$8,2,FALSE),0)</f>
        <v>0</v>
      </c>
    </row>
    <row r="55" spans="1:17" x14ac:dyDescent="0.25">
      <c r="A55" s="5">
        <f>ROUND((Online_RAW!B55-General!$B$10)*24,3)</f>
        <v>0.88300000000000001</v>
      </c>
      <c r="B55" s="5">
        <f>General!$B$12+Online_ANA!K55/1000+Online_ANA!L55/1000+Online_ANA!M55/1000/General!$B$22-SUM($P$2:P55)/1000/General!$B$24+SUM($Q$2:Q55)/1000/General!$B$24</f>
        <v>1.08</v>
      </c>
      <c r="C55" s="5">
        <f>Online_RAW!K55</f>
        <v>20.69</v>
      </c>
      <c r="D55" s="5">
        <f>Online_RAW!J55</f>
        <v>0.04</v>
      </c>
      <c r="E55" s="5">
        <f>(1-F55/100-G55/100)/(1-C55/100-D55/100-General!$B$17/100)</f>
        <v>1.0040931421574129</v>
      </c>
      <c r="F55" s="5">
        <f>N55*General!$B$14/(N55+O55)+O55*100/(N55+O55)</f>
        <v>20.8</v>
      </c>
      <c r="G55" s="5">
        <f>N55*General!$B$15/(N55+O55)</f>
        <v>0.04</v>
      </c>
      <c r="H55" s="5">
        <f>(N55+O55)*(1/General!$B$20)*((F55/100)-E55*(C55/100))*1000/B55</f>
        <v>1.2553680977138106</v>
      </c>
      <c r="I55" s="5">
        <f>(N55+O55)*(1/General!$B$20)*((D55/100)*E55-(G55/100))*1000/B55</f>
        <v>8.1198161646540146E-3</v>
      </c>
      <c r="J55" s="5">
        <f t="shared" si="0"/>
        <v>6.4680759208723413E-3</v>
      </c>
      <c r="K55" s="5">
        <f>MAX(Online_RAW!$L$2-Online_RAW!L55,0)</f>
        <v>0</v>
      </c>
      <c r="L55" s="5">
        <f>0.0039*(Online_RAW!M55)</f>
        <v>0</v>
      </c>
      <c r="M55" s="10">
        <f>Online_RAW!$N$2-Online_RAW!N55</f>
        <v>0</v>
      </c>
      <c r="N55" s="5">
        <f>Online_RAW!C55*60</f>
        <v>120.05285714285701</v>
      </c>
      <c r="O55" s="5">
        <f>MAX(0, Online_RAW!D55*60)</f>
        <v>0</v>
      </c>
      <c r="P55" s="5">
        <f>_xlfn.IFNA(VLOOKUP(A55,Sampling!$D$7:$E$14,2,FALSE),0)</f>
        <v>0</v>
      </c>
      <c r="Q55">
        <f>_xlfn.IFNA(VLOOKUP(A55,Refill!$D$6:$G$8,2,FALSE),0)</f>
        <v>0</v>
      </c>
    </row>
    <row r="56" spans="1:17" x14ac:dyDescent="0.25">
      <c r="A56" s="5">
        <f>ROUND((Online_RAW!B56-General!$B$10)*24,3)</f>
        <v>0.9</v>
      </c>
      <c r="B56" s="5">
        <f>General!$B$12+Online_ANA!K56/1000+Online_ANA!L56/1000+Online_ANA!M56/1000/General!$B$22-SUM($P$2:P56)/1000/General!$B$24+SUM($Q$2:Q56)/1000/General!$B$24</f>
        <v>1.08</v>
      </c>
      <c r="C56" s="5">
        <f>Online_RAW!K56</f>
        <v>20.69</v>
      </c>
      <c r="D56" s="5">
        <f>Online_RAW!J56</f>
        <v>0.04</v>
      </c>
      <c r="E56" s="5">
        <f>(1-F56/100-G56/100)/(1-C56/100-D56/100-General!$B$17/100)</f>
        <v>1.0040931421574129</v>
      </c>
      <c r="F56" s="5">
        <f>N56*General!$B$14/(N56+O56)+O56*100/(N56+O56)</f>
        <v>20.8</v>
      </c>
      <c r="G56" s="5">
        <f>N56*General!$B$15/(N56+O56)</f>
        <v>0.04</v>
      </c>
      <c r="H56" s="5">
        <f>(N56+O56)*(1/General!$B$20)*((F56/100)-E56*(C56/100))*1000/B56</f>
        <v>1.2550932333921703</v>
      </c>
      <c r="I56" s="5">
        <f>(N56+O56)*(1/General!$B$20)*((D56/100)*E56-(G56/100))*1000/B56</f>
        <v>8.1180383213537051E-3</v>
      </c>
      <c r="J56" s="5">
        <f t="shared" si="0"/>
        <v>6.4680759208723404E-3</v>
      </c>
      <c r="K56" s="5">
        <f>MAX(Online_RAW!$L$2-Online_RAW!L56,0)</f>
        <v>0</v>
      </c>
      <c r="L56" s="5">
        <f>0.0039*(Online_RAW!M56)</f>
        <v>0</v>
      </c>
      <c r="M56" s="10">
        <f>Online_RAW!$N$2-Online_RAW!N56</f>
        <v>0</v>
      </c>
      <c r="N56" s="5">
        <f>Online_RAW!C56*60</f>
        <v>120.02657142857159</v>
      </c>
      <c r="O56" s="5">
        <f>MAX(0, Online_RAW!D56*60)</f>
        <v>0</v>
      </c>
      <c r="P56" s="5">
        <f>_xlfn.IFNA(VLOOKUP(A56,Sampling!$D$7:$E$14,2,FALSE),0)</f>
        <v>0</v>
      </c>
      <c r="Q56">
        <f>_xlfn.IFNA(VLOOKUP(A56,Refill!$D$6:$G$8,2,FALSE),0)</f>
        <v>0</v>
      </c>
    </row>
    <row r="57" spans="1:17" x14ac:dyDescent="0.25">
      <c r="A57" s="5">
        <f>ROUND((Online_RAW!B57-General!$B$10)*24,3)</f>
        <v>0.91700000000000004</v>
      </c>
      <c r="B57" s="5">
        <f>General!$B$12+Online_ANA!K57/1000+Online_ANA!L57/1000+Online_ANA!M57/1000/General!$B$22-SUM($P$2:P57)/1000/General!$B$24+SUM($Q$2:Q57)/1000/General!$B$24</f>
        <v>1.08</v>
      </c>
      <c r="C57" s="5">
        <f>Online_RAW!K57</f>
        <v>20.69</v>
      </c>
      <c r="D57" s="5">
        <f>Online_RAW!J57</f>
        <v>0.04</v>
      </c>
      <c r="E57" s="5">
        <f>(1-F57/100-G57/100)/(1-C57/100-D57/100-General!$B$17/100)</f>
        <v>1.0039077760429036</v>
      </c>
      <c r="F57" s="5">
        <f>N57*General!$B$14/(N57+O57)+O57*100/(N57+O57)</f>
        <v>20.814621149824386</v>
      </c>
      <c r="G57" s="5">
        <f>N57*General!$B$15/(N57+O57)</f>
        <v>3.9992615580896777E-2</v>
      </c>
      <c r="H57" s="5">
        <f>(N57+O57)*(1/General!$B$20)*((F57/100)-E57*(C57/100))*1000/B57</f>
        <v>2.1717614006369859</v>
      </c>
      <c r="I57" s="5">
        <f>(N57+O57)*(1/General!$B$20)*((D57/100)*E57-(G57/100))*1000/B57</f>
        <v>8.1223090101506835E-3</v>
      </c>
      <c r="J57" s="5">
        <f t="shared" ref="J57:J120" si="1">I57/H57</f>
        <v>3.7399637951795162E-3</v>
      </c>
      <c r="K57" s="5">
        <f>MAX(Online_RAW!$L$2-Online_RAW!L57,0)</f>
        <v>0</v>
      </c>
      <c r="L57" s="5">
        <f>0.0039*(Online_RAW!M57)</f>
        <v>0</v>
      </c>
      <c r="M57" s="10">
        <f>Online_RAW!$N$2-Online_RAW!N57</f>
        <v>0</v>
      </c>
      <c r="N57" s="5">
        <f>Online_RAW!C57*60</f>
        <v>120.08971428571441</v>
      </c>
      <c r="O57" s="5">
        <f>MAX(0, Online_RAW!D57*60)</f>
        <v>2.2173913043478238E-2</v>
      </c>
      <c r="P57" s="5">
        <f>_xlfn.IFNA(VLOOKUP(A57,Sampling!$D$7:$E$14,2,FALSE),0)</f>
        <v>0</v>
      </c>
      <c r="Q57">
        <f>_xlfn.IFNA(VLOOKUP(A57,Refill!$D$6:$G$8,2,FALSE),0)</f>
        <v>0</v>
      </c>
    </row>
    <row r="58" spans="1:17" x14ac:dyDescent="0.25">
      <c r="A58" s="5">
        <f>ROUND((Online_RAW!B58-General!$B$10)*24,3)</f>
        <v>0.93300000000000005</v>
      </c>
      <c r="B58" s="5">
        <f>General!$B$12+Online_ANA!K58/1000+Online_ANA!L58/1000+Online_ANA!M58/1000/General!$B$22-SUM($P$2:P58)/1000/General!$B$24+SUM($Q$2:Q58)/1000/General!$B$24</f>
        <v>1.08</v>
      </c>
      <c r="C58" s="5">
        <f>Online_RAW!K58</f>
        <v>20.69</v>
      </c>
      <c r="D58" s="5">
        <f>Online_RAW!J58</f>
        <v>0.04</v>
      </c>
      <c r="E58" s="5">
        <f>(1-F58/100-G58/100)/(1-C58/100-D58/100-General!$B$17/100)</f>
        <v>1.0040001953475739</v>
      </c>
      <c r="F58" s="5">
        <f>N58*General!$B$14/(N58+O58)+O58*100/(N58+O58)</f>
        <v>20.807331378962925</v>
      </c>
      <c r="G58" s="5">
        <f>N58*General!$B$15/(N58+O58)</f>
        <v>3.9996297283352057E-2</v>
      </c>
      <c r="H58" s="5">
        <f>(N58+O58)*(1/General!$B$20)*((F58/100)-E58*(C58/100))*1000/B58</f>
        <v>1.712321440742024</v>
      </c>
      <c r="I58" s="5">
        <f>(N58+O58)*(1/General!$B$20)*((D58/100)*E58-(G58/100))*1000/B58</f>
        <v>8.1095355925257465E-3</v>
      </c>
      <c r="J58" s="5">
        <f t="shared" si="1"/>
        <v>4.7359890494693153E-3</v>
      </c>
      <c r="K58" s="5">
        <f>MAX(Online_RAW!$L$2-Online_RAW!L58,0)</f>
        <v>0</v>
      </c>
      <c r="L58" s="5">
        <f>0.0039*(Online_RAW!M58)</f>
        <v>0</v>
      </c>
      <c r="M58" s="10">
        <f>Online_RAW!$N$2-Online_RAW!N58</f>
        <v>0</v>
      </c>
      <c r="N58" s="5">
        <f>Online_RAW!C58*60</f>
        <v>119.90085714285719</v>
      </c>
      <c r="O58" s="5">
        <f>MAX(0, Online_RAW!D58*60)</f>
        <v>1.11E-2</v>
      </c>
      <c r="P58" s="5">
        <f>_xlfn.IFNA(VLOOKUP(A58,Sampling!$D$7:$E$14,2,FALSE),0)</f>
        <v>0</v>
      </c>
      <c r="Q58">
        <f>_xlfn.IFNA(VLOOKUP(A58,Refill!$D$6:$G$8,2,FALSE),0)</f>
        <v>0</v>
      </c>
    </row>
    <row r="59" spans="1:17" x14ac:dyDescent="0.25">
      <c r="A59" s="5">
        <f>ROUND((Online_RAW!B59-General!$B$10)*24,3)</f>
        <v>0.95</v>
      </c>
      <c r="B59" s="5">
        <f>General!$B$12+Online_ANA!K59/1000+Online_ANA!L59/1000+Online_ANA!M59/1000/General!$B$22-SUM($P$2:P59)/1000/General!$B$24+SUM($Q$2:Q59)/1000/General!$B$24</f>
        <v>1.08</v>
      </c>
      <c r="C59" s="5">
        <f>Online_RAW!K59</f>
        <v>20.684999999999999</v>
      </c>
      <c r="D59" s="5">
        <f>Online_RAW!J59</f>
        <v>0.04</v>
      </c>
      <c r="E59" s="5">
        <f>(1-F59/100-G59/100)/(1-C59/100-D59/100-General!$B$17/100)</f>
        <v>1.0040294648519439</v>
      </c>
      <c r="F59" s="5">
        <f>N59*General!$B$14/(N59+O59)+O59*100/(N59+O59)</f>
        <v>20.8</v>
      </c>
      <c r="G59" s="5">
        <f>N59*General!$B$15/(N59+O59)</f>
        <v>0.04</v>
      </c>
      <c r="H59" s="5">
        <f>(N59+O59)*(1/General!$B$20)*((F59/100)-E59*(C59/100))*1000/B59</f>
        <v>1.5700803549479649</v>
      </c>
      <c r="I59" s="5">
        <f>(N59+O59)*(1/General!$B$20)*((D59/100)*E59-(G59/100))*1000/B59</f>
        <v>7.9955510335120144E-3</v>
      </c>
      <c r="J59" s="5">
        <f t="shared" si="1"/>
        <v>5.0924470256027117E-3</v>
      </c>
      <c r="K59" s="5">
        <f>MAX(Online_RAW!$L$2-Online_RAW!L59,0)</f>
        <v>0</v>
      </c>
      <c r="L59" s="5">
        <f>0.0039*(Online_RAW!M59)</f>
        <v>0</v>
      </c>
      <c r="M59" s="10">
        <f>Online_RAW!$N$2-Online_RAW!N59</f>
        <v>0</v>
      </c>
      <c r="N59" s="5">
        <f>Online_RAW!C59*60</f>
        <v>120.08372727272702</v>
      </c>
      <c r="O59" s="5">
        <f>MAX(0, Online_RAW!D59*60)</f>
        <v>0</v>
      </c>
      <c r="P59" s="5">
        <f>_xlfn.IFNA(VLOOKUP(A59,Sampling!$D$7:$E$14,2,FALSE),0)</f>
        <v>0</v>
      </c>
      <c r="Q59">
        <f>_xlfn.IFNA(VLOOKUP(A59,Refill!$D$6:$G$8,2,FALSE),0)</f>
        <v>0</v>
      </c>
    </row>
    <row r="60" spans="1:17" x14ac:dyDescent="0.25">
      <c r="A60" s="5">
        <f>ROUND((Online_RAW!B60-General!$B$10)*24,3)</f>
        <v>0.96699999999999997</v>
      </c>
      <c r="B60" s="5">
        <f>General!$B$12+Online_ANA!K60/1000+Online_ANA!L60/1000+Online_ANA!M60/1000/General!$B$22-SUM($P$2:P60)/1000/General!$B$24+SUM($Q$2:Q60)/1000/General!$B$24</f>
        <v>1.08</v>
      </c>
      <c r="C60" s="5">
        <f>Online_RAW!K60</f>
        <v>20.684999999999999</v>
      </c>
      <c r="D60" s="5">
        <f>Online_RAW!J60</f>
        <v>0.04</v>
      </c>
      <c r="E60" s="5">
        <f>(1-F60/100-G60/100)/(1-C60/100-D60/100-General!$B$17/100)</f>
        <v>1.0040270752616938</v>
      </c>
      <c r="F60" s="5">
        <f>N60*General!$B$14/(N60+O60)+O60*100/(N60+O60)</f>
        <v>20.800188496009767</v>
      </c>
      <c r="G60" s="5">
        <f>N60*General!$B$15/(N60+O60)</f>
        <v>3.9999904799995066E-2</v>
      </c>
      <c r="H60" s="5">
        <f>(N60+O60)*(1/General!$B$20)*((F60/100)-E60*(C60/100))*1000/B60</f>
        <v>1.581412562111614</v>
      </c>
      <c r="I60" s="5">
        <f>(N60+O60)*(1/General!$B$20)*((D60/100)*E60-(G60/100))*1000/B60</f>
        <v>7.993154040649578E-3</v>
      </c>
      <c r="J60" s="5">
        <f t="shared" si="1"/>
        <v>5.0544394499918181E-3</v>
      </c>
      <c r="K60" s="5">
        <f>MAX(Online_RAW!$L$2-Online_RAW!L60,0)</f>
        <v>0</v>
      </c>
      <c r="L60" s="5">
        <f>0.0039*(Online_RAW!M60)</f>
        <v>0</v>
      </c>
      <c r="M60" s="10">
        <f>Online_RAW!$N$2-Online_RAW!N60</f>
        <v>0</v>
      </c>
      <c r="N60" s="5">
        <f>Online_RAW!C60*60</f>
        <v>120.04772727272699</v>
      </c>
      <c r="O60" s="5">
        <f>MAX(0, Online_RAW!D60*60)</f>
        <v>2.8571428571428443E-4</v>
      </c>
      <c r="P60" s="5">
        <f>_xlfn.IFNA(VLOOKUP(A60,Sampling!$D$7:$E$14,2,FALSE),0)</f>
        <v>0</v>
      </c>
      <c r="Q60">
        <f>_xlfn.IFNA(VLOOKUP(A60,Refill!$D$6:$G$8,2,FALSE),0)</f>
        <v>0</v>
      </c>
    </row>
    <row r="61" spans="1:17" x14ac:dyDescent="0.25">
      <c r="A61" s="5">
        <f>ROUND((Online_RAW!B61-General!$B$10)*24,3)</f>
        <v>0.98299999999999998</v>
      </c>
      <c r="B61" s="5">
        <f>General!$B$12+Online_ANA!K61/1000+Online_ANA!L61/1000+Online_ANA!M61/1000/General!$B$22-SUM($P$2:P61)/1000/General!$B$24+SUM($Q$2:Q61)/1000/General!$B$24</f>
        <v>1.08</v>
      </c>
      <c r="C61" s="5">
        <f>Online_RAW!K61</f>
        <v>20.675000000000001</v>
      </c>
      <c r="D61" s="5">
        <f>Online_RAW!J61</f>
        <v>0.04</v>
      </c>
      <c r="E61" s="5">
        <f>(1-F61/100-G61/100)/(1-C61/100-D61/100-General!$B$17/100)</f>
        <v>1.0039021344675538</v>
      </c>
      <c r="F61" s="5">
        <f>N61*General!$B$14/(N61+O61)+O61*100/(N61+O61)</f>
        <v>20.8</v>
      </c>
      <c r="G61" s="5">
        <f>N61*General!$B$15/(N61+O61)</f>
        <v>0.04</v>
      </c>
      <c r="H61" s="5">
        <f>(N61+O61)*(1/General!$B$20)*((F61/100)-E61*(C61/100))*1000/B61</f>
        <v>2.1972815059684363</v>
      </c>
      <c r="I61" s="5">
        <f>(N61+O61)*(1/General!$B$20)*((D61/100)*E61-(G61/100))*1000/B61</f>
        <v>7.7377581370081799E-3</v>
      </c>
      <c r="J61" s="5">
        <f t="shared" si="1"/>
        <v>3.5215142511281538E-3</v>
      </c>
      <c r="K61" s="5">
        <f>MAX(Online_RAW!$L$2-Online_RAW!L61,0)</f>
        <v>0</v>
      </c>
      <c r="L61" s="5">
        <f>0.0039*(Online_RAW!M61)</f>
        <v>0</v>
      </c>
      <c r="M61" s="10">
        <f>Online_RAW!$N$2-Online_RAW!N61</f>
        <v>0</v>
      </c>
      <c r="N61" s="5">
        <f>Online_RAW!C61*60</f>
        <v>120.00409090909079</v>
      </c>
      <c r="O61" s="5">
        <f>MAX(0, Online_RAW!D61*60)</f>
        <v>0</v>
      </c>
      <c r="P61" s="5">
        <f>_xlfn.IFNA(VLOOKUP(A61,Sampling!$D$7:$E$14,2,FALSE),0)</f>
        <v>0</v>
      </c>
      <c r="Q61">
        <f>_xlfn.IFNA(VLOOKUP(A61,Refill!$D$6:$G$8,2,FALSE),0)</f>
        <v>0</v>
      </c>
    </row>
    <row r="62" spans="1:17" x14ac:dyDescent="0.25">
      <c r="A62" s="5">
        <f>ROUND((Online_RAW!B62-General!$B$10)*24,3)</f>
        <v>1</v>
      </c>
      <c r="B62" s="5">
        <f>General!$B$12+Online_ANA!K62/1000+Online_ANA!L62/1000+Online_ANA!M62/1000/General!$B$22-SUM($P$2:P62)/1000/General!$B$24+SUM($Q$2:Q62)/1000/General!$B$24</f>
        <v>1.08</v>
      </c>
      <c r="C62" s="5">
        <f>Online_RAW!K62</f>
        <v>20.67</v>
      </c>
      <c r="D62" s="5">
        <f>Online_RAW!J62</f>
        <v>0.04</v>
      </c>
      <c r="E62" s="5">
        <f>(1-F62/100-G62/100)/(1-C62/100-D62/100-General!$B$17/100)</f>
        <v>1.0038384813855601</v>
      </c>
      <c r="F62" s="5">
        <f>N62*General!$B$14/(N62+O62)+O62*100/(N62+O62)</f>
        <v>20.8</v>
      </c>
      <c r="G62" s="5">
        <f>N62*General!$B$15/(N62+O62)</f>
        <v>0.04</v>
      </c>
      <c r="H62" s="5">
        <f>(N62+O62)*(1/General!$B$20)*((F62/100)-E62*(C62/100))*1000/B62</f>
        <v>2.5144023880591542</v>
      </c>
      <c r="I62" s="5">
        <f>(N62+O62)*(1/General!$B$20)*((D62/100)*E62-(G62/100))*1000/B62</f>
        <v>7.6208096656522782E-3</v>
      </c>
      <c r="J62" s="5">
        <f t="shared" si="1"/>
        <v>3.0308631990819562E-3</v>
      </c>
      <c r="K62" s="5">
        <f>MAX(Online_RAW!$L$2-Online_RAW!L62,0)</f>
        <v>0</v>
      </c>
      <c r="L62" s="5">
        <f>0.0039*(Online_RAW!M62)</f>
        <v>0</v>
      </c>
      <c r="M62" s="10">
        <f>Online_RAW!$N$2-Online_RAW!N62</f>
        <v>0</v>
      </c>
      <c r="N62" s="5">
        <f>Online_RAW!C62*60</f>
        <v>120.15028571428559</v>
      </c>
      <c r="O62" s="5">
        <f>MAX(0, Online_RAW!D62*60)</f>
        <v>0</v>
      </c>
      <c r="P62" s="5">
        <f>_xlfn.IFNA(VLOOKUP(A62,Sampling!$D$7:$E$14,2,FALSE),0)</f>
        <v>0</v>
      </c>
      <c r="Q62">
        <f>_xlfn.IFNA(VLOOKUP(A62,Refill!$D$6:$G$8,2,FALSE),0)</f>
        <v>0</v>
      </c>
    </row>
    <row r="63" spans="1:17" x14ac:dyDescent="0.25">
      <c r="A63" s="5">
        <f>ROUND((Online_RAW!B63-General!$B$10)*24,3)</f>
        <v>1.0169999999999999</v>
      </c>
      <c r="B63" s="5">
        <f>General!$B$12+Online_ANA!K63/1000+Online_ANA!L63/1000+Online_ANA!M63/1000/General!$B$22-SUM($P$2:P63)/1000/General!$B$24+SUM($Q$2:Q63)/1000/General!$B$24</f>
        <v>1.08</v>
      </c>
      <c r="C63" s="5">
        <f>Online_RAW!K63</f>
        <v>20.67</v>
      </c>
      <c r="D63" s="5">
        <f>Online_RAW!J63</f>
        <v>0.04</v>
      </c>
      <c r="E63" s="5">
        <f>(1-F63/100-G63/100)/(1-C63/100-D63/100-General!$B$17/100)</f>
        <v>1.0038384813855601</v>
      </c>
      <c r="F63" s="5">
        <f>N63*General!$B$14/(N63+O63)+O63*100/(N63+O63)</f>
        <v>20.8</v>
      </c>
      <c r="G63" s="5">
        <f>N63*General!$B$15/(N63+O63)</f>
        <v>0.04</v>
      </c>
      <c r="H63" s="5">
        <f>(N63+O63)*(1/General!$B$20)*((F63/100)-E63*(C63/100))*1000/B63</f>
        <v>2.5083066098323021</v>
      </c>
      <c r="I63" s="5">
        <f>(N63+O63)*(1/General!$B$20)*((D63/100)*E63-(G63/100))*1000/B63</f>
        <v>7.6023341957547463E-3</v>
      </c>
      <c r="J63" s="5">
        <f t="shared" si="1"/>
        <v>3.0308631990819557E-3</v>
      </c>
      <c r="K63" s="5">
        <f>MAX(Online_RAW!$L$2-Online_RAW!L63,0)</f>
        <v>0</v>
      </c>
      <c r="L63" s="5">
        <f>0.0039*(Online_RAW!M63)</f>
        <v>0</v>
      </c>
      <c r="M63" s="10">
        <f>Online_RAW!$N$2-Online_RAW!N63</f>
        <v>0</v>
      </c>
      <c r="N63" s="5">
        <f>Online_RAW!C63*60</f>
        <v>119.85899999999999</v>
      </c>
      <c r="O63" s="5">
        <f>MAX(0, Online_RAW!D63*60)</f>
        <v>0</v>
      </c>
      <c r="P63" s="5">
        <f>_xlfn.IFNA(VLOOKUP(A63,Sampling!$D$7:$E$14,2,FALSE),0)</f>
        <v>0</v>
      </c>
      <c r="Q63">
        <f>_xlfn.IFNA(VLOOKUP(A63,Refill!$D$6:$G$8,2,FALSE),0)</f>
        <v>0</v>
      </c>
    </row>
    <row r="64" spans="1:17" x14ac:dyDescent="0.25">
      <c r="A64" s="5">
        <f>ROUND((Online_RAW!B64-General!$B$10)*24,3)</f>
        <v>1.0329999999999999</v>
      </c>
      <c r="B64" s="5">
        <f>General!$B$12+Online_ANA!K64/1000+Online_ANA!L64/1000+Online_ANA!M64/1000/General!$B$22-SUM($P$2:P64)/1000/General!$B$24+SUM($Q$2:Q64)/1000/General!$B$24</f>
        <v>1.08</v>
      </c>
      <c r="C64" s="5">
        <f>Online_RAW!K64</f>
        <v>20.67</v>
      </c>
      <c r="D64" s="5">
        <f>Online_RAW!J64</f>
        <v>0.04</v>
      </c>
      <c r="E64" s="5">
        <f>(1-F64/100-G64/100)/(1-C64/100-D64/100-General!$B$17/100)</f>
        <v>1.0035074535518218</v>
      </c>
      <c r="F64" s="5">
        <f>N64*General!$B$14/(N64+O64)+O64*100/(N64+O64)</f>
        <v>20.826117154221748</v>
      </c>
      <c r="G64" s="5">
        <f>N64*General!$B$15/(N64+O64)</f>
        <v>3.9986809518069821E-2</v>
      </c>
      <c r="H64" s="5">
        <f>(N64+O64)*(1/General!$B$20)*((F64/100)-E64*(C64/100))*1000/B64</f>
        <v>4.1424093782757279</v>
      </c>
      <c r="I64" s="5">
        <f>(N64+O64)*(1/General!$B$20)*((D64/100)*E64-(G64/100))*1000/B64</f>
        <v>7.6037699594550291E-3</v>
      </c>
      <c r="J64" s="5">
        <f t="shared" si="1"/>
        <v>1.8355911415544564E-3</v>
      </c>
      <c r="K64" s="5">
        <f>MAX(Online_RAW!$L$2-Online_RAW!L64,0)</f>
        <v>0</v>
      </c>
      <c r="L64" s="5">
        <f>0.0039*(Online_RAW!M64)</f>
        <v>0</v>
      </c>
      <c r="M64" s="10">
        <f>Online_RAW!$N$2-Online_RAW!N64</f>
        <v>0</v>
      </c>
      <c r="N64" s="5">
        <f>Online_RAW!C64*60</f>
        <v>119.8816363636362</v>
      </c>
      <c r="O64" s="5">
        <f>MAX(0, Online_RAW!D64*60)</f>
        <v>3.9545454545454536E-2</v>
      </c>
      <c r="P64" s="5">
        <f>_xlfn.IFNA(VLOOKUP(A64,Sampling!$D$7:$E$14,2,FALSE),0)</f>
        <v>0</v>
      </c>
      <c r="Q64">
        <f>_xlfn.IFNA(VLOOKUP(A64,Refill!$D$6:$G$8,2,FALSE),0)</f>
        <v>0</v>
      </c>
    </row>
    <row r="65" spans="1:17" x14ac:dyDescent="0.25">
      <c r="A65" s="5">
        <f>ROUND((Online_RAW!B65-General!$B$10)*24,3)</f>
        <v>1.05</v>
      </c>
      <c r="B65" s="5">
        <f>General!$B$12+Online_ANA!K65/1000+Online_ANA!L65/1000+Online_ANA!M65/1000/General!$B$22-SUM($P$2:P65)/1000/General!$B$24+SUM($Q$2:Q65)/1000/General!$B$24</f>
        <v>1.08</v>
      </c>
      <c r="C65" s="5">
        <f>Online_RAW!K65</f>
        <v>20.67</v>
      </c>
      <c r="D65" s="5">
        <f>Online_RAW!J65</f>
        <v>0.04</v>
      </c>
      <c r="E65" s="5">
        <f>(1-F65/100-G65/100)/(1-C65/100-D65/100-General!$B$17/100)</f>
        <v>1.0038384813855601</v>
      </c>
      <c r="F65" s="5">
        <f>N65*General!$B$14/(N65+O65)+O65*100/(N65+O65)</f>
        <v>20.8</v>
      </c>
      <c r="G65" s="5">
        <f>N65*General!$B$15/(N65+O65)</f>
        <v>0.04</v>
      </c>
      <c r="H65" s="5">
        <f>(N65+O65)*(1/General!$B$20)*((F65/100)-E65*(C65/100))*1000/B65</f>
        <v>2.5084664171173938</v>
      </c>
      <c r="I65" s="5">
        <f>(N65+O65)*(1/General!$B$20)*((D65/100)*E65-(G65/100))*1000/B65</f>
        <v>7.6028185497740751E-3</v>
      </c>
      <c r="J65" s="5">
        <f t="shared" si="1"/>
        <v>3.0308631990819553E-3</v>
      </c>
      <c r="K65" s="5">
        <f>MAX(Online_RAW!$L$2-Online_RAW!L65,0)</f>
        <v>0</v>
      </c>
      <c r="L65" s="5">
        <f>0.0039*(Online_RAW!M65)</f>
        <v>0</v>
      </c>
      <c r="M65" s="10">
        <f>Online_RAW!$N$2-Online_RAW!N65</f>
        <v>0</v>
      </c>
      <c r="N65" s="5">
        <f>Online_RAW!C65*60</f>
        <v>119.8666363636362</v>
      </c>
      <c r="O65" s="5">
        <f>MAX(0, Online_RAW!D65*60)</f>
        <v>0</v>
      </c>
      <c r="P65" s="5">
        <f>_xlfn.IFNA(VLOOKUP(A65,Sampling!$D$7:$E$14,2,FALSE),0)</f>
        <v>0</v>
      </c>
      <c r="Q65">
        <f>_xlfn.IFNA(VLOOKUP(A65,Refill!$D$6:$G$8,2,FALSE),0)</f>
        <v>0</v>
      </c>
    </row>
    <row r="66" spans="1:17" x14ac:dyDescent="0.25">
      <c r="A66" s="5">
        <f>ROUND((Online_RAW!B66-General!$B$10)*24,3)</f>
        <v>1.0669999999999999</v>
      </c>
      <c r="B66" s="5">
        <f>General!$B$12+Online_ANA!K66/1000+Online_ANA!L66/1000+Online_ANA!M66/1000/General!$B$22-SUM($P$2:P66)/1000/General!$B$24+SUM($Q$2:Q66)/1000/General!$B$24</f>
        <v>1.08</v>
      </c>
      <c r="C66" s="5">
        <f>Online_RAW!K66</f>
        <v>20.67</v>
      </c>
      <c r="D66" s="5">
        <f>Online_RAW!J66</f>
        <v>4.6666666666666697E-2</v>
      </c>
      <c r="E66" s="5">
        <f>(1-F66/100-G66/100)/(1-C66/100-D66/100-General!$B$17/100)</f>
        <v>1.0039233539554659</v>
      </c>
      <c r="F66" s="5">
        <f>N66*General!$B$14/(N66+O66)+O66*100/(N66+O66)</f>
        <v>20.8</v>
      </c>
      <c r="G66" s="5">
        <f>N66*General!$B$15/(N66+O66)</f>
        <v>0.04</v>
      </c>
      <c r="H66" s="5">
        <f>(N66+O66)*(1/General!$B$20)*((F66/100)-E66*(C66/100))*1000/B66</f>
        <v>2.4258505201217972</v>
      </c>
      <c r="I66" s="5">
        <f>(N66+O66)*(1/General!$B$20)*((D66/100)*E66-(G66/100))*1000/B66</f>
        <v>0.33977573207351247</v>
      </c>
      <c r="J66" s="5">
        <f t="shared" si="1"/>
        <v>0.14006457910541537</v>
      </c>
      <c r="K66" s="5">
        <f>MAX(Online_RAW!$L$2-Online_RAW!L66,0)</f>
        <v>0</v>
      </c>
      <c r="L66" s="5">
        <f>0.0039*(Online_RAW!M66)</f>
        <v>0</v>
      </c>
      <c r="M66" s="10">
        <f>Online_RAW!$N$2-Online_RAW!N66</f>
        <v>0</v>
      </c>
      <c r="N66" s="5">
        <f>Online_RAW!C66*60</f>
        <v>120.07714285714259</v>
      </c>
      <c r="O66" s="5">
        <f>MAX(0, Online_RAW!D66*60)</f>
        <v>0</v>
      </c>
      <c r="P66" s="5">
        <f>_xlfn.IFNA(VLOOKUP(A66,Sampling!$D$7:$E$14,2,FALSE),0)</f>
        <v>0</v>
      </c>
      <c r="Q66">
        <f>_xlfn.IFNA(VLOOKUP(A66,Refill!$D$6:$G$8,2,FALSE),0)</f>
        <v>0</v>
      </c>
    </row>
    <row r="67" spans="1:17" x14ac:dyDescent="0.25">
      <c r="A67" s="5">
        <f>ROUND((Online_RAW!B67-General!$B$10)*24,3)</f>
        <v>1.083</v>
      </c>
      <c r="B67" s="5">
        <f>General!$B$12+Online_ANA!K67/1000+Online_ANA!L67/1000+Online_ANA!M67/1000/General!$B$22-SUM($P$2:P67)/1000/General!$B$24+SUM($Q$2:Q67)/1000/General!$B$24</f>
        <v>1.08</v>
      </c>
      <c r="C67" s="5">
        <f>Online_RAW!K67</f>
        <v>20.664999999999999</v>
      </c>
      <c r="D67" s="5">
        <f>Online_RAW!J67</f>
        <v>4.4999999999999998E-2</v>
      </c>
      <c r="E67" s="5">
        <f>(1-F67/100-G67/100)/(1-C67/100-D67/100-General!$B$17/100)</f>
        <v>1.0038384813855601</v>
      </c>
      <c r="F67" s="5">
        <f>N67*General!$B$14/(N67+O67)+O67*100/(N67+O67)</f>
        <v>20.799999999999997</v>
      </c>
      <c r="G67" s="5">
        <f>N67*General!$B$15/(N67+O67)</f>
        <v>0.04</v>
      </c>
      <c r="H67" s="5">
        <f>(N67+O67)*(1/General!$B$20)*((F67/100)-E67*(C67/100))*1000/B67</f>
        <v>2.7602014373997479</v>
      </c>
      <c r="I67" s="5">
        <f>(N67+O67)*(1/General!$B$20)*((D67/100)*E67-(G67/100))*1000/B67</f>
        <v>0.2564358854448599</v>
      </c>
      <c r="J67" s="5">
        <f t="shared" si="1"/>
        <v>9.2904772083024389E-2</v>
      </c>
      <c r="K67" s="5">
        <f>MAX(Online_RAW!$L$2-Online_RAW!L67,0)</f>
        <v>0</v>
      </c>
      <c r="L67" s="5">
        <f>0.0039*(Online_RAW!M67)</f>
        <v>0</v>
      </c>
      <c r="M67" s="10">
        <f>Online_RAW!$N$2-Online_RAW!N67</f>
        <v>0</v>
      </c>
      <c r="N67" s="5">
        <f>Online_RAW!C67*60</f>
        <v>120.005727272727</v>
      </c>
      <c r="O67" s="5">
        <f>MAX(0, Online_RAW!D67*60)</f>
        <v>0</v>
      </c>
      <c r="P67" s="5">
        <f>_xlfn.IFNA(VLOOKUP(A67,Sampling!$D$7:$E$14,2,FALSE),0)</f>
        <v>0</v>
      </c>
      <c r="Q67">
        <f>_xlfn.IFNA(VLOOKUP(A67,Refill!$D$6:$G$8,2,FALSE),0)</f>
        <v>0</v>
      </c>
    </row>
    <row r="68" spans="1:17" x14ac:dyDescent="0.25">
      <c r="A68" s="5">
        <f>ROUND((Online_RAW!B68-General!$B$10)*24,3)</f>
        <v>1.1000000000000001</v>
      </c>
      <c r="B68" s="5">
        <f>General!$B$12+Online_ANA!K68/1000+Online_ANA!L68/1000+Online_ANA!M68/1000/General!$B$22-SUM($P$2:P68)/1000/General!$B$24+SUM($Q$2:Q68)/1000/General!$B$24</f>
        <v>1.08</v>
      </c>
      <c r="C68" s="5">
        <f>Online_RAW!K68</f>
        <v>20.66</v>
      </c>
      <c r="D68" s="5">
        <f>Online_RAW!J68</f>
        <v>0.05</v>
      </c>
      <c r="E68" s="5">
        <f>(1-F68/100-G68/100)/(1-C68/100-D68/100-General!$B$17/100)</f>
        <v>1.0038384813855601</v>
      </c>
      <c r="F68" s="5">
        <f>N68*General!$B$14/(N68+O68)+O68*100/(N68+O68)</f>
        <v>20.8</v>
      </c>
      <c r="G68" s="5">
        <f>N68*General!$B$15/(N68+O68)</f>
        <v>0.04</v>
      </c>
      <c r="H68" s="5">
        <f>(N68+O68)*(1/General!$B$20)*((F68/100)-E68*(C68/100))*1000/B68</f>
        <v>3.0077879374602521</v>
      </c>
      <c r="I68" s="5">
        <f>(N68+O68)*(1/General!$B$20)*((D68/100)*E68-(G68/100))*1000/B68</f>
        <v>0.50505229445242572</v>
      </c>
      <c r="J68" s="5">
        <f t="shared" si="1"/>
        <v>0.1679148613378931</v>
      </c>
      <c r="K68" s="5">
        <f>MAX(Online_RAW!$L$2-Online_RAW!L68,0)</f>
        <v>0</v>
      </c>
      <c r="L68" s="5">
        <f>0.0039*(Online_RAW!M68)</f>
        <v>0</v>
      </c>
      <c r="M68" s="10">
        <f>Online_RAW!$N$2-Online_RAW!N68</f>
        <v>0</v>
      </c>
      <c r="N68" s="5">
        <f>Online_RAW!C68*60</f>
        <v>119.9563636363638</v>
      </c>
      <c r="O68" s="5">
        <f>MAX(0, Online_RAW!D68*60)</f>
        <v>0</v>
      </c>
      <c r="P68" s="5">
        <f>_xlfn.IFNA(VLOOKUP(A68,Sampling!$D$7:$E$14,2,FALSE),0)</f>
        <v>0</v>
      </c>
      <c r="Q68">
        <f>_xlfn.IFNA(VLOOKUP(A68,Refill!$D$6:$G$8,2,FALSE),0)</f>
        <v>0</v>
      </c>
    </row>
    <row r="69" spans="1:17" x14ac:dyDescent="0.25">
      <c r="A69" s="5">
        <f>ROUND((Online_RAW!B69-General!$B$10)*24,3)</f>
        <v>1.117</v>
      </c>
      <c r="B69" s="5">
        <f>General!$B$12+Online_ANA!K69/1000+Online_ANA!L69/1000+Online_ANA!M69/1000/General!$B$22-SUM($P$2:P69)/1000/General!$B$24+SUM($Q$2:Q69)/1000/General!$B$24</f>
        <v>1.08</v>
      </c>
      <c r="C69" s="5">
        <f>Online_RAW!K69</f>
        <v>20.6533333333333</v>
      </c>
      <c r="D69" s="5">
        <f>Online_RAW!J69</f>
        <v>0.05</v>
      </c>
      <c r="E69" s="5">
        <f>(1-F69/100-G69/100)/(1-C69/100-D69/100-General!$B$17/100)</f>
        <v>1.0037536231648452</v>
      </c>
      <c r="F69" s="5">
        <f>N69*General!$B$14/(N69+O69)+O69*100/(N69+O69)</f>
        <v>20.8</v>
      </c>
      <c r="G69" s="5">
        <f>N69*General!$B$15/(N69+O69)</f>
        <v>0.04</v>
      </c>
      <c r="H69" s="5">
        <f>(N69+O69)*(1/General!$B$20)*((F69/100)-E69*(C69/100))*1000/B69</f>
        <v>3.4275824881405144</v>
      </c>
      <c r="I69" s="5">
        <f>(N69+O69)*(1/General!$B$20)*((D69/100)*E69-(G69/100))*1000/B69</f>
        <v>0.50503601631071815</v>
      </c>
      <c r="J69" s="5">
        <f t="shared" si="1"/>
        <v>0.14734467166235973</v>
      </c>
      <c r="K69" s="5">
        <f>MAX(Online_RAW!$L$2-Online_RAW!L69,0)</f>
        <v>0</v>
      </c>
      <c r="L69" s="5">
        <f>0.0039*(Online_RAW!M69)</f>
        <v>0</v>
      </c>
      <c r="M69" s="10">
        <f>Online_RAW!$N$2-Online_RAW!N69</f>
        <v>0</v>
      </c>
      <c r="N69" s="5">
        <f>Online_RAW!C69*60</f>
        <v>120.0024545454546</v>
      </c>
      <c r="O69" s="5">
        <f>MAX(0, Online_RAW!D69*60)</f>
        <v>0</v>
      </c>
      <c r="P69" s="5">
        <f>_xlfn.IFNA(VLOOKUP(A69,Sampling!$D$7:$E$14,2,FALSE),0)</f>
        <v>0</v>
      </c>
      <c r="Q69">
        <f>_xlfn.IFNA(VLOOKUP(A69,Refill!$D$6:$G$8,2,FALSE),0)</f>
        <v>0</v>
      </c>
    </row>
    <row r="70" spans="1:17" x14ac:dyDescent="0.25">
      <c r="A70" s="5">
        <f>ROUND((Online_RAW!B70-General!$B$10)*24,3)</f>
        <v>1.133</v>
      </c>
      <c r="B70" s="5">
        <f>General!$B$12+Online_ANA!K70/1000+Online_ANA!L70/1000+Online_ANA!M70/1000/General!$B$22-SUM($P$2:P70)/1000/General!$B$24+SUM($Q$2:Q70)/1000/General!$B$24</f>
        <v>1.08</v>
      </c>
      <c r="C70" s="5">
        <f>Online_RAW!K70</f>
        <v>20.6533333333333</v>
      </c>
      <c r="D70" s="5">
        <f>Online_RAW!J70</f>
        <v>4.4999999999999998E-2</v>
      </c>
      <c r="E70" s="5">
        <f>(1-F70/100-G70/100)/(1-C70/100-D70/100-General!$B$17/100)</f>
        <v>1.0035568078000743</v>
      </c>
      <c r="F70" s="5">
        <f>N70*General!$B$14/(N70+O70)+O70*100/(N70+O70)</f>
        <v>20.810509165501088</v>
      </c>
      <c r="G70" s="5">
        <f>N70*General!$B$15/(N70+O70)</f>
        <v>3.9994692340656016E-2</v>
      </c>
      <c r="H70" s="5">
        <f>(N70+O70)*(1/General!$B$20)*((F70/100)-E70*(C70/100))*1000/B70</f>
        <v>4.1473911955509628</v>
      </c>
      <c r="I70" s="5">
        <f>(N70+O70)*(1/General!$B$20)*((D70/100)*E70-(G70/100))*1000/B70</f>
        <v>0.25589865819809826</v>
      </c>
      <c r="J70" s="5">
        <f t="shared" si="1"/>
        <v>6.1701114298696687E-2</v>
      </c>
      <c r="K70" s="5">
        <f>MAX(Online_RAW!$L$2-Online_RAW!L70,0)</f>
        <v>0</v>
      </c>
      <c r="L70" s="5">
        <f>0.0039*(Online_RAW!M70)</f>
        <v>0</v>
      </c>
      <c r="M70" s="10">
        <f>Online_RAW!$N$2-Online_RAW!N70</f>
        <v>0</v>
      </c>
      <c r="N70" s="5">
        <f>Online_RAW!C70*60</f>
        <v>119.9092173913044</v>
      </c>
      <c r="O70" s="5">
        <f>MAX(0, Online_RAW!D70*60)</f>
        <v>1.5913043478260881E-2</v>
      </c>
      <c r="P70" s="5">
        <f>_xlfn.IFNA(VLOOKUP(A70,Sampling!$D$7:$E$14,2,FALSE),0)</f>
        <v>0</v>
      </c>
      <c r="Q70">
        <f>_xlfn.IFNA(VLOOKUP(A70,Refill!$D$6:$G$8,2,FALSE),0)</f>
        <v>0</v>
      </c>
    </row>
    <row r="71" spans="1:17" x14ac:dyDescent="0.25">
      <c r="A71" s="5">
        <f>ROUND((Online_RAW!B71-General!$B$10)*24,3)</f>
        <v>1.1499999999999999</v>
      </c>
      <c r="B71" s="5">
        <f>General!$B$12+Online_ANA!K71/1000+Online_ANA!L71/1000+Online_ANA!M71/1000/General!$B$22-SUM($P$2:P71)/1000/General!$B$24+SUM($Q$2:Q71)/1000/General!$B$24</f>
        <v>1.08</v>
      </c>
      <c r="C71" s="5">
        <f>Online_RAW!K71</f>
        <v>20.65</v>
      </c>
      <c r="D71" s="5">
        <f>Online_RAW!J71</f>
        <v>4.4999999999999998E-2</v>
      </c>
      <c r="E71" s="5">
        <f>(1-F71/100-G71/100)/(1-C71/100-D71/100-General!$B$17/100)</f>
        <v>1.0035782667366095</v>
      </c>
      <c r="F71" s="5">
        <f>N71*General!$B$14/(N71+O71)+O71*100/(N71+O71)</f>
        <v>20.805468914715423</v>
      </c>
      <c r="G71" s="5">
        <f>N71*General!$B$15/(N71+O71)</f>
        <v>3.9997237921860898E-2</v>
      </c>
      <c r="H71" s="5">
        <f>(N71+O71)*(1/General!$B$20)*((F71/100)-E71*(C71/100))*1000/B71</f>
        <v>4.0437318900826948</v>
      </c>
      <c r="I71" s="5">
        <f>(N71+O71)*(1/General!$B$20)*((D71/100)*E71-(G71/100))*1000/B71</f>
        <v>0.25596402782257671</v>
      </c>
      <c r="J71" s="5">
        <f t="shared" si="1"/>
        <v>6.3298961152773711E-2</v>
      </c>
      <c r="K71" s="5">
        <f>MAX(Online_RAW!$L$2-Online_RAW!L71,0)</f>
        <v>0</v>
      </c>
      <c r="L71" s="5">
        <f>0.0039*(Online_RAW!M71)</f>
        <v>0</v>
      </c>
      <c r="M71" s="10">
        <f>Online_RAW!$N$2-Online_RAW!N71</f>
        <v>0</v>
      </c>
      <c r="N71" s="5">
        <f>Online_RAW!C71*60</f>
        <v>119.98418181818161</v>
      </c>
      <c r="O71" s="5">
        <f>MAX(0, Online_RAW!D71*60)</f>
        <v>8.2857142857142799E-3</v>
      </c>
      <c r="P71" s="5">
        <f>_xlfn.IFNA(VLOOKUP(A71,Sampling!$D$7:$E$14,2,FALSE),0)</f>
        <v>0</v>
      </c>
      <c r="Q71">
        <f>_xlfn.IFNA(VLOOKUP(A71,Refill!$D$6:$G$8,2,FALSE),0)</f>
        <v>0</v>
      </c>
    </row>
    <row r="72" spans="1:17" x14ac:dyDescent="0.25">
      <c r="A72" s="5">
        <f>ROUND((Online_RAW!B72-General!$B$10)*24,3)</f>
        <v>1.167</v>
      </c>
      <c r="B72" s="5">
        <f>General!$B$12+Online_ANA!K72/1000+Online_ANA!L72/1000+Online_ANA!M72/1000/General!$B$22-SUM($P$2:P72)/1000/General!$B$24+SUM($Q$2:Q72)/1000/General!$B$24</f>
        <v>1.08</v>
      </c>
      <c r="C72" s="5">
        <f>Online_RAW!K72</f>
        <v>20.65</v>
      </c>
      <c r="D72" s="5">
        <f>Online_RAW!J72</f>
        <v>0.04</v>
      </c>
      <c r="E72" s="5">
        <f>(1-F72/100-G72/100)/(1-C72/100-D72/100-General!$B$17/100)</f>
        <v>1.0035109399298709</v>
      </c>
      <c r="F72" s="5">
        <f>N72*General!$B$14/(N72+O72)+O72*100/(N72+O72)</f>
        <v>20.805761728518554</v>
      </c>
      <c r="G72" s="5">
        <f>N72*General!$B$15/(N72+O72)</f>
        <v>3.9997090036101739E-2</v>
      </c>
      <c r="H72" s="5">
        <f>(N72+O72)*(1/General!$B$20)*((F72/100)-E72*(C72/100))*1000/B72</f>
        <v>4.1261830761047795</v>
      </c>
      <c r="I72" s="5">
        <f>(N72+O72)*(1/General!$B$20)*((D72/100)*E72-(G72/100))*1000/B72</f>
        <v>7.1039210029829837E-3</v>
      </c>
      <c r="J72" s="5">
        <f t="shared" si="1"/>
        <v>1.7216688818590337E-3</v>
      </c>
      <c r="K72" s="5">
        <f>MAX(Online_RAW!$L$2-Online_RAW!L72,0)</f>
        <v>0</v>
      </c>
      <c r="L72" s="5">
        <f>0.0039*(Online_RAW!M72)</f>
        <v>0</v>
      </c>
      <c r="M72" s="10">
        <f>Online_RAW!$N$2-Online_RAW!N72</f>
        <v>0</v>
      </c>
      <c r="N72" s="5">
        <f>Online_RAW!C72*60</f>
        <v>119.955272727273</v>
      </c>
      <c r="O72" s="5">
        <f>MAX(0, Online_RAW!D72*60)</f>
        <v>8.7272727272726999E-3</v>
      </c>
      <c r="P72" s="5">
        <f>_xlfn.IFNA(VLOOKUP(A72,Sampling!$D$7:$E$14,2,FALSE),0)</f>
        <v>0</v>
      </c>
      <c r="Q72">
        <f>_xlfn.IFNA(VLOOKUP(A72,Refill!$D$6:$G$8,2,FALSE),0)</f>
        <v>0</v>
      </c>
    </row>
    <row r="73" spans="1:17" x14ac:dyDescent="0.25">
      <c r="A73" s="5">
        <f>ROUND((Online_RAW!B73-General!$B$10)*24,3)</f>
        <v>1.1830000000000001</v>
      </c>
      <c r="B73" s="5">
        <f>General!$B$12+Online_ANA!K73/1000+Online_ANA!L73/1000+Online_ANA!M73/1000/General!$B$22-SUM($P$2:P73)/1000/General!$B$24+SUM($Q$2:Q73)/1000/General!$B$24</f>
        <v>1.08</v>
      </c>
      <c r="C73" s="5">
        <f>Online_RAW!K73</f>
        <v>20.64</v>
      </c>
      <c r="D73" s="5">
        <f>Online_RAW!J73</f>
        <v>0.04</v>
      </c>
      <c r="E73" s="5">
        <f>(1-F73/100-G73/100)/(1-C73/100-D73/100-General!$B$17/100)</f>
        <v>1.0032249440905678</v>
      </c>
      <c r="F73" s="5">
        <f>N73*General!$B$14/(N73+O73)+O73*100/(N73+O73)</f>
        <v>20.818294390520368</v>
      </c>
      <c r="G73" s="5">
        <f>N73*General!$B$15/(N73+O73)</f>
        <v>3.9990760408828097E-2</v>
      </c>
      <c r="H73" s="5">
        <f>(N73+O73)*(1/General!$B$20)*((F73/100)-E73*(C73/100))*1000/B73</f>
        <v>5.5378808196236404</v>
      </c>
      <c r="I73" s="5">
        <f>(N73+O73)*(1/General!$B$20)*((D73/100)*E73-(G73/100))*1000/B73</f>
        <v>6.851619201719345E-3</v>
      </c>
      <c r="J73" s="5">
        <f t="shared" si="1"/>
        <v>1.2372276372291065E-3</v>
      </c>
      <c r="K73" s="5">
        <f>MAX(Online_RAW!$L$2-Online_RAW!L73,0)</f>
        <v>0</v>
      </c>
      <c r="L73" s="5">
        <f>0.0039*(Online_RAW!M73)</f>
        <v>0</v>
      </c>
      <c r="M73" s="10">
        <f>Online_RAW!$N$2-Online_RAW!N73</f>
        <v>0</v>
      </c>
      <c r="N73" s="5">
        <f>Online_RAW!C73*60</f>
        <v>119.9528571428574</v>
      </c>
      <c r="O73" s="5">
        <f>MAX(0, Online_RAW!D73*60)</f>
        <v>2.7714285714285719E-2</v>
      </c>
      <c r="P73" s="5">
        <f>_xlfn.IFNA(VLOOKUP(A73,Sampling!$D$7:$E$14,2,FALSE),0)</f>
        <v>0</v>
      </c>
      <c r="Q73">
        <f>_xlfn.IFNA(VLOOKUP(A73,Refill!$D$6:$G$8,2,FALSE),0)</f>
        <v>0</v>
      </c>
    </row>
    <row r="74" spans="1:17" x14ac:dyDescent="0.25">
      <c r="A74" s="5">
        <f>ROUND((Online_RAW!B74-General!$B$10)*24,3)</f>
        <v>1.2</v>
      </c>
      <c r="B74" s="5">
        <f>General!$B$12+Online_ANA!K74/1000+Online_ANA!L74/1000+Online_ANA!M74/1000/General!$B$22-SUM($P$2:P74)/1000/General!$B$24+SUM($Q$2:Q74)/1000/General!$B$24</f>
        <v>1.08</v>
      </c>
      <c r="C74" s="5">
        <f>Online_RAW!K74</f>
        <v>20.64</v>
      </c>
      <c r="D74" s="5">
        <f>Online_RAW!J74</f>
        <v>0.04</v>
      </c>
      <c r="E74" s="5">
        <f>(1-F74/100-G74/100)/(1-C74/100-D74/100-General!$B$17/100)</f>
        <v>1.0034280942629106</v>
      </c>
      <c r="F74" s="5">
        <f>N74*General!$B$14/(N74+O74)+O74*100/(N74+O74)</f>
        <v>20.802260322352794</v>
      </c>
      <c r="G74" s="5">
        <f>N74*General!$B$15/(N74+O74)</f>
        <v>3.9998858423054152E-2</v>
      </c>
      <c r="H74" s="5">
        <f>(N74+O74)*(1/General!$B$20)*((F74/100)-E74*(C74/100))*1000/B74</f>
        <v>4.5411633839242533</v>
      </c>
      <c r="I74" s="5">
        <f>(N74+O74)*(1/General!$B$20)*((D74/100)*E74-(G74/100))*1000/B74</f>
        <v>6.8618027509270603E-3</v>
      </c>
      <c r="J74" s="5">
        <f t="shared" si="1"/>
        <v>1.5110230949227426E-3</v>
      </c>
      <c r="K74" s="5">
        <f>MAX(Online_RAW!$L$2-Online_RAW!L74,0)</f>
        <v>0</v>
      </c>
      <c r="L74" s="5">
        <f>0.0039*(Online_RAW!M74)</f>
        <v>0</v>
      </c>
      <c r="M74" s="10">
        <f>Online_RAW!$N$2-Online_RAW!N74</f>
        <v>0</v>
      </c>
      <c r="N74" s="5">
        <f>Online_RAW!C74*60</f>
        <v>120.13114285714261</v>
      </c>
      <c r="O74" s="5">
        <f>MAX(0, Online_RAW!D74*60)</f>
        <v>3.4285714285714323E-3</v>
      </c>
      <c r="P74" s="5">
        <f>_xlfn.IFNA(VLOOKUP(A74,Sampling!$D$7:$E$14,2,FALSE),0)</f>
        <v>0</v>
      </c>
      <c r="Q74">
        <f>_xlfn.IFNA(VLOOKUP(A74,Refill!$D$6:$G$8,2,FALSE),0)</f>
        <v>0</v>
      </c>
    </row>
    <row r="75" spans="1:17" x14ac:dyDescent="0.25">
      <c r="A75" s="5">
        <f>ROUND((Online_RAW!B75-General!$B$10)*24,3)</f>
        <v>1.2170000000000001</v>
      </c>
      <c r="B75" s="5">
        <f>General!$B$12+Online_ANA!K75/1000+Online_ANA!L75/1000+Online_ANA!M75/1000/General!$B$22-SUM($P$2:P75)/1000/General!$B$24+SUM($Q$2:Q75)/1000/General!$B$24</f>
        <v>1.08</v>
      </c>
      <c r="C75" s="5">
        <f>Online_RAW!K75</f>
        <v>20.645</v>
      </c>
      <c r="D75" s="5">
        <f>Online_RAW!J75</f>
        <v>0.04</v>
      </c>
      <c r="E75" s="5">
        <f>(1-F75/100-G75/100)/(1-C75/100-D75/100-General!$B$17/100)</f>
        <v>1.0035026351285772</v>
      </c>
      <c r="F75" s="5">
        <f>N75*General!$B$14/(N75+O75)+O75*100/(N75+O75)</f>
        <v>20.801397071337597</v>
      </c>
      <c r="G75" s="5">
        <f>N75*General!$B$15/(N75+O75)</f>
        <v>3.9999294408415355E-2</v>
      </c>
      <c r="H75" s="5">
        <f>(N75+O75)*(1/General!$B$20)*((F75/100)-E75*(C75/100))*1000/B75</f>
        <v>4.1700038612702341</v>
      </c>
      <c r="I75" s="5">
        <f>(N75+O75)*(1/General!$B$20)*((D75/100)*E75-(G75/100))*1000/B75</f>
        <v>6.9831862894742802E-3</v>
      </c>
      <c r="J75" s="5">
        <f t="shared" si="1"/>
        <v>1.6746234588250757E-3</v>
      </c>
      <c r="K75" s="5">
        <f>MAX(Online_RAW!$L$2-Online_RAW!L75,0)</f>
        <v>0</v>
      </c>
      <c r="L75" s="5">
        <f>0.0039*(Online_RAW!M75)</f>
        <v>0</v>
      </c>
      <c r="M75" s="10">
        <f>Online_RAW!$N$2-Online_RAW!N75</f>
        <v>0</v>
      </c>
      <c r="N75" s="5">
        <f>Online_RAW!C75*60</f>
        <v>120.0473333333334</v>
      </c>
      <c r="O75" s="5">
        <f>MAX(0, Online_RAW!D75*60)</f>
        <v>2.1176470588235279E-3</v>
      </c>
      <c r="P75" s="5">
        <f>_xlfn.IFNA(VLOOKUP(A75,Sampling!$D$7:$E$14,2,FALSE),0)</f>
        <v>0</v>
      </c>
      <c r="Q75">
        <f>_xlfn.IFNA(VLOOKUP(A75,Refill!$D$6:$G$8,2,FALSE),0)</f>
        <v>0</v>
      </c>
    </row>
    <row r="76" spans="1:17" x14ac:dyDescent="0.25">
      <c r="A76" s="5">
        <f>ROUND((Online_RAW!B76-General!$B$10)*24,3)</f>
        <v>1.2330000000000001</v>
      </c>
      <c r="B76" s="5">
        <f>General!$B$12+Online_ANA!K76/1000+Online_ANA!L76/1000+Online_ANA!M76/1000/General!$B$22-SUM($P$2:P76)/1000/General!$B$24+SUM($Q$2:Q76)/1000/General!$B$24</f>
        <v>1.08</v>
      </c>
      <c r="C76" s="5">
        <f>Online_RAW!K76</f>
        <v>20.63</v>
      </c>
      <c r="D76" s="5">
        <f>Online_RAW!J76</f>
        <v>0.04</v>
      </c>
      <c r="E76" s="5">
        <f>(1-F76/100-G76/100)/(1-C76/100-D76/100-General!$B$17/100)</f>
        <v>1.003327265581051</v>
      </c>
      <c r="F76" s="5">
        <f>N76*General!$B$14/(N76+O76)+O76*100/(N76+O76)</f>
        <v>20.800180102330874</v>
      </c>
      <c r="G76" s="5">
        <f>N76*General!$B$15/(N76+O76)</f>
        <v>3.9999909039226837E-2</v>
      </c>
      <c r="H76" s="5">
        <f>(N76+O76)*(1/General!$B$20)*((F76/100)-E76*(C76/100))*1000/B76</f>
        <v>5.0306316984334458</v>
      </c>
      <c r="I76" s="5">
        <f>(N76+O76)*(1/General!$B$20)*((D76/100)*E76-(G76/100))*1000/B76</f>
        <v>6.5983518565107631E-3</v>
      </c>
      <c r="J76" s="5">
        <f t="shared" si="1"/>
        <v>1.3116348506620969E-3</v>
      </c>
      <c r="K76" s="5">
        <f>MAX(Online_RAW!$L$2-Online_RAW!L76,0)</f>
        <v>0</v>
      </c>
      <c r="L76" s="5">
        <f>0.0039*(Online_RAW!M76)</f>
        <v>0</v>
      </c>
      <c r="M76" s="10">
        <f>Online_RAW!$N$2-Online_RAW!N76</f>
        <v>0</v>
      </c>
      <c r="N76" s="5">
        <f>Online_RAW!C76*60</f>
        <v>119.9315454545454</v>
      </c>
      <c r="O76" s="5">
        <f>MAX(0, Online_RAW!D76*60)</f>
        <v>2.7272727272727361E-4</v>
      </c>
      <c r="P76" s="5">
        <f>_xlfn.IFNA(VLOOKUP(A76,Sampling!$D$7:$E$14,2,FALSE),0)</f>
        <v>0</v>
      </c>
      <c r="Q76">
        <f>_xlfn.IFNA(VLOOKUP(A76,Refill!$D$6:$G$8,2,FALSE),0)</f>
        <v>0</v>
      </c>
    </row>
    <row r="77" spans="1:17" x14ac:dyDescent="0.25">
      <c r="A77" s="5">
        <f>ROUND((Online_RAW!B77-General!$B$10)*24,3)</f>
        <v>1.25</v>
      </c>
      <c r="B77" s="5">
        <f>General!$B$12+Online_ANA!K77/1000+Online_ANA!L77/1000+Online_ANA!M77/1000/General!$B$22-SUM($P$2:P77)/1000/General!$B$24+SUM($Q$2:Q77)/1000/General!$B$24</f>
        <v>1.08</v>
      </c>
      <c r="C77" s="5">
        <f>Online_RAW!K77</f>
        <v>20.63</v>
      </c>
      <c r="D77" s="5">
        <f>Online_RAW!J77</f>
        <v>0.05</v>
      </c>
      <c r="E77" s="5">
        <f>(1-F77/100-G77/100)/(1-C77/100-D77/100-General!$B$17/100)</f>
        <v>1.0033611502393958</v>
      </c>
      <c r="F77" s="5">
        <f>N77*General!$B$14/(N77+O77)+O77*100/(N77+O77)</f>
        <v>20.807544024670488</v>
      </c>
      <c r="G77" s="5">
        <f>N77*General!$B$15/(N77+O77)</f>
        <v>3.9996189886530059E-2</v>
      </c>
      <c r="H77" s="5">
        <f>(N77+O77)*(1/General!$B$20)*((F77/100)-E77*(C77/100))*1000/B77</f>
        <v>5.3630543139074787</v>
      </c>
      <c r="I77" s="5">
        <f>(N77+O77)*(1/General!$B$20)*((D77/100)*E77-(G77/100))*1000/B77</f>
        <v>0.50416373733832154</v>
      </c>
      <c r="J77" s="5">
        <f t="shared" si="1"/>
        <v>9.4006830404630357E-2</v>
      </c>
      <c r="K77" s="5">
        <f>MAX(Online_RAW!$L$2-Online_RAW!L77,0)</f>
        <v>0</v>
      </c>
      <c r="L77" s="5">
        <f>0.0039*(Online_RAW!M77)</f>
        <v>0</v>
      </c>
      <c r="M77" s="10">
        <f>Online_RAW!$N$2-Online_RAW!N77</f>
        <v>0</v>
      </c>
      <c r="N77" s="5">
        <f>Online_RAW!C77*60</f>
        <v>119.97</v>
      </c>
      <c r="O77" s="5">
        <f>MAX(0, Online_RAW!D77*60)</f>
        <v>1.1428571428571399E-2</v>
      </c>
      <c r="P77" s="5">
        <f>_xlfn.IFNA(VLOOKUP(A77,Sampling!$D$7:$E$14,2,FALSE),0)</f>
        <v>0</v>
      </c>
      <c r="Q77">
        <f>_xlfn.IFNA(VLOOKUP(A77,Refill!$D$6:$G$8,2,FALSE),0)</f>
        <v>0</v>
      </c>
    </row>
    <row r="78" spans="1:17" x14ac:dyDescent="0.25">
      <c r="A78" s="5">
        <f>ROUND((Online_RAW!B78-General!$B$10)*24,3)</f>
        <v>1.2669999999999999</v>
      </c>
      <c r="B78" s="5">
        <f>General!$B$12+Online_ANA!K78/1000+Online_ANA!L78/1000+Online_ANA!M78/1000/General!$B$22-SUM($P$2:P78)/1000/General!$B$24+SUM($Q$2:Q78)/1000/General!$B$24</f>
        <v>1.08</v>
      </c>
      <c r="C78" s="5">
        <f>Online_RAW!K78</f>
        <v>20.63</v>
      </c>
      <c r="D78" s="5">
        <f>Online_RAW!J78</f>
        <v>0.05</v>
      </c>
      <c r="E78" s="5">
        <f>(1-F78/100-G78/100)/(1-C78/100-D78/100-General!$B$17/100)</f>
        <v>1.0032170708904138</v>
      </c>
      <c r="F78" s="5">
        <f>N78*General!$B$14/(N78+O78)+O78*100/(N78+O78)</f>
        <v>20.818915799926561</v>
      </c>
      <c r="G78" s="5">
        <f>N78*General!$B$15/(N78+O78)</f>
        <v>3.9990446565693658E-2</v>
      </c>
      <c r="H78" s="5">
        <f>(N78+O78)*(1/General!$B$20)*((F78/100)-E78*(C78/100))*1000/B78</f>
        <v>6.069880247560568</v>
      </c>
      <c r="I78" s="5">
        <f>(N78+O78)*(1/General!$B$20)*((D78/100)*E78-(G78/100))*1000/B78</f>
        <v>0.50374824638634064</v>
      </c>
      <c r="J78" s="5">
        <f t="shared" si="1"/>
        <v>8.2991463725959447E-2</v>
      </c>
      <c r="K78" s="5">
        <f>MAX(Online_RAW!$L$2-Online_RAW!L78,0)</f>
        <v>0</v>
      </c>
      <c r="L78" s="5">
        <f>0.0039*(Online_RAW!M78)</f>
        <v>0</v>
      </c>
      <c r="M78" s="10">
        <f>Online_RAW!$N$2-Online_RAW!N78</f>
        <v>0</v>
      </c>
      <c r="N78" s="5">
        <f>Online_RAW!C78*60</f>
        <v>119.8711304347824</v>
      </c>
      <c r="O78" s="5">
        <f>MAX(0, Online_RAW!D78*60)</f>
        <v>2.863636363636362E-2</v>
      </c>
      <c r="P78" s="5">
        <f>_xlfn.IFNA(VLOOKUP(A78,Sampling!$D$7:$E$14,2,FALSE),0)</f>
        <v>0</v>
      </c>
      <c r="Q78">
        <f>_xlfn.IFNA(VLOOKUP(A78,Refill!$D$6:$G$8,2,FALSE),0)</f>
        <v>0</v>
      </c>
    </row>
    <row r="79" spans="1:17" x14ac:dyDescent="0.25">
      <c r="A79" s="5">
        <f>ROUND((Online_RAW!B79-General!$B$10)*24,3)</f>
        <v>1.2829999999999999</v>
      </c>
      <c r="B79" s="5">
        <f>General!$B$12+Online_ANA!K79/1000+Online_ANA!L79/1000+Online_ANA!M79/1000/General!$B$22-SUM($P$2:P79)/1000/General!$B$24+SUM($Q$2:Q79)/1000/General!$B$24</f>
        <v>1.08</v>
      </c>
      <c r="C79" s="5">
        <f>Online_RAW!K79</f>
        <v>20.63</v>
      </c>
      <c r="D79" s="5">
        <f>Online_RAW!J79</f>
        <v>0.05</v>
      </c>
      <c r="E79" s="5">
        <f>(1-F79/100-G79/100)/(1-C79/100-D79/100-General!$B$17/100)</f>
        <v>1.0034257177880683</v>
      </c>
      <c r="F79" s="5">
        <f>N79*General!$B$14/(N79+O79)+O79*100/(N79+O79)</f>
        <v>20.802447890786411</v>
      </c>
      <c r="G79" s="5">
        <f>N79*General!$B$15/(N79+O79)</f>
        <v>3.9998763691522013E-2</v>
      </c>
      <c r="H79" s="5">
        <f>(N79+O79)*(1/General!$B$20)*((F79/100)-E79*(C79/100))*1000/B79</f>
        <v>5.0525178909365964</v>
      </c>
      <c r="I79" s="5">
        <f>(N79+O79)*(1/General!$B$20)*((D79/100)*E79-(G79/100))*1000/B79</f>
        <v>0.5050030196646158</v>
      </c>
      <c r="J79" s="5">
        <f t="shared" si="1"/>
        <v>9.9950763275971757E-2</v>
      </c>
      <c r="K79" s="5">
        <f>MAX(Online_RAW!$L$2-Online_RAW!L79,0)</f>
        <v>0</v>
      </c>
      <c r="L79" s="5">
        <f>0.0039*(Online_RAW!M79)</f>
        <v>0</v>
      </c>
      <c r="M79" s="10">
        <f>Online_RAW!$N$2-Online_RAW!N79</f>
        <v>0</v>
      </c>
      <c r="N79" s="5">
        <f>Online_RAW!C79*60</f>
        <v>120.16971428571419</v>
      </c>
      <c r="O79" s="5">
        <f>MAX(0, Online_RAW!D79*60)</f>
        <v>3.7142857142857142E-3</v>
      </c>
      <c r="P79" s="5">
        <f>_xlfn.IFNA(VLOOKUP(A79,Sampling!$D$7:$E$14,2,FALSE),0)</f>
        <v>0</v>
      </c>
      <c r="Q79">
        <f>_xlfn.IFNA(VLOOKUP(A79,Refill!$D$6:$G$8,2,FALSE),0)</f>
        <v>0</v>
      </c>
    </row>
    <row r="80" spans="1:17" x14ac:dyDescent="0.25">
      <c r="A80" s="5">
        <f>ROUND((Online_RAW!B80-General!$B$10)*24,3)</f>
        <v>1.3</v>
      </c>
      <c r="B80" s="5">
        <f>General!$B$12+Online_ANA!K80/1000+Online_ANA!L80/1000+Online_ANA!M80/1000/General!$B$22-SUM($P$2:P80)/1000/General!$B$24+SUM($Q$2:Q80)/1000/General!$B$24</f>
        <v>1.08</v>
      </c>
      <c r="C80" s="5">
        <f>Online_RAW!K80</f>
        <v>20.63</v>
      </c>
      <c r="D80" s="5">
        <f>Online_RAW!J80</f>
        <v>0.05</v>
      </c>
      <c r="E80" s="5">
        <f>(1-F80/100-G80/100)/(1-C80/100-D80/100-General!$B$17/100)</f>
        <v>1.0034567323397054</v>
      </c>
      <c r="F80" s="5">
        <f>N80*General!$B$14/(N80+O80)+O80*100/(N80+O80)</f>
        <v>20.799999999999997</v>
      </c>
      <c r="G80" s="5">
        <f>N80*General!$B$15/(N80+O80)</f>
        <v>0.04</v>
      </c>
      <c r="H80" s="5">
        <f>(N80+O80)*(1/General!$B$20)*((F80/100)-E80*(C80/100))*1000/B80</f>
        <v>4.8943520775166176</v>
      </c>
      <c r="I80" s="5">
        <f>(N80+O80)*(1/General!$B$20)*((D80/100)*E80-(G80/100))*1000/B80</f>
        <v>0.50451564392297887</v>
      </c>
      <c r="J80" s="5">
        <f t="shared" si="1"/>
        <v>0.10308119153106961</v>
      </c>
      <c r="K80" s="5">
        <f>MAX(Online_RAW!$L$2-Online_RAW!L80,0)</f>
        <v>0</v>
      </c>
      <c r="L80" s="5">
        <f>0.0039*(Online_RAW!M80)</f>
        <v>0</v>
      </c>
      <c r="M80" s="10">
        <f>Online_RAW!$N$2-Online_RAW!N80</f>
        <v>0</v>
      </c>
      <c r="N80" s="5">
        <f>Online_RAW!C80*60</f>
        <v>120.05373913043459</v>
      </c>
      <c r="O80" s="5">
        <f>MAX(0, Online_RAW!D80*60)</f>
        <v>0</v>
      </c>
      <c r="P80" s="5">
        <f>_xlfn.IFNA(VLOOKUP(A80,Sampling!$D$7:$E$14,2,FALSE),0)</f>
        <v>0</v>
      </c>
      <c r="Q80">
        <f>_xlfn.IFNA(VLOOKUP(A80,Refill!$D$6:$G$8,2,FALSE),0)</f>
        <v>0</v>
      </c>
    </row>
    <row r="81" spans="1:17" x14ac:dyDescent="0.25">
      <c r="A81" s="5">
        <f>ROUND((Online_RAW!B81-General!$B$10)*24,3)</f>
        <v>1.3169999999999999</v>
      </c>
      <c r="B81" s="5">
        <f>General!$B$12+Online_ANA!K81/1000+Online_ANA!L81/1000+Online_ANA!M81/1000/General!$B$22-SUM($P$2:P81)/1000/General!$B$24+SUM($Q$2:Q81)/1000/General!$B$24</f>
        <v>1.08</v>
      </c>
      <c r="C81" s="5">
        <f>Online_RAW!K81</f>
        <v>20.63</v>
      </c>
      <c r="D81" s="5">
        <f>Online_RAW!J81</f>
        <v>0.04</v>
      </c>
      <c r="E81" s="5">
        <f>(1-F81/100-G81/100)/(1-C81/100-D81/100-General!$B$17/100)</f>
        <v>1.0032816441139607</v>
      </c>
      <c r="F81" s="5">
        <f>N81*General!$B$14/(N81+O81)+O81*100/(N81+O81)</f>
        <v>20.803781332060161</v>
      </c>
      <c r="G81" s="5">
        <f>N81*General!$B$15/(N81+O81)</f>
        <v>3.9998090236333252E-2</v>
      </c>
      <c r="H81" s="5">
        <f>(N81+O81)*(1/General!$B$20)*((F81/100)-E81*(C81/100))*1000/B81</f>
        <v>5.2568159057852721</v>
      </c>
      <c r="I81" s="5">
        <f>(N81+O81)*(1/General!$B$20)*((D81/100)*E81-(G81/100))*1000/B81</f>
        <v>6.5994772175446822E-3</v>
      </c>
      <c r="J81" s="5">
        <f t="shared" si="1"/>
        <v>1.2554134167570476E-3</v>
      </c>
      <c r="K81" s="5">
        <f>MAX(Online_RAW!$L$2-Online_RAW!L81,0)</f>
        <v>0</v>
      </c>
      <c r="L81" s="5">
        <f>0.0039*(Online_RAW!M81)</f>
        <v>0</v>
      </c>
      <c r="M81" s="10">
        <f>Online_RAW!$N$2-Online_RAW!N81</f>
        <v>0</v>
      </c>
      <c r="N81" s="5">
        <f>Online_RAW!C81*60</f>
        <v>119.952</v>
      </c>
      <c r="O81" s="5">
        <f>MAX(0, Online_RAW!D81*60)</f>
        <v>5.7272727272727241E-3</v>
      </c>
      <c r="P81" s="5">
        <f>_xlfn.IFNA(VLOOKUP(A81,Sampling!$D$7:$E$14,2,FALSE),0)</f>
        <v>0</v>
      </c>
      <c r="Q81">
        <f>_xlfn.IFNA(VLOOKUP(A81,Refill!$D$6:$G$8,2,FALSE),0)</f>
        <v>0</v>
      </c>
    </row>
    <row r="82" spans="1:17" x14ac:dyDescent="0.25">
      <c r="A82" s="5">
        <f>ROUND((Online_RAW!B82-General!$B$10)*24,3)</f>
        <v>1.333</v>
      </c>
      <c r="B82" s="5">
        <f>General!$B$12+Online_ANA!K82/1000+Online_ANA!L82/1000+Online_ANA!M82/1000/General!$B$22-SUM($P$2:P82)/1000/General!$B$24+SUM($Q$2:Q82)/1000/General!$B$24</f>
        <v>1.08</v>
      </c>
      <c r="C82" s="5">
        <f>Online_RAW!K82</f>
        <v>20.63</v>
      </c>
      <c r="D82" s="5">
        <f>Online_RAW!J82</f>
        <v>0.04</v>
      </c>
      <c r="E82" s="5">
        <f>(1-F82/100-G82/100)/(1-C82/100-D82/100-General!$B$17/100)</f>
        <v>1.0032994220350777</v>
      </c>
      <c r="F82" s="5">
        <f>N82*General!$B$14/(N82+O82)+O82*100/(N82+O82)</f>
        <v>20.802377993190657</v>
      </c>
      <c r="G82" s="5">
        <f>N82*General!$B$15/(N82+O82)</f>
        <v>3.9998798993338053E-2</v>
      </c>
      <c r="H82" s="5">
        <f>(N82+O82)*(1/General!$B$20)*((F82/100)-E82*(C82/100))*1000/B82</f>
        <v>5.166586612200132</v>
      </c>
      <c r="I82" s="5">
        <f>(N82+O82)*(1/General!$B$20)*((D82/100)*E82-(G82/100))*1000/B82</f>
        <v>6.596386225905449E-3</v>
      </c>
      <c r="J82" s="5">
        <f t="shared" si="1"/>
        <v>1.2767396970233802E-3</v>
      </c>
      <c r="K82" s="5">
        <f>MAX(Online_RAW!$L$2-Online_RAW!L82,0)</f>
        <v>0</v>
      </c>
      <c r="L82" s="5">
        <f>0.0039*(Online_RAW!M82)</f>
        <v>0</v>
      </c>
      <c r="M82" s="10">
        <f>Online_RAW!$N$2-Online_RAW!N82</f>
        <v>0</v>
      </c>
      <c r="N82" s="5">
        <f>Online_RAW!C82*60</f>
        <v>119.8958181818184</v>
      </c>
      <c r="O82" s="5">
        <f>MAX(0, Online_RAW!D82*60)</f>
        <v>3.5999999999999999E-3</v>
      </c>
      <c r="P82" s="5">
        <f>_xlfn.IFNA(VLOOKUP(A82,Sampling!$D$7:$E$14,2,FALSE),0)</f>
        <v>0</v>
      </c>
      <c r="Q82">
        <f>_xlfn.IFNA(VLOOKUP(A82,Refill!$D$6:$G$8,2,FALSE),0)</f>
        <v>0</v>
      </c>
    </row>
    <row r="83" spans="1:17" x14ac:dyDescent="0.25">
      <c r="A83" s="5">
        <f>ROUND((Online_RAW!B83-General!$B$10)*24,3)</f>
        <v>1.35</v>
      </c>
      <c r="B83" s="5">
        <f>General!$B$12+Online_ANA!K83/1000+Online_ANA!L83/1000+Online_ANA!M83/1000/General!$B$22-SUM($P$2:P83)/1000/General!$B$24+SUM($Q$2:Q83)/1000/General!$B$24</f>
        <v>1.08</v>
      </c>
      <c r="C83" s="5">
        <f>Online_RAW!K83</f>
        <v>20.625</v>
      </c>
      <c r="D83" s="5">
        <f>Online_RAW!J83</f>
        <v>0.04</v>
      </c>
      <c r="E83" s="5">
        <f>(1-F83/100-G83/100)/(1-C83/100-D83/100-General!$B$17/100)</f>
        <v>1.0032659666773909</v>
      </c>
      <c r="F83" s="5">
        <f>N83*General!$B$14/(N83+O83)+O83*100/(N83+O83)</f>
        <v>20.8</v>
      </c>
      <c r="G83" s="5">
        <f>N83*General!$B$15/(N83+O83)</f>
        <v>0.04</v>
      </c>
      <c r="H83" s="5">
        <f>(N83+O83)*(1/General!$B$20)*((F83/100)-E83*(C83/100))*1000/B83</f>
        <v>5.3342978186978334</v>
      </c>
      <c r="I83" s="5">
        <f>(N83+O83)*(1/General!$B$20)*((D83/100)*E83-(G83/100))*1000/B83</f>
        <v>6.4740728355978956E-3</v>
      </c>
      <c r="J83" s="5">
        <f t="shared" si="1"/>
        <v>1.2136691755201428E-3</v>
      </c>
      <c r="K83" s="5">
        <f>MAX(Online_RAW!$L$2-Online_RAW!L83,0)</f>
        <v>0</v>
      </c>
      <c r="L83" s="5">
        <f>0.0039*(Online_RAW!M83)</f>
        <v>0</v>
      </c>
      <c r="M83" s="10">
        <f>Online_RAW!$N$2-Online_RAW!N83</f>
        <v>0</v>
      </c>
      <c r="N83" s="5">
        <f>Online_RAW!C83*60</f>
        <v>119.96345454545461</v>
      </c>
      <c r="O83" s="5">
        <f>MAX(0, Online_RAW!D83*60)</f>
        <v>0</v>
      </c>
      <c r="P83" s="5">
        <f>_xlfn.IFNA(VLOOKUP(A83,Sampling!$D$7:$E$14,2,FALSE),0)</f>
        <v>0</v>
      </c>
      <c r="Q83">
        <f>_xlfn.IFNA(VLOOKUP(A83,Refill!$D$6:$G$8,2,FALSE),0)</f>
        <v>0</v>
      </c>
    </row>
    <row r="84" spans="1:17" x14ac:dyDescent="0.25">
      <c r="A84" s="5">
        <f>ROUND((Online_RAW!B84-General!$B$10)*24,3)</f>
        <v>1.367</v>
      </c>
      <c r="B84" s="5">
        <f>General!$B$12+Online_ANA!K84/1000+Online_ANA!L84/1000+Online_ANA!M84/1000/General!$B$22-SUM($P$2:P84)/1000/General!$B$24+SUM($Q$2:Q84)/1000/General!$B$24</f>
        <v>1.08</v>
      </c>
      <c r="C84" s="5">
        <f>Online_RAW!K84</f>
        <v>20.613333333333301</v>
      </c>
      <c r="D84" s="5">
        <f>Online_RAW!J84</f>
        <v>0.04</v>
      </c>
      <c r="E84" s="5">
        <f>(1-F84/100-G84/100)/(1-C84/100-D84/100-General!$B$17/100)</f>
        <v>1.0031176435228881</v>
      </c>
      <c r="F84" s="5">
        <f>N84*General!$B$14/(N84+O84)+O84*100/(N84+O84)</f>
        <v>20.8</v>
      </c>
      <c r="G84" s="5">
        <f>N84*General!$B$15/(N84+O84)</f>
        <v>0.04</v>
      </c>
      <c r="H84" s="5">
        <f>(N84+O84)*(1/General!$B$20)*((F84/100)-E84*(C84/100))*1000/B84</f>
        <v>6.0815678973551153</v>
      </c>
      <c r="I84" s="5">
        <f>(N84+O84)*(1/General!$B$20)*((D84/100)*E84-(G84/100))*1000/B84</f>
        <v>6.1960478730622316E-3</v>
      </c>
      <c r="J84" s="5">
        <f t="shared" si="1"/>
        <v>1.0188240890571828E-3</v>
      </c>
      <c r="K84" s="5">
        <f>MAX(Online_RAW!$L$2-Online_RAW!L84,0)</f>
        <v>0</v>
      </c>
      <c r="L84" s="5">
        <f>0.0039*(Online_RAW!M84)</f>
        <v>0</v>
      </c>
      <c r="M84" s="10">
        <f>Online_RAW!$N$2-Online_RAW!N84</f>
        <v>0</v>
      </c>
      <c r="N84" s="5">
        <f>Online_RAW!C84*60</f>
        <v>120.273913043478</v>
      </c>
      <c r="O84" s="5">
        <f>MAX(0, Online_RAW!D84*60)</f>
        <v>0</v>
      </c>
      <c r="P84" s="5">
        <f>_xlfn.IFNA(VLOOKUP(A84,Sampling!$D$7:$E$14,2,FALSE),0)</f>
        <v>0</v>
      </c>
      <c r="Q84">
        <f>_xlfn.IFNA(VLOOKUP(A84,Refill!$D$6:$G$8,2,FALSE),0)</f>
        <v>0</v>
      </c>
    </row>
    <row r="85" spans="1:17" x14ac:dyDescent="0.25">
      <c r="A85" s="5">
        <f>ROUND((Online_RAW!B85-General!$B$10)*24,3)</f>
        <v>1.383</v>
      </c>
      <c r="B85" s="5">
        <f>General!$B$12+Online_ANA!K85/1000+Online_ANA!L85/1000+Online_ANA!M85/1000/General!$B$22-SUM($P$2:P85)/1000/General!$B$24+SUM($Q$2:Q85)/1000/General!$B$24</f>
        <v>1.08</v>
      </c>
      <c r="C85" s="5">
        <f>Online_RAW!K85</f>
        <v>20.613333333333301</v>
      </c>
      <c r="D85" s="5">
        <f>Online_RAW!J85</f>
        <v>0.04</v>
      </c>
      <c r="E85" s="5">
        <f>(1-F85/100-G85/100)/(1-C85/100-D85/100-General!$B$17/100)</f>
        <v>1.0030720024551338</v>
      </c>
      <c r="F85" s="5">
        <f>N85*General!$B$14/(N85+O85)+O85*100/(N85+O85)</f>
        <v>20.80360353801915</v>
      </c>
      <c r="G85" s="5">
        <f>N85*General!$B$15/(N85+O85)</f>
        <v>3.9998180031303468E-2</v>
      </c>
      <c r="H85" s="5">
        <f>(N85+O85)*(1/General!$B$20)*((F85/100)-E85*(C85/100))*1000/B85</f>
        <v>6.2868126167307441</v>
      </c>
      <c r="I85" s="5">
        <f>(N85+O85)*(1/General!$B$20)*((D85/100)*E85-(G85/100))*1000/B85</f>
        <v>6.1755863948588759E-3</v>
      </c>
      <c r="J85" s="5">
        <f t="shared" si="1"/>
        <v>9.8230801064821504E-4</v>
      </c>
      <c r="K85" s="5">
        <f>MAX(Online_RAW!$L$2-Online_RAW!L85,0)</f>
        <v>0</v>
      </c>
      <c r="L85" s="5">
        <f>0.0039*(Online_RAW!M85)</f>
        <v>0</v>
      </c>
      <c r="M85" s="10">
        <f>Online_RAW!$N$2-Online_RAW!N85</f>
        <v>0</v>
      </c>
      <c r="N85" s="5">
        <f>Online_RAW!C85*60</f>
        <v>119.876727272727</v>
      </c>
      <c r="O85" s="5">
        <f>MAX(0, Online_RAW!D85*60)</f>
        <v>5.4545454545454541E-3</v>
      </c>
      <c r="P85" s="5">
        <f>_xlfn.IFNA(VLOOKUP(A85,Sampling!$D$7:$E$14,2,FALSE),0)</f>
        <v>0</v>
      </c>
      <c r="Q85">
        <f>_xlfn.IFNA(VLOOKUP(A85,Refill!$D$6:$G$8,2,FALSE),0)</f>
        <v>0</v>
      </c>
    </row>
    <row r="86" spans="1:17" x14ac:dyDescent="0.25">
      <c r="A86" s="5">
        <f>ROUND((Online_RAW!B86-General!$B$10)*24,3)</f>
        <v>1.4</v>
      </c>
      <c r="B86" s="5">
        <f>General!$B$12+Online_ANA!K86/1000+Online_ANA!L86/1000+Online_ANA!M86/1000/General!$B$22-SUM($P$2:P86)/1000/General!$B$24+SUM($Q$2:Q86)/1000/General!$B$24</f>
        <v>1.08</v>
      </c>
      <c r="C86" s="5">
        <f>Online_RAW!K86</f>
        <v>20.61</v>
      </c>
      <c r="D86" s="5">
        <f>Online_RAW!J86</f>
        <v>0.04</v>
      </c>
      <c r="E86" s="5">
        <f>(1-F86/100-G86/100)/(1-C86/100-D86/100-General!$B$17/100)</f>
        <v>1.0030752735336403</v>
      </c>
      <c r="F86" s="5">
        <f>N86*General!$B$14/(N86+O86)+O86*100/(N86+O86)</f>
        <v>20.8</v>
      </c>
      <c r="G86" s="5">
        <f>N86*General!$B$15/(N86+O86)</f>
        <v>0.04</v>
      </c>
      <c r="H86" s="5">
        <f>(N86+O86)*(1/General!$B$20)*((F86/100)-E86*(C86/100))*1000/B86</f>
        <v>6.2777036804152511</v>
      </c>
      <c r="I86" s="5">
        <f>(N86+O86)*(1/General!$B$20)*((D86/100)*E86-(G86/100))*1000/B86</f>
        <v>6.0988366887170607E-3</v>
      </c>
      <c r="J86" s="5">
        <f t="shared" si="1"/>
        <v>9.7150757652735226E-4</v>
      </c>
      <c r="K86" s="5">
        <f>MAX(Online_RAW!$L$2-Online_RAW!L86,0)</f>
        <v>0</v>
      </c>
      <c r="L86" s="5">
        <f>0.0039*(Online_RAW!M86)</f>
        <v>0</v>
      </c>
      <c r="M86" s="10">
        <f>Online_RAW!$N$2-Online_RAW!N86</f>
        <v>0</v>
      </c>
      <c r="N86" s="5">
        <f>Online_RAW!C86*60</f>
        <v>120.01800000000001</v>
      </c>
      <c r="O86" s="5">
        <f>MAX(0, Online_RAW!D86*60)</f>
        <v>0</v>
      </c>
      <c r="P86" s="5">
        <f>_xlfn.IFNA(VLOOKUP(A86,Sampling!$D$7:$E$14,2,FALSE),0)</f>
        <v>0</v>
      </c>
      <c r="Q86">
        <f>_xlfn.IFNA(VLOOKUP(A86,Refill!$D$6:$G$8,2,FALSE),0)</f>
        <v>0</v>
      </c>
    </row>
    <row r="87" spans="1:17" x14ac:dyDescent="0.25">
      <c r="A87" s="5">
        <f>ROUND((Online_RAW!B87-General!$B$10)*24,3)</f>
        <v>1.417</v>
      </c>
      <c r="B87" s="5">
        <f>General!$B$12+Online_ANA!K87/1000+Online_ANA!L87/1000+Online_ANA!M87/1000/General!$B$22-SUM($P$2:P87)/1000/General!$B$24+SUM($Q$2:Q87)/1000/General!$B$24</f>
        <v>1.08</v>
      </c>
      <c r="C87" s="5">
        <f>Online_RAW!K87</f>
        <v>20.61</v>
      </c>
      <c r="D87" s="5">
        <f>Online_RAW!J87</f>
        <v>0.04</v>
      </c>
      <c r="E87" s="5">
        <f>(1-F87/100-G87/100)/(1-C87/100-D87/100-General!$B$17/100)</f>
        <v>1.0030752735336403</v>
      </c>
      <c r="F87" s="5">
        <f>N87*General!$B$14/(N87+O87)+O87*100/(N87+O87)</f>
        <v>20.8</v>
      </c>
      <c r="G87" s="5">
        <f>N87*General!$B$15/(N87+O87)</f>
        <v>0.04</v>
      </c>
      <c r="H87" s="5">
        <f>(N87+O87)*(1/General!$B$20)*((F87/100)-E87*(C87/100))*1000/B87</f>
        <v>6.2764483279820311</v>
      </c>
      <c r="I87" s="5">
        <f>(N87+O87)*(1/General!$B$20)*((D87/100)*E87-(G87/100))*1000/B87</f>
        <v>6.0976171043169757E-3</v>
      </c>
      <c r="J87" s="5">
        <f t="shared" si="1"/>
        <v>9.7150757652735237E-4</v>
      </c>
      <c r="K87" s="5">
        <f>MAX(Online_RAW!$L$2-Online_RAW!L87,0)</f>
        <v>0</v>
      </c>
      <c r="L87" s="5">
        <f>0.0039*(Online_RAW!M87)</f>
        <v>0</v>
      </c>
      <c r="M87" s="10">
        <f>Online_RAW!$N$2-Online_RAW!N87</f>
        <v>0</v>
      </c>
      <c r="N87" s="5">
        <f>Online_RAW!C87*60</f>
        <v>119.994</v>
      </c>
      <c r="O87" s="5">
        <f>MAX(0, Online_RAW!D87*60)</f>
        <v>0</v>
      </c>
      <c r="P87" s="5">
        <f>_xlfn.IFNA(VLOOKUP(A87,Sampling!$D$7:$E$14,2,FALSE),0)</f>
        <v>0</v>
      </c>
      <c r="Q87">
        <f>_xlfn.IFNA(VLOOKUP(A87,Refill!$D$6:$G$8,2,FALSE),0)</f>
        <v>0</v>
      </c>
    </row>
    <row r="88" spans="1:17" x14ac:dyDescent="0.25">
      <c r="A88" s="5">
        <f>ROUND((Online_RAW!B88-General!$B$10)*24,3)</f>
        <v>1.4330000000000001</v>
      </c>
      <c r="B88" s="5">
        <f>General!$B$12+Online_ANA!K88/1000+Online_ANA!L88/1000+Online_ANA!M88/1000/General!$B$22-SUM($P$2:P88)/1000/General!$B$24+SUM($Q$2:Q88)/1000/General!$B$24</f>
        <v>1.08</v>
      </c>
      <c r="C88" s="5">
        <f>Online_RAW!K88</f>
        <v>20.6</v>
      </c>
      <c r="D88" s="5">
        <f>Online_RAW!J88</f>
        <v>0.04</v>
      </c>
      <c r="E88" s="5">
        <f>(1-F88/100-G88/100)/(1-C88/100-D88/100-General!$B$17/100)</f>
        <v>1.0029481850388138</v>
      </c>
      <c r="F88" s="5">
        <f>N88*General!$B$14/(N88+O88)+O88*100/(N88+O88)</f>
        <v>20.8</v>
      </c>
      <c r="G88" s="5">
        <f>N88*General!$B$15/(N88+O88)</f>
        <v>0.04</v>
      </c>
      <c r="H88" s="5">
        <f>(N88+O88)*(1/General!$B$20)*((F88/100)-E88*(C88/100))*1000/B88</f>
        <v>6.8999141683754033</v>
      </c>
      <c r="I88" s="5">
        <f>(N88+O88)*(1/General!$B$20)*((D88/100)*E88-(G88/100))*1000/B88</f>
        <v>5.8426381030501308E-3</v>
      </c>
      <c r="J88" s="5">
        <f t="shared" si="1"/>
        <v>8.4676967864743603E-4</v>
      </c>
      <c r="K88" s="5">
        <f>MAX(Online_RAW!$L$2-Online_RAW!L88,0)</f>
        <v>0</v>
      </c>
      <c r="L88" s="5">
        <f>0.0039*(Online_RAW!M88)</f>
        <v>0</v>
      </c>
      <c r="M88" s="10">
        <f>Online_RAW!$N$2-Online_RAW!N88</f>
        <v>0</v>
      </c>
      <c r="N88" s="5">
        <f>Online_RAW!C88*60</f>
        <v>119.93263636363619</v>
      </c>
      <c r="O88" s="5">
        <f>MAX(0, Online_RAW!D88*60)</f>
        <v>0</v>
      </c>
      <c r="P88" s="5">
        <f>_xlfn.IFNA(VLOOKUP(A88,Sampling!$D$7:$E$14,2,FALSE),0)</f>
        <v>0</v>
      </c>
      <c r="Q88">
        <f>_xlfn.IFNA(VLOOKUP(A88,Refill!$D$6:$G$8,2,FALSE),0)</f>
        <v>0</v>
      </c>
    </row>
    <row r="89" spans="1:17" x14ac:dyDescent="0.25">
      <c r="A89" s="5">
        <f>ROUND((Online_RAW!B89-General!$B$10)*24,3)</f>
        <v>1.45</v>
      </c>
      <c r="B89" s="5">
        <f>General!$B$12+Online_ANA!K89/1000+Online_ANA!L89/1000+Online_ANA!M89/1000/General!$B$22-SUM($P$2:P89)/1000/General!$B$24+SUM($Q$2:Q89)/1000/General!$B$24</f>
        <v>1.08</v>
      </c>
      <c r="C89" s="5">
        <f>Online_RAW!K89</f>
        <v>20.606666666666701</v>
      </c>
      <c r="D89" s="5">
        <f>Online_RAW!J89</f>
        <v>0.04</v>
      </c>
      <c r="E89" s="5">
        <f>(1-F89/100-G89/100)/(1-C89/100-D89/100-General!$B$17/100)</f>
        <v>1.0027045418062912</v>
      </c>
      <c r="F89" s="5">
        <f>N89*General!$B$14/(N89+O89)+O89*100/(N89+O89)</f>
        <v>20.825927896222939</v>
      </c>
      <c r="G89" s="5">
        <f>N89*General!$B$15/(N89+O89)</f>
        <v>3.9986905102917712E-2</v>
      </c>
      <c r="H89" s="5">
        <f>(N89+O89)*(1/General!$B$20)*((F89/100)-E89*(C89/100))*1000/B89</f>
        <v>8.1040538086301623</v>
      </c>
      <c r="I89" s="5">
        <f>(N89+O89)*(1/General!$B$20)*((D89/100)*E89-(G89/100))*1000/B89</f>
        <v>6.0101144674462965E-3</v>
      </c>
      <c r="J89" s="5">
        <f t="shared" si="1"/>
        <v>7.4161828257433458E-4</v>
      </c>
      <c r="K89" s="5">
        <f>MAX(Online_RAW!$L$2-Online_RAW!L89,0)</f>
        <v>0</v>
      </c>
      <c r="L89" s="5">
        <f>0.0039*(Online_RAW!M89)</f>
        <v>0</v>
      </c>
      <c r="M89" s="10">
        <f>Online_RAW!$N$2-Online_RAW!N89</f>
        <v>0</v>
      </c>
      <c r="N89" s="5">
        <f>Online_RAW!C89*60</f>
        <v>119.92418181818159</v>
      </c>
      <c r="O89" s="5">
        <f>MAX(0, Online_RAW!D89*60)</f>
        <v>3.9272727272727299E-2</v>
      </c>
      <c r="P89" s="5">
        <f>_xlfn.IFNA(VLOOKUP(A89,Sampling!$D$7:$E$14,2,FALSE),0)</f>
        <v>0</v>
      </c>
      <c r="Q89">
        <f>_xlfn.IFNA(VLOOKUP(A89,Refill!$D$6:$G$8,2,FALSE),0)</f>
        <v>0</v>
      </c>
    </row>
    <row r="90" spans="1:17" x14ac:dyDescent="0.25">
      <c r="A90" s="5">
        <f>ROUND((Online_RAW!B90-General!$B$10)*24,3)</f>
        <v>1.4670000000000001</v>
      </c>
      <c r="B90" s="5">
        <f>General!$B$12+Online_ANA!K90/1000+Online_ANA!L90/1000+Online_ANA!M90/1000/General!$B$22-SUM($P$2:P90)/1000/General!$B$24+SUM($Q$2:Q90)/1000/General!$B$24</f>
        <v>1.08</v>
      </c>
      <c r="C90" s="5">
        <f>Online_RAW!K90</f>
        <v>20.6</v>
      </c>
      <c r="D90" s="5">
        <f>Online_RAW!J90</f>
        <v>0.04</v>
      </c>
      <c r="E90" s="5">
        <f>(1-F90/100-G90/100)/(1-C90/100-D90/100-General!$B$17/100)</f>
        <v>1.0028167123102381</v>
      </c>
      <c r="F90" s="5">
        <f>N90*General!$B$14/(N90+O90)+O90*100/(N90+O90)</f>
        <v>20.8103820319519</v>
      </c>
      <c r="G90" s="5">
        <f>N90*General!$B$15/(N90+O90)</f>
        <v>3.9994756549519242E-2</v>
      </c>
      <c r="H90" s="5">
        <f>(N90+O90)*(1/General!$B$20)*((F90/100)-E90*(C90/100))*1000/B90</f>
        <v>7.5449943132000552</v>
      </c>
      <c r="I90" s="5">
        <f>(N90+O90)*(1/General!$B$20)*((D90/100)*E90-(G90/100))*1000/B90</f>
        <v>5.8391836959008209E-3</v>
      </c>
      <c r="J90" s="5">
        <f t="shared" si="1"/>
        <v>7.7391492339299727E-4</v>
      </c>
      <c r="K90" s="5">
        <f>MAX(Online_RAW!$L$2-Online_RAW!L90,0)</f>
        <v>0</v>
      </c>
      <c r="L90" s="5">
        <f>0.0039*(Online_RAW!M90)</f>
        <v>0</v>
      </c>
      <c r="M90" s="10">
        <f>Online_RAW!$N$2-Online_RAW!N90</f>
        <v>0</v>
      </c>
      <c r="N90" s="5">
        <f>Online_RAW!C90*60</f>
        <v>119.86172727272699</v>
      </c>
      <c r="O90" s="5">
        <f>MAX(0, Online_RAW!D90*60)</f>
        <v>1.5714285714285722E-2</v>
      </c>
      <c r="P90" s="5">
        <f>_xlfn.IFNA(VLOOKUP(A90,Sampling!$D$7:$E$14,2,FALSE),0)</f>
        <v>0</v>
      </c>
      <c r="Q90">
        <f>_xlfn.IFNA(VLOOKUP(A90,Refill!$D$6:$G$8,2,FALSE),0)</f>
        <v>0</v>
      </c>
    </row>
    <row r="91" spans="1:17" x14ac:dyDescent="0.25">
      <c r="A91" s="5">
        <f>ROUND((Online_RAW!B91-General!$B$10)*24,3)</f>
        <v>1.4830000000000001</v>
      </c>
      <c r="B91" s="5">
        <f>General!$B$12+Online_ANA!K91/1000+Online_ANA!L91/1000+Online_ANA!M91/1000/General!$B$22-SUM($P$2:P91)/1000/General!$B$24+SUM($Q$2:Q91)/1000/General!$B$24</f>
        <v>1.08</v>
      </c>
      <c r="C91" s="5">
        <f>Online_RAW!K91</f>
        <v>20.6</v>
      </c>
      <c r="D91" s="5">
        <f>Online_RAW!J91</f>
        <v>0.04</v>
      </c>
      <c r="E91" s="5">
        <f>(1-F91/100-G91/100)/(1-C91/100-D91/100-General!$B$17/100)</f>
        <v>1.0029481850388138</v>
      </c>
      <c r="F91" s="5">
        <f>N91*General!$B$14/(N91+O91)+O91*100/(N91+O91)</f>
        <v>20.8</v>
      </c>
      <c r="G91" s="5">
        <f>N91*General!$B$15/(N91+O91)</f>
        <v>0.04</v>
      </c>
      <c r="H91" s="5">
        <f>(N91+O91)*(1/General!$B$20)*((F91/100)-E91*(C91/100))*1000/B91</f>
        <v>6.9014033949490878</v>
      </c>
      <c r="I91" s="5">
        <f>(N91+O91)*(1/General!$B$20)*((D91/100)*E91-(G91/100))*1000/B91</f>
        <v>5.8438991349573643E-3</v>
      </c>
      <c r="J91" s="5">
        <f t="shared" si="1"/>
        <v>8.4676967864743624E-4</v>
      </c>
      <c r="K91" s="5">
        <f>MAX(Online_RAW!$L$2-Online_RAW!L91,0)</f>
        <v>0</v>
      </c>
      <c r="L91" s="5">
        <f>0.0039*(Online_RAW!M91)</f>
        <v>0</v>
      </c>
      <c r="M91" s="10">
        <f>Online_RAW!$N$2-Online_RAW!N91</f>
        <v>0</v>
      </c>
      <c r="N91" s="5">
        <f>Online_RAW!C91*60</f>
        <v>119.95852173913019</v>
      </c>
      <c r="O91" s="5">
        <f>MAX(0, Online_RAW!D91*60)</f>
        <v>0</v>
      </c>
      <c r="P91" s="5">
        <f>_xlfn.IFNA(VLOOKUP(A91,Sampling!$D$7:$E$14,2,FALSE),0)</f>
        <v>0</v>
      </c>
      <c r="Q91">
        <f>_xlfn.IFNA(VLOOKUP(A91,Refill!$D$6:$G$8,2,FALSE),0)</f>
        <v>0</v>
      </c>
    </row>
    <row r="92" spans="1:17" x14ac:dyDescent="0.25">
      <c r="A92" s="5">
        <f>ROUND((Online_RAW!B92-General!$B$10)*24,3)</f>
        <v>1.5</v>
      </c>
      <c r="B92" s="5">
        <f>General!$B$12+Online_ANA!K92/1000+Online_ANA!L92/1000+Online_ANA!M92/1000/General!$B$22-SUM($P$2:P92)/1000/General!$B$24+SUM($Q$2:Q92)/1000/General!$B$24</f>
        <v>1.08</v>
      </c>
      <c r="C92" s="5">
        <f>Online_RAW!K92</f>
        <v>20.6</v>
      </c>
      <c r="D92" s="5">
        <f>Online_RAW!J92</f>
        <v>0.04</v>
      </c>
      <c r="E92" s="5">
        <f>(1-F92/100-G92/100)/(1-C92/100-D92/100-General!$B$17/100)</f>
        <v>1.0029266865865218</v>
      </c>
      <c r="F92" s="5">
        <f>N92*General!$B$14/(N92+O92)+O92*100/(N92+O92)</f>
        <v>20.80169767236924</v>
      </c>
      <c r="G92" s="5">
        <f>N92*General!$B$15/(N92+O92)</f>
        <v>3.9999142589712509E-2</v>
      </c>
      <c r="H92" s="5">
        <f>(N92+O92)*(1/General!$B$20)*((F92/100)-E92*(C92/100))*1000/B92</f>
        <v>7.0077145673120302</v>
      </c>
      <c r="I92" s="5">
        <f>(N92+O92)*(1/General!$B$20)*((D92/100)*E92-(G92/100))*1000/B92</f>
        <v>5.8439711499110531E-3</v>
      </c>
      <c r="J92" s="5">
        <f t="shared" si="1"/>
        <v>8.339339586076552E-4</v>
      </c>
      <c r="K92" s="5">
        <f>MAX(Online_RAW!$L$2-Online_RAW!L92,0)</f>
        <v>0</v>
      </c>
      <c r="L92" s="5">
        <f>0.0039*(Online_RAW!M92)</f>
        <v>0</v>
      </c>
      <c r="M92" s="10">
        <f>Online_RAW!$N$2-Online_RAW!N92</f>
        <v>0</v>
      </c>
      <c r="N92" s="5">
        <f>Online_RAW!C92*60</f>
        <v>119.95999999999981</v>
      </c>
      <c r="O92" s="5">
        <f>MAX(0, Online_RAW!D92*60)</f>
        <v>2.5714285714285683E-3</v>
      </c>
      <c r="P92" s="5">
        <f>_xlfn.IFNA(VLOOKUP(A92,Sampling!$D$7:$E$14,2,FALSE),0)</f>
        <v>0</v>
      </c>
      <c r="Q92">
        <f>_xlfn.IFNA(VLOOKUP(A92,Refill!$D$6:$G$8,2,FALSE),0)</f>
        <v>0</v>
      </c>
    </row>
    <row r="93" spans="1:17" x14ac:dyDescent="0.25">
      <c r="A93" s="5">
        <f>ROUND((Online_RAW!B93-General!$B$10)*24,3)</f>
        <v>1.5169999999999999</v>
      </c>
      <c r="B93" s="5">
        <f>General!$B$12+Online_ANA!K93/1000+Online_ANA!L93/1000+Online_ANA!M93/1000/General!$B$22-SUM($P$2:P93)/1000/General!$B$24+SUM($Q$2:Q93)/1000/General!$B$24</f>
        <v>1.08</v>
      </c>
      <c r="C93" s="5">
        <f>Online_RAW!K93</f>
        <v>20.6</v>
      </c>
      <c r="D93" s="5">
        <f>Online_RAW!J93</f>
        <v>0.04</v>
      </c>
      <c r="E93" s="5">
        <f>(1-F93/100-G93/100)/(1-C93/100-D93/100-General!$B$17/100)</f>
        <v>1.0029481850388138</v>
      </c>
      <c r="F93" s="5">
        <f>N93*General!$B$14/(N93+O93)+O93*100/(N93+O93)</f>
        <v>20.8</v>
      </c>
      <c r="G93" s="5">
        <f>N93*General!$B$15/(N93+O93)</f>
        <v>0.04</v>
      </c>
      <c r="H93" s="5">
        <f>(N93+O93)*(1/General!$B$20)*((F93/100)-E93*(C93/100))*1000/B93</f>
        <v>6.9040407517671962</v>
      </c>
      <c r="I93" s="5">
        <f>(N93+O93)*(1/General!$B$20)*((D93/100)*E93-(G93/100))*1000/B93</f>
        <v>5.8461323687427121E-3</v>
      </c>
      <c r="J93" s="5">
        <f t="shared" si="1"/>
        <v>8.4676967864743614E-4</v>
      </c>
      <c r="K93" s="5">
        <f>MAX(Online_RAW!$L$2-Online_RAW!L93,0)</f>
        <v>0</v>
      </c>
      <c r="L93" s="5">
        <f>0.0039*(Online_RAW!M93)</f>
        <v>0</v>
      </c>
      <c r="M93" s="10">
        <f>Online_RAW!$N$2-Online_RAW!N93</f>
        <v>0</v>
      </c>
      <c r="N93" s="5">
        <f>Online_RAW!C93*60</f>
        <v>120.00436363636379</v>
      </c>
      <c r="O93" s="5">
        <f>MAX(0, Online_RAW!D93*60)</f>
        <v>0</v>
      </c>
      <c r="P93" s="5">
        <f>_xlfn.IFNA(VLOOKUP(A93,Sampling!$D$7:$E$14,2,FALSE),0)</f>
        <v>0</v>
      </c>
      <c r="Q93">
        <f>_xlfn.IFNA(VLOOKUP(A93,Refill!$D$6:$G$8,2,FALSE),0)</f>
        <v>0</v>
      </c>
    </row>
    <row r="94" spans="1:17" x14ac:dyDescent="0.25">
      <c r="A94" s="5">
        <f>ROUND((Online_RAW!B94-General!$B$10)*24,3)</f>
        <v>1.5329999999999999</v>
      </c>
      <c r="B94" s="5">
        <f>General!$B$12+Online_ANA!K94/1000+Online_ANA!L94/1000+Online_ANA!M94/1000/General!$B$22-SUM($P$2:P94)/1000/General!$B$24+SUM($Q$2:Q94)/1000/General!$B$24</f>
        <v>1.08</v>
      </c>
      <c r="C94" s="5">
        <f>Online_RAW!K94</f>
        <v>20.59</v>
      </c>
      <c r="D94" s="5">
        <f>Online_RAW!J94</f>
        <v>0.04</v>
      </c>
      <c r="E94" s="5">
        <f>(1-F94/100-G94/100)/(1-C94/100-D94/100-General!$B$17/100)</f>
        <v>1.0028211287438424</v>
      </c>
      <c r="F94" s="5">
        <f>N94*General!$B$14/(N94+O94)+O94*100/(N94+O94)</f>
        <v>20.8</v>
      </c>
      <c r="G94" s="5">
        <f>N94*General!$B$15/(N94+O94)</f>
        <v>0.04</v>
      </c>
      <c r="H94" s="5">
        <f>(N94+O94)*(1/General!$B$20)*((F94/100)-E94*(C94/100))*1000/B94</f>
        <v>7.5225711041692778</v>
      </c>
      <c r="I94" s="5">
        <f>(N94+O94)*(1/General!$B$20)*((D94/100)*E94-(G94/100))*1000/B94</f>
        <v>5.5879739783411299E-3</v>
      </c>
      <c r="J94" s="5">
        <f t="shared" si="1"/>
        <v>7.4282767167784891E-4</v>
      </c>
      <c r="K94" s="5">
        <f>MAX(Online_RAW!$L$2-Online_RAW!L94,0)</f>
        <v>0</v>
      </c>
      <c r="L94" s="5">
        <f>0.0039*(Online_RAW!M94)</f>
        <v>0</v>
      </c>
      <c r="M94" s="10">
        <f>Online_RAW!$N$2-Online_RAW!N94</f>
        <v>0</v>
      </c>
      <c r="N94" s="5">
        <f>Online_RAW!C94*60</f>
        <v>119.8711304347824</v>
      </c>
      <c r="O94" s="5">
        <f>MAX(0, Online_RAW!D94*60)</f>
        <v>0</v>
      </c>
      <c r="P94" s="5">
        <f>_xlfn.IFNA(VLOOKUP(A94,Sampling!$D$7:$E$14,2,FALSE),0)</f>
        <v>0</v>
      </c>
      <c r="Q94">
        <f>_xlfn.IFNA(VLOOKUP(A94,Refill!$D$6:$G$8,2,FALSE),0)</f>
        <v>0</v>
      </c>
    </row>
    <row r="95" spans="1:17" x14ac:dyDescent="0.25">
      <c r="A95" s="5">
        <f>ROUND((Online_RAW!B95-General!$B$10)*24,3)</f>
        <v>1.55</v>
      </c>
      <c r="B95" s="5">
        <f>General!$B$12+Online_ANA!K95/1000+Online_ANA!L95/1000+Online_ANA!M95/1000/General!$B$22-SUM($P$2:P95)/1000/General!$B$24+SUM($Q$2:Q95)/1000/General!$B$24</f>
        <v>1.08</v>
      </c>
      <c r="C95" s="5">
        <f>Online_RAW!K95</f>
        <v>20.59</v>
      </c>
      <c r="D95" s="5">
        <f>Online_RAW!J95</f>
        <v>0.04</v>
      </c>
      <c r="E95" s="5">
        <f>(1-F95/100-G95/100)/(1-C95/100-D95/100-General!$B$17/100)</f>
        <v>1.0028211287438424</v>
      </c>
      <c r="F95" s="5">
        <f>N95*General!$B$14/(N95+O95)+O95*100/(N95+O95)</f>
        <v>20.8</v>
      </c>
      <c r="G95" s="5">
        <f>N95*General!$B$15/(N95+O95)</f>
        <v>0.04</v>
      </c>
      <c r="H95" s="5">
        <f>(N95+O95)*(1/General!$B$20)*((F95/100)-E95*(C95/100))*1000/B95</f>
        <v>7.5289126328929825</v>
      </c>
      <c r="I95" s="5">
        <f>(N95+O95)*(1/General!$B$20)*((D95/100)*E95-(G95/100))*1000/B95</f>
        <v>5.592684641357838E-3</v>
      </c>
      <c r="J95" s="5">
        <f t="shared" si="1"/>
        <v>7.4282767167784902E-4</v>
      </c>
      <c r="K95" s="5">
        <f>MAX(Online_RAW!$L$2-Online_RAW!L95,0)</f>
        <v>0</v>
      </c>
      <c r="L95" s="5">
        <f>0.0039*(Online_RAW!M95)</f>
        <v>0</v>
      </c>
      <c r="M95" s="10">
        <f>Online_RAW!$N$2-Online_RAW!N95</f>
        <v>0</v>
      </c>
      <c r="N95" s="5">
        <f>Online_RAW!C95*60</f>
        <v>119.9721818181816</v>
      </c>
      <c r="O95" s="5">
        <f>MAX(0, Online_RAW!D95*60)</f>
        <v>0</v>
      </c>
      <c r="P95" s="5">
        <f>_xlfn.IFNA(VLOOKUP(A95,Sampling!$D$7:$E$14,2,FALSE),0)</f>
        <v>0</v>
      </c>
      <c r="Q95">
        <f>_xlfn.IFNA(VLOOKUP(A95,Refill!$D$6:$G$8,2,FALSE),0)</f>
        <v>0</v>
      </c>
    </row>
    <row r="96" spans="1:17" x14ac:dyDescent="0.25">
      <c r="A96" s="5">
        <f>ROUND((Online_RAW!B96-General!$B$10)*24,3)</f>
        <v>1.5669999999999999</v>
      </c>
      <c r="B96" s="5">
        <f>General!$B$12+Online_ANA!K96/1000+Online_ANA!L96/1000+Online_ANA!M96/1000/General!$B$22-SUM($P$2:P96)/1000/General!$B$24+SUM($Q$2:Q96)/1000/General!$B$24</f>
        <v>1.08</v>
      </c>
      <c r="C96" s="5">
        <f>Online_RAW!K96</f>
        <v>20.59</v>
      </c>
      <c r="D96" s="5">
        <f>Online_RAW!J96</f>
        <v>0.04</v>
      </c>
      <c r="E96" s="5">
        <f>(1-F96/100-G96/100)/(1-C96/100-D96/100-General!$B$17/100)</f>
        <v>1.0028211287438424</v>
      </c>
      <c r="F96" s="5">
        <f>N96*General!$B$14/(N96+O96)+O96*100/(N96+O96)</f>
        <v>20.8</v>
      </c>
      <c r="G96" s="5">
        <f>N96*General!$B$15/(N96+O96)</f>
        <v>0.04</v>
      </c>
      <c r="H96" s="5">
        <f>(N96+O96)*(1/General!$B$20)*((F96/100)-E96*(C96/100))*1000/B96</f>
        <v>7.5388222947110579</v>
      </c>
      <c r="I96" s="5">
        <f>(N96+O96)*(1/General!$B$20)*((D96/100)*E96-(G96/100))*1000/B96</f>
        <v>5.6000458123732734E-3</v>
      </c>
      <c r="J96" s="5">
        <f t="shared" si="1"/>
        <v>7.4282767167784891E-4</v>
      </c>
      <c r="K96" s="5">
        <f>MAX(Online_RAW!$L$2-Online_RAW!L96,0)</f>
        <v>0</v>
      </c>
      <c r="L96" s="5">
        <f>0.0039*(Online_RAW!M96)</f>
        <v>0</v>
      </c>
      <c r="M96" s="10">
        <f>Online_RAW!$N$2-Online_RAW!N96</f>
        <v>0</v>
      </c>
      <c r="N96" s="5">
        <f>Online_RAW!C96*60</f>
        <v>120.13009090909078</v>
      </c>
      <c r="O96" s="5">
        <f>MAX(0, Online_RAW!D96*60)</f>
        <v>0</v>
      </c>
      <c r="P96" s="5">
        <f>_xlfn.IFNA(VLOOKUP(A96,Sampling!$D$7:$E$14,2,FALSE),0)</f>
        <v>0</v>
      </c>
      <c r="Q96">
        <f>_xlfn.IFNA(VLOOKUP(A96,Refill!$D$6:$G$8,2,FALSE),0)</f>
        <v>0</v>
      </c>
    </row>
    <row r="97" spans="1:17" x14ac:dyDescent="0.25">
      <c r="A97" s="5">
        <f>ROUND((Online_RAW!B97-General!$B$10)*24,3)</f>
        <v>1.583</v>
      </c>
      <c r="B97" s="5">
        <f>General!$B$12+Online_ANA!K97/1000+Online_ANA!L97/1000+Online_ANA!M97/1000/General!$B$22-SUM($P$2:P97)/1000/General!$B$24+SUM($Q$2:Q97)/1000/General!$B$24</f>
        <v>1.08</v>
      </c>
      <c r="C97" s="5">
        <f>Online_RAW!K97</f>
        <v>20.6</v>
      </c>
      <c r="D97" s="5">
        <f>Online_RAW!J97</f>
        <v>0.04</v>
      </c>
      <c r="E97" s="5">
        <f>(1-F97/100-G97/100)/(1-C97/100-D97/100-General!$B$17/100)</f>
        <v>1.0029481850388138</v>
      </c>
      <c r="F97" s="5">
        <f>N97*General!$B$14/(N97+O97)+O97*100/(N97+O97)</f>
        <v>20.799999999999997</v>
      </c>
      <c r="G97" s="5">
        <f>N97*General!$B$15/(N97+O97)</f>
        <v>0.04</v>
      </c>
      <c r="H97" s="5">
        <f>(N97+O97)*(1/General!$B$20)*((F97/100)-E97*(C97/100))*1000/B97</f>
        <v>6.9040093709046282</v>
      </c>
      <c r="I97" s="5">
        <f>(N97+O97)*(1/General!$B$20)*((D97/100)*E97-(G97/100))*1000/B97</f>
        <v>5.8461057963800321E-3</v>
      </c>
      <c r="J97" s="5">
        <f t="shared" si="1"/>
        <v>8.4676967864746975E-4</v>
      </c>
      <c r="K97" s="5">
        <f>MAX(Online_RAW!$L$2-Online_RAW!L97,0)</f>
        <v>0</v>
      </c>
      <c r="L97" s="5">
        <f>0.0039*(Online_RAW!M97)</f>
        <v>0</v>
      </c>
      <c r="M97" s="10">
        <f>Online_RAW!$N$2-Online_RAW!N97</f>
        <v>0</v>
      </c>
      <c r="N97" s="5">
        <f>Online_RAW!C97*60</f>
        <v>120.00381818181839</v>
      </c>
      <c r="O97" s="5">
        <f>MAX(0, Online_RAW!D97*60)</f>
        <v>0</v>
      </c>
      <c r="P97" s="5">
        <f>_xlfn.IFNA(VLOOKUP(A97,Sampling!$D$7:$E$14,2,FALSE),0)</f>
        <v>0</v>
      </c>
      <c r="Q97">
        <f>_xlfn.IFNA(VLOOKUP(A97,Refill!$D$6:$G$8,2,FALSE),0)</f>
        <v>0</v>
      </c>
    </row>
    <row r="98" spans="1:17" x14ac:dyDescent="0.25">
      <c r="A98" s="5">
        <f>ROUND((Online_RAW!B98-General!$B$10)*24,3)</f>
        <v>1.6</v>
      </c>
      <c r="B98" s="5">
        <f>General!$B$12+Online_ANA!K98/1000+Online_ANA!L98/1000+Online_ANA!M98/1000/General!$B$22-SUM($P$2:P98)/1000/General!$B$24+SUM($Q$2:Q98)/1000/General!$B$24</f>
        <v>1.08</v>
      </c>
      <c r="C98" s="5">
        <f>Online_RAW!K98</f>
        <v>20.614999999999998</v>
      </c>
      <c r="D98" s="5">
        <f>Online_RAW!J98</f>
        <v>0.04</v>
      </c>
      <c r="E98" s="5">
        <f>(1-F98/100-G98/100)/(1-C98/100-D98/100-General!$B$17/100)</f>
        <v>1.0031126505490606</v>
      </c>
      <c r="F98" s="5">
        <f>N98*General!$B$14/(N98+O98)+O98*100/(N98+O98)</f>
        <v>20.802066913722012</v>
      </c>
      <c r="G98" s="5">
        <f>N98*General!$B$15/(N98+O98)</f>
        <v>3.9998956104180805E-2</v>
      </c>
      <c r="H98" s="5">
        <f>(N98+O98)*(1/General!$B$20)*((F98/100)-E98*(C98/100))*1000/B98</f>
        <v>6.0899667273464653</v>
      </c>
      <c r="I98" s="5">
        <f>(N98+O98)*(1/General!$B$20)*((D98/100)*E98-(G98/100))*1000/B98</f>
        <v>6.221295113892431E-3</v>
      </c>
      <c r="J98" s="5">
        <f t="shared" si="1"/>
        <v>1.0215647133105419E-3</v>
      </c>
      <c r="K98" s="5">
        <f>MAX(Online_RAW!$L$2-Online_RAW!L98,0)</f>
        <v>0</v>
      </c>
      <c r="L98" s="5">
        <f>0.0039*(Online_RAW!M98)</f>
        <v>0</v>
      </c>
      <c r="M98" s="10">
        <f>Online_RAW!$N$2-Online_RAW!N98</f>
        <v>0</v>
      </c>
      <c r="N98" s="5">
        <f>Online_RAW!C98*60</f>
        <v>119.94886956521759</v>
      </c>
      <c r="O98" s="5">
        <f>MAX(0, Online_RAW!D98*60)</f>
        <v>3.1304347826086919E-3</v>
      </c>
      <c r="P98" s="5">
        <f>_xlfn.IFNA(VLOOKUP(A98,Sampling!$D$7:$E$14,2,FALSE),0)</f>
        <v>0</v>
      </c>
      <c r="Q98">
        <f>_xlfn.IFNA(VLOOKUP(A98,Refill!$D$6:$G$8,2,FALSE),0)</f>
        <v>0</v>
      </c>
    </row>
    <row r="99" spans="1:17" x14ac:dyDescent="0.25">
      <c r="A99" s="5">
        <f>ROUND((Online_RAW!B99-General!$B$10)*24,3)</f>
        <v>1.617</v>
      </c>
      <c r="B99" s="5">
        <f>General!$B$12+Online_ANA!K99/1000+Online_ANA!L99/1000+Online_ANA!M99/1000/General!$B$22-SUM($P$2:P99)/1000/General!$B$24+SUM($Q$2:Q99)/1000/General!$B$24</f>
        <v>1.08</v>
      </c>
      <c r="C99" s="5">
        <f>Online_RAW!K99</f>
        <v>20.63</v>
      </c>
      <c r="D99" s="5">
        <f>Online_RAW!J99</f>
        <v>0.04</v>
      </c>
      <c r="E99" s="5">
        <f>(1-F99/100-G99/100)/(1-C99/100-D99/100-General!$B$17/100)</f>
        <v>1.0031083133602012</v>
      </c>
      <c r="F99" s="5">
        <f>N99*General!$B$14/(N99+O99)+O99*100/(N99+O99)</f>
        <v>20.817463572094297</v>
      </c>
      <c r="G99" s="5">
        <f>N99*General!$B$15/(N99+O99)</f>
        <v>3.999118001409379E-2</v>
      </c>
      <c r="H99" s="5">
        <f>(N99+O99)*(1/General!$B$20)*((F99/100)-E99*(C99/100))*1000/B99</f>
        <v>6.1129373024660616</v>
      </c>
      <c r="I99" s="5">
        <f>(N99+O99)*(1/General!$B$20)*((D99/100)*E99-(G99/100))*1000/B99</f>
        <v>6.599312164593074E-3</v>
      </c>
      <c r="J99" s="5">
        <f t="shared" si="1"/>
        <v>1.0795648373378213E-3</v>
      </c>
      <c r="K99" s="5">
        <f>MAX(Online_RAW!$L$2-Online_RAW!L99,0)</f>
        <v>0</v>
      </c>
      <c r="L99" s="5">
        <f>0.0039*(Online_RAW!M99)</f>
        <v>0</v>
      </c>
      <c r="M99" s="10">
        <f>Online_RAW!$N$2-Online_RAW!N99</f>
        <v>0</v>
      </c>
      <c r="N99" s="5">
        <f>Online_RAW!C99*60</f>
        <v>119.949</v>
      </c>
      <c r="O99" s="5">
        <f>MAX(0, Online_RAW!D99*60)</f>
        <v>2.645454545454546E-2</v>
      </c>
      <c r="P99" s="5">
        <f>_xlfn.IFNA(VLOOKUP(A99,Sampling!$D$7:$E$14,2,FALSE),0)</f>
        <v>0</v>
      </c>
      <c r="Q99">
        <f>_xlfn.IFNA(VLOOKUP(A99,Refill!$D$6:$G$8,2,FALSE),0)</f>
        <v>0</v>
      </c>
    </row>
    <row r="100" spans="1:17" x14ac:dyDescent="0.25">
      <c r="A100" s="5">
        <f>ROUND((Online_RAW!B100-General!$B$10)*24,3)</f>
        <v>1.633</v>
      </c>
      <c r="B100" s="5">
        <f>General!$B$12+Online_ANA!K100/1000+Online_ANA!L100/1000+Online_ANA!M100/1000/General!$B$22-SUM($P$2:P100)/1000/General!$B$24+SUM($Q$2:Q100)/1000/General!$B$24</f>
        <v>1.08</v>
      </c>
      <c r="C100" s="5">
        <f>Online_RAW!K100</f>
        <v>20.625</v>
      </c>
      <c r="D100" s="5">
        <f>Online_RAW!J100</f>
        <v>0.04</v>
      </c>
      <c r="E100" s="5">
        <f>(1-F100/100-G100/100)/(1-C100/100-D100/100-General!$B$17/100)</f>
        <v>1.0032636893120632</v>
      </c>
      <c r="F100" s="5">
        <f>N100*General!$B$14/(N100+O100)+O100*100/(N100+O100)</f>
        <v>20.800179780177871</v>
      </c>
      <c r="G100" s="5">
        <f>N100*General!$B$15/(N100+O100)</f>
        <v>3.9999909201930368E-2</v>
      </c>
      <c r="H100" s="5">
        <f>(N100+O100)*(1/General!$B$20)*((F100/100)-E100*(C100/100))*1000/B100</f>
        <v>5.3537015083124126</v>
      </c>
      <c r="I100" s="5">
        <f>(N100+O100)*(1/General!$B$20)*((D100/100)*E100-(G100/100))*1000/B100</f>
        <v>6.483948804353561E-3</v>
      </c>
      <c r="J100" s="5">
        <f t="shared" si="1"/>
        <v>1.211115112466818E-3</v>
      </c>
      <c r="K100" s="5">
        <f>MAX(Online_RAW!$L$2-Online_RAW!L100,0)</f>
        <v>0</v>
      </c>
      <c r="L100" s="5">
        <f>0.0039*(Online_RAW!M100)</f>
        <v>0</v>
      </c>
      <c r="M100" s="10">
        <f>Online_RAW!$N$2-Online_RAW!N100</f>
        <v>0</v>
      </c>
      <c r="N100" s="5">
        <f>Online_RAW!C100*60</f>
        <v>120.1464545454546</v>
      </c>
      <c r="O100" s="5">
        <f>MAX(0, Online_RAW!D100*60)</f>
        <v>2.7272727272727545E-4</v>
      </c>
      <c r="P100" s="5">
        <f>_xlfn.IFNA(VLOOKUP(A100,Sampling!$D$7:$E$14,2,FALSE),0)</f>
        <v>0</v>
      </c>
      <c r="Q100">
        <f>_xlfn.IFNA(VLOOKUP(A100,Refill!$D$6:$G$8,2,FALSE),0)</f>
        <v>0</v>
      </c>
    </row>
    <row r="101" spans="1:17" x14ac:dyDescent="0.25">
      <c r="A101" s="5">
        <f>ROUND((Online_RAW!B101-General!$B$10)*24,3)</f>
        <v>1.65</v>
      </c>
      <c r="B101" s="5">
        <f>General!$B$12+Online_ANA!K101/1000+Online_ANA!L101/1000+Online_ANA!M101/1000/General!$B$22-SUM($P$2:P101)/1000/General!$B$24+SUM($Q$2:Q101)/1000/General!$B$24</f>
        <v>1.08</v>
      </c>
      <c r="C101" s="5">
        <f>Online_RAW!K101</f>
        <v>20.61</v>
      </c>
      <c r="D101" s="5">
        <f>Online_RAW!J101</f>
        <v>0.04</v>
      </c>
      <c r="E101" s="5">
        <f>(1-F101/100-G101/100)/(1-C101/100-D101/100-General!$B$17/100)</f>
        <v>1.0030046645854409</v>
      </c>
      <c r="F101" s="5">
        <f>N101*General!$B$14/(N101+O101)+O101*100/(N101+O101)</f>
        <v>20.805575083789748</v>
      </c>
      <c r="G101" s="5">
        <f>N101*General!$B$15/(N101+O101)</f>
        <v>3.9997184301116297E-2</v>
      </c>
      <c r="H101" s="5">
        <f>(N101+O101)*(1/General!$B$20)*((F101/100)-E101*(C101/100))*1000/B101</f>
        <v>6.6311135280022793</v>
      </c>
      <c r="I101" s="5">
        <f>(N101+O101)*(1/General!$B$20)*((D101/100)*E101-(G101/100))*1000/B101</f>
        <v>6.1028696325847436E-3</v>
      </c>
      <c r="J101" s="5">
        <f t="shared" si="1"/>
        <v>9.2033858368027722E-4</v>
      </c>
      <c r="K101" s="5">
        <f>MAX(Online_RAW!$L$2-Online_RAW!L101,0)</f>
        <v>0</v>
      </c>
      <c r="L101" s="5">
        <f>0.0039*(Online_RAW!M101)</f>
        <v>0</v>
      </c>
      <c r="M101" s="10">
        <f>Online_RAW!$N$2-Online_RAW!N101</f>
        <v>0</v>
      </c>
      <c r="N101" s="5">
        <f>Online_RAW!C101*60</f>
        <v>120.0973636363638</v>
      </c>
      <c r="O101" s="5">
        <f>MAX(0, Online_RAW!D101*60)</f>
        <v>8.4545454545454611E-3</v>
      </c>
      <c r="P101" s="5">
        <f>_xlfn.IFNA(VLOOKUP(A101,Sampling!$D$7:$E$14,2,FALSE),0)</f>
        <v>0</v>
      </c>
      <c r="Q101">
        <f>_xlfn.IFNA(VLOOKUP(A101,Refill!$D$6:$G$8,2,FALSE),0)</f>
        <v>0</v>
      </c>
    </row>
    <row r="102" spans="1:17" x14ac:dyDescent="0.25">
      <c r="A102" s="5">
        <f>ROUND((Online_RAW!B102-General!$B$10)*24,3)</f>
        <v>1.667</v>
      </c>
      <c r="B102" s="5">
        <f>General!$B$12+Online_ANA!K102/1000+Online_ANA!L102/1000+Online_ANA!M102/1000/General!$B$22-SUM($P$2:P102)/1000/General!$B$24+SUM($Q$2:Q102)/1000/General!$B$24</f>
        <v>1.08</v>
      </c>
      <c r="C102" s="5">
        <f>Online_RAW!K102</f>
        <v>20.61</v>
      </c>
      <c r="D102" s="5">
        <f>Online_RAW!J102</f>
        <v>4.4999999999999998E-2</v>
      </c>
      <c r="E102" s="5">
        <f>(1-F102/100-G102/100)/(1-C102/100-D102/100-General!$B$17/100)</f>
        <v>1.0029057136705208</v>
      </c>
      <c r="F102" s="5">
        <f>N102*General!$B$14/(N102+O102)+O102*100/(N102+O102)</f>
        <v>20.818405031929085</v>
      </c>
      <c r="G102" s="5">
        <f>N102*General!$B$15/(N102+O102)</f>
        <v>3.9990704529328742E-2</v>
      </c>
      <c r="H102" s="5">
        <f>(N102+O102)*(1/General!$B$20)*((F102/100)-E102*(C102/100))*1000/B102</f>
        <v>7.3659637565971927</v>
      </c>
      <c r="I102" s="5">
        <f>(N102+O102)*(1/General!$B$20)*((D102/100)*E102-(G102/100))*1000/B102</f>
        <v>0.25492782971249323</v>
      </c>
      <c r="J102" s="5">
        <f t="shared" si="1"/>
        <v>3.4608890042958966E-2</v>
      </c>
      <c r="K102" s="5">
        <f>MAX(Online_RAW!$L$2-Online_RAW!L102,0)</f>
        <v>0</v>
      </c>
      <c r="L102" s="5">
        <f>0.0039*(Online_RAW!M102)</f>
        <v>0</v>
      </c>
      <c r="M102" s="10">
        <f>Online_RAW!$N$2-Online_RAW!N102</f>
        <v>0</v>
      </c>
      <c r="N102" s="5">
        <f>Online_RAW!C102*60</f>
        <v>120.03057142857119</v>
      </c>
      <c r="O102" s="5">
        <f>MAX(0, Online_RAW!D102*60)</f>
        <v>2.7900000000000001E-2</v>
      </c>
      <c r="P102" s="5">
        <f>_xlfn.IFNA(VLOOKUP(A102,Sampling!$D$7:$E$14,2,FALSE),0)</f>
        <v>0</v>
      </c>
      <c r="Q102">
        <f>_xlfn.IFNA(VLOOKUP(A102,Refill!$D$6:$G$8,2,FALSE),0)</f>
        <v>0</v>
      </c>
    </row>
    <row r="103" spans="1:17" x14ac:dyDescent="0.25">
      <c r="A103" s="5">
        <f>ROUND((Online_RAW!B103-General!$B$10)*24,3)</f>
        <v>1.6830000000000001</v>
      </c>
      <c r="B103" s="5">
        <f>General!$B$12+Online_ANA!K103/1000+Online_ANA!L103/1000+Online_ANA!M103/1000/General!$B$22-SUM($P$2:P103)/1000/General!$B$24+SUM($Q$2:Q103)/1000/General!$B$24</f>
        <v>1.08</v>
      </c>
      <c r="C103" s="5">
        <f>Online_RAW!K103</f>
        <v>20.625</v>
      </c>
      <c r="D103" s="5">
        <f>Online_RAW!J103</f>
        <v>4.6666666666666697E-2</v>
      </c>
      <c r="E103" s="5">
        <f>(1-F103/100-G103/100)/(1-C103/100-D103/100-General!$B$17/100)</f>
        <v>1.0032207188618134</v>
      </c>
      <c r="F103" s="5">
        <f>N103*General!$B$14/(N103+O103)+O103*100/(N103+O103)</f>
        <v>20.810263478767961</v>
      </c>
      <c r="G103" s="5">
        <f>N103*General!$B$15/(N103+O103)</f>
        <v>3.9994816424864674E-2</v>
      </c>
      <c r="H103" s="5">
        <f>(N103+O103)*(1/General!$B$20)*((F103/100)-E103*(C103/100))*1000/B103</f>
        <v>5.8828944613421461</v>
      </c>
      <c r="I103" s="5">
        <f>(N103+O103)*(1/General!$B$20)*((D103/100)*E103-(G103/100))*1000/B103</f>
        <v>0.33772543431187863</v>
      </c>
      <c r="J103" s="5">
        <f t="shared" si="1"/>
        <v>5.7408038939190602E-2</v>
      </c>
      <c r="K103" s="5">
        <f>MAX(Online_RAW!$L$2-Online_RAW!L103,0)</f>
        <v>0</v>
      </c>
      <c r="L103" s="5">
        <f>0.0039*(Online_RAW!M103)</f>
        <v>0</v>
      </c>
      <c r="M103" s="10">
        <f>Online_RAW!$N$2-Online_RAW!N103</f>
        <v>0</v>
      </c>
      <c r="N103" s="5">
        <f>Online_RAW!C103*60</f>
        <v>119.82000000000001</v>
      </c>
      <c r="O103" s="5">
        <f>MAX(0, Online_RAW!D103*60)</f>
        <v>1.5529411764705901E-2</v>
      </c>
      <c r="P103" s="5">
        <f>_xlfn.IFNA(VLOOKUP(A103,Sampling!$D$7:$E$14,2,FALSE),0)</f>
        <v>0</v>
      </c>
      <c r="Q103">
        <f>_xlfn.IFNA(VLOOKUP(A103,Refill!$D$6:$G$8,2,FALSE),0)</f>
        <v>0</v>
      </c>
    </row>
    <row r="104" spans="1:17" x14ac:dyDescent="0.25">
      <c r="A104" s="5">
        <f>ROUND((Online_RAW!B104-General!$B$10)*24,3)</f>
        <v>1.7</v>
      </c>
      <c r="B104" s="5">
        <f>General!$B$12+Online_ANA!K104/1000+Online_ANA!L104/1000+Online_ANA!M104/1000/General!$B$22-SUM($P$2:P104)/1000/General!$B$24+SUM($Q$2:Q104)/1000/General!$B$24</f>
        <v>1.08</v>
      </c>
      <c r="C104" s="5">
        <f>Online_RAW!K104</f>
        <v>20.625</v>
      </c>
      <c r="D104" s="5">
        <f>Online_RAW!J104</f>
        <v>4.6666666666666697E-2</v>
      </c>
      <c r="E104" s="5">
        <f>(1-F104/100-G104/100)/(1-C104/100-D104/100-General!$B$17/100)</f>
        <v>1.0033256576090586</v>
      </c>
      <c r="F104" s="5">
        <f>N104*General!$B$14/(N104+O104)+O104*100/(N104+O104)</f>
        <v>20.80198008550369</v>
      </c>
      <c r="G104" s="5">
        <f>N104*General!$B$15/(N104+O104)</f>
        <v>3.9998999956816321E-2</v>
      </c>
      <c r="H104" s="5">
        <f>(N104+O104)*(1/General!$B$20)*((F104/100)-E104*(C104/100))*1000/B104</f>
        <v>5.3728184224538404</v>
      </c>
      <c r="I104" s="5">
        <f>(N104+O104)*(1/General!$B$20)*((D104/100)*E104-(G104/100))*1000/B104</f>
        <v>0.33820972216096379</v>
      </c>
      <c r="J104" s="5">
        <f t="shared" si="1"/>
        <v>6.2948288136359304E-2</v>
      </c>
      <c r="K104" s="5">
        <f>MAX(Online_RAW!$L$2-Online_RAW!L104,0)</f>
        <v>0</v>
      </c>
      <c r="L104" s="5">
        <f>0.0039*(Online_RAW!M104)</f>
        <v>0</v>
      </c>
      <c r="M104" s="10">
        <f>Online_RAW!$N$2-Online_RAW!N104</f>
        <v>0</v>
      </c>
      <c r="N104" s="5">
        <f>Online_RAW!C104*60</f>
        <v>119.9918181818184</v>
      </c>
      <c r="O104" s="5">
        <f>MAX(0, Online_RAW!D104*60)</f>
        <v>3.0000000000000001E-3</v>
      </c>
      <c r="P104" s="5">
        <f>_xlfn.IFNA(VLOOKUP(A104,Sampling!$D$7:$E$14,2,FALSE),0)</f>
        <v>0</v>
      </c>
      <c r="Q104">
        <f>_xlfn.IFNA(VLOOKUP(A104,Refill!$D$6:$G$8,2,FALSE),0)</f>
        <v>0</v>
      </c>
    </row>
    <row r="105" spans="1:17" x14ac:dyDescent="0.25">
      <c r="A105" s="5">
        <f>ROUND((Online_RAW!B105-General!$B$10)*24,3)</f>
        <v>1.7170000000000001</v>
      </c>
      <c r="B105" s="5">
        <f>General!$B$12+Online_ANA!K105/1000+Online_ANA!L105/1000+Online_ANA!M105/1000/General!$B$22-SUM($P$2:P105)/1000/General!$B$24+SUM($Q$2:Q105)/1000/General!$B$24</f>
        <v>1.08</v>
      </c>
      <c r="C105" s="5">
        <f>Online_RAW!K105</f>
        <v>20.635000000000002</v>
      </c>
      <c r="D105" s="5">
        <f>Online_RAW!J105</f>
        <v>0.05</v>
      </c>
      <c r="E105" s="5">
        <f>(1-F105/100-G105/100)/(1-C105/100-D105/100-General!$B$17/100)</f>
        <v>1.0035203370161976</v>
      </c>
      <c r="F105" s="5">
        <f>N105*General!$B$14/(N105+O105)+O105*100/(N105+O105)</f>
        <v>20.8</v>
      </c>
      <c r="G105" s="5">
        <f>N105*General!$B$15/(N105+O105)</f>
        <v>0.04</v>
      </c>
      <c r="H105" s="5">
        <f>(N105+O105)*(1/General!$B$20)*((F105/100)-E105*(C105/100))*1000/B105</f>
        <v>4.5720038262655276</v>
      </c>
      <c r="I105" s="5">
        <f>(N105+O105)*(1/General!$B$20)*((D105/100)*E105-(G105/100))*1000/B105</f>
        <v>0.50374483770329137</v>
      </c>
      <c r="J105" s="5">
        <f t="shared" si="1"/>
        <v>0.11018031848734404</v>
      </c>
      <c r="K105" s="5">
        <f>MAX(Online_RAW!$L$2-Online_RAW!L105,0)</f>
        <v>0</v>
      </c>
      <c r="L105" s="5">
        <f>0.0039*(Online_RAW!M105)</f>
        <v>0</v>
      </c>
      <c r="M105" s="10">
        <f>Online_RAW!$N$2-Online_RAW!N105</f>
        <v>0</v>
      </c>
      <c r="N105" s="5">
        <f>Online_RAW!C105*60</f>
        <v>119.83285714285741</v>
      </c>
      <c r="O105" s="5">
        <f>MAX(0, Online_RAW!D105*60)</f>
        <v>0</v>
      </c>
      <c r="P105" s="5">
        <f>_xlfn.IFNA(VLOOKUP(A105,Sampling!$D$7:$E$14,2,FALSE),0)</f>
        <v>0</v>
      </c>
      <c r="Q105">
        <f>_xlfn.IFNA(VLOOKUP(A105,Refill!$D$6:$G$8,2,FALSE),0)</f>
        <v>0</v>
      </c>
    </row>
    <row r="106" spans="1:17" x14ac:dyDescent="0.25">
      <c r="A106" s="5">
        <f>ROUND((Online_RAW!B106-General!$B$10)*24,3)</f>
        <v>1.7330000000000001</v>
      </c>
      <c r="B106" s="5">
        <f>General!$B$12+Online_ANA!K106/1000+Online_ANA!L106/1000+Online_ANA!M106/1000/General!$B$22-SUM($P$2:P106)/1000/General!$B$24+SUM($Q$2:Q106)/1000/General!$B$24</f>
        <v>1.08</v>
      </c>
      <c r="C106" s="5">
        <f>Online_RAW!K106</f>
        <v>20.635000000000002</v>
      </c>
      <c r="D106" s="5">
        <f>Online_RAW!J106</f>
        <v>0.05</v>
      </c>
      <c r="E106" s="5">
        <f>(1-F106/100-G106/100)/(1-C106/100-D106/100-General!$B$17/100)</f>
        <v>1.0034975683636675</v>
      </c>
      <c r="F106" s="5">
        <f>N106*General!$B$14/(N106+O106)+O106*100/(N106+O106)</f>
        <v>20.801796951405819</v>
      </c>
      <c r="G106" s="5">
        <f>N106*General!$B$15/(N106+O106)</f>
        <v>3.999909244878494E-2</v>
      </c>
      <c r="H106" s="5">
        <f>(N106+O106)*(1/General!$B$20)*((F106/100)-E106*(C106/100))*1000/B106</f>
        <v>4.6987082669152151</v>
      </c>
      <c r="I106" s="5">
        <f>(N106+O106)*(1/General!$B$20)*((D106/100)*E106-(G106/100))*1000/B106</f>
        <v>0.50529180991687794</v>
      </c>
      <c r="J106" s="5">
        <f t="shared" si="1"/>
        <v>0.10753845125366997</v>
      </c>
      <c r="K106" s="5">
        <f>MAX(Online_RAW!$L$2-Online_RAW!L106,0)</f>
        <v>0</v>
      </c>
      <c r="L106" s="5">
        <f>0.0039*(Online_RAW!M106)</f>
        <v>0</v>
      </c>
      <c r="M106" s="10">
        <f>Online_RAW!$N$2-Online_RAW!N106</f>
        <v>0</v>
      </c>
      <c r="N106" s="5">
        <f>Online_RAW!C106*60</f>
        <v>120.2008571428572</v>
      </c>
      <c r="O106" s="5">
        <f>MAX(0, Online_RAW!D106*60)</f>
        <v>2.7272727272727301E-3</v>
      </c>
      <c r="P106" s="5">
        <f>_xlfn.IFNA(VLOOKUP(A106,Sampling!$D$7:$E$14,2,FALSE),0)</f>
        <v>0</v>
      </c>
      <c r="Q106">
        <f>_xlfn.IFNA(VLOOKUP(A106,Refill!$D$6:$G$8,2,FALSE),0)</f>
        <v>0</v>
      </c>
    </row>
    <row r="107" spans="1:17" x14ac:dyDescent="0.25">
      <c r="A107" s="5">
        <f>ROUND((Online_RAW!B107-General!$B$10)*24,3)</f>
        <v>1.75</v>
      </c>
      <c r="B107" s="5">
        <f>General!$B$12+Online_ANA!K107/1000+Online_ANA!L107/1000+Online_ANA!M107/1000/General!$B$22-SUM($P$2:P107)/1000/General!$B$24+SUM($Q$2:Q107)/1000/General!$B$24</f>
        <v>1.08</v>
      </c>
      <c r="C107" s="5">
        <f>Online_RAW!K107</f>
        <v>20.635000000000002</v>
      </c>
      <c r="D107" s="5">
        <f>Online_RAW!J107</f>
        <v>0.05</v>
      </c>
      <c r="E107" s="5">
        <f>(1-F107/100-G107/100)/(1-C107/100-D107/100-General!$B$17/100)</f>
        <v>1.0035203370161976</v>
      </c>
      <c r="F107" s="5">
        <f>N107*General!$B$14/(N107+O107)+O107*100/(N107+O107)</f>
        <v>20.8</v>
      </c>
      <c r="G107" s="5">
        <f>N107*General!$B$15/(N107+O107)</f>
        <v>0.04</v>
      </c>
      <c r="H107" s="5">
        <f>(N107+O107)*(1/General!$B$20)*((F107/100)-E107*(C107/100))*1000/B107</f>
        <v>4.5776836942049943</v>
      </c>
      <c r="I107" s="5">
        <f>(N107+O107)*(1/General!$B$20)*((D107/100)*E107-(G107/100))*1000/B107</f>
        <v>0.50437064736182802</v>
      </c>
      <c r="J107" s="5">
        <f t="shared" si="1"/>
        <v>0.11018031848734407</v>
      </c>
      <c r="K107" s="5">
        <f>MAX(Online_RAW!$L$2-Online_RAW!L107,0)</f>
        <v>0</v>
      </c>
      <c r="L107" s="5">
        <f>0.0039*(Online_RAW!M107)</f>
        <v>0</v>
      </c>
      <c r="M107" s="10">
        <f>Online_RAW!$N$2-Online_RAW!N107</f>
        <v>0</v>
      </c>
      <c r="N107" s="5">
        <f>Online_RAW!C107*60</f>
        <v>119.981727272727</v>
      </c>
      <c r="O107" s="5">
        <f>MAX(0, Online_RAW!D107*60)</f>
        <v>0</v>
      </c>
      <c r="P107" s="5">
        <f>_xlfn.IFNA(VLOOKUP(A107,Sampling!$D$7:$E$14,2,FALSE),0)</f>
        <v>0</v>
      </c>
      <c r="Q107">
        <f>_xlfn.IFNA(VLOOKUP(A107,Refill!$D$6:$G$8,2,FALSE),0)</f>
        <v>0</v>
      </c>
    </row>
    <row r="108" spans="1:17" x14ac:dyDescent="0.25">
      <c r="A108" s="5">
        <f>ROUND((Online_RAW!B108-General!$B$10)*24,3)</f>
        <v>1.7669999999999999</v>
      </c>
      <c r="B108" s="5">
        <f>General!$B$12+Online_ANA!K108/1000+Online_ANA!L108/1000+Online_ANA!M108/1000/General!$B$22-SUM($P$2:P108)/1000/General!$B$24+SUM($Q$2:Q108)/1000/General!$B$24</f>
        <v>1.08</v>
      </c>
      <c r="C108" s="5">
        <f>Online_RAW!K108</f>
        <v>20.635000000000002</v>
      </c>
      <c r="D108" s="5">
        <f>Online_RAW!J108</f>
        <v>0.05</v>
      </c>
      <c r="E108" s="5">
        <f>(1-F108/100-G108/100)/(1-C108/100-D108/100-General!$B$17/100)</f>
        <v>1.0035203370161976</v>
      </c>
      <c r="F108" s="5">
        <f>N108*General!$B$14/(N108+O108)+O108*100/(N108+O108)</f>
        <v>20.8</v>
      </c>
      <c r="G108" s="5">
        <f>N108*General!$B$15/(N108+O108)</f>
        <v>0.04</v>
      </c>
      <c r="H108" s="5">
        <f>(N108+O108)*(1/General!$B$20)*((F108/100)-E108*(C108/100))*1000/B108</f>
        <v>4.5859976176244057</v>
      </c>
      <c r="I108" s="5">
        <f>(N108+O108)*(1/General!$B$20)*((D108/100)*E108-(G108/100))*1000/B108</f>
        <v>0.50528667809205818</v>
      </c>
      <c r="J108" s="5">
        <f t="shared" si="1"/>
        <v>0.11018031848734407</v>
      </c>
      <c r="K108" s="5">
        <f>MAX(Online_RAW!$L$2-Online_RAW!L108,0)</f>
        <v>0</v>
      </c>
      <c r="L108" s="5">
        <f>0.0039*(Online_RAW!M108)</f>
        <v>0</v>
      </c>
      <c r="M108" s="10">
        <f>Online_RAW!$N$2-Online_RAW!N108</f>
        <v>0</v>
      </c>
      <c r="N108" s="5">
        <f>Online_RAW!C108*60</f>
        <v>120.19963636363622</v>
      </c>
      <c r="O108" s="5">
        <f>MAX(0, Online_RAW!D108*60)</f>
        <v>0</v>
      </c>
      <c r="P108" s="5">
        <f>_xlfn.IFNA(VLOOKUP(A108,Sampling!$D$7:$E$14,2,FALSE),0)</f>
        <v>0</v>
      </c>
      <c r="Q108">
        <f>_xlfn.IFNA(VLOOKUP(A108,Refill!$D$6:$G$8,2,FALSE),0)</f>
        <v>0</v>
      </c>
    </row>
    <row r="109" spans="1:17" x14ac:dyDescent="0.25">
      <c r="A109" s="5">
        <f>ROUND((Online_RAW!B109-General!$B$10)*24,3)</f>
        <v>1.7829999999999999</v>
      </c>
      <c r="B109" s="5">
        <f>General!$B$12+Online_ANA!K109/1000+Online_ANA!L109/1000+Online_ANA!M109/1000/General!$B$22-SUM($P$2:P109)/1000/General!$B$24+SUM($Q$2:Q109)/1000/General!$B$24</f>
        <v>1.08</v>
      </c>
      <c r="C109" s="5">
        <f>Online_RAW!K109</f>
        <v>20.626666666666701</v>
      </c>
      <c r="D109" s="5">
        <f>Online_RAW!J109</f>
        <v>0.05</v>
      </c>
      <c r="E109" s="5">
        <f>(1-F109/100-G109/100)/(1-C109/100-D109/100-General!$B$17/100)</f>
        <v>1.0032776234738636</v>
      </c>
      <c r="F109" s="5">
        <f>N109*General!$B$14/(N109+O109)+O109*100/(N109+O109)</f>
        <v>20.81079060726686</v>
      </c>
      <c r="G109" s="5">
        <f>N109*General!$B$15/(N109+O109)</f>
        <v>3.9994550198350069E-2</v>
      </c>
      <c r="H109" s="5">
        <f>(N109+O109)*(1/General!$B$20)*((F109/100)-E109*(C109/100))*1000/B109</f>
        <v>5.7810553388253547</v>
      </c>
      <c r="I109" s="5">
        <f>(N109+O109)*(1/General!$B$20)*((D109/100)*E109-(G109/100))*1000/B109</f>
        <v>0.50455483753778985</v>
      </c>
      <c r="J109" s="5">
        <f t="shared" si="1"/>
        <v>8.7277289001061478E-2</v>
      </c>
      <c r="K109" s="5">
        <f>MAX(Online_RAW!$L$2-Online_RAW!L109,0)</f>
        <v>0</v>
      </c>
      <c r="L109" s="5">
        <f>0.0039*(Online_RAW!M109)</f>
        <v>0</v>
      </c>
      <c r="M109" s="10">
        <f>Online_RAW!$N$2-Online_RAW!N109</f>
        <v>0</v>
      </c>
      <c r="N109" s="5">
        <f>Online_RAW!C109*60</f>
        <v>120.08809090909081</v>
      </c>
      <c r="O109" s="5">
        <f>MAX(0, Online_RAW!D109*60)</f>
        <v>1.6363636363636379E-2</v>
      </c>
      <c r="P109" s="5">
        <f>_xlfn.IFNA(VLOOKUP(A109,Sampling!$D$7:$E$14,2,FALSE),0)</f>
        <v>0</v>
      </c>
      <c r="Q109">
        <f>_xlfn.IFNA(VLOOKUP(A109,Refill!$D$6:$G$8,2,FALSE),0)</f>
        <v>0</v>
      </c>
    </row>
    <row r="110" spans="1:17" x14ac:dyDescent="0.25">
      <c r="A110" s="5">
        <f>ROUND((Online_RAW!B110-General!$B$10)*24,3)</f>
        <v>1.8</v>
      </c>
      <c r="B110" s="5">
        <f>General!$B$12+Online_ANA!K110/1000+Online_ANA!L110/1000+Online_ANA!M110/1000/General!$B$22-SUM($P$2:P110)/1000/General!$B$24+SUM($Q$2:Q110)/1000/General!$B$24</f>
        <v>1.08</v>
      </c>
      <c r="C110" s="5">
        <f>Online_RAW!K110</f>
        <v>20.626666666666701</v>
      </c>
      <c r="D110" s="5">
        <f>Online_RAW!J110</f>
        <v>0.05</v>
      </c>
      <c r="E110" s="5">
        <f>(1-F110/100-G110/100)/(1-C110/100-D110/100-General!$B$17/100)</f>
        <v>1.0034143337011481</v>
      </c>
      <c r="F110" s="5">
        <f>N110*General!$B$14/(N110+O110)+O110*100/(N110+O110)</f>
        <v>20.8</v>
      </c>
      <c r="G110" s="5">
        <f>N110*General!$B$15/(N110+O110)</f>
        <v>0.04</v>
      </c>
      <c r="H110" s="5">
        <f>(N110+O110)*(1/General!$B$20)*((F110/100)-E110*(C110/100))*1000/B110</f>
        <v>5.1002936543739477</v>
      </c>
      <c r="I110" s="5">
        <f>(N110+O110)*(1/General!$B$20)*((D110/100)*E110-(G110/100))*1000/B110</f>
        <v>0.50408268273441659</v>
      </c>
      <c r="J110" s="5">
        <f t="shared" si="1"/>
        <v>9.8834050918248914E-2</v>
      </c>
      <c r="K110" s="5">
        <f>MAX(Online_RAW!$L$2-Online_RAW!L110,0)</f>
        <v>0</v>
      </c>
      <c r="L110" s="5">
        <f>0.0039*(Online_RAW!M110)</f>
        <v>0</v>
      </c>
      <c r="M110" s="10">
        <f>Online_RAW!$N$2-Online_RAW!N110</f>
        <v>0</v>
      </c>
      <c r="N110" s="5">
        <f>Online_RAW!C110*60</f>
        <v>119.9757142857144</v>
      </c>
      <c r="O110" s="5">
        <f>MAX(0, Online_RAW!D110*60)</f>
        <v>0</v>
      </c>
      <c r="P110" s="5">
        <f>_xlfn.IFNA(VLOOKUP(A110,Sampling!$D$7:$E$14,2,FALSE),0)</f>
        <v>0</v>
      </c>
      <c r="Q110">
        <f>_xlfn.IFNA(VLOOKUP(A110,Refill!$D$6:$G$8,2,FALSE),0)</f>
        <v>0</v>
      </c>
    </row>
    <row r="111" spans="1:17" x14ac:dyDescent="0.25">
      <c r="A111" s="5">
        <f>ROUND((Online_RAW!B111-General!$B$10)*24,3)</f>
        <v>1.8169999999999999</v>
      </c>
      <c r="B111" s="5">
        <f>General!$B$12+Online_ANA!K111/1000+Online_ANA!L111/1000+Online_ANA!M111/1000/General!$B$22-SUM($P$2:P111)/1000/General!$B$24+SUM($Q$2:Q111)/1000/General!$B$24</f>
        <v>1.08</v>
      </c>
      <c r="C111" s="5">
        <f>Online_RAW!K111</f>
        <v>20.635000000000002</v>
      </c>
      <c r="D111" s="5">
        <f>Online_RAW!J111</f>
        <v>0.05</v>
      </c>
      <c r="E111" s="5">
        <f>(1-F111/100-G111/100)/(1-C111/100-D111/100-General!$B$17/100)</f>
        <v>1.0034876094004213</v>
      </c>
      <c r="F111" s="5">
        <f>N111*General!$B$14/(N111+O111)+O111*100/(N111+O111)</f>
        <v>20.802582934369987</v>
      </c>
      <c r="G111" s="5">
        <f>N111*General!$B$15/(N111+O111)</f>
        <v>3.9998695487691929E-2</v>
      </c>
      <c r="H111" s="5">
        <f>(N111+O111)*(1/General!$B$20)*((F111/100)-E111*(C111/100))*1000/B111</f>
        <v>4.7393027397279344</v>
      </c>
      <c r="I111" s="5">
        <f>(N111+O111)*(1/General!$B$20)*((D111/100)*E111-(G111/100))*1000/B111</f>
        <v>0.50436740733366947</v>
      </c>
      <c r="J111" s="5">
        <f t="shared" si="1"/>
        <v>0.10642228087809881</v>
      </c>
      <c r="K111" s="5">
        <f>MAX(Online_RAW!$L$2-Online_RAW!L111,0)</f>
        <v>0</v>
      </c>
      <c r="L111" s="5">
        <f>0.0039*(Online_RAW!M111)</f>
        <v>0</v>
      </c>
      <c r="M111" s="10">
        <f>Online_RAW!$N$2-Online_RAW!N111</f>
        <v>0</v>
      </c>
      <c r="N111" s="5">
        <f>Online_RAW!C111*60</f>
        <v>119.980956521739</v>
      </c>
      <c r="O111" s="5">
        <f>MAX(0, Online_RAW!D111*60)</f>
        <v>3.9130434782608673E-3</v>
      </c>
      <c r="P111" s="5">
        <f>_xlfn.IFNA(VLOOKUP(A111,Sampling!$D$7:$E$14,2,FALSE),0)</f>
        <v>0</v>
      </c>
      <c r="Q111">
        <f>_xlfn.IFNA(VLOOKUP(A111,Refill!$D$6:$G$8,2,FALSE),0)</f>
        <v>0</v>
      </c>
    </row>
    <row r="112" spans="1:17" x14ac:dyDescent="0.25">
      <c r="A112" s="5">
        <f>ROUND((Online_RAW!B112-General!$B$10)*24,3)</f>
        <v>1.833</v>
      </c>
      <c r="B112" s="5">
        <f>General!$B$12+Online_ANA!K112/1000+Online_ANA!L112/1000+Online_ANA!M112/1000/General!$B$22-SUM($P$2:P112)/1000/General!$B$24+SUM($Q$2:Q112)/1000/General!$B$24</f>
        <v>1.08</v>
      </c>
      <c r="C112" s="5">
        <f>Online_RAW!K112</f>
        <v>20.66</v>
      </c>
      <c r="D112" s="5">
        <f>Online_RAW!J112</f>
        <v>0.05</v>
      </c>
      <c r="E112" s="5">
        <f>(1-F112/100-G112/100)/(1-C112/100-D112/100-General!$B$17/100)</f>
        <v>1.0038384813855601</v>
      </c>
      <c r="F112" s="5">
        <f>N112*General!$B$14/(N112+O112)+O112*100/(N112+O112)</f>
        <v>20.8</v>
      </c>
      <c r="G112" s="5">
        <f>N112*General!$B$15/(N112+O112)</f>
        <v>0.04</v>
      </c>
      <c r="H112" s="5">
        <f>(N112+O112)*(1/General!$B$20)*((F112/100)-E112*(C112/100))*1000/B112</f>
        <v>3.0109267485353972</v>
      </c>
      <c r="I112" s="5">
        <f>(N112+O112)*(1/General!$B$20)*((D112/100)*E112-(G112/100))*1000/B112</f>
        <v>0.50557934747887456</v>
      </c>
      <c r="J112" s="5">
        <f t="shared" si="1"/>
        <v>0.1679148613378931</v>
      </c>
      <c r="K112" s="5">
        <f>MAX(Online_RAW!$L$2-Online_RAW!L112,0)</f>
        <v>0</v>
      </c>
      <c r="L112" s="5">
        <f>0.0039*(Online_RAW!M112)</f>
        <v>0</v>
      </c>
      <c r="M112" s="10">
        <f>Online_RAW!$N$2-Online_RAW!N112</f>
        <v>0</v>
      </c>
      <c r="N112" s="5">
        <f>Online_RAW!C112*60</f>
        <v>120.08154545454539</v>
      </c>
      <c r="O112" s="5">
        <f>MAX(0, Online_RAW!D112*60)</f>
        <v>0</v>
      </c>
      <c r="P112" s="5">
        <f>_xlfn.IFNA(VLOOKUP(A112,Sampling!$D$7:$E$14,2,FALSE),0)</f>
        <v>0</v>
      </c>
      <c r="Q112">
        <f>_xlfn.IFNA(VLOOKUP(A112,Refill!$D$6:$G$8,2,FALSE),0)</f>
        <v>0</v>
      </c>
    </row>
    <row r="113" spans="1:17" x14ac:dyDescent="0.25">
      <c r="A113" s="5">
        <f>ROUND((Online_RAW!B113-General!$B$10)*24,3)</f>
        <v>1.85</v>
      </c>
      <c r="B113" s="5">
        <f>General!$B$12+Online_ANA!K113/1000+Online_ANA!L113/1000+Online_ANA!M113/1000/General!$B$22-SUM($P$2:P113)/1000/General!$B$24+SUM($Q$2:Q113)/1000/General!$B$24</f>
        <v>1.08</v>
      </c>
      <c r="C113" s="5">
        <f>Online_RAW!K113</f>
        <v>20.68</v>
      </c>
      <c r="D113" s="5">
        <f>Online_RAW!J113</f>
        <v>0.05</v>
      </c>
      <c r="E113" s="5">
        <f>(1-F113/100-G113/100)/(1-C113/100-D113/100-General!$B$17/100)</f>
        <v>1.0040931421574129</v>
      </c>
      <c r="F113" s="5">
        <f>N113*General!$B$14/(N113+O113)+O113*100/(N113+O113)</f>
        <v>20.8</v>
      </c>
      <c r="G113" s="5">
        <f>N113*General!$B$15/(N113+O113)</f>
        <v>0.04</v>
      </c>
      <c r="H113" s="5">
        <f>(N113+O113)*(1/General!$B$20)*((F113/100)-E113*(C113/100))*1000/B113</f>
        <v>1.7540321443103224</v>
      </c>
      <c r="I113" s="5">
        <f>(N113+O113)*(1/General!$B$20)*((D113/100)*E113-(G113/100))*1000/B113</f>
        <v>0.5062903102226407</v>
      </c>
      <c r="J113" s="5">
        <f t="shared" si="1"/>
        <v>0.28864368983483585</v>
      </c>
      <c r="K113" s="5">
        <f>MAX(Online_RAW!$L$2-Online_RAW!L113,0)</f>
        <v>0</v>
      </c>
      <c r="L113" s="5">
        <f>0.0039*(Online_RAW!M113)</f>
        <v>0</v>
      </c>
      <c r="M113" s="10">
        <f>Online_RAW!$N$2-Online_RAW!N113</f>
        <v>0</v>
      </c>
      <c r="N113" s="5">
        <f>Online_RAW!C113*60</f>
        <v>120.10036363636381</v>
      </c>
      <c r="O113" s="5">
        <f>MAX(0, Online_RAW!D113*60)</f>
        <v>0</v>
      </c>
      <c r="P113" s="5">
        <f>_xlfn.IFNA(VLOOKUP(A113,Sampling!$D$7:$E$14,2,FALSE),0)</f>
        <v>0</v>
      </c>
      <c r="Q113">
        <f>_xlfn.IFNA(VLOOKUP(A113,Refill!$D$6:$G$8,2,FALSE),0)</f>
        <v>0</v>
      </c>
    </row>
    <row r="114" spans="1:17" x14ac:dyDescent="0.25">
      <c r="A114" s="5">
        <f>ROUND((Online_RAW!B114-General!$B$10)*24,3)</f>
        <v>1.867</v>
      </c>
      <c r="B114" s="5">
        <f>General!$B$12+Online_ANA!K114/1000+Online_ANA!L114/1000+Online_ANA!M114/1000/General!$B$22-SUM($P$2:P114)/1000/General!$B$24+SUM($Q$2:Q114)/1000/General!$B$24</f>
        <v>1.08</v>
      </c>
      <c r="C114" s="5">
        <f>Online_RAW!K114</f>
        <v>20.67</v>
      </c>
      <c r="D114" s="5">
        <f>Online_RAW!J114</f>
        <v>0.04</v>
      </c>
      <c r="E114" s="5">
        <f>(1-F114/100-G114/100)/(1-C114/100-D114/100-General!$B$17/100)</f>
        <v>1.0037238497846976</v>
      </c>
      <c r="F114" s="5">
        <f>N114*General!$B$14/(N114+O114)+O114*100/(N114+O114)</f>
        <v>20.809044107151351</v>
      </c>
      <c r="G114" s="5">
        <f>N114*General!$B$15/(N114+O114)</f>
        <v>3.9995432269115477E-2</v>
      </c>
      <c r="H114" s="5">
        <f>(N114+O114)*(1/General!$B$20)*((F114/100)-E114*(C114/100))*1000/B114</f>
        <v>3.0795425959218194</v>
      </c>
      <c r="I114" s="5">
        <f>(N114+O114)*(1/General!$B$20)*((D114/100)*E114-(G114/100))*1000/B114</f>
        <v>7.6165690967890699E-3</v>
      </c>
      <c r="J114" s="5">
        <f t="shared" si="1"/>
        <v>2.473279345729963E-3</v>
      </c>
      <c r="K114" s="5">
        <f>MAX(Online_RAW!$L$2-Online_RAW!L114,0)</f>
        <v>0</v>
      </c>
      <c r="L114" s="5">
        <f>0.0039*(Online_RAW!M114)</f>
        <v>0</v>
      </c>
      <c r="M114" s="10">
        <f>Online_RAW!$N$2-Online_RAW!N114</f>
        <v>0</v>
      </c>
      <c r="N114" s="5">
        <f>Online_RAW!C114*60</f>
        <v>120.08342857142881</v>
      </c>
      <c r="O114" s="5">
        <f>MAX(0, Online_RAW!D114*60)</f>
        <v>1.371428571428574E-2</v>
      </c>
      <c r="P114" s="5">
        <f>_xlfn.IFNA(VLOOKUP(A114,Sampling!$D$7:$E$14,2,FALSE),0)</f>
        <v>0</v>
      </c>
      <c r="Q114">
        <f>_xlfn.IFNA(VLOOKUP(A114,Refill!$D$6:$G$8,2,FALSE),0)</f>
        <v>0</v>
      </c>
    </row>
    <row r="115" spans="1:17" x14ac:dyDescent="0.25">
      <c r="A115" s="5">
        <f>ROUND((Online_RAW!B115-General!$B$10)*24,3)</f>
        <v>1.883</v>
      </c>
      <c r="B115" s="5">
        <f>General!$B$12+Online_ANA!K115/1000+Online_ANA!L115/1000+Online_ANA!M115/1000/General!$B$22-SUM($P$2:P115)/1000/General!$B$24+SUM($Q$2:Q115)/1000/General!$B$24</f>
        <v>1.08</v>
      </c>
      <c r="C115" s="5">
        <f>Online_RAW!K115</f>
        <v>20.67</v>
      </c>
      <c r="D115" s="5">
        <f>Online_RAW!J115</f>
        <v>0.04</v>
      </c>
      <c r="E115" s="5">
        <f>(1-F115/100-G115/100)/(1-C115/100-D115/100-General!$B$17/100)</f>
        <v>1.0038088101808134</v>
      </c>
      <c r="F115" s="5">
        <f>N115*General!$B$14/(N115+O115)+O115*100/(N115+O115)</f>
        <v>20.802340973632216</v>
      </c>
      <c r="G115" s="5">
        <f>N115*General!$B$15/(N115+O115)</f>
        <v>3.9998817690084738E-2</v>
      </c>
      <c r="H115" s="5">
        <f>(N115+O115)*(1/General!$B$20)*((F115/100)-E115*(C115/100))*1000/B115</f>
        <v>2.6566019807038326</v>
      </c>
      <c r="I115" s="5">
        <f>(N115+O115)*(1/General!$B$20)*((D115/100)*E115-(G115/100))*1000/B115</f>
        <v>7.6078869686190759E-3</v>
      </c>
      <c r="J115" s="5">
        <f t="shared" si="1"/>
        <v>2.8637662035482878E-3</v>
      </c>
      <c r="K115" s="5">
        <f>MAX(Online_RAW!$L$2-Online_RAW!L115,0)</f>
        <v>0</v>
      </c>
      <c r="L115" s="5">
        <f>0.0039*(Online_RAW!M115)</f>
        <v>0</v>
      </c>
      <c r="M115" s="10">
        <f>Online_RAW!$N$2-Online_RAW!N115</f>
        <v>0</v>
      </c>
      <c r="N115" s="5">
        <f>Online_RAW!C115*60</f>
        <v>119.9465454545454</v>
      </c>
      <c r="O115" s="5">
        <f>MAX(0, Online_RAW!D115*60)</f>
        <v>3.5454545454545456E-3</v>
      </c>
      <c r="P115" s="5">
        <f>_xlfn.IFNA(VLOOKUP(A115,Sampling!$D$7:$E$14,2,FALSE),0)</f>
        <v>0</v>
      </c>
      <c r="Q115">
        <f>_xlfn.IFNA(VLOOKUP(A115,Refill!$D$6:$G$8,2,FALSE),0)</f>
        <v>0</v>
      </c>
    </row>
    <row r="116" spans="1:17" x14ac:dyDescent="0.25">
      <c r="A116" s="5">
        <f>ROUND((Online_RAW!B116-General!$B$10)*24,3)</f>
        <v>1.9</v>
      </c>
      <c r="B116" s="5">
        <f>General!$B$12+Online_ANA!K116/1000+Online_ANA!L116/1000+Online_ANA!M116/1000/General!$B$22-SUM($P$2:P116)/1000/General!$B$24+SUM($Q$2:Q116)/1000/General!$B$24</f>
        <v>1.08</v>
      </c>
      <c r="C116" s="5">
        <f>Online_RAW!K116</f>
        <v>20.66</v>
      </c>
      <c r="D116" s="5">
        <f>Online_RAW!J116</f>
        <v>0.04</v>
      </c>
      <c r="E116" s="5">
        <f>(1-F116/100-G116/100)/(1-C116/100-D116/100-General!$B$17/100)</f>
        <v>1.0037111994342982</v>
      </c>
      <c r="F116" s="5">
        <f>N116*General!$B$14/(N116+O116)+O116*100/(N116+O116)</f>
        <v>20.8</v>
      </c>
      <c r="G116" s="5">
        <f>N116*General!$B$15/(N116+O116)</f>
        <v>0.04</v>
      </c>
      <c r="H116" s="5">
        <f>(N116+O116)*(1/General!$B$20)*((F116/100)-E116*(C116/100))*1000/B116</f>
        <v>3.1336933592738037</v>
      </c>
      <c r="I116" s="5">
        <f>(N116+O116)*(1/General!$B$20)*((D116/100)*E116-(G116/100))*1000/B116</f>
        <v>7.3458909252437513E-3</v>
      </c>
      <c r="J116" s="5">
        <f t="shared" si="1"/>
        <v>2.344163925134677E-3</v>
      </c>
      <c r="K116" s="5">
        <f>MAX(Online_RAW!$L$2-Online_RAW!L116,0)</f>
        <v>0</v>
      </c>
      <c r="L116" s="5">
        <f>0.0039*(Online_RAW!M116)</f>
        <v>0</v>
      </c>
      <c r="M116" s="10">
        <f>Online_RAW!$N$2-Online_RAW!N116</f>
        <v>0</v>
      </c>
      <c r="N116" s="5">
        <f>Online_RAW!C116*60</f>
        <v>119.7880000000002</v>
      </c>
      <c r="O116" s="5">
        <f>MAX(0, Online_RAW!D116*60)</f>
        <v>0</v>
      </c>
      <c r="P116" s="5">
        <f>_xlfn.IFNA(VLOOKUP(A116,Sampling!$D$7:$E$14,2,FALSE),0)</f>
        <v>0</v>
      </c>
      <c r="Q116">
        <f>_xlfn.IFNA(VLOOKUP(A116,Refill!$D$6:$G$8,2,FALSE),0)</f>
        <v>0</v>
      </c>
    </row>
    <row r="117" spans="1:17" x14ac:dyDescent="0.25">
      <c r="A117" s="5">
        <f>ROUND((Online_RAW!B117-General!$B$10)*24,3)</f>
        <v>1.917</v>
      </c>
      <c r="B117" s="5">
        <f>General!$B$12+Online_ANA!K117/1000+Online_ANA!L117/1000+Online_ANA!M117/1000/General!$B$22-SUM($P$2:P117)/1000/General!$B$24+SUM($Q$2:Q117)/1000/General!$B$24</f>
        <v>1.08</v>
      </c>
      <c r="C117" s="5">
        <f>Online_RAW!K117</f>
        <v>20.66</v>
      </c>
      <c r="D117" s="5">
        <f>Online_RAW!J117</f>
        <v>0.04</v>
      </c>
      <c r="E117" s="5">
        <f>(1-F117/100-G117/100)/(1-C117/100-D117/100-General!$B$17/100)</f>
        <v>1.0037111994342982</v>
      </c>
      <c r="F117" s="5">
        <f>N117*General!$B$14/(N117+O117)+O117*100/(N117+O117)</f>
        <v>20.8</v>
      </c>
      <c r="G117" s="5">
        <f>N117*General!$B$15/(N117+O117)</f>
        <v>0.04</v>
      </c>
      <c r="H117" s="5">
        <f>(N117+O117)*(1/General!$B$20)*((F117/100)-E117*(C117/100))*1000/B117</f>
        <v>3.1365186746877152</v>
      </c>
      <c r="I117" s="5">
        <f>(N117+O117)*(1/General!$B$20)*((D117/100)*E117-(G117/100))*1000/B117</f>
        <v>7.3525139277141691E-3</v>
      </c>
      <c r="J117" s="5">
        <f t="shared" si="1"/>
        <v>2.344163925134677E-3</v>
      </c>
      <c r="K117" s="5">
        <f>MAX(Online_RAW!$L$2-Online_RAW!L117,0)</f>
        <v>0</v>
      </c>
      <c r="L117" s="5">
        <f>0.0039*(Online_RAW!M117)</f>
        <v>0</v>
      </c>
      <c r="M117" s="10">
        <f>Online_RAW!$N$2-Online_RAW!N117</f>
        <v>0</v>
      </c>
      <c r="N117" s="5">
        <f>Online_RAW!C117*60</f>
        <v>119.8960000000002</v>
      </c>
      <c r="O117" s="5">
        <f>MAX(0, Online_RAW!D117*60)</f>
        <v>0</v>
      </c>
      <c r="P117" s="5">
        <f>_xlfn.IFNA(VLOOKUP(A117,Sampling!$D$7:$E$14,2,FALSE),0)</f>
        <v>0</v>
      </c>
      <c r="Q117">
        <f>_xlfn.IFNA(VLOOKUP(A117,Refill!$D$6:$G$8,2,FALSE),0)</f>
        <v>0</v>
      </c>
    </row>
    <row r="118" spans="1:17" x14ac:dyDescent="0.25">
      <c r="A118" s="5">
        <f>ROUND((Online_RAW!B118-General!$B$10)*24,3)</f>
        <v>1.9330000000000001</v>
      </c>
      <c r="B118" s="5">
        <f>General!$B$12+Online_ANA!K118/1000+Online_ANA!L118/1000+Online_ANA!M118/1000/General!$B$22-SUM($P$2:P118)/1000/General!$B$24+SUM($Q$2:Q118)/1000/General!$B$24</f>
        <v>1.08</v>
      </c>
      <c r="C118" s="5">
        <f>Online_RAW!K118</f>
        <v>20.664999999999999</v>
      </c>
      <c r="D118" s="5">
        <f>Online_RAW!J118</f>
        <v>0.04</v>
      </c>
      <c r="E118" s="5">
        <f>(1-F118/100-G118/100)/(1-C118/100-D118/100-General!$B$17/100)</f>
        <v>1.0037748363749865</v>
      </c>
      <c r="F118" s="5">
        <f>N118*General!$B$14/(N118+O118)+O118*100/(N118+O118)</f>
        <v>20.8</v>
      </c>
      <c r="G118" s="5">
        <f>N118*General!$B$15/(N118+O118)</f>
        <v>0.04</v>
      </c>
      <c r="H118" s="5">
        <f>(N118+O118)*(1/General!$B$20)*((F118/100)-E118*(C118/100))*1000/B118</f>
        <v>2.820532562808781</v>
      </c>
      <c r="I118" s="5">
        <f>(N118+O118)*(1/General!$B$20)*((D118/100)*E118-(G118/100))*1000/B118</f>
        <v>7.4725301254289118E-3</v>
      </c>
      <c r="J118" s="5">
        <f t="shared" si="1"/>
        <v>2.6493330458087377E-3</v>
      </c>
      <c r="K118" s="5">
        <f>MAX(Online_RAW!$L$2-Online_RAW!L118,0)</f>
        <v>0</v>
      </c>
      <c r="L118" s="5">
        <f>0.0039*(Online_RAW!M118)</f>
        <v>0</v>
      </c>
      <c r="M118" s="10">
        <f>Online_RAW!$N$2-Online_RAW!N118</f>
        <v>0</v>
      </c>
      <c r="N118" s="5">
        <f>Online_RAW!C118*60</f>
        <v>119.79885714285719</v>
      </c>
      <c r="O118" s="5">
        <f>MAX(0, Online_RAW!D118*60)</f>
        <v>0</v>
      </c>
      <c r="P118" s="5">
        <f>_xlfn.IFNA(VLOOKUP(A118,Sampling!$D$7:$E$14,2,FALSE),0)</f>
        <v>0</v>
      </c>
      <c r="Q118">
        <f>_xlfn.IFNA(VLOOKUP(A118,Refill!$D$6:$G$8,2,FALSE),0)</f>
        <v>0</v>
      </c>
    </row>
    <row r="119" spans="1:17" x14ac:dyDescent="0.25">
      <c r="A119" s="5">
        <f>ROUND((Online_RAW!B119-General!$B$10)*24,3)</f>
        <v>1.95</v>
      </c>
      <c r="B119" s="5">
        <f>General!$B$12+Online_ANA!K119/1000+Online_ANA!L119/1000+Online_ANA!M119/1000/General!$B$22-SUM($P$2:P119)/1000/General!$B$24+SUM($Q$2:Q119)/1000/General!$B$24</f>
        <v>1.08</v>
      </c>
      <c r="C119" s="5">
        <f>Online_RAW!K119</f>
        <v>20.65</v>
      </c>
      <c r="D119" s="5">
        <f>Online_RAW!J119</f>
        <v>0.04</v>
      </c>
      <c r="E119" s="5">
        <f>(1-F119/100-G119/100)/(1-C119/100-D119/100-General!$B$17/100)</f>
        <v>1.0035600578585355</v>
      </c>
      <c r="F119" s="5">
        <f>N119*General!$B$14/(N119+O119)+O119*100/(N119+O119)</f>
        <v>20.801885480845232</v>
      </c>
      <c r="G119" s="5">
        <f>N119*General!$B$15/(N119+O119)</f>
        <v>3.9999047736946861E-2</v>
      </c>
      <c r="H119" s="5">
        <f>(N119+O119)*(1/General!$B$20)*((F119/100)-E119*(C119/100))*1000/B119</f>
        <v>3.8854678650384473</v>
      </c>
      <c r="I119" s="5">
        <f>(N119+O119)*(1/General!$B$20)*((D119/100)*E119-(G119/100))*1000/B119</f>
        <v>7.1072804723496773E-3</v>
      </c>
      <c r="J119" s="5">
        <f t="shared" si="1"/>
        <v>1.8291955355753146E-3</v>
      </c>
      <c r="K119" s="5">
        <f>MAX(Online_RAW!$L$2-Online_RAW!L119,0)</f>
        <v>0</v>
      </c>
      <c r="L119" s="5">
        <f>0.0039*(Online_RAW!M119)</f>
        <v>0</v>
      </c>
      <c r="M119" s="10">
        <f>Online_RAW!$N$2-Online_RAW!N119</f>
        <v>0</v>
      </c>
      <c r="N119" s="5">
        <f>Online_RAW!C119*60</f>
        <v>120.012</v>
      </c>
      <c r="O119" s="5">
        <f>MAX(0, Online_RAW!D119*60)</f>
        <v>2.8571428571428558E-3</v>
      </c>
      <c r="P119" s="5">
        <f>_xlfn.IFNA(VLOOKUP(A119,Sampling!$D$7:$E$14,2,FALSE),0)</f>
        <v>0</v>
      </c>
      <c r="Q119">
        <f>_xlfn.IFNA(VLOOKUP(A119,Refill!$D$6:$G$8,2,FALSE),0)</f>
        <v>0</v>
      </c>
    </row>
    <row r="120" spans="1:17" x14ac:dyDescent="0.25">
      <c r="A120" s="5">
        <f>ROUND((Online_RAW!B120-General!$B$10)*24,3)</f>
        <v>1.9670000000000001</v>
      </c>
      <c r="B120" s="5">
        <f>General!$B$12+Online_ANA!K120/1000+Online_ANA!L120/1000+Online_ANA!M120/1000/General!$B$22-SUM($P$2:P120)/1000/General!$B$24+SUM($Q$2:Q120)/1000/General!$B$24</f>
        <v>1.08</v>
      </c>
      <c r="C120" s="5">
        <f>Online_RAW!K120</f>
        <v>20.656666666666698</v>
      </c>
      <c r="D120" s="5">
        <f>Online_RAW!J120</f>
        <v>0.04</v>
      </c>
      <c r="E120" s="5">
        <f>(1-F120/100-G120/100)/(1-C120/100-D120/100-General!$B$17/100)</f>
        <v>1.0036687792896846</v>
      </c>
      <c r="F120" s="5">
        <f>N120*General!$B$14/(N120+O120)+O120*100/(N120+O120)</f>
        <v>20.8</v>
      </c>
      <c r="G120" s="5">
        <f>N120*General!$B$15/(N120+O120)</f>
        <v>0.04</v>
      </c>
      <c r="H120" s="5">
        <f>(N120+O120)*(1/General!$B$20)*((F120/100)-E120*(C120/100))*1000/B120</f>
        <v>3.3422248979174847</v>
      </c>
      <c r="I120" s="5">
        <f>(N120+O120)*(1/General!$B$20)*((D120/100)*E120-(G120/100))*1000/B120</f>
        <v>7.2610764211964258E-3</v>
      </c>
      <c r="J120" s="5">
        <f t="shared" si="1"/>
        <v>2.1725277750521063E-3</v>
      </c>
      <c r="K120" s="5">
        <f>MAX(Online_RAW!$L$2-Online_RAW!L120,0)</f>
        <v>0</v>
      </c>
      <c r="L120" s="5">
        <f>0.0039*(Online_RAW!M120)</f>
        <v>0</v>
      </c>
      <c r="M120" s="10">
        <f>Online_RAW!$N$2-Online_RAW!N120</f>
        <v>0</v>
      </c>
      <c r="N120" s="5">
        <f>Online_RAW!C120*60</f>
        <v>119.7739999999998</v>
      </c>
      <c r="O120" s="5">
        <f>MAX(0, Online_RAW!D120*60)</f>
        <v>0</v>
      </c>
      <c r="P120" s="5">
        <f>_xlfn.IFNA(VLOOKUP(A120,Sampling!$D$7:$E$14,2,FALSE),0)</f>
        <v>0</v>
      </c>
      <c r="Q120">
        <f>_xlfn.IFNA(VLOOKUP(A120,Refill!$D$6:$G$8,2,FALSE),0)</f>
        <v>0</v>
      </c>
    </row>
    <row r="121" spans="1:17" x14ac:dyDescent="0.25">
      <c r="A121" s="5">
        <f>ROUND((Online_RAW!B121-General!$B$10)*24,3)</f>
        <v>1.9830000000000001</v>
      </c>
      <c r="B121" s="5">
        <f>General!$B$12+Online_ANA!K121/1000+Online_ANA!L121/1000+Online_ANA!M121/1000/General!$B$22-SUM($P$2:P121)/1000/General!$B$24+SUM($Q$2:Q121)/1000/General!$B$24</f>
        <v>1.08</v>
      </c>
      <c r="C121" s="5">
        <f>Online_RAW!K121</f>
        <v>20.656666666666698</v>
      </c>
      <c r="D121" s="5">
        <f>Online_RAW!J121</f>
        <v>0.04</v>
      </c>
      <c r="E121" s="5">
        <f>(1-F121/100-G121/100)/(1-C121/100-D121/100-General!$B$17/100)</f>
        <v>1.0036687792896846</v>
      </c>
      <c r="F121" s="5">
        <f>N121*General!$B$14/(N121+O121)+O121*100/(N121+O121)</f>
        <v>20.8</v>
      </c>
      <c r="G121" s="5">
        <f>N121*General!$B$15/(N121+O121)</f>
        <v>0.04</v>
      </c>
      <c r="H121" s="5">
        <f>(N121+O121)*(1/General!$B$20)*((F121/100)-E121*(C121/100))*1000/B121</f>
        <v>3.3462829989435612</v>
      </c>
      <c r="I121" s="5">
        <f>(N121+O121)*(1/General!$B$20)*((D121/100)*E121-(G121/100))*1000/B121</f>
        <v>7.2698927583895439E-3</v>
      </c>
      <c r="J121" s="5">
        <f t="shared" ref="J121:J184" si="2">I121/H121</f>
        <v>2.1725277750521059E-3</v>
      </c>
      <c r="K121" s="5">
        <f>MAX(Online_RAW!$L$2-Online_RAW!L121,0)</f>
        <v>0</v>
      </c>
      <c r="L121" s="5">
        <f>0.0039*(Online_RAW!M121)</f>
        <v>0</v>
      </c>
      <c r="M121" s="10">
        <f>Online_RAW!$N$2-Online_RAW!N121</f>
        <v>0</v>
      </c>
      <c r="N121" s="5">
        <f>Online_RAW!C121*60</f>
        <v>119.9194285714284</v>
      </c>
      <c r="O121" s="5">
        <f>MAX(0, Online_RAW!D121*60)</f>
        <v>0</v>
      </c>
      <c r="P121" s="5">
        <f>_xlfn.IFNA(VLOOKUP(A121,Sampling!$D$7:$E$14,2,FALSE),0)</f>
        <v>0</v>
      </c>
      <c r="Q121">
        <f>_xlfn.IFNA(VLOOKUP(A121,Refill!$D$6:$G$8,2,FALSE),0)</f>
        <v>0</v>
      </c>
    </row>
    <row r="122" spans="1:17" x14ac:dyDescent="0.25">
      <c r="A122" s="5">
        <f>ROUND((Online_RAW!B122-General!$B$10)*24,3)</f>
        <v>2</v>
      </c>
      <c r="B122" s="5">
        <f>General!$B$12+Online_ANA!K122/1000+Online_ANA!L122/1000+Online_ANA!M122/1000/General!$B$22-SUM($P$2:P122)/1000/General!$B$24+SUM($Q$2:Q122)/1000/General!$B$24</f>
        <v>1.08</v>
      </c>
      <c r="C122" s="5">
        <f>Online_RAW!K122</f>
        <v>20.66</v>
      </c>
      <c r="D122" s="5">
        <f>Online_RAW!J122</f>
        <v>0.04</v>
      </c>
      <c r="E122" s="5">
        <f>(1-F122/100-G122/100)/(1-C122/100-D122/100-General!$B$17/100)</f>
        <v>1.0037111994342982</v>
      </c>
      <c r="F122" s="5">
        <f>N122*General!$B$14/(N122+O122)+O122*100/(N122+O122)</f>
        <v>20.8</v>
      </c>
      <c r="G122" s="5">
        <f>N122*General!$B$15/(N122+O122)</f>
        <v>0.04</v>
      </c>
      <c r="H122" s="5">
        <f>(N122+O122)*(1/General!$B$20)*((F122/100)-E122*(C122/100))*1000/B122</f>
        <v>3.1382761730807007</v>
      </c>
      <c r="I122" s="5">
        <f>(N122+O122)*(1/General!$B$20)*((D122/100)*E122-(G122/100))*1000/B122</f>
        <v>7.3566337920454887E-3</v>
      </c>
      <c r="J122" s="5">
        <f t="shared" si="2"/>
        <v>2.344163925134677E-3</v>
      </c>
      <c r="K122" s="5">
        <f>MAX(Online_RAW!$L$2-Online_RAW!L122,0)</f>
        <v>0</v>
      </c>
      <c r="L122" s="5">
        <f>0.0039*(Online_RAW!M122)</f>
        <v>0</v>
      </c>
      <c r="M122" s="10">
        <f>Online_RAW!$N$2-Online_RAW!N122</f>
        <v>0</v>
      </c>
      <c r="N122" s="5">
        <f>Online_RAW!C122*60</f>
        <v>119.9631818181816</v>
      </c>
      <c r="O122" s="5">
        <f>MAX(0, Online_RAW!D122*60)</f>
        <v>0</v>
      </c>
      <c r="P122" s="5">
        <f>_xlfn.IFNA(VLOOKUP(A122,Sampling!$D$7:$E$14,2,FALSE),0)</f>
        <v>0</v>
      </c>
      <c r="Q122">
        <f>_xlfn.IFNA(VLOOKUP(A122,Refill!$D$6:$G$8,2,FALSE),0)</f>
        <v>0</v>
      </c>
    </row>
    <row r="123" spans="1:17" x14ac:dyDescent="0.25">
      <c r="A123" s="5">
        <f>ROUND((Online_RAW!B123-General!$B$10)*24,3)</f>
        <v>2.0169999999999999</v>
      </c>
      <c r="B123" s="5">
        <f>General!$B$12+Online_ANA!K123/1000+Online_ANA!L123/1000+Online_ANA!M123/1000/General!$B$22-SUM($P$2:P123)/1000/General!$B$24+SUM($Q$2:Q123)/1000/General!$B$24</f>
        <v>1.08</v>
      </c>
      <c r="C123" s="5">
        <f>Online_RAW!K123</f>
        <v>20.66</v>
      </c>
      <c r="D123" s="5">
        <f>Online_RAW!J123</f>
        <v>0.04</v>
      </c>
      <c r="E123" s="5">
        <f>(1-F123/100-G123/100)/(1-C123/100-D123/100-General!$B$17/100)</f>
        <v>1.0037111994342982</v>
      </c>
      <c r="F123" s="5">
        <f>N123*General!$B$14/(N123+O123)+O123*100/(N123+O123)</f>
        <v>20.8</v>
      </c>
      <c r="G123" s="5">
        <f>N123*General!$B$15/(N123+O123)</f>
        <v>0.04</v>
      </c>
      <c r="H123" s="5">
        <f>(N123+O123)*(1/General!$B$20)*((F123/100)-E123*(C123/100))*1000/B123</f>
        <v>3.1384616735876882</v>
      </c>
      <c r="I123" s="5">
        <f>(N123+O123)*(1/General!$B$20)*((D123/100)*E123-(G123/100))*1000/B123</f>
        <v>7.3570686356420611E-3</v>
      </c>
      <c r="J123" s="5">
        <f t="shared" si="2"/>
        <v>2.3441639251346766E-3</v>
      </c>
      <c r="K123" s="5">
        <f>MAX(Online_RAW!$L$2-Online_RAW!L123,0)</f>
        <v>0</v>
      </c>
      <c r="L123" s="5">
        <f>0.0039*(Online_RAW!M123)</f>
        <v>0</v>
      </c>
      <c r="M123" s="10">
        <f>Online_RAW!$N$2-Online_RAW!N123</f>
        <v>0</v>
      </c>
      <c r="N123" s="5">
        <f>Online_RAW!C123*60</f>
        <v>119.970272727273</v>
      </c>
      <c r="O123" s="5">
        <f>MAX(0, Online_RAW!D123*60)</f>
        <v>0</v>
      </c>
      <c r="P123" s="5">
        <f>_xlfn.IFNA(VLOOKUP(A123,Sampling!$D$7:$E$14,2,FALSE),0)</f>
        <v>0</v>
      </c>
      <c r="Q123">
        <f>_xlfn.IFNA(VLOOKUP(A123,Refill!$D$6:$G$8,2,FALSE),0)</f>
        <v>0</v>
      </c>
    </row>
    <row r="124" spans="1:17" x14ac:dyDescent="0.25">
      <c r="A124" s="5">
        <f>ROUND((Online_RAW!B124-General!$B$10)*24,3)</f>
        <v>2.0329999999999999</v>
      </c>
      <c r="B124" s="5">
        <f>General!$B$12+Online_ANA!K124/1000+Online_ANA!L124/1000+Online_ANA!M124/1000/General!$B$22-SUM($P$2:P124)/1000/General!$B$24+SUM($Q$2:Q124)/1000/General!$B$24</f>
        <v>1.08</v>
      </c>
      <c r="C124" s="5">
        <f>Online_RAW!K124</f>
        <v>20.6533333333333</v>
      </c>
      <c r="D124" s="5">
        <f>Online_RAW!J124</f>
        <v>0.04</v>
      </c>
      <c r="E124" s="5">
        <f>(1-F124/100-G124/100)/(1-C124/100-D124/100-General!$B$17/100)</f>
        <v>1.0035594345997498</v>
      </c>
      <c r="F124" s="5">
        <f>N124*General!$B$14/(N124+O124)+O124*100/(N124+O124)</f>
        <v>20.805281555124569</v>
      </c>
      <c r="G124" s="5">
        <f>N124*General!$B$15/(N124+O124)</f>
        <v>3.9997332547916889E-2</v>
      </c>
      <c r="H124" s="5">
        <f>(N124+O124)*(1/General!$B$20)*((F124/100)-E124*(C124/100))*1000/B124</f>
        <v>3.8870020750574161</v>
      </c>
      <c r="I124" s="5">
        <f>(N124+O124)*(1/General!$B$20)*((D124/100)*E124-(G124/100))*1000/B124</f>
        <v>7.1880733483503474E-3</v>
      </c>
      <c r="J124" s="5">
        <f t="shared" si="2"/>
        <v>1.8492589428947424E-3</v>
      </c>
      <c r="K124" s="5">
        <f>MAX(Online_RAW!$L$2-Online_RAW!L124,0)</f>
        <v>0</v>
      </c>
      <c r="L124" s="5">
        <f>0.0039*(Online_RAW!M124)</f>
        <v>0</v>
      </c>
      <c r="M124" s="10">
        <f>Online_RAW!$N$2-Online_RAW!N124</f>
        <v>0</v>
      </c>
      <c r="N124" s="5">
        <f>Online_RAW!C124*60</f>
        <v>119.95666666666679</v>
      </c>
      <c r="O124" s="5">
        <f>MAX(0, Online_RAW!D124*60)</f>
        <v>7.9999999999999793E-3</v>
      </c>
      <c r="P124" s="5">
        <f>_xlfn.IFNA(VLOOKUP(A124,Sampling!$D$7:$E$14,2,FALSE),0)</f>
        <v>0</v>
      </c>
      <c r="Q124">
        <f>_xlfn.IFNA(VLOOKUP(A124,Refill!$D$6:$G$8,2,FALSE),0)</f>
        <v>0</v>
      </c>
    </row>
    <row r="125" spans="1:17" x14ac:dyDescent="0.25">
      <c r="A125" s="5">
        <f>ROUND((Online_RAW!B125-General!$B$10)*24,3)</f>
        <v>2.0499999999999998</v>
      </c>
      <c r="B125" s="5">
        <f>General!$B$12+Online_ANA!K125/1000+Online_ANA!L125/1000+Online_ANA!M125/1000/General!$B$22-SUM($P$2:P125)/1000/General!$B$24+SUM($Q$2:Q125)/1000/General!$B$24</f>
        <v>1.08</v>
      </c>
      <c r="C125" s="5">
        <f>Online_RAW!K125</f>
        <v>20.66</v>
      </c>
      <c r="D125" s="5">
        <f>Online_RAW!J125</f>
        <v>0.04</v>
      </c>
      <c r="E125" s="5">
        <f>(1-F125/100-G125/100)/(1-C125/100-D125/100-General!$B$17/100)</f>
        <v>1.0037111994342982</v>
      </c>
      <c r="F125" s="5">
        <f>N125*General!$B$14/(N125+O125)+O125*100/(N125+O125)</f>
        <v>20.8</v>
      </c>
      <c r="G125" s="5">
        <f>N125*General!$B$15/(N125+O125)</f>
        <v>0.04</v>
      </c>
      <c r="H125" s="5">
        <f>(N125+O125)*(1/General!$B$20)*((F125/100)-E125*(C125/100))*1000/B125</f>
        <v>3.1361429172505022</v>
      </c>
      <c r="I125" s="5">
        <f>(N125+O125)*(1/General!$B$20)*((D125/100)*E125-(G125/100))*1000/B125</f>
        <v>7.3516330906852516E-3</v>
      </c>
      <c r="J125" s="5">
        <f t="shared" si="2"/>
        <v>2.3441639251346761E-3</v>
      </c>
      <c r="K125" s="5">
        <f>MAX(Online_RAW!$L$2-Online_RAW!L125,0)</f>
        <v>0</v>
      </c>
      <c r="L125" s="5">
        <f>0.0039*(Online_RAW!M125)</f>
        <v>0</v>
      </c>
      <c r="M125" s="10">
        <f>Online_RAW!$N$2-Online_RAW!N125</f>
        <v>0</v>
      </c>
      <c r="N125" s="5">
        <f>Online_RAW!C125*60</f>
        <v>119.8816363636362</v>
      </c>
      <c r="O125" s="5">
        <f>MAX(0, Online_RAW!D125*60)</f>
        <v>0</v>
      </c>
      <c r="P125" s="5">
        <f>_xlfn.IFNA(VLOOKUP(A125,Sampling!$D$7:$E$14,2,FALSE),0)</f>
        <v>0</v>
      </c>
      <c r="Q125">
        <f>_xlfn.IFNA(VLOOKUP(A125,Refill!$D$6:$G$8,2,FALSE),0)</f>
        <v>0</v>
      </c>
    </row>
    <row r="126" spans="1:17" x14ac:dyDescent="0.25">
      <c r="A126" s="5">
        <f>ROUND((Online_RAW!B126-General!$B$10)*24,3)</f>
        <v>2.0670000000000002</v>
      </c>
      <c r="B126" s="5">
        <f>General!$B$12+Online_ANA!K126/1000+Online_ANA!L126/1000+Online_ANA!M126/1000/General!$B$22-SUM($P$2:P126)/1000/General!$B$24+SUM($Q$2:Q126)/1000/General!$B$24</f>
        <v>1.08</v>
      </c>
      <c r="C126" s="5">
        <f>Online_RAW!K126</f>
        <v>20.66</v>
      </c>
      <c r="D126" s="5">
        <f>Online_RAW!J126</f>
        <v>0.04</v>
      </c>
      <c r="E126" s="5">
        <f>(1-F126/100-G126/100)/(1-C126/100-D126/100-General!$B$17/100)</f>
        <v>1.0036518526748501</v>
      </c>
      <c r="F126" s="5">
        <f>N126*General!$B$14/(N126+O126)+O126*100/(N126+O126)</f>
        <v>20.804682884230971</v>
      </c>
      <c r="G126" s="5">
        <f>N126*General!$B$15/(N126+O126)</f>
        <v>3.9997634906954058E-2</v>
      </c>
      <c r="H126" s="5">
        <f>(N126+O126)*(1/General!$B$20)*((F126/100)-E126*(C126/100))*1000/B126</f>
        <v>3.4300469512212364</v>
      </c>
      <c r="I126" s="5">
        <f>(N126+O126)*(1/General!$B$20)*((D126/100)*E126-(G126/100))*1000/B126</f>
        <v>7.3539243819436377E-3</v>
      </c>
      <c r="J126" s="5">
        <f t="shared" si="2"/>
        <v>2.1439719299834485E-3</v>
      </c>
      <c r="K126" s="5">
        <f>MAX(Online_RAW!$L$2-Online_RAW!L126,0)</f>
        <v>0</v>
      </c>
      <c r="L126" s="5">
        <f>0.0039*(Online_RAW!M126)</f>
        <v>0</v>
      </c>
      <c r="M126" s="10">
        <f>Online_RAW!$N$2-Online_RAW!N126</f>
        <v>0</v>
      </c>
      <c r="N126" s="5">
        <f>Online_RAW!C126*60</f>
        <v>119.919</v>
      </c>
      <c r="O126" s="5">
        <f>MAX(0, Online_RAW!D126*60)</f>
        <v>7.09090909090908E-3</v>
      </c>
      <c r="P126" s="5">
        <f>_xlfn.IFNA(VLOOKUP(A126,Sampling!$D$7:$E$14,2,FALSE),0)</f>
        <v>0</v>
      </c>
      <c r="Q126">
        <f>_xlfn.IFNA(VLOOKUP(A126,Refill!$D$6:$G$8,2,FALSE),0)</f>
        <v>0</v>
      </c>
    </row>
    <row r="127" spans="1:17" x14ac:dyDescent="0.25">
      <c r="A127" s="5">
        <f>ROUND((Online_RAW!B127-General!$B$10)*24,3)</f>
        <v>2.0830000000000002</v>
      </c>
      <c r="B127" s="5">
        <f>General!$B$12+Online_ANA!K127/1000+Online_ANA!L127/1000+Online_ANA!M127/1000/General!$B$22-SUM($P$2:P127)/1000/General!$B$24+SUM($Q$2:Q127)/1000/General!$B$24</f>
        <v>1.08</v>
      </c>
      <c r="C127" s="5">
        <f>Online_RAW!K127</f>
        <v>20.66</v>
      </c>
      <c r="D127" s="5">
        <f>Online_RAW!J127</f>
        <v>0.04</v>
      </c>
      <c r="E127" s="5">
        <f>(1-F127/100-G127/100)/(1-C127/100-D127/100-General!$B$17/100)</f>
        <v>1.0035130621035118</v>
      </c>
      <c r="F127" s="5">
        <f>N127*General!$B$14/(N127+O127)+O127*100/(N127+O127)</f>
        <v>20.815634454021346</v>
      </c>
      <c r="G127" s="5">
        <f>N127*General!$B$15/(N127+O127)</f>
        <v>3.9992103811100327E-2</v>
      </c>
      <c r="H127" s="5">
        <f>(N127+O127)*(1/General!$B$20)*((F127/100)-E127*(C127/100))*1000/B127</f>
        <v>4.1216682291174216</v>
      </c>
      <c r="I127" s="5">
        <f>(N127+O127)*(1/General!$B$20)*((D127/100)*E127-(G127/100))*1000/B127</f>
        <v>7.3654270304142839E-3</v>
      </c>
      <c r="J127" s="5">
        <f t="shared" si="2"/>
        <v>1.7870014326678235E-3</v>
      </c>
      <c r="K127" s="5">
        <f>MAX(Online_RAW!$L$2-Online_RAW!L127,0)</f>
        <v>0</v>
      </c>
      <c r="L127" s="5">
        <f>0.0039*(Online_RAW!M127)</f>
        <v>0</v>
      </c>
      <c r="M127" s="10">
        <f>Online_RAW!$N$2-Online_RAW!N127</f>
        <v>0</v>
      </c>
      <c r="N127" s="5">
        <f>Online_RAW!C127*60</f>
        <v>120.1065714285714</v>
      </c>
      <c r="O127" s="5">
        <f>MAX(0, Online_RAW!D127*60)</f>
        <v>2.3714285714285698E-2</v>
      </c>
      <c r="P127" s="5">
        <f>_xlfn.IFNA(VLOOKUP(A127,Sampling!$D$7:$E$14,2,FALSE),0)</f>
        <v>0</v>
      </c>
      <c r="Q127">
        <f>_xlfn.IFNA(VLOOKUP(A127,Refill!$D$6:$G$8,2,FALSE),0)</f>
        <v>0</v>
      </c>
    </row>
    <row r="128" spans="1:17" x14ac:dyDescent="0.25">
      <c r="A128" s="5">
        <f>ROUND((Online_RAW!B128-General!$B$10)*24,3)</f>
        <v>2.1</v>
      </c>
      <c r="B128" s="5">
        <f>General!$B$12+Online_ANA!K128/1000+Online_ANA!L128/1000+Online_ANA!M128/1000/General!$B$22-SUM($P$2:P128)/1000/General!$B$24+SUM($Q$2:Q128)/1000/General!$B$24</f>
        <v>1.08</v>
      </c>
      <c r="C128" s="5">
        <f>Online_RAW!K128</f>
        <v>20.67</v>
      </c>
      <c r="D128" s="5">
        <f>Online_RAW!J128</f>
        <v>0.04</v>
      </c>
      <c r="E128" s="5">
        <f>(1-F128/100-G128/100)/(1-C128/100-D128/100-General!$B$17/100)</f>
        <v>1.0037500808969704</v>
      </c>
      <c r="F128" s="5">
        <f>N128*General!$B$14/(N128+O128)+O128*100/(N128+O128)</f>
        <v>20.806974547027359</v>
      </c>
      <c r="G128" s="5">
        <f>N128*General!$B$15/(N128+O128)</f>
        <v>3.9996477501501336E-2</v>
      </c>
      <c r="H128" s="5">
        <f>(N128+O128)*(1/General!$B$20)*((F128/100)-E128*(C128/100))*1000/B128</f>
        <v>2.9486781681498284</v>
      </c>
      <c r="I128" s="5">
        <f>(N128+O128)*(1/General!$B$20)*((D128/100)*E128-(G128/100))*1000/B128</f>
        <v>7.6134397414836198E-3</v>
      </c>
      <c r="J128" s="5">
        <f t="shared" si="2"/>
        <v>2.5819839627532946E-3</v>
      </c>
      <c r="K128" s="5">
        <f>MAX(Online_RAW!$L$2-Online_RAW!L128,0)</f>
        <v>0</v>
      </c>
      <c r="L128" s="5">
        <f>0.0039*(Online_RAW!M128)</f>
        <v>0</v>
      </c>
      <c r="M128" s="10">
        <f>Online_RAW!$N$2-Online_RAW!N128</f>
        <v>0</v>
      </c>
      <c r="N128" s="5">
        <f>Online_RAW!C128*60</f>
        <v>120.03409090909079</v>
      </c>
      <c r="O128" s="5">
        <f>MAX(0, Online_RAW!D128*60)</f>
        <v>1.057142857142856E-2</v>
      </c>
      <c r="P128" s="5">
        <f>_xlfn.IFNA(VLOOKUP(A128,Sampling!$D$7:$E$14,2,FALSE),0)</f>
        <v>0</v>
      </c>
      <c r="Q128">
        <f>_xlfn.IFNA(VLOOKUP(A128,Refill!$D$6:$G$8,2,FALSE),0)</f>
        <v>0</v>
      </c>
    </row>
    <row r="129" spans="1:17" x14ac:dyDescent="0.25">
      <c r="A129" s="5">
        <f>ROUND((Online_RAW!B129-General!$B$10)*24,3)</f>
        <v>2.117</v>
      </c>
      <c r="B129" s="5">
        <f>General!$B$12+Online_ANA!K129/1000+Online_ANA!L129/1000+Online_ANA!M129/1000/General!$B$22-SUM($P$2:P129)/1000/General!$B$24+SUM($Q$2:Q129)/1000/General!$B$24</f>
        <v>1.08</v>
      </c>
      <c r="C129" s="5">
        <f>Online_RAW!K129</f>
        <v>20.66</v>
      </c>
      <c r="D129" s="5">
        <f>Online_RAW!J129</f>
        <v>0.04</v>
      </c>
      <c r="E129" s="5">
        <f>(1-F129/100-G129/100)/(1-C129/100-D129/100-General!$B$17/100)</f>
        <v>1.003613138019436</v>
      </c>
      <c r="F129" s="5">
        <f>N129*General!$B$14/(N129+O129)+O129*100/(N129+O129)</f>
        <v>20.807737747732073</v>
      </c>
      <c r="G129" s="5">
        <f>N129*General!$B$15/(N129+O129)</f>
        <v>3.9996092046599957E-2</v>
      </c>
      <c r="H129" s="5">
        <f>(N129+O129)*(1/General!$B$20)*((F129/100)-E129*(C129/100))*1000/B129</f>
        <v>3.6202882040780939</v>
      </c>
      <c r="I129" s="5">
        <f>(N129+O129)*(1/General!$B$20)*((D129/100)*E129-(G129/100))*1000/B129</f>
        <v>7.3521635043030924E-3</v>
      </c>
      <c r="J129" s="5">
        <f t="shared" si="2"/>
        <v>2.0308227107502675E-3</v>
      </c>
      <c r="K129" s="5">
        <f>MAX(Online_RAW!$L$2-Online_RAW!L129,0)</f>
        <v>0</v>
      </c>
      <c r="L129" s="5">
        <f>0.0039*(Online_RAW!M129)</f>
        <v>0</v>
      </c>
      <c r="M129" s="10">
        <f>Online_RAW!$N$2-Online_RAW!N129</f>
        <v>0</v>
      </c>
      <c r="N129" s="5">
        <f>Online_RAW!C129*60</f>
        <v>119.8902857142858</v>
      </c>
      <c r="O129" s="5">
        <f>MAX(0, Online_RAW!D129*60)</f>
        <v>1.17142857142857E-2</v>
      </c>
      <c r="P129" s="5">
        <f>_xlfn.IFNA(VLOOKUP(A129,Sampling!$D$7:$E$14,2,FALSE),0)</f>
        <v>0</v>
      </c>
      <c r="Q129">
        <f>_xlfn.IFNA(VLOOKUP(A129,Refill!$D$6:$G$8,2,FALSE),0)</f>
        <v>0</v>
      </c>
    </row>
    <row r="130" spans="1:17" x14ac:dyDescent="0.25">
      <c r="A130" s="5">
        <f>ROUND((Online_RAW!B130-General!$B$10)*24,3)</f>
        <v>2.133</v>
      </c>
      <c r="B130" s="5">
        <f>General!$B$12+Online_ANA!K130/1000+Online_ANA!L130/1000+Online_ANA!M130/1000/General!$B$22-SUM($P$2:P130)/1000/General!$B$24+SUM($Q$2:Q130)/1000/General!$B$24</f>
        <v>1.08</v>
      </c>
      <c r="C130" s="5">
        <f>Online_RAW!K130</f>
        <v>20.65</v>
      </c>
      <c r="D130" s="5">
        <f>Online_RAW!J130</f>
        <v>0.04</v>
      </c>
      <c r="E130" s="5">
        <f>(1-F130/100-G130/100)/(1-C130/100-D130/100-General!$B$17/100)</f>
        <v>1.0035839497564378</v>
      </c>
      <c r="F130" s="5">
        <f>N130*General!$B$14/(N130+O130)+O130*100/(N130+O130)</f>
        <v>20.8</v>
      </c>
      <c r="G130" s="5">
        <f>N130*General!$B$15/(N130+O130)</f>
        <v>0.04</v>
      </c>
      <c r="H130" s="5">
        <f>(N130+O130)*(1/General!$B$20)*((F130/100)-E130*(C130/100))*1000/B130</f>
        <v>3.7659148886449367</v>
      </c>
      <c r="I130" s="5">
        <f>(N130+O130)*(1/General!$B$20)*((D130/100)*E130-(G130/100))*1000/B130</f>
        <v>7.1044055418343658E-3</v>
      </c>
      <c r="J130" s="5">
        <f t="shared" si="2"/>
        <v>1.8865018865019266E-3</v>
      </c>
      <c r="K130" s="5">
        <f>MAX(Online_RAW!$L$2-Online_RAW!L130,0)</f>
        <v>0</v>
      </c>
      <c r="L130" s="5">
        <f>0.0039*(Online_RAW!M130)</f>
        <v>0</v>
      </c>
      <c r="M130" s="10">
        <f>Online_RAW!$N$2-Online_RAW!N130</f>
        <v>0</v>
      </c>
      <c r="N130" s="5">
        <f>Online_RAW!C130*60</f>
        <v>119.96345454545461</v>
      </c>
      <c r="O130" s="5">
        <f>MAX(0, Online_RAW!D130*60)</f>
        <v>0</v>
      </c>
      <c r="P130" s="5">
        <f>_xlfn.IFNA(VLOOKUP(A130,Sampling!$D$7:$E$14,2,FALSE),0)</f>
        <v>0</v>
      </c>
      <c r="Q130">
        <f>_xlfn.IFNA(VLOOKUP(A130,Refill!$D$6:$G$8,2,FALSE),0)</f>
        <v>0</v>
      </c>
    </row>
    <row r="131" spans="1:17" x14ac:dyDescent="0.25">
      <c r="A131" s="5">
        <f>ROUND((Online_RAW!B131-General!$B$10)*24,3)</f>
        <v>2.15</v>
      </c>
      <c r="B131" s="5">
        <f>General!$B$12+Online_ANA!K131/1000+Online_ANA!L131/1000+Online_ANA!M131/1000/General!$B$22-SUM($P$2:P131)/1000/General!$B$24+SUM($Q$2:Q131)/1000/General!$B$24</f>
        <v>1.08</v>
      </c>
      <c r="C131" s="5">
        <f>Online_RAW!K131</f>
        <v>20.65</v>
      </c>
      <c r="D131" s="5">
        <f>Online_RAW!J131</f>
        <v>0.04</v>
      </c>
      <c r="E131" s="5">
        <f>(1-F131/100-G131/100)/(1-C131/100-D131/100-General!$B$17/100)</f>
        <v>1.0035839497564378</v>
      </c>
      <c r="F131" s="5">
        <f>N131*General!$B$14/(N131+O131)+O131*100/(N131+O131)</f>
        <v>20.8</v>
      </c>
      <c r="G131" s="5">
        <f>N131*General!$B$15/(N131+O131)</f>
        <v>0.04</v>
      </c>
      <c r="H131" s="5">
        <f>(N131+O131)*(1/General!$B$20)*((F131/100)-E131*(C131/100))*1000/B131</f>
        <v>3.771925065043725</v>
      </c>
      <c r="I131" s="5">
        <f>(N131+O131)*(1/General!$B$20)*((D131/100)*E131-(G131/100))*1000/B131</f>
        <v>7.1157437509488872E-3</v>
      </c>
      <c r="J131" s="5">
        <f t="shared" si="2"/>
        <v>1.886501886501926E-3</v>
      </c>
      <c r="K131" s="5">
        <f>MAX(Online_RAW!$L$2-Online_RAW!L131,0)</f>
        <v>0</v>
      </c>
      <c r="L131" s="5">
        <f>0.0039*(Online_RAW!M131)</f>
        <v>0</v>
      </c>
      <c r="M131" s="10">
        <f>Online_RAW!$N$2-Online_RAW!N131</f>
        <v>0</v>
      </c>
      <c r="N131" s="5">
        <f>Online_RAW!C131*60</f>
        <v>120.15490909090919</v>
      </c>
      <c r="O131" s="5">
        <f>MAX(0, Online_RAW!D131*60)</f>
        <v>0</v>
      </c>
      <c r="P131" s="5">
        <f>_xlfn.IFNA(VLOOKUP(A131,Sampling!$D$7:$E$14,2,FALSE),0)</f>
        <v>0</v>
      </c>
      <c r="Q131">
        <f>_xlfn.IFNA(VLOOKUP(A131,Refill!$D$6:$G$8,2,FALSE),0)</f>
        <v>0</v>
      </c>
    </row>
    <row r="132" spans="1:17" x14ac:dyDescent="0.25">
      <c r="A132" s="5">
        <f>ROUND((Online_RAW!B132-General!$B$10)*24,3)</f>
        <v>2.1669999999999998</v>
      </c>
      <c r="B132" s="5">
        <f>General!$B$12+Online_ANA!K132/1000+Online_ANA!L132/1000+Online_ANA!M132/1000/General!$B$22-SUM($P$2:P132)/1000/General!$B$24+SUM($Q$2:Q132)/1000/General!$B$24</f>
        <v>1.08</v>
      </c>
      <c r="C132" s="5">
        <f>Online_RAW!K132</f>
        <v>20.66</v>
      </c>
      <c r="D132" s="5">
        <f>Online_RAW!J132</f>
        <v>0.04</v>
      </c>
      <c r="E132" s="5">
        <f>(1-F132/100-G132/100)/(1-C132/100-D132/100-General!$B$17/100)</f>
        <v>1.0037111994342982</v>
      </c>
      <c r="F132" s="5">
        <f>N132*General!$B$14/(N132+O132)+O132*100/(N132+O132)</f>
        <v>20.8</v>
      </c>
      <c r="G132" s="5">
        <f>N132*General!$B$15/(N132+O132)</f>
        <v>0.04</v>
      </c>
      <c r="H132" s="5">
        <f>(N132+O132)*(1/General!$B$20)*((F132/100)-E132*(C132/100))*1000/B132</f>
        <v>3.1381620189225745</v>
      </c>
      <c r="I132" s="5">
        <f>(N132+O132)*(1/General!$B$20)*((D132/100)*E132-(G132/100))*1000/B132</f>
        <v>7.3563661959861037E-3</v>
      </c>
      <c r="J132" s="5">
        <f t="shared" si="2"/>
        <v>2.3441639251346766E-3</v>
      </c>
      <c r="K132" s="5">
        <f>MAX(Online_RAW!$L$2-Online_RAW!L132,0)</f>
        <v>0</v>
      </c>
      <c r="L132" s="5">
        <f>0.0039*(Online_RAW!M132)</f>
        <v>0</v>
      </c>
      <c r="M132" s="10">
        <f>Online_RAW!$N$2-Online_RAW!N132</f>
        <v>0</v>
      </c>
      <c r="N132" s="5">
        <f>Online_RAW!C132*60</f>
        <v>119.9588181818184</v>
      </c>
      <c r="O132" s="5">
        <f>MAX(0, Online_RAW!D132*60)</f>
        <v>0</v>
      </c>
      <c r="P132" s="5">
        <f>_xlfn.IFNA(VLOOKUP(A132,Sampling!$D$7:$E$14,2,FALSE),0)</f>
        <v>0</v>
      </c>
      <c r="Q132">
        <f>_xlfn.IFNA(VLOOKUP(A132,Refill!$D$6:$G$8,2,FALSE),0)</f>
        <v>0</v>
      </c>
    </row>
    <row r="133" spans="1:17" x14ac:dyDescent="0.25">
      <c r="A133" s="5">
        <f>ROUND((Online_RAW!B133-General!$B$10)*24,3)</f>
        <v>2.1829999999999998</v>
      </c>
      <c r="B133" s="5">
        <f>General!$B$12+Online_ANA!K133/1000+Online_ANA!L133/1000+Online_ANA!M133/1000/General!$B$22-SUM($P$2:P133)/1000/General!$B$24+SUM($Q$2:Q133)/1000/General!$B$24</f>
        <v>1.08</v>
      </c>
      <c r="C133" s="5">
        <f>Online_RAW!K133</f>
        <v>20.663333333333298</v>
      </c>
      <c r="D133" s="5">
        <f>Online_RAW!J133</f>
        <v>4.4999999999999998E-2</v>
      </c>
      <c r="E133" s="5">
        <f>(1-F133/100-G133/100)/(1-C133/100-D133/100-General!$B$17/100)</f>
        <v>1.0037625354496844</v>
      </c>
      <c r="F133" s="5">
        <f>N133*General!$B$14/(N133+O133)+O133*100/(N133+O133)</f>
        <v>20.804318135350645</v>
      </c>
      <c r="G133" s="5">
        <f>N133*General!$B$15/(N133+O133)</f>
        <v>3.9997819123560284E-2</v>
      </c>
      <c r="H133" s="5">
        <f>(N133+O133)*(1/General!$B$20)*((F133/100)-E133*(C133/100))*1000/B133</f>
        <v>3.1362137394383214</v>
      </c>
      <c r="I133" s="5">
        <f>(N133+O133)*(1/General!$B$20)*((D133/100)*E133-(G133/100))*1000/B133</f>
        <v>0.25647304349620176</v>
      </c>
      <c r="J133" s="5">
        <f t="shared" si="2"/>
        <v>8.177792229879545E-2</v>
      </c>
      <c r="K133" s="5">
        <f>MAX(Online_RAW!$L$2-Online_RAW!L133,0)</f>
        <v>0</v>
      </c>
      <c r="L133" s="5">
        <f>0.0039*(Online_RAW!M133)</f>
        <v>0</v>
      </c>
      <c r="M133" s="10">
        <f>Online_RAW!$N$2-Online_RAW!N133</f>
        <v>0</v>
      </c>
      <c r="N133" s="5">
        <f>Online_RAW!C133*60</f>
        <v>120.045272727273</v>
      </c>
      <c r="O133" s="5">
        <f>MAX(0, Online_RAW!D133*60)</f>
        <v>6.5454545454545401E-3</v>
      </c>
      <c r="P133" s="5">
        <f>_xlfn.IFNA(VLOOKUP(A133,Sampling!$D$7:$E$14,2,FALSE),0)</f>
        <v>0</v>
      </c>
      <c r="Q133">
        <f>_xlfn.IFNA(VLOOKUP(A133,Refill!$D$6:$G$8,2,FALSE),0)</f>
        <v>0</v>
      </c>
    </row>
    <row r="134" spans="1:17" x14ac:dyDescent="0.25">
      <c r="A134" s="5">
        <f>ROUND((Online_RAW!B134-General!$B$10)*24,3)</f>
        <v>2.2000000000000002</v>
      </c>
      <c r="B134" s="5">
        <f>General!$B$12+Online_ANA!K134/1000+Online_ANA!L134/1000+Online_ANA!M134/1000/General!$B$22-SUM($P$2:P134)/1000/General!$B$24+SUM($Q$2:Q134)/1000/General!$B$24</f>
        <v>1.08</v>
      </c>
      <c r="C134" s="5">
        <f>Online_RAW!K134</f>
        <v>20.664999999999999</v>
      </c>
      <c r="D134" s="5">
        <f>Online_RAW!J134</f>
        <v>0.05</v>
      </c>
      <c r="E134" s="5">
        <f>(1-F134/100-G134/100)/(1-C134/100-D134/100-General!$B$17/100)</f>
        <v>1.0038720282280811</v>
      </c>
      <c r="F134" s="5">
        <f>N134*General!$B$14/(N134+O134)+O134*100/(N134+O134)</f>
        <v>20.802375146027046</v>
      </c>
      <c r="G134" s="5">
        <f>N134*General!$B$15/(N134+O134)</f>
        <v>3.9998800431299476E-2</v>
      </c>
      <c r="H134" s="5">
        <f>(N134+O134)*(1/General!$B$20)*((F134/100)-E134*(C134/100))*1000/B134</f>
        <v>2.8444675503869958</v>
      </c>
      <c r="I134" s="5">
        <f>(N134+O134)*(1/General!$B$20)*((D134/100)*E134-(G134/100))*1000/B134</f>
        <v>0.50556033800585787</v>
      </c>
      <c r="J134" s="5">
        <f t="shared" si="2"/>
        <v>0.17773461255941392</v>
      </c>
      <c r="K134" s="5">
        <f>MAX(Online_RAW!$L$2-Online_RAW!L134,0)</f>
        <v>0</v>
      </c>
      <c r="L134" s="5">
        <f>0.0039*(Online_RAW!M134)</f>
        <v>0</v>
      </c>
      <c r="M134" s="10">
        <f>Online_RAW!$N$2-Online_RAW!N134</f>
        <v>0</v>
      </c>
      <c r="N134" s="5">
        <f>Online_RAW!C134*60</f>
        <v>120.03954545454542</v>
      </c>
      <c r="O134" s="5">
        <f>MAX(0, Online_RAW!D134*60)</f>
        <v>3.5999999999999999E-3</v>
      </c>
      <c r="P134" s="5">
        <f>_xlfn.IFNA(VLOOKUP(A134,Sampling!$D$7:$E$14,2,FALSE),0)</f>
        <v>0</v>
      </c>
      <c r="Q134">
        <f>_xlfn.IFNA(VLOOKUP(A134,Refill!$D$6:$G$8,2,FALSE),0)</f>
        <v>0</v>
      </c>
    </row>
    <row r="135" spans="1:17" x14ac:dyDescent="0.25">
      <c r="A135" s="5">
        <f>ROUND((Online_RAW!B135-General!$B$10)*24,3)</f>
        <v>2.2170000000000001</v>
      </c>
      <c r="B135" s="5">
        <f>General!$B$12+Online_ANA!K135/1000+Online_ANA!L135/1000+Online_ANA!M135/1000/General!$B$22-SUM($P$2:P135)/1000/General!$B$24+SUM($Q$2:Q135)/1000/General!$B$24</f>
        <v>1.08</v>
      </c>
      <c r="C135" s="5">
        <f>Online_RAW!K135</f>
        <v>20.65</v>
      </c>
      <c r="D135" s="5">
        <f>Online_RAW!J135</f>
        <v>4.33333333333333E-2</v>
      </c>
      <c r="E135" s="5">
        <f>(1-F135/100-G135/100)/(1-C135/100-D135/100-General!$B$17/100)</f>
        <v>1.0036263627305488</v>
      </c>
      <c r="F135" s="5">
        <f>N135*General!$B$14/(N135+O135)+O135*100/(N135+O135)</f>
        <v>20.8</v>
      </c>
      <c r="G135" s="5">
        <f>N135*General!$B$15/(N135+O135)</f>
        <v>0.04</v>
      </c>
      <c r="H135" s="5">
        <f>(N135+O135)*(1/General!$B$20)*((F135/100)-E135*(C135/100))*1000/B135</f>
        <v>3.7245586004378533</v>
      </c>
      <c r="I135" s="5">
        <f>(N135+O135)*(1/General!$B$20)*((D135/100)*E135-(G135/100))*1000/B135</f>
        <v>0.17307296609958023</v>
      </c>
      <c r="J135" s="5">
        <f t="shared" si="2"/>
        <v>4.6468047537024666E-2</v>
      </c>
      <c r="K135" s="5">
        <f>MAX(Online_RAW!$L$2-Online_RAW!L135,0)</f>
        <v>0</v>
      </c>
      <c r="L135" s="5">
        <f>0.0039*(Online_RAW!M135)</f>
        <v>0</v>
      </c>
      <c r="M135" s="10">
        <f>Online_RAW!$N$2-Online_RAW!N135</f>
        <v>0</v>
      </c>
      <c r="N135" s="5">
        <f>Online_RAW!C135*60</f>
        <v>120.02942857142881</v>
      </c>
      <c r="O135" s="5">
        <f>MAX(0, Online_RAW!D135*60)</f>
        <v>0</v>
      </c>
      <c r="P135" s="5">
        <f>_xlfn.IFNA(VLOOKUP(A135,Sampling!$D$7:$E$14,2,FALSE),0)</f>
        <v>0</v>
      </c>
      <c r="Q135">
        <f>_xlfn.IFNA(VLOOKUP(A135,Refill!$D$6:$G$8,2,FALSE),0)</f>
        <v>0</v>
      </c>
    </row>
    <row r="136" spans="1:17" x14ac:dyDescent="0.25">
      <c r="A136" s="5">
        <f>ROUND((Online_RAW!B136-General!$B$10)*24,3)</f>
        <v>2.2330000000000001</v>
      </c>
      <c r="B136" s="5">
        <f>General!$B$12+Online_ANA!K136/1000+Online_ANA!L136/1000+Online_ANA!M136/1000/General!$B$22-SUM($P$2:P136)/1000/General!$B$24+SUM($Q$2:Q136)/1000/General!$B$24</f>
        <v>1.08</v>
      </c>
      <c r="C136" s="5">
        <f>Online_RAW!K136</f>
        <v>20.645</v>
      </c>
      <c r="D136" s="5">
        <f>Online_RAW!J136</f>
        <v>0.05</v>
      </c>
      <c r="E136" s="5">
        <f>(1-F136/100-G136/100)/(1-C136/100-D136/100-General!$B$17/100)</f>
        <v>1.0035926090460952</v>
      </c>
      <c r="F136" s="5">
        <f>N136*General!$B$14/(N136+O136)+O136*100/(N136+O136)</f>
        <v>20.804337132061253</v>
      </c>
      <c r="G136" s="5">
        <f>N136*General!$B$15/(N136+O136)</f>
        <v>3.9997809529261998E-2</v>
      </c>
      <c r="H136" s="5">
        <f>(N136+O136)*(1/General!$B$20)*((F136/100)-E136*(C136/100))*1000/B136</f>
        <v>4.2219609917506036</v>
      </c>
      <c r="I136" s="5">
        <f>(N136+O136)*(1/General!$B$20)*((D136/100)*E136-(G136/100))*1000/B136</f>
        <v>0.50473643791093759</v>
      </c>
      <c r="J136" s="5">
        <f t="shared" si="2"/>
        <v>0.11955023717584196</v>
      </c>
      <c r="K136" s="5">
        <f>MAX(Online_RAW!$L$2-Online_RAW!L136,0)</f>
        <v>0</v>
      </c>
      <c r="L136" s="5">
        <f>0.0039*(Online_RAW!M136)</f>
        <v>0</v>
      </c>
      <c r="M136" s="10">
        <f>Online_RAW!$N$2-Online_RAW!N136</f>
        <v>0</v>
      </c>
      <c r="N136" s="5">
        <f>Online_RAW!C136*60</f>
        <v>119.993727272727</v>
      </c>
      <c r="O136" s="5">
        <f>MAX(0, Online_RAW!D136*60)</f>
        <v>6.5714285714285996E-3</v>
      </c>
      <c r="P136" s="5">
        <f>_xlfn.IFNA(VLOOKUP(A136,Sampling!$D$7:$E$14,2,FALSE),0)</f>
        <v>0</v>
      </c>
      <c r="Q136">
        <f>_xlfn.IFNA(VLOOKUP(A136,Refill!$D$6:$G$8,2,FALSE),0)</f>
        <v>0</v>
      </c>
    </row>
    <row r="137" spans="1:17" x14ac:dyDescent="0.25">
      <c r="A137" s="5">
        <f>ROUND((Online_RAW!B137-General!$B$10)*24,3)</f>
        <v>2.25</v>
      </c>
      <c r="B137" s="5">
        <f>General!$B$12+Online_ANA!K137/1000+Online_ANA!L137/1000+Online_ANA!M137/1000/General!$B$22-SUM($P$2:P137)/1000/General!$B$24+SUM($Q$2:Q137)/1000/General!$B$24</f>
        <v>1.08</v>
      </c>
      <c r="C137" s="5">
        <f>Online_RAW!K137</f>
        <v>20.645</v>
      </c>
      <c r="D137" s="5">
        <f>Online_RAW!J137</f>
        <v>0.04</v>
      </c>
      <c r="E137" s="5">
        <f>(1-F137/100-G137/100)/(1-C137/100-D137/100-General!$B$17/100)</f>
        <v>1.0034103522278122</v>
      </c>
      <c r="F137" s="5">
        <f>N137*General!$B$14/(N137+O137)+O137*100/(N137+O137)</f>
        <v>20.808680237877404</v>
      </c>
      <c r="G137" s="5">
        <f>N137*General!$B$15/(N137+O137)</f>
        <v>3.9995616041476063E-2</v>
      </c>
      <c r="H137" s="5">
        <f>(N137+O137)*(1/General!$B$20)*((F137/100)-E137*(C137/100))*1000/B137</f>
        <v>4.6206020617931509</v>
      </c>
      <c r="I137" s="5">
        <f>(N137+O137)*(1/General!$B$20)*((D137/100)*E137-(G137/100))*1000/B137</f>
        <v>6.9748817903373811E-3</v>
      </c>
      <c r="J137" s="5">
        <f t="shared" si="2"/>
        <v>1.5095179582789234E-3</v>
      </c>
      <c r="K137" s="5">
        <f>MAX(Online_RAW!$L$2-Online_RAW!L137,0)</f>
        <v>0</v>
      </c>
      <c r="L137" s="5">
        <f>0.0039*(Online_RAW!M137)</f>
        <v>0</v>
      </c>
      <c r="M137" s="10">
        <f>Online_RAW!$N$2-Online_RAW!N137</f>
        <v>0</v>
      </c>
      <c r="N137" s="5">
        <f>Online_RAW!C137*60</f>
        <v>119.9045714285712</v>
      </c>
      <c r="O137" s="5">
        <f>MAX(0, Online_RAW!D137*60)</f>
        <v>1.314285714285714E-2</v>
      </c>
      <c r="P137" s="5">
        <f>_xlfn.IFNA(VLOOKUP(A137,Sampling!$D$7:$E$14,2,FALSE),0)</f>
        <v>0</v>
      </c>
      <c r="Q137">
        <f>_xlfn.IFNA(VLOOKUP(A137,Refill!$D$6:$G$8,2,FALSE),0)</f>
        <v>0</v>
      </c>
    </row>
    <row r="138" spans="1:17" x14ac:dyDescent="0.25">
      <c r="A138" s="5">
        <f>ROUND((Online_RAW!B138-General!$B$10)*24,3)</f>
        <v>2.2669999999999999</v>
      </c>
      <c r="B138" s="5">
        <f>General!$B$12+Online_ANA!K138/1000+Online_ANA!L138/1000+Online_ANA!M138/1000/General!$B$22-SUM($P$2:P138)/1000/General!$B$24+SUM($Q$2:Q138)/1000/General!$B$24</f>
        <v>1.08</v>
      </c>
      <c r="C138" s="5">
        <f>Online_RAW!K138</f>
        <v>20.63</v>
      </c>
      <c r="D138" s="5">
        <f>Online_RAW!J138</f>
        <v>0.05</v>
      </c>
      <c r="E138" s="5">
        <f>(1-F138/100-G138/100)/(1-C138/100-D138/100-General!$B$17/100)</f>
        <v>1.0034567323397054</v>
      </c>
      <c r="F138" s="5">
        <f>N138*General!$B$14/(N138+O138)+O138*100/(N138+O138)</f>
        <v>20.8</v>
      </c>
      <c r="G138" s="5">
        <f>N138*General!$B$15/(N138+O138)</f>
        <v>0.04</v>
      </c>
      <c r="H138" s="5">
        <f>(N138+O138)*(1/General!$B$20)*((F138/100)-E138*(C138/100))*1000/B138</f>
        <v>4.8945435099132562</v>
      </c>
      <c r="I138" s="5">
        <f>(N138+O138)*(1/General!$B$20)*((D138/100)*E138-(G138/100))*1000/B138</f>
        <v>0.50453537700249373</v>
      </c>
      <c r="J138" s="5">
        <f t="shared" si="2"/>
        <v>0.10308119153106382</v>
      </c>
      <c r="K138" s="5">
        <f>MAX(Online_RAW!$L$2-Online_RAW!L138,0)</f>
        <v>0</v>
      </c>
      <c r="L138" s="5">
        <f>0.0039*(Online_RAW!M138)</f>
        <v>0</v>
      </c>
      <c r="M138" s="10">
        <f>Online_RAW!$N$2-Online_RAW!N138</f>
        <v>0</v>
      </c>
      <c r="N138" s="5">
        <f>Online_RAW!C138*60</f>
        <v>120.0584347826088</v>
      </c>
      <c r="O138" s="5">
        <f>MAX(0, Online_RAW!D138*60)</f>
        <v>0</v>
      </c>
      <c r="P138" s="5">
        <f>_xlfn.IFNA(VLOOKUP(A138,Sampling!$D$7:$E$14,2,FALSE),0)</f>
        <v>0</v>
      </c>
      <c r="Q138">
        <f>_xlfn.IFNA(VLOOKUP(A138,Refill!$D$6:$G$8,2,FALSE),0)</f>
        <v>0</v>
      </c>
    </row>
    <row r="139" spans="1:17" x14ac:dyDescent="0.25">
      <c r="A139" s="5">
        <f>ROUND((Online_RAW!B139-General!$B$10)*24,3)</f>
        <v>2.2829999999999999</v>
      </c>
      <c r="B139" s="5">
        <f>General!$B$12+Online_ANA!K139/1000+Online_ANA!L139/1000+Online_ANA!M139/1000/General!$B$22-SUM($P$2:P139)/1000/General!$B$24+SUM($Q$2:Q139)/1000/General!$B$24</f>
        <v>1.08</v>
      </c>
      <c r="C139" s="5">
        <f>Online_RAW!K139</f>
        <v>20.64</v>
      </c>
      <c r="D139" s="5">
        <f>Online_RAW!J139</f>
        <v>0.05</v>
      </c>
      <c r="E139" s="5">
        <f>(1-F139/100-G139/100)/(1-C139/100-D139/100-General!$B$17/100)</f>
        <v>1.0035481100324979</v>
      </c>
      <c r="F139" s="5">
        <f>N139*General!$B$14/(N139+O139)+O139*100/(N139+O139)</f>
        <v>20.802828369402189</v>
      </c>
      <c r="G139" s="5">
        <f>N139*General!$B$15/(N139+O139)</f>
        <v>3.9998571530604959E-2</v>
      </c>
      <c r="H139" s="5">
        <f>(N139+O139)*(1/General!$B$20)*((F139/100)-E139*(C139/100))*1000/B139</f>
        <v>4.4417565411157502</v>
      </c>
      <c r="I139" s="5">
        <f>(N139+O139)*(1/General!$B$20)*((D139/100)*E139-(G139/100))*1000/B139</f>
        <v>0.50462315371292243</v>
      </c>
      <c r="J139" s="5">
        <f t="shared" si="2"/>
        <v>0.11360891778777304</v>
      </c>
      <c r="K139" s="5">
        <f>MAX(Online_RAW!$L$2-Online_RAW!L139,0)</f>
        <v>0</v>
      </c>
      <c r="L139" s="5">
        <f>0.0039*(Online_RAW!M139)</f>
        <v>0</v>
      </c>
      <c r="M139" s="10">
        <f>Online_RAW!$N$2-Online_RAW!N139</f>
        <v>0</v>
      </c>
      <c r="N139" s="5">
        <f>Online_RAW!C139*60</f>
        <v>120.0042857142858</v>
      </c>
      <c r="O139" s="5">
        <f>MAX(0, Online_RAW!D139*60)</f>
        <v>4.2857142857142833E-3</v>
      </c>
      <c r="P139" s="5">
        <f>_xlfn.IFNA(VLOOKUP(A139,Sampling!$D$7:$E$14,2,FALSE),0)</f>
        <v>0</v>
      </c>
      <c r="Q139">
        <f>_xlfn.IFNA(VLOOKUP(A139,Refill!$D$6:$G$8,2,FALSE),0)</f>
        <v>0</v>
      </c>
    </row>
    <row r="140" spans="1:17" x14ac:dyDescent="0.25">
      <c r="A140" s="5">
        <f>ROUND((Online_RAW!B140-General!$B$10)*24,3)</f>
        <v>2.2999999999999998</v>
      </c>
      <c r="B140" s="5">
        <f>General!$B$12+Online_ANA!K140/1000+Online_ANA!L140/1000+Online_ANA!M140/1000/General!$B$22-SUM($P$2:P140)/1000/General!$B$24+SUM($Q$2:Q140)/1000/General!$B$24</f>
        <v>1.08</v>
      </c>
      <c r="C140" s="5">
        <f>Online_RAW!K140</f>
        <v>20.65</v>
      </c>
      <c r="D140" s="5">
        <f>Online_RAW!J140</f>
        <v>0.05</v>
      </c>
      <c r="E140" s="5">
        <f>(1-F140/100-G140/100)/(1-C140/100-D140/100-General!$B$17/100)</f>
        <v>1.0036701582027299</v>
      </c>
      <c r="F140" s="5">
        <f>N140*General!$B$14/(N140+O140)+O140*100/(N140+O140)</f>
        <v>20.803238447017456</v>
      </c>
      <c r="G140" s="5">
        <f>N140*General!$B$15/(N140+O140)</f>
        <v>3.9998364420698256E-2</v>
      </c>
      <c r="H140" s="5">
        <f>(N140+O140)*(1/General!$B$20)*((F140/100)-E140*(C140/100))*1000/B140</f>
        <v>3.8411915555330705</v>
      </c>
      <c r="I140" s="5">
        <f>(N140+O140)*(1/General!$B$20)*((D140/100)*E140-(G140/100))*1000/B140</f>
        <v>0.50514201088121913</v>
      </c>
      <c r="J140" s="5">
        <f t="shared" si="2"/>
        <v>0.13150659205047555</v>
      </c>
      <c r="K140" s="5">
        <f>MAX(Online_RAW!$L$2-Online_RAW!L140,0)</f>
        <v>0</v>
      </c>
      <c r="L140" s="5">
        <f>0.0039*(Online_RAW!M140)</f>
        <v>0</v>
      </c>
      <c r="M140" s="10">
        <f>Online_RAW!$N$2-Online_RAW!N140</f>
        <v>0</v>
      </c>
      <c r="N140" s="5">
        <f>Online_RAW!C140*60</f>
        <v>120.05263636363621</v>
      </c>
      <c r="O140" s="5">
        <f>MAX(0, Online_RAW!D140*60)</f>
        <v>4.9090909090909081E-3</v>
      </c>
      <c r="P140" s="5">
        <f>_xlfn.IFNA(VLOOKUP(A140,Sampling!$D$7:$E$14,2,FALSE),0)</f>
        <v>0</v>
      </c>
      <c r="Q140">
        <f>_xlfn.IFNA(VLOOKUP(A140,Refill!$D$6:$G$8,2,FALSE),0)</f>
        <v>0</v>
      </c>
    </row>
    <row r="141" spans="1:17" x14ac:dyDescent="0.25">
      <c r="A141" s="5">
        <f>ROUND((Online_RAW!B141-General!$B$10)*24,3)</f>
        <v>2.3170000000000002</v>
      </c>
      <c r="B141" s="5">
        <f>General!$B$12+Online_ANA!K141/1000+Online_ANA!L141/1000+Online_ANA!M141/1000/General!$B$22-SUM($P$2:P141)/1000/General!$B$24+SUM($Q$2:Q141)/1000/General!$B$24</f>
        <v>1.08</v>
      </c>
      <c r="C141" s="5">
        <f>Online_RAW!K141</f>
        <v>20.656666666666698</v>
      </c>
      <c r="D141" s="5">
        <f>Online_RAW!J141</f>
        <v>0.05</v>
      </c>
      <c r="E141" s="5">
        <f>(1-F141/100-G141/100)/(1-C141/100-D141/100-General!$B$17/100)</f>
        <v>1.0036614020955268</v>
      </c>
      <c r="F141" s="5">
        <f>N141*General!$B$14/(N141+O141)+O141*100/(N141+O141)</f>
        <v>20.81062382362062</v>
      </c>
      <c r="G141" s="5">
        <f>N141*General!$B$15/(N141+O141)</f>
        <v>3.9994634432514838E-2</v>
      </c>
      <c r="H141" s="5">
        <f>(N141+O141)*(1/General!$B$20)*((F141/100)-E141*(C141/100))*1000/B141</f>
        <v>3.884796693335939</v>
      </c>
      <c r="I141" s="5">
        <f>(N141+O141)*(1/General!$B$20)*((D141/100)*E141-(G141/100))*1000/B141</f>
        <v>0.50533169664119415</v>
      </c>
      <c r="J141" s="5">
        <f t="shared" si="2"/>
        <v>0.13007931599304814</v>
      </c>
      <c r="K141" s="5">
        <f>MAX(Online_RAW!$L$2-Online_RAW!L141,0)</f>
        <v>0</v>
      </c>
      <c r="L141" s="5">
        <f>0.0039*(Online_RAW!M141)</f>
        <v>0</v>
      </c>
      <c r="M141" s="10">
        <f>Online_RAW!$N$2-Online_RAW!N141</f>
        <v>0</v>
      </c>
      <c r="N141" s="5">
        <f>Online_RAW!C141*60</f>
        <v>120.04771428571441</v>
      </c>
      <c r="O141" s="5">
        <f>MAX(0, Online_RAW!D141*60)</f>
        <v>1.6105263157894741E-2</v>
      </c>
      <c r="P141" s="5">
        <f>_xlfn.IFNA(VLOOKUP(A141,Sampling!$D$7:$E$14,2,FALSE),0)</f>
        <v>0</v>
      </c>
      <c r="Q141">
        <f>_xlfn.IFNA(VLOOKUP(A141,Refill!$D$6:$G$8,2,FALSE),0)</f>
        <v>0</v>
      </c>
    </row>
    <row r="142" spans="1:17" x14ac:dyDescent="0.25">
      <c r="A142" s="5">
        <f>ROUND((Online_RAW!B142-General!$B$10)*24,3)</f>
        <v>2.3330000000000002</v>
      </c>
      <c r="B142" s="5">
        <f>General!$B$12+Online_ANA!K142/1000+Online_ANA!L142/1000+Online_ANA!M142/1000/General!$B$22-SUM($P$2:P142)/1000/General!$B$24+SUM($Q$2:Q142)/1000/General!$B$24</f>
        <v>1.08</v>
      </c>
      <c r="C142" s="5">
        <f>Online_RAW!K142</f>
        <v>20.654</v>
      </c>
      <c r="D142" s="5">
        <f>Online_RAW!J142</f>
        <v>0.05</v>
      </c>
      <c r="E142" s="5">
        <f>(1-F142/100-G142/100)/(1-C142/100-D142/100-General!$B$17/100)</f>
        <v>1.003686871325391</v>
      </c>
      <c r="F142" s="5">
        <f>N142*General!$B$14/(N142+O142)+O142*100/(N142+O142)</f>
        <v>20.805936438137117</v>
      </c>
      <c r="G142" s="5">
        <f>N142*General!$B$15/(N142+O142)</f>
        <v>3.9997001798920642E-2</v>
      </c>
      <c r="H142" s="5">
        <f>(N142+O142)*(1/General!$B$20)*((F142/100)-E142*(C142/100))*1000/B142</f>
        <v>3.7592214420135099</v>
      </c>
      <c r="I142" s="5">
        <f>(N142+O142)*(1/General!$B$20)*((D142/100)*E142-(G142/100))*1000/B142</f>
        <v>0.50531186720647436</v>
      </c>
      <c r="J142" s="5">
        <f t="shared" si="2"/>
        <v>0.13441928734472736</v>
      </c>
      <c r="K142" s="5">
        <f>MAX(Online_RAW!$L$2-Online_RAW!L142,0)</f>
        <v>0</v>
      </c>
      <c r="L142" s="5">
        <f>0.0039*(Online_RAW!M142)</f>
        <v>0</v>
      </c>
      <c r="M142" s="10">
        <f>Online_RAW!$N$2-Online_RAW!N142</f>
        <v>0</v>
      </c>
      <c r="N142" s="5">
        <f>Online_RAW!C142*60</f>
        <v>120.06300000000002</v>
      </c>
      <c r="O142" s="5">
        <f>MAX(0, Online_RAW!D142*60)</f>
        <v>8.9999999999999993E-3</v>
      </c>
      <c r="P142" s="5">
        <f>_xlfn.IFNA(VLOOKUP(A142,Sampling!$D$7:$E$14,2,FALSE),0)</f>
        <v>0</v>
      </c>
      <c r="Q142">
        <f>_xlfn.IFNA(VLOOKUP(A142,Refill!$D$6:$G$8,2,FALSE),0)</f>
        <v>0</v>
      </c>
    </row>
    <row r="143" spans="1:17" x14ac:dyDescent="0.25">
      <c r="A143" s="5">
        <f>ROUND((Online_RAW!B143-General!$B$10)*24,3)</f>
        <v>2.35</v>
      </c>
      <c r="B143" s="5">
        <f>General!$B$12+Online_ANA!K143/1000+Online_ANA!L143/1000+Online_ANA!M143/1000/General!$B$22-SUM($P$2:P143)/1000/General!$B$24+SUM($Q$2:Q143)/1000/General!$B$24</f>
        <v>1.08</v>
      </c>
      <c r="C143" s="5">
        <f>Online_RAW!K143</f>
        <v>20.64</v>
      </c>
      <c r="D143" s="5">
        <f>Online_RAW!J143</f>
        <v>0.05</v>
      </c>
      <c r="E143" s="5">
        <f>(1-F143/100-G143/100)/(1-C143/100-D143/100-General!$B$17/100)</f>
        <v>1.0035839497564378</v>
      </c>
      <c r="F143" s="5">
        <f>N143*General!$B$14/(N143+O143)+O143*100/(N143+O143)</f>
        <v>20.8</v>
      </c>
      <c r="G143" s="5">
        <f>N143*General!$B$15/(N143+O143)</f>
        <v>0.04</v>
      </c>
      <c r="H143" s="5">
        <f>(N143+O143)*(1/General!$B$20)*((F143/100)-E143*(C143/100))*1000/B143</f>
        <v>4.2667317416591874</v>
      </c>
      <c r="I143" s="5">
        <f>(N143+O143)*(1/General!$B$20)*((D143/100)*E143-(G143/100))*1000/B143</f>
        <v>0.50486202198649521</v>
      </c>
      <c r="J143" s="5">
        <f t="shared" si="2"/>
        <v>0.11832523171240465</v>
      </c>
      <c r="K143" s="5">
        <f>MAX(Online_RAW!$L$2-Online_RAW!L143,0)</f>
        <v>0</v>
      </c>
      <c r="L143" s="5">
        <f>0.0039*(Online_RAW!M143)</f>
        <v>0</v>
      </c>
      <c r="M143" s="10">
        <f>Online_RAW!$N$2-Online_RAW!N143</f>
        <v>0</v>
      </c>
      <c r="N143" s="5">
        <f>Online_RAW!C143*60</f>
        <v>120.06109090909079</v>
      </c>
      <c r="O143" s="5">
        <f>MAX(0, Online_RAW!D143*60)</f>
        <v>0</v>
      </c>
      <c r="P143" s="5">
        <f>_xlfn.IFNA(VLOOKUP(A143,Sampling!$D$7:$E$14,2,FALSE),0)</f>
        <v>0</v>
      </c>
      <c r="Q143">
        <f>_xlfn.IFNA(VLOOKUP(A143,Refill!$D$6:$G$8,2,FALSE),0)</f>
        <v>0</v>
      </c>
    </row>
    <row r="144" spans="1:17" x14ac:dyDescent="0.25">
      <c r="A144" s="5">
        <f>ROUND((Online_RAW!B144-General!$B$10)*24,3)</f>
        <v>2.367</v>
      </c>
      <c r="B144" s="5">
        <f>General!$B$12+Online_ANA!K144/1000+Online_ANA!L144/1000+Online_ANA!M144/1000/General!$B$22-SUM($P$2:P144)/1000/General!$B$24+SUM($Q$2:Q144)/1000/General!$B$24</f>
        <v>1.08</v>
      </c>
      <c r="C144" s="5">
        <f>Online_RAW!K144</f>
        <v>20.64</v>
      </c>
      <c r="D144" s="5">
        <f>Online_RAW!J144</f>
        <v>0.05</v>
      </c>
      <c r="E144" s="5">
        <f>(1-F144/100-G144/100)/(1-C144/100-D144/100-General!$B$17/100)</f>
        <v>1.0035789318259363</v>
      </c>
      <c r="F144" s="5">
        <f>N144*General!$B$14/(N144+O144)+O144*100/(N144+O144)</f>
        <v>20.800396000848572</v>
      </c>
      <c r="G144" s="5">
        <f>N144*General!$B$15/(N144+O144)</f>
        <v>3.9999799999571421E-2</v>
      </c>
      <c r="H144" s="5">
        <f>(N144+O144)*(1/General!$B$20)*((F144/100)-E144*(C144/100))*1000/B144</f>
        <v>4.2893163274230739</v>
      </c>
      <c r="I144" s="5">
        <f>(N144+O144)*(1/General!$B$20)*((D144/100)*E144-(G144/100))*1000/B144</f>
        <v>0.50460152777868938</v>
      </c>
      <c r="J144" s="5">
        <f t="shared" si="2"/>
        <v>0.11764148159290523</v>
      </c>
      <c r="K144" s="5">
        <f>MAX(Online_RAW!$L$2-Online_RAW!L144,0)</f>
        <v>0</v>
      </c>
      <c r="L144" s="5">
        <f>0.0039*(Online_RAW!M144)</f>
        <v>0</v>
      </c>
      <c r="M144" s="10">
        <f>Online_RAW!$N$2-Online_RAW!N144</f>
        <v>0</v>
      </c>
      <c r="N144" s="5">
        <f>Online_RAW!C144*60</f>
        <v>119.9991428571426</v>
      </c>
      <c r="O144" s="5">
        <f>MAX(0, Online_RAW!D144*60)</f>
        <v>6.0000000000000006E-4</v>
      </c>
      <c r="P144" s="5">
        <f>_xlfn.IFNA(VLOOKUP(A144,Sampling!$D$7:$E$14,2,FALSE),0)</f>
        <v>0</v>
      </c>
      <c r="Q144">
        <f>_xlfn.IFNA(VLOOKUP(A144,Refill!$D$6:$G$8,2,FALSE),0)</f>
        <v>0</v>
      </c>
    </row>
    <row r="145" spans="1:17" x14ac:dyDescent="0.25">
      <c r="A145" s="5">
        <f>ROUND((Online_RAW!B145-General!$B$10)*24,3)</f>
        <v>2.383</v>
      </c>
      <c r="B145" s="5">
        <f>General!$B$12+Online_ANA!K145/1000+Online_ANA!L145/1000+Online_ANA!M145/1000/General!$B$22-SUM($P$2:P145)/1000/General!$B$24+SUM($Q$2:Q145)/1000/General!$B$24</f>
        <v>1.08</v>
      </c>
      <c r="C145" s="5">
        <f>Online_RAW!K145</f>
        <v>20.64</v>
      </c>
      <c r="D145" s="5">
        <f>Online_RAW!J145</f>
        <v>0.05</v>
      </c>
      <c r="E145" s="5">
        <f>(1-F145/100-G145/100)/(1-C145/100-D145/100-General!$B$17/100)</f>
        <v>1.0035533142474062</v>
      </c>
      <c r="F145" s="5">
        <f>N145*General!$B$14/(N145+O145)+O145*100/(N145+O145)</f>
        <v>20.802417667516384</v>
      </c>
      <c r="G145" s="5">
        <f>N145*General!$B$15/(N145+O145)</f>
        <v>3.9998778955799813E-2</v>
      </c>
      <c r="H145" s="5">
        <f>(N145+O145)*(1/General!$B$20)*((F145/100)-E145*(C145/100))*1000/B145</f>
        <v>4.4200152766837864</v>
      </c>
      <c r="I145" s="5">
        <f>(N145+O145)*(1/General!$B$20)*((D145/100)*E145-(G145/100))*1000/B145</f>
        <v>0.50507653952710307</v>
      </c>
      <c r="J145" s="5">
        <f t="shared" si="2"/>
        <v>0.11427031535195233</v>
      </c>
      <c r="K145" s="5">
        <f>MAX(Online_RAW!$L$2-Online_RAW!L145,0)</f>
        <v>0</v>
      </c>
      <c r="L145" s="5">
        <f>0.0039*(Online_RAW!M145)</f>
        <v>0</v>
      </c>
      <c r="M145" s="10">
        <f>Online_RAW!$N$2-Online_RAW!N145</f>
        <v>0</v>
      </c>
      <c r="N145" s="5">
        <f>Online_RAW!C145*60</f>
        <v>120.1121052631578</v>
      </c>
      <c r="O145" s="5">
        <f>MAX(0, Online_RAW!D145*60)</f>
        <v>3.6666666666666657E-3</v>
      </c>
      <c r="P145" s="5">
        <f>_xlfn.IFNA(VLOOKUP(A145,Sampling!$D$7:$E$14,2,FALSE),0)</f>
        <v>0</v>
      </c>
      <c r="Q145">
        <f>_xlfn.IFNA(VLOOKUP(A145,Refill!$D$6:$G$8,2,FALSE),0)</f>
        <v>0</v>
      </c>
    </row>
    <row r="146" spans="1:17" x14ac:dyDescent="0.25">
      <c r="A146" s="5">
        <f>ROUND((Online_RAW!B146-General!$B$10)*24,3)</f>
        <v>2.4</v>
      </c>
      <c r="B146" s="5">
        <f>General!$B$12+Online_ANA!K146/1000+Online_ANA!L146/1000+Online_ANA!M146/1000/General!$B$22-SUM($P$2:P146)/1000/General!$B$24+SUM($Q$2:Q146)/1000/General!$B$24</f>
        <v>1.08</v>
      </c>
      <c r="C146" s="5">
        <f>Online_RAW!K146</f>
        <v>20.64</v>
      </c>
      <c r="D146" s="5">
        <f>Online_RAW!J146</f>
        <v>0.05</v>
      </c>
      <c r="E146" s="5">
        <f>(1-F146/100-G146/100)/(1-C146/100-D146/100-General!$B$17/100)</f>
        <v>1.0035672276264855</v>
      </c>
      <c r="F146" s="5">
        <f>N146*General!$B$14/(N146+O146)+O146*100/(N146+O146)</f>
        <v>20.801319663086016</v>
      </c>
      <c r="G146" s="5">
        <f>N146*General!$B$15/(N146+O146)</f>
        <v>3.9999333503491913E-2</v>
      </c>
      <c r="H146" s="5">
        <f>(N146+O146)*(1/General!$B$20)*((F146/100)-E146*(C146/100))*1000/B146</f>
        <v>4.3481986918075224</v>
      </c>
      <c r="I146" s="5">
        <f>(N146+O146)*(1/General!$B$20)*((D146/100)*E146-(G146/100))*1000/B146</f>
        <v>0.50472554923485802</v>
      </c>
      <c r="J146" s="5">
        <f t="shared" si="2"/>
        <v>0.11607692863387675</v>
      </c>
      <c r="K146" s="5">
        <f>MAX(Online_RAW!$L$2-Online_RAW!L146,0)</f>
        <v>0</v>
      </c>
      <c r="L146" s="5">
        <f>0.0039*(Online_RAW!M146)</f>
        <v>0</v>
      </c>
      <c r="M146" s="10">
        <f>Online_RAW!$N$2-Online_RAW!N146</f>
        <v>0</v>
      </c>
      <c r="N146" s="5">
        <f>Online_RAW!C146*60</f>
        <v>120.02863636363621</v>
      </c>
      <c r="O146" s="5">
        <f>MAX(0, Online_RAW!D146*60)</f>
        <v>1.9999999999999979E-3</v>
      </c>
      <c r="P146" s="5">
        <f>_xlfn.IFNA(VLOOKUP(A146,Sampling!$D$7:$E$14,2,FALSE),0)</f>
        <v>0</v>
      </c>
      <c r="Q146">
        <f>_xlfn.IFNA(VLOOKUP(A146,Refill!$D$6:$G$8,2,FALSE),0)</f>
        <v>0</v>
      </c>
    </row>
    <row r="147" spans="1:17" x14ac:dyDescent="0.25">
      <c r="A147" s="5">
        <f>ROUND((Online_RAW!B147-General!$B$10)*24,3)</f>
        <v>2.4169999999999998</v>
      </c>
      <c r="B147" s="5">
        <f>General!$B$12+Online_ANA!K147/1000+Online_ANA!L147/1000+Online_ANA!M147/1000/General!$B$22-SUM($P$2:P147)/1000/General!$B$24+SUM($Q$2:Q147)/1000/General!$B$24</f>
        <v>1.08</v>
      </c>
      <c r="C147" s="5">
        <f>Online_RAW!K147</f>
        <v>20.65</v>
      </c>
      <c r="D147" s="5">
        <f>Online_RAW!J147</f>
        <v>0.05</v>
      </c>
      <c r="E147" s="5">
        <f>(1-F147/100-G147/100)/(1-C147/100-D147/100-General!$B$17/100)</f>
        <v>1.0037111994342982</v>
      </c>
      <c r="F147" s="5">
        <f>N147*General!$B$14/(N147+O147)+O147*100/(N147+O147)</f>
        <v>20.8</v>
      </c>
      <c r="G147" s="5">
        <f>N147*General!$B$15/(N147+O147)</f>
        <v>0.04</v>
      </c>
      <c r="H147" s="5">
        <f>(N147+O147)*(1/General!$B$20)*((F147/100)-E147*(C147/100))*1000/B147</f>
        <v>3.6409337199297775</v>
      </c>
      <c r="I147" s="5">
        <f>(N147+O147)*(1/General!$B$20)*((D147/100)*E147-(G147/100))*1000/B147</f>
        <v>0.50549430770861381</v>
      </c>
      <c r="J147" s="5">
        <f t="shared" si="2"/>
        <v>0.13883644872237971</v>
      </c>
      <c r="K147" s="5">
        <f>MAX(Online_RAW!$L$2-Online_RAW!L147,0)</f>
        <v>0</v>
      </c>
      <c r="L147" s="5">
        <f>0.0039*(Online_RAW!M147)</f>
        <v>0</v>
      </c>
      <c r="M147" s="10">
        <f>Online_RAW!$N$2-Online_RAW!N147</f>
        <v>0</v>
      </c>
      <c r="N147" s="5">
        <f>Online_RAW!C147*60</f>
        <v>120.13636363636381</v>
      </c>
      <c r="O147" s="5">
        <f>MAX(0, Online_RAW!D147*60)</f>
        <v>0</v>
      </c>
      <c r="P147" s="5">
        <f>_xlfn.IFNA(VLOOKUP(A147,Sampling!$D$7:$E$14,2,FALSE),0)</f>
        <v>0</v>
      </c>
      <c r="Q147">
        <f>_xlfn.IFNA(VLOOKUP(A147,Refill!$D$6:$G$8,2,FALSE),0)</f>
        <v>0</v>
      </c>
    </row>
    <row r="148" spans="1:17" x14ac:dyDescent="0.25">
      <c r="A148" s="5">
        <f>ROUND((Online_RAW!B148-General!$B$10)*24,3)</f>
        <v>2.4329999999999998</v>
      </c>
      <c r="B148" s="5">
        <f>General!$B$12+Online_ANA!K148/1000+Online_ANA!L148/1000+Online_ANA!M148/1000/General!$B$22-SUM($P$2:P148)/1000/General!$B$24+SUM($Q$2:Q148)/1000/General!$B$24</f>
        <v>1.08</v>
      </c>
      <c r="C148" s="5">
        <f>Online_RAW!K148</f>
        <v>20.643333333333299</v>
      </c>
      <c r="D148" s="5">
        <f>Online_RAW!J148</f>
        <v>0.05</v>
      </c>
      <c r="E148" s="5">
        <f>(1-F148/100-G148/100)/(1-C148/100-D148/100-General!$B$17/100)</f>
        <v>1.0033824151918402</v>
      </c>
      <c r="F148" s="5">
        <f>N148*General!$B$14/(N148+O148)+O148*100/(N148+O148)</f>
        <v>20.819250834556708</v>
      </c>
      <c r="G148" s="5">
        <f>N148*General!$B$15/(N148+O148)</f>
        <v>3.9990277356284493E-2</v>
      </c>
      <c r="H148" s="5">
        <f>(N148+O148)*(1/General!$B$20)*((F148/100)-E148*(C148/100))*1000/B148</f>
        <v>5.2547502406614122</v>
      </c>
      <c r="I148" s="5">
        <f>(N148+O148)*(1/General!$B$20)*((D148/100)*E148-(G148/100))*1000/B148</f>
        <v>0.50415381424714178</v>
      </c>
      <c r="J148" s="5">
        <f t="shared" si="2"/>
        <v>9.5942488445213761E-2</v>
      </c>
      <c r="K148" s="5">
        <f>MAX(Online_RAW!$L$2-Online_RAW!L148,0)</f>
        <v>0</v>
      </c>
      <c r="L148" s="5">
        <f>0.0039*(Online_RAW!M148)</f>
        <v>0</v>
      </c>
      <c r="M148" s="10">
        <f>Online_RAW!$N$2-Online_RAW!N148</f>
        <v>0</v>
      </c>
      <c r="N148" s="5">
        <f>Online_RAW!C148*60</f>
        <v>119.8677</v>
      </c>
      <c r="O148" s="5">
        <f>MAX(0, Online_RAW!D148*60)</f>
        <v>2.9142857142857158E-2</v>
      </c>
      <c r="P148" s="5">
        <f>_xlfn.IFNA(VLOOKUP(A148,Sampling!$D$7:$E$14,2,FALSE),0)</f>
        <v>0</v>
      </c>
      <c r="Q148">
        <f>_xlfn.IFNA(VLOOKUP(A148,Refill!$D$6:$G$8,2,FALSE),0)</f>
        <v>0</v>
      </c>
    </row>
    <row r="149" spans="1:17" x14ac:dyDescent="0.25">
      <c r="A149" s="5">
        <f>ROUND((Online_RAW!B149-General!$B$10)*24,3)</f>
        <v>2.4500000000000002</v>
      </c>
      <c r="B149" s="5">
        <f>General!$B$12+Online_ANA!K149/1000+Online_ANA!L149/1000+Online_ANA!M149/1000/General!$B$22-SUM($P$2:P149)/1000/General!$B$24+SUM($Q$2:Q149)/1000/General!$B$24</f>
        <v>1.08</v>
      </c>
      <c r="C149" s="5">
        <f>Online_RAW!K149</f>
        <v>20.64</v>
      </c>
      <c r="D149" s="5">
        <f>Online_RAW!J149</f>
        <v>0.05</v>
      </c>
      <c r="E149" s="5">
        <f>(1-F149/100-G149/100)/(1-C149/100-D149/100-General!$B$17/100)</f>
        <v>1.0035839497564378</v>
      </c>
      <c r="F149" s="5">
        <f>N149*General!$B$14/(N149+O149)+O149*100/(N149+O149)</f>
        <v>20.8</v>
      </c>
      <c r="G149" s="5">
        <f>N149*General!$B$15/(N149+O149)</f>
        <v>0.04</v>
      </c>
      <c r="H149" s="5">
        <f>(N149+O149)*(1/General!$B$20)*((F149/100)-E149*(C149/100))*1000/B149</f>
        <v>4.2628085143817396</v>
      </c>
      <c r="I149" s="5">
        <f>(N149+O149)*(1/General!$B$20)*((D149/100)*E149-(G149/100))*1000/B149</f>
        <v>0.50439780520983091</v>
      </c>
      <c r="J149" s="5">
        <f t="shared" si="2"/>
        <v>0.11832523171240468</v>
      </c>
      <c r="K149" s="5">
        <f>MAX(Online_RAW!$L$2-Online_RAW!L149,0)</f>
        <v>0</v>
      </c>
      <c r="L149" s="5">
        <f>0.0039*(Online_RAW!M149)</f>
        <v>0</v>
      </c>
      <c r="M149" s="10">
        <f>Online_RAW!$N$2-Online_RAW!N149</f>
        <v>0</v>
      </c>
      <c r="N149" s="5">
        <f>Online_RAW!C149*60</f>
        <v>119.9506956521742</v>
      </c>
      <c r="O149" s="5">
        <f>MAX(0, Online_RAW!D149*60)</f>
        <v>0</v>
      </c>
      <c r="P149" s="5">
        <f>_xlfn.IFNA(VLOOKUP(A149,Sampling!$D$7:$E$14,2,FALSE),0)</f>
        <v>0</v>
      </c>
      <c r="Q149">
        <f>_xlfn.IFNA(VLOOKUP(A149,Refill!$D$6:$G$8,2,FALSE),0)</f>
        <v>0</v>
      </c>
    </row>
    <row r="150" spans="1:17" x14ac:dyDescent="0.25">
      <c r="A150" s="5">
        <f>ROUND((Online_RAW!B150-General!$B$10)*24,3)</f>
        <v>2.4670000000000001</v>
      </c>
      <c r="B150" s="5">
        <f>General!$B$12+Online_ANA!K150/1000+Online_ANA!L150/1000+Online_ANA!M150/1000/General!$B$22-SUM($P$2:P150)/1000/General!$B$24+SUM($Q$2:Q150)/1000/General!$B$24</f>
        <v>1.08</v>
      </c>
      <c r="C150" s="5">
        <f>Online_RAW!K150</f>
        <v>20.635000000000002</v>
      </c>
      <c r="D150" s="5">
        <f>Online_RAW!J150</f>
        <v>0.05</v>
      </c>
      <c r="E150" s="5">
        <f>(1-F150/100-G150/100)/(1-C150/100-D150/100-General!$B$17/100)</f>
        <v>1.0034462429599704</v>
      </c>
      <c r="F150" s="5">
        <f>N150*General!$B$14/(N150+O150)+O150*100/(N150+O150)</f>
        <v>20.805847663506885</v>
      </c>
      <c r="G150" s="5">
        <f>N150*General!$B$15/(N150+O150)</f>
        <v>3.9997046634592491E-2</v>
      </c>
      <c r="H150" s="5">
        <f>(N150+O150)*(1/General!$B$20)*((F150/100)-E150*(C150/100))*1000/B150</f>
        <v>4.9424067901288451</v>
      </c>
      <c r="I150" s="5">
        <f>(N150+O150)*(1/General!$B$20)*((D150/100)*E150-(G150/100))*1000/B150</f>
        <v>0.50424207877194149</v>
      </c>
      <c r="J150" s="5">
        <f t="shared" si="2"/>
        <v>0.10202358894841115</v>
      </c>
      <c r="K150" s="5">
        <f>MAX(Online_RAW!$L$2-Online_RAW!L150,0)</f>
        <v>0</v>
      </c>
      <c r="L150" s="5">
        <f>0.0039*(Online_RAW!M150)</f>
        <v>0</v>
      </c>
      <c r="M150" s="10">
        <f>Online_RAW!$N$2-Online_RAW!N150</f>
        <v>0</v>
      </c>
      <c r="N150" s="5">
        <f>Online_RAW!C150*60</f>
        <v>119.9511428571426</v>
      </c>
      <c r="O150" s="5">
        <f>MAX(0, Online_RAW!D150*60)</f>
        <v>8.8571428571428811E-3</v>
      </c>
      <c r="P150" s="5">
        <f>_xlfn.IFNA(VLOOKUP(A150,Sampling!$D$7:$E$14,2,FALSE),0)</f>
        <v>0</v>
      </c>
      <c r="Q150">
        <f>_xlfn.IFNA(VLOOKUP(A150,Refill!$D$6:$G$8,2,FALSE),0)</f>
        <v>0</v>
      </c>
    </row>
    <row r="151" spans="1:17" x14ac:dyDescent="0.25">
      <c r="A151" s="5">
        <f>ROUND((Online_RAW!B151-General!$B$10)*24,3)</f>
        <v>2.4830000000000001</v>
      </c>
      <c r="B151" s="5">
        <f>General!$B$12+Online_ANA!K151/1000+Online_ANA!L151/1000+Online_ANA!M151/1000/General!$B$22-SUM($P$2:P151)/1000/General!$B$24+SUM($Q$2:Q151)/1000/General!$B$24</f>
        <v>1.08</v>
      </c>
      <c r="C151" s="5">
        <f>Online_RAW!K151</f>
        <v>20.635000000000002</v>
      </c>
      <c r="D151" s="5">
        <f>Online_RAW!J151</f>
        <v>0.05</v>
      </c>
      <c r="E151" s="5">
        <f>(1-F151/100-G151/100)/(1-C151/100-D151/100-General!$B$17/100)</f>
        <v>1.0033994191318354</v>
      </c>
      <c r="F151" s="5">
        <f>N151*General!$B$14/(N151+O151)+O151*100/(N151+O151)</f>
        <v>20.809543101507991</v>
      </c>
      <c r="G151" s="5">
        <f>N151*General!$B$15/(N151+O151)</f>
        <v>3.9995180251763643E-2</v>
      </c>
      <c r="H151" s="5">
        <f>(N151+O151)*(1/General!$B$20)*((F151/100)-E151*(C151/100))*1000/B151</f>
        <v>5.1734609814330561</v>
      </c>
      <c r="I151" s="5">
        <f>(N151+O151)*(1/General!$B$20)*((D151/100)*E151-(G151/100))*1000/B151</f>
        <v>0.50422275253804927</v>
      </c>
      <c r="J151" s="5">
        <f t="shared" si="2"/>
        <v>9.7463333414061784E-2</v>
      </c>
      <c r="K151" s="5">
        <f>MAX(Online_RAW!$L$2-Online_RAW!L151,0)</f>
        <v>0</v>
      </c>
      <c r="L151" s="5">
        <f>0.0039*(Online_RAW!M151)</f>
        <v>0</v>
      </c>
      <c r="M151" s="10">
        <f>Online_RAW!$N$2-Online_RAW!N151</f>
        <v>0</v>
      </c>
      <c r="N151" s="5">
        <f>Online_RAW!C151*60</f>
        <v>119.9465454545454</v>
      </c>
      <c r="O151" s="5">
        <f>MAX(0, Online_RAW!D151*60)</f>
        <v>1.4454545454545459E-2</v>
      </c>
      <c r="P151" s="5">
        <f>_xlfn.IFNA(VLOOKUP(A151,Sampling!$D$7:$E$14,2,FALSE),0)</f>
        <v>0</v>
      </c>
      <c r="Q151">
        <f>_xlfn.IFNA(VLOOKUP(A151,Refill!$D$6:$G$8,2,FALSE),0)</f>
        <v>0</v>
      </c>
    </row>
    <row r="152" spans="1:17" x14ac:dyDescent="0.25">
      <c r="A152" s="5">
        <f>ROUND((Online_RAW!B152-General!$B$10)*24,3)</f>
        <v>2.5</v>
      </c>
      <c r="B152" s="5">
        <f>General!$B$12+Online_ANA!K152/1000+Online_ANA!L152/1000+Online_ANA!M152/1000/General!$B$22-SUM($P$2:P152)/1000/General!$B$24+SUM($Q$2:Q152)/1000/General!$B$24</f>
        <v>1.08</v>
      </c>
      <c r="C152" s="5">
        <f>Online_RAW!K152</f>
        <v>20.645</v>
      </c>
      <c r="D152" s="5">
        <f>Online_RAW!J152</f>
        <v>0.05</v>
      </c>
      <c r="E152" s="5">
        <f>(1-F152/100-G152/100)/(1-C152/100-D152/100-General!$B$17/100)</f>
        <v>1.0035180761258944</v>
      </c>
      <c r="F152" s="5">
        <f>N152*General!$B$14/(N152+O152)+O152*100/(N152+O152)</f>
        <v>20.810218685958301</v>
      </c>
      <c r="G152" s="5">
        <f>N152*General!$B$15/(N152+O152)</f>
        <v>3.999483904749581E-2</v>
      </c>
      <c r="H152" s="5">
        <f>(N152+O152)*(1/General!$B$20)*((F152/100)-E152*(C152/100))*1000/B152</f>
        <v>4.5870709619491903</v>
      </c>
      <c r="I152" s="5">
        <f>(N152+O152)*(1/General!$B$20)*((D152/100)*E152-(G152/100))*1000/B152</f>
        <v>0.50439867291785401</v>
      </c>
      <c r="J152" s="5">
        <f t="shared" si="2"/>
        <v>0.10996094830491115</v>
      </c>
      <c r="K152" s="5">
        <f>MAX(Online_RAW!$L$2-Online_RAW!L152,0)</f>
        <v>0</v>
      </c>
      <c r="L152" s="5">
        <f>0.0039*(Online_RAW!M152)</f>
        <v>0</v>
      </c>
      <c r="M152" s="10">
        <f>Online_RAW!$N$2-Online_RAW!N152</f>
        <v>0</v>
      </c>
      <c r="N152" s="5">
        <f>Online_RAW!C152*60</f>
        <v>119.9134285714284</v>
      </c>
      <c r="O152" s="5">
        <f>MAX(0, Online_RAW!D152*60)</f>
        <v>1.5473684210526301E-2</v>
      </c>
      <c r="P152" s="5">
        <f>_xlfn.IFNA(VLOOKUP(A152,Sampling!$D$7:$E$14,2,FALSE),0)</f>
        <v>0</v>
      </c>
      <c r="Q152">
        <f>_xlfn.IFNA(VLOOKUP(A152,Refill!$D$6:$G$8,2,FALSE),0)</f>
        <v>0</v>
      </c>
    </row>
    <row r="153" spans="1:17" x14ac:dyDescent="0.25">
      <c r="A153" s="5">
        <f>ROUND((Online_RAW!B153-General!$B$10)*24,3)</f>
        <v>2.5169999999999999</v>
      </c>
      <c r="B153" s="5">
        <f>General!$B$12+Online_ANA!K153/1000+Online_ANA!L153/1000+Online_ANA!M153/1000/General!$B$22-SUM($P$2:P153)/1000/General!$B$24+SUM($Q$2:Q153)/1000/General!$B$24</f>
        <v>1.08</v>
      </c>
      <c r="C153" s="5">
        <f>Online_RAW!K153</f>
        <v>20.656666666666698</v>
      </c>
      <c r="D153" s="5">
        <f>Online_RAW!J153</f>
        <v>0.05</v>
      </c>
      <c r="E153" s="5">
        <f>(1-F153/100-G153/100)/(1-C153/100-D153/100-General!$B$17/100)</f>
        <v>1.0037960504817818</v>
      </c>
      <c r="F153" s="5">
        <f>N153*General!$B$14/(N153+O153)+O153*100/(N153+O153)</f>
        <v>20.8</v>
      </c>
      <c r="G153" s="5">
        <f>N153*General!$B$15/(N153+O153)</f>
        <v>0.04</v>
      </c>
      <c r="H153" s="5">
        <f>(N153+O153)*(1/General!$B$20)*((F153/100)-E153*(C153/100))*1000/B153</f>
        <v>3.2164653187094752</v>
      </c>
      <c r="I153" s="5">
        <f>(N153+O153)*(1/General!$B$20)*((D153/100)*E153-(G153/100))*1000/B153</f>
        <v>0.50485761712765009</v>
      </c>
      <c r="J153" s="5">
        <f t="shared" si="2"/>
        <v>0.15696037951691993</v>
      </c>
      <c r="K153" s="5">
        <f>MAX(Online_RAW!$L$2-Online_RAW!L153,0)</f>
        <v>0</v>
      </c>
      <c r="L153" s="5">
        <f>0.0039*(Online_RAW!M153)</f>
        <v>0</v>
      </c>
      <c r="M153" s="10">
        <f>Online_RAW!$N$2-Online_RAW!N153</f>
        <v>0</v>
      </c>
      <c r="N153" s="5">
        <f>Online_RAW!C153*60</f>
        <v>119.9350909090908</v>
      </c>
      <c r="O153" s="5">
        <f>MAX(0, Online_RAW!D153*60)</f>
        <v>0</v>
      </c>
      <c r="P153" s="5">
        <f>_xlfn.IFNA(VLOOKUP(A153,Sampling!$D$7:$E$14,2,FALSE),0)</f>
        <v>0</v>
      </c>
      <c r="Q153">
        <f>_xlfn.IFNA(VLOOKUP(A153,Refill!$D$6:$G$8,2,FALSE),0)</f>
        <v>0</v>
      </c>
    </row>
    <row r="154" spans="1:17" x14ac:dyDescent="0.25">
      <c r="A154" s="5">
        <f>ROUND((Online_RAW!B154-General!$B$10)*24,3)</f>
        <v>2.5329999999999999</v>
      </c>
      <c r="B154" s="5">
        <f>General!$B$12+Online_ANA!K154/1000+Online_ANA!L154/1000+Online_ANA!M154/1000/General!$B$22-SUM($P$2:P154)/1000/General!$B$24+SUM($Q$2:Q154)/1000/General!$B$24</f>
        <v>1.08</v>
      </c>
      <c r="C154" s="5">
        <f>Online_RAW!K154</f>
        <v>20.6666666666667</v>
      </c>
      <c r="D154" s="5">
        <f>Online_RAW!J154</f>
        <v>0.05</v>
      </c>
      <c r="E154" s="5">
        <f>(1-F154/100-G154/100)/(1-C154/100-D154/100-General!$B$17/100)</f>
        <v>1.0037802287471758</v>
      </c>
      <c r="F154" s="5">
        <f>N154*General!$B$14/(N154+O154)+O154*100/(N154+O154)</f>
        <v>20.811291217055516</v>
      </c>
      <c r="G154" s="5">
        <f>N154*General!$B$15/(N154+O154)</f>
        <v>3.9994297365123478E-2</v>
      </c>
      <c r="H154" s="5">
        <f>(N154+O154)*(1/General!$B$20)*((F154/100)-E154*(C154/100))*1000/B154</f>
        <v>3.2950188377433864</v>
      </c>
      <c r="I154" s="5">
        <f>(N154+O154)*(1/General!$B$20)*((D154/100)*E154-(G154/100))*1000/B154</f>
        <v>0.50514081729364824</v>
      </c>
      <c r="J154" s="5">
        <f t="shared" si="2"/>
        <v>0.15330437917605261</v>
      </c>
      <c r="K154" s="5">
        <f>MAX(Online_RAW!$L$2-Online_RAW!L154,0)</f>
        <v>0</v>
      </c>
      <c r="L154" s="5">
        <f>0.0039*(Online_RAW!M154)</f>
        <v>0</v>
      </c>
      <c r="M154" s="10">
        <f>Online_RAW!$N$2-Online_RAW!N154</f>
        <v>0</v>
      </c>
      <c r="N154" s="5">
        <f>Online_RAW!C154*60</f>
        <v>119.92745454545459</v>
      </c>
      <c r="O154" s="5">
        <f>MAX(0, Online_RAW!D154*60)</f>
        <v>1.7100000000000001E-2</v>
      </c>
      <c r="P154" s="5">
        <f>_xlfn.IFNA(VLOOKUP(A154,Sampling!$D$7:$E$14,2,FALSE),0)</f>
        <v>0</v>
      </c>
      <c r="Q154">
        <f>_xlfn.IFNA(VLOOKUP(A154,Refill!$D$6:$G$8,2,FALSE),0)</f>
        <v>0</v>
      </c>
    </row>
    <row r="155" spans="1:17" x14ac:dyDescent="0.25">
      <c r="A155" s="5">
        <f>ROUND((Online_RAW!B155-General!$B$10)*24,3)</f>
        <v>2.5499999999999998</v>
      </c>
      <c r="B155" s="5">
        <f>General!$B$12+Online_ANA!K155/1000+Online_ANA!L155/1000+Online_ANA!M155/1000/General!$B$22-SUM($P$2:P155)/1000/General!$B$24+SUM($Q$2:Q155)/1000/General!$B$24</f>
        <v>1.08</v>
      </c>
      <c r="C155" s="5">
        <f>Online_RAW!K155</f>
        <v>20.6666666666667</v>
      </c>
      <c r="D155" s="5">
        <f>Online_RAW!J155</f>
        <v>0.05</v>
      </c>
      <c r="E155" s="5">
        <f>(1-F155/100-G155/100)/(1-C155/100-D155/100-General!$B$17/100)</f>
        <v>1.0039233539554664</v>
      </c>
      <c r="F155" s="5">
        <f>N155*General!$B$14/(N155+O155)+O155*100/(N155+O155)</f>
        <v>20.8</v>
      </c>
      <c r="G155" s="5">
        <f>N155*General!$B$15/(N155+O155)</f>
        <v>0.04</v>
      </c>
      <c r="H155" s="5">
        <f>(N155+O155)*(1/General!$B$20)*((F155/100)-E155*(C155/100))*1000/B155</f>
        <v>2.5932303335548132</v>
      </c>
      <c r="I155" s="5">
        <f>(N155+O155)*(1/General!$B$20)*((D155/100)*E155-(G155/100))*1000/B155</f>
        <v>0.50604143084811215</v>
      </c>
      <c r="J155" s="5">
        <f t="shared" si="2"/>
        <v>0.19513940751820066</v>
      </c>
      <c r="K155" s="5">
        <f>MAX(Online_RAW!$L$2-Online_RAW!L155,0)</f>
        <v>0</v>
      </c>
      <c r="L155" s="5">
        <f>0.0039*(Online_RAW!M155)</f>
        <v>0</v>
      </c>
      <c r="M155" s="10">
        <f>Online_RAW!$N$2-Online_RAW!N155</f>
        <v>0</v>
      </c>
      <c r="N155" s="5">
        <f>Online_RAW!C155*60</f>
        <v>120.14127272727299</v>
      </c>
      <c r="O155" s="5">
        <f>MAX(0, Online_RAW!D155*60)</f>
        <v>0</v>
      </c>
      <c r="P155" s="5">
        <f>_xlfn.IFNA(VLOOKUP(A155,Sampling!$D$7:$E$14,2,FALSE),0)</f>
        <v>0</v>
      </c>
      <c r="Q155">
        <f>_xlfn.IFNA(VLOOKUP(A155,Refill!$D$6:$G$8,2,FALSE),0)</f>
        <v>0</v>
      </c>
    </row>
    <row r="156" spans="1:17" x14ac:dyDescent="0.25">
      <c r="A156" s="5">
        <f>ROUND((Online_RAW!B156-General!$B$10)*24,3)</f>
        <v>2.5670000000000002</v>
      </c>
      <c r="B156" s="5">
        <f>General!$B$12+Online_ANA!K156/1000+Online_ANA!L156/1000+Online_ANA!M156/1000/General!$B$22-SUM($P$2:P156)/1000/General!$B$24+SUM($Q$2:Q156)/1000/General!$B$24</f>
        <v>1.08</v>
      </c>
      <c r="C156" s="5">
        <f>Online_RAW!K156</f>
        <v>20.664999999999999</v>
      </c>
      <c r="D156" s="5">
        <f>Online_RAW!J156</f>
        <v>4.4999999999999998E-2</v>
      </c>
      <c r="E156" s="5">
        <f>(1-F156/100-G156/100)/(1-C156/100-D156/100-General!$B$17/100)</f>
        <v>1.0038384813855601</v>
      </c>
      <c r="F156" s="5">
        <f>N156*General!$B$14/(N156+O156)+O156*100/(N156+O156)</f>
        <v>20.799999999999997</v>
      </c>
      <c r="G156" s="5">
        <f>N156*General!$B$15/(N156+O156)</f>
        <v>0.04</v>
      </c>
      <c r="H156" s="5">
        <f>(N156+O156)*(1/General!$B$20)*((F156/100)-E156*(C156/100))*1000/B156</f>
        <v>2.7587335821465948</v>
      </c>
      <c r="I156" s="5">
        <f>(N156+O156)*(1/General!$B$20)*((D156/100)*E156-(G156/100))*1000/B156</f>
        <v>0.25629951468711482</v>
      </c>
      <c r="J156" s="5">
        <f t="shared" si="2"/>
        <v>9.2904772083024389E-2</v>
      </c>
      <c r="K156" s="5">
        <f>MAX(Online_RAW!$L$2-Online_RAW!L156,0)</f>
        <v>0</v>
      </c>
      <c r="L156" s="5">
        <f>0.0039*(Online_RAW!M156)</f>
        <v>0</v>
      </c>
      <c r="M156" s="10">
        <f>Online_RAW!$N$2-Online_RAW!N156</f>
        <v>0</v>
      </c>
      <c r="N156" s="5">
        <f>Online_RAW!C156*60</f>
        <v>119.94190909090921</v>
      </c>
      <c r="O156" s="5">
        <f>MAX(0, Online_RAW!D156*60)</f>
        <v>0</v>
      </c>
      <c r="P156" s="5">
        <f>_xlfn.IFNA(VLOOKUP(A156,Sampling!$D$7:$E$14,2,FALSE),0)</f>
        <v>0</v>
      </c>
      <c r="Q156">
        <f>_xlfn.IFNA(VLOOKUP(A156,Refill!$D$6:$G$8,2,FALSE),0)</f>
        <v>0</v>
      </c>
    </row>
    <row r="157" spans="1:17" x14ac:dyDescent="0.25">
      <c r="A157" s="5">
        <f>ROUND((Online_RAW!B157-General!$B$10)*24,3)</f>
        <v>2.5830000000000002</v>
      </c>
      <c r="B157" s="5">
        <f>General!$B$12+Online_ANA!K157/1000+Online_ANA!L157/1000+Online_ANA!M157/1000/General!$B$22-SUM($P$2:P157)/1000/General!$B$24+SUM($Q$2:Q157)/1000/General!$B$24</f>
        <v>1.08</v>
      </c>
      <c r="C157" s="5">
        <f>Online_RAW!K157</f>
        <v>20.65</v>
      </c>
      <c r="D157" s="5">
        <f>Online_RAW!J157</f>
        <v>4.4999999999999998E-2</v>
      </c>
      <c r="E157" s="5">
        <f>(1-F157/100-G157/100)/(1-C157/100-D157/100-General!$B$17/100)</f>
        <v>1.0034708951644657</v>
      </c>
      <c r="F157" s="5">
        <f>N157*General!$B$14/(N157+O157)+O157*100/(N157+O157)</f>
        <v>20.813941837644961</v>
      </c>
      <c r="G157" s="5">
        <f>N157*General!$B$15/(N157+O157)</f>
        <v>3.9992958667856078E-2</v>
      </c>
      <c r="H157" s="5">
        <f>(N157+O157)*(1/General!$B$20)*((F157/100)-E157*(C157/100))*1000/B157</f>
        <v>4.5780035548171618</v>
      </c>
      <c r="I157" s="5">
        <f>(N157+O157)*(1/General!$B$20)*((D157/100)*E157-(G157/100))*1000/B157</f>
        <v>0.25618123805419918</v>
      </c>
      <c r="J157" s="5">
        <f t="shared" si="2"/>
        <v>5.5959161015642911E-2</v>
      </c>
      <c r="K157" s="5">
        <f>MAX(Online_RAW!$L$2-Online_RAW!L157,0)</f>
        <v>0</v>
      </c>
      <c r="L157" s="5">
        <f>0.0039*(Online_RAW!M157)</f>
        <v>0</v>
      </c>
      <c r="M157" s="10">
        <f>Online_RAW!$N$2-Online_RAW!N157</f>
        <v>0</v>
      </c>
      <c r="N157" s="5">
        <f>Online_RAW!C157*60</f>
        <v>120.08599999999979</v>
      </c>
      <c r="O157" s="5">
        <f>MAX(0, Online_RAW!D157*60)</f>
        <v>2.114285714285712E-2</v>
      </c>
      <c r="P157" s="5">
        <f>_xlfn.IFNA(VLOOKUP(A157,Sampling!$D$7:$E$14,2,FALSE),0)</f>
        <v>0</v>
      </c>
      <c r="Q157">
        <f>_xlfn.IFNA(VLOOKUP(A157,Refill!$D$6:$G$8,2,FALSE),0)</f>
        <v>0</v>
      </c>
    </row>
    <row r="158" spans="1:17" x14ac:dyDescent="0.25">
      <c r="A158" s="5">
        <f>ROUND((Online_RAW!B158-General!$B$10)*24,3)</f>
        <v>2.6</v>
      </c>
      <c r="B158" s="5">
        <f>General!$B$12+Online_ANA!K158/1000+Online_ANA!L158/1000+Online_ANA!M158/1000/General!$B$22-SUM($P$2:P158)/1000/General!$B$24+SUM($Q$2:Q158)/1000/General!$B$24</f>
        <v>1.08</v>
      </c>
      <c r="C158" s="5">
        <f>Online_RAW!K158</f>
        <v>20.645</v>
      </c>
      <c r="D158" s="5">
        <f>Online_RAW!J158</f>
        <v>0.04</v>
      </c>
      <c r="E158" s="5">
        <f>(1-F158/100-G158/100)/(1-C158/100-D158/100-General!$B$17/100)</f>
        <v>1.0035203370161976</v>
      </c>
      <c r="F158" s="5">
        <f>N158*General!$B$14/(N158+O158)+O158*100/(N158+O158)</f>
        <v>20.8</v>
      </c>
      <c r="G158" s="5">
        <f>N158*General!$B$15/(N158+O158)</f>
        <v>0.04</v>
      </c>
      <c r="H158" s="5">
        <f>(N158+O158)*(1/General!$B$20)*((F158/100)-E158*(C158/100))*1000/B158</f>
        <v>4.0835664226772117</v>
      </c>
      <c r="I158" s="5">
        <f>(N158+O158)*(1/General!$B$20)*((D158/100)*E158-(G158/100))*1000/B158</f>
        <v>6.9849701778810407E-3</v>
      </c>
      <c r="J158" s="5">
        <f t="shared" si="2"/>
        <v>1.7105073004546967E-3</v>
      </c>
      <c r="K158" s="5">
        <f>MAX(Online_RAW!$L$2-Online_RAW!L158,0)</f>
        <v>0</v>
      </c>
      <c r="L158" s="5">
        <f>0.0039*(Online_RAW!M158)</f>
        <v>0</v>
      </c>
      <c r="M158" s="10">
        <f>Online_RAW!$N$2-Online_RAW!N158</f>
        <v>0</v>
      </c>
      <c r="N158" s="5">
        <f>Online_RAW!C158*60</f>
        <v>120.078</v>
      </c>
      <c r="O158" s="5">
        <f>MAX(0, Online_RAW!D158*60)</f>
        <v>0</v>
      </c>
      <c r="P158" s="5">
        <f>_xlfn.IFNA(VLOOKUP(A158,Sampling!$D$7:$E$14,2,FALSE),0)</f>
        <v>0</v>
      </c>
      <c r="Q158">
        <f>_xlfn.IFNA(VLOOKUP(A158,Refill!$D$6:$G$8,2,FALSE),0)</f>
        <v>0</v>
      </c>
    </row>
    <row r="159" spans="1:17" x14ac:dyDescent="0.25">
      <c r="A159" s="5">
        <f>ROUND((Online_RAW!B159-General!$B$10)*24,3)</f>
        <v>2.617</v>
      </c>
      <c r="B159" s="5">
        <f>General!$B$12+Online_ANA!K159/1000+Online_ANA!L159/1000+Online_ANA!M159/1000/General!$B$22-SUM($P$2:P159)/1000/General!$B$24+SUM($Q$2:Q159)/1000/General!$B$24</f>
        <v>1.08</v>
      </c>
      <c r="C159" s="5">
        <f>Online_RAW!K159</f>
        <v>20.645</v>
      </c>
      <c r="D159" s="5">
        <f>Online_RAW!J159</f>
        <v>0.04</v>
      </c>
      <c r="E159" s="5">
        <f>(1-F159/100-G159/100)/(1-C159/100-D159/100-General!$B$17/100)</f>
        <v>1.0033388457136081</v>
      </c>
      <c r="F159" s="5">
        <f>N159*General!$B$14/(N159+O159)+O159*100/(N159+O159)</f>
        <v>20.814323686959668</v>
      </c>
      <c r="G159" s="5">
        <f>N159*General!$B$15/(N159+O159)</f>
        <v>3.999276581466684E-2</v>
      </c>
      <c r="H159" s="5">
        <f>(N159+O159)*(1/General!$B$20)*((F159/100)-E159*(C159/100))*1000/B159</f>
        <v>4.9794016312132818</v>
      </c>
      <c r="I159" s="5">
        <f>(N159+O159)*(1/General!$B$20)*((D159/100)*E159-(G159/100))*1000/B159</f>
        <v>6.9829425283249808E-3</v>
      </c>
      <c r="J159" s="5">
        <f t="shared" si="2"/>
        <v>1.4023657952298007E-3</v>
      </c>
      <c r="K159" s="5">
        <f>MAX(Online_RAW!$L$2-Online_RAW!L159,0)</f>
        <v>0</v>
      </c>
      <c r="L159" s="5">
        <f>0.0039*(Online_RAW!M159)</f>
        <v>0</v>
      </c>
      <c r="M159" s="10">
        <f>Online_RAW!$N$2-Online_RAW!N159</f>
        <v>0</v>
      </c>
      <c r="N159" s="5">
        <f>Online_RAW!C159*60</f>
        <v>120.04314285714301</v>
      </c>
      <c r="O159" s="5">
        <f>MAX(0, Online_RAW!D159*60)</f>
        <v>2.1714285714285721E-2</v>
      </c>
      <c r="P159" s="5">
        <f>_xlfn.IFNA(VLOOKUP(A159,Sampling!$D$7:$E$14,2,FALSE),0)</f>
        <v>0</v>
      </c>
      <c r="Q159">
        <f>_xlfn.IFNA(VLOOKUP(A159,Refill!$D$6:$G$8,2,FALSE),0)</f>
        <v>0</v>
      </c>
    </row>
    <row r="160" spans="1:17" x14ac:dyDescent="0.25">
      <c r="A160" s="5">
        <f>ROUND((Online_RAW!B160-General!$B$10)*24,3)</f>
        <v>2.633</v>
      </c>
      <c r="B160" s="5">
        <f>General!$B$12+Online_ANA!K160/1000+Online_ANA!L160/1000+Online_ANA!M160/1000/General!$B$22-SUM($P$2:P160)/1000/General!$B$24+SUM($Q$2:Q160)/1000/General!$B$24</f>
        <v>1.08</v>
      </c>
      <c r="C160" s="5">
        <f>Online_RAW!K160</f>
        <v>20.65</v>
      </c>
      <c r="D160" s="5">
        <f>Online_RAW!J160</f>
        <v>0.05</v>
      </c>
      <c r="E160" s="5">
        <f>(1-F160/100-G160/100)/(1-C160/100-D160/100-General!$B$17/100)</f>
        <v>1.0033962228077644</v>
      </c>
      <c r="F160" s="5">
        <f>N160*General!$B$14/(N160+O160)+O160*100/(N160+O160)</f>
        <v>20.824853911001014</v>
      </c>
      <c r="G160" s="5">
        <f>N160*General!$B$15/(N160+O160)</f>
        <v>3.9987447519696462E-2</v>
      </c>
      <c r="H160" s="5">
        <f>(N160+O160)*(1/General!$B$20)*((F160/100)-E160*(C160/100))*1000/B160</f>
        <v>5.1991310112348197</v>
      </c>
      <c r="I160" s="5">
        <f>(N160+O160)*(1/General!$B$20)*((D160/100)*E160-(G160/100))*1000/B160</f>
        <v>0.50552403463184903</v>
      </c>
      <c r="J160" s="5">
        <f t="shared" si="2"/>
        <v>9.7232409327531938E-2</v>
      </c>
      <c r="K160" s="5">
        <f>MAX(Online_RAW!$L$2-Online_RAW!L160,0)</f>
        <v>0</v>
      </c>
      <c r="L160" s="5">
        <f>0.0039*(Online_RAW!M160)</f>
        <v>0</v>
      </c>
      <c r="M160" s="10">
        <f>Online_RAW!$N$2-Online_RAW!N160</f>
        <v>0</v>
      </c>
      <c r="N160" s="5">
        <f>Online_RAW!C160*60</f>
        <v>120.1434285714288</v>
      </c>
      <c r="O160" s="5">
        <f>MAX(0, Online_RAW!D160*60)</f>
        <v>3.7714285714285735E-2</v>
      </c>
      <c r="P160" s="5">
        <f>_xlfn.IFNA(VLOOKUP(A160,Sampling!$D$7:$E$14,2,FALSE),0)</f>
        <v>0</v>
      </c>
      <c r="Q160">
        <f>_xlfn.IFNA(VLOOKUP(A160,Refill!$D$6:$G$8,2,FALSE),0)</f>
        <v>0</v>
      </c>
    </row>
    <row r="161" spans="1:17" x14ac:dyDescent="0.25">
      <c r="A161" s="5">
        <f>ROUND((Online_RAW!B161-General!$B$10)*24,3)</f>
        <v>2.65</v>
      </c>
      <c r="B161" s="5">
        <f>General!$B$12+Online_ANA!K161/1000+Online_ANA!L161/1000+Online_ANA!M161/1000/General!$B$22-SUM($P$2:P161)/1000/General!$B$24+SUM($Q$2:Q161)/1000/General!$B$24</f>
        <v>1.08</v>
      </c>
      <c r="C161" s="5">
        <f>Online_RAW!K161</f>
        <v>20.645</v>
      </c>
      <c r="D161" s="5">
        <f>Online_RAW!J161</f>
        <v>0.04</v>
      </c>
      <c r="E161" s="5">
        <f>(1-F161/100-G161/100)/(1-C161/100-D161/100-General!$B$17/100)</f>
        <v>1.0035203370161976</v>
      </c>
      <c r="F161" s="5">
        <f>N161*General!$B$14/(N161+O161)+O161*100/(N161+O161)</f>
        <v>20.8</v>
      </c>
      <c r="G161" s="5">
        <f>N161*General!$B$15/(N161+O161)</f>
        <v>0.04</v>
      </c>
      <c r="H161" s="5">
        <f>(N161+O161)*(1/General!$B$20)*((F161/100)-E161*(C161/100))*1000/B161</f>
        <v>4.0794669592402117</v>
      </c>
      <c r="I161" s="5">
        <f>(N161+O161)*(1/General!$B$20)*((D161/100)*E161-(G161/100))*1000/B161</f>
        <v>6.9779580157441059E-3</v>
      </c>
      <c r="J161" s="5">
        <f t="shared" si="2"/>
        <v>1.7105073004546969E-3</v>
      </c>
      <c r="K161" s="5">
        <f>MAX(Online_RAW!$L$2-Online_RAW!L161,0)</f>
        <v>0</v>
      </c>
      <c r="L161" s="5">
        <f>0.0039*(Online_RAW!M161)</f>
        <v>0</v>
      </c>
      <c r="M161" s="10">
        <f>Online_RAW!$N$2-Online_RAW!N161</f>
        <v>0</v>
      </c>
      <c r="N161" s="5">
        <f>Online_RAW!C161*60</f>
        <v>119.9574545454546</v>
      </c>
      <c r="O161" s="5">
        <f>MAX(0, Online_RAW!D161*60)</f>
        <v>0</v>
      </c>
      <c r="P161" s="5">
        <f>_xlfn.IFNA(VLOOKUP(A161,Sampling!$D$7:$E$14,2,FALSE),0)</f>
        <v>0</v>
      </c>
      <c r="Q161">
        <f>_xlfn.IFNA(VLOOKUP(A161,Refill!$D$6:$G$8,2,FALSE),0)</f>
        <v>0</v>
      </c>
    </row>
    <row r="162" spans="1:17" x14ac:dyDescent="0.25">
      <c r="A162" s="5">
        <f>ROUND((Online_RAW!B162-General!$B$10)*24,3)</f>
        <v>2.6669999999999998</v>
      </c>
      <c r="B162" s="5">
        <f>General!$B$12+Online_ANA!K162/1000+Online_ANA!L162/1000+Online_ANA!M162/1000/General!$B$22-SUM($P$2:P162)/1000/General!$B$24+SUM($Q$2:Q162)/1000/General!$B$24</f>
        <v>1.08</v>
      </c>
      <c r="C162" s="5">
        <f>Online_RAW!K162</f>
        <v>20.645</v>
      </c>
      <c r="D162" s="5">
        <f>Online_RAW!J162</f>
        <v>0.04</v>
      </c>
      <c r="E162" s="5">
        <f>(1-F162/100-G162/100)/(1-C162/100-D162/100-General!$B$17/100)</f>
        <v>1.0032529519628413</v>
      </c>
      <c r="F162" s="5">
        <f>N162*General!$B$14/(N162+O162)+O162*100/(N162+O162)</f>
        <v>20.821102607933959</v>
      </c>
      <c r="G162" s="5">
        <f>N162*General!$B$15/(N162+O162)</f>
        <v>3.9989342117205069E-2</v>
      </c>
      <c r="H162" s="5">
        <f>(N162+O162)*(1/General!$B$20)*((F162/100)-E162*(C162/100))*1000/B162</f>
        <v>5.4051140576996373</v>
      </c>
      <c r="I162" s="5">
        <f>(N162+O162)*(1/General!$B$20)*((D162/100)*E162-(G162/100))*1000/B162</f>
        <v>6.9843244878381155E-3</v>
      </c>
      <c r="J162" s="5">
        <f t="shared" si="2"/>
        <v>1.2921696773241773E-3</v>
      </c>
      <c r="K162" s="5">
        <f>MAX(Online_RAW!$L$2-Online_RAW!L162,0)</f>
        <v>0</v>
      </c>
      <c r="L162" s="5">
        <f>0.0039*(Online_RAW!M162)</f>
        <v>0</v>
      </c>
      <c r="M162" s="10">
        <f>Online_RAW!$N$2-Online_RAW!N162</f>
        <v>0</v>
      </c>
      <c r="N162" s="5">
        <f>Online_RAW!C162*60</f>
        <v>120.0669</v>
      </c>
      <c r="O162" s="5">
        <f>MAX(0, Online_RAW!D162*60)</f>
        <v>3.199999999999998E-2</v>
      </c>
      <c r="P162" s="5">
        <f>_xlfn.IFNA(VLOOKUP(A162,Sampling!$D$7:$E$14,2,FALSE),0)</f>
        <v>0</v>
      </c>
      <c r="Q162">
        <f>_xlfn.IFNA(VLOOKUP(A162,Refill!$D$6:$G$8,2,FALSE),0)</f>
        <v>0</v>
      </c>
    </row>
    <row r="163" spans="1:17" x14ac:dyDescent="0.25">
      <c r="A163" s="5">
        <f>ROUND((Online_RAW!B163-General!$B$10)*24,3)</f>
        <v>2.6829999999999998</v>
      </c>
      <c r="B163" s="5">
        <f>General!$B$12+Online_ANA!K163/1000+Online_ANA!L163/1000+Online_ANA!M163/1000/General!$B$22-SUM($P$2:P163)/1000/General!$B$24+SUM($Q$2:Q163)/1000/General!$B$24</f>
        <v>1.08</v>
      </c>
      <c r="C163" s="5">
        <f>Online_RAW!K163</f>
        <v>20.64</v>
      </c>
      <c r="D163" s="5">
        <f>Online_RAW!J163</f>
        <v>4.4999999999999998E-2</v>
      </c>
      <c r="E163" s="5">
        <f>(1-F163/100-G163/100)/(1-C163/100-D163/100-General!$B$17/100)</f>
        <v>1.0035203370161976</v>
      </c>
      <c r="F163" s="5">
        <f>N163*General!$B$14/(N163+O163)+O163*100/(N163+O163)</f>
        <v>20.8</v>
      </c>
      <c r="G163" s="5">
        <f>N163*General!$B$15/(N163+O163)</f>
        <v>0.04</v>
      </c>
      <c r="H163" s="5">
        <f>(N163+O163)*(1/General!$B$20)*((F163/100)-E163*(C163/100))*1000/B163</f>
        <v>4.3344788355467312</v>
      </c>
      <c r="I163" s="5">
        <f>(N163+O163)*(1/General!$B$20)*((D163/100)*E163-(G163/100))*1000/B163</f>
        <v>0.2559993004425315</v>
      </c>
      <c r="J163" s="5">
        <f t="shared" si="2"/>
        <v>5.9061149022830772E-2</v>
      </c>
      <c r="K163" s="5">
        <f>MAX(Online_RAW!$L$2-Online_RAW!L163,0)</f>
        <v>0</v>
      </c>
      <c r="L163" s="5">
        <f>0.0039*(Online_RAW!M163)</f>
        <v>0</v>
      </c>
      <c r="M163" s="10">
        <f>Online_RAW!$N$2-Online_RAW!N163</f>
        <v>0</v>
      </c>
      <c r="N163" s="5">
        <f>Online_RAW!C163*60</f>
        <v>120.13390909090921</v>
      </c>
      <c r="O163" s="5">
        <f>MAX(0, Online_RAW!D163*60)</f>
        <v>0</v>
      </c>
      <c r="P163" s="5">
        <f>_xlfn.IFNA(VLOOKUP(A163,Sampling!$D$7:$E$14,2,FALSE),0)</f>
        <v>0</v>
      </c>
      <c r="Q163">
        <f>_xlfn.IFNA(VLOOKUP(A163,Refill!$D$6:$G$8,2,FALSE),0)</f>
        <v>0</v>
      </c>
    </row>
    <row r="164" spans="1:17" x14ac:dyDescent="0.25">
      <c r="A164" s="5">
        <f>ROUND((Online_RAW!B164-General!$B$10)*24,3)</f>
        <v>2.7</v>
      </c>
      <c r="B164" s="5">
        <f>General!$B$12+Online_ANA!K164/1000+Online_ANA!L164/1000+Online_ANA!M164/1000/General!$B$22-SUM($P$2:P164)/1000/General!$B$24+SUM($Q$2:Q164)/1000/General!$B$24</f>
        <v>1.08</v>
      </c>
      <c r="C164" s="5">
        <f>Online_RAW!K164</f>
        <v>20.633333333333301</v>
      </c>
      <c r="D164" s="5">
        <f>Online_RAW!J164</f>
        <v>4.4999999999999998E-2</v>
      </c>
      <c r="E164" s="5">
        <f>(1-F164/100-G164/100)/(1-C164/100-D164/100-General!$B$17/100)</f>
        <v>1.0034355325725537</v>
      </c>
      <c r="F164" s="5">
        <f>N164*General!$B$14/(N164+O164)+O164*100/(N164+O164)</f>
        <v>20.8</v>
      </c>
      <c r="G164" s="5">
        <f>N164*General!$B$15/(N164+O164)</f>
        <v>0.04</v>
      </c>
      <c r="H164" s="5">
        <f>(N164+O164)*(1/General!$B$20)*((F164/100)-E164*(C164/100))*1000/B164</f>
        <v>4.7398192702911883</v>
      </c>
      <c r="I164" s="5">
        <f>(N164+O164)*(1/General!$B$20)*((D164/100)*E164-(G164/100))*1000/B164</f>
        <v>0.2550827116759436</v>
      </c>
      <c r="J164" s="5">
        <f t="shared" si="2"/>
        <v>5.3816970042461706E-2</v>
      </c>
      <c r="K164" s="5">
        <f>MAX(Online_RAW!$L$2-Online_RAW!L164,0)</f>
        <v>0</v>
      </c>
      <c r="L164" s="5">
        <f>0.0039*(Online_RAW!M164)</f>
        <v>0</v>
      </c>
      <c r="M164" s="10">
        <f>Online_RAW!$N$2-Online_RAW!N164</f>
        <v>0</v>
      </c>
      <c r="N164" s="5">
        <f>Online_RAW!C164*60</f>
        <v>119.7924</v>
      </c>
      <c r="O164" s="5">
        <f>MAX(0, Online_RAW!D164*60)</f>
        <v>0</v>
      </c>
      <c r="P164" s="5">
        <f>_xlfn.IFNA(VLOOKUP(A164,Sampling!$D$7:$E$14,2,FALSE),0)</f>
        <v>0</v>
      </c>
      <c r="Q164">
        <f>_xlfn.IFNA(VLOOKUP(A164,Refill!$D$6:$G$8,2,FALSE),0)</f>
        <v>0</v>
      </c>
    </row>
    <row r="165" spans="1:17" x14ac:dyDescent="0.25">
      <c r="A165" s="5">
        <f>ROUND((Online_RAW!B165-General!$B$10)*24,3)</f>
        <v>2.7170000000000001</v>
      </c>
      <c r="B165" s="5">
        <f>General!$B$12+Online_ANA!K165/1000+Online_ANA!L165/1000+Online_ANA!M165/1000/General!$B$22-SUM($P$2:P165)/1000/General!$B$24+SUM($Q$2:Q165)/1000/General!$B$24</f>
        <v>1.08</v>
      </c>
      <c r="C165" s="5">
        <f>Online_RAW!K165</f>
        <v>20.64</v>
      </c>
      <c r="D165" s="5">
        <f>Online_RAW!J165</f>
        <v>4.4999999999999998E-2</v>
      </c>
      <c r="E165" s="5">
        <f>(1-F165/100-G165/100)/(1-C165/100-D165/100-General!$B$17/100)</f>
        <v>1.0033579402469777</v>
      </c>
      <c r="F165" s="5">
        <f>N165*General!$B$14/(N165+O165)+O165*100/(N165+O165)</f>
        <v>20.812816705001161</v>
      </c>
      <c r="G165" s="5">
        <f>N165*General!$B$15/(N165+O165)</f>
        <v>3.9993526916666085E-2</v>
      </c>
      <c r="H165" s="5">
        <f>(N165+O165)*(1/General!$B$20)*((F165/100)-E165*(C165/100))*1000/B165</f>
        <v>5.1291811690867135</v>
      </c>
      <c r="I165" s="5">
        <f>(N165+O165)*(1/General!$B$20)*((D165/100)*E165-(G165/100))*1000/B165</f>
        <v>0.25557401457019702</v>
      </c>
      <c r="J165" s="5">
        <f t="shared" si="2"/>
        <v>4.9827449283820824E-2</v>
      </c>
      <c r="K165" s="5">
        <f>MAX(Online_RAW!$L$2-Online_RAW!L165,0)</f>
        <v>0</v>
      </c>
      <c r="L165" s="5">
        <f>0.0039*(Online_RAW!M165)</f>
        <v>0</v>
      </c>
      <c r="M165" s="10">
        <f>Online_RAW!$N$2-Online_RAW!N165</f>
        <v>0</v>
      </c>
      <c r="N165" s="5">
        <f>Online_RAW!C165*60</f>
        <v>119.9343333333336</v>
      </c>
      <c r="O165" s="5">
        <f>MAX(0, Online_RAW!D165*60)</f>
        <v>1.9411764705882361E-2</v>
      </c>
      <c r="P165" s="5">
        <f>_xlfn.IFNA(VLOOKUP(A165,Sampling!$D$7:$E$14,2,FALSE),0)</f>
        <v>0</v>
      </c>
      <c r="Q165">
        <f>_xlfn.IFNA(VLOOKUP(A165,Refill!$D$6:$G$8,2,FALSE),0)</f>
        <v>0</v>
      </c>
    </row>
    <row r="166" spans="1:17" x14ac:dyDescent="0.25">
      <c r="A166" s="5">
        <f>ROUND((Online_RAW!B166-General!$B$10)*24,3)</f>
        <v>2.7330000000000001</v>
      </c>
      <c r="B166" s="5">
        <f>General!$B$12+Online_ANA!K166/1000+Online_ANA!L166/1000+Online_ANA!M166/1000/General!$B$22-SUM($P$2:P166)/1000/General!$B$24+SUM($Q$2:Q166)/1000/General!$B$24</f>
        <v>1.08</v>
      </c>
      <c r="C166" s="5">
        <f>Online_RAW!K166</f>
        <v>20.633333333333301</v>
      </c>
      <c r="D166" s="5">
        <f>Online_RAW!J166</f>
        <v>4.4999999999999998E-2</v>
      </c>
      <c r="E166" s="5">
        <f>(1-F166/100-G166/100)/(1-C166/100-D166/100-General!$B$17/100)</f>
        <v>1.0032029200864798</v>
      </c>
      <c r="F166" s="5">
        <f>N166*General!$B$14/(N166+O166)+O166*100/(N166+O166)</f>
        <v>20.81835983309243</v>
      </c>
      <c r="G166" s="5">
        <f>N166*General!$B$15/(N166+O166)</f>
        <v>3.9990727357024032E-2</v>
      </c>
      <c r="H166" s="5">
        <f>(N166+O166)*(1/General!$B$20)*((F166/100)-E166*(C166/100))*1000/B166</f>
        <v>5.8961493929235003</v>
      </c>
      <c r="I166" s="5">
        <f>(N166+O166)*(1/General!$B$20)*((D166/100)*E166-(G166/100))*1000/B166</f>
        <v>0.25546785719219489</v>
      </c>
      <c r="J166" s="5">
        <f t="shared" si="2"/>
        <v>4.3327914570618728E-2</v>
      </c>
      <c r="K166" s="5">
        <f>MAX(Online_RAW!$L$2-Online_RAW!L166,0)</f>
        <v>0</v>
      </c>
      <c r="L166" s="5">
        <f>0.0039*(Online_RAW!M166)</f>
        <v>0</v>
      </c>
      <c r="M166" s="10">
        <f>Online_RAW!$N$2-Online_RAW!N166</f>
        <v>0</v>
      </c>
      <c r="N166" s="5">
        <f>Online_RAW!C166*60</f>
        <v>119.973272727273</v>
      </c>
      <c r="O166" s="5">
        <f>MAX(0, Online_RAW!D166*60)</f>
        <v>2.7818181818181839E-2</v>
      </c>
      <c r="P166" s="5">
        <f>_xlfn.IFNA(VLOOKUP(A166,Sampling!$D$7:$E$14,2,FALSE),0)</f>
        <v>0</v>
      </c>
      <c r="Q166">
        <f>_xlfn.IFNA(VLOOKUP(A166,Refill!$D$6:$G$8,2,FALSE),0)</f>
        <v>0</v>
      </c>
    </row>
    <row r="167" spans="1:17" x14ac:dyDescent="0.25">
      <c r="A167" s="5">
        <f>ROUND((Online_RAW!B167-General!$B$10)*24,3)</f>
        <v>2.75</v>
      </c>
      <c r="B167" s="5">
        <f>General!$B$12+Online_ANA!K167/1000+Online_ANA!L167/1000+Online_ANA!M167/1000/General!$B$22-SUM($P$2:P167)/1000/General!$B$24+SUM($Q$2:Q167)/1000/General!$B$24</f>
        <v>1.08</v>
      </c>
      <c r="C167" s="5">
        <f>Online_RAW!K167</f>
        <v>20.635000000000002</v>
      </c>
      <c r="D167" s="5">
        <f>Online_RAW!J167</f>
        <v>4.4999999999999998E-2</v>
      </c>
      <c r="E167" s="5">
        <f>(1-F167/100-G167/100)/(1-C167/100-D167/100-General!$B$17/100)</f>
        <v>1.0034567323397057</v>
      </c>
      <c r="F167" s="5">
        <f>N167*General!$B$14/(N167+O167)+O167*100/(N167+O167)</f>
        <v>20.8</v>
      </c>
      <c r="G167" s="5">
        <f>N167*General!$B$15/(N167+O167)</f>
        <v>0.04</v>
      </c>
      <c r="H167" s="5">
        <f>(N167+O167)*(1/General!$B$20)*((F167/100)-E167*(C167/100))*1000/B167</f>
        <v>4.6467361147463668</v>
      </c>
      <c r="I167" s="5">
        <f>(N167+O167)*(1/General!$B$20)*((D167/100)*E167-(G167/100))*1000/B167</f>
        <v>0.25575328470393899</v>
      </c>
      <c r="J167" s="5">
        <f t="shared" si="2"/>
        <v>5.5039339094877522E-2</v>
      </c>
      <c r="K167" s="5">
        <f>MAX(Online_RAW!$L$2-Online_RAW!L167,0)</f>
        <v>0</v>
      </c>
      <c r="L167" s="5">
        <f>0.0039*(Online_RAW!M167)</f>
        <v>0</v>
      </c>
      <c r="M167" s="10">
        <f>Online_RAW!$N$2-Online_RAW!N167</f>
        <v>0</v>
      </c>
      <c r="N167" s="5">
        <f>Online_RAW!C167*60</f>
        <v>120.08509090909081</v>
      </c>
      <c r="O167" s="5">
        <f>MAX(0, Online_RAW!D167*60)</f>
        <v>0</v>
      </c>
      <c r="P167" s="5">
        <f>_xlfn.IFNA(VLOOKUP(A167,Sampling!$D$7:$E$14,2,FALSE),0)</f>
        <v>0</v>
      </c>
      <c r="Q167">
        <f>_xlfn.IFNA(VLOOKUP(A167,Refill!$D$6:$G$8,2,FALSE),0)</f>
        <v>0</v>
      </c>
    </row>
    <row r="168" spans="1:17" x14ac:dyDescent="0.25">
      <c r="A168" s="5">
        <f>ROUND((Online_RAW!B168-General!$B$10)*24,3)</f>
        <v>2.7669999999999999</v>
      </c>
      <c r="B168" s="5">
        <f>General!$B$12+Online_ANA!K168/1000+Online_ANA!L168/1000+Online_ANA!M168/1000/General!$B$22-SUM($P$2:P168)/1000/General!$B$24+SUM($Q$2:Q168)/1000/General!$B$24</f>
        <v>1.08</v>
      </c>
      <c r="C168" s="5">
        <f>Online_RAW!K168</f>
        <v>20.62</v>
      </c>
      <c r="D168" s="5">
        <f>Online_RAW!J168</f>
        <v>0.05</v>
      </c>
      <c r="E168" s="5">
        <f>(1-F168/100-G168/100)/(1-C168/100-D168/100-General!$B$17/100)</f>
        <v>1.0033295471718349</v>
      </c>
      <c r="F168" s="5">
        <f>N168*General!$B$14/(N168+O168)+O168*100/(N168+O168)</f>
        <v>20.8</v>
      </c>
      <c r="G168" s="5">
        <f>N168*General!$B$15/(N168+O168)</f>
        <v>4.0000000000000008E-2</v>
      </c>
      <c r="H168" s="5">
        <f>(N168+O168)*(1/General!$B$20)*((F168/100)-E168*(C168/100))*1000/B168</f>
        <v>5.515249735186238</v>
      </c>
      <c r="I168" s="5">
        <f>(N168+O168)*(1/General!$B$20)*((D168/100)*E168-(G168/100))*1000/B168</f>
        <v>0.50357711474260514</v>
      </c>
      <c r="J168" s="5">
        <f t="shared" si="2"/>
        <v>9.1306312301667775E-2</v>
      </c>
      <c r="K168" s="5">
        <f>MAX(Online_RAW!$L$2-Online_RAW!L168,0)</f>
        <v>0</v>
      </c>
      <c r="L168" s="5">
        <f>0.0039*(Online_RAW!M168)</f>
        <v>0</v>
      </c>
      <c r="M168" s="10">
        <f>Online_RAW!$N$2-Online_RAW!N168</f>
        <v>0</v>
      </c>
      <c r="N168" s="5">
        <f>Online_RAW!C168*60</f>
        <v>119.9053636363638</v>
      </c>
      <c r="O168" s="5">
        <f>MAX(0, Online_RAW!D168*60)</f>
        <v>0</v>
      </c>
      <c r="P168" s="5">
        <f>_xlfn.IFNA(VLOOKUP(A168,Sampling!$D$7:$E$14,2,FALSE),0)</f>
        <v>0</v>
      </c>
      <c r="Q168">
        <f>_xlfn.IFNA(VLOOKUP(A168,Refill!$D$6:$G$8,2,FALSE),0)</f>
        <v>0</v>
      </c>
    </row>
    <row r="169" spans="1:17" x14ac:dyDescent="0.25">
      <c r="A169" s="5">
        <f>ROUND((Online_RAW!B169-General!$B$10)*24,3)</f>
        <v>2.7829999999999999</v>
      </c>
      <c r="B169" s="5">
        <f>General!$B$12+Online_ANA!K169/1000+Online_ANA!L169/1000+Online_ANA!M169/1000/General!$B$22-SUM($P$2:P169)/1000/General!$B$24+SUM($Q$2:Q169)/1000/General!$B$24</f>
        <v>1.08</v>
      </c>
      <c r="C169" s="5">
        <f>Online_RAW!K169</f>
        <v>20.62</v>
      </c>
      <c r="D169" s="5">
        <f>Online_RAW!J169</f>
        <v>4.4999999999999998E-2</v>
      </c>
      <c r="E169" s="5">
        <f>(1-F169/100-G169/100)/(1-C169/100-D169/100-General!$B$17/100)</f>
        <v>1.0032659666773909</v>
      </c>
      <c r="F169" s="5">
        <f>N169*General!$B$14/(N169+O169)+O169*100/(N169+O169)</f>
        <v>20.8</v>
      </c>
      <c r="G169" s="5">
        <f>N169*General!$B$15/(N169+O169)</f>
        <v>0.04</v>
      </c>
      <c r="H169" s="5">
        <f>(N169+O169)*(1/General!$B$20)*((F169/100)-E169*(C169/100))*1000/B169</f>
        <v>5.5781311430340708</v>
      </c>
      <c r="I169" s="5">
        <f>(N169+O169)*(1/General!$B$20)*((D169/100)*E169-(G169/100))*1000/B169</f>
        <v>0.25485126967501975</v>
      </c>
      <c r="J169" s="5">
        <f t="shared" si="2"/>
        <v>4.5687572260339586E-2</v>
      </c>
      <c r="K169" s="5">
        <f>MAX(Online_RAW!$L$2-Online_RAW!L169,0)</f>
        <v>0</v>
      </c>
      <c r="L169" s="5">
        <f>0.0039*(Online_RAW!M169)</f>
        <v>0</v>
      </c>
      <c r="M169" s="10">
        <f>Online_RAW!$N$2-Online_RAW!N169</f>
        <v>0</v>
      </c>
      <c r="N169" s="5">
        <f>Online_RAW!C169*60</f>
        <v>119.86114285714261</v>
      </c>
      <c r="O169" s="5">
        <f>MAX(0, Online_RAW!D169*60)</f>
        <v>0</v>
      </c>
      <c r="P169" s="5">
        <f>_xlfn.IFNA(VLOOKUP(A169,Sampling!$D$7:$E$14,2,FALSE),0)</f>
        <v>0</v>
      </c>
      <c r="Q169">
        <f>_xlfn.IFNA(VLOOKUP(A169,Refill!$D$6:$G$8,2,FALSE),0)</f>
        <v>0</v>
      </c>
    </row>
    <row r="170" spans="1:17" x14ac:dyDescent="0.25">
      <c r="A170" s="5">
        <f>ROUND((Online_RAW!B170-General!$B$10)*24,3)</f>
        <v>2.8</v>
      </c>
      <c r="B170" s="5">
        <f>General!$B$12+Online_ANA!K170/1000+Online_ANA!L170/1000+Online_ANA!M170/1000/General!$B$22-SUM($P$2:P170)/1000/General!$B$24+SUM($Q$2:Q170)/1000/General!$B$24</f>
        <v>1.08</v>
      </c>
      <c r="C170" s="5">
        <f>Online_RAW!K170</f>
        <v>20.625</v>
      </c>
      <c r="D170" s="5">
        <f>Online_RAW!J170</f>
        <v>4.4999999999999998E-2</v>
      </c>
      <c r="E170" s="5">
        <f>(1-F170/100-G170/100)/(1-C170/100-D170/100-General!$B$17/100)</f>
        <v>1.0033295471718349</v>
      </c>
      <c r="F170" s="5">
        <f>N170*General!$B$14/(N170+O170)+O170*100/(N170+O170)</f>
        <v>20.8</v>
      </c>
      <c r="G170" s="5">
        <f>N170*General!$B$15/(N170+O170)</f>
        <v>0.04</v>
      </c>
      <c r="H170" s="5">
        <f>(N170+O170)*(1/General!$B$20)*((F170/100)-E170*(C170/100))*1000/B170</f>
        <v>5.2763670767142479</v>
      </c>
      <c r="I170" s="5">
        <f>(N170+O170)*(1/General!$B$20)*((D170/100)*E170-(G170/100))*1000/B170</f>
        <v>0.25555233409321543</v>
      </c>
      <c r="J170" s="5">
        <f t="shared" si="2"/>
        <v>4.8433388044782422E-2</v>
      </c>
      <c r="K170" s="5">
        <f>MAX(Online_RAW!$L$2-Online_RAW!L170,0)</f>
        <v>0</v>
      </c>
      <c r="L170" s="5">
        <f>0.0039*(Online_RAW!M170)</f>
        <v>0</v>
      </c>
      <c r="M170" s="10">
        <f>Online_RAW!$N$2-Online_RAW!N170</f>
        <v>0</v>
      </c>
      <c r="N170" s="5">
        <f>Online_RAW!C170*60</f>
        <v>120.1240909090908</v>
      </c>
      <c r="O170" s="5">
        <f>MAX(0, Online_RAW!D170*60)</f>
        <v>0</v>
      </c>
      <c r="P170" s="5">
        <f>_xlfn.IFNA(VLOOKUP(A170,Sampling!$D$7:$E$14,2,FALSE),0)</f>
        <v>0</v>
      </c>
      <c r="Q170">
        <f>_xlfn.IFNA(VLOOKUP(A170,Refill!$D$6:$G$8,2,FALSE),0)</f>
        <v>0</v>
      </c>
    </row>
    <row r="171" spans="1:17" x14ac:dyDescent="0.25">
      <c r="A171" s="5">
        <f>ROUND((Online_RAW!B171-General!$B$10)*24,3)</f>
        <v>2.8170000000000002</v>
      </c>
      <c r="B171" s="5">
        <f>General!$B$12+Online_ANA!K171/1000+Online_ANA!L171/1000+Online_ANA!M171/1000/General!$B$22-SUM($P$2:P171)/1000/General!$B$24+SUM($Q$2:Q171)/1000/General!$B$24</f>
        <v>1.08</v>
      </c>
      <c r="C171" s="5">
        <f>Online_RAW!K171</f>
        <v>20.63</v>
      </c>
      <c r="D171" s="5">
        <f>Online_RAW!J171</f>
        <v>0.05</v>
      </c>
      <c r="E171" s="5">
        <f>(1-F171/100-G171/100)/(1-C171/100-D171/100-General!$B$17/100)</f>
        <v>1.0033683339585455</v>
      </c>
      <c r="F171" s="5">
        <f>N171*General!$B$14/(N171+O171)+O171*100/(N171+O171)</f>
        <v>20.806977034048636</v>
      </c>
      <c r="G171" s="5">
        <f>N171*General!$B$15/(N171+O171)</f>
        <v>3.9996476245429985E-2</v>
      </c>
      <c r="H171" s="5">
        <f>(N171+O171)*(1/General!$B$20)*((F171/100)-E171*(C171/100))*1000/B171</f>
        <v>5.3285139639681844</v>
      </c>
      <c r="I171" s="5">
        <f>(N171+O171)*(1/General!$B$20)*((D171/100)*E171-(G171/100))*1000/B171</f>
        <v>0.50425324877955957</v>
      </c>
      <c r="J171" s="5">
        <f t="shared" si="2"/>
        <v>9.4632997527895821E-2</v>
      </c>
      <c r="K171" s="5">
        <f>MAX(Online_RAW!$L$2-Online_RAW!L171,0)</f>
        <v>0</v>
      </c>
      <c r="L171" s="5">
        <f>0.0039*(Online_RAW!M171)</f>
        <v>0</v>
      </c>
      <c r="M171" s="10">
        <f>Online_RAW!$N$2-Online_RAW!N171</f>
        <v>0</v>
      </c>
      <c r="N171" s="5">
        <f>Online_RAW!C171*60</f>
        <v>119.9913</v>
      </c>
      <c r="O171" s="5">
        <f>MAX(0, Online_RAW!D171*60)</f>
        <v>1.057142857142856E-2</v>
      </c>
      <c r="P171" s="5">
        <f>_xlfn.IFNA(VLOOKUP(A171,Sampling!$D$7:$E$14,2,FALSE),0)</f>
        <v>0</v>
      </c>
      <c r="Q171">
        <f>_xlfn.IFNA(VLOOKUP(A171,Refill!$D$6:$G$8,2,FALSE),0)</f>
        <v>0</v>
      </c>
    </row>
    <row r="172" spans="1:17" x14ac:dyDescent="0.25">
      <c r="A172" s="5">
        <f>ROUND((Online_RAW!B172-General!$B$10)*24,3)</f>
        <v>2.8330000000000002</v>
      </c>
      <c r="B172" s="5">
        <f>General!$B$12+Online_ANA!K172/1000+Online_ANA!L172/1000+Online_ANA!M172/1000/General!$B$22-SUM($P$2:P172)/1000/General!$B$24+SUM($Q$2:Q172)/1000/General!$B$24</f>
        <v>1.08</v>
      </c>
      <c r="C172" s="5">
        <f>Online_RAW!K172</f>
        <v>20.62</v>
      </c>
      <c r="D172" s="5">
        <f>Online_RAW!J172</f>
        <v>0.05</v>
      </c>
      <c r="E172" s="5">
        <f>(1-F172/100-G172/100)/(1-C172/100-D172/100-General!$B$17/100)</f>
        <v>1.0028782796374147</v>
      </c>
      <c r="F172" s="5">
        <f>N172*General!$B$14/(N172+O172)+O172*100/(N172+O172)</f>
        <v>20.835621784314835</v>
      </c>
      <c r="G172" s="5">
        <f>N172*General!$B$15/(N172+O172)</f>
        <v>3.9982009199840997E-2</v>
      </c>
      <c r="H172" s="5">
        <f>(N172+O172)*(1/General!$B$20)*((F172/100)-E172*(C172/100))*1000/B172</f>
        <v>7.7506900367197744</v>
      </c>
      <c r="I172" s="5">
        <f>(N172+O172)*(1/General!$B$20)*((D172/100)*E172-(G172/100))*1000/B172</f>
        <v>0.50400549312490572</v>
      </c>
      <c r="J172" s="5">
        <f t="shared" si="2"/>
        <v>6.5027177030318906E-2</v>
      </c>
      <c r="K172" s="5">
        <f>MAX(Online_RAW!$L$2-Online_RAW!L172,0)</f>
        <v>0</v>
      </c>
      <c r="L172" s="5">
        <f>0.0039*(Online_RAW!M172)</f>
        <v>0</v>
      </c>
      <c r="M172" s="10">
        <f>Online_RAW!$N$2-Online_RAW!N172</f>
        <v>0</v>
      </c>
      <c r="N172" s="5">
        <f>Online_RAW!C172*60</f>
        <v>120.00736363636381</v>
      </c>
      <c r="O172" s="5">
        <f>MAX(0, Online_RAW!D172*60)</f>
        <v>5.3999999999999999E-2</v>
      </c>
      <c r="P172" s="5">
        <f>_xlfn.IFNA(VLOOKUP(A172,Sampling!$D$7:$E$14,2,FALSE),0)</f>
        <v>0</v>
      </c>
      <c r="Q172">
        <f>_xlfn.IFNA(VLOOKUP(A172,Refill!$D$6:$G$8,2,FALSE),0)</f>
        <v>0</v>
      </c>
    </row>
    <row r="173" spans="1:17" x14ac:dyDescent="0.25">
      <c r="A173" s="5">
        <f>ROUND((Online_RAW!B173-General!$B$10)*24,3)</f>
        <v>2.85</v>
      </c>
      <c r="B173" s="5">
        <f>General!$B$12+Online_ANA!K173/1000+Online_ANA!L173/1000+Online_ANA!M173/1000/General!$B$22-SUM($P$2:P173)/1000/General!$B$24+SUM($Q$2:Q173)/1000/General!$B$24</f>
        <v>1.08</v>
      </c>
      <c r="C173" s="5">
        <f>Online_RAW!K173</f>
        <v>20.62</v>
      </c>
      <c r="D173" s="5">
        <f>Online_RAW!J173</f>
        <v>0.05</v>
      </c>
      <c r="E173" s="5">
        <f>(1-F173/100-G173/100)/(1-C173/100-D173/100-General!$B$17/100)</f>
        <v>1.0033295471718349</v>
      </c>
      <c r="F173" s="5">
        <f>N173*General!$B$14/(N173+O173)+O173*100/(N173+O173)</f>
        <v>20.8</v>
      </c>
      <c r="G173" s="5">
        <f>N173*General!$B$15/(N173+O173)</f>
        <v>0.04</v>
      </c>
      <c r="H173" s="5">
        <f>(N173+O173)*(1/General!$B$20)*((F173/100)-E173*(C173/100))*1000/B173</f>
        <v>5.5204933577460933</v>
      </c>
      <c r="I173" s="5">
        <f>(N173+O173)*(1/General!$B$20)*((D173/100)*E173-(G173/100))*1000/B173</f>
        <v>0.50405589058164757</v>
      </c>
      <c r="J173" s="5">
        <f t="shared" si="2"/>
        <v>9.1306312301667816E-2</v>
      </c>
      <c r="K173" s="5">
        <f>MAX(Online_RAW!$L$2-Online_RAW!L173,0)</f>
        <v>0</v>
      </c>
      <c r="L173" s="5">
        <f>0.0039*(Online_RAW!M173)</f>
        <v>0</v>
      </c>
      <c r="M173" s="10">
        <f>Online_RAW!$N$2-Online_RAW!N173</f>
        <v>0</v>
      </c>
      <c r="N173" s="5">
        <f>Online_RAW!C173*60</f>
        <v>120.01936363636381</v>
      </c>
      <c r="O173" s="5">
        <f>MAX(0, Online_RAW!D173*60)</f>
        <v>0</v>
      </c>
      <c r="P173" s="5">
        <f>_xlfn.IFNA(VLOOKUP(A173,Sampling!$D$7:$E$14,2,FALSE),0)</f>
        <v>0</v>
      </c>
      <c r="Q173">
        <f>_xlfn.IFNA(VLOOKUP(A173,Refill!$D$6:$G$8,2,FALSE),0)</f>
        <v>0</v>
      </c>
    </row>
    <row r="174" spans="1:17" x14ac:dyDescent="0.25">
      <c r="A174" s="5">
        <f>ROUND((Online_RAW!B174-General!$B$10)*24,3)</f>
        <v>2.867</v>
      </c>
      <c r="B174" s="5">
        <f>General!$B$12+Online_ANA!K174/1000+Online_ANA!L174/1000+Online_ANA!M174/1000/General!$B$22-SUM($P$2:P174)/1000/General!$B$24+SUM($Q$2:Q174)/1000/General!$B$24</f>
        <v>1.08</v>
      </c>
      <c r="C174" s="5">
        <f>Online_RAW!K174</f>
        <v>20.62</v>
      </c>
      <c r="D174" s="5">
        <f>Online_RAW!J174</f>
        <v>0.05</v>
      </c>
      <c r="E174" s="5">
        <f>(1-F174/100-G174/100)/(1-C174/100-D174/100-General!$B$17/100)</f>
        <v>1.0029309601141418</v>
      </c>
      <c r="F174" s="5">
        <f>N174*General!$B$14/(N174+O174)+O174*100/(N174+O174)</f>
        <v>20.831463336306868</v>
      </c>
      <c r="G174" s="5">
        <f>N174*General!$B$15/(N174+O174)</f>
        <v>3.9984109426107639E-2</v>
      </c>
      <c r="H174" s="5">
        <f>(N174+O174)*(1/General!$B$20)*((F174/100)-E174*(C174/100))*1000/B174</f>
        <v>7.4934209885831553</v>
      </c>
      <c r="I174" s="5">
        <f>(N174+O174)*(1/General!$B$20)*((D174/100)*E174-(G174/100))*1000/B174</f>
        <v>0.5042241548176295</v>
      </c>
      <c r="J174" s="5">
        <f t="shared" si="2"/>
        <v>6.7288913246147067E-2</v>
      </c>
      <c r="K174" s="5">
        <f>MAX(Online_RAW!$L$2-Online_RAW!L174,0)</f>
        <v>0</v>
      </c>
      <c r="L174" s="5">
        <f>0.0039*(Online_RAW!M174)</f>
        <v>0</v>
      </c>
      <c r="M174" s="10">
        <f>Online_RAW!$N$2-Online_RAW!N174</f>
        <v>0</v>
      </c>
      <c r="N174" s="5">
        <f>Online_RAW!C174*60</f>
        <v>120.05942857142881</v>
      </c>
      <c r="O174" s="5">
        <f>MAX(0, Online_RAW!D174*60)</f>
        <v>4.7714285714285695E-2</v>
      </c>
      <c r="P174" s="5">
        <f>_xlfn.IFNA(VLOOKUP(A174,Sampling!$D$7:$E$14,2,FALSE),0)</f>
        <v>0</v>
      </c>
      <c r="Q174">
        <f>_xlfn.IFNA(VLOOKUP(A174,Refill!$D$6:$G$8,2,FALSE),0)</f>
        <v>0</v>
      </c>
    </row>
    <row r="175" spans="1:17" x14ac:dyDescent="0.25">
      <c r="A175" s="5">
        <f>ROUND((Online_RAW!B175-General!$B$10)*24,3)</f>
        <v>2.883</v>
      </c>
      <c r="B175" s="5">
        <f>General!$B$12+Online_ANA!K175/1000+Online_ANA!L175/1000+Online_ANA!M175/1000/General!$B$22-SUM($P$2:P175)/1000/General!$B$24+SUM($Q$2:Q175)/1000/General!$B$24</f>
        <v>1.08</v>
      </c>
      <c r="C175" s="5">
        <f>Online_RAW!K175</f>
        <v>20.62</v>
      </c>
      <c r="D175" s="5">
        <f>Online_RAW!J175</f>
        <v>0.05</v>
      </c>
      <c r="E175" s="5">
        <f>(1-F175/100-G175/100)/(1-C175/100-D175/100-General!$B$17/100)</f>
        <v>1.0033295471718349</v>
      </c>
      <c r="F175" s="5">
        <f>N175*General!$B$14/(N175+O175)+O175*100/(N175+O175)</f>
        <v>20.8</v>
      </c>
      <c r="G175" s="5">
        <f>N175*General!$B$15/(N175+O175)</f>
        <v>0.04</v>
      </c>
      <c r="H175" s="5">
        <f>(N175+O175)*(1/General!$B$20)*((F175/100)-E175*(C175/100))*1000/B175</f>
        <v>5.5151619233251825</v>
      </c>
      <c r="I175" s="5">
        <f>(N175+O175)*(1/General!$B$20)*((D175/100)*E175-(G175/100))*1000/B175</f>
        <v>0.50356909696539609</v>
      </c>
      <c r="J175" s="5">
        <f t="shared" si="2"/>
        <v>9.130631230166783E-2</v>
      </c>
      <c r="K175" s="5">
        <f>MAX(Online_RAW!$L$2-Online_RAW!L175,0)</f>
        <v>0</v>
      </c>
      <c r="L175" s="5">
        <f>0.0039*(Online_RAW!M175)</f>
        <v>0</v>
      </c>
      <c r="M175" s="10">
        <f>Online_RAW!$N$2-Online_RAW!N175</f>
        <v>0</v>
      </c>
      <c r="N175" s="5">
        <f>Online_RAW!C175*60</f>
        <v>119.90345454545459</v>
      </c>
      <c r="O175" s="5">
        <f>MAX(0, Online_RAW!D175*60)</f>
        <v>0</v>
      </c>
      <c r="P175" s="5">
        <f>_xlfn.IFNA(VLOOKUP(A175,Sampling!$D$7:$E$14,2,FALSE),0)</f>
        <v>0</v>
      </c>
      <c r="Q175">
        <f>_xlfn.IFNA(VLOOKUP(A175,Refill!$D$6:$G$8,2,FALSE),0)</f>
        <v>0</v>
      </c>
    </row>
    <row r="176" spans="1:17" x14ac:dyDescent="0.25">
      <c r="A176" s="5">
        <f>ROUND((Online_RAW!B176-General!$B$10)*24,3)</f>
        <v>2.9</v>
      </c>
      <c r="B176" s="5">
        <f>General!$B$12+Online_ANA!K176/1000+Online_ANA!L176/1000+Online_ANA!M176/1000/General!$B$22-SUM($P$2:P176)/1000/General!$B$24+SUM($Q$2:Q176)/1000/General!$B$24</f>
        <v>1.08</v>
      </c>
      <c r="C176" s="5">
        <f>Online_RAW!K176</f>
        <v>20.614999999999998</v>
      </c>
      <c r="D176" s="5">
        <f>Online_RAW!J176</f>
        <v>0.05</v>
      </c>
      <c r="E176" s="5">
        <f>(1-F176/100-G176/100)/(1-C176/100-D176/100-General!$B$17/100)</f>
        <v>1.0032659666773907</v>
      </c>
      <c r="F176" s="5">
        <f>N176*General!$B$14/(N176+O176)+O176*100/(N176+O176)</f>
        <v>20.799999999999997</v>
      </c>
      <c r="G176" s="5">
        <f>N176*General!$B$15/(N176+O176)</f>
        <v>0.04</v>
      </c>
      <c r="H176" s="5">
        <f>(N176+O176)*(1/General!$B$20)*((F176/100)-E176*(C176/100))*1000/B176</f>
        <v>5.8312353959451402</v>
      </c>
      <c r="I176" s="5">
        <f>(N176+O176)*(1/General!$B$20)*((D176/100)*E176-(G176/100))*1000/B176</f>
        <v>0.50364178528588288</v>
      </c>
      <c r="J176" s="5">
        <f t="shared" si="2"/>
        <v>8.6369654299344484E-2</v>
      </c>
      <c r="K176" s="5">
        <f>MAX(Online_RAW!$L$2-Online_RAW!L176,0)</f>
        <v>0</v>
      </c>
      <c r="L176" s="5">
        <f>0.0039*(Online_RAW!M176)</f>
        <v>0</v>
      </c>
      <c r="M176" s="10">
        <f>Online_RAW!$N$2-Online_RAW!N176</f>
        <v>0</v>
      </c>
      <c r="N176" s="5">
        <f>Online_RAW!C176*60</f>
        <v>119.958272727273</v>
      </c>
      <c r="O176" s="5">
        <f>MAX(0, Online_RAW!D176*60)</f>
        <v>0</v>
      </c>
      <c r="P176" s="5">
        <f>_xlfn.IFNA(VLOOKUP(A176,Sampling!$D$7:$E$14,2,FALSE),0)</f>
        <v>0</v>
      </c>
      <c r="Q176">
        <f>_xlfn.IFNA(VLOOKUP(A176,Refill!$D$6:$G$8,2,FALSE),0)</f>
        <v>0</v>
      </c>
    </row>
    <row r="177" spans="1:17" x14ac:dyDescent="0.25">
      <c r="A177" s="5">
        <f>ROUND((Online_RAW!B177-General!$B$10)*24,3)</f>
        <v>2.9169999999999998</v>
      </c>
      <c r="B177" s="5">
        <f>General!$B$12+Online_ANA!K177/1000+Online_ANA!L177/1000+Online_ANA!M177/1000/General!$B$22-SUM($P$2:P177)/1000/General!$B$24+SUM($Q$2:Q177)/1000/General!$B$24</f>
        <v>1.08</v>
      </c>
      <c r="C177" s="5">
        <f>Online_RAW!K177</f>
        <v>20.614999999999998</v>
      </c>
      <c r="D177" s="5">
        <f>Online_RAW!J177</f>
        <v>0.05</v>
      </c>
      <c r="E177" s="5">
        <f>(1-F177/100-G177/100)/(1-C177/100-D177/100-General!$B$17/100)</f>
        <v>1.0032659666773907</v>
      </c>
      <c r="F177" s="5">
        <f>N177*General!$B$14/(N177+O177)+O177*100/(N177+O177)</f>
        <v>20.8</v>
      </c>
      <c r="G177" s="5">
        <f>N177*General!$B$15/(N177+O177)</f>
        <v>0.04</v>
      </c>
      <c r="H177" s="5">
        <f>(N177+O177)*(1/General!$B$20)*((F177/100)-E177*(C177/100))*1000/B177</f>
        <v>5.8318929638625159</v>
      </c>
      <c r="I177" s="5">
        <f>(N177+O177)*(1/General!$B$20)*((D177/100)*E177-(G177/100))*1000/B177</f>
        <v>0.50369857919956118</v>
      </c>
      <c r="J177" s="5">
        <f t="shared" si="2"/>
        <v>8.6369654299340404E-2</v>
      </c>
      <c r="K177" s="5">
        <f>MAX(Online_RAW!$L$2-Online_RAW!L177,0)</f>
        <v>0</v>
      </c>
      <c r="L177" s="5">
        <f>0.0039*(Online_RAW!M177)</f>
        <v>0</v>
      </c>
      <c r="M177" s="10">
        <f>Online_RAW!$N$2-Online_RAW!N177</f>
        <v>0</v>
      </c>
      <c r="N177" s="5">
        <f>Online_RAW!C177*60</f>
        <v>119.9718</v>
      </c>
      <c r="O177" s="5">
        <f>MAX(0, Online_RAW!D177*60)</f>
        <v>0</v>
      </c>
      <c r="P177" s="5">
        <f>_xlfn.IFNA(VLOOKUP(A177,Sampling!$D$7:$E$14,2,FALSE),0)</f>
        <v>0</v>
      </c>
      <c r="Q177">
        <f>_xlfn.IFNA(VLOOKUP(A177,Refill!$D$6:$G$8,2,FALSE),0)</f>
        <v>0</v>
      </c>
    </row>
    <row r="178" spans="1:17" x14ac:dyDescent="0.25">
      <c r="A178" s="5">
        <f>ROUND((Online_RAW!B178-General!$B$10)*24,3)</f>
        <v>2.9329999999999998</v>
      </c>
      <c r="B178" s="5">
        <f>General!$B$12+Online_ANA!K178/1000+Online_ANA!L178/1000+Online_ANA!M178/1000/General!$B$22-SUM($P$2:P178)/1000/General!$B$24+SUM($Q$2:Q178)/1000/General!$B$24</f>
        <v>1.08</v>
      </c>
      <c r="C178" s="5">
        <f>Online_RAW!K178</f>
        <v>20.605</v>
      </c>
      <c r="D178" s="5">
        <f>Online_RAW!J178</f>
        <v>0.05</v>
      </c>
      <c r="E178" s="5">
        <f>(1-F178/100-G178/100)/(1-C178/100-D178/100-General!$B$17/100)</f>
        <v>1.0031388298598249</v>
      </c>
      <c r="F178" s="5">
        <f>N178*General!$B$14/(N178+O178)+O178*100/(N178+O178)</f>
        <v>20.8</v>
      </c>
      <c r="G178" s="5">
        <f>N178*General!$B$15/(N178+O178)</f>
        <v>0.04</v>
      </c>
      <c r="H178" s="5">
        <f>(N178+O178)*(1/General!$B$20)*((F178/100)-E178*(C178/100))*1000/B178</f>
        <v>6.4559296996395439</v>
      </c>
      <c r="I178" s="5">
        <f>(N178+O178)*(1/General!$B$20)*((D178/100)*E178-(G178/100))*1000/B178</f>
        <v>0.50314825803258822</v>
      </c>
      <c r="J178" s="5">
        <f t="shared" si="2"/>
        <v>7.7935832860862891E-2</v>
      </c>
      <c r="K178" s="5">
        <f>MAX(Online_RAW!$L$2-Online_RAW!L178,0)</f>
        <v>0</v>
      </c>
      <c r="L178" s="5">
        <f>0.0039*(Online_RAW!M178)</f>
        <v>0</v>
      </c>
      <c r="M178" s="10">
        <f>Online_RAW!$N$2-Online_RAW!N178</f>
        <v>0</v>
      </c>
      <c r="N178" s="5">
        <f>Online_RAW!C178*60</f>
        <v>119.915727272727</v>
      </c>
      <c r="O178" s="5">
        <f>MAX(0, Online_RAW!D178*60)</f>
        <v>0</v>
      </c>
      <c r="P178" s="5">
        <f>_xlfn.IFNA(VLOOKUP(A178,Sampling!$D$7:$E$14,2,FALSE),0)</f>
        <v>0</v>
      </c>
      <c r="Q178">
        <f>_xlfn.IFNA(VLOOKUP(A178,Refill!$D$6:$G$8,2,FALSE),0)</f>
        <v>0</v>
      </c>
    </row>
    <row r="179" spans="1:17" x14ac:dyDescent="0.25">
      <c r="A179" s="5">
        <f>ROUND((Online_RAW!B179-General!$B$10)*24,3)</f>
        <v>2.95</v>
      </c>
      <c r="B179" s="5">
        <f>General!$B$12+Online_ANA!K179/1000+Online_ANA!L179/1000+Online_ANA!M179/1000/General!$B$22-SUM($P$2:P179)/1000/General!$B$24+SUM($Q$2:Q179)/1000/General!$B$24</f>
        <v>1.08</v>
      </c>
      <c r="C179" s="5">
        <f>Online_RAW!K179</f>
        <v>20.606666666666701</v>
      </c>
      <c r="D179" s="5">
        <f>Online_RAW!J179</f>
        <v>0.05</v>
      </c>
      <c r="E179" s="5">
        <f>(1-F179/100-G179/100)/(1-C179/100-D179/100-General!$B$17/100)</f>
        <v>1.0030215662333053</v>
      </c>
      <c r="F179" s="5">
        <f>N179*General!$B$14/(N179+O179)+O179*100/(N179+O179)</f>
        <v>20.810930766576639</v>
      </c>
      <c r="G179" s="5">
        <f>N179*General!$B$15/(N179+O179)</f>
        <v>3.9994479410819885E-2</v>
      </c>
      <c r="H179" s="5">
        <f>(N179+O179)*(1/General!$B$20)*((F179/100)-E179*(C179/100))*1000/B179</f>
        <v>7.0433422009294793</v>
      </c>
      <c r="I179" s="5">
        <f>(N179+O179)*(1/General!$B$20)*((D179/100)*E179-(G179/100))*1000/B179</f>
        <v>0.50377857011676996</v>
      </c>
      <c r="J179" s="5">
        <f t="shared" si="2"/>
        <v>7.1525499648489102E-2</v>
      </c>
      <c r="K179" s="5">
        <f>MAX(Online_RAW!$L$2-Online_RAW!L179,0)</f>
        <v>0</v>
      </c>
      <c r="L179" s="5">
        <f>0.0039*(Online_RAW!M179)</f>
        <v>0</v>
      </c>
      <c r="M179" s="10">
        <f>Online_RAW!$N$2-Online_RAW!N179</f>
        <v>0</v>
      </c>
      <c r="N179" s="5">
        <f>Online_RAW!C179*60</f>
        <v>120.0534285714288</v>
      </c>
      <c r="O179" s="5">
        <f>MAX(0, Online_RAW!D179*60)</f>
        <v>1.657142857142856E-2</v>
      </c>
      <c r="P179" s="5">
        <f>_xlfn.IFNA(VLOOKUP(A179,Sampling!$D$7:$E$14,2,FALSE),0)</f>
        <v>0</v>
      </c>
      <c r="Q179">
        <f>_xlfn.IFNA(VLOOKUP(A179,Refill!$D$6:$G$8,2,FALSE),0)</f>
        <v>0</v>
      </c>
    </row>
    <row r="180" spans="1:17" x14ac:dyDescent="0.25">
      <c r="A180" s="5">
        <f>ROUND((Online_RAW!B180-General!$B$10)*24,3)</f>
        <v>2.9670000000000001</v>
      </c>
      <c r="B180" s="5">
        <f>General!$B$12+Online_ANA!K180/1000+Online_ANA!L180/1000+Online_ANA!M180/1000/General!$B$22-SUM($P$2:P180)/1000/General!$B$24+SUM($Q$2:Q180)/1000/General!$B$24</f>
        <v>1.08</v>
      </c>
      <c r="C180" s="5">
        <f>Online_RAW!K180</f>
        <v>20.6</v>
      </c>
      <c r="D180" s="5">
        <f>Online_RAW!J180</f>
        <v>0.05</v>
      </c>
      <c r="E180" s="5">
        <f>(1-F180/100-G180/100)/(1-C180/100-D180/100-General!$B$17/100)</f>
        <v>1.0030752735336403</v>
      </c>
      <c r="F180" s="5">
        <f>N180*General!$B$14/(N180+O180)+O180*100/(N180+O180)</f>
        <v>20.8</v>
      </c>
      <c r="G180" s="5">
        <f>N180*General!$B$15/(N180+O180)</f>
        <v>0.04</v>
      </c>
      <c r="H180" s="5">
        <f>(N180+O180)*(1/General!$B$20)*((F180/100)-E180*(C180/100))*1000/B180</f>
        <v>6.7655087985305551</v>
      </c>
      <c r="I180" s="5">
        <f>(N180+O180)*(1/General!$B$20)*((D180/100)*E180-(G180/100))*1000/B180</f>
        <v>0.50271274505173247</v>
      </c>
      <c r="J180" s="5">
        <f t="shared" si="2"/>
        <v>7.4305238530015652E-2</v>
      </c>
      <c r="K180" s="5">
        <f>MAX(Online_RAW!$L$2-Online_RAW!L180,0)</f>
        <v>0</v>
      </c>
      <c r="L180" s="5">
        <f>0.0039*(Online_RAW!M180)</f>
        <v>0</v>
      </c>
      <c r="M180" s="10">
        <f>Online_RAW!$N$2-Online_RAW!N180</f>
        <v>0</v>
      </c>
      <c r="N180" s="5">
        <f>Online_RAW!C180*60</f>
        <v>119.8494285714288</v>
      </c>
      <c r="O180" s="5">
        <f>MAX(0, Online_RAW!D180*60)</f>
        <v>0</v>
      </c>
      <c r="P180" s="5">
        <f>_xlfn.IFNA(VLOOKUP(A180,Sampling!$D$7:$E$14,2,FALSE),0)</f>
        <v>0</v>
      </c>
      <c r="Q180">
        <f>_xlfn.IFNA(VLOOKUP(A180,Refill!$D$6:$G$8,2,FALSE),0)</f>
        <v>0</v>
      </c>
    </row>
    <row r="181" spans="1:17" x14ac:dyDescent="0.25">
      <c r="A181" s="5">
        <f>ROUND((Online_RAW!B181-General!$B$10)*24,3)</f>
        <v>2.9830000000000001</v>
      </c>
      <c r="B181" s="5">
        <f>General!$B$12+Online_ANA!K181/1000+Online_ANA!L181/1000+Online_ANA!M181/1000/General!$B$22-SUM($P$2:P181)/1000/General!$B$24+SUM($Q$2:Q181)/1000/General!$B$24</f>
        <v>1.08</v>
      </c>
      <c r="C181" s="5">
        <f>Online_RAW!K181</f>
        <v>20.605</v>
      </c>
      <c r="D181" s="5">
        <f>Online_RAW!J181</f>
        <v>0.05</v>
      </c>
      <c r="E181" s="5">
        <f>(1-F181/100-G181/100)/(1-C181/100-D181/100-General!$B$17/100)</f>
        <v>1.0031197335806379</v>
      </c>
      <c r="F181" s="5">
        <f>N181*General!$B$14/(N181+O181)+O181*100/(N181+O181)</f>
        <v>20.801507692920055</v>
      </c>
      <c r="G181" s="5">
        <f>N181*General!$B$15/(N181+O181)</f>
        <v>3.9999238538929262E-2</v>
      </c>
      <c r="H181" s="5">
        <f>(N181+O181)*(1/General!$B$20)*((F181/100)-E181*(C181/100))*1000/B181</f>
        <v>6.5585312860032445</v>
      </c>
      <c r="I181" s="5">
        <f>(N181+O181)*(1/General!$B$20)*((D181/100)*E181-(G181/100))*1000/B181</f>
        <v>0.50378564560641703</v>
      </c>
      <c r="J181" s="5">
        <f t="shared" si="2"/>
        <v>7.6813790105958762E-2</v>
      </c>
      <c r="K181" s="5">
        <f>MAX(Online_RAW!$L$2-Online_RAW!L181,0)</f>
        <v>0</v>
      </c>
      <c r="L181" s="5">
        <f>0.0039*(Online_RAW!M181)</f>
        <v>0</v>
      </c>
      <c r="M181" s="10">
        <f>Online_RAW!$N$2-Online_RAW!N181</f>
        <v>0</v>
      </c>
      <c r="N181" s="5">
        <f>Online_RAW!C181*60</f>
        <v>120.0676363636362</v>
      </c>
      <c r="O181" s="5">
        <f>MAX(0, Online_RAW!D181*60)</f>
        <v>2.2857142857142859E-3</v>
      </c>
      <c r="P181" s="5">
        <f>_xlfn.IFNA(VLOOKUP(A181,Sampling!$D$7:$E$14,2,FALSE),0)</f>
        <v>0</v>
      </c>
      <c r="Q181">
        <f>_xlfn.IFNA(VLOOKUP(A181,Refill!$D$6:$G$8,2,FALSE),0)</f>
        <v>0</v>
      </c>
    </row>
    <row r="182" spans="1:17" x14ac:dyDescent="0.25">
      <c r="A182" s="5">
        <f>ROUND((Online_RAW!B182-General!$B$10)*24,3)</f>
        <v>3</v>
      </c>
      <c r="B182" s="5">
        <f>General!$B$12+Online_ANA!K182/1000+Online_ANA!L182/1000+Online_ANA!M182/1000/General!$B$22-SUM($P$2:P182)/1000/General!$B$24+SUM($Q$2:Q182)/1000/General!$B$24</f>
        <v>1.08</v>
      </c>
      <c r="C182" s="5">
        <f>Online_RAW!K182</f>
        <v>20.605</v>
      </c>
      <c r="D182" s="5">
        <f>Online_RAW!J182</f>
        <v>0.05</v>
      </c>
      <c r="E182" s="5">
        <f>(1-F182/100-G182/100)/(1-C182/100-D182/100-General!$B$17/100)</f>
        <v>1.0031388298598249</v>
      </c>
      <c r="F182" s="5">
        <f>N182*General!$B$14/(N182+O182)+O182*100/(N182+O182)</f>
        <v>20.8</v>
      </c>
      <c r="G182" s="5">
        <f>N182*General!$B$15/(N182+O182)</f>
        <v>0.04</v>
      </c>
      <c r="H182" s="5">
        <f>(N182+O182)*(1/General!$B$20)*((F182/100)-E182*(C182/100))*1000/B182</f>
        <v>6.458559333329303</v>
      </c>
      <c r="I182" s="5">
        <f>(N182+O182)*(1/General!$B$20)*((D182/100)*E182-(G182/100))*1000/B182</f>
        <v>0.50335320072431866</v>
      </c>
      <c r="J182" s="5">
        <f t="shared" si="2"/>
        <v>7.7935832860862891E-2</v>
      </c>
      <c r="K182" s="5">
        <f>MAX(Online_RAW!$L$2-Online_RAW!L182,0)</f>
        <v>0</v>
      </c>
      <c r="L182" s="5">
        <f>0.0039*(Online_RAW!M182)</f>
        <v>0</v>
      </c>
      <c r="M182" s="10">
        <f>Online_RAW!$N$2-Online_RAW!N182</f>
        <v>0</v>
      </c>
      <c r="N182" s="5">
        <f>Online_RAW!C182*60</f>
        <v>119.9645714285712</v>
      </c>
      <c r="O182" s="5">
        <f>MAX(0, Online_RAW!D182*60)</f>
        <v>0</v>
      </c>
      <c r="P182" s="5">
        <f>_xlfn.IFNA(VLOOKUP(A182,Sampling!$D$7:$E$14,2,FALSE),0)</f>
        <v>0</v>
      </c>
      <c r="Q182">
        <f>_xlfn.IFNA(VLOOKUP(A182,Refill!$D$6:$G$8,2,FALSE),0)</f>
        <v>0</v>
      </c>
    </row>
    <row r="183" spans="1:17" x14ac:dyDescent="0.25">
      <c r="A183" s="5">
        <f>ROUND((Online_RAW!B183-General!$B$10)*24,3)</f>
        <v>3.0169999999999999</v>
      </c>
      <c r="B183" s="5">
        <f>General!$B$12+Online_ANA!K183/1000+Online_ANA!L183/1000+Online_ANA!M183/1000/General!$B$22-SUM($P$2:P183)/1000/General!$B$24+SUM($Q$2:Q183)/1000/General!$B$24</f>
        <v>1.08</v>
      </c>
      <c r="C183" s="5">
        <f>Online_RAW!K183</f>
        <v>20.59</v>
      </c>
      <c r="D183" s="5">
        <f>Online_RAW!J183</f>
        <v>0.05</v>
      </c>
      <c r="E183" s="5">
        <f>(1-F183/100-G183/100)/(1-C183/100-D183/100-General!$B$17/100)</f>
        <v>1.0029481850388138</v>
      </c>
      <c r="F183" s="5">
        <f>N183*General!$B$14/(N183+O183)+O183*100/(N183+O183)</f>
        <v>20.8</v>
      </c>
      <c r="G183" s="5">
        <f>N183*General!$B$15/(N183+O183)</f>
        <v>0.04</v>
      </c>
      <c r="H183" s="5">
        <f>(N183+O183)*(1/General!$B$20)*((F183/100)-E183*(C183/100))*1000/B183</f>
        <v>7.3980997856781938</v>
      </c>
      <c r="I183" s="5">
        <f>(N183+O183)*(1/General!$B$20)*((D183/100)*E183-(G183/100))*1000/B183</f>
        <v>0.50283402583331827</v>
      </c>
      <c r="J183" s="5">
        <f t="shared" si="2"/>
        <v>6.7967997242581499E-2</v>
      </c>
      <c r="K183" s="5">
        <f>MAX(Online_RAW!$L$2-Online_RAW!L183,0)</f>
        <v>0</v>
      </c>
      <c r="L183" s="5">
        <f>0.0039*(Online_RAW!M183)</f>
        <v>0</v>
      </c>
      <c r="M183" s="10">
        <f>Online_RAW!$N$2-Online_RAW!N183</f>
        <v>0</v>
      </c>
      <c r="N183" s="5">
        <f>Online_RAW!C183*60</f>
        <v>119.95341176470559</v>
      </c>
      <c r="O183" s="5">
        <f>MAX(0, Online_RAW!D183*60)</f>
        <v>0</v>
      </c>
      <c r="P183" s="5">
        <f>_xlfn.IFNA(VLOOKUP(A183,Sampling!$D$7:$E$14,2,FALSE),0)</f>
        <v>0</v>
      </c>
      <c r="Q183">
        <f>_xlfn.IFNA(VLOOKUP(A183,Refill!$D$6:$G$8,2,FALSE),0)</f>
        <v>0</v>
      </c>
    </row>
    <row r="184" spans="1:17" x14ac:dyDescent="0.25">
      <c r="A184" s="5">
        <f>ROUND((Online_RAW!B184-General!$B$10)*24,3)</f>
        <v>3.0329999999999999</v>
      </c>
      <c r="B184" s="5">
        <f>General!$B$12+Online_ANA!K184/1000+Online_ANA!L184/1000+Online_ANA!M184/1000/General!$B$22-SUM($P$2:P184)/1000/General!$B$24+SUM($Q$2:Q184)/1000/General!$B$24</f>
        <v>1.08</v>
      </c>
      <c r="C184" s="5">
        <f>Online_RAW!K184</f>
        <v>20.59</v>
      </c>
      <c r="D184" s="5">
        <f>Online_RAW!J184</f>
        <v>0.05</v>
      </c>
      <c r="E184" s="5">
        <f>(1-F184/100-G184/100)/(1-C184/100-D184/100-General!$B$17/100)</f>
        <v>1.0029299435644146</v>
      </c>
      <c r="F184" s="5">
        <f>N184*General!$B$14/(N184+O184)+O184*100/(N184+O184)</f>
        <v>20.801440477976783</v>
      </c>
      <c r="G184" s="5">
        <f>N184*General!$B$15/(N184+O184)</f>
        <v>3.9999272485870312E-2</v>
      </c>
      <c r="H184" s="5">
        <f>(N184+O184)*(1/General!$B$20)*((F184/100)-E184*(C184/100))*1000/B184</f>
        <v>7.4885140222129003</v>
      </c>
      <c r="I184" s="5">
        <f>(N184+O184)*(1/General!$B$20)*((D184/100)*E184-(G184/100))*1000/B184</f>
        <v>0.50285325930730307</v>
      </c>
      <c r="J184" s="5">
        <f t="shared" si="2"/>
        <v>6.7149938935242445E-2</v>
      </c>
      <c r="K184" s="5">
        <f>MAX(Online_RAW!$L$2-Online_RAW!L184,0)</f>
        <v>0</v>
      </c>
      <c r="L184" s="5">
        <f>0.0039*(Online_RAW!M184)</f>
        <v>0</v>
      </c>
      <c r="M184" s="10">
        <f>Online_RAW!$N$2-Online_RAW!N184</f>
        <v>0</v>
      </c>
      <c r="N184" s="5">
        <f>Online_RAW!C184*60</f>
        <v>119.958</v>
      </c>
      <c r="O184" s="5">
        <f>MAX(0, Online_RAW!D184*60)</f>
        <v>2.1818181818181841E-3</v>
      </c>
      <c r="P184" s="5">
        <f>_xlfn.IFNA(VLOOKUP(A184,Sampling!$D$7:$E$14,2,FALSE),0)</f>
        <v>0</v>
      </c>
      <c r="Q184">
        <f>_xlfn.IFNA(VLOOKUP(A184,Refill!$D$6:$G$8,2,FALSE),0)</f>
        <v>0</v>
      </c>
    </row>
    <row r="185" spans="1:17" x14ac:dyDescent="0.25">
      <c r="A185" s="5">
        <f>ROUND((Online_RAW!B185-General!$B$10)*24,3)</f>
        <v>3.05</v>
      </c>
      <c r="B185" s="5">
        <f>General!$B$12+Online_ANA!K185/1000+Online_ANA!L185/1000+Online_ANA!M185/1000/General!$B$22-SUM($P$2:P185)/1000/General!$B$24+SUM($Q$2:Q185)/1000/General!$B$24</f>
        <v>1.08</v>
      </c>
      <c r="C185" s="5">
        <f>Online_RAW!K185</f>
        <v>20.6</v>
      </c>
      <c r="D185" s="5">
        <f>Online_RAW!J185</f>
        <v>0.05</v>
      </c>
      <c r="E185" s="5">
        <f>(1-F185/100-G185/100)/(1-C185/100-D185/100-General!$B$17/100)</f>
        <v>1.0030752735336403</v>
      </c>
      <c r="F185" s="5">
        <f>N185*General!$B$14/(N185+O185)+O185*100/(N185+O185)</f>
        <v>20.8</v>
      </c>
      <c r="G185" s="5">
        <f>N185*General!$B$15/(N185+O185)</f>
        <v>0.04</v>
      </c>
      <c r="H185" s="5">
        <f>(N185+O185)*(1/General!$B$20)*((F185/100)-E185*(C185/100))*1000/B185</f>
        <v>6.780411617376684</v>
      </c>
      <c r="I185" s="5">
        <f>(N185+O185)*(1/General!$B$20)*((D185/100)*E185-(G185/100))*1000/B185</f>
        <v>0.50382010256086363</v>
      </c>
      <c r="J185" s="5">
        <f t="shared" ref="J185:J248" si="3">I185/H185</f>
        <v>7.4305238530015638E-2</v>
      </c>
      <c r="K185" s="5">
        <f>MAX(Online_RAW!$L$2-Online_RAW!L185,0)</f>
        <v>0</v>
      </c>
      <c r="L185" s="5">
        <f>0.0039*(Online_RAW!M185)</f>
        <v>0</v>
      </c>
      <c r="M185" s="10">
        <f>Online_RAW!$N$2-Online_RAW!N185</f>
        <v>0</v>
      </c>
      <c r="N185" s="5">
        <f>Online_RAW!C185*60</f>
        <v>120.1134285714288</v>
      </c>
      <c r="O185" s="5">
        <f>MAX(0, Online_RAW!D185*60)</f>
        <v>0</v>
      </c>
      <c r="P185" s="5">
        <f>_xlfn.IFNA(VLOOKUP(A185,Sampling!$D$7:$E$14,2,FALSE),0)</f>
        <v>0</v>
      </c>
      <c r="Q185">
        <f>_xlfn.IFNA(VLOOKUP(A185,Refill!$D$6:$G$8,2,FALSE),0)</f>
        <v>0</v>
      </c>
    </row>
    <row r="186" spans="1:17" x14ac:dyDescent="0.25">
      <c r="A186" s="5">
        <f>ROUND((Online_RAW!B186-General!$B$10)*24,3)</f>
        <v>3.0670000000000002</v>
      </c>
      <c r="B186" s="5">
        <f>General!$B$12+Online_ANA!K186/1000+Online_ANA!L186/1000+Online_ANA!M186/1000/General!$B$22-SUM($P$2:P186)/1000/General!$B$24+SUM($Q$2:Q186)/1000/General!$B$24</f>
        <v>1.08</v>
      </c>
      <c r="C186" s="5">
        <f>Online_RAW!K186</f>
        <v>20.59</v>
      </c>
      <c r="D186" s="5">
        <f>Online_RAW!J186</f>
        <v>0.05</v>
      </c>
      <c r="E186" s="5">
        <f>(1-F186/100-G186/100)/(1-C186/100-D186/100-General!$B$17/100)</f>
        <v>1.0029162968223237</v>
      </c>
      <c r="F186" s="5">
        <f>N186*General!$B$14/(N186+O186)+O186*100/(N186+O186)</f>
        <v>20.802518122853876</v>
      </c>
      <c r="G186" s="5">
        <f>N186*General!$B$15/(N186+O186)</f>
        <v>3.999872822078087E-2</v>
      </c>
      <c r="H186" s="5">
        <f>(N186+O186)*(1/General!$B$20)*((F186/100)-E186*(C186/100))*1000/B186</f>
        <v>7.5639844099468103</v>
      </c>
      <c r="I186" s="5">
        <f>(N186+O186)*(1/General!$B$20)*((D186/100)*E186-(G186/100))*1000/B186</f>
        <v>0.50338829958357167</v>
      </c>
      <c r="J186" s="5">
        <f t="shared" si="3"/>
        <v>6.6550679152855563E-2</v>
      </c>
      <c r="K186" s="5">
        <f>MAX(Online_RAW!$L$2-Online_RAW!L186,0)</f>
        <v>0</v>
      </c>
      <c r="L186" s="5">
        <f>0.0039*(Online_RAW!M186)</f>
        <v>0</v>
      </c>
      <c r="M186" s="10">
        <f>Online_RAW!$N$2-Online_RAW!N186</f>
        <v>0</v>
      </c>
      <c r="N186" s="5">
        <f>Online_RAW!C186*60</f>
        <v>120.08563636363621</v>
      </c>
      <c r="O186" s="5">
        <f>MAX(0, Online_RAW!D186*60)</f>
        <v>3.8181818181818161E-3</v>
      </c>
      <c r="P186" s="5">
        <f>_xlfn.IFNA(VLOOKUP(A186,Sampling!$D$7:$E$14,2,FALSE),0)</f>
        <v>0</v>
      </c>
      <c r="Q186">
        <f>_xlfn.IFNA(VLOOKUP(A186,Refill!$D$6:$G$8,2,FALSE),0)</f>
        <v>0</v>
      </c>
    </row>
    <row r="187" spans="1:17" x14ac:dyDescent="0.25">
      <c r="A187" s="5">
        <f>ROUND((Online_RAW!B187-General!$B$10)*24,3)</f>
        <v>3.0830000000000002</v>
      </c>
      <c r="B187" s="5">
        <f>General!$B$12+Online_ANA!K187/1000+Online_ANA!L187/1000+Online_ANA!M187/1000/General!$B$22-SUM($P$2:P187)/1000/General!$B$24+SUM($Q$2:Q187)/1000/General!$B$24</f>
        <v>1.08</v>
      </c>
      <c r="C187" s="5">
        <f>Online_RAW!K187</f>
        <v>20.585000000000001</v>
      </c>
      <c r="D187" s="5">
        <f>Online_RAW!J187</f>
        <v>0.05</v>
      </c>
      <c r="E187" s="5">
        <f>(1-F187/100-G187/100)/(1-C187/100-D187/100-General!$B$17/100)</f>
        <v>1.0027569479128899</v>
      </c>
      <c r="F187" s="5">
        <f>N187*General!$B$14/(N187+O187)+O187*100/(N187+O187)</f>
        <v>20.810085140245576</v>
      </c>
      <c r="G187" s="5">
        <f>N187*General!$B$15/(N187+O187)</f>
        <v>3.9994906494825469E-2</v>
      </c>
      <c r="H187" s="5">
        <f>(N187+O187)*(1/General!$B$20)*((F187/100)-E187*(C187/100))*1000/B187</f>
        <v>8.355294436113013</v>
      </c>
      <c r="I187" s="5">
        <f>(N187+O187)*(1/General!$B$20)*((D187/100)*E187-(G187/100))*1000/B187</f>
        <v>0.5034489534299269</v>
      </c>
      <c r="J187" s="5">
        <f t="shared" si="3"/>
        <v>6.0255082245089332E-2</v>
      </c>
      <c r="K187" s="5">
        <f>MAX(Online_RAW!$L$2-Online_RAW!L187,0)</f>
        <v>0</v>
      </c>
      <c r="L187" s="5">
        <f>0.0039*(Online_RAW!M187)</f>
        <v>0</v>
      </c>
      <c r="M187" s="10">
        <f>Online_RAW!$N$2-Online_RAW!N187</f>
        <v>0</v>
      </c>
      <c r="N187" s="5">
        <f>Online_RAW!C187*60</f>
        <v>120.13771428571441</v>
      </c>
      <c r="O187" s="5">
        <f>MAX(0, Online_RAW!D187*60)</f>
        <v>1.5300000000000001E-2</v>
      </c>
      <c r="P187" s="5">
        <f>_xlfn.IFNA(VLOOKUP(A187,Sampling!$D$7:$E$14,2,FALSE),0)</f>
        <v>0</v>
      </c>
      <c r="Q187">
        <f>_xlfn.IFNA(VLOOKUP(A187,Refill!$D$6:$G$8,2,FALSE),0)</f>
        <v>0</v>
      </c>
    </row>
    <row r="188" spans="1:17" x14ac:dyDescent="0.25">
      <c r="A188" s="5">
        <f>ROUND((Online_RAW!B188-General!$B$10)*24,3)</f>
        <v>3.1</v>
      </c>
      <c r="B188" s="5">
        <f>General!$B$12+Online_ANA!K188/1000+Online_ANA!L188/1000+Online_ANA!M188/1000/General!$B$22-SUM($P$2:P188)/1000/General!$B$24+SUM($Q$2:Q188)/1000/General!$B$24</f>
        <v>1.08</v>
      </c>
      <c r="C188" s="5">
        <f>Online_RAW!K188</f>
        <v>20.586666666666702</v>
      </c>
      <c r="D188" s="5">
        <f>Online_RAW!J188</f>
        <v>0.05</v>
      </c>
      <c r="E188" s="5">
        <f>(1-F188/100-G188/100)/(1-C188/100-D188/100-General!$B$17/100)</f>
        <v>1.0028556543252349</v>
      </c>
      <c r="F188" s="5">
        <f>N188*General!$B$14/(N188+O188)+O188*100/(N188+O188)</f>
        <v>20.803962349106975</v>
      </c>
      <c r="G188" s="5">
        <f>N188*General!$B$15/(N188+O188)</f>
        <v>3.999799881358234E-2</v>
      </c>
      <c r="H188" s="5">
        <f>(N188+O188)*(1/General!$B$20)*((F188/100)-E188*(C188/100))*1000/B188</f>
        <v>7.8528948454362286</v>
      </c>
      <c r="I188" s="5">
        <f>(N188+O188)*(1/General!$B$20)*((D188/100)*E188-(G188/100))*1000/B188</f>
        <v>0.50260102788336591</v>
      </c>
      <c r="J188" s="5">
        <f t="shared" si="3"/>
        <v>6.4002006619948107E-2</v>
      </c>
      <c r="K188" s="5">
        <f>MAX(Online_RAW!$L$2-Online_RAW!L188,0)</f>
        <v>0</v>
      </c>
      <c r="L188" s="5">
        <f>0.0039*(Online_RAW!M188)</f>
        <v>0</v>
      </c>
      <c r="M188" s="10">
        <f>Online_RAW!$N$2-Online_RAW!N188</f>
        <v>0</v>
      </c>
      <c r="N188" s="5">
        <f>Online_RAW!C188*60</f>
        <v>119.92285714285741</v>
      </c>
      <c r="O188" s="5">
        <f>MAX(0, Online_RAW!D188*60)</f>
        <v>6.0000000000000001E-3</v>
      </c>
      <c r="P188" s="5">
        <f>_xlfn.IFNA(VLOOKUP(A188,Sampling!$D$7:$E$14,2,FALSE),0)</f>
        <v>0</v>
      </c>
      <c r="Q188">
        <f>_xlfn.IFNA(VLOOKUP(A188,Refill!$D$6:$G$8,2,FALSE),0)</f>
        <v>0</v>
      </c>
    </row>
    <row r="189" spans="1:17" x14ac:dyDescent="0.25">
      <c r="A189" s="5">
        <f>ROUND((Online_RAW!B189-General!$B$10)*24,3)</f>
        <v>3.117</v>
      </c>
      <c r="B189" s="5">
        <f>General!$B$12+Online_ANA!K189/1000+Online_ANA!L189/1000+Online_ANA!M189/1000/General!$B$22-SUM($P$2:P189)/1000/General!$B$24+SUM($Q$2:Q189)/1000/General!$B$24</f>
        <v>1.08</v>
      </c>
      <c r="C189" s="5">
        <f>Online_RAW!K189</f>
        <v>20.59</v>
      </c>
      <c r="D189" s="5">
        <f>Online_RAW!J189</f>
        <v>5.6666666666666698E-2</v>
      </c>
      <c r="E189" s="5">
        <f>(1-F189/100-G189/100)/(1-C189/100-D189/100-General!$B$17/100)</f>
        <v>1.0029652804810598</v>
      </c>
      <c r="F189" s="5">
        <f>N189*General!$B$14/(N189+O189)+O189*100/(N189+O189)</f>
        <v>20.805339834859215</v>
      </c>
      <c r="G189" s="5">
        <f>N189*General!$B$15/(N189+O189)</f>
        <v>3.9997303113707472E-2</v>
      </c>
      <c r="H189" s="5">
        <f>(N189+O189)*(1/General!$B$20)*((F189/100)-E189*(C189/100))*1000/B189</f>
        <v>7.6447313548775844</v>
      </c>
      <c r="I189" s="5">
        <f>(N189+O189)*(1/General!$B$20)*((D189/100)*E189-(G189/100))*1000/B189</f>
        <v>0.8342846819288996</v>
      </c>
      <c r="J189" s="5">
        <f t="shared" si="3"/>
        <v>0.1091319816485898</v>
      </c>
      <c r="K189" s="5">
        <f>MAX(Online_RAW!$L$2-Online_RAW!L189,0)</f>
        <v>0</v>
      </c>
      <c r="L189" s="5">
        <f>0.0039*(Online_RAW!M189)</f>
        <v>0</v>
      </c>
      <c r="M189" s="10">
        <f>Online_RAW!$N$2-Online_RAW!N189</f>
        <v>0</v>
      </c>
      <c r="N189" s="5">
        <f>Online_RAW!C189*60</f>
        <v>119.937</v>
      </c>
      <c r="O189" s="5">
        <f>MAX(0, Online_RAW!D189*60)</f>
        <v>8.08695652173912E-3</v>
      </c>
      <c r="P189" s="5">
        <f>_xlfn.IFNA(VLOOKUP(A189,Sampling!$D$7:$E$14,2,FALSE),0)</f>
        <v>0</v>
      </c>
      <c r="Q189">
        <f>_xlfn.IFNA(VLOOKUP(A189,Refill!$D$6:$G$8,2,FALSE),0)</f>
        <v>0</v>
      </c>
    </row>
    <row r="190" spans="1:17" x14ac:dyDescent="0.25">
      <c r="A190" s="5">
        <f>ROUND((Online_RAW!B190-General!$B$10)*24,3)</f>
        <v>3.133</v>
      </c>
      <c r="B190" s="5">
        <f>General!$B$12+Online_ANA!K190/1000+Online_ANA!L190/1000+Online_ANA!M190/1000/General!$B$22-SUM($P$2:P190)/1000/General!$B$24+SUM($Q$2:Q190)/1000/General!$B$24</f>
        <v>1.08</v>
      </c>
      <c r="C190" s="5">
        <f>Online_RAW!K190</f>
        <v>20.574999999999999</v>
      </c>
      <c r="D190" s="5">
        <f>Online_RAW!J190</f>
        <v>5.6666666666666698E-2</v>
      </c>
      <c r="E190" s="5">
        <f>(1-F190/100-G190/100)/(1-C190/100-D190/100-General!$B$17/100)</f>
        <v>1.0028423025574227</v>
      </c>
      <c r="F190" s="5">
        <f>N190*General!$B$14/(N190+O190)+O190*100/(N190+O190)</f>
        <v>20.8</v>
      </c>
      <c r="G190" s="5">
        <f>N190*General!$B$15/(N190+O190)</f>
        <v>0.04</v>
      </c>
      <c r="H190" s="5">
        <f>(N190+O190)*(1/General!$B$20)*((F190/100)-E190*(C190/100))*1000/B190</f>
        <v>8.2515784954919038</v>
      </c>
      <c r="I190" s="5">
        <f>(N190+O190)*(1/General!$B$20)*((D190/100)*E190-(G190/100))*1000/B190</f>
        <v>0.83386771403970195</v>
      </c>
      <c r="J190" s="5">
        <f t="shared" si="3"/>
        <v>0.10105553919110992</v>
      </c>
      <c r="K190" s="5">
        <f>MAX(Online_RAW!$L$2-Online_RAW!L190,0)</f>
        <v>0</v>
      </c>
      <c r="L190" s="5">
        <f>0.0039*(Online_RAW!M190)</f>
        <v>0</v>
      </c>
      <c r="M190" s="10">
        <f>Online_RAW!$N$2-Online_RAW!N190</f>
        <v>0</v>
      </c>
      <c r="N190" s="5">
        <f>Online_RAW!C190*60</f>
        <v>119.95399999999981</v>
      </c>
      <c r="O190" s="5">
        <f>MAX(0, Online_RAW!D190*60)</f>
        <v>0</v>
      </c>
      <c r="P190" s="5">
        <f>_xlfn.IFNA(VLOOKUP(A190,Sampling!$D$7:$E$14,2,FALSE),0)</f>
        <v>0</v>
      </c>
      <c r="Q190">
        <f>_xlfn.IFNA(VLOOKUP(A190,Refill!$D$6:$G$8,2,FALSE),0)</f>
        <v>0</v>
      </c>
    </row>
    <row r="191" spans="1:17" x14ac:dyDescent="0.25">
      <c r="A191" s="5">
        <f>ROUND((Online_RAW!B191-General!$B$10)*24,3)</f>
        <v>3.15</v>
      </c>
      <c r="B191" s="5">
        <f>General!$B$12+Online_ANA!K191/1000+Online_ANA!L191/1000+Online_ANA!M191/1000/General!$B$22-SUM($P$2:P191)/1000/General!$B$24+SUM($Q$2:Q191)/1000/General!$B$24</f>
        <v>1.08</v>
      </c>
      <c r="C191" s="5">
        <f>Online_RAW!K191</f>
        <v>20.58</v>
      </c>
      <c r="D191" s="5">
        <f>Online_RAW!J191</f>
        <v>0.06</v>
      </c>
      <c r="E191" s="5">
        <f>(1-F191/100-G191/100)/(1-C191/100-D191/100-General!$B$17/100)</f>
        <v>1.002857978508227</v>
      </c>
      <c r="F191" s="5">
        <f>N191*General!$B$14/(N191+O191)+O191*100/(N191+O191)</f>
        <v>20.807123356250141</v>
      </c>
      <c r="G191" s="5">
        <f>N191*General!$B$15/(N191+O191)</f>
        <v>3.9996402345328218E-2</v>
      </c>
      <c r="H191" s="5">
        <f>(N191+O191)*(1/General!$B$20)*((F191/100)-E191*(C191/100))*1000/B191</f>
        <v>8.3487442440263848</v>
      </c>
      <c r="I191" s="5">
        <f>(N191+O191)*(1/General!$B$20)*((D191/100)*E191-(G191/100))*1000/B191</f>
        <v>1.0007747436383831</v>
      </c>
      <c r="J191" s="5">
        <f t="shared" si="3"/>
        <v>0.11987129014695211</v>
      </c>
      <c r="K191" s="5">
        <f>MAX(Online_RAW!$L$2-Online_RAW!L191,0)</f>
        <v>0</v>
      </c>
      <c r="L191" s="5">
        <f>0.0039*(Online_RAW!M191)</f>
        <v>0</v>
      </c>
      <c r="M191" s="10">
        <f>Online_RAW!$N$2-Online_RAW!N191</f>
        <v>0</v>
      </c>
      <c r="N191" s="5">
        <f>Online_RAW!C191*60</f>
        <v>120.06742857142859</v>
      </c>
      <c r="O191" s="5">
        <f>MAX(0, Online_RAW!D191*60)</f>
        <v>1.0800000000000001E-2</v>
      </c>
      <c r="P191" s="5">
        <f>_xlfn.IFNA(VLOOKUP(A191,Sampling!$D$7:$E$14,2,FALSE),0)</f>
        <v>0</v>
      </c>
      <c r="Q191">
        <f>_xlfn.IFNA(VLOOKUP(A191,Refill!$D$6:$G$8,2,FALSE),0)</f>
        <v>0</v>
      </c>
    </row>
    <row r="192" spans="1:17" x14ac:dyDescent="0.25">
      <c r="A192" s="5">
        <f>ROUND((Online_RAW!B192-General!$B$10)*24,3)</f>
        <v>3.1669999999999998</v>
      </c>
      <c r="B192" s="5">
        <f>General!$B$12+Online_ANA!K192/1000+Online_ANA!L192/1000+Online_ANA!M192/1000/General!$B$22-SUM($P$2:P192)/1000/General!$B$24+SUM($Q$2:Q192)/1000/General!$B$24</f>
        <v>1.08</v>
      </c>
      <c r="C192" s="5">
        <f>Online_RAW!K192</f>
        <v>20.59</v>
      </c>
      <c r="D192" s="5">
        <f>Online_RAW!J192</f>
        <v>0.06</v>
      </c>
      <c r="E192" s="5">
        <f>(1-F192/100-G192/100)/(1-C192/100-D192/100-General!$B$17/100)</f>
        <v>1.0029204273634134</v>
      </c>
      <c r="F192" s="5">
        <f>N192*General!$B$14/(N192+O192)+O192*100/(N192+O192)</f>
        <v>20.812226217718205</v>
      </c>
      <c r="G192" s="5">
        <f>N192*General!$B$15/(N192+O192)</f>
        <v>3.9993825142566559E-2</v>
      </c>
      <c r="H192" s="5">
        <f>(N192+O192)*(1/General!$B$20)*((F192/100)-E192*(C192/100))*1000/B192</f>
        <v>8.0444436090527773</v>
      </c>
      <c r="I192" s="5">
        <f>(N192+O192)*(1/General!$B$20)*((D192/100)*E192-(G192/100))*1000/B192</f>
        <v>1.0015640245490984</v>
      </c>
      <c r="J192" s="5">
        <f t="shared" si="3"/>
        <v>0.12450382813573246</v>
      </c>
      <c r="K192" s="5">
        <f>MAX(Online_RAW!$L$2-Online_RAW!L192,0)</f>
        <v>0</v>
      </c>
      <c r="L192" s="5">
        <f>0.0039*(Online_RAW!M192)</f>
        <v>0</v>
      </c>
      <c r="M192" s="10">
        <f>Online_RAW!$N$2-Online_RAW!N192</f>
        <v>0</v>
      </c>
      <c r="N192" s="5">
        <f>Online_RAW!C192*60</f>
        <v>120.11672727272699</v>
      </c>
      <c r="O192" s="5">
        <f>MAX(0, Online_RAW!D192*60)</f>
        <v>1.8545454545454539E-2</v>
      </c>
      <c r="P192" s="5">
        <f>_xlfn.IFNA(VLOOKUP(A192,Sampling!$D$7:$E$14,2,FALSE),0)</f>
        <v>0</v>
      </c>
      <c r="Q192">
        <f>_xlfn.IFNA(VLOOKUP(A192,Refill!$D$6:$G$8,2,FALSE),0)</f>
        <v>0</v>
      </c>
    </row>
    <row r="193" spans="1:17" x14ac:dyDescent="0.25">
      <c r="A193" s="5">
        <f>ROUND((Online_RAW!B193-General!$B$10)*24,3)</f>
        <v>3.1829999999999998</v>
      </c>
      <c r="B193" s="5">
        <f>General!$B$12+Online_ANA!K193/1000+Online_ANA!L193/1000+Online_ANA!M193/1000/General!$B$22-SUM($P$2:P193)/1000/General!$B$24+SUM($Q$2:Q193)/1000/General!$B$24</f>
        <v>1.08</v>
      </c>
      <c r="C193" s="5">
        <f>Online_RAW!K193</f>
        <v>20.58</v>
      </c>
      <c r="D193" s="5">
        <f>Online_RAW!J193</f>
        <v>0.05</v>
      </c>
      <c r="E193" s="5">
        <f>(1-F193/100-G193/100)/(1-C193/100-D193/100-General!$B$17/100)</f>
        <v>1.0028211287438424</v>
      </c>
      <c r="F193" s="5">
        <f>N193*General!$B$14/(N193+O193)+O193*100/(N193+O193)</f>
        <v>20.799999999999997</v>
      </c>
      <c r="G193" s="5">
        <f>N193*General!$B$15/(N193+O193)</f>
        <v>0.04</v>
      </c>
      <c r="H193" s="5">
        <f>(N193+O193)*(1/General!$B$20)*((F193/100)-E193*(C193/100))*1000/B193</f>
        <v>8.0335077064793285</v>
      </c>
      <c r="I193" s="5">
        <f>(N193+O193)*(1/General!$B$20)*((D193/100)*E193-(G193/100))*1000/B193</f>
        <v>0.50307315189075164</v>
      </c>
      <c r="J193" s="5">
        <f t="shared" si="3"/>
        <v>6.2621854645761282E-2</v>
      </c>
      <c r="K193" s="5">
        <f>MAX(Online_RAW!$L$2-Online_RAW!L193,0)</f>
        <v>0</v>
      </c>
      <c r="L193" s="5">
        <f>0.0039*(Online_RAW!M193)</f>
        <v>0</v>
      </c>
      <c r="M193" s="10">
        <f>Online_RAW!$N$2-Online_RAW!N193</f>
        <v>0</v>
      </c>
      <c r="N193" s="5">
        <f>Online_RAW!C193*60</f>
        <v>120.08563636363621</v>
      </c>
      <c r="O193" s="5">
        <f>MAX(0, Online_RAW!D193*60)</f>
        <v>0</v>
      </c>
      <c r="P193" s="5">
        <f>_xlfn.IFNA(VLOOKUP(A193,Sampling!$D$7:$E$14,2,FALSE),0)</f>
        <v>0</v>
      </c>
      <c r="Q193">
        <f>_xlfn.IFNA(VLOOKUP(A193,Refill!$D$6:$G$8,2,FALSE),0)</f>
        <v>0</v>
      </c>
    </row>
    <row r="194" spans="1:17" x14ac:dyDescent="0.25">
      <c r="A194" s="5">
        <f>ROUND((Online_RAW!B194-General!$B$10)*24,3)</f>
        <v>3.2</v>
      </c>
      <c r="B194" s="5">
        <f>General!$B$12+Online_ANA!K194/1000+Online_ANA!L194/1000+Online_ANA!M194/1000/General!$B$22-SUM($P$2:P194)/1000/General!$B$24+SUM($Q$2:Q194)/1000/General!$B$24</f>
        <v>1.08</v>
      </c>
      <c r="C194" s="5">
        <f>Online_RAW!K194</f>
        <v>20.585000000000001</v>
      </c>
      <c r="D194" s="5">
        <f>Online_RAW!J194</f>
        <v>0.05</v>
      </c>
      <c r="E194" s="5">
        <f>(1-F194/100-G194/100)/(1-C194/100-D194/100-General!$B$17/100)</f>
        <v>1.0028846528671111</v>
      </c>
      <c r="F194" s="5">
        <f>N194*General!$B$14/(N194+O194)+O194*100/(N194+O194)</f>
        <v>20.8</v>
      </c>
      <c r="G194" s="5">
        <f>N194*General!$B$15/(N194+O194)</f>
        <v>3.9999999999999994E-2</v>
      </c>
      <c r="H194" s="5">
        <f>(N194+O194)*(1/General!$B$20)*((F194/100)-E194*(C194/100))*1000/B194</f>
        <v>7.7090160247463411</v>
      </c>
      <c r="I194" s="5">
        <f>(N194+O194)*(1/General!$B$20)*((D194/100)*E194-(G194/100))*1000/B194</f>
        <v>0.5025211611717999</v>
      </c>
      <c r="J194" s="5">
        <f t="shared" si="3"/>
        <v>6.5186161185640412E-2</v>
      </c>
      <c r="K194" s="5">
        <f>MAX(Online_RAW!$L$2-Online_RAW!L194,0)</f>
        <v>0</v>
      </c>
      <c r="L194" s="5">
        <f>0.0039*(Online_RAW!M194)</f>
        <v>0</v>
      </c>
      <c r="M194" s="10">
        <f>Online_RAW!$N$2-Online_RAW!N194</f>
        <v>0</v>
      </c>
      <c r="N194" s="5">
        <f>Online_RAW!C194*60</f>
        <v>119.9163157894734</v>
      </c>
      <c r="O194" s="5">
        <f>MAX(0, Online_RAW!D194*60)</f>
        <v>0</v>
      </c>
      <c r="P194" s="5">
        <f>_xlfn.IFNA(VLOOKUP(A194,Sampling!$D$7:$E$14,2,FALSE),0)</f>
        <v>0</v>
      </c>
      <c r="Q194">
        <f>_xlfn.IFNA(VLOOKUP(A194,Refill!$D$6:$G$8,2,FALSE),0)</f>
        <v>0</v>
      </c>
    </row>
    <row r="195" spans="1:17" x14ac:dyDescent="0.25">
      <c r="A195" s="5">
        <f>ROUND((Online_RAW!B195-General!$B$10)*24,3)</f>
        <v>3.2170000000000001</v>
      </c>
      <c r="B195" s="5">
        <f>General!$B$12+Online_ANA!K195/1000+Online_ANA!L195/1000+Online_ANA!M195/1000/General!$B$22-SUM($P$2:P195)/1000/General!$B$24+SUM($Q$2:Q195)/1000/General!$B$24</f>
        <v>1.08</v>
      </c>
      <c r="C195" s="5">
        <f>Online_RAW!K195</f>
        <v>20.594999999999999</v>
      </c>
      <c r="D195" s="5">
        <f>Online_RAW!J195</f>
        <v>0.05</v>
      </c>
      <c r="E195" s="5">
        <f>(1-F195/100-G195/100)/(1-C195/100-D195/100-General!$B$17/100)</f>
        <v>1.00301172526048</v>
      </c>
      <c r="F195" s="5">
        <f>N195*General!$B$14/(N195+O195)+O195*100/(N195+O195)</f>
        <v>20.8</v>
      </c>
      <c r="G195" s="5">
        <f>N195*General!$B$15/(N195+O195)</f>
        <v>0.04</v>
      </c>
      <c r="H195" s="5">
        <f>(N195+O195)*(1/General!$B$20)*((F195/100)-E195*(C195/100))*1000/B195</f>
        <v>7.0892503574330341</v>
      </c>
      <c r="I195" s="5">
        <f>(N195+O195)*(1/General!$B$20)*((D195/100)*E195-(G195/100))*1000/B195</f>
        <v>0.50331032046247337</v>
      </c>
      <c r="J195" s="5">
        <f t="shared" si="3"/>
        <v>7.09962683056828E-2</v>
      </c>
      <c r="K195" s="5">
        <f>MAX(Online_RAW!$L$2-Online_RAW!L195,0)</f>
        <v>0</v>
      </c>
      <c r="L195" s="5">
        <f>0.0039*(Online_RAW!M195)</f>
        <v>0</v>
      </c>
      <c r="M195" s="10">
        <f>Online_RAW!$N$2-Online_RAW!N195</f>
        <v>0</v>
      </c>
      <c r="N195" s="5">
        <f>Online_RAW!C195*60</f>
        <v>120.02945454545461</v>
      </c>
      <c r="O195" s="5">
        <f>MAX(0, Online_RAW!D195*60)</f>
        <v>0</v>
      </c>
      <c r="P195" s="5">
        <f>_xlfn.IFNA(VLOOKUP(A195,Sampling!$D$7:$E$14,2,FALSE),0)</f>
        <v>0</v>
      </c>
      <c r="Q195">
        <f>_xlfn.IFNA(VLOOKUP(A195,Refill!$D$6:$G$8,2,FALSE),0)</f>
        <v>0</v>
      </c>
    </row>
    <row r="196" spans="1:17" x14ac:dyDescent="0.25">
      <c r="A196" s="5">
        <f>ROUND((Online_RAW!B196-General!$B$10)*24,3)</f>
        <v>3.2330000000000001</v>
      </c>
      <c r="B196" s="5">
        <f>General!$B$12+Online_ANA!K196/1000+Online_ANA!L196/1000+Online_ANA!M196/1000/General!$B$22-SUM($P$2:P196)/1000/General!$B$24+SUM($Q$2:Q196)/1000/General!$B$24</f>
        <v>1.08</v>
      </c>
      <c r="C196" s="5">
        <f>Online_RAW!K196</f>
        <v>20.594999999999999</v>
      </c>
      <c r="D196" s="5">
        <f>Online_RAW!J196</f>
        <v>0.05</v>
      </c>
      <c r="E196" s="5">
        <f>(1-F196/100-G196/100)/(1-C196/100-D196/100-General!$B$17/100)</f>
        <v>1.00301172526048</v>
      </c>
      <c r="F196" s="5">
        <f>N196*General!$B$14/(N196+O196)+O196*100/(N196+O196)</f>
        <v>20.8</v>
      </c>
      <c r="G196" s="5">
        <f>N196*General!$B$15/(N196+O196)</f>
        <v>4.0000000000000008E-2</v>
      </c>
      <c r="H196" s="5">
        <f>(N196+O196)*(1/General!$B$20)*((F196/100)-E196*(C196/100))*1000/B196</f>
        <v>7.0839137840387334</v>
      </c>
      <c r="I196" s="5">
        <f>(N196+O196)*(1/General!$B$20)*((D196/100)*E196-(G196/100))*1000/B196</f>
        <v>0.50293144366593823</v>
      </c>
      <c r="J196" s="5">
        <f t="shared" si="3"/>
        <v>7.0996268305682744E-2</v>
      </c>
      <c r="K196" s="5">
        <f>MAX(Online_RAW!$L$2-Online_RAW!L196,0)</f>
        <v>0</v>
      </c>
      <c r="L196" s="5">
        <f>0.0039*(Online_RAW!M196)</f>
        <v>0</v>
      </c>
      <c r="M196" s="10">
        <f>Online_RAW!$N$2-Online_RAW!N196</f>
        <v>0</v>
      </c>
      <c r="N196" s="5">
        <f>Online_RAW!C196*60</f>
        <v>119.9391</v>
      </c>
      <c r="O196" s="5">
        <f>MAX(0, Online_RAW!D196*60)</f>
        <v>0</v>
      </c>
      <c r="P196" s="5">
        <f>_xlfn.IFNA(VLOOKUP(A196,Sampling!$D$7:$E$14,2,FALSE),0)</f>
        <v>0</v>
      </c>
      <c r="Q196">
        <f>_xlfn.IFNA(VLOOKUP(A196,Refill!$D$6:$G$8,2,FALSE),0)</f>
        <v>0</v>
      </c>
    </row>
    <row r="197" spans="1:17" x14ac:dyDescent="0.25">
      <c r="A197" s="5">
        <f>ROUND((Online_RAW!B197-General!$B$10)*24,3)</f>
        <v>3.25</v>
      </c>
      <c r="B197" s="5">
        <f>General!$B$12+Online_ANA!K197/1000+Online_ANA!L197/1000+Online_ANA!M197/1000/General!$B$22-SUM($P$2:P197)/1000/General!$B$24+SUM($Q$2:Q197)/1000/General!$B$24</f>
        <v>1.08</v>
      </c>
      <c r="C197" s="5">
        <f>Online_RAW!K197</f>
        <v>20.594999999999999</v>
      </c>
      <c r="D197" s="5">
        <f>Online_RAW!J197</f>
        <v>0.05</v>
      </c>
      <c r="E197" s="5">
        <f>(1-F197/100-G197/100)/(1-C197/100-D197/100-General!$B$17/100)</f>
        <v>1.00301172526048</v>
      </c>
      <c r="F197" s="5">
        <f>N197*General!$B$14/(N197+O197)+O197*100/(N197+O197)</f>
        <v>20.8</v>
      </c>
      <c r="G197" s="5">
        <f>N197*General!$B$15/(N197+O197)</f>
        <v>0.04</v>
      </c>
      <c r="H197" s="5">
        <f>(N197+O197)*(1/General!$B$20)*((F197/100)-E197*(C197/100))*1000/B197</f>
        <v>7.0849495270790301</v>
      </c>
      <c r="I197" s="5">
        <f>(N197+O197)*(1/General!$B$20)*((D197/100)*E197-(G197/100))*1000/B197</f>
        <v>0.50300497755672313</v>
      </c>
      <c r="J197" s="5">
        <f t="shared" si="3"/>
        <v>7.0996268305682772E-2</v>
      </c>
      <c r="K197" s="5">
        <f>MAX(Online_RAW!$L$2-Online_RAW!L197,0)</f>
        <v>0</v>
      </c>
      <c r="L197" s="5">
        <f>0.0039*(Online_RAW!M197)</f>
        <v>0</v>
      </c>
      <c r="M197" s="10">
        <f>Online_RAW!$N$2-Online_RAW!N197</f>
        <v>0</v>
      </c>
      <c r="N197" s="5">
        <f>Online_RAW!C197*60</f>
        <v>119.95663636363621</v>
      </c>
      <c r="O197" s="5">
        <f>MAX(0, Online_RAW!D197*60)</f>
        <v>0</v>
      </c>
      <c r="P197" s="5">
        <f>_xlfn.IFNA(VLOOKUP(A197,Sampling!$D$7:$E$14,2,FALSE),0)</f>
        <v>0</v>
      </c>
      <c r="Q197">
        <f>_xlfn.IFNA(VLOOKUP(A197,Refill!$D$6:$G$8,2,FALSE),0)</f>
        <v>0</v>
      </c>
    </row>
    <row r="198" spans="1:17" x14ac:dyDescent="0.25">
      <c r="A198" s="5">
        <f>ROUND((Online_RAW!B198-General!$B$10)*24,3)</f>
        <v>3.2669999999999999</v>
      </c>
      <c r="B198" s="5">
        <f>General!$B$12+Online_ANA!K198/1000+Online_ANA!L198/1000+Online_ANA!M198/1000/General!$B$22-SUM($P$2:P198)/1000/General!$B$24+SUM($Q$2:Q198)/1000/General!$B$24</f>
        <v>1.08</v>
      </c>
      <c r="C198" s="5">
        <f>Online_RAW!K198</f>
        <v>20.574999999999999</v>
      </c>
      <c r="D198" s="5">
        <f>Online_RAW!J198</f>
        <v>0.05</v>
      </c>
      <c r="E198" s="5">
        <f>(1-F198/100-G198/100)/(1-C198/100-D198/100-General!$B$17/100)</f>
        <v>1.0027576126674786</v>
      </c>
      <c r="F198" s="5">
        <f>N198*General!$B$14/(N198+O198)+O198*100/(N198+O198)</f>
        <v>20.8</v>
      </c>
      <c r="G198" s="5">
        <f>N198*General!$B$15/(N198+O198)</f>
        <v>0.04</v>
      </c>
      <c r="H198" s="5">
        <f>(N198+O198)*(1/General!$B$20)*((F198/100)-E198*(C198/100))*1000/B198</f>
        <v>8.3297622708533545</v>
      </c>
      <c r="I198" s="5">
        <f>(N198+O198)*(1/General!$B$20)*((D198/100)*E198-(G198/100))*1000/B198</f>
        <v>0.50187253033638302</v>
      </c>
      <c r="J198" s="5">
        <f t="shared" si="3"/>
        <v>6.0250522646064418E-2</v>
      </c>
      <c r="K198" s="5">
        <f>MAX(Online_RAW!$L$2-Online_RAW!L198,0)</f>
        <v>0</v>
      </c>
      <c r="L198" s="5">
        <f>0.0039*(Online_RAW!M198)</f>
        <v>0</v>
      </c>
      <c r="M198" s="10">
        <f>Online_RAW!$N$2-Online_RAW!N198</f>
        <v>0</v>
      </c>
      <c r="N198" s="5">
        <f>Online_RAW!C198*60</f>
        <v>119.8365714285714</v>
      </c>
      <c r="O198" s="5">
        <f>MAX(0, Online_RAW!D198*60)</f>
        <v>0</v>
      </c>
      <c r="P198" s="5">
        <f>_xlfn.IFNA(VLOOKUP(A198,Sampling!$D$7:$E$14,2,FALSE),0)</f>
        <v>0</v>
      </c>
      <c r="Q198">
        <f>_xlfn.IFNA(VLOOKUP(A198,Refill!$D$6:$G$8,2,FALSE),0)</f>
        <v>0</v>
      </c>
    </row>
    <row r="199" spans="1:17" x14ac:dyDescent="0.25">
      <c r="A199" s="5">
        <f>ROUND((Online_RAW!B199-General!$B$10)*24,3)</f>
        <v>3.2829999999999999</v>
      </c>
      <c r="B199" s="5">
        <f>General!$B$12+Online_ANA!K199/1000+Online_ANA!L199/1000+Online_ANA!M199/1000/General!$B$22-SUM($P$2:P199)/1000/General!$B$24+SUM($Q$2:Q199)/1000/General!$B$24</f>
        <v>1.08</v>
      </c>
      <c r="C199" s="5">
        <f>Online_RAW!K199</f>
        <v>20.574999999999999</v>
      </c>
      <c r="D199" s="5">
        <f>Online_RAW!J199</f>
        <v>0.05</v>
      </c>
      <c r="E199" s="5">
        <f>(1-F199/100-G199/100)/(1-C199/100-D199/100-General!$B$17/100)</f>
        <v>1.0026944011112133</v>
      </c>
      <c r="F199" s="5">
        <f>N199*General!$B$14/(N199+O199)+O199*100/(N199+O199)</f>
        <v>20.804992587633304</v>
      </c>
      <c r="G199" s="5">
        <f>N199*General!$B$15/(N199+O199)</f>
        <v>3.9997478491094293E-2</v>
      </c>
      <c r="H199" s="5">
        <f>(N199+O199)*(1/General!$B$20)*((F199/100)-E199*(C199/100))*1000/B199</f>
        <v>8.6538781528669961</v>
      </c>
      <c r="I199" s="5">
        <f>(N199+O199)*(1/General!$B$20)*((D199/100)*E199-(G199/100))*1000/B199</f>
        <v>0.50257116775706523</v>
      </c>
      <c r="J199" s="5">
        <f t="shared" si="3"/>
        <v>5.8074675755697504E-2</v>
      </c>
      <c r="K199" s="5">
        <f>MAX(Online_RAW!$L$2-Online_RAW!L199,0)</f>
        <v>0</v>
      </c>
      <c r="L199" s="5">
        <f>0.0039*(Online_RAW!M199)</f>
        <v>0</v>
      </c>
      <c r="M199" s="10">
        <f>Online_RAW!$N$2-Online_RAW!N199</f>
        <v>0</v>
      </c>
      <c r="N199" s="5">
        <f>Online_RAW!C199*60</f>
        <v>120.0033913043478</v>
      </c>
      <c r="O199" s="5">
        <f>MAX(0, Online_RAW!D199*60)</f>
        <v>7.5652173913043404E-3</v>
      </c>
      <c r="P199" s="5">
        <f>_xlfn.IFNA(VLOOKUP(A199,Sampling!$D$7:$E$14,2,FALSE),0)</f>
        <v>0</v>
      </c>
      <c r="Q199">
        <f>_xlfn.IFNA(VLOOKUP(A199,Refill!$D$6:$G$8,2,FALSE),0)</f>
        <v>0</v>
      </c>
    </row>
    <row r="200" spans="1:17" x14ac:dyDescent="0.25">
      <c r="A200" s="5">
        <f>ROUND((Online_RAW!B200-General!$B$10)*24,3)</f>
        <v>3.3</v>
      </c>
      <c r="B200" s="5">
        <f>General!$B$12+Online_ANA!K200/1000+Online_ANA!L200/1000+Online_ANA!M200/1000/General!$B$22-SUM($P$2:P200)/1000/General!$B$24+SUM($Q$2:Q200)/1000/General!$B$24</f>
        <v>1.08</v>
      </c>
      <c r="C200" s="5">
        <f>Online_RAW!K200</f>
        <v>20.57</v>
      </c>
      <c r="D200" s="5">
        <f>Online_RAW!J200</f>
        <v>0.05</v>
      </c>
      <c r="E200" s="5">
        <f>(1-F200/100-G200/100)/(1-C200/100-D200/100-General!$B$17/100)</f>
        <v>1.0026941046364908</v>
      </c>
      <c r="F200" s="5">
        <f>N200*General!$B$14/(N200+O200)+O200*100/(N200+O200)</f>
        <v>20.8</v>
      </c>
      <c r="G200" s="5">
        <f>N200*General!$B$15/(N200+O200)</f>
        <v>0.04</v>
      </c>
      <c r="H200" s="5">
        <f>(N200+O200)*(1/General!$B$20)*((F200/100)-E200*(C200/100))*1000/B200</f>
        <v>8.6440993843073368</v>
      </c>
      <c r="I200" s="5">
        <f>(N200+O200)*(1/General!$B$20)*((D200/100)*E200-(G200/100))*1000/B200</f>
        <v>0.50180009943236425</v>
      </c>
      <c r="J200" s="5">
        <f t="shared" si="3"/>
        <v>5.8051171917729419E-2</v>
      </c>
      <c r="K200" s="5">
        <f>MAX(Online_RAW!$L$2-Online_RAW!L200,0)</f>
        <v>0</v>
      </c>
      <c r="L200" s="5">
        <f>0.0039*(Online_RAW!M200)</f>
        <v>0</v>
      </c>
      <c r="M200" s="10">
        <f>Online_RAW!$N$2-Online_RAW!N200</f>
        <v>0</v>
      </c>
      <c r="N200" s="5">
        <f>Online_RAW!C200*60</f>
        <v>119.85681818181841</v>
      </c>
      <c r="O200" s="5">
        <f>MAX(0, Online_RAW!D200*60)</f>
        <v>0</v>
      </c>
      <c r="P200" s="5">
        <f>_xlfn.IFNA(VLOOKUP(A200,Sampling!$D$7:$E$14,2,FALSE),0)</f>
        <v>0</v>
      </c>
      <c r="Q200">
        <f>_xlfn.IFNA(VLOOKUP(A200,Refill!$D$6:$G$8,2,FALSE),0)</f>
        <v>0</v>
      </c>
    </row>
    <row r="201" spans="1:17" x14ac:dyDescent="0.25">
      <c r="A201" s="5">
        <f>ROUND((Online_RAW!B201-General!$B$10)*24,3)</f>
        <v>3.3170000000000002</v>
      </c>
      <c r="B201" s="5">
        <f>General!$B$12+Online_ANA!K201/1000+Online_ANA!L201/1000+Online_ANA!M201/1000/General!$B$22-SUM($P$2:P201)/1000/General!$B$24+SUM($Q$2:Q201)/1000/General!$B$24</f>
        <v>1.08</v>
      </c>
      <c r="C201" s="5">
        <f>Online_RAW!K201</f>
        <v>20.57</v>
      </c>
      <c r="D201" s="5">
        <f>Online_RAW!J201</f>
        <v>0.05</v>
      </c>
      <c r="E201" s="5">
        <f>(1-F201/100-G201/100)/(1-C201/100-D201/100-General!$B$17/100)</f>
        <v>1.0026941046364908</v>
      </c>
      <c r="F201" s="5">
        <f>N201*General!$B$14/(N201+O201)+O201*100/(N201+O201)</f>
        <v>20.8</v>
      </c>
      <c r="G201" s="5">
        <f>N201*General!$B$15/(N201+O201)</f>
        <v>0.04</v>
      </c>
      <c r="H201" s="5">
        <f>(N201+O201)*(1/General!$B$20)*((F201/100)-E201*(C201/100))*1000/B201</f>
        <v>8.6604051090688952</v>
      </c>
      <c r="I201" s="5">
        <f>(N201+O201)*(1/General!$B$20)*((D201/100)*E201-(G201/100))*1000/B201</f>
        <v>0.50274666586374073</v>
      </c>
      <c r="J201" s="5">
        <f t="shared" si="3"/>
        <v>5.8051171917729433E-2</v>
      </c>
      <c r="K201" s="5">
        <f>MAX(Online_RAW!$L$2-Online_RAW!L201,0)</f>
        <v>0</v>
      </c>
      <c r="L201" s="5">
        <f>0.0039*(Online_RAW!M201)</f>
        <v>0</v>
      </c>
      <c r="M201" s="10">
        <f>Online_RAW!$N$2-Online_RAW!N201</f>
        <v>0</v>
      </c>
      <c r="N201" s="5">
        <f>Online_RAW!C201*60</f>
        <v>120.0829090909092</v>
      </c>
      <c r="O201" s="5">
        <f>MAX(0, Online_RAW!D201*60)</f>
        <v>0</v>
      </c>
      <c r="P201" s="5">
        <f>_xlfn.IFNA(VLOOKUP(A201,Sampling!$D$7:$E$14,2,FALSE),0)</f>
        <v>0</v>
      </c>
      <c r="Q201">
        <f>_xlfn.IFNA(VLOOKUP(A201,Refill!$D$6:$G$8,2,FALSE),0)</f>
        <v>0</v>
      </c>
    </row>
    <row r="202" spans="1:17" x14ac:dyDescent="0.25">
      <c r="A202" s="5">
        <f>ROUND((Online_RAW!B202-General!$B$10)*24,3)</f>
        <v>3.3330000000000002</v>
      </c>
      <c r="B202" s="5">
        <f>General!$B$12+Online_ANA!K202/1000+Online_ANA!L202/1000+Online_ANA!M202/1000/General!$B$22-SUM($P$2:P202)/1000/General!$B$24+SUM($Q$2:Q202)/1000/General!$B$24</f>
        <v>1.08</v>
      </c>
      <c r="C202" s="5">
        <f>Online_RAW!K202</f>
        <v>20.57</v>
      </c>
      <c r="D202" s="5">
        <f>Online_RAW!J202</f>
        <v>0.05</v>
      </c>
      <c r="E202" s="5">
        <f>(1-F202/100-G202/100)/(1-C202/100-D202/100-General!$B$17/100)</f>
        <v>1.0026941046364908</v>
      </c>
      <c r="F202" s="5">
        <f>N202*General!$B$14/(N202+O202)+O202*100/(N202+O202)</f>
        <v>20.8</v>
      </c>
      <c r="G202" s="5">
        <f>N202*General!$B$15/(N202+O202)</f>
        <v>0.04</v>
      </c>
      <c r="H202" s="5">
        <f>(N202+O202)*(1/General!$B$20)*((F202/100)-E202*(C202/100))*1000/B202</f>
        <v>8.6445143096947099</v>
      </c>
      <c r="I202" s="5">
        <f>(N202+O202)*(1/General!$B$20)*((D202/100)*E202-(G202/100))*1000/B202</f>
        <v>0.5018241863373597</v>
      </c>
      <c r="J202" s="5">
        <f t="shared" si="3"/>
        <v>5.8051171917729426E-2</v>
      </c>
      <c r="K202" s="5">
        <f>MAX(Online_RAW!$L$2-Online_RAW!L202,0)</f>
        <v>0</v>
      </c>
      <c r="L202" s="5">
        <f>0.0039*(Online_RAW!M202)</f>
        <v>0</v>
      </c>
      <c r="M202" s="10">
        <f>Online_RAW!$N$2-Online_RAW!N202</f>
        <v>0</v>
      </c>
      <c r="N202" s="5">
        <f>Online_RAW!C202*60</f>
        <v>119.8625714285712</v>
      </c>
      <c r="O202" s="5">
        <f>MAX(0, Online_RAW!D202*60)</f>
        <v>0</v>
      </c>
      <c r="P202" s="5">
        <f>_xlfn.IFNA(VLOOKUP(A202,Sampling!$D$7:$E$14,2,FALSE),0)</f>
        <v>0</v>
      </c>
      <c r="Q202">
        <f>_xlfn.IFNA(VLOOKUP(A202,Refill!$D$6:$G$8,2,FALSE),0)</f>
        <v>0</v>
      </c>
    </row>
    <row r="203" spans="1:17" x14ac:dyDescent="0.25">
      <c r="A203" s="5">
        <f>ROUND((Online_RAW!B203-General!$B$10)*24,3)</f>
        <v>3.35</v>
      </c>
      <c r="B203" s="5">
        <f>General!$B$12+Online_ANA!K203/1000+Online_ANA!L203/1000+Online_ANA!M203/1000/General!$B$22-SUM($P$2:P203)/1000/General!$B$24+SUM($Q$2:Q203)/1000/General!$B$24</f>
        <v>1.08</v>
      </c>
      <c r="C203" s="5">
        <f>Online_RAW!K203</f>
        <v>20.565000000000001</v>
      </c>
      <c r="D203" s="5">
        <f>Online_RAW!J203</f>
        <v>0.05</v>
      </c>
      <c r="E203" s="5">
        <f>(1-F203/100-G203/100)/(1-C203/100-D203/100-General!$B$17/100)</f>
        <v>1.0024492474035753</v>
      </c>
      <c r="F203" s="5">
        <f>N203*General!$B$14/(N203+O203)+O203*100/(N203+O203)</f>
        <v>20.814325808327364</v>
      </c>
      <c r="G203" s="5">
        <f>N203*General!$B$15/(N203+O203)</f>
        <v>3.9992764743269016E-2</v>
      </c>
      <c r="H203" s="5">
        <f>(N203+O203)*(1/General!$B$20)*((F203/100)-E203*(C203/100))*1000/B203</f>
        <v>9.8666056683130634</v>
      </c>
      <c r="I203" s="5">
        <f>(N203+O203)*(1/General!$B$20)*((D203/100)*E203-(G203/100))*1000/B203</f>
        <v>0.50234831749696973</v>
      </c>
      <c r="J203" s="5">
        <f t="shared" si="3"/>
        <v>5.0913995591237451E-2</v>
      </c>
      <c r="K203" s="5">
        <f>MAX(Online_RAW!$L$2-Online_RAW!L203,0)</f>
        <v>0</v>
      </c>
      <c r="L203" s="5">
        <f>0.0039*(Online_RAW!M203)</f>
        <v>0</v>
      </c>
      <c r="M203" s="10">
        <f>Online_RAW!$N$2-Online_RAW!N203</f>
        <v>0</v>
      </c>
      <c r="N203" s="5">
        <f>Online_RAW!C203*60</f>
        <v>120.02536363636379</v>
      </c>
      <c r="O203" s="5">
        <f>MAX(0, Online_RAW!D203*60)</f>
        <v>2.1714285714285721E-2</v>
      </c>
      <c r="P203" s="5">
        <f>_xlfn.IFNA(VLOOKUP(A203,Sampling!$D$7:$E$14,2,FALSE),0)</f>
        <v>0</v>
      </c>
      <c r="Q203">
        <f>_xlfn.IFNA(VLOOKUP(A203,Refill!$D$6:$G$8,2,FALSE),0)</f>
        <v>0</v>
      </c>
    </row>
    <row r="204" spans="1:17" x14ac:dyDescent="0.25">
      <c r="A204" s="5">
        <f>ROUND((Online_RAW!B204-General!$B$10)*24,3)</f>
        <v>3.367</v>
      </c>
      <c r="B204" s="5">
        <f>General!$B$12+Online_ANA!K204/1000+Online_ANA!L204/1000+Online_ANA!M204/1000/General!$B$22-SUM($P$2:P204)/1000/General!$B$24+SUM($Q$2:Q204)/1000/General!$B$24</f>
        <v>1.08</v>
      </c>
      <c r="C204" s="5">
        <f>Online_RAW!K204</f>
        <v>20.565000000000001</v>
      </c>
      <c r="D204" s="5">
        <f>Online_RAW!J204</f>
        <v>0.05</v>
      </c>
      <c r="E204" s="5">
        <f>(1-F204/100-G204/100)/(1-C204/100-D204/100-General!$B$17/100)</f>
        <v>1.0023120426674401</v>
      </c>
      <c r="F204" s="5">
        <f>N204*General!$B$14/(N204+O204)+O204*100/(N204+O204)</f>
        <v>20.825163912661615</v>
      </c>
      <c r="G204" s="5">
        <f>N204*General!$B$15/(N204+O204)</f>
        <v>3.9987290953201207E-2</v>
      </c>
      <c r="H204" s="5">
        <f>(N204+O204)*(1/General!$B$20)*((F204/100)-E204*(C204/100))*1000/B204</f>
        <v>10.554993751993743</v>
      </c>
      <c r="I204" s="5">
        <f>(N204+O204)*(1/General!$B$20)*((D204/100)*E204-(G204/100))*1000/B204</f>
        <v>0.50280261836147722</v>
      </c>
      <c r="J204" s="5">
        <f t="shared" si="3"/>
        <v>4.7636467645137383E-2</v>
      </c>
      <c r="K204" s="5">
        <f>MAX(Online_RAW!$L$2-Online_RAW!L204,0)</f>
        <v>0</v>
      </c>
      <c r="L204" s="5">
        <f>0.0039*(Online_RAW!M204)</f>
        <v>0</v>
      </c>
      <c r="M204" s="10">
        <f>Online_RAW!$N$2-Online_RAW!N204</f>
        <v>0</v>
      </c>
      <c r="N204" s="5">
        <f>Online_RAW!C204*60</f>
        <v>120.13390909090921</v>
      </c>
      <c r="O204" s="5">
        <f>MAX(0, Online_RAW!D204*60)</f>
        <v>3.8181818181818157E-2</v>
      </c>
      <c r="P204" s="5">
        <f>_xlfn.IFNA(VLOOKUP(A204,Sampling!$D$7:$E$14,2,FALSE),0)</f>
        <v>0</v>
      </c>
      <c r="Q204">
        <f>_xlfn.IFNA(VLOOKUP(A204,Refill!$D$6:$G$8,2,FALSE),0)</f>
        <v>0</v>
      </c>
    </row>
    <row r="205" spans="1:17" x14ac:dyDescent="0.25">
      <c r="A205" s="5">
        <f>ROUND((Online_RAW!B205-General!$B$10)*24,3)</f>
        <v>3.383</v>
      </c>
      <c r="B205" s="5">
        <f>General!$B$12+Online_ANA!K205/1000+Online_ANA!L205/1000+Online_ANA!M205/1000/General!$B$22-SUM($P$2:P205)/1000/General!$B$24+SUM($Q$2:Q205)/1000/General!$B$24</f>
        <v>1.08</v>
      </c>
      <c r="C205" s="5">
        <f>Online_RAW!K205</f>
        <v>20.565000000000001</v>
      </c>
      <c r="D205" s="5">
        <f>Online_RAW!J205</f>
        <v>0.05</v>
      </c>
      <c r="E205" s="5">
        <f>(1-F205/100-G205/100)/(1-C205/100-D205/100-General!$B$17/100)</f>
        <v>1.0026306046493501</v>
      </c>
      <c r="F205" s="5">
        <f>N205*General!$B$14/(N205+O205)+O205*100/(N205+O205)</f>
        <v>20.8</v>
      </c>
      <c r="G205" s="5">
        <f>N205*General!$B$15/(N205+O205)</f>
        <v>4.0000000000000008E-2</v>
      </c>
      <c r="H205" s="5">
        <f>(N205+O205)*(1/General!$B$20)*((F205/100)-E205*(C205/100))*1000/B205</f>
        <v>8.971826973876242</v>
      </c>
      <c r="I205" s="5">
        <f>(N205+O205)*(1/General!$B$20)*((D205/100)*E205-(G205/100))*1000/B205</f>
        <v>0.50247387803741173</v>
      </c>
      <c r="J205" s="5">
        <f t="shared" si="3"/>
        <v>5.6005747714539339E-2</v>
      </c>
      <c r="K205" s="5">
        <f>MAX(Online_RAW!$L$2-Online_RAW!L205,0)</f>
        <v>0</v>
      </c>
      <c r="L205" s="5">
        <f>0.0039*(Online_RAW!M205)</f>
        <v>0</v>
      </c>
      <c r="M205" s="10">
        <f>Online_RAW!$N$2-Online_RAW!N205</f>
        <v>0</v>
      </c>
      <c r="N205" s="5">
        <f>Online_RAW!C205*60</f>
        <v>120.05536363636381</v>
      </c>
      <c r="O205" s="5">
        <f>MAX(0, Online_RAW!D205*60)</f>
        <v>0</v>
      </c>
      <c r="P205" s="5">
        <f>_xlfn.IFNA(VLOOKUP(A205,Sampling!$D$7:$E$14,2,FALSE),0)</f>
        <v>0</v>
      </c>
      <c r="Q205">
        <f>_xlfn.IFNA(VLOOKUP(A205,Refill!$D$6:$G$8,2,FALSE),0)</f>
        <v>0</v>
      </c>
    </row>
    <row r="206" spans="1:17" x14ac:dyDescent="0.25">
      <c r="A206" s="5">
        <f>ROUND((Online_RAW!B206-General!$B$10)*24,3)</f>
        <v>3.4</v>
      </c>
      <c r="B206" s="5">
        <f>General!$B$12+Online_ANA!K206/1000+Online_ANA!L206/1000+Online_ANA!M206/1000/General!$B$22-SUM($P$2:P206)/1000/General!$B$24+SUM($Q$2:Q206)/1000/General!$B$24</f>
        <v>1.08</v>
      </c>
      <c r="C206" s="5">
        <f>Online_RAW!K206</f>
        <v>20.5766666666667</v>
      </c>
      <c r="D206" s="5">
        <f>Online_RAW!J206</f>
        <v>0.05</v>
      </c>
      <c r="E206" s="5">
        <f>(1-F206/100-G206/100)/(1-C206/100-D206/100-General!$B$17/100)</f>
        <v>1.0027787837989275</v>
      </c>
      <c r="F206" s="5">
        <f>N206*General!$B$14/(N206+O206)+O206*100/(N206+O206)</f>
        <v>20.8</v>
      </c>
      <c r="G206" s="5">
        <f>N206*General!$B$15/(N206+O206)</f>
        <v>0.04</v>
      </c>
      <c r="H206" s="5">
        <f>(N206+O206)*(1/General!$B$20)*((F206/100)-E206*(C206/100))*1000/B206</f>
        <v>8.2317955569366337</v>
      </c>
      <c r="I206" s="5">
        <f>(N206+O206)*(1/General!$B$20)*((D206/100)*E206-(G206/100))*1000/B206</f>
        <v>0.50231146443327257</v>
      </c>
      <c r="J206" s="5">
        <f t="shared" si="3"/>
        <v>6.1020886750521038E-2</v>
      </c>
      <c r="K206" s="5">
        <f>MAX(Online_RAW!$L$2-Online_RAW!L206,0)</f>
        <v>0</v>
      </c>
      <c r="L206" s="5">
        <f>0.0039*(Online_RAW!M206)</f>
        <v>0</v>
      </c>
      <c r="M206" s="10">
        <f>Online_RAW!$N$2-Online_RAW!N206</f>
        <v>0</v>
      </c>
      <c r="N206" s="5">
        <f>Online_RAW!C206*60</f>
        <v>119.92885714285741</v>
      </c>
      <c r="O206" s="5">
        <f>MAX(0, Online_RAW!D206*60)</f>
        <v>0</v>
      </c>
      <c r="P206" s="5">
        <f>_xlfn.IFNA(VLOOKUP(A206,Sampling!$D$7:$E$14,2,FALSE),0)</f>
        <v>0</v>
      </c>
      <c r="Q206">
        <f>_xlfn.IFNA(VLOOKUP(A206,Refill!$D$6:$G$8,2,FALSE),0)</f>
        <v>0</v>
      </c>
    </row>
    <row r="207" spans="1:17" x14ac:dyDescent="0.25">
      <c r="A207" s="5">
        <f>ROUND((Online_RAW!B207-General!$B$10)*24,3)</f>
        <v>3.4169999999999998</v>
      </c>
      <c r="B207" s="5">
        <f>General!$B$12+Online_ANA!K207/1000+Online_ANA!L207/1000+Online_ANA!M207/1000/General!$B$22-SUM($P$2:P207)/1000/General!$B$24+SUM($Q$2:Q207)/1000/General!$B$24</f>
        <v>1.08</v>
      </c>
      <c r="C207" s="5">
        <f>Online_RAW!K207</f>
        <v>20.57</v>
      </c>
      <c r="D207" s="5">
        <f>Online_RAW!J207</f>
        <v>0.05</v>
      </c>
      <c r="E207" s="5">
        <f>(1-F207/100-G207/100)/(1-C207/100-D207/100-General!$B$17/100)</f>
        <v>1.0025911994007648</v>
      </c>
      <c r="F207" s="5">
        <f>N207*General!$B$14/(N207+O207)+O207*100/(N207+O207)</f>
        <v>20.80812819645773</v>
      </c>
      <c r="G207" s="5">
        <f>N207*General!$B$15/(N207+O207)</f>
        <v>3.9995894850273876E-2</v>
      </c>
      <c r="H207" s="5">
        <f>(N207+O207)*(1/General!$B$20)*((F207/100)-E207*(C207/100))*1000/B207</f>
        <v>9.1625438392698157</v>
      </c>
      <c r="I207" s="5">
        <f>(N207+O207)*(1/General!$B$20)*((D207/100)*E207-(G207/100))*1000/B207</f>
        <v>0.50236187347848782</v>
      </c>
      <c r="J207" s="5">
        <f t="shared" si="3"/>
        <v>5.4827772973419377E-2</v>
      </c>
      <c r="K207" s="5">
        <f>MAX(Online_RAW!$L$2-Online_RAW!L207,0)</f>
        <v>0</v>
      </c>
      <c r="L207" s="5">
        <f>0.0039*(Online_RAW!M207)</f>
        <v>0</v>
      </c>
      <c r="M207" s="10">
        <f>Online_RAW!$N$2-Online_RAW!N207</f>
        <v>0</v>
      </c>
      <c r="N207" s="5">
        <f>Online_RAW!C207*60</f>
        <v>119.991</v>
      </c>
      <c r="O207" s="5">
        <f>MAX(0, Online_RAW!D207*60)</f>
        <v>1.2315789473684219E-2</v>
      </c>
      <c r="P207" s="5">
        <f>_xlfn.IFNA(VLOOKUP(A207,Sampling!$D$7:$E$14,2,FALSE),0)</f>
        <v>0</v>
      </c>
      <c r="Q207">
        <f>_xlfn.IFNA(VLOOKUP(A207,Refill!$D$6:$G$8,2,FALSE),0)</f>
        <v>0</v>
      </c>
    </row>
    <row r="208" spans="1:17" x14ac:dyDescent="0.25">
      <c r="A208" s="5">
        <f>ROUND((Online_RAW!B208-General!$B$10)*24,3)</f>
        <v>3.4329999999999998</v>
      </c>
      <c r="B208" s="5">
        <f>General!$B$12+Online_ANA!K208/1000+Online_ANA!L208/1000+Online_ANA!M208/1000/General!$B$22-SUM($P$2:P208)/1000/General!$B$24+SUM($Q$2:Q208)/1000/General!$B$24</f>
        <v>1.08</v>
      </c>
      <c r="C208" s="5">
        <f>Online_RAW!K208</f>
        <v>20.58</v>
      </c>
      <c r="D208" s="5">
        <f>Online_RAW!J208</f>
        <v>0.05</v>
      </c>
      <c r="E208" s="5">
        <f>(1-F208/100-G208/100)/(1-C208/100-D208/100-General!$B$17/100)</f>
        <v>1.0028028990297664</v>
      </c>
      <c r="F208" s="5">
        <f>N208*General!$B$14/(N208+O208)+O208*100/(N208+O208)</f>
        <v>20.801439731686369</v>
      </c>
      <c r="G208" s="5">
        <f>N208*General!$B$15/(N208+O208)</f>
        <v>3.9999272862784659E-2</v>
      </c>
      <c r="H208" s="5">
        <f>(N208+O208)*(1/General!$B$20)*((F208/100)-E208*(C208/100))*1000/B208</f>
        <v>8.1192601761991607</v>
      </c>
      <c r="I208" s="5">
        <f>(N208+O208)*(1/General!$B$20)*((D208/100)*E208-(G208/100))*1000/B208</f>
        <v>0.50279894403805103</v>
      </c>
      <c r="J208" s="5">
        <f t="shared" si="3"/>
        <v>6.1926694443412263E-2</v>
      </c>
      <c r="K208" s="5">
        <f>MAX(Online_RAW!$L$2-Online_RAW!L208,0)</f>
        <v>0</v>
      </c>
      <c r="L208" s="5">
        <f>0.0039*(Online_RAW!M208)</f>
        <v>0</v>
      </c>
      <c r="M208" s="10">
        <f>Online_RAW!$N$2-Online_RAW!N208</f>
        <v>0</v>
      </c>
      <c r="N208" s="5">
        <f>Online_RAW!C208*60</f>
        <v>120.0201818181816</v>
      </c>
      <c r="O208" s="5">
        <f>MAX(0, Online_RAW!D208*60)</f>
        <v>2.1818181818181841E-3</v>
      </c>
      <c r="P208" s="5">
        <f>_xlfn.IFNA(VLOOKUP(A208,Sampling!$D$7:$E$14,2,FALSE),0)</f>
        <v>0</v>
      </c>
      <c r="Q208">
        <f>_xlfn.IFNA(VLOOKUP(A208,Refill!$D$6:$G$8,2,FALSE),0)</f>
        <v>0</v>
      </c>
    </row>
    <row r="209" spans="1:17" x14ac:dyDescent="0.25">
      <c r="A209" s="5">
        <f>ROUND((Online_RAW!B209-General!$B$10)*24,3)</f>
        <v>3.45</v>
      </c>
      <c r="B209" s="5">
        <f>General!$B$12+Online_ANA!K209/1000+Online_ANA!L209/1000+Online_ANA!M209/1000/General!$B$22-SUM($P$2:P209)/1000/General!$B$24+SUM($Q$2:Q209)/1000/General!$B$24</f>
        <v>1.08</v>
      </c>
      <c r="C209" s="5">
        <f>Online_RAW!K209</f>
        <v>20.57</v>
      </c>
      <c r="D209" s="5">
        <f>Online_RAW!J209</f>
        <v>0.05</v>
      </c>
      <c r="E209" s="5">
        <f>(1-F209/100-G209/100)/(1-C209/100-D209/100-General!$B$17/100)</f>
        <v>1.0026201363522704</v>
      </c>
      <c r="F209" s="5">
        <f>N209*General!$B$14/(N209+O209)+O209*100/(N209+O209)</f>
        <v>20.805842547675457</v>
      </c>
      <c r="G209" s="5">
        <f>N209*General!$B$15/(N209+O209)</f>
        <v>3.999704921834573E-2</v>
      </c>
      <c r="H209" s="5">
        <f>(N209+O209)*(1/General!$B$20)*((F209/100)-E209*(C209/100))*1000/B209</f>
        <v>9.0243675208857308</v>
      </c>
      <c r="I209" s="5">
        <f>(N209+O209)*(1/General!$B$20)*((D209/100)*E209-(G209/100))*1000/B209</f>
        <v>0.50263476778138083</v>
      </c>
      <c r="J209" s="5">
        <f t="shared" si="3"/>
        <v>5.5697506403423587E-2</v>
      </c>
      <c r="K209" s="5">
        <f>MAX(Online_RAW!$L$2-Online_RAW!L209,0)</f>
        <v>0</v>
      </c>
      <c r="L209" s="5">
        <f>0.0039*(Online_RAW!M209)</f>
        <v>0</v>
      </c>
      <c r="M209" s="10">
        <f>Online_RAW!$N$2-Online_RAW!N209</f>
        <v>0</v>
      </c>
      <c r="N209" s="5">
        <f>Online_RAW!C209*60</f>
        <v>120.0561818181816</v>
      </c>
      <c r="O209" s="5">
        <f>MAX(0, Online_RAW!D209*60)</f>
        <v>8.8571428571428811E-3</v>
      </c>
      <c r="P209" s="5">
        <f>_xlfn.IFNA(VLOOKUP(A209,Sampling!$D$7:$E$14,2,FALSE),0)</f>
        <v>0</v>
      </c>
      <c r="Q209">
        <f>_xlfn.IFNA(VLOOKUP(A209,Refill!$D$6:$G$8,2,FALSE),0)</f>
        <v>0</v>
      </c>
    </row>
    <row r="210" spans="1:17" x14ac:dyDescent="0.25">
      <c r="A210" s="5">
        <f>ROUND((Online_RAW!B210-General!$B$10)*24,3)</f>
        <v>3.4670000000000001</v>
      </c>
      <c r="B210" s="5">
        <f>General!$B$12+Online_ANA!K210/1000+Online_ANA!L210/1000+Online_ANA!M210/1000/General!$B$22-SUM($P$2:P210)/1000/General!$B$24+SUM($Q$2:Q210)/1000/General!$B$24</f>
        <v>1.08</v>
      </c>
      <c r="C210" s="5">
        <f>Online_RAW!K210</f>
        <v>20.57</v>
      </c>
      <c r="D210" s="5">
        <f>Online_RAW!J210</f>
        <v>0.06</v>
      </c>
      <c r="E210" s="5">
        <f>(1-F210/100-G210/100)/(1-C210/100-D210/100-General!$B$17/100)</f>
        <v>1.0028211287438427</v>
      </c>
      <c r="F210" s="5">
        <f>N210*General!$B$14/(N210+O210)+O210*100/(N210+O210)</f>
        <v>20.799999999999997</v>
      </c>
      <c r="G210" s="5">
        <f>N210*General!$B$15/(N210+O210)</f>
        <v>0.04</v>
      </c>
      <c r="H210" s="5">
        <f>(N210+O210)*(1/General!$B$20)*((F210/100)-E210*(C210/100))*1000/B210</f>
        <v>8.5205352703042561</v>
      </c>
      <c r="I210" s="5">
        <f>(N210+O210)*(1/General!$B$20)*((D210/100)*E210-(G210/100))*1000/B210</f>
        <v>0.999322991604363</v>
      </c>
      <c r="J210" s="5">
        <f t="shared" si="3"/>
        <v>0.11728406255029546</v>
      </c>
      <c r="K210" s="5">
        <f>MAX(Online_RAW!$L$2-Online_RAW!L210,0)</f>
        <v>0</v>
      </c>
      <c r="L210" s="5">
        <f>0.0039*(Online_RAW!M210)</f>
        <v>0</v>
      </c>
      <c r="M210" s="10">
        <f>Online_RAW!$N$2-Online_RAW!N210</f>
        <v>0</v>
      </c>
      <c r="N210" s="5">
        <f>Online_RAW!C210*60</f>
        <v>119.93857142857141</v>
      </c>
      <c r="O210" s="5">
        <f>MAX(0, Online_RAW!D210*60)</f>
        <v>0</v>
      </c>
      <c r="P210" s="5">
        <f>_xlfn.IFNA(VLOOKUP(A210,Sampling!$D$7:$E$14,2,FALSE),0)</f>
        <v>0</v>
      </c>
      <c r="Q210">
        <f>_xlfn.IFNA(VLOOKUP(A210,Refill!$D$6:$G$8,2,FALSE),0)</f>
        <v>0</v>
      </c>
    </row>
    <row r="211" spans="1:17" x14ac:dyDescent="0.25">
      <c r="A211" s="5">
        <f>ROUND((Online_RAW!B211-General!$B$10)*24,3)</f>
        <v>3.4830000000000001</v>
      </c>
      <c r="B211" s="5">
        <f>General!$B$12+Online_ANA!K211/1000+Online_ANA!L211/1000+Online_ANA!M211/1000/General!$B$22-SUM($P$2:P211)/1000/General!$B$24+SUM($Q$2:Q211)/1000/General!$B$24</f>
        <v>1.08</v>
      </c>
      <c r="C211" s="5">
        <f>Online_RAW!K211</f>
        <v>20.57</v>
      </c>
      <c r="D211" s="5">
        <f>Online_RAW!J211</f>
        <v>0.06</v>
      </c>
      <c r="E211" s="5">
        <f>(1-F211/100-G211/100)/(1-C211/100-D211/100-General!$B$17/100)</f>
        <v>1.0028211287438427</v>
      </c>
      <c r="F211" s="5">
        <f>N211*General!$B$14/(N211+O211)+O211*100/(N211+O211)</f>
        <v>20.8</v>
      </c>
      <c r="G211" s="5">
        <f>N211*General!$B$15/(N211+O211)</f>
        <v>0.04</v>
      </c>
      <c r="H211" s="5">
        <f>(N211+O211)*(1/General!$B$20)*((F211/100)-E211*(C211/100))*1000/B211</f>
        <v>8.5323077501615661</v>
      </c>
      <c r="I211" s="5">
        <f>(N211+O211)*(1/General!$B$20)*((D211/100)*E211-(G211/100))*1000/B211</f>
        <v>1.0007037158682874</v>
      </c>
      <c r="J211" s="5">
        <f t="shared" si="3"/>
        <v>0.11728406255029167</v>
      </c>
      <c r="K211" s="5">
        <f>MAX(Online_RAW!$L$2-Online_RAW!L211,0)</f>
        <v>0</v>
      </c>
      <c r="L211" s="5">
        <f>0.0039*(Online_RAW!M211)</f>
        <v>0</v>
      </c>
      <c r="M211" s="10">
        <f>Online_RAW!$N$2-Online_RAW!N211</f>
        <v>0</v>
      </c>
      <c r="N211" s="5">
        <f>Online_RAW!C211*60</f>
        <v>120.10428571428601</v>
      </c>
      <c r="O211" s="5">
        <f>MAX(0, Online_RAW!D211*60)</f>
        <v>0</v>
      </c>
      <c r="P211" s="5">
        <f>_xlfn.IFNA(VLOOKUP(A211,Sampling!$D$7:$E$14,2,FALSE),0)</f>
        <v>0</v>
      </c>
      <c r="Q211">
        <f>_xlfn.IFNA(VLOOKUP(A211,Refill!$D$6:$G$8,2,FALSE),0)</f>
        <v>0</v>
      </c>
    </row>
    <row r="212" spans="1:17" x14ac:dyDescent="0.25">
      <c r="A212" s="5">
        <f>ROUND((Online_RAW!B212-General!$B$10)*24,3)</f>
        <v>3.5</v>
      </c>
      <c r="B212" s="5">
        <f>General!$B$12+Online_ANA!K212/1000+Online_ANA!L212/1000+Online_ANA!M212/1000/General!$B$22-SUM($P$2:P212)/1000/General!$B$24+SUM($Q$2:Q212)/1000/General!$B$24</f>
        <v>1.08</v>
      </c>
      <c r="C212" s="5">
        <f>Online_RAW!K212</f>
        <v>20.574999999999999</v>
      </c>
      <c r="D212" s="5">
        <f>Online_RAW!J212</f>
        <v>0.06</v>
      </c>
      <c r="E212" s="5">
        <f>(1-F212/100-G212/100)/(1-C212/100-D212/100-General!$B$17/100)</f>
        <v>1.002798099508714</v>
      </c>
      <c r="F212" s="5">
        <f>N212*General!$B$14/(N212+O212)+O212*100/(N212+O212)</f>
        <v>20.806835308492804</v>
      </c>
      <c r="G212" s="5">
        <f>N212*General!$B$15/(N212+O212)</f>
        <v>3.9996547823993533E-2</v>
      </c>
      <c r="H212" s="5">
        <f>(N212+O212)*(1/General!$B$20)*((F212/100)-E212*(C212/100))*1000/B212</f>
        <v>8.6445981110966414</v>
      </c>
      <c r="I212" s="5">
        <f>(N212+O212)*(1/General!$B$20)*((D212/100)*E212-(G212/100))*1000/B212</f>
        <v>1.0006237678598628</v>
      </c>
      <c r="J212" s="5">
        <f t="shared" si="3"/>
        <v>0.1157513345328815</v>
      </c>
      <c r="K212" s="5">
        <f>MAX(Online_RAW!$L$2-Online_RAW!L212,0)</f>
        <v>0</v>
      </c>
      <c r="L212" s="5">
        <f>0.0039*(Online_RAW!M212)</f>
        <v>0</v>
      </c>
      <c r="M212" s="10">
        <f>Online_RAW!$N$2-Online_RAW!N212</f>
        <v>0</v>
      </c>
      <c r="N212" s="5">
        <f>Online_RAW!C212*60</f>
        <v>120.07199999999999</v>
      </c>
      <c r="O212" s="5">
        <f>MAX(0, Online_RAW!D212*60)</f>
        <v>1.0363636363636379E-2</v>
      </c>
      <c r="P212" s="5">
        <f>_xlfn.IFNA(VLOOKUP(A212,Sampling!$D$7:$E$14,2,FALSE),0)</f>
        <v>0</v>
      </c>
      <c r="Q212">
        <f>_xlfn.IFNA(VLOOKUP(A212,Refill!$D$6:$G$8,2,FALSE),0)</f>
        <v>0</v>
      </c>
    </row>
    <row r="213" spans="1:17" x14ac:dyDescent="0.25">
      <c r="A213" s="5">
        <f>ROUND((Online_RAW!B213-General!$B$10)*24,3)</f>
        <v>3.5169999999999999</v>
      </c>
      <c r="B213" s="5">
        <f>General!$B$12+Online_ANA!K213/1000+Online_ANA!L213/1000+Online_ANA!M213/1000/General!$B$22-SUM($P$2:P213)/1000/General!$B$24+SUM($Q$2:Q213)/1000/General!$B$24</f>
        <v>1.08</v>
      </c>
      <c r="C213" s="5">
        <f>Online_RAW!K213</f>
        <v>20.58</v>
      </c>
      <c r="D213" s="5">
        <f>Online_RAW!J213</f>
        <v>0.06</v>
      </c>
      <c r="E213" s="5">
        <f>(1-F213/100-G213/100)/(1-C213/100-D213/100-General!$B$17/100)</f>
        <v>1.0029481850388138</v>
      </c>
      <c r="F213" s="5">
        <f>N213*General!$B$14/(N213+O213)+O213*100/(N213+O213)</f>
        <v>20.8</v>
      </c>
      <c r="G213" s="5">
        <f>N213*General!$B$15/(N213+O213)</f>
        <v>0.04</v>
      </c>
      <c r="H213" s="5">
        <f>(N213+O213)*(1/General!$B$20)*((F213/100)-E213*(C213/100))*1000/B213</f>
        <v>7.9013696180964006</v>
      </c>
      <c r="I213" s="5">
        <f>(N213+O213)*(1/General!$B$20)*((D213/100)*E213-(G213/100))*1000/B213</f>
        <v>1.000619624068382</v>
      </c>
      <c r="J213" s="5">
        <f t="shared" si="3"/>
        <v>0.12663875662475987</v>
      </c>
      <c r="K213" s="5">
        <f>MAX(Online_RAW!$L$2-Online_RAW!L213,0)</f>
        <v>0</v>
      </c>
      <c r="L213" s="5">
        <f>0.0039*(Online_RAW!M213)</f>
        <v>0</v>
      </c>
      <c r="M213" s="10">
        <f>Online_RAW!$N$2-Online_RAW!N213</f>
        <v>0</v>
      </c>
      <c r="N213" s="5">
        <f>Online_RAW!C213*60</f>
        <v>120.0488181818184</v>
      </c>
      <c r="O213" s="5">
        <f>MAX(0, Online_RAW!D213*60)</f>
        <v>0</v>
      </c>
      <c r="P213" s="5">
        <f>_xlfn.IFNA(VLOOKUP(A213,Sampling!$D$7:$E$14,2,FALSE),0)</f>
        <v>0</v>
      </c>
      <c r="Q213">
        <f>_xlfn.IFNA(VLOOKUP(A213,Refill!$D$6:$G$8,2,FALSE),0)</f>
        <v>0</v>
      </c>
    </row>
    <row r="214" spans="1:17" x14ac:dyDescent="0.25">
      <c r="A214" s="5">
        <f>ROUND((Online_RAW!B214-General!$B$10)*24,3)</f>
        <v>3.5329999999999999</v>
      </c>
      <c r="B214" s="5">
        <f>General!$B$12+Online_ANA!K214/1000+Online_ANA!L214/1000+Online_ANA!M214/1000/General!$B$22-SUM($P$2:P214)/1000/General!$B$24+SUM($Q$2:Q214)/1000/General!$B$24</f>
        <v>1.08</v>
      </c>
      <c r="C214" s="5">
        <f>Online_RAW!K214</f>
        <v>20.586666666666702</v>
      </c>
      <c r="D214" s="5">
        <f>Online_RAW!J214</f>
        <v>0.06</v>
      </c>
      <c r="E214" s="5">
        <f>(1-F214/100-G214/100)/(1-C214/100-D214/100-General!$B$17/100)</f>
        <v>1.0028920710777895</v>
      </c>
      <c r="F214" s="5">
        <f>N214*General!$B$14/(N214+O214)+O214*100/(N214+O214)</f>
        <v>20.811120487415927</v>
      </c>
      <c r="G214" s="5">
        <f>N214*General!$B$15/(N214+O214)</f>
        <v>3.9994383592214182E-2</v>
      </c>
      <c r="H214" s="5">
        <f>(N214+O214)*(1/General!$B$20)*((F214/100)-E214*(C214/100))*1000/B214</f>
        <v>8.179076145429546</v>
      </c>
      <c r="I214" s="5">
        <f>(N214+O214)*(1/General!$B$20)*((D214/100)*E214-(G214/100))*1000/B214</f>
        <v>1.0007944095132588</v>
      </c>
      <c r="J214" s="5">
        <f t="shared" si="3"/>
        <v>0.12236032428583038</v>
      </c>
      <c r="K214" s="5">
        <f>MAX(Online_RAW!$L$2-Online_RAW!L214,0)</f>
        <v>0</v>
      </c>
      <c r="L214" s="5">
        <f>0.0039*(Online_RAW!M214)</f>
        <v>0</v>
      </c>
      <c r="M214" s="10">
        <f>Online_RAW!$N$2-Online_RAW!N214</f>
        <v>0</v>
      </c>
      <c r="N214" s="5">
        <f>Online_RAW!C214*60</f>
        <v>120.03954545454542</v>
      </c>
      <c r="O214" s="5">
        <f>MAX(0, Online_RAW!D214*60)</f>
        <v>1.6857142857142862E-2</v>
      </c>
      <c r="P214" s="5">
        <f>_xlfn.IFNA(VLOOKUP(A214,Sampling!$D$7:$E$14,2,FALSE),0)</f>
        <v>0</v>
      </c>
      <c r="Q214">
        <f>_xlfn.IFNA(VLOOKUP(A214,Refill!$D$6:$G$8,2,FALSE),0)</f>
        <v>0</v>
      </c>
    </row>
    <row r="215" spans="1:17" x14ac:dyDescent="0.25">
      <c r="A215" s="5">
        <f>ROUND((Online_RAW!B215-General!$B$10)*24,3)</f>
        <v>3.55</v>
      </c>
      <c r="B215" s="5">
        <f>General!$B$12+Online_ANA!K215/1000+Online_ANA!L215/1000+Online_ANA!M215/1000/General!$B$22-SUM($P$2:P215)/1000/General!$B$24+SUM($Q$2:Q215)/1000/General!$B$24</f>
        <v>1.08</v>
      </c>
      <c r="C215" s="5">
        <f>Online_RAW!K215</f>
        <v>20.58</v>
      </c>
      <c r="D215" s="5">
        <f>Online_RAW!J215</f>
        <v>0.05</v>
      </c>
      <c r="E215" s="5">
        <f>(1-F215/100-G215/100)/(1-C215/100-D215/100-General!$B$17/100)</f>
        <v>1.0028211287438424</v>
      </c>
      <c r="F215" s="5">
        <f>N215*General!$B$14/(N215+O215)+O215*100/(N215+O215)</f>
        <v>20.8</v>
      </c>
      <c r="G215" s="5">
        <f>N215*General!$B$15/(N215+O215)</f>
        <v>0.04</v>
      </c>
      <c r="H215" s="5">
        <f>(N215+O215)*(1/General!$B$20)*((F215/100)-E215*(C215/100))*1000/B215</f>
        <v>8.0214842832439999</v>
      </c>
      <c r="I215" s="5">
        <f>(N215+O215)*(1/General!$B$20)*((D215/100)*E215-(G215/100))*1000/B215</f>
        <v>0.50232022282854716</v>
      </c>
      <c r="J215" s="5">
        <f t="shared" si="3"/>
        <v>6.2621854645759131E-2</v>
      </c>
      <c r="K215" s="5">
        <f>MAX(Online_RAW!$L$2-Online_RAW!L215,0)</f>
        <v>0</v>
      </c>
      <c r="L215" s="5">
        <f>0.0039*(Online_RAW!M215)</f>
        <v>0</v>
      </c>
      <c r="M215" s="10">
        <f>Online_RAW!$N$2-Online_RAW!N215</f>
        <v>0</v>
      </c>
      <c r="N215" s="5">
        <f>Online_RAW!C215*60</f>
        <v>119.90590909090919</v>
      </c>
      <c r="O215" s="5">
        <f>MAX(0, Online_RAW!D215*60)</f>
        <v>0</v>
      </c>
      <c r="P215" s="5">
        <f>_xlfn.IFNA(VLOOKUP(A215,Sampling!$D$7:$E$14,2,FALSE),0)</f>
        <v>0</v>
      </c>
      <c r="Q215">
        <f>_xlfn.IFNA(VLOOKUP(A215,Refill!$D$6:$G$8,2,FALSE),0)</f>
        <v>0</v>
      </c>
    </row>
    <row r="216" spans="1:17" x14ac:dyDescent="0.25">
      <c r="A216" s="5">
        <f>ROUND((Online_RAW!B216-General!$B$10)*24,3)</f>
        <v>3.5670000000000002</v>
      </c>
      <c r="B216" s="5">
        <f>General!$B$12+Online_ANA!K216/1000+Online_ANA!L216/1000+Online_ANA!M216/1000/General!$B$22-SUM($P$2:P216)/1000/General!$B$24+SUM($Q$2:Q216)/1000/General!$B$24</f>
        <v>1.08</v>
      </c>
      <c r="C216" s="5">
        <f>Online_RAW!K216</f>
        <v>20.565000000000001</v>
      </c>
      <c r="D216" s="5">
        <f>Online_RAW!J216</f>
        <v>0.05</v>
      </c>
      <c r="E216" s="5">
        <f>(1-F216/100-G216/100)/(1-C216/100-D216/100-General!$B$17/100)</f>
        <v>1.0026306046493501</v>
      </c>
      <c r="F216" s="5">
        <f>N216*General!$B$14/(N216+O216)+O216*100/(N216+O216)</f>
        <v>20.799999999999997</v>
      </c>
      <c r="G216" s="5">
        <f>N216*General!$B$15/(N216+O216)</f>
        <v>0.04</v>
      </c>
      <c r="H216" s="5">
        <f>(N216+O216)*(1/General!$B$20)*((F216/100)-E216*(C216/100))*1000/B216</f>
        <v>8.9731517462043957</v>
      </c>
      <c r="I216" s="5">
        <f>(N216+O216)*(1/General!$B$20)*((D216/100)*E216-(G216/100))*1000/B216</f>
        <v>0.50254807290221737</v>
      </c>
      <c r="J216" s="5">
        <f t="shared" si="3"/>
        <v>5.6005747714541108E-2</v>
      </c>
      <c r="K216" s="5">
        <f>MAX(Online_RAW!$L$2-Online_RAW!L216,0)</f>
        <v>0</v>
      </c>
      <c r="L216" s="5">
        <f>0.0039*(Online_RAW!M216)</f>
        <v>0</v>
      </c>
      <c r="M216" s="10">
        <f>Online_RAW!$N$2-Online_RAW!N216</f>
        <v>0</v>
      </c>
      <c r="N216" s="5">
        <f>Online_RAW!C216*60</f>
        <v>120.07309090909078</v>
      </c>
      <c r="O216" s="5">
        <f>MAX(0, Online_RAW!D216*60)</f>
        <v>0</v>
      </c>
      <c r="P216" s="5">
        <f>_xlfn.IFNA(VLOOKUP(A216,Sampling!$D$7:$E$14,2,FALSE),0)</f>
        <v>0</v>
      </c>
      <c r="Q216">
        <f>_xlfn.IFNA(VLOOKUP(A216,Refill!$D$6:$G$8,2,FALSE),0)</f>
        <v>0</v>
      </c>
    </row>
    <row r="217" spans="1:17" x14ac:dyDescent="0.25">
      <c r="A217" s="5">
        <f>ROUND((Online_RAW!B217-General!$B$10)*24,3)</f>
        <v>3.5830000000000002</v>
      </c>
      <c r="B217" s="5">
        <f>General!$B$12+Online_ANA!K217/1000+Online_ANA!L217/1000+Online_ANA!M217/1000/General!$B$22-SUM($P$2:P217)/1000/General!$B$24+SUM($Q$2:Q217)/1000/General!$B$24</f>
        <v>1.08</v>
      </c>
      <c r="C217" s="5">
        <f>Online_RAW!K217</f>
        <v>20.565000000000001</v>
      </c>
      <c r="D217" s="5">
        <f>Online_RAW!J217</f>
        <v>0.05</v>
      </c>
      <c r="E217" s="5">
        <f>(1-F217/100-G217/100)/(1-C217/100-D217/100-General!$B$17/100)</f>
        <v>1.0026032588731748</v>
      </c>
      <c r="F217" s="5">
        <f>N217*General!$B$14/(N217+O217)+O217*100/(N217+O217)</f>
        <v>20.802160103095829</v>
      </c>
      <c r="G217" s="5">
        <f>N217*General!$B$15/(N217+O217)</f>
        <v>3.9998909038840492E-2</v>
      </c>
      <c r="H217" s="5">
        <f>(N217+O217)*(1/General!$B$20)*((F217/100)-E217*(C217/100))*1000/B217</f>
        <v>9.1022139184951101</v>
      </c>
      <c r="I217" s="5">
        <f>(N217+O217)*(1/General!$B$20)*((D217/100)*E217-(G217/100))*1000/B217</f>
        <v>0.50220449360519015</v>
      </c>
      <c r="J217" s="5">
        <f t="shared" si="3"/>
        <v>5.5173883859699575E-2</v>
      </c>
      <c r="K217" s="5">
        <f>MAX(Online_RAW!$L$2-Online_RAW!L217,0)</f>
        <v>0</v>
      </c>
      <c r="L217" s="5">
        <f>0.0039*(Online_RAW!M217)</f>
        <v>0</v>
      </c>
      <c r="M217" s="10">
        <f>Online_RAW!$N$2-Online_RAW!N217</f>
        <v>0</v>
      </c>
      <c r="N217" s="5">
        <f>Online_RAW!C217*60</f>
        <v>119.991</v>
      </c>
      <c r="O217" s="5">
        <f>MAX(0, Online_RAW!D217*60)</f>
        <v>3.27272727272727E-3</v>
      </c>
      <c r="P217" s="5">
        <f>_xlfn.IFNA(VLOOKUP(A217,Sampling!$D$7:$E$14,2,FALSE),0)</f>
        <v>0</v>
      </c>
      <c r="Q217">
        <f>_xlfn.IFNA(VLOOKUP(A217,Refill!$D$6:$G$8,2,FALSE),0)</f>
        <v>0</v>
      </c>
    </row>
    <row r="218" spans="1:17" x14ac:dyDescent="0.25">
      <c r="A218" s="5">
        <f>ROUND((Online_RAW!B218-General!$B$10)*24,3)</f>
        <v>3.6</v>
      </c>
      <c r="B218" s="5">
        <f>General!$B$12+Online_ANA!K218/1000+Online_ANA!L218/1000+Online_ANA!M218/1000/General!$B$22-SUM($P$2:P218)/1000/General!$B$24+SUM($Q$2:Q218)/1000/General!$B$24</f>
        <v>1.08</v>
      </c>
      <c r="C218" s="5">
        <f>Online_RAW!K218</f>
        <v>20.57</v>
      </c>
      <c r="D218" s="5">
        <f>Online_RAW!J218</f>
        <v>0.05</v>
      </c>
      <c r="E218" s="5">
        <f>(1-F218/100-G218/100)/(1-C218/100-D218/100-General!$B$17/100)</f>
        <v>1.0025631358680469</v>
      </c>
      <c r="F218" s="5">
        <f>N218*General!$B$14/(N218+O218)+O218*100/(N218+O218)</f>
        <v>20.810344856335337</v>
      </c>
      <c r="G218" s="5">
        <f>N218*General!$B$15/(N218+O218)</f>
        <v>3.9994775325083165E-2</v>
      </c>
      <c r="H218" s="5">
        <f>(N218+O218)*(1/General!$B$20)*((F218/100)-E218*(C218/100))*1000/B218</f>
        <v>9.2964255387193351</v>
      </c>
      <c r="I218" s="5">
        <f>(N218+O218)*(1/General!$B$20)*((D218/100)*E218-(G218/100))*1000/B218</f>
        <v>0.50209811371292956</v>
      </c>
      <c r="J218" s="5">
        <f t="shared" si="3"/>
        <v>5.4009803189592163E-2</v>
      </c>
      <c r="K218" s="5">
        <f>MAX(Online_RAW!$L$2-Online_RAW!L218,0)</f>
        <v>0</v>
      </c>
      <c r="L218" s="5">
        <f>0.0039*(Online_RAW!M218)</f>
        <v>0</v>
      </c>
      <c r="M218" s="10">
        <f>Online_RAW!$N$2-Online_RAW!N218</f>
        <v>0</v>
      </c>
      <c r="N218" s="5">
        <f>Online_RAW!C218*60</f>
        <v>119.928</v>
      </c>
      <c r="O218" s="5">
        <f>MAX(0, Online_RAW!D218*60)</f>
        <v>1.5666666666666659E-2</v>
      </c>
      <c r="P218" s="5">
        <f>_xlfn.IFNA(VLOOKUP(A218,Sampling!$D$7:$E$14,2,FALSE),0)</f>
        <v>0</v>
      </c>
      <c r="Q218">
        <f>_xlfn.IFNA(VLOOKUP(A218,Refill!$D$6:$G$8,2,FALSE),0)</f>
        <v>0</v>
      </c>
    </row>
    <row r="219" spans="1:17" x14ac:dyDescent="0.25">
      <c r="A219" s="5">
        <f>ROUND((Online_RAW!B219-General!$B$10)*24,3)</f>
        <v>3.617</v>
      </c>
      <c r="B219" s="5">
        <f>General!$B$12+Online_ANA!K219/1000+Online_ANA!L219/1000+Online_ANA!M219/1000/General!$B$22-SUM($P$2:P219)/1000/General!$B$24+SUM($Q$2:Q219)/1000/General!$B$24</f>
        <v>1.08</v>
      </c>
      <c r="C219" s="5">
        <f>Online_RAW!K219</f>
        <v>20.58</v>
      </c>
      <c r="D219" s="5">
        <f>Online_RAW!J219</f>
        <v>0.05</v>
      </c>
      <c r="E219" s="5">
        <f>(1-F219/100-G219/100)/(1-C219/100-D219/100-General!$B$17/100)</f>
        <v>1.002665883292555</v>
      </c>
      <c r="F219" s="5">
        <f>N219*General!$B$14/(N219+O219)+O219*100/(N219+O219)</f>
        <v>20.812260850304739</v>
      </c>
      <c r="G219" s="5">
        <f>N219*General!$B$15/(N219+O219)</f>
        <v>3.9993807651361242E-2</v>
      </c>
      <c r="H219" s="5">
        <f>(N219+O219)*(1/General!$B$20)*((F219/100)-E219*(C219/100))*1000/B219</f>
        <v>8.791297635335658</v>
      </c>
      <c r="I219" s="5">
        <f>(N219+O219)*(1/General!$B$20)*((D219/100)*E219-(G219/100))*1000/B219</f>
        <v>0.50248458432120557</v>
      </c>
      <c r="J219" s="5">
        <f t="shared" si="3"/>
        <v>5.7157043836341501E-2</v>
      </c>
      <c r="K219" s="5">
        <f>MAX(Online_RAW!$L$2-Online_RAW!L219,0)</f>
        <v>0</v>
      </c>
      <c r="L219" s="5">
        <f>0.0039*(Online_RAW!M219)</f>
        <v>0</v>
      </c>
      <c r="M219" s="10">
        <f>Online_RAW!$N$2-Online_RAW!N219</f>
        <v>0</v>
      </c>
      <c r="N219" s="5">
        <f>Online_RAW!C219*60</f>
        <v>119.9451428571426</v>
      </c>
      <c r="O219" s="5">
        <f>MAX(0, Online_RAW!D219*60)</f>
        <v>1.8571428571428541E-2</v>
      </c>
      <c r="P219" s="5">
        <f>_xlfn.IFNA(VLOOKUP(A219,Sampling!$D$7:$E$14,2,FALSE),0)</f>
        <v>0</v>
      </c>
      <c r="Q219">
        <f>_xlfn.IFNA(VLOOKUP(A219,Refill!$D$6:$G$8,2,FALSE),0)</f>
        <v>0</v>
      </c>
    </row>
    <row r="220" spans="1:17" x14ac:dyDescent="0.25">
      <c r="A220" s="5">
        <f>ROUND((Online_RAW!B220-General!$B$10)*24,3)</f>
        <v>3.633</v>
      </c>
      <c r="B220" s="5">
        <f>General!$B$12+Online_ANA!K220/1000+Online_ANA!L220/1000+Online_ANA!M220/1000/General!$B$22-SUM($P$2:P220)/1000/General!$B$24+SUM($Q$2:Q220)/1000/General!$B$24</f>
        <v>1.08</v>
      </c>
      <c r="C220" s="5">
        <f>Online_RAW!K220</f>
        <v>20.57</v>
      </c>
      <c r="D220" s="5">
        <f>Online_RAW!J220</f>
        <v>0.05</v>
      </c>
      <c r="E220" s="5">
        <f>(1-F220/100-G220/100)/(1-C220/100-D220/100-General!$B$17/100)</f>
        <v>1.0026941046364908</v>
      </c>
      <c r="F220" s="5">
        <f>N220*General!$B$14/(N220+O220)+O220*100/(N220+O220)</f>
        <v>20.8</v>
      </c>
      <c r="G220" s="5">
        <f>N220*General!$B$15/(N220+O220)</f>
        <v>0.04</v>
      </c>
      <c r="H220" s="5">
        <f>(N220+O220)*(1/General!$B$20)*((F220/100)-E220*(C220/100))*1000/B220</f>
        <v>8.6514359769925573</v>
      </c>
      <c r="I220" s="5">
        <f>(N220+O220)*(1/General!$B$20)*((D220/100)*E220-(G220/100))*1000/B220</f>
        <v>0.50222599723562433</v>
      </c>
      <c r="J220" s="5">
        <f t="shared" si="3"/>
        <v>5.8051171917729419E-2</v>
      </c>
      <c r="K220" s="5">
        <f>MAX(Online_RAW!$L$2-Online_RAW!L220,0)</f>
        <v>0</v>
      </c>
      <c r="L220" s="5">
        <f>0.0039*(Online_RAW!M220)</f>
        <v>0</v>
      </c>
      <c r="M220" s="10">
        <f>Online_RAW!$N$2-Online_RAW!N220</f>
        <v>0</v>
      </c>
      <c r="N220" s="5">
        <f>Online_RAW!C220*60</f>
        <v>119.9585454545454</v>
      </c>
      <c r="O220" s="5">
        <f>MAX(0, Online_RAW!D220*60)</f>
        <v>0</v>
      </c>
      <c r="P220" s="5">
        <f>_xlfn.IFNA(VLOOKUP(A220,Sampling!$D$7:$E$14,2,FALSE),0)</f>
        <v>0</v>
      </c>
      <c r="Q220">
        <f>_xlfn.IFNA(VLOOKUP(A220,Refill!$D$6:$G$8,2,FALSE),0)</f>
        <v>0</v>
      </c>
    </row>
    <row r="221" spans="1:17" x14ac:dyDescent="0.25">
      <c r="A221" s="5">
        <f>ROUND((Online_RAW!B221-General!$B$10)*24,3)</f>
        <v>3.65</v>
      </c>
      <c r="B221" s="5">
        <f>General!$B$12+Online_ANA!K221/1000+Online_ANA!L221/1000+Online_ANA!M221/1000/General!$B$22-SUM($P$2:P221)/1000/General!$B$24+SUM($Q$2:Q221)/1000/General!$B$24</f>
        <v>1.08</v>
      </c>
      <c r="C221" s="5">
        <f>Online_RAW!K221</f>
        <v>20.58</v>
      </c>
      <c r="D221" s="5">
        <f>Online_RAW!J221</f>
        <v>0.05</v>
      </c>
      <c r="E221" s="5">
        <f>(1-F221/100-G221/100)/(1-C221/100-D221/100-General!$B$17/100)</f>
        <v>1.0025372846655114</v>
      </c>
      <c r="F221" s="5">
        <f>N221*General!$B$14/(N221+O221)+O221*100/(N221+O221)</f>
        <v>20.822417209170677</v>
      </c>
      <c r="G221" s="5">
        <f>N221*General!$B$15/(N221+O221)</f>
        <v>3.9988678177186529E-2</v>
      </c>
      <c r="H221" s="5">
        <f>(N221+O221)*(1/General!$B$20)*((F221/100)-E221*(C221/100))*1000/B221</f>
        <v>9.4382112689185718</v>
      </c>
      <c r="I221" s="5">
        <f>(N221+O221)*(1/General!$B$20)*((D221/100)*E221-(G221/100))*1000/B221</f>
        <v>0.5030830538409895</v>
      </c>
      <c r="J221" s="5">
        <f t="shared" si="3"/>
        <v>5.3302796420516302E-2</v>
      </c>
      <c r="K221" s="5">
        <f>MAX(Online_RAW!$L$2-Online_RAW!L221,0)</f>
        <v>0</v>
      </c>
      <c r="L221" s="5">
        <f>0.0039*(Online_RAW!M221)</f>
        <v>0</v>
      </c>
      <c r="M221" s="10">
        <f>Online_RAW!$N$2-Online_RAW!N221</f>
        <v>0</v>
      </c>
      <c r="N221" s="5">
        <f>Online_RAW!C221*60</f>
        <v>120.08800000000021</v>
      </c>
      <c r="O221" s="5">
        <f>MAX(0, Online_RAW!D221*60)</f>
        <v>3.4000000000000023E-2</v>
      </c>
      <c r="P221" s="5">
        <f>_xlfn.IFNA(VLOOKUP(A221,Sampling!$D$7:$E$14,2,FALSE),0)</f>
        <v>0</v>
      </c>
      <c r="Q221">
        <f>_xlfn.IFNA(VLOOKUP(A221,Refill!$D$6:$G$8,2,FALSE),0)</f>
        <v>0</v>
      </c>
    </row>
    <row r="222" spans="1:17" x14ac:dyDescent="0.25">
      <c r="A222" s="5">
        <f>ROUND((Online_RAW!B222-General!$B$10)*24,3)</f>
        <v>3.6669999999999998</v>
      </c>
      <c r="B222" s="5">
        <f>General!$B$12+Online_ANA!K222/1000+Online_ANA!L222/1000+Online_ANA!M222/1000/General!$B$22-SUM($P$2:P222)/1000/General!$B$24+SUM($Q$2:Q222)/1000/General!$B$24</f>
        <v>1.08</v>
      </c>
      <c r="C222" s="5">
        <f>Online_RAW!K222</f>
        <v>20.57</v>
      </c>
      <c r="D222" s="5">
        <f>Online_RAW!J222</f>
        <v>0.05</v>
      </c>
      <c r="E222" s="5">
        <f>(1-F222/100-G222/100)/(1-C222/100-D222/100-General!$B$17/100)</f>
        <v>1.0026941046364908</v>
      </c>
      <c r="F222" s="5">
        <f>N222*General!$B$14/(N222+O222)+O222*100/(N222+O222)</f>
        <v>20.8</v>
      </c>
      <c r="G222" s="5">
        <f>N222*General!$B$15/(N222+O222)</f>
        <v>0.04</v>
      </c>
      <c r="H222" s="5">
        <f>(N222+O222)*(1/General!$B$20)*((F222/100)-E222*(C222/100))*1000/B222</f>
        <v>8.6598347037394756</v>
      </c>
      <c r="I222" s="5">
        <f>(N222+O222)*(1/General!$B$20)*((D222/100)*E222-(G222/100))*1000/B222</f>
        <v>0.50271355316589983</v>
      </c>
      <c r="J222" s="5">
        <f t="shared" si="3"/>
        <v>5.8051171917729433E-2</v>
      </c>
      <c r="K222" s="5">
        <f>MAX(Online_RAW!$L$2-Online_RAW!L222,0)</f>
        <v>0</v>
      </c>
      <c r="L222" s="5">
        <f>0.0039*(Online_RAW!M222)</f>
        <v>0</v>
      </c>
      <c r="M222" s="10">
        <f>Online_RAW!$N$2-Online_RAW!N222</f>
        <v>0</v>
      </c>
      <c r="N222" s="5">
        <f>Online_RAW!C222*60</f>
        <v>120.07500000000002</v>
      </c>
      <c r="O222" s="5">
        <f>MAX(0, Online_RAW!D222*60)</f>
        <v>0</v>
      </c>
      <c r="P222" s="5">
        <f>_xlfn.IFNA(VLOOKUP(A222,Sampling!$D$7:$E$14,2,FALSE),0)</f>
        <v>0</v>
      </c>
      <c r="Q222">
        <f>_xlfn.IFNA(VLOOKUP(A222,Refill!$D$6:$G$8,2,FALSE),0)</f>
        <v>0</v>
      </c>
    </row>
    <row r="223" spans="1:17" x14ac:dyDescent="0.25">
      <c r="A223" s="5">
        <f>ROUND((Online_RAW!B223-General!$B$10)*24,3)</f>
        <v>3.6829999999999998</v>
      </c>
      <c r="B223" s="5">
        <f>General!$B$12+Online_ANA!K223/1000+Online_ANA!L223/1000+Online_ANA!M223/1000/General!$B$22-SUM($P$2:P223)/1000/General!$B$24+SUM($Q$2:Q223)/1000/General!$B$24</f>
        <v>1.08</v>
      </c>
      <c r="C223" s="5">
        <f>Online_RAW!K223</f>
        <v>20.58</v>
      </c>
      <c r="D223" s="5">
        <f>Online_RAW!J223</f>
        <v>0.05</v>
      </c>
      <c r="E223" s="5">
        <f>(1-F223/100-G223/100)/(1-C223/100-D223/100-General!$B$17/100)</f>
        <v>1.0027973925210163</v>
      </c>
      <c r="F223" s="5">
        <f>N223*General!$B$14/(N223+O223)+O223*100/(N223+O223)</f>
        <v>20.801874620302602</v>
      </c>
      <c r="G223" s="5">
        <f>N223*General!$B$15/(N223+O223)</f>
        <v>3.9999053222069397E-2</v>
      </c>
      <c r="H223" s="5">
        <f>(N223+O223)*(1/General!$B$20)*((F223/100)-E223*(C223/100))*1000/B223</f>
        <v>8.1500032820077699</v>
      </c>
      <c r="I223" s="5">
        <f>(N223+O223)*(1/General!$B$20)*((D223/100)*E223-(G223/100))*1000/B223</f>
        <v>0.50301602525477251</v>
      </c>
      <c r="J223" s="5">
        <f t="shared" si="3"/>
        <v>6.1719732845414696E-2</v>
      </c>
      <c r="K223" s="5">
        <f>MAX(Online_RAW!$L$2-Online_RAW!L223,0)</f>
        <v>0</v>
      </c>
      <c r="L223" s="5">
        <f>0.0039*(Online_RAW!M223)</f>
        <v>0</v>
      </c>
      <c r="M223" s="10">
        <f>Online_RAW!$N$2-Online_RAW!N223</f>
        <v>0</v>
      </c>
      <c r="N223" s="5">
        <f>Online_RAW!C223*60</f>
        <v>120.07199999999999</v>
      </c>
      <c r="O223" s="5">
        <f>MAX(0, Online_RAW!D223*60)</f>
        <v>2.8421052631578962E-3</v>
      </c>
      <c r="P223" s="5">
        <f>_xlfn.IFNA(VLOOKUP(A223,Sampling!$D$7:$E$14,2,FALSE),0)</f>
        <v>0</v>
      </c>
      <c r="Q223">
        <f>_xlfn.IFNA(VLOOKUP(A223,Refill!$D$6:$G$8,2,FALSE),0)</f>
        <v>0</v>
      </c>
    </row>
    <row r="224" spans="1:17" x14ac:dyDescent="0.25">
      <c r="A224" s="5">
        <f>ROUND((Online_RAW!B224-General!$B$10)*24,3)</f>
        <v>3.7</v>
      </c>
      <c r="B224" s="5">
        <f>General!$B$12+Online_ANA!K224/1000+Online_ANA!L224/1000+Online_ANA!M224/1000/General!$B$22-SUM($P$2:P224)/1000/General!$B$24+SUM($Q$2:Q224)/1000/General!$B$24</f>
        <v>1.08</v>
      </c>
      <c r="C224" s="5">
        <f>Online_RAW!K224</f>
        <v>20.57</v>
      </c>
      <c r="D224" s="5">
        <f>Online_RAW!J224</f>
        <v>5.5E-2</v>
      </c>
      <c r="E224" s="5">
        <f>(1-F224/100-G224/100)/(1-C224/100-D224/100-General!$B$17/100)</f>
        <v>1.0027576126674789</v>
      </c>
      <c r="F224" s="5">
        <f>N224*General!$B$14/(N224+O224)+O224*100/(N224+O224)</f>
        <v>20.8</v>
      </c>
      <c r="G224" s="5">
        <f>N224*General!$B$15/(N224+O224)</f>
        <v>0.04</v>
      </c>
      <c r="H224" s="5">
        <f>(N224+O224)*(1/General!$B$20)*((F224/100)-E224*(C224/100))*1000/B224</f>
        <v>8.5900346777450736</v>
      </c>
      <c r="I224" s="5">
        <f>(N224+O224)*(1/General!$B$20)*((D224/100)*E224-(G224/100))*1000/B224</f>
        <v>0.75113361956025348</v>
      </c>
      <c r="J224" s="5">
        <f t="shared" si="3"/>
        <v>8.7442443219266461E-2</v>
      </c>
      <c r="K224" s="5">
        <f>MAX(Online_RAW!$L$2-Online_RAW!L224,0)</f>
        <v>0</v>
      </c>
      <c r="L224" s="5">
        <f>0.0039*(Online_RAW!M224)</f>
        <v>0</v>
      </c>
      <c r="M224" s="10">
        <f>Online_RAW!$N$2-Online_RAW!N224</f>
        <v>0</v>
      </c>
      <c r="N224" s="5">
        <f>Online_RAW!C224*60</f>
        <v>120.0051428571426</v>
      </c>
      <c r="O224" s="5">
        <f>MAX(0, Online_RAW!D224*60)</f>
        <v>0</v>
      </c>
      <c r="P224" s="5">
        <f>_xlfn.IFNA(VLOOKUP(A224,Sampling!$D$7:$E$14,2,FALSE),0)</f>
        <v>0</v>
      </c>
      <c r="Q224">
        <f>_xlfn.IFNA(VLOOKUP(A224,Refill!$D$6:$G$8,2,FALSE),0)</f>
        <v>0</v>
      </c>
    </row>
    <row r="225" spans="1:17" x14ac:dyDescent="0.25">
      <c r="A225" s="5">
        <f>ROUND((Online_RAW!B225-General!$B$10)*24,3)</f>
        <v>3.7170000000000001</v>
      </c>
      <c r="B225" s="5">
        <f>General!$B$12+Online_ANA!K225/1000+Online_ANA!L225/1000+Online_ANA!M225/1000/General!$B$22-SUM($P$2:P225)/1000/General!$B$24+SUM($Q$2:Q225)/1000/General!$B$24</f>
        <v>1.08</v>
      </c>
      <c r="C225" s="5">
        <f>Online_RAW!K225</f>
        <v>20.57</v>
      </c>
      <c r="D225" s="5">
        <f>Online_RAW!J225</f>
        <v>5.5E-2</v>
      </c>
      <c r="E225" s="5">
        <f>(1-F225/100-G225/100)/(1-C225/100-D225/100-General!$B$17/100)</f>
        <v>1.0023515605638309</v>
      </c>
      <c r="F225" s="5">
        <f>N225*General!$B$14/(N225+O225)+O225*100/(N225+O225)</f>
        <v>20.832070887523226</v>
      </c>
      <c r="G225" s="5">
        <f>N225*General!$B$15/(N225+O225)</f>
        <v>3.9983802582058969E-2</v>
      </c>
      <c r="H225" s="5">
        <f>(N225+O225)*(1/General!$B$20)*((F225/100)-E225*(C225/100))*1000/B225</f>
        <v>10.589001978754732</v>
      </c>
      <c r="I225" s="5">
        <f>(N225+O225)*(1/General!$B$20)*((D225/100)*E225-(G225/100))*1000/B225</f>
        <v>0.75047551164107396</v>
      </c>
      <c r="J225" s="5">
        <f t="shared" si="3"/>
        <v>7.0873110907599429E-2</v>
      </c>
      <c r="K225" s="5">
        <f>MAX(Online_RAW!$L$2-Online_RAW!L225,0)</f>
        <v>0</v>
      </c>
      <c r="L225" s="5">
        <f>0.0039*(Online_RAW!M225)</f>
        <v>0</v>
      </c>
      <c r="M225" s="10">
        <f>Online_RAW!$N$2-Online_RAW!N225</f>
        <v>0</v>
      </c>
      <c r="N225" s="5">
        <f>Online_RAW!C225*60</f>
        <v>119.89999999999979</v>
      </c>
      <c r="O225" s="5">
        <f>MAX(0, Online_RAW!D225*60)</f>
        <v>4.8571428571428599E-2</v>
      </c>
      <c r="P225" s="5">
        <f>_xlfn.IFNA(VLOOKUP(A225,Sampling!$D$7:$E$14,2,FALSE),0)</f>
        <v>0</v>
      </c>
      <c r="Q225">
        <f>_xlfn.IFNA(VLOOKUP(A225,Refill!$D$6:$G$8,2,FALSE),0)</f>
        <v>0</v>
      </c>
    </row>
    <row r="226" spans="1:17" x14ac:dyDescent="0.25">
      <c r="A226" s="5">
        <f>ROUND((Online_RAW!B226-General!$B$10)*24,3)</f>
        <v>3.7330000000000001</v>
      </c>
      <c r="B226" s="5">
        <f>General!$B$12+Online_ANA!K226/1000+Online_ANA!L226/1000+Online_ANA!M226/1000/General!$B$22-SUM($P$2:P226)/1000/General!$B$24+SUM($Q$2:Q226)/1000/General!$B$24</f>
        <v>1.08</v>
      </c>
      <c r="C226" s="5">
        <f>Online_RAW!K226</f>
        <v>20.565000000000001</v>
      </c>
      <c r="D226" s="5">
        <f>Online_RAW!J226</f>
        <v>0.06</v>
      </c>
      <c r="E226" s="5">
        <f>(1-F226/100-G226/100)/(1-C226/100-D226/100-General!$B$17/100)</f>
        <v>1.0027576126674789</v>
      </c>
      <c r="F226" s="5">
        <f>N226*General!$B$14/(N226+O226)+O226*100/(N226+O226)</f>
        <v>20.8</v>
      </c>
      <c r="G226" s="5">
        <f>N226*General!$B$15/(N226+O226)</f>
        <v>0.04</v>
      </c>
      <c r="H226" s="5">
        <f>(N226+O226)*(1/General!$B$20)*((F226/100)-E226*(C226/100))*1000/B226</f>
        <v>8.8353070299987326</v>
      </c>
      <c r="I226" s="5">
        <f>(N226+O226)*(1/General!$B$20)*((D226/100)*E226-(G226/100))*1000/B226</f>
        <v>0.99931743885831814</v>
      </c>
      <c r="J226" s="5">
        <f t="shared" si="3"/>
        <v>0.11310500421381071</v>
      </c>
      <c r="K226" s="5">
        <f>MAX(Online_RAW!$L$2-Online_RAW!L226,0)</f>
        <v>0</v>
      </c>
      <c r="L226" s="5">
        <f>0.0039*(Online_RAW!M226)</f>
        <v>0</v>
      </c>
      <c r="M226" s="10">
        <f>Online_RAW!$N$2-Online_RAW!N226</f>
        <v>0</v>
      </c>
      <c r="N226" s="5">
        <f>Online_RAW!C226*60</f>
        <v>119.9605714285716</v>
      </c>
      <c r="O226" s="5">
        <f>MAX(0, Online_RAW!D226*60)</f>
        <v>0</v>
      </c>
      <c r="P226" s="5">
        <f>_xlfn.IFNA(VLOOKUP(A226,Sampling!$D$7:$E$14,2,FALSE),0)</f>
        <v>0</v>
      </c>
      <c r="Q226">
        <f>_xlfn.IFNA(VLOOKUP(A226,Refill!$D$6:$G$8,2,FALSE),0)</f>
        <v>0</v>
      </c>
    </row>
    <row r="227" spans="1:17" x14ac:dyDescent="0.25">
      <c r="A227" s="5">
        <f>ROUND((Online_RAW!B227-General!$B$10)*24,3)</f>
        <v>3.75</v>
      </c>
      <c r="B227" s="5">
        <f>General!$B$12+Online_ANA!K227/1000+Online_ANA!L227/1000+Online_ANA!M227/1000/General!$B$22-SUM($P$2:P227)/1000/General!$B$24+SUM($Q$2:Q227)/1000/General!$B$24</f>
        <v>1.08</v>
      </c>
      <c r="C227" s="5">
        <f>Online_RAW!K227</f>
        <v>20.574999999999999</v>
      </c>
      <c r="D227" s="5">
        <f>Online_RAW!J227</f>
        <v>0.06</v>
      </c>
      <c r="E227" s="5">
        <f>(1-F227/100-G227/100)/(1-C227/100-D227/100-General!$B$17/100)</f>
        <v>1.0028846528671111</v>
      </c>
      <c r="F227" s="5">
        <f>N227*General!$B$14/(N227+O227)+O227*100/(N227+O227)</f>
        <v>20.8</v>
      </c>
      <c r="G227" s="5">
        <f>N227*General!$B$15/(N227+O227)</f>
        <v>0.04</v>
      </c>
      <c r="H227" s="5">
        <f>(N227+O227)*(1/General!$B$20)*((F227/100)-E227*(C227/100))*1000/B227</f>
        <v>8.2076569967461452</v>
      </c>
      <c r="I227" s="5">
        <f>(N227+O227)*(1/General!$B$20)*((D227/100)*E227-(G227/100))*1000/B227</f>
        <v>0.99954993282920312</v>
      </c>
      <c r="J227" s="5">
        <f t="shared" si="3"/>
        <v>0.12178261509045347</v>
      </c>
      <c r="K227" s="5">
        <f>MAX(Online_RAW!$L$2-Online_RAW!L227,0)</f>
        <v>0</v>
      </c>
      <c r="L227" s="5">
        <f>0.0039*(Online_RAW!M227)</f>
        <v>0</v>
      </c>
      <c r="M227" s="10">
        <f>Online_RAW!$N$2-Online_RAW!N227</f>
        <v>0</v>
      </c>
      <c r="N227" s="5">
        <f>Online_RAW!C227*60</f>
        <v>119.94314285714279</v>
      </c>
      <c r="O227" s="5">
        <f>MAX(0, Online_RAW!D227*60)</f>
        <v>0</v>
      </c>
      <c r="P227" s="5">
        <f>_xlfn.IFNA(VLOOKUP(A227,Sampling!$D$7:$E$14,2,FALSE),0)</f>
        <v>0</v>
      </c>
      <c r="Q227">
        <f>_xlfn.IFNA(VLOOKUP(A227,Refill!$D$6:$G$8,2,FALSE),0)</f>
        <v>0</v>
      </c>
    </row>
    <row r="228" spans="1:17" x14ac:dyDescent="0.25">
      <c r="A228" s="5">
        <f>ROUND((Online_RAW!B228-General!$B$10)*24,3)</f>
        <v>3.7669999999999999</v>
      </c>
      <c r="B228" s="5">
        <f>General!$B$12+Online_ANA!K228/1000+Online_ANA!L228/1000+Online_ANA!M228/1000/General!$B$22-SUM($P$2:P228)/1000/General!$B$24+SUM($Q$2:Q228)/1000/General!$B$24</f>
        <v>1.08</v>
      </c>
      <c r="C228" s="5">
        <f>Online_RAW!K228</f>
        <v>20.594999999999999</v>
      </c>
      <c r="D228" s="5">
        <f>Online_RAW!J228</f>
        <v>0.06</v>
      </c>
      <c r="E228" s="5">
        <f>(1-F228/100-G228/100)/(1-C228/100-D228/100-General!$B$17/100)</f>
        <v>1.0031388298598249</v>
      </c>
      <c r="F228" s="5">
        <f>N228*General!$B$14/(N228+O228)+O228*100/(N228+O228)</f>
        <v>20.799999999999997</v>
      </c>
      <c r="G228" s="5">
        <f>N228*General!$B$15/(N228+O228)</f>
        <v>0.04</v>
      </c>
      <c r="H228" s="5">
        <f>(N228+O228)*(1/General!$B$20)*((F228/100)-E228*(C228/100))*1000/B228</f>
        <v>6.9569096864567017</v>
      </c>
      <c r="I228" s="5">
        <f>(N228+O228)*(1/General!$B$20)*((D228/100)*E228-(G228/100))*1000/B228</f>
        <v>1.0006596666773002</v>
      </c>
      <c r="J228" s="5">
        <f t="shared" si="3"/>
        <v>0.14383680567613591</v>
      </c>
      <c r="K228" s="5">
        <f>MAX(Online_RAW!$L$2-Online_RAW!L228,0)</f>
        <v>0</v>
      </c>
      <c r="L228" s="5">
        <f>0.0039*(Online_RAW!M228)</f>
        <v>0</v>
      </c>
      <c r="M228" s="10">
        <f>Online_RAW!$N$2-Online_RAW!N228</f>
        <v>0</v>
      </c>
      <c r="N228" s="5">
        <f>Online_RAW!C228*60</f>
        <v>119.98560000000001</v>
      </c>
      <c r="O228" s="5">
        <f>MAX(0, Online_RAW!D228*60)</f>
        <v>0</v>
      </c>
      <c r="P228" s="5">
        <f>_xlfn.IFNA(VLOOKUP(A228,Sampling!$D$7:$E$14,2,FALSE),0)</f>
        <v>0</v>
      </c>
      <c r="Q228">
        <f>_xlfn.IFNA(VLOOKUP(A228,Refill!$D$6:$G$8,2,FALSE),0)</f>
        <v>0</v>
      </c>
    </row>
    <row r="229" spans="1:17" x14ac:dyDescent="0.25">
      <c r="A229" s="5">
        <f>ROUND((Online_RAW!B229-General!$B$10)*24,3)</f>
        <v>3.7829999999999999</v>
      </c>
      <c r="B229" s="5">
        <f>General!$B$12+Online_ANA!K229/1000+Online_ANA!L229/1000+Online_ANA!M229/1000/General!$B$22-SUM($P$2:P229)/1000/General!$B$24+SUM($Q$2:Q229)/1000/General!$B$24</f>
        <v>1.08</v>
      </c>
      <c r="C229" s="5">
        <f>Online_RAW!K229</f>
        <v>20.61</v>
      </c>
      <c r="D229" s="5">
        <f>Online_RAW!J229</f>
        <v>0.06</v>
      </c>
      <c r="E229" s="5">
        <f>(1-F229/100-G229/100)/(1-C229/100-D229/100-General!$B$17/100)</f>
        <v>1.0033295471718349</v>
      </c>
      <c r="F229" s="5">
        <f>N229*General!$B$14/(N229+O229)+O229*100/(N229+O229)</f>
        <v>20.8</v>
      </c>
      <c r="G229" s="5">
        <f>N229*General!$B$15/(N229+O229)</f>
        <v>3.9999999999999994E-2</v>
      </c>
      <c r="H229" s="5">
        <f>(N229+O229)*(1/General!$B$20)*((F229/100)-E229*(C229/100))*1000/B229</f>
        <v>6.0178920163350229</v>
      </c>
      <c r="I229" s="5">
        <f>(N229+O229)*(1/General!$B$20)*((D229/100)*E229-(G229/100))*1000/B229</f>
        <v>1.0014996029729348</v>
      </c>
      <c r="J229" s="5">
        <f t="shared" si="3"/>
        <v>0.16642033460461816</v>
      </c>
      <c r="K229" s="5">
        <f>MAX(Online_RAW!$L$2-Online_RAW!L229,0)</f>
        <v>0</v>
      </c>
      <c r="L229" s="5">
        <f>0.0039*(Online_RAW!M229)</f>
        <v>0</v>
      </c>
      <c r="M229" s="10">
        <f>Online_RAW!$N$2-Online_RAW!N229</f>
        <v>0</v>
      </c>
      <c r="N229" s="5">
        <f>Online_RAW!C229*60</f>
        <v>120.0182857142856</v>
      </c>
      <c r="O229" s="5">
        <f>MAX(0, Online_RAW!D229*60)</f>
        <v>0</v>
      </c>
      <c r="P229" s="5">
        <f>_xlfn.IFNA(VLOOKUP(A229,Sampling!$D$7:$E$14,2,FALSE),0)</f>
        <v>0</v>
      </c>
      <c r="Q229">
        <f>_xlfn.IFNA(VLOOKUP(A229,Refill!$D$6:$G$8,2,FALSE),0)</f>
        <v>0</v>
      </c>
    </row>
    <row r="230" spans="1:17" x14ac:dyDescent="0.25">
      <c r="A230" s="5">
        <f>ROUND((Online_RAW!B230-General!$B$10)*24,3)</f>
        <v>3.8</v>
      </c>
      <c r="B230" s="5">
        <f>General!$B$12+Online_ANA!K230/1000+Online_ANA!L230/1000+Online_ANA!M230/1000/General!$B$22-SUM($P$2:P230)/1000/General!$B$24+SUM($Q$2:Q230)/1000/General!$B$24</f>
        <v>1.08</v>
      </c>
      <c r="C230" s="5">
        <f>Online_RAW!K230</f>
        <v>20.614999999999998</v>
      </c>
      <c r="D230" s="5">
        <f>Online_RAW!J230</f>
        <v>0.06</v>
      </c>
      <c r="E230" s="5">
        <f>(1-F230/100-G230/100)/(1-C230/100-D230/100-General!$B$17/100)</f>
        <v>1.0033931357254291</v>
      </c>
      <c r="F230" s="5">
        <f>N230*General!$B$14/(N230+O230)+O230*100/(N230+O230)</f>
        <v>20.8</v>
      </c>
      <c r="G230" s="5">
        <f>N230*General!$B$15/(N230+O230)</f>
        <v>0.04</v>
      </c>
      <c r="H230" s="5">
        <f>(N230+O230)*(1/General!$B$20)*((F230/100)-E230*(C230/100))*1000/B230</f>
        <v>5.7049489170209551</v>
      </c>
      <c r="I230" s="5">
        <f>(N230+O230)*(1/General!$B$20)*((D230/100)*E230-(G230/100))*1000/B230</f>
        <v>1.0018246879957127</v>
      </c>
      <c r="J230" s="5">
        <f t="shared" si="3"/>
        <v>0.17560625039195821</v>
      </c>
      <c r="K230" s="5">
        <f>MAX(Online_RAW!$L$2-Online_RAW!L230,0)</f>
        <v>0</v>
      </c>
      <c r="L230" s="5">
        <f>0.0039*(Online_RAW!M230)</f>
        <v>0</v>
      </c>
      <c r="M230" s="10">
        <f>Online_RAW!$N$2-Online_RAW!N230</f>
        <v>0</v>
      </c>
      <c r="N230" s="5">
        <f>Online_RAW!C230*60</f>
        <v>120.03457142857141</v>
      </c>
      <c r="O230" s="5">
        <f>MAX(0, Online_RAW!D230*60)</f>
        <v>0</v>
      </c>
      <c r="P230" s="5">
        <f>_xlfn.IFNA(VLOOKUP(A230,Sampling!$D$7:$E$14,2,FALSE),0)</f>
        <v>0</v>
      </c>
      <c r="Q230">
        <f>_xlfn.IFNA(VLOOKUP(A230,Refill!$D$6:$G$8,2,FALSE),0)</f>
        <v>0</v>
      </c>
    </row>
    <row r="231" spans="1:17" x14ac:dyDescent="0.25">
      <c r="A231" s="5">
        <f>ROUND((Online_RAW!B231-General!$B$10)*24,3)</f>
        <v>3.8170000000000002</v>
      </c>
      <c r="B231" s="5">
        <f>General!$B$12+Online_ANA!K231/1000+Online_ANA!L231/1000+Online_ANA!M231/1000/General!$B$22-SUM($P$2:P231)/1000/General!$B$24+SUM($Q$2:Q231)/1000/General!$B$24</f>
        <v>1.08</v>
      </c>
      <c r="C231" s="5">
        <f>Online_RAW!K231</f>
        <v>20.594999999999999</v>
      </c>
      <c r="D231" s="5">
        <f>Online_RAW!J231</f>
        <v>0.06</v>
      </c>
      <c r="E231" s="5">
        <f>(1-F231/100-G231/100)/(1-C231/100-D231/100-General!$B$17/100)</f>
        <v>1.002933345005339</v>
      </c>
      <c r="F231" s="5">
        <f>N231*General!$B$14/(N231+O231)+O231*100/(N231+O231)</f>
        <v>20.816223477738927</v>
      </c>
      <c r="G231" s="5">
        <f>N231*General!$B$15/(N231+O231)</f>
        <v>3.9991806324374282E-2</v>
      </c>
      <c r="H231" s="5">
        <f>(N231+O231)*(1/General!$B$20)*((F231/100)-E231*(C231/100))*1000/B231</f>
        <v>7.9686527465285266</v>
      </c>
      <c r="I231" s="5">
        <f>(N231+O231)*(1/General!$B$20)*((D231/100)*E231-(G231/100))*1000/B231</f>
        <v>1.0001840580102843</v>
      </c>
      <c r="J231" s="5">
        <f t="shared" si="3"/>
        <v>0.12551482538199518</v>
      </c>
      <c r="K231" s="5">
        <f>MAX(Online_RAW!$L$2-Online_RAW!L231,0)</f>
        <v>0</v>
      </c>
      <c r="L231" s="5">
        <f>0.0039*(Online_RAW!M231)</f>
        <v>0</v>
      </c>
      <c r="M231" s="10">
        <f>Online_RAW!$N$2-Online_RAW!N231</f>
        <v>0</v>
      </c>
      <c r="N231" s="5">
        <f>Online_RAW!C231*60</f>
        <v>119.9285714285712</v>
      </c>
      <c r="O231" s="5">
        <f>MAX(0, Online_RAW!D231*60)</f>
        <v>2.4571428571428598E-2</v>
      </c>
      <c r="P231" s="5">
        <f>_xlfn.IFNA(VLOOKUP(A231,Sampling!$D$7:$E$14,2,FALSE),0)</f>
        <v>0</v>
      </c>
      <c r="Q231">
        <f>_xlfn.IFNA(VLOOKUP(A231,Refill!$D$6:$G$8,2,FALSE),0)</f>
        <v>0</v>
      </c>
    </row>
    <row r="232" spans="1:17" x14ac:dyDescent="0.25">
      <c r="A232" s="5">
        <f>ROUND((Online_RAW!B232-General!$B$10)*24,3)</f>
        <v>3.8330000000000002</v>
      </c>
      <c r="B232" s="5">
        <f>General!$B$12+Online_ANA!K232/1000+Online_ANA!L232/1000+Online_ANA!M232/1000/General!$B$22-SUM($P$2:P232)/1000/General!$B$24+SUM($Q$2:Q232)/1000/General!$B$24</f>
        <v>1.08</v>
      </c>
      <c r="C232" s="5">
        <f>Online_RAW!K232</f>
        <v>20.58</v>
      </c>
      <c r="D232" s="5">
        <f>Online_RAW!J232</f>
        <v>0.06</v>
      </c>
      <c r="E232" s="5">
        <f>(1-F232/100-G232/100)/(1-C232/100-D232/100-General!$B$17/100)</f>
        <v>1.0029063849417457</v>
      </c>
      <c r="F232" s="5">
        <f>N232*General!$B$14/(N232+O232)+O232*100/(N232+O232)</f>
        <v>20.803300836211843</v>
      </c>
      <c r="G232" s="5">
        <f>N232*General!$B$15/(N232+O232)</f>
        <v>3.9998332911004124E-2</v>
      </c>
      <c r="H232" s="5">
        <f>(N232+O232)*(1/General!$B$20)*((F232/100)-E232*(C232/100))*1000/B232</f>
        <v>8.1023773481890888</v>
      </c>
      <c r="I232" s="5">
        <f>(N232+O232)*(1/General!$B$20)*((D232/100)*E232-(G232/100))*1000/B232</f>
        <v>0.9999176565962552</v>
      </c>
      <c r="J232" s="5">
        <f t="shared" si="3"/>
        <v>0.12341040334535153</v>
      </c>
      <c r="K232" s="5">
        <f>MAX(Online_RAW!$L$2-Online_RAW!L232,0)</f>
        <v>0</v>
      </c>
      <c r="L232" s="5">
        <f>0.0039*(Online_RAW!M232)</f>
        <v>0</v>
      </c>
      <c r="M232" s="10">
        <f>Online_RAW!$N$2-Online_RAW!N232</f>
        <v>0</v>
      </c>
      <c r="N232" s="5">
        <f>Online_RAW!C232*60</f>
        <v>119.96459999999999</v>
      </c>
      <c r="O232" s="5">
        <f>MAX(0, Online_RAW!D232*60)</f>
        <v>4.9999999999999984E-3</v>
      </c>
      <c r="P232" s="5">
        <f>_xlfn.IFNA(VLOOKUP(A232,Sampling!$D$7:$E$14,2,FALSE),0)</f>
        <v>0</v>
      </c>
      <c r="Q232">
        <f>_xlfn.IFNA(VLOOKUP(A232,Refill!$D$6:$G$8,2,FALSE),0)</f>
        <v>0</v>
      </c>
    </row>
    <row r="233" spans="1:17" x14ac:dyDescent="0.25">
      <c r="A233" s="5">
        <f>ROUND((Online_RAW!B233-General!$B$10)*24,3)</f>
        <v>3.85</v>
      </c>
      <c r="B233" s="5">
        <f>General!$B$12+Online_ANA!K233/1000+Online_ANA!L233/1000+Online_ANA!M233/1000/General!$B$22-SUM($P$2:P233)/1000/General!$B$24+SUM($Q$2:Q233)/1000/General!$B$24</f>
        <v>1.08</v>
      </c>
      <c r="C233" s="5">
        <f>Online_RAW!K233</f>
        <v>20.58</v>
      </c>
      <c r="D233" s="5">
        <f>Online_RAW!J233</f>
        <v>0.06</v>
      </c>
      <c r="E233" s="5">
        <f>(1-F233/100-G233/100)/(1-C233/100-D233/100-General!$B$17/100)</f>
        <v>1.0029481850388138</v>
      </c>
      <c r="F233" s="5">
        <f>N233*General!$B$14/(N233+O233)+O233*100/(N233+O233)</f>
        <v>20.8</v>
      </c>
      <c r="G233" s="5">
        <f>N233*General!$B$15/(N233+O233)</f>
        <v>0.04</v>
      </c>
      <c r="H233" s="5">
        <f>(N233+O233)*(1/General!$B$20)*((F233/100)-E233*(C233/100))*1000/B233</f>
        <v>7.8948598825821961</v>
      </c>
      <c r="I233" s="5">
        <f>(N233+O233)*(1/General!$B$20)*((D233/100)*E233-(G233/100))*1000/B233</f>
        <v>0.99979523925690728</v>
      </c>
      <c r="J233" s="5">
        <f t="shared" si="3"/>
        <v>0.1266387566247599</v>
      </c>
      <c r="K233" s="5">
        <f>MAX(Online_RAW!$L$2-Online_RAW!L233,0)</f>
        <v>0</v>
      </c>
      <c r="L233" s="5">
        <f>0.0039*(Online_RAW!M233)</f>
        <v>0</v>
      </c>
      <c r="M233" s="10">
        <f>Online_RAW!$N$2-Online_RAW!N233</f>
        <v>0</v>
      </c>
      <c r="N233" s="5">
        <f>Online_RAW!C233*60</f>
        <v>119.94991304347799</v>
      </c>
      <c r="O233" s="5">
        <f>MAX(0, Online_RAW!D233*60)</f>
        <v>0</v>
      </c>
      <c r="P233" s="5">
        <f>_xlfn.IFNA(VLOOKUP(A233,Sampling!$D$7:$E$14,2,FALSE),0)</f>
        <v>0</v>
      </c>
      <c r="Q233">
        <f>_xlfn.IFNA(VLOOKUP(A233,Refill!$D$6:$G$8,2,FALSE),0)</f>
        <v>0</v>
      </c>
    </row>
    <row r="234" spans="1:17" x14ac:dyDescent="0.25">
      <c r="A234" s="5">
        <f>ROUND((Online_RAW!B234-General!$B$10)*24,3)</f>
        <v>3.867</v>
      </c>
      <c r="B234" s="5">
        <f>General!$B$12+Online_ANA!K234/1000+Online_ANA!L234/1000+Online_ANA!M234/1000/General!$B$22-SUM($P$2:P234)/1000/General!$B$24+SUM($Q$2:Q234)/1000/General!$B$24</f>
        <v>1.08</v>
      </c>
      <c r="C234" s="5">
        <f>Online_RAW!K234</f>
        <v>20.574999999999999</v>
      </c>
      <c r="D234" s="5">
        <f>Online_RAW!J234</f>
        <v>0.06</v>
      </c>
      <c r="E234" s="5">
        <f>(1-F234/100-G234/100)/(1-C234/100-D234/100-General!$B$17/100)</f>
        <v>1.0027957353555923</v>
      </c>
      <c r="F234" s="5">
        <f>N234*General!$B$14/(N234+O234)+O234*100/(N234+O234)</f>
        <v>20.807022010848563</v>
      </c>
      <c r="G234" s="5">
        <f>N234*General!$B$15/(N234+O234)</f>
        <v>3.9996453529874465E-2</v>
      </c>
      <c r="H234" s="5">
        <f>(N234+O234)*(1/General!$B$20)*((F234/100)-E234*(C234/100))*1000/B234</f>
        <v>8.647858259352164</v>
      </c>
      <c r="I234" s="5">
        <f>(N234+O234)*(1/General!$B$20)*((D234/100)*E234-(G234/100))*1000/B234</f>
        <v>0.99964874470009568</v>
      </c>
      <c r="J234" s="5">
        <f t="shared" si="3"/>
        <v>0.11559495018538639</v>
      </c>
      <c r="K234" s="5">
        <f>MAX(Online_RAW!$L$2-Online_RAW!L234,0)</f>
        <v>0</v>
      </c>
      <c r="L234" s="5">
        <f>0.0039*(Online_RAW!M234)</f>
        <v>0</v>
      </c>
      <c r="M234" s="10">
        <f>Online_RAW!$N$2-Online_RAW!N234</f>
        <v>0</v>
      </c>
      <c r="N234" s="5">
        <f>Online_RAW!C234*60</f>
        <v>119.955</v>
      </c>
      <c r="O234" s="5">
        <f>MAX(0, Online_RAW!D234*60)</f>
        <v>1.0636363636363621E-2</v>
      </c>
      <c r="P234" s="5">
        <f>_xlfn.IFNA(VLOOKUP(A234,Sampling!$D$7:$E$14,2,FALSE),0)</f>
        <v>0</v>
      </c>
      <c r="Q234">
        <f>_xlfn.IFNA(VLOOKUP(A234,Refill!$D$6:$G$8,2,FALSE),0)</f>
        <v>0</v>
      </c>
    </row>
    <row r="235" spans="1:17" x14ac:dyDescent="0.25">
      <c r="A235" s="5">
        <f>ROUND((Online_RAW!B235-General!$B$10)*24,3)</f>
        <v>3.883</v>
      </c>
      <c r="B235" s="5">
        <f>General!$B$12+Online_ANA!K235/1000+Online_ANA!L235/1000+Online_ANA!M235/1000/General!$B$22-SUM($P$2:P235)/1000/General!$B$24+SUM($Q$2:Q235)/1000/General!$B$24</f>
        <v>1.08</v>
      </c>
      <c r="C235" s="5">
        <f>Online_RAW!K235</f>
        <v>20.57</v>
      </c>
      <c r="D235" s="5">
        <f>Online_RAW!J235</f>
        <v>0.06</v>
      </c>
      <c r="E235" s="5">
        <f>(1-F235/100-G235/100)/(1-C235/100-D235/100-General!$B$17/100)</f>
        <v>1.0028211287438427</v>
      </c>
      <c r="F235" s="5">
        <f>N235*General!$B$14/(N235+O235)+O235*100/(N235+O235)</f>
        <v>20.8</v>
      </c>
      <c r="G235" s="5">
        <f>N235*General!$B$15/(N235+O235)</f>
        <v>0.04</v>
      </c>
      <c r="H235" s="5">
        <f>(N235+O235)*(1/General!$B$20)*((F235/100)-E235*(C235/100))*1000/B235</f>
        <v>8.5279410458384231</v>
      </c>
      <c r="I235" s="5">
        <f>(N235+O235)*(1/General!$B$20)*((D235/100)*E235-(G235/100))*1000/B235</f>
        <v>1.0001915710453135</v>
      </c>
      <c r="J235" s="5">
        <f t="shared" si="3"/>
        <v>0.1172840625502917</v>
      </c>
      <c r="K235" s="5">
        <f>MAX(Online_RAW!$L$2-Online_RAW!L235,0)</f>
        <v>0</v>
      </c>
      <c r="L235" s="5">
        <f>0.0039*(Online_RAW!M235)</f>
        <v>0</v>
      </c>
      <c r="M235" s="10">
        <f>Online_RAW!$N$2-Online_RAW!N235</f>
        <v>0</v>
      </c>
      <c r="N235" s="5">
        <f>Online_RAW!C235*60</f>
        <v>120.0428181818184</v>
      </c>
      <c r="O235" s="5">
        <f>MAX(0, Online_RAW!D235*60)</f>
        <v>0</v>
      </c>
      <c r="P235" s="5">
        <f>_xlfn.IFNA(VLOOKUP(A235,Sampling!$D$7:$E$14,2,FALSE),0)</f>
        <v>0</v>
      </c>
      <c r="Q235">
        <f>_xlfn.IFNA(VLOOKUP(A235,Refill!$D$6:$G$8,2,FALSE),0)</f>
        <v>0</v>
      </c>
    </row>
    <row r="236" spans="1:17" x14ac:dyDescent="0.25">
      <c r="A236" s="5">
        <f>ROUND((Online_RAW!B236-General!$B$10)*24,3)</f>
        <v>3.9</v>
      </c>
      <c r="B236" s="5">
        <f>General!$B$12+Online_ANA!K236/1000+Online_ANA!L236/1000+Online_ANA!M236/1000/General!$B$22-SUM($P$2:P236)/1000/General!$B$24+SUM($Q$2:Q236)/1000/General!$B$24</f>
        <v>1.08</v>
      </c>
      <c r="C236" s="5">
        <f>Online_RAW!K236</f>
        <v>20.585000000000001</v>
      </c>
      <c r="D236" s="5">
        <f>Online_RAW!J236</f>
        <v>0.06</v>
      </c>
      <c r="E236" s="5">
        <f>(1-F236/100-G236/100)/(1-C236/100-D236/100-General!$B$17/100)</f>
        <v>1.0028566731277138</v>
      </c>
      <c r="F236" s="5">
        <f>N236*General!$B$14/(N236+O236)+O236*100/(N236+O236)</f>
        <v>20.812243255592964</v>
      </c>
      <c r="G236" s="5">
        <f>N236*General!$B$15/(N236+O236)</f>
        <v>3.9993816537579316E-2</v>
      </c>
      <c r="H236" s="5">
        <f>(N236+O236)*(1/General!$B$20)*((F236/100)-E236*(C236/100))*1000/B236</f>
        <v>8.3476522557099955</v>
      </c>
      <c r="I236" s="5">
        <f>(N236+O236)*(1/General!$B$20)*((D236/100)*E236-(G236/100))*1000/B236</f>
        <v>0.99998108558664611</v>
      </c>
      <c r="J236" s="5">
        <f t="shared" si="3"/>
        <v>0.11979189536826176</v>
      </c>
      <c r="K236" s="5">
        <f>MAX(Online_RAW!$L$2-Online_RAW!L236,0)</f>
        <v>0</v>
      </c>
      <c r="L236" s="5">
        <f>0.0039*(Online_RAW!M236)</f>
        <v>0</v>
      </c>
      <c r="M236" s="10">
        <f>Online_RAW!$N$2-Online_RAW!N236</f>
        <v>0</v>
      </c>
      <c r="N236" s="5">
        <f>Online_RAW!C236*60</f>
        <v>119.9495454545454</v>
      </c>
      <c r="O236" s="5">
        <f>MAX(0, Online_RAW!D236*60)</f>
        <v>1.8545454545454539E-2</v>
      </c>
      <c r="P236" s="5">
        <f>_xlfn.IFNA(VLOOKUP(A236,Sampling!$D$7:$E$14,2,FALSE),0)</f>
        <v>0</v>
      </c>
      <c r="Q236">
        <f>_xlfn.IFNA(VLOOKUP(A236,Refill!$D$6:$G$8,2,FALSE),0)</f>
        <v>0</v>
      </c>
    </row>
    <row r="237" spans="1:17" x14ac:dyDescent="0.25">
      <c r="A237" s="5">
        <f>ROUND((Online_RAW!B237-General!$B$10)*24,3)</f>
        <v>3.9169999999999998</v>
      </c>
      <c r="B237" s="5">
        <f>General!$B$12+Online_ANA!K237/1000+Online_ANA!L237/1000+Online_ANA!M237/1000/General!$B$22-SUM($P$2:P237)/1000/General!$B$24+SUM($Q$2:Q237)/1000/General!$B$24</f>
        <v>1.08</v>
      </c>
      <c r="C237" s="5">
        <f>Online_RAW!K237</f>
        <v>20.5966666666667</v>
      </c>
      <c r="D237" s="5">
        <f>Online_RAW!J237</f>
        <v>0.06</v>
      </c>
      <c r="E237" s="5">
        <f>(1-F237/100-G237/100)/(1-C237/100-D237/100-General!$B$17/100)</f>
        <v>1.0030669090823583</v>
      </c>
      <c r="F237" s="5">
        <f>N237*General!$B$14/(N237+O237)+O237*100/(N237+O237)</f>
        <v>20.807350925291296</v>
      </c>
      <c r="G237" s="5">
        <f>N237*General!$B$15/(N237+O237)</f>
        <v>3.9996287411469045E-2</v>
      </c>
      <c r="H237" s="5">
        <f>(N237+O237)*(1/General!$B$20)*((F237/100)-E237*(C237/100))*1000/B237</f>
        <v>7.3160420825605437</v>
      </c>
      <c r="I237" s="5">
        <f>(N237+O237)*(1/General!$B$20)*((D237/100)*E237-(G237/100))*1000/B237</f>
        <v>1.0012073708264404</v>
      </c>
      <c r="J237" s="5">
        <f t="shared" si="3"/>
        <v>0.13685095841821998</v>
      </c>
      <c r="K237" s="5">
        <f>MAX(Online_RAW!$L$2-Online_RAW!L237,0)</f>
        <v>0</v>
      </c>
      <c r="L237" s="5">
        <f>0.0039*(Online_RAW!M237)</f>
        <v>0</v>
      </c>
      <c r="M237" s="10">
        <f>Online_RAW!$N$2-Online_RAW!N237</f>
        <v>0</v>
      </c>
      <c r="N237" s="5">
        <f>Online_RAW!C237*60</f>
        <v>120.04371428571419</v>
      </c>
      <c r="O237" s="5">
        <f>MAX(0, Online_RAW!D237*60)</f>
        <v>1.1142857142857159E-2</v>
      </c>
      <c r="P237" s="5">
        <f>_xlfn.IFNA(VLOOKUP(A237,Sampling!$D$7:$E$14,2,FALSE),0)</f>
        <v>0</v>
      </c>
      <c r="Q237">
        <f>_xlfn.IFNA(VLOOKUP(A237,Refill!$D$6:$G$8,2,FALSE),0)</f>
        <v>0</v>
      </c>
    </row>
    <row r="238" spans="1:17" x14ac:dyDescent="0.25">
      <c r="A238" s="5">
        <f>ROUND((Online_RAW!B238-General!$B$10)*24,3)</f>
        <v>3.9329999999999998</v>
      </c>
      <c r="B238" s="5">
        <f>General!$B$12+Online_ANA!K238/1000+Online_ANA!L238/1000+Online_ANA!M238/1000/General!$B$22-SUM($P$2:P238)/1000/General!$B$24+SUM($Q$2:Q238)/1000/General!$B$24</f>
        <v>1.08</v>
      </c>
      <c r="C238" s="5">
        <f>Online_RAW!K238</f>
        <v>20.59</v>
      </c>
      <c r="D238" s="5">
        <f>Online_RAW!J238</f>
        <v>0.06</v>
      </c>
      <c r="E238" s="5">
        <f>(1-F238/100-G238/100)/(1-C238/100-D238/100-General!$B$17/100)</f>
        <v>1.0030552038282614</v>
      </c>
      <c r="F238" s="5">
        <f>N238*General!$B$14/(N238+O238)+O238*100/(N238+O238)</f>
        <v>20.801584647441672</v>
      </c>
      <c r="G238" s="5">
        <f>N238*General!$B$15/(N238+O238)</f>
        <v>3.9999199673009266E-2</v>
      </c>
      <c r="H238" s="5">
        <f>(N238+O238)*(1/General!$B$20)*((F238/100)-E238*(C238/100))*1000/B238</f>
        <v>7.3672830985922717</v>
      </c>
      <c r="I238" s="5">
        <f>(N238+O238)*(1/General!$B$20)*((D238/100)*E238-(G238/100))*1000/B238</f>
        <v>1.0001618980689009</v>
      </c>
      <c r="J238" s="5">
        <f t="shared" si="3"/>
        <v>0.13575722348174868</v>
      </c>
      <c r="K238" s="5">
        <f>MAX(Online_RAW!$L$2-Online_RAW!L238,0)</f>
        <v>0</v>
      </c>
      <c r="L238" s="5">
        <f>0.0039*(Online_RAW!M238)</f>
        <v>0</v>
      </c>
      <c r="M238" s="10">
        <f>Online_RAW!$N$2-Online_RAW!N238</f>
        <v>0</v>
      </c>
      <c r="N238" s="5">
        <f>Online_RAW!C238*60</f>
        <v>119.9485714285716</v>
      </c>
      <c r="O238" s="5">
        <f>MAX(0, Online_RAW!D238*60)</f>
        <v>2.4000000000000002E-3</v>
      </c>
      <c r="P238" s="5">
        <f>_xlfn.IFNA(VLOOKUP(A238,Sampling!$D$7:$E$14,2,FALSE),0)</f>
        <v>0</v>
      </c>
      <c r="Q238">
        <f>_xlfn.IFNA(VLOOKUP(A238,Refill!$D$6:$G$8,2,FALSE),0)</f>
        <v>0</v>
      </c>
    </row>
    <row r="239" spans="1:17" x14ac:dyDescent="0.25">
      <c r="A239" s="5">
        <f>ROUND((Online_RAW!B239-General!$B$10)*24,3)</f>
        <v>3.95</v>
      </c>
      <c r="B239" s="5">
        <f>General!$B$12+Online_ANA!K239/1000+Online_ANA!L239/1000+Online_ANA!M239/1000/General!$B$22-SUM($P$2:P239)/1000/General!$B$24+SUM($Q$2:Q239)/1000/General!$B$24</f>
        <v>1.08</v>
      </c>
      <c r="C239" s="5">
        <f>Online_RAW!K239</f>
        <v>20.58</v>
      </c>
      <c r="D239" s="5">
        <f>Online_RAW!J239</f>
        <v>0.06</v>
      </c>
      <c r="E239" s="5">
        <f>(1-F239/100-G239/100)/(1-C239/100-D239/100-General!$B$17/100)</f>
        <v>1.0028697420422761</v>
      </c>
      <c r="F239" s="5">
        <f>N239*General!$B$14/(N239+O239)+O239*100/(N239+O239)</f>
        <v>20.806194423020518</v>
      </c>
      <c r="G239" s="5">
        <f>N239*General!$B$15/(N239+O239)</f>
        <v>3.9996871503524989E-2</v>
      </c>
      <c r="H239" s="5">
        <f>(N239+O239)*(1/General!$B$20)*((F239/100)-E239*(C239/100))*1000/B239</f>
        <v>8.2903880959687211</v>
      </c>
      <c r="I239" s="5">
        <f>(N239+O239)*(1/General!$B$20)*((D239/100)*E239-(G239/100))*1000/B239</f>
        <v>1.0007541388421972</v>
      </c>
      <c r="J239" s="5">
        <f t="shared" si="3"/>
        <v>0.12071258031078465</v>
      </c>
      <c r="K239" s="5">
        <f>MAX(Online_RAW!$L$2-Online_RAW!L239,0)</f>
        <v>0</v>
      </c>
      <c r="L239" s="5">
        <f>0.0039*(Online_RAW!M239)</f>
        <v>0</v>
      </c>
      <c r="M239" s="10">
        <f>Online_RAW!$N$2-Online_RAW!N239</f>
        <v>0</v>
      </c>
      <c r="N239" s="5">
        <f>Online_RAW!C239*60</f>
        <v>120.06495652173901</v>
      </c>
      <c r="O239" s="5">
        <f>MAX(0, Online_RAW!D239*60)</f>
        <v>9.3913043478261009E-3</v>
      </c>
      <c r="P239" s="5">
        <f>_xlfn.IFNA(VLOOKUP(A239,Sampling!$D$7:$E$14,2,FALSE),0)</f>
        <v>0</v>
      </c>
      <c r="Q239">
        <f>_xlfn.IFNA(VLOOKUP(A239,Refill!$D$6:$G$8,2,FALSE),0)</f>
        <v>0</v>
      </c>
    </row>
    <row r="240" spans="1:17" x14ac:dyDescent="0.25">
      <c r="A240" s="5">
        <f>ROUND((Online_RAW!B240-General!$B$10)*24,3)</f>
        <v>3.9670000000000001</v>
      </c>
      <c r="B240" s="5">
        <f>General!$B$12+Online_ANA!K240/1000+Online_ANA!L240/1000+Online_ANA!M240/1000/General!$B$22-SUM($P$2:P240)/1000/General!$B$24+SUM($Q$2:Q240)/1000/General!$B$24</f>
        <v>1.08</v>
      </c>
      <c r="C240" s="5">
        <f>Online_RAW!K240</f>
        <v>20.58</v>
      </c>
      <c r="D240" s="5">
        <f>Online_RAW!J240</f>
        <v>5.5E-2</v>
      </c>
      <c r="E240" s="5">
        <f>(1-F240/100-G240/100)/(1-C240/100-D240/100-General!$B$17/100)</f>
        <v>1.0026890681179998</v>
      </c>
      <c r="F240" s="5">
        <f>N240*General!$B$14/(N240+O240)+O240*100/(N240+O240)</f>
        <v>20.815445756483896</v>
      </c>
      <c r="G240" s="5">
        <f>N240*General!$B$15/(N240+O240)</f>
        <v>3.9992199112886928E-2</v>
      </c>
      <c r="H240" s="5">
        <f>(N240+O240)*(1/General!$B$20)*((F240/100)-E240*(C240/100))*1000/B240</f>
        <v>8.9380712593283782</v>
      </c>
      <c r="I240" s="5">
        <f>(N240+O240)*(1/General!$B$20)*((D240/100)*E240-(G240/100))*1000/B240</f>
        <v>0.75213304969103745</v>
      </c>
      <c r="J240" s="5">
        <f t="shared" si="3"/>
        <v>8.4149368232666569E-2</v>
      </c>
      <c r="K240" s="5">
        <f>MAX(Online_RAW!$L$2-Online_RAW!L240,0)</f>
        <v>0</v>
      </c>
      <c r="L240" s="5">
        <f>0.0039*(Online_RAW!M240)</f>
        <v>0</v>
      </c>
      <c r="M240" s="10">
        <f>Online_RAW!$N$2-Online_RAW!N240</f>
        <v>0</v>
      </c>
      <c r="N240" s="5">
        <f>Online_RAW!C240*60</f>
        <v>120.10942857142861</v>
      </c>
      <c r="O240" s="5">
        <f>MAX(0, Online_RAW!D240*60)</f>
        <v>2.3428571428571399E-2</v>
      </c>
      <c r="P240" s="5">
        <f>_xlfn.IFNA(VLOOKUP(A240,Sampling!$D$7:$E$14,2,FALSE),0)</f>
        <v>0</v>
      </c>
      <c r="Q240">
        <f>_xlfn.IFNA(VLOOKUP(A240,Refill!$D$6:$G$8,2,FALSE),0)</f>
        <v>0</v>
      </c>
    </row>
    <row r="241" spans="1:17" x14ac:dyDescent="0.25">
      <c r="A241" s="5">
        <f>ROUND((Online_RAW!B241-General!$B$10)*24,3)</f>
        <v>3.9830000000000001</v>
      </c>
      <c r="B241" s="5">
        <f>General!$B$12+Online_ANA!K241/1000+Online_ANA!L241/1000+Online_ANA!M241/1000/General!$B$22-SUM($P$2:P241)/1000/General!$B$24+SUM($Q$2:Q241)/1000/General!$B$24</f>
        <v>1.08</v>
      </c>
      <c r="C241" s="5">
        <f>Online_RAW!K241</f>
        <v>20.58</v>
      </c>
      <c r="D241" s="5">
        <f>Online_RAW!J241</f>
        <v>5.5E-2</v>
      </c>
      <c r="E241" s="5">
        <f>(1-F241/100-G241/100)/(1-C241/100-D241/100-General!$B$17/100)</f>
        <v>1.0026999125178822</v>
      </c>
      <c r="F241" s="5">
        <f>N241*General!$B$14/(N241+O241)+O241*100/(N241+O241)</f>
        <v>20.814589350447335</v>
      </c>
      <c r="G241" s="5">
        <f>N241*General!$B$15/(N241+O241)</f>
        <v>3.9992631641188221E-2</v>
      </c>
      <c r="H241" s="5">
        <f>(N241+O241)*(1/General!$B$20)*((F241/100)-E241*(C241/100))*1000/B241</f>
        <v>8.8689812905949381</v>
      </c>
      <c r="I241" s="5">
        <f>(N241+O241)*(1/General!$B$20)*((D241/100)*E241-(G241/100))*1000/B241</f>
        <v>0.7508278564273948</v>
      </c>
      <c r="J241" s="5">
        <f t="shared" si="3"/>
        <v>8.4657733715551534E-2</v>
      </c>
      <c r="K241" s="5">
        <f>MAX(Online_RAW!$L$2-Online_RAW!L241,0)</f>
        <v>0</v>
      </c>
      <c r="L241" s="5">
        <f>0.0039*(Online_RAW!M241)</f>
        <v>0</v>
      </c>
      <c r="M241" s="10">
        <f>Online_RAW!$N$2-Online_RAW!N241</f>
        <v>0</v>
      </c>
      <c r="N241" s="5">
        <f>Online_RAW!C241*60</f>
        <v>119.90100000000001</v>
      </c>
      <c r="O241" s="5">
        <f>MAX(0, Online_RAW!D241*60)</f>
        <v>2.2090909090909081E-2</v>
      </c>
      <c r="P241" s="5">
        <f>_xlfn.IFNA(VLOOKUP(A241,Sampling!$D$7:$E$14,2,FALSE),0)</f>
        <v>0</v>
      </c>
      <c r="Q241">
        <f>_xlfn.IFNA(VLOOKUP(A241,Refill!$D$6:$G$8,2,FALSE),0)</f>
        <v>0</v>
      </c>
    </row>
    <row r="242" spans="1:17" x14ac:dyDescent="0.25">
      <c r="A242" s="5">
        <f>ROUND((Online_RAW!B242-General!$B$10)*24,3)</f>
        <v>4</v>
      </c>
      <c r="B242" s="5">
        <f>General!$B$12+Online_ANA!K242/1000+Online_ANA!L242/1000+Online_ANA!M242/1000/General!$B$22-SUM($P$2:P242)/1000/General!$B$24+SUM($Q$2:Q242)/1000/General!$B$24</f>
        <v>1.08</v>
      </c>
      <c r="C242" s="5">
        <f>Online_RAW!K242</f>
        <v>20.574999999999999</v>
      </c>
      <c r="D242" s="5">
        <f>Online_RAW!J242</f>
        <v>0.06</v>
      </c>
      <c r="E242" s="5">
        <f>(1-F242/100-G242/100)/(1-C242/100-D242/100-General!$B$17/100)</f>
        <v>1.0028846528671111</v>
      </c>
      <c r="F242" s="5">
        <f>N242*General!$B$14/(N242+O242)+O242*100/(N242+O242)</f>
        <v>20.8</v>
      </c>
      <c r="G242" s="5">
        <f>N242*General!$B$15/(N242+O242)</f>
        <v>0.04</v>
      </c>
      <c r="H242" s="5">
        <f>(N242+O242)*(1/General!$B$20)*((F242/100)-E242*(C242/100))*1000/B242</f>
        <v>8.208352343125398</v>
      </c>
      <c r="I242" s="5">
        <f>(N242+O242)*(1/General!$B$20)*((D242/100)*E242-(G242/100))*1000/B242</f>
        <v>0.99963461392966224</v>
      </c>
      <c r="J242" s="5">
        <f t="shared" si="3"/>
        <v>0.12178261509045347</v>
      </c>
      <c r="K242" s="5">
        <f>MAX(Online_RAW!$L$2-Online_RAW!L242,0)</f>
        <v>0</v>
      </c>
      <c r="L242" s="5">
        <f>0.0039*(Online_RAW!M242)</f>
        <v>0</v>
      </c>
      <c r="M242" s="10">
        <f>Online_RAW!$N$2-Online_RAW!N242</f>
        <v>0</v>
      </c>
      <c r="N242" s="5">
        <f>Online_RAW!C242*60</f>
        <v>119.95330434782581</v>
      </c>
      <c r="O242" s="5">
        <f>MAX(0, Online_RAW!D242*60)</f>
        <v>0</v>
      </c>
      <c r="P242" s="5">
        <f>_xlfn.IFNA(VLOOKUP(A242,Sampling!$D$7:$E$14,2,FALSE),0)</f>
        <v>0</v>
      </c>
      <c r="Q242">
        <f>_xlfn.IFNA(VLOOKUP(A242,Refill!$D$6:$G$8,2,FALSE),0)</f>
        <v>0</v>
      </c>
    </row>
    <row r="243" spans="1:17" x14ac:dyDescent="0.25">
      <c r="A243" s="5">
        <f>ROUND((Online_RAW!B243-General!$B$10)*24,3)</f>
        <v>4.0170000000000003</v>
      </c>
      <c r="B243" s="5">
        <f>General!$B$12+Online_ANA!K243/1000+Online_ANA!L243/1000+Online_ANA!M243/1000/General!$B$22-SUM($P$2:P243)/1000/General!$B$24+SUM($Q$2:Q243)/1000/General!$B$24</f>
        <v>1.08</v>
      </c>
      <c r="C243" s="5">
        <f>Online_RAW!K243</f>
        <v>20.574999999999999</v>
      </c>
      <c r="D243" s="5">
        <f>Online_RAW!J243</f>
        <v>0.06</v>
      </c>
      <c r="E243" s="5">
        <f>(1-F243/100-G243/100)/(1-C243/100-D243/100-General!$B$17/100)</f>
        <v>1.0028846528671111</v>
      </c>
      <c r="F243" s="5">
        <f>N243*General!$B$14/(N243+O243)+O243*100/(N243+O243)</f>
        <v>20.8</v>
      </c>
      <c r="G243" s="5">
        <f>N243*General!$B$15/(N243+O243)</f>
        <v>0.04</v>
      </c>
      <c r="H243" s="5">
        <f>(N243+O243)*(1/General!$B$20)*((F243/100)-E243*(C243/100))*1000/B243</f>
        <v>8.2108515098186299</v>
      </c>
      <c r="I243" s="5">
        <f>(N243+O243)*(1/General!$B$20)*((D243/100)*E243-(G243/100))*1000/B243</f>
        <v>0.99993896898511081</v>
      </c>
      <c r="J243" s="5">
        <f t="shared" si="3"/>
        <v>0.12178261509045346</v>
      </c>
      <c r="K243" s="5">
        <f>MAX(Online_RAW!$L$2-Online_RAW!L243,0)</f>
        <v>0</v>
      </c>
      <c r="L243" s="5">
        <f>0.0039*(Online_RAW!M243)</f>
        <v>0</v>
      </c>
      <c r="M243" s="10">
        <f>Online_RAW!$N$2-Online_RAW!N243</f>
        <v>0</v>
      </c>
      <c r="N243" s="5">
        <f>Online_RAW!C243*60</f>
        <v>119.9898260869566</v>
      </c>
      <c r="O243" s="5">
        <f>MAX(0, Online_RAW!D243*60)</f>
        <v>0</v>
      </c>
      <c r="P243" s="5">
        <f>_xlfn.IFNA(VLOOKUP(A243,Sampling!$D$7:$E$14,2,FALSE),0)</f>
        <v>0</v>
      </c>
      <c r="Q243">
        <f>_xlfn.IFNA(VLOOKUP(A243,Refill!$D$6:$G$8,2,FALSE),0)</f>
        <v>0</v>
      </c>
    </row>
    <row r="244" spans="1:17" x14ac:dyDescent="0.25">
      <c r="A244" s="5">
        <f>ROUND((Online_RAW!B244-General!$B$10)*24,3)</f>
        <v>4.0330000000000004</v>
      </c>
      <c r="B244" s="5">
        <f>General!$B$12+Online_ANA!K244/1000+Online_ANA!L244/1000+Online_ANA!M244/1000/General!$B$22-SUM($P$2:P244)/1000/General!$B$24+SUM($Q$2:Q244)/1000/General!$B$24</f>
        <v>1.08</v>
      </c>
      <c r="C244" s="5">
        <f>Online_RAW!K244</f>
        <v>20.57</v>
      </c>
      <c r="D244" s="5">
        <f>Online_RAW!J244</f>
        <v>0.06</v>
      </c>
      <c r="E244" s="5">
        <f>(1-F244/100-G244/100)/(1-C244/100-D244/100-General!$B$17/100)</f>
        <v>1.0026468787704164</v>
      </c>
      <c r="F244" s="5">
        <f>N244*General!$B$14/(N244+O244)+O244*100/(N244+O244)</f>
        <v>20.81376177415871</v>
      </c>
      <c r="G244" s="5">
        <f>N244*General!$B$15/(N244+O244)</f>
        <v>3.9993049609010754E-2</v>
      </c>
      <c r="H244" s="5">
        <f>(N244+O244)*(1/General!$B$20)*((F244/100)-E244*(C244/100))*1000/B244</f>
        <v>9.3874701662432702</v>
      </c>
      <c r="I244" s="5">
        <f>(N244+O244)*(1/General!$B$20)*((D244/100)*E244-(G244/100))*1000/B244</f>
        <v>0.99994729322197273</v>
      </c>
      <c r="J244" s="5">
        <f t="shared" si="3"/>
        <v>0.10651935777305774</v>
      </c>
      <c r="K244" s="5">
        <f>MAX(Online_RAW!$L$2-Online_RAW!L244,0)</f>
        <v>0</v>
      </c>
      <c r="L244" s="5">
        <f>0.0039*(Online_RAW!M244)</f>
        <v>0</v>
      </c>
      <c r="M244" s="10">
        <f>Online_RAW!$N$2-Online_RAW!N244</f>
        <v>0</v>
      </c>
      <c r="N244" s="5">
        <f>Online_RAW!C244*60</f>
        <v>120.01349999999999</v>
      </c>
      <c r="O244" s="5">
        <f>MAX(0, Online_RAW!D244*60)</f>
        <v>2.085714285714288E-2</v>
      </c>
      <c r="P244" s="5">
        <f>_xlfn.IFNA(VLOOKUP(A244,Sampling!$D$7:$E$14,2,FALSE),0)</f>
        <v>0</v>
      </c>
      <c r="Q244">
        <f>_xlfn.IFNA(VLOOKUP(A244,Refill!$D$6:$G$8,2,FALSE),0)</f>
        <v>0</v>
      </c>
    </row>
    <row r="245" spans="1:17" x14ac:dyDescent="0.25">
      <c r="A245" s="5">
        <f>ROUND((Online_RAW!B245-General!$B$10)*24,3)</f>
        <v>4.05</v>
      </c>
      <c r="B245" s="5">
        <f>General!$B$12+Online_ANA!K245/1000+Online_ANA!L245/1000+Online_ANA!M245/1000/General!$B$22-SUM($P$2:P245)/1000/General!$B$24+SUM($Q$2:Q245)/1000/General!$B$24</f>
        <v>1.08</v>
      </c>
      <c r="C245" s="5">
        <f>Online_RAW!K245</f>
        <v>20.57</v>
      </c>
      <c r="D245" s="5">
        <f>Online_RAW!J245</f>
        <v>0.06</v>
      </c>
      <c r="E245" s="5">
        <f>(1-F245/100-G245/100)/(1-C245/100-D245/100-General!$B$17/100)</f>
        <v>1.0025591760651138</v>
      </c>
      <c r="F245" s="5">
        <f>N245*General!$B$14/(N245+O245)+O245*100/(N245+O245)</f>
        <v>20.820688287831857</v>
      </c>
      <c r="G245" s="5">
        <f>N245*General!$B$15/(N245+O245)</f>
        <v>3.9989551369781891E-2</v>
      </c>
      <c r="H245" s="5">
        <f>(N245+O245)*(1/General!$B$20)*((F245/100)-E245*(C245/100))*1000/B245</f>
        <v>9.8231341072475669</v>
      </c>
      <c r="I245" s="5">
        <f>(N245+O245)*(1/General!$B$20)*((D245/100)*E245-(G245/100))*1000/B245</f>
        <v>1.0001395233673358</v>
      </c>
      <c r="J245" s="5">
        <f t="shared" si="3"/>
        <v>0.10181470724597223</v>
      </c>
      <c r="K245" s="5">
        <f>MAX(Online_RAW!$L$2-Online_RAW!L245,0)</f>
        <v>0</v>
      </c>
      <c r="L245" s="5">
        <f>0.0039*(Online_RAW!M245)</f>
        <v>0</v>
      </c>
      <c r="M245" s="10">
        <f>Online_RAW!$N$2-Online_RAW!N245</f>
        <v>0</v>
      </c>
      <c r="N245" s="5">
        <f>Online_RAW!C245*60</f>
        <v>120.03657142857121</v>
      </c>
      <c r="O245" s="5">
        <f>MAX(0, Online_RAW!D245*60)</f>
        <v>3.1363636363636378E-2</v>
      </c>
      <c r="P245" s="5">
        <f>_xlfn.IFNA(VLOOKUP(A245,Sampling!$D$7:$E$14,2,FALSE),0)</f>
        <v>0</v>
      </c>
      <c r="Q245">
        <f>_xlfn.IFNA(VLOOKUP(A245,Refill!$D$6:$G$8,2,FALSE),0)</f>
        <v>0</v>
      </c>
    </row>
    <row r="246" spans="1:17" x14ac:dyDescent="0.25">
      <c r="A246" s="5">
        <f>ROUND((Online_RAW!B246-General!$B$10)*24,3)</f>
        <v>4.0670000000000002</v>
      </c>
      <c r="B246" s="5">
        <f>General!$B$12+Online_ANA!K246/1000+Online_ANA!L246/1000+Online_ANA!M246/1000/General!$B$22-SUM($P$2:P246)/1000/General!$B$24+SUM($Q$2:Q246)/1000/General!$B$24</f>
        <v>1.08</v>
      </c>
      <c r="C246" s="5">
        <f>Online_RAW!K246</f>
        <v>20.57</v>
      </c>
      <c r="D246" s="5">
        <f>Online_RAW!J246</f>
        <v>0.06</v>
      </c>
      <c r="E246" s="5">
        <f>(1-F246/100-G246/100)/(1-C246/100-D246/100-General!$B$17/100)</f>
        <v>1.0028211287438427</v>
      </c>
      <c r="F246" s="5">
        <f>N246*General!$B$14/(N246+O246)+O246*100/(N246+O246)</f>
        <v>20.8</v>
      </c>
      <c r="G246" s="5">
        <f>N246*General!$B$15/(N246+O246)</f>
        <v>0.04</v>
      </c>
      <c r="H246" s="5">
        <f>(N246+O246)*(1/General!$B$20)*((F246/100)-E246*(C246/100))*1000/B246</f>
        <v>8.5280572944639594</v>
      </c>
      <c r="I246" s="5">
        <f>(N246+O246)*(1/General!$B$20)*((D246/100)*E246-(G246/100))*1000/B246</f>
        <v>1.0002052051563823</v>
      </c>
      <c r="J246" s="5">
        <f t="shared" si="3"/>
        <v>0.1172840625502917</v>
      </c>
      <c r="K246" s="5">
        <f>MAX(Online_RAW!$L$2-Online_RAW!L246,0)</f>
        <v>0</v>
      </c>
      <c r="L246" s="5">
        <f>0.0039*(Online_RAW!M246)</f>
        <v>0</v>
      </c>
      <c r="M246" s="10">
        <f>Online_RAW!$N$2-Online_RAW!N246</f>
        <v>0</v>
      </c>
      <c r="N246" s="5">
        <f>Online_RAW!C246*60</f>
        <v>120.0444545454546</v>
      </c>
      <c r="O246" s="5">
        <f>MAX(0, Online_RAW!D246*60)</f>
        <v>0</v>
      </c>
      <c r="P246" s="5">
        <f>_xlfn.IFNA(VLOOKUP(A246,Sampling!$D$7:$E$14,2,FALSE),0)</f>
        <v>0</v>
      </c>
      <c r="Q246">
        <f>_xlfn.IFNA(VLOOKUP(A246,Refill!$D$6:$G$8,2,FALSE),0)</f>
        <v>0</v>
      </c>
    </row>
    <row r="247" spans="1:17" x14ac:dyDescent="0.25">
      <c r="A247" s="5">
        <f>ROUND((Online_RAW!B247-General!$B$10)*24,3)</f>
        <v>4.0830000000000002</v>
      </c>
      <c r="B247" s="5">
        <f>General!$B$12+Online_ANA!K247/1000+Online_ANA!L247/1000+Online_ANA!M247/1000/General!$B$22-SUM($P$2:P247)/1000/General!$B$24+SUM($Q$2:Q247)/1000/General!$B$24</f>
        <v>1.08</v>
      </c>
      <c r="C247" s="5">
        <f>Online_RAW!K247</f>
        <v>20.57</v>
      </c>
      <c r="D247" s="5">
        <f>Online_RAW!J247</f>
        <v>7.0000000000000007E-2</v>
      </c>
      <c r="E247" s="5">
        <f>(1-F247/100-G247/100)/(1-C247/100-D247/100-General!$B$17/100)</f>
        <v>1.0029481850388138</v>
      </c>
      <c r="F247" s="5">
        <f>N247*General!$B$14/(N247+O247)+O247*100/(N247+O247)</f>
        <v>20.8</v>
      </c>
      <c r="G247" s="5">
        <f>N247*General!$B$15/(N247+O247)</f>
        <v>0.04</v>
      </c>
      <c r="H247" s="5">
        <f>(N247+O247)*(1/General!$B$20)*((F247/100)-E247*(C247/100))*1000/B247</f>
        <v>8.4038264978056247</v>
      </c>
      <c r="I247" s="5">
        <f>(N247+O247)*(1/General!$B$20)*((D247/100)*E247-(G247/100))*1000/B247</f>
        <v>1.4989097912916727</v>
      </c>
      <c r="J247" s="5">
        <f t="shared" si="3"/>
        <v>0.17836039233830711</v>
      </c>
      <c r="K247" s="5">
        <f>MAX(Online_RAW!$L$2-Online_RAW!L247,0)</f>
        <v>0</v>
      </c>
      <c r="L247" s="5">
        <f>0.0039*(Online_RAW!M247)</f>
        <v>0</v>
      </c>
      <c r="M247" s="10">
        <f>Online_RAW!$N$2-Online_RAW!N247</f>
        <v>0</v>
      </c>
      <c r="N247" s="5">
        <f>Online_RAW!C247*60</f>
        <v>120.12130434782578</v>
      </c>
      <c r="O247" s="5">
        <f>MAX(0, Online_RAW!D247*60)</f>
        <v>0</v>
      </c>
      <c r="P247" s="5">
        <f>_xlfn.IFNA(VLOOKUP(A247,Sampling!$D$7:$E$14,2,FALSE),0)</f>
        <v>0</v>
      </c>
      <c r="Q247">
        <f>_xlfn.IFNA(VLOOKUP(A247,Refill!$D$6:$G$8,2,FALSE),0)</f>
        <v>0</v>
      </c>
    </row>
    <row r="248" spans="1:17" x14ac:dyDescent="0.25">
      <c r="A248" s="5">
        <f>ROUND((Online_RAW!B248-General!$B$10)*24,3)</f>
        <v>4.0999999999999996</v>
      </c>
      <c r="B248" s="5">
        <f>General!$B$12+Online_ANA!K248/1000+Online_ANA!L248/1000+Online_ANA!M248/1000/General!$B$22-SUM($P$2:P248)/1000/General!$B$24+SUM($Q$2:Q248)/1000/General!$B$24</f>
        <v>1.08</v>
      </c>
      <c r="C248" s="5">
        <f>Online_RAW!K248</f>
        <v>20.565000000000001</v>
      </c>
      <c r="D248" s="5">
        <f>Online_RAW!J248</f>
        <v>7.0000000000000007E-2</v>
      </c>
      <c r="E248" s="5">
        <f>(1-F248/100-G248/100)/(1-C248/100-D248/100-General!$B$17/100)</f>
        <v>1.0028176945687775</v>
      </c>
      <c r="F248" s="5">
        <f>N248*General!$B$14/(N248+O248)+O248*100/(N248+O248)</f>
        <v>20.805287843634726</v>
      </c>
      <c r="G248" s="5">
        <f>N248*General!$B$15/(N248+O248)</f>
        <v>3.999732937190166E-2</v>
      </c>
      <c r="H248" s="5">
        <f>(N248+O248)*(1/General!$B$20)*((F248/100)-E248*(C248/100))*1000/B248</f>
        <v>9.0256824072333401</v>
      </c>
      <c r="I248" s="5">
        <f>(N248+O248)*(1/General!$B$20)*((D248/100)*E248-(G248/100))*1000/B248</f>
        <v>1.4948550368252829</v>
      </c>
      <c r="J248" s="5">
        <f t="shared" si="3"/>
        <v>0.16562238392382164</v>
      </c>
      <c r="K248" s="5">
        <f>MAX(Online_RAW!$L$2-Online_RAW!L248,0)</f>
        <v>0</v>
      </c>
      <c r="L248" s="5">
        <f>0.0039*(Online_RAW!M248)</f>
        <v>0</v>
      </c>
      <c r="M248" s="10">
        <f>Online_RAW!$N$2-Online_RAW!N248</f>
        <v>0</v>
      </c>
      <c r="N248" s="5">
        <f>Online_RAW!C248*60</f>
        <v>119.81399999999999</v>
      </c>
      <c r="O248" s="5">
        <f>MAX(0, Online_RAW!D248*60)</f>
        <v>7.9999999999999793E-3</v>
      </c>
      <c r="P248" s="5">
        <f>_xlfn.IFNA(VLOOKUP(A248,Sampling!$D$7:$E$14,2,FALSE),0)</f>
        <v>0</v>
      </c>
      <c r="Q248">
        <f>_xlfn.IFNA(VLOOKUP(A248,Refill!$D$6:$G$8,2,FALSE),0)</f>
        <v>0</v>
      </c>
    </row>
    <row r="249" spans="1:17" x14ac:dyDescent="0.25">
      <c r="A249" s="5">
        <f>ROUND((Online_RAW!B249-General!$B$10)*24,3)</f>
        <v>4.117</v>
      </c>
      <c r="B249" s="5">
        <f>General!$B$12+Online_ANA!K249/1000+Online_ANA!L249/1000+Online_ANA!M249/1000/General!$B$22-SUM($P$2:P249)/1000/General!$B$24+SUM($Q$2:Q249)/1000/General!$B$24</f>
        <v>1.08</v>
      </c>
      <c r="C249" s="5">
        <f>Online_RAW!K249</f>
        <v>20.58</v>
      </c>
      <c r="D249" s="5">
        <f>Online_RAW!J249</f>
        <v>7.0000000000000007E-2</v>
      </c>
      <c r="E249" s="5">
        <f>(1-F249/100-G249/100)/(1-C249/100-D249/100-General!$B$17/100)</f>
        <v>1.0030752735336406</v>
      </c>
      <c r="F249" s="5">
        <f>N249*General!$B$14/(N249+O249)+O249*100/(N249+O249)</f>
        <v>20.8</v>
      </c>
      <c r="G249" s="5">
        <f>N249*General!$B$15/(N249+O249)</f>
        <v>0.04</v>
      </c>
      <c r="H249" s="5">
        <f>(N249+O249)*(1/General!$B$20)*((F249/100)-E249*(C249/100))*1000/B249</f>
        <v>7.7685190227710645</v>
      </c>
      <c r="I249" s="5">
        <f>(N249+O249)*(1/General!$B$20)*((D249/100)*E249-(G249/100))*1000/B249</f>
        <v>1.4978405271715673</v>
      </c>
      <c r="J249" s="5">
        <f t="shared" ref="J249:J312" si="4">I249/H249</f>
        <v>0.19280901839605474</v>
      </c>
      <c r="K249" s="5">
        <f>MAX(Online_RAW!$L$2-Online_RAW!L249,0)</f>
        <v>0</v>
      </c>
      <c r="L249" s="5">
        <f>0.0039*(Online_RAW!M249)</f>
        <v>0</v>
      </c>
      <c r="M249" s="10">
        <f>Online_RAW!$N$2-Online_RAW!N249</f>
        <v>0</v>
      </c>
      <c r="N249" s="5">
        <f>Online_RAW!C249*60</f>
        <v>120.000272727273</v>
      </c>
      <c r="O249" s="5">
        <f>MAX(0, Online_RAW!D249*60)</f>
        <v>0</v>
      </c>
      <c r="P249" s="5">
        <f>_xlfn.IFNA(VLOOKUP(A249,Sampling!$D$7:$E$14,2,FALSE),0)</f>
        <v>0</v>
      </c>
      <c r="Q249">
        <f>_xlfn.IFNA(VLOOKUP(A249,Refill!$D$6:$G$8,2,FALSE),0)</f>
        <v>0</v>
      </c>
    </row>
    <row r="250" spans="1:17" x14ac:dyDescent="0.25">
      <c r="A250" s="5">
        <f>ROUND((Online_RAW!B250-General!$B$10)*24,3)</f>
        <v>4.133</v>
      </c>
      <c r="B250" s="5">
        <f>General!$B$12+Online_ANA!K250/1000+Online_ANA!L250/1000+Online_ANA!M250/1000/General!$B$22-SUM($P$2:P250)/1000/General!$B$24+SUM($Q$2:Q250)/1000/General!$B$24</f>
        <v>1.08</v>
      </c>
      <c r="C250" s="5">
        <f>Online_RAW!K250</f>
        <v>20.585000000000001</v>
      </c>
      <c r="D250" s="5">
        <f>Online_RAW!J250</f>
        <v>7.0000000000000007E-2</v>
      </c>
      <c r="E250" s="5">
        <f>(1-F250/100-G250/100)/(1-C250/100-D250/100-General!$B$17/100)</f>
        <v>1.0031388298598249</v>
      </c>
      <c r="F250" s="5">
        <f>N250*General!$B$14/(N250+O250)+O250*100/(N250+O250)</f>
        <v>20.8</v>
      </c>
      <c r="G250" s="5">
        <f>N250*General!$B$15/(N250+O250)</f>
        <v>0.04</v>
      </c>
      <c r="H250" s="5">
        <f>(N250+O250)*(1/General!$B$20)*((F250/100)-E250*(C250/100))*1000/B250</f>
        <v>7.4605782891914219</v>
      </c>
      <c r="I250" s="5">
        <f>(N250+O250)*(1/General!$B$20)*((D250/100)*E250-(G250/100))*1000/B250</f>
        <v>1.4991740764867181</v>
      </c>
      <c r="J250" s="5">
        <f t="shared" si="4"/>
        <v>0.20094609537958466</v>
      </c>
      <c r="K250" s="5">
        <f>MAX(Online_RAW!$L$2-Online_RAW!L250,0)</f>
        <v>0</v>
      </c>
      <c r="L250" s="5">
        <f>0.0039*(Online_RAW!M250)</f>
        <v>0</v>
      </c>
      <c r="M250" s="10">
        <f>Online_RAW!$N$2-Online_RAW!N250</f>
        <v>0</v>
      </c>
      <c r="N250" s="5">
        <f>Online_RAW!C250*60</f>
        <v>120.0894285714288</v>
      </c>
      <c r="O250" s="5">
        <f>MAX(0, Online_RAW!D250*60)</f>
        <v>0</v>
      </c>
      <c r="P250" s="5">
        <f>_xlfn.IFNA(VLOOKUP(A250,Sampling!$D$7:$E$14,2,FALSE),0)</f>
        <v>0</v>
      </c>
      <c r="Q250">
        <f>_xlfn.IFNA(VLOOKUP(A250,Refill!$D$6:$G$8,2,FALSE),0)</f>
        <v>0</v>
      </c>
    </row>
    <row r="251" spans="1:17" x14ac:dyDescent="0.25">
      <c r="A251" s="5">
        <f>ROUND((Online_RAW!B251-General!$B$10)*24,3)</f>
        <v>4.1500000000000004</v>
      </c>
      <c r="B251" s="5">
        <f>General!$B$12+Online_ANA!K251/1000+Online_ANA!L251/1000+Online_ANA!M251/1000/General!$B$22-SUM($P$2:P251)/1000/General!$B$24+SUM($Q$2:Q251)/1000/General!$B$24</f>
        <v>1.08</v>
      </c>
      <c r="C251" s="5">
        <f>Online_RAW!K251</f>
        <v>20.585000000000001</v>
      </c>
      <c r="D251" s="5">
        <f>Online_RAW!J251</f>
        <v>7.0000000000000007E-2</v>
      </c>
      <c r="E251" s="5">
        <f>(1-F251/100-G251/100)/(1-C251/100-D251/100-General!$B$17/100)</f>
        <v>1.0031388298598249</v>
      </c>
      <c r="F251" s="5">
        <f>N251*General!$B$14/(N251+O251)+O251*100/(N251+O251)</f>
        <v>20.8</v>
      </c>
      <c r="G251" s="5">
        <f>N251*General!$B$15/(N251+O251)</f>
        <v>0.04</v>
      </c>
      <c r="H251" s="5">
        <f>(N251+O251)*(1/General!$B$20)*((F251/100)-E251*(C251/100))*1000/B251</f>
        <v>7.4528419283190477</v>
      </c>
      <c r="I251" s="5">
        <f>(N251+O251)*(1/General!$B$20)*((D251/100)*E251-(G251/100))*1000/B251</f>
        <v>1.4976194849769671</v>
      </c>
      <c r="J251" s="5">
        <f t="shared" si="4"/>
        <v>0.20094609537958466</v>
      </c>
      <c r="K251" s="5">
        <f>MAX(Online_RAW!$L$2-Online_RAW!L251,0)</f>
        <v>0</v>
      </c>
      <c r="L251" s="5">
        <f>0.0039*(Online_RAW!M251)</f>
        <v>0</v>
      </c>
      <c r="M251" s="10">
        <f>Online_RAW!$N$2-Online_RAW!N251</f>
        <v>0</v>
      </c>
      <c r="N251" s="5">
        <f>Online_RAW!C251*60</f>
        <v>119.9649</v>
      </c>
      <c r="O251" s="5">
        <f>MAX(0, Online_RAW!D251*60)</f>
        <v>0</v>
      </c>
      <c r="P251" s="5">
        <f>_xlfn.IFNA(VLOOKUP(A251,Sampling!$D$7:$E$14,2,FALSE),0)</f>
        <v>0</v>
      </c>
      <c r="Q251">
        <f>_xlfn.IFNA(VLOOKUP(A251,Refill!$D$6:$G$8,2,FALSE),0)</f>
        <v>0</v>
      </c>
    </row>
    <row r="252" spans="1:17" x14ac:dyDescent="0.25">
      <c r="A252" s="5">
        <f>ROUND((Online_RAW!B252-General!$B$10)*24,3)</f>
        <v>4.1669999999999998</v>
      </c>
      <c r="B252" s="5">
        <f>General!$B$12+Online_ANA!K252/1000+Online_ANA!L252/1000+Online_ANA!M252/1000/General!$B$22-SUM($P$2:P252)/1000/General!$B$24+SUM($Q$2:Q252)/1000/General!$B$24</f>
        <v>1.08</v>
      </c>
      <c r="C252" s="5">
        <f>Online_RAW!K252</f>
        <v>20.58</v>
      </c>
      <c r="D252" s="5">
        <f>Online_RAW!J252</f>
        <v>6.3333333333333297E-2</v>
      </c>
      <c r="E252" s="5">
        <f>(1-F252/100-G252/100)/(1-C252/100-D252/100-General!$B$17/100)</f>
        <v>1.0029320200503631</v>
      </c>
      <c r="F252" s="5">
        <f>N252*General!$B$14/(N252+O252)+O252*100/(N252+O252)</f>
        <v>20.804621299740553</v>
      </c>
      <c r="G252" s="5">
        <f>N252*General!$B$15/(N252+O252)</f>
        <v>3.9997666010232039E-2</v>
      </c>
      <c r="H252" s="5">
        <f>(N252+O252)*(1/General!$B$20)*((F252/100)-E252*(C252/100))*1000/B252</f>
        <v>8.1414454885381353</v>
      </c>
      <c r="I252" s="5">
        <f>(N252+O252)*(1/General!$B$20)*((D252/100)*E252-(G252/100))*1000/B252</f>
        <v>1.1656775300778837</v>
      </c>
      <c r="J252" s="5">
        <f t="shared" si="4"/>
        <v>0.14317820241122695</v>
      </c>
      <c r="K252" s="5">
        <f>MAX(Online_RAW!$L$2-Online_RAW!L252,0)</f>
        <v>0</v>
      </c>
      <c r="L252" s="5">
        <f>0.0039*(Online_RAW!M252)</f>
        <v>0</v>
      </c>
      <c r="M252" s="10">
        <f>Online_RAW!$N$2-Online_RAW!N252</f>
        <v>0</v>
      </c>
      <c r="N252" s="5">
        <f>Online_RAW!C252*60</f>
        <v>119.95924999999981</v>
      </c>
      <c r="O252" s="5">
        <f>MAX(0, Online_RAW!D252*60)</f>
        <v>7.0000000000000201E-3</v>
      </c>
      <c r="P252" s="5">
        <f>_xlfn.IFNA(VLOOKUP(A252,Sampling!$D$7:$E$14,2,FALSE),0)</f>
        <v>0</v>
      </c>
      <c r="Q252">
        <f>_xlfn.IFNA(VLOOKUP(A252,Refill!$D$6:$G$8,2,FALSE),0)</f>
        <v>0</v>
      </c>
    </row>
    <row r="253" spans="1:17" x14ac:dyDescent="0.25">
      <c r="A253" s="5">
        <f>ROUND((Online_RAW!B253-General!$B$10)*24,3)</f>
        <v>4.1829999999999998</v>
      </c>
      <c r="B253" s="5">
        <f>General!$B$12+Online_ANA!K253/1000+Online_ANA!L253/1000+Online_ANA!M253/1000/General!$B$22-SUM($P$2:P253)/1000/General!$B$24+SUM($Q$2:Q253)/1000/General!$B$24</f>
        <v>1.08</v>
      </c>
      <c r="C253" s="5">
        <f>Online_RAW!K253</f>
        <v>20.574999999999999</v>
      </c>
      <c r="D253" s="5">
        <f>Online_RAW!J253</f>
        <v>6.3333333333333297E-2</v>
      </c>
      <c r="E253" s="5">
        <f>(1-F253/100-G253/100)/(1-C253/100-D253/100-General!$B$17/100)</f>
        <v>1.0029270067538814</v>
      </c>
      <c r="F253" s="5">
        <f>N253*General!$B$14/(N253+O253)+O253*100/(N253+O253)</f>
        <v>20.8</v>
      </c>
      <c r="G253" s="5">
        <f>N253*General!$B$15/(N253+O253)</f>
        <v>0.04</v>
      </c>
      <c r="H253" s="5">
        <f>(N253+O253)*(1/General!$B$20)*((F253/100)-E253*(C253/100))*1000/B253</f>
        <v>8.170613810892684</v>
      </c>
      <c r="I253" s="5">
        <f>(N253+O253)*(1/General!$B$20)*((D253/100)*E253-(G253/100))*1000/B253</f>
        <v>1.1661972935926985</v>
      </c>
      <c r="J253" s="5">
        <f t="shared" si="4"/>
        <v>0.14273068346933473</v>
      </c>
      <c r="K253" s="5">
        <f>MAX(Online_RAW!$L$2-Online_RAW!L253,0)</f>
        <v>0</v>
      </c>
      <c r="L253" s="5">
        <f>0.0039*(Online_RAW!M253)</f>
        <v>0</v>
      </c>
      <c r="M253" s="10">
        <f>Online_RAW!$N$2-Online_RAW!N253</f>
        <v>0</v>
      </c>
      <c r="N253" s="5">
        <f>Online_RAW!C253*60</f>
        <v>120.03327272727302</v>
      </c>
      <c r="O253" s="5">
        <f>MAX(0, Online_RAW!D253*60)</f>
        <v>0</v>
      </c>
      <c r="P253" s="5">
        <f>_xlfn.IFNA(VLOOKUP(A253,Sampling!$D$7:$E$14,2,FALSE),0)</f>
        <v>0</v>
      </c>
      <c r="Q253">
        <f>_xlfn.IFNA(VLOOKUP(A253,Refill!$D$6:$G$8,2,FALSE),0)</f>
        <v>0</v>
      </c>
    </row>
    <row r="254" spans="1:17" x14ac:dyDescent="0.25">
      <c r="A254" s="5">
        <f>ROUND((Online_RAW!B254-General!$B$10)*24,3)</f>
        <v>4.2</v>
      </c>
      <c r="B254" s="5">
        <f>General!$B$12+Online_ANA!K254/1000+Online_ANA!L254/1000+Online_ANA!M254/1000/General!$B$22-SUM($P$2:P254)/1000/General!$B$24+SUM($Q$2:Q254)/1000/General!$B$24</f>
        <v>1.08</v>
      </c>
      <c r="C254" s="5">
        <f>Online_RAW!K254</f>
        <v>20.58</v>
      </c>
      <c r="D254" s="5">
        <f>Online_RAW!J254</f>
        <v>0.06</v>
      </c>
      <c r="E254" s="5">
        <f>(1-F254/100-G254/100)/(1-C254/100-D254/100-General!$B$17/100)</f>
        <v>1.0027673295665103</v>
      </c>
      <c r="F254" s="5">
        <f>N254*General!$B$14/(N254+O254)+O254*100/(N254+O254)</f>
        <v>20.8142816484641</v>
      </c>
      <c r="G254" s="5">
        <f>N254*General!$B$15/(N254+O254)</f>
        <v>3.9992787046230258E-2</v>
      </c>
      <c r="H254" s="5">
        <f>(N254+O254)*(1/General!$B$20)*((F254/100)-E254*(C254/100))*1000/B254</f>
        <v>8.7960452539089289</v>
      </c>
      <c r="I254" s="5">
        <f>(N254+O254)*(1/General!$B$20)*((D254/100)*E254-(G254/100))*1000/B254</f>
        <v>1.0006475944438311</v>
      </c>
      <c r="J254" s="5">
        <f t="shared" si="4"/>
        <v>0.11376107848003024</v>
      </c>
      <c r="K254" s="5">
        <f>MAX(Online_RAW!$L$2-Online_RAW!L254,0)</f>
        <v>0</v>
      </c>
      <c r="L254" s="5">
        <f>0.0039*(Online_RAW!M254)</f>
        <v>0</v>
      </c>
      <c r="M254" s="10">
        <f>Online_RAW!$N$2-Online_RAW!N254</f>
        <v>0</v>
      </c>
      <c r="N254" s="5">
        <f>Online_RAW!C254*60</f>
        <v>120.0521739130434</v>
      </c>
      <c r="O254" s="5">
        <f>MAX(0, Online_RAW!D254*60)</f>
        <v>2.1652173913043461E-2</v>
      </c>
      <c r="P254" s="5">
        <f>_xlfn.IFNA(VLOOKUP(A254,Sampling!$D$7:$E$14,2,FALSE),0)</f>
        <v>0</v>
      </c>
      <c r="Q254">
        <f>_xlfn.IFNA(VLOOKUP(A254,Refill!$D$6:$G$8,2,FALSE),0)</f>
        <v>0</v>
      </c>
    </row>
    <row r="255" spans="1:17" x14ac:dyDescent="0.25">
      <c r="A255" s="5">
        <f>ROUND((Online_RAW!B255-General!$B$10)*24,3)</f>
        <v>4.2169999999999996</v>
      </c>
      <c r="B255" s="5">
        <f>General!$B$12+Online_ANA!K255/1000+Online_ANA!L255/1000+Online_ANA!M255/1000/General!$B$22-SUM($P$2:P255)/1000/General!$B$24+SUM($Q$2:Q255)/1000/General!$B$24</f>
        <v>1.08</v>
      </c>
      <c r="C255" s="5">
        <f>Online_RAW!K255</f>
        <v>20.58</v>
      </c>
      <c r="D255" s="5">
        <f>Online_RAW!J255</f>
        <v>0.06</v>
      </c>
      <c r="E255" s="5">
        <f>(1-F255/100-G255/100)/(1-C255/100-D255/100-General!$B$17/100)</f>
        <v>1.0029481850388138</v>
      </c>
      <c r="F255" s="5">
        <f>N255*General!$B$14/(N255+O255)+O255*100/(N255+O255)</f>
        <v>20.8</v>
      </c>
      <c r="G255" s="5">
        <f>N255*General!$B$15/(N255+O255)</f>
        <v>0.04</v>
      </c>
      <c r="H255" s="5">
        <f>(N255+O255)*(1/General!$B$20)*((F255/100)-E255*(C255/100))*1000/B255</f>
        <v>7.9061233405537568</v>
      </c>
      <c r="I255" s="5">
        <f>(N255+O255)*(1/General!$B$20)*((D255/100)*E255-(G255/100))*1000/B255</f>
        <v>1.0012216295697205</v>
      </c>
      <c r="J255" s="5">
        <f t="shared" si="4"/>
        <v>0.12663875662475985</v>
      </c>
      <c r="K255" s="5">
        <f>MAX(Online_RAW!$L$2-Online_RAW!L255,0)</f>
        <v>0</v>
      </c>
      <c r="L255" s="5">
        <f>0.0039*(Online_RAW!M255)</f>
        <v>0</v>
      </c>
      <c r="M255" s="10">
        <f>Online_RAW!$N$2-Online_RAW!N255</f>
        <v>0</v>
      </c>
      <c r="N255" s="5">
        <f>Online_RAW!C255*60</f>
        <v>120.12104347826102</v>
      </c>
      <c r="O255" s="5">
        <f>MAX(0, Online_RAW!D255*60)</f>
        <v>0</v>
      </c>
      <c r="P255" s="5">
        <f>_xlfn.IFNA(VLOOKUP(A255,Sampling!$D$7:$E$14,2,FALSE),0)</f>
        <v>0</v>
      </c>
      <c r="Q255">
        <f>_xlfn.IFNA(VLOOKUP(A255,Refill!$D$6:$G$8,2,FALSE),0)</f>
        <v>0</v>
      </c>
    </row>
    <row r="256" spans="1:17" x14ac:dyDescent="0.25">
      <c r="A256" s="5">
        <f>ROUND((Online_RAW!B256-General!$B$10)*24,3)</f>
        <v>4.2329999999999997</v>
      </c>
      <c r="B256" s="5">
        <f>General!$B$12+Online_ANA!K256/1000+Online_ANA!L256/1000+Online_ANA!M256/1000/General!$B$22-SUM($P$2:P256)/1000/General!$B$24+SUM($Q$2:Q256)/1000/General!$B$24</f>
        <v>1.08</v>
      </c>
      <c r="C256" s="5">
        <f>Online_RAW!K256</f>
        <v>20.58</v>
      </c>
      <c r="D256" s="5">
        <f>Online_RAW!J256</f>
        <v>0.06</v>
      </c>
      <c r="E256" s="5">
        <f>(1-F256/100-G256/100)/(1-C256/100-D256/100-General!$B$17/100)</f>
        <v>1.0028414620090866</v>
      </c>
      <c r="F256" s="5">
        <f>N256*General!$B$14/(N256+O256)+O256*100/(N256+O256)</f>
        <v>20.808427617777735</v>
      </c>
      <c r="G256" s="5">
        <f>N256*General!$B$15/(N256+O256)</f>
        <v>3.9995743627384978E-2</v>
      </c>
      <c r="H256" s="5">
        <f>(N256+O256)*(1/General!$B$20)*((F256/100)-E256*(C256/100))*1000/B256</f>
        <v>8.43371136336234</v>
      </c>
      <c r="I256" s="5">
        <f>(N256+O256)*(1/General!$B$20)*((D256/100)*E256-(G256/100))*1000/B256</f>
        <v>1.0011629214318449</v>
      </c>
      <c r="J256" s="5">
        <f t="shared" si="4"/>
        <v>0.11870964967820558</v>
      </c>
      <c r="K256" s="5">
        <f>MAX(Online_RAW!$L$2-Online_RAW!L256,0)</f>
        <v>0</v>
      </c>
      <c r="L256" s="5">
        <f>0.0039*(Online_RAW!M256)</f>
        <v>0</v>
      </c>
      <c r="M256" s="10">
        <f>Online_RAW!$N$2-Online_RAW!N256</f>
        <v>0</v>
      </c>
      <c r="N256" s="5">
        <f>Online_RAW!C256*60</f>
        <v>120.114</v>
      </c>
      <c r="O256" s="5">
        <f>MAX(0, Online_RAW!D256*60)</f>
        <v>1.27826086956522E-2</v>
      </c>
      <c r="P256" s="5">
        <f>_xlfn.IFNA(VLOOKUP(A256,Sampling!$D$7:$E$14,2,FALSE),0)</f>
        <v>0</v>
      </c>
      <c r="Q256">
        <f>_xlfn.IFNA(VLOOKUP(A256,Refill!$D$6:$G$8,2,FALSE),0)</f>
        <v>0</v>
      </c>
    </row>
    <row r="257" spans="1:17" x14ac:dyDescent="0.25">
      <c r="A257" s="5">
        <f>ROUND((Online_RAW!B257-General!$B$10)*24,3)</f>
        <v>4.25</v>
      </c>
      <c r="B257" s="5">
        <f>General!$B$12+Online_ANA!K257/1000+Online_ANA!L257/1000+Online_ANA!M257/1000/General!$B$22-SUM($P$2:P257)/1000/General!$B$24+SUM($Q$2:Q257)/1000/General!$B$24</f>
        <v>1.08</v>
      </c>
      <c r="C257" s="5">
        <f>Online_RAW!K257</f>
        <v>20.58</v>
      </c>
      <c r="D257" s="5">
        <f>Online_RAW!J257</f>
        <v>0.06</v>
      </c>
      <c r="E257" s="5">
        <f>(1-F257/100-G257/100)/(1-C257/100-D257/100-General!$B$17/100)</f>
        <v>1.0028526092323122</v>
      </c>
      <c r="F257" s="5">
        <f>N257*General!$B$14/(N257+O257)+O257*100/(N257+O257)</f>
        <v>20.807547352882064</v>
      </c>
      <c r="G257" s="5">
        <f>N257*General!$B$15/(N257+O257)</f>
        <v>3.9996188205615117E-2</v>
      </c>
      <c r="H257" s="5">
        <f>(N257+O257)*(1/General!$B$20)*((F257/100)-E257*(C257/100))*1000/B257</f>
        <v>8.3648157104229313</v>
      </c>
      <c r="I257" s="5">
        <f>(N257+O257)*(1/General!$B$20)*((D257/100)*E257-(G257/100))*1000/B257</f>
        <v>0.99952166328782144</v>
      </c>
      <c r="J257" s="5">
        <f t="shared" si="4"/>
        <v>0.11949117564447632</v>
      </c>
      <c r="K257" s="5">
        <f>MAX(Online_RAW!$L$2-Online_RAW!L257,0)</f>
        <v>0</v>
      </c>
      <c r="L257" s="5">
        <f>0.0039*(Online_RAW!M257)</f>
        <v>0</v>
      </c>
      <c r="M257" s="10">
        <f>Online_RAW!$N$2-Online_RAW!N257</f>
        <v>0</v>
      </c>
      <c r="N257" s="5">
        <f>Online_RAW!C257*60</f>
        <v>119.9170909090908</v>
      </c>
      <c r="O257" s="5">
        <f>MAX(0, Online_RAW!D257*60)</f>
        <v>1.1428571428571399E-2</v>
      </c>
      <c r="P257" s="5">
        <f>_xlfn.IFNA(VLOOKUP(A257,Sampling!$D$7:$E$14,2,FALSE),0)</f>
        <v>0</v>
      </c>
      <c r="Q257">
        <f>_xlfn.IFNA(VLOOKUP(A257,Refill!$D$6:$G$8,2,FALSE),0)</f>
        <v>0</v>
      </c>
    </row>
    <row r="258" spans="1:17" x14ac:dyDescent="0.25">
      <c r="A258" s="5">
        <f>ROUND((Online_RAW!B258-General!$B$10)*24,3)</f>
        <v>4.2670000000000003</v>
      </c>
      <c r="B258" s="5">
        <f>General!$B$12+Online_ANA!K258/1000+Online_ANA!L258/1000+Online_ANA!M258/1000/General!$B$22-SUM($P$2:P258)/1000/General!$B$24+SUM($Q$2:Q258)/1000/General!$B$24</f>
        <v>1.08</v>
      </c>
      <c r="C258" s="5">
        <f>Online_RAW!K258</f>
        <v>20.57</v>
      </c>
      <c r="D258" s="5">
        <f>Online_RAW!J258</f>
        <v>0.06</v>
      </c>
      <c r="E258" s="5">
        <f>(1-F258/100-G258/100)/(1-C258/100-D258/100-General!$B$17/100)</f>
        <v>1.0028211287438427</v>
      </c>
      <c r="F258" s="5">
        <f>N258*General!$B$14/(N258+O258)+O258*100/(N258+O258)</f>
        <v>20.8</v>
      </c>
      <c r="G258" s="5">
        <f>N258*General!$B$15/(N258+O258)</f>
        <v>0.04</v>
      </c>
      <c r="H258" s="5">
        <f>(N258+O258)*(1/General!$B$20)*((F258/100)-E258*(C258/100))*1000/B258</f>
        <v>8.5238234457128748</v>
      </c>
      <c r="I258" s="5">
        <f>(N258+O258)*(1/General!$B$20)*((D258/100)*E258-(G258/100))*1000/B258</f>
        <v>0.99970864217463151</v>
      </c>
      <c r="J258" s="5">
        <f t="shared" si="4"/>
        <v>0.11728406255029167</v>
      </c>
      <c r="K258" s="5">
        <f>MAX(Online_RAW!$L$2-Online_RAW!L258,0)</f>
        <v>0</v>
      </c>
      <c r="L258" s="5">
        <f>0.0039*(Online_RAW!M258)</f>
        <v>0</v>
      </c>
      <c r="M258" s="10">
        <f>Online_RAW!$N$2-Online_RAW!N258</f>
        <v>0</v>
      </c>
      <c r="N258" s="5">
        <f>Online_RAW!C258*60</f>
        <v>119.98485714285719</v>
      </c>
      <c r="O258" s="5">
        <f>MAX(0, Online_RAW!D258*60)</f>
        <v>0</v>
      </c>
      <c r="P258" s="5">
        <f>_xlfn.IFNA(VLOOKUP(A258,Sampling!$D$7:$E$14,2,FALSE),0)</f>
        <v>0</v>
      </c>
      <c r="Q258">
        <f>_xlfn.IFNA(VLOOKUP(A258,Refill!$D$6:$G$8,2,FALSE),0)</f>
        <v>0</v>
      </c>
    </row>
    <row r="259" spans="1:17" x14ac:dyDescent="0.25">
      <c r="A259" s="5">
        <f>ROUND((Online_RAW!B259-General!$B$10)*24,3)</f>
        <v>4.2830000000000004</v>
      </c>
      <c r="B259" s="5">
        <f>General!$B$12+Online_ANA!K259/1000+Online_ANA!L259/1000+Online_ANA!M259/1000/General!$B$22-SUM($P$2:P259)/1000/General!$B$24+SUM($Q$2:Q259)/1000/General!$B$24</f>
        <v>1.08</v>
      </c>
      <c r="C259" s="5">
        <f>Online_RAW!K259</f>
        <v>20.57</v>
      </c>
      <c r="D259" s="5">
        <f>Online_RAW!J259</f>
        <v>0.06</v>
      </c>
      <c r="E259" s="5">
        <f>(1-F259/100-G259/100)/(1-C259/100-D259/100-General!$B$17/100)</f>
        <v>1.0027032943153542</v>
      </c>
      <c r="F259" s="5">
        <f>N259*General!$B$14/(N259+O259)+O259*100/(N259+O259)</f>
        <v>20.809306232655818</v>
      </c>
      <c r="G259" s="5">
        <f>N259*General!$B$15/(N259+O259)</f>
        <v>3.9995299882497067E-2</v>
      </c>
      <c r="H259" s="5">
        <f>(N259+O259)*(1/General!$B$20)*((F259/100)-E259*(C259/100))*1000/B259</f>
        <v>9.1061576644688849</v>
      </c>
      <c r="I259" s="5">
        <f>(N259+O259)*(1/General!$B$20)*((D259/100)*E259-(G259/100))*1000/B259</f>
        <v>0.99969233534496138</v>
      </c>
      <c r="J259" s="5">
        <f t="shared" si="4"/>
        <v>0.10978201478386859</v>
      </c>
      <c r="K259" s="5">
        <f>MAX(Online_RAW!$L$2-Online_RAW!L259,0)</f>
        <v>0</v>
      </c>
      <c r="L259" s="5">
        <f>0.0039*(Online_RAW!M259)</f>
        <v>0</v>
      </c>
      <c r="M259" s="10">
        <f>Online_RAW!$N$2-Online_RAW!N259</f>
        <v>0</v>
      </c>
      <c r="N259" s="5">
        <f>Online_RAW!C259*60</f>
        <v>119.9829</v>
      </c>
      <c r="O259" s="5">
        <f>MAX(0, Online_RAW!D259*60)</f>
        <v>1.41E-2</v>
      </c>
      <c r="P259" s="5">
        <f>_xlfn.IFNA(VLOOKUP(A259,Sampling!$D$7:$E$14,2,FALSE),0)</f>
        <v>0</v>
      </c>
      <c r="Q259">
        <f>_xlfn.IFNA(VLOOKUP(A259,Refill!$D$6:$G$8,2,FALSE),0)</f>
        <v>0</v>
      </c>
    </row>
    <row r="260" spans="1:17" x14ac:dyDescent="0.25">
      <c r="A260" s="5">
        <f>ROUND((Online_RAW!B260-General!$B$10)*24,3)</f>
        <v>4.3</v>
      </c>
      <c r="B260" s="5">
        <f>General!$B$12+Online_ANA!K260/1000+Online_ANA!L260/1000+Online_ANA!M260/1000/General!$B$22-SUM($P$2:P260)/1000/General!$B$24+SUM($Q$2:Q260)/1000/General!$B$24</f>
        <v>1.08</v>
      </c>
      <c r="C260" s="5">
        <f>Online_RAW!K260</f>
        <v>20.565000000000001</v>
      </c>
      <c r="D260" s="5">
        <f>Online_RAW!J260</f>
        <v>0.06</v>
      </c>
      <c r="E260" s="5">
        <f>(1-F260/100-G260/100)/(1-C260/100-D260/100-General!$B$17/100)</f>
        <v>1.00262408483401</v>
      </c>
      <c r="F260" s="5">
        <f>N260*General!$B$14/(N260+O260)+O260*100/(N260+O260)</f>
        <v>20.810546321740286</v>
      </c>
      <c r="G260" s="5">
        <f>N260*General!$B$15/(N260+O260)</f>
        <v>3.9994673574878639E-2</v>
      </c>
      <c r="H260" s="5">
        <f>(N260+O260)*(1/General!$B$20)*((F260/100)-E260*(C260/100))*1000/B260</f>
        <v>9.5094580371182698</v>
      </c>
      <c r="I260" s="5">
        <f>(N260+O260)*(1/General!$B$20)*((D260/100)*E260-(G260/100))*1000/B260</f>
        <v>1.0008091182506975</v>
      </c>
      <c r="J260" s="5">
        <f t="shared" si="4"/>
        <v>0.10524354956341771</v>
      </c>
      <c r="K260" s="5">
        <f>MAX(Online_RAW!$L$2-Online_RAW!L260,0)</f>
        <v>0</v>
      </c>
      <c r="L260" s="5">
        <f>0.0039*(Online_RAW!M260)</f>
        <v>0</v>
      </c>
      <c r="M260" s="10">
        <f>Online_RAW!$N$2-Online_RAW!N260</f>
        <v>0</v>
      </c>
      <c r="N260" s="5">
        <f>Online_RAW!C260*60</f>
        <v>120.13963636363619</v>
      </c>
      <c r="O260" s="5">
        <f>MAX(0, Online_RAW!D260*60)</f>
        <v>1.6000000000000021E-2</v>
      </c>
      <c r="P260" s="5">
        <f>_xlfn.IFNA(VLOOKUP(A260,Sampling!$D$7:$E$14,2,FALSE),0)</f>
        <v>0</v>
      </c>
      <c r="Q260">
        <f>_xlfn.IFNA(VLOOKUP(A260,Refill!$D$6:$G$8,2,FALSE),0)</f>
        <v>0</v>
      </c>
    </row>
    <row r="261" spans="1:17" x14ac:dyDescent="0.25">
      <c r="A261" s="5">
        <f>ROUND((Online_RAW!B261-General!$B$10)*24,3)</f>
        <v>4.3170000000000002</v>
      </c>
      <c r="B261" s="5">
        <f>General!$B$12+Online_ANA!K261/1000+Online_ANA!L261/1000+Online_ANA!M261/1000/General!$B$22-SUM($P$2:P261)/1000/General!$B$24+SUM($Q$2:Q261)/1000/General!$B$24</f>
        <v>1.08</v>
      </c>
      <c r="C261" s="5">
        <f>Online_RAW!K261</f>
        <v>20.56</v>
      </c>
      <c r="D261" s="5">
        <f>Online_RAW!J261</f>
        <v>0.06</v>
      </c>
      <c r="E261" s="5">
        <f>(1-F261/100-G261/100)/(1-C261/100-D261/100-General!$B$17/100)</f>
        <v>1.002694104636491</v>
      </c>
      <c r="F261" s="5">
        <f>N261*General!$B$14/(N261+O261)+O261*100/(N261+O261)</f>
        <v>20.8</v>
      </c>
      <c r="G261" s="5">
        <f>N261*General!$B$15/(N261+O261)</f>
        <v>0.04</v>
      </c>
      <c r="H261" s="5">
        <f>(N261+O261)*(1/General!$B$20)*((F261/100)-E261*(C261/100))*1000/B261</f>
        <v>9.1559792976919141</v>
      </c>
      <c r="I261" s="5">
        <f>(N261+O261)*(1/General!$B$20)*((D261/100)*E261-(G261/100))*1000/B261</f>
        <v>0.99994803756904072</v>
      </c>
      <c r="J261" s="5">
        <f t="shared" si="4"/>
        <v>0.10921257083020193</v>
      </c>
      <c r="K261" s="5">
        <f>MAX(Online_RAW!$L$2-Online_RAW!L261,0)</f>
        <v>0</v>
      </c>
      <c r="L261" s="5">
        <f>0.0039*(Online_RAW!M261)</f>
        <v>0</v>
      </c>
      <c r="M261" s="10">
        <f>Online_RAW!$N$2-Online_RAW!N261</f>
        <v>0</v>
      </c>
      <c r="N261" s="5">
        <f>Online_RAW!C261*60</f>
        <v>120.05895652173899</v>
      </c>
      <c r="O261" s="5">
        <f>MAX(0, Online_RAW!D261*60)</f>
        <v>0</v>
      </c>
      <c r="P261" s="5">
        <f>_xlfn.IFNA(VLOOKUP(A261,Sampling!$D$7:$E$14,2,FALSE),0)</f>
        <v>0</v>
      </c>
      <c r="Q261">
        <f>_xlfn.IFNA(VLOOKUP(A261,Refill!$D$6:$G$8,2,FALSE),0)</f>
        <v>0</v>
      </c>
    </row>
    <row r="262" spans="1:17" x14ac:dyDescent="0.25">
      <c r="A262" s="5">
        <f>ROUND((Online_RAW!B262-General!$B$10)*24,3)</f>
        <v>4.3330000000000002</v>
      </c>
      <c r="B262" s="5">
        <f>General!$B$12+Online_ANA!K262/1000+Online_ANA!L262/1000+Online_ANA!M262/1000/General!$B$22-SUM($P$2:P262)/1000/General!$B$24+SUM($Q$2:Q262)/1000/General!$B$24</f>
        <v>1.08</v>
      </c>
      <c r="C262" s="5">
        <f>Online_RAW!K262</f>
        <v>20.56</v>
      </c>
      <c r="D262" s="5">
        <f>Online_RAW!J262</f>
        <v>0.06</v>
      </c>
      <c r="E262" s="5">
        <f>(1-F262/100-G262/100)/(1-C262/100-D262/100-General!$B$17/100)</f>
        <v>1.0025345688036793</v>
      </c>
      <c r="F262" s="5">
        <f>N262*General!$B$14/(N262+O262)+O262*100/(N262+O262)</f>
        <v>20.812601288768171</v>
      </c>
      <c r="G262" s="5">
        <f>N262*General!$B$15/(N262+O262)</f>
        <v>3.999363571274335E-2</v>
      </c>
      <c r="H262" s="5">
        <f>(N262+O262)*(1/General!$B$20)*((F262/100)-E262*(C262/100))*1000/B262</f>
        <v>9.9377397781524763</v>
      </c>
      <c r="I262" s="5">
        <f>(N262+O262)*(1/General!$B$20)*((D262/100)*E262-(G262/100))*1000/B262</f>
        <v>0.99919577828356598</v>
      </c>
      <c r="J262" s="5">
        <f t="shared" si="4"/>
        <v>0.100545576820218</v>
      </c>
      <c r="K262" s="5">
        <f>MAX(Online_RAW!$L$2-Online_RAW!L262,0)</f>
        <v>0</v>
      </c>
      <c r="L262" s="5">
        <f>0.0039*(Online_RAW!M262)</f>
        <v>0</v>
      </c>
      <c r="M262" s="10">
        <f>Online_RAW!$N$2-Online_RAW!N262</f>
        <v>0</v>
      </c>
      <c r="N262" s="5">
        <f>Online_RAW!C262*60</f>
        <v>119.96863636363621</v>
      </c>
      <c r="O262" s="5">
        <f>MAX(0, Online_RAW!D262*60)</f>
        <v>1.9090909090909079E-2</v>
      </c>
      <c r="P262" s="5">
        <f>_xlfn.IFNA(VLOOKUP(A262,Sampling!$D$7:$E$14,2,FALSE),0)</f>
        <v>0</v>
      </c>
      <c r="Q262">
        <f>_xlfn.IFNA(VLOOKUP(A262,Refill!$D$6:$G$8,2,FALSE),0)</f>
        <v>0</v>
      </c>
    </row>
    <row r="263" spans="1:17" x14ac:dyDescent="0.25">
      <c r="A263" s="5">
        <f>ROUND((Online_RAW!B263-General!$B$10)*24,3)</f>
        <v>4.3499999999999996</v>
      </c>
      <c r="B263" s="5">
        <f>General!$B$12+Online_ANA!K263/1000+Online_ANA!L263/1000+Online_ANA!M263/1000/General!$B$22-SUM($P$2:P263)/1000/General!$B$24+SUM($Q$2:Q263)/1000/General!$B$24</f>
        <v>1.08</v>
      </c>
      <c r="C263" s="5">
        <f>Online_RAW!K263</f>
        <v>20.57</v>
      </c>
      <c r="D263" s="5">
        <f>Online_RAW!J263</f>
        <v>0.06</v>
      </c>
      <c r="E263" s="5">
        <f>(1-F263/100-G263/100)/(1-C263/100-D263/100-General!$B$17/100)</f>
        <v>1.0026826208366506</v>
      </c>
      <c r="F263" s="5">
        <f>N263*General!$B$14/(N263+O263)+O263*100/(N263+O263)</f>
        <v>20.810938966018146</v>
      </c>
      <c r="G263" s="5">
        <f>N263*General!$B$15/(N263+O263)</f>
        <v>3.9994475269687801E-2</v>
      </c>
      <c r="H263" s="5">
        <f>(N263+O263)*(1/General!$B$20)*((F263/100)-E263*(C263/100))*1000/B263</f>
        <v>9.2068695077650311</v>
      </c>
      <c r="I263" s="5">
        <f>(N263+O263)*(1/General!$B$20)*((D263/100)*E263-(G263/100))*1000/B263</f>
        <v>0.99953010024395328</v>
      </c>
      <c r="J263" s="5">
        <f t="shared" si="4"/>
        <v>0.10856351329851631</v>
      </c>
      <c r="K263" s="5">
        <f>MAX(Online_RAW!$L$2-Online_RAW!L263,0)</f>
        <v>0</v>
      </c>
      <c r="L263" s="5">
        <f>0.0039*(Online_RAW!M263)</f>
        <v>0</v>
      </c>
      <c r="M263" s="10">
        <f>Online_RAW!$N$2-Online_RAW!N263</f>
        <v>0</v>
      </c>
      <c r="N263" s="5">
        <f>Online_RAW!C263*60</f>
        <v>119.96342857142879</v>
      </c>
      <c r="O263" s="5">
        <f>MAX(0, Online_RAW!D263*60)</f>
        <v>1.657142857142856E-2</v>
      </c>
      <c r="P263" s="5">
        <f>_xlfn.IFNA(VLOOKUP(A263,Sampling!$D$7:$E$14,2,FALSE),0)</f>
        <v>0</v>
      </c>
      <c r="Q263">
        <f>_xlfn.IFNA(VLOOKUP(A263,Refill!$D$6:$G$8,2,FALSE),0)</f>
        <v>0</v>
      </c>
    </row>
    <row r="264" spans="1:17" x14ac:dyDescent="0.25">
      <c r="A264" s="5">
        <f>ROUND((Online_RAW!B264-General!$B$10)*24,3)</f>
        <v>4.367</v>
      </c>
      <c r="B264" s="5">
        <f>General!$B$12+Online_ANA!K264/1000+Online_ANA!L264/1000+Online_ANA!M264/1000/General!$B$22-SUM($P$2:P264)/1000/General!$B$24+SUM($Q$2:Q264)/1000/General!$B$24</f>
        <v>1.08</v>
      </c>
      <c r="C264" s="5">
        <f>Online_RAW!K264</f>
        <v>20.574999999999999</v>
      </c>
      <c r="D264" s="5">
        <f>Online_RAW!J264</f>
        <v>0.06</v>
      </c>
      <c r="E264" s="5">
        <f>(1-F264/100-G264/100)/(1-C264/100-D264/100-General!$B$17/100)</f>
        <v>1.0028170955069624</v>
      </c>
      <c r="F264" s="5">
        <f>N264*General!$B$14/(N264+O264)+O264*100/(N264+O264)</f>
        <v>20.805335152859783</v>
      </c>
      <c r="G264" s="5">
        <f>N264*General!$B$15/(N264+O264)</f>
        <v>3.9997305478353645E-2</v>
      </c>
      <c r="H264" s="5">
        <f>(N264+O264)*(1/General!$B$20)*((F264/100)-E264*(C264/100))*1000/B264</f>
        <v>8.5485130668554934</v>
      </c>
      <c r="I264" s="5">
        <f>(N264+O264)*(1/General!$B$20)*((D264/100)*E264-(G264/100))*1000/B264</f>
        <v>1.0003759358861444</v>
      </c>
      <c r="J264" s="5">
        <f t="shared" si="4"/>
        <v>0.11702338501005827</v>
      </c>
      <c r="K264" s="5">
        <f>MAX(Online_RAW!$L$2-Online_RAW!L264,0)</f>
        <v>0</v>
      </c>
      <c r="L264" s="5">
        <f>0.0039*(Online_RAW!M264)</f>
        <v>0</v>
      </c>
      <c r="M264" s="10">
        <f>Online_RAW!$N$2-Online_RAW!N264</f>
        <v>0</v>
      </c>
      <c r="N264" s="5">
        <f>Online_RAW!C264*60</f>
        <v>120.0422608695654</v>
      </c>
      <c r="O264" s="5">
        <f>MAX(0, Online_RAW!D264*60)</f>
        <v>8.08695652173912E-3</v>
      </c>
      <c r="P264" s="5">
        <f>_xlfn.IFNA(VLOOKUP(A264,Sampling!$D$7:$E$14,2,FALSE),0)</f>
        <v>0</v>
      </c>
      <c r="Q264">
        <f>_xlfn.IFNA(VLOOKUP(A264,Refill!$D$6:$G$8,2,FALSE),0)</f>
        <v>0</v>
      </c>
    </row>
    <row r="265" spans="1:17" x14ac:dyDescent="0.25">
      <c r="A265" s="5">
        <f>ROUND((Online_RAW!B265-General!$B$10)*24,3)</f>
        <v>4.383</v>
      </c>
      <c r="B265" s="5">
        <f>General!$B$12+Online_ANA!K265/1000+Online_ANA!L265/1000+Online_ANA!M265/1000/General!$B$22-SUM($P$2:P265)/1000/General!$B$24+SUM($Q$2:Q265)/1000/General!$B$24</f>
        <v>1.08</v>
      </c>
      <c r="C265" s="5">
        <f>Online_RAW!K265</f>
        <v>20.574999999999999</v>
      </c>
      <c r="D265" s="5">
        <f>Online_RAW!J265</f>
        <v>0.06</v>
      </c>
      <c r="E265" s="5">
        <f>(1-F265/100-G265/100)/(1-C265/100-D265/100-General!$B$17/100)</f>
        <v>1.0027691746599092</v>
      </c>
      <c r="F265" s="5">
        <f>N265*General!$B$14/(N265+O265)+O265*100/(N265+O265)</f>
        <v>20.809119567224652</v>
      </c>
      <c r="G265" s="5">
        <f>N265*General!$B$15/(N265+O265)</f>
        <v>3.9995394157967351E-2</v>
      </c>
      <c r="H265" s="5">
        <f>(N265+O265)*(1/General!$B$20)*((F265/100)-E265*(C265/100))*1000/B265</f>
        <v>8.7868470466428636</v>
      </c>
      <c r="I265" s="5">
        <f>(N265+O265)*(1/General!$B$20)*((D265/100)*E265-(G265/100))*1000/B265</f>
        <v>1.0005281134138639</v>
      </c>
      <c r="J265" s="5">
        <f t="shared" si="4"/>
        <v>0.11386656762121852</v>
      </c>
      <c r="K265" s="5">
        <f>MAX(Online_RAW!$L$2-Online_RAW!L265,0)</f>
        <v>0</v>
      </c>
      <c r="L265" s="5">
        <f>0.0039*(Online_RAW!M265)</f>
        <v>0</v>
      </c>
      <c r="M265" s="10">
        <f>Online_RAW!$N$2-Online_RAW!N265</f>
        <v>0</v>
      </c>
      <c r="N265" s="5">
        <f>Online_RAW!C265*60</f>
        <v>120.06052173913021</v>
      </c>
      <c r="O265" s="5">
        <f>MAX(0, Online_RAW!D265*60)</f>
        <v>1.3826086956521761E-2</v>
      </c>
      <c r="P265" s="5">
        <f>_xlfn.IFNA(VLOOKUP(A265,Sampling!$D$7:$E$14,2,FALSE),0)</f>
        <v>0</v>
      </c>
      <c r="Q265">
        <f>_xlfn.IFNA(VLOOKUP(A265,Refill!$D$6:$G$8,2,FALSE),0)</f>
        <v>0</v>
      </c>
    </row>
    <row r="266" spans="1:17" x14ac:dyDescent="0.25">
      <c r="A266" s="5">
        <f>ROUND((Online_RAW!B266-General!$B$10)*24,3)</f>
        <v>4.4000000000000004</v>
      </c>
      <c r="B266" s="5">
        <f>General!$B$12+Online_ANA!K266/1000+Online_ANA!L266/1000+Online_ANA!M266/1000/General!$B$22-SUM($P$2:P266)/1000/General!$B$24+SUM($Q$2:Q266)/1000/General!$B$24</f>
        <v>1.08</v>
      </c>
      <c r="C266" s="5">
        <f>Online_RAW!K266</f>
        <v>20.58</v>
      </c>
      <c r="D266" s="5">
        <f>Online_RAW!J266</f>
        <v>7.0000000000000007E-2</v>
      </c>
      <c r="E266" s="5">
        <f>(1-F266/100-G266/100)/(1-C266/100-D266/100-General!$B$17/100)</f>
        <v>1.0030752735336406</v>
      </c>
      <c r="F266" s="5">
        <f>N266*General!$B$14/(N266+O266)+O266*100/(N266+O266)</f>
        <v>20.8</v>
      </c>
      <c r="G266" s="5">
        <f>N266*General!$B$15/(N266+O266)</f>
        <v>0.04</v>
      </c>
      <c r="H266" s="5">
        <f>(N266+O266)*(1/General!$B$20)*((F266/100)-E266*(C266/100))*1000/B266</f>
        <v>7.7657148394218316</v>
      </c>
      <c r="I266" s="5">
        <f>(N266+O266)*(1/General!$B$20)*((D266/100)*E266-(G266/100))*1000/B266</f>
        <v>1.4972998553325991</v>
      </c>
      <c r="J266" s="5">
        <f t="shared" si="4"/>
        <v>0.19280901839605472</v>
      </c>
      <c r="K266" s="5">
        <f>MAX(Online_RAW!$L$2-Online_RAW!L266,0)</f>
        <v>0</v>
      </c>
      <c r="L266" s="5">
        <f>0.0039*(Online_RAW!M266)</f>
        <v>0</v>
      </c>
      <c r="M266" s="10">
        <f>Online_RAW!$N$2-Online_RAW!N266</f>
        <v>0</v>
      </c>
      <c r="N266" s="5">
        <f>Online_RAW!C266*60</f>
        <v>119.956956521739</v>
      </c>
      <c r="O266" s="5">
        <f>MAX(0, Online_RAW!D266*60)</f>
        <v>0</v>
      </c>
      <c r="P266" s="5">
        <f>_xlfn.IFNA(VLOOKUP(A266,Sampling!$D$7:$E$14,2,FALSE),0)</f>
        <v>0</v>
      </c>
      <c r="Q266">
        <f>_xlfn.IFNA(VLOOKUP(A266,Refill!$D$6:$G$8,2,FALSE),0)</f>
        <v>0</v>
      </c>
    </row>
    <row r="267" spans="1:17" x14ac:dyDescent="0.25">
      <c r="A267" s="5">
        <f>ROUND((Online_RAW!B267-General!$B$10)*24,3)</f>
        <v>4.4169999999999998</v>
      </c>
      <c r="B267" s="5">
        <f>General!$B$12+Online_ANA!K267/1000+Online_ANA!L267/1000+Online_ANA!M267/1000/General!$B$22-SUM($P$2:P267)/1000/General!$B$24+SUM($Q$2:Q267)/1000/General!$B$24</f>
        <v>1.08</v>
      </c>
      <c r="C267" s="5">
        <f>Online_RAW!K267</f>
        <v>20.6</v>
      </c>
      <c r="D267" s="5">
        <f>Online_RAW!J267</f>
        <v>6.5000000000000002E-2</v>
      </c>
      <c r="E267" s="5">
        <f>(1-F267/100-G267/100)/(1-C267/100-D267/100-General!$B$17/100)</f>
        <v>1.0032659666773909</v>
      </c>
      <c r="F267" s="5">
        <f>N267*General!$B$14/(N267+O267)+O267*100/(N267+O267)</f>
        <v>20.8</v>
      </c>
      <c r="G267" s="5">
        <f>N267*General!$B$15/(N267+O267)</f>
        <v>0.04</v>
      </c>
      <c r="H267" s="5">
        <f>(N267+O267)*(1/General!$B$20)*((F267/100)-E267*(C267/100))*1000/B267</f>
        <v>6.5778966627063884</v>
      </c>
      <c r="I267" s="5">
        <f>(N267+O267)*(1/General!$B$20)*((D267/100)*E267-(G267/100))*1000/B267</f>
        <v>1.2495665040419466</v>
      </c>
      <c r="J267" s="5">
        <f t="shared" si="4"/>
        <v>0.18996444731739356</v>
      </c>
      <c r="K267" s="5">
        <f>MAX(Online_RAW!$L$2-Online_RAW!L267,0)</f>
        <v>0</v>
      </c>
      <c r="L267" s="5">
        <f>0.0039*(Online_RAW!M267)</f>
        <v>0</v>
      </c>
      <c r="M267" s="10">
        <f>Online_RAW!$N$2-Online_RAW!N267</f>
        <v>0</v>
      </c>
      <c r="N267" s="5">
        <f>Online_RAW!C267*60</f>
        <v>119.974857142857</v>
      </c>
      <c r="O267" s="5">
        <f>MAX(0, Online_RAW!D267*60)</f>
        <v>0</v>
      </c>
      <c r="P267" s="5">
        <f>_xlfn.IFNA(VLOOKUP(A267,Sampling!$D$7:$E$14,2,FALSE),0)</f>
        <v>0</v>
      </c>
      <c r="Q267">
        <f>_xlfn.IFNA(VLOOKUP(A267,Refill!$D$6:$G$8,2,FALSE),0)</f>
        <v>0</v>
      </c>
    </row>
    <row r="268" spans="1:17" x14ac:dyDescent="0.25">
      <c r="A268" s="5">
        <f>ROUND((Online_RAW!B268-General!$B$10)*24,3)</f>
        <v>4.4329999999999998</v>
      </c>
      <c r="B268" s="5">
        <f>General!$B$12+Online_ANA!K268/1000+Online_ANA!L268/1000+Online_ANA!M268/1000/General!$B$22-SUM($P$2:P268)/1000/General!$B$24+SUM($Q$2:Q268)/1000/General!$B$24</f>
        <v>1.08</v>
      </c>
      <c r="C268" s="5">
        <f>Online_RAW!K268</f>
        <v>20.594999999999999</v>
      </c>
      <c r="D268" s="5">
        <f>Online_RAW!J268</f>
        <v>0.06</v>
      </c>
      <c r="E268" s="5">
        <f>(1-F268/100-G268/100)/(1-C268/100-D268/100-General!$B$17/100)</f>
        <v>1.0031388298598249</v>
      </c>
      <c r="F268" s="5">
        <f>N268*General!$B$14/(N268+O268)+O268*100/(N268+O268)</f>
        <v>20.8</v>
      </c>
      <c r="G268" s="5">
        <f>N268*General!$B$15/(N268+O268)</f>
        <v>0.04</v>
      </c>
      <c r="H268" s="5">
        <f>(N268+O268)*(1/General!$B$20)*((F268/100)-E268*(C268/100))*1000/B268</f>
        <v>6.955151274635905</v>
      </c>
      <c r="I268" s="5">
        <f>(N268+O268)*(1/General!$B$20)*((D268/100)*E268-(G268/100))*1000/B268</f>
        <v>1.000406742337894</v>
      </c>
      <c r="J268" s="5">
        <f t="shared" si="4"/>
        <v>0.14383680567613019</v>
      </c>
      <c r="K268" s="5">
        <f>MAX(Online_RAW!$L$2-Online_RAW!L268,0)</f>
        <v>0</v>
      </c>
      <c r="L268" s="5">
        <f>0.0039*(Online_RAW!M268)</f>
        <v>0</v>
      </c>
      <c r="M268" s="10">
        <f>Online_RAW!$N$2-Online_RAW!N268</f>
        <v>0</v>
      </c>
      <c r="N268" s="5">
        <f>Online_RAW!C268*60</f>
        <v>119.955272727273</v>
      </c>
      <c r="O268" s="5">
        <f>MAX(0, Online_RAW!D268*60)</f>
        <v>0</v>
      </c>
      <c r="P268" s="5">
        <f>_xlfn.IFNA(VLOOKUP(A268,Sampling!$D$7:$E$14,2,FALSE),0)</f>
        <v>0</v>
      </c>
      <c r="Q268">
        <f>_xlfn.IFNA(VLOOKUP(A268,Refill!$D$6:$G$8,2,FALSE),0)</f>
        <v>0</v>
      </c>
    </row>
    <row r="269" spans="1:17" x14ac:dyDescent="0.25">
      <c r="A269" s="5">
        <f>ROUND((Online_RAW!B269-General!$B$10)*24,3)</f>
        <v>4.45</v>
      </c>
      <c r="B269" s="5">
        <f>General!$B$12+Online_ANA!K269/1000+Online_ANA!L269/1000+Online_ANA!M269/1000/General!$B$22-SUM($P$2:P269)/1000/General!$B$24+SUM($Q$2:Q269)/1000/General!$B$24</f>
        <v>1.08</v>
      </c>
      <c r="C269" s="5">
        <f>Online_RAW!K269</f>
        <v>20.58</v>
      </c>
      <c r="D269" s="5">
        <f>Online_RAW!J269</f>
        <v>6.6666666666666693E-2</v>
      </c>
      <c r="E269" s="5">
        <f>(1-F269/100-G269/100)/(1-C269/100-D269/100-General!$B$17/100)</f>
        <v>1.0026682259561901</v>
      </c>
      <c r="F269" s="5">
        <f>N269*General!$B$14/(N269+O269)+O269*100/(N269+O269)</f>
        <v>20.828795414633916</v>
      </c>
      <c r="G269" s="5">
        <f>N269*General!$B$15/(N269+O269)</f>
        <v>3.9985456861296002E-2</v>
      </c>
      <c r="H269" s="5">
        <f>(N269+O269)*(1/General!$B$20)*((F269/100)-E269*(C269/100))*1000/B269</f>
        <v>9.6299174962220224</v>
      </c>
      <c r="I269" s="5">
        <f>(N269+O269)*(1/General!$B$20)*((D269/100)*E269-(G269/100))*1000/B269</f>
        <v>1.334054056682936</v>
      </c>
      <c r="J269" s="5">
        <f t="shared" si="4"/>
        <v>0.13853224154893412</v>
      </c>
      <c r="K269" s="5">
        <f>MAX(Online_RAW!$L$2-Online_RAW!L269,0)</f>
        <v>0</v>
      </c>
      <c r="L269" s="5">
        <f>0.0039*(Online_RAW!M269)</f>
        <v>0</v>
      </c>
      <c r="M269" s="10">
        <f>Online_RAW!$N$2-Online_RAW!N269</f>
        <v>0</v>
      </c>
      <c r="N269" s="5">
        <f>Online_RAW!C269*60</f>
        <v>120.189714285714</v>
      </c>
      <c r="O269" s="5">
        <f>MAX(0, Online_RAW!D269*60)</f>
        <v>4.371428571428574E-2</v>
      </c>
      <c r="P269" s="5">
        <f>_xlfn.IFNA(VLOOKUP(A269,Sampling!$D$7:$E$14,2,FALSE),0)</f>
        <v>0</v>
      </c>
      <c r="Q269">
        <f>_xlfn.IFNA(VLOOKUP(A269,Refill!$D$6:$G$8,2,FALSE),0)</f>
        <v>0</v>
      </c>
    </row>
    <row r="270" spans="1:17" x14ac:dyDescent="0.25">
      <c r="A270" s="5">
        <f>ROUND((Online_RAW!B270-General!$B$10)*24,3)</f>
        <v>4.4669999999999996</v>
      </c>
      <c r="B270" s="5">
        <f>General!$B$12+Online_ANA!K270/1000+Online_ANA!L270/1000+Online_ANA!M270/1000/General!$B$22-SUM($P$2:P270)/1000/General!$B$24+SUM($Q$2:Q270)/1000/General!$B$24</f>
        <v>1.08</v>
      </c>
      <c r="C270" s="5">
        <f>Online_RAW!K270</f>
        <v>20.59</v>
      </c>
      <c r="D270" s="5">
        <f>Online_RAW!J270</f>
        <v>7.0000000000000007E-2</v>
      </c>
      <c r="E270" s="5">
        <f>(1-F270/100-G270/100)/(1-C270/100-D270/100-General!$B$17/100)</f>
        <v>1.0030112338818082</v>
      </c>
      <c r="F270" s="5">
        <f>N270*General!$B$14/(N270+O270)+O270*100/(N270+O270)</f>
        <v>20.815091571252651</v>
      </c>
      <c r="G270" s="5">
        <f>N270*General!$B$15/(N270+O270)</f>
        <v>3.999237799431684E-2</v>
      </c>
      <c r="H270" s="5">
        <f>(N270+O270)*(1/General!$B$20)*((F270/100)-E270*(C270/100))*1000/B270</f>
        <v>8.0816043083563009</v>
      </c>
      <c r="I270" s="5">
        <f>(N270+O270)*(1/General!$B$20)*((D270/100)*E270-(G270/100))*1000/B270</f>
        <v>1.4974113776615656</v>
      </c>
      <c r="J270" s="5">
        <f t="shared" si="4"/>
        <v>0.18528640113117845</v>
      </c>
      <c r="K270" s="5">
        <f>MAX(Online_RAW!$L$2-Online_RAW!L270,0)</f>
        <v>0</v>
      </c>
      <c r="L270" s="5">
        <f>0.0039*(Online_RAW!M270)</f>
        <v>0</v>
      </c>
      <c r="M270" s="10">
        <f>Online_RAW!$N$2-Online_RAW!N270</f>
        <v>0</v>
      </c>
      <c r="N270" s="5">
        <f>Online_RAW!C270*60</f>
        <v>119.9305714285716</v>
      </c>
      <c r="O270" s="5">
        <f>MAX(0, Online_RAW!D270*60)</f>
        <v>2.2857142857142861E-2</v>
      </c>
      <c r="P270" s="5">
        <f>_xlfn.IFNA(VLOOKUP(A270,Sampling!$D$7:$E$14,2,FALSE),0)</f>
        <v>0</v>
      </c>
      <c r="Q270">
        <f>_xlfn.IFNA(VLOOKUP(A270,Refill!$D$6:$G$8,2,FALSE),0)</f>
        <v>0</v>
      </c>
    </row>
    <row r="271" spans="1:17" x14ac:dyDescent="0.25">
      <c r="A271" s="5">
        <f>ROUND((Online_RAW!B271-General!$B$10)*24,3)</f>
        <v>4.4829999999999997</v>
      </c>
      <c r="B271" s="5">
        <f>General!$B$12+Online_ANA!K271/1000+Online_ANA!L271/1000+Online_ANA!M271/1000/General!$B$22-SUM($P$2:P271)/1000/General!$B$24+SUM($Q$2:Q271)/1000/General!$B$24</f>
        <v>1.08</v>
      </c>
      <c r="C271" s="5">
        <f>Online_RAW!K271</f>
        <v>20.6</v>
      </c>
      <c r="D271" s="5">
        <f>Online_RAW!J271</f>
        <v>7.0000000000000007E-2</v>
      </c>
      <c r="E271" s="5">
        <f>(1-F271/100-G271/100)/(1-C271/100-D271/100-General!$B$17/100)</f>
        <v>1.0033272691554258</v>
      </c>
      <c r="F271" s="5">
        <f>N271*General!$B$14/(N271+O271)+O271*100/(N271+O271)</f>
        <v>20.800179820179821</v>
      </c>
      <c r="G271" s="5">
        <f>N271*General!$B$15/(N271+O271)</f>
        <v>3.9999909181727369E-2</v>
      </c>
      <c r="H271" s="5">
        <f>(N271+O271)*(1/General!$B$20)*((F271/100)-E271*(C271/100))*1000/B271</f>
        <v>6.5321135428068242</v>
      </c>
      <c r="I271" s="5">
        <f>(N271+O271)*(1/General!$B$20)*((D271/100)*E271-(G271/100))*1000/B271</f>
        <v>1.5002147793944032</v>
      </c>
      <c r="J271" s="5">
        <f t="shared" si="4"/>
        <v>0.22966759067537068</v>
      </c>
      <c r="K271" s="5">
        <f>MAX(Online_RAW!$L$2-Online_RAW!L271,0)</f>
        <v>0</v>
      </c>
      <c r="L271" s="5">
        <f>0.0039*(Online_RAW!M271)</f>
        <v>0</v>
      </c>
      <c r="M271" s="10">
        <f>Online_RAW!$N$2-Online_RAW!N271</f>
        <v>0</v>
      </c>
      <c r="N271" s="5">
        <f>Online_RAW!C271*60</f>
        <v>120.119727272727</v>
      </c>
      <c r="O271" s="5">
        <f>MAX(0, Online_RAW!D271*60)</f>
        <v>2.7272727272727122E-4</v>
      </c>
      <c r="P271" s="5">
        <f>_xlfn.IFNA(VLOOKUP(A271,Sampling!$D$7:$E$14,2,FALSE),0)</f>
        <v>0</v>
      </c>
      <c r="Q271">
        <f>_xlfn.IFNA(VLOOKUP(A271,Refill!$D$6:$G$8,2,FALSE),0)</f>
        <v>0</v>
      </c>
    </row>
    <row r="272" spans="1:17" x14ac:dyDescent="0.25">
      <c r="A272" s="5">
        <f>ROUND((Online_RAW!B272-General!$B$10)*24,3)</f>
        <v>4.5</v>
      </c>
      <c r="B272" s="5">
        <f>General!$B$12+Online_ANA!K272/1000+Online_ANA!L272/1000+Online_ANA!M272/1000/General!$B$22-SUM($P$2:P272)/1000/General!$B$24+SUM($Q$2:Q272)/1000/General!$B$24</f>
        <v>1.08</v>
      </c>
      <c r="C272" s="5">
        <f>Online_RAW!K272</f>
        <v>20.6</v>
      </c>
      <c r="D272" s="5">
        <f>Online_RAW!J272</f>
        <v>7.0000000000000007E-2</v>
      </c>
      <c r="E272" s="5">
        <f>(1-F272/100-G272/100)/(1-C272/100-D272/100-General!$B$17/100)</f>
        <v>1.0032497462547814</v>
      </c>
      <c r="F272" s="5">
        <f>N272*General!$B$14/(N272+O272)+O272*100/(N272+O272)</f>
        <v>20.806299258950812</v>
      </c>
      <c r="G272" s="5">
        <f>N272*General!$B$15/(N272+O272)</f>
        <v>3.9996818556085445E-2</v>
      </c>
      <c r="H272" s="5">
        <f>(N272+O272)*(1/General!$B$20)*((F272/100)-E272*(C272/100))*1000/B272</f>
        <v>6.9089200133141695</v>
      </c>
      <c r="I272" s="5">
        <f>(N272+O272)*(1/General!$B$20)*((D272/100)*E272-(G272/100))*1000/B272</f>
        <v>1.4987765601838017</v>
      </c>
      <c r="J272" s="5">
        <f t="shared" si="4"/>
        <v>0.21693355217537785</v>
      </c>
      <c r="K272" s="5">
        <f>MAX(Online_RAW!$L$2-Online_RAW!L272,0)</f>
        <v>0</v>
      </c>
      <c r="L272" s="5">
        <f>0.0039*(Online_RAW!M272)</f>
        <v>0</v>
      </c>
      <c r="M272" s="10">
        <f>Online_RAW!$N$2-Online_RAW!N272</f>
        <v>0</v>
      </c>
      <c r="N272" s="5">
        <f>Online_RAW!C272*60</f>
        <v>120.0045714285714</v>
      </c>
      <c r="O272" s="5">
        <f>MAX(0, Online_RAW!D272*60)</f>
        <v>9.5454545454545393E-3</v>
      </c>
      <c r="P272" s="5">
        <f>_xlfn.IFNA(VLOOKUP(A272,Sampling!$D$7:$E$14,2,FALSE),0)</f>
        <v>0</v>
      </c>
      <c r="Q272">
        <f>_xlfn.IFNA(VLOOKUP(A272,Refill!$D$6:$G$8,2,FALSE),0)</f>
        <v>0</v>
      </c>
    </row>
    <row r="273" spans="1:17" x14ac:dyDescent="0.25">
      <c r="A273" s="5">
        <f>ROUND((Online_RAW!B273-General!$B$10)*24,3)</f>
        <v>4.5170000000000003</v>
      </c>
      <c r="B273" s="5">
        <f>General!$B$12+Online_ANA!K273/1000+Online_ANA!L273/1000+Online_ANA!M273/1000/General!$B$22-SUM($P$2:P273)/1000/General!$B$24+SUM($Q$2:Q273)/1000/General!$B$24</f>
        <v>1.08</v>
      </c>
      <c r="C273" s="5">
        <f>Online_RAW!K273</f>
        <v>20.61</v>
      </c>
      <c r="D273" s="5">
        <f>Online_RAW!J273</f>
        <v>7.0000000000000007E-2</v>
      </c>
      <c r="E273" s="5">
        <f>(1-F273/100-G273/100)/(1-C273/100-D273/100-General!$B$17/100)</f>
        <v>1.0034430305282074</v>
      </c>
      <c r="F273" s="5">
        <f>N273*General!$B$14/(N273+O273)+O273*100/(N273+O273)</f>
        <v>20.801081445204048</v>
      </c>
      <c r="G273" s="5">
        <f>N273*General!$B$15/(N273+O273)</f>
        <v>3.9999453815553511E-2</v>
      </c>
      <c r="H273" s="5">
        <f>(N273+O273)*(1/General!$B$20)*((F273/100)-E273*(C273/100))*1000/B273</f>
        <v>5.9466831858343143</v>
      </c>
      <c r="I273" s="5">
        <f>(N273+O273)*(1/General!$B$20)*((D273/100)*E273-(G273/100))*1000/B273</f>
        <v>1.4971369383506987</v>
      </c>
      <c r="J273" s="5">
        <f t="shared" si="4"/>
        <v>0.25175999655018644</v>
      </c>
      <c r="K273" s="5">
        <f>MAX(Online_RAW!$L$2-Online_RAW!L273,0)</f>
        <v>0</v>
      </c>
      <c r="L273" s="5">
        <f>0.0039*(Online_RAW!M273)</f>
        <v>0</v>
      </c>
      <c r="M273" s="10">
        <f>Online_RAW!$N$2-Online_RAW!N273</f>
        <v>0</v>
      </c>
      <c r="N273" s="5">
        <f>Online_RAW!C273*60</f>
        <v>119.83800000000001</v>
      </c>
      <c r="O273" s="5">
        <f>MAX(0, Online_RAW!D273*60)</f>
        <v>1.6363636363636381E-3</v>
      </c>
      <c r="P273" s="5">
        <f>_xlfn.IFNA(VLOOKUP(A273,Sampling!$D$7:$E$14,2,FALSE),0)</f>
        <v>0</v>
      </c>
      <c r="Q273">
        <f>_xlfn.IFNA(VLOOKUP(A273,Refill!$D$6:$G$8,2,FALSE),0)</f>
        <v>0</v>
      </c>
    </row>
    <row r="274" spans="1:17" x14ac:dyDescent="0.25">
      <c r="A274" s="5">
        <f>ROUND((Online_RAW!B274-General!$B$10)*24,3)</f>
        <v>4.5330000000000004</v>
      </c>
      <c r="B274" s="5">
        <f>General!$B$12+Online_ANA!K274/1000+Online_ANA!L274/1000+Online_ANA!M274/1000/General!$B$22-SUM($P$2:P274)/1000/General!$B$24+SUM($Q$2:Q274)/1000/General!$B$24</f>
        <v>1.08</v>
      </c>
      <c r="C274" s="5">
        <f>Online_RAW!K274</f>
        <v>20.62</v>
      </c>
      <c r="D274" s="5">
        <f>Online_RAW!J274</f>
        <v>7.0000000000000007E-2</v>
      </c>
      <c r="E274" s="5">
        <f>(1-F274/100-G274/100)/(1-C274/100-D274/100-General!$B$17/100)</f>
        <v>1.0035041719080759</v>
      </c>
      <c r="F274" s="5">
        <f>N274*General!$B$14/(N274+O274)+O274*100/(N274+O274)</f>
        <v>20.806295841610247</v>
      </c>
      <c r="G274" s="5">
        <f>N274*General!$B$15/(N274+O274)</f>
        <v>3.9996820282015025E-2</v>
      </c>
      <c r="H274" s="5">
        <f>(N274+O274)*(1/General!$B$20)*((F274/100)-E274*(C274/100))*1000/B274</f>
        <v>5.656937624199097</v>
      </c>
      <c r="I274" s="5">
        <f>(N274+O274)*(1/General!$B$20)*((D274/100)*E274-(G274/100))*1000/B274</f>
        <v>1.5004734541739411</v>
      </c>
      <c r="J274" s="5">
        <f t="shared" si="4"/>
        <v>0.26524482924387494</v>
      </c>
      <c r="K274" s="5">
        <f>MAX(Online_RAW!$L$2-Online_RAW!L274,0)</f>
        <v>0</v>
      </c>
      <c r="L274" s="5">
        <f>0.0039*(Online_RAW!M274)</f>
        <v>0</v>
      </c>
      <c r="M274" s="10">
        <f>Online_RAW!$N$2-Online_RAW!N274</f>
        <v>0</v>
      </c>
      <c r="N274" s="5">
        <f>Online_RAW!C274*60</f>
        <v>120.06971428571399</v>
      </c>
      <c r="O274" s="5">
        <f>MAX(0, Online_RAW!D274*60)</f>
        <v>9.5454545454545393E-3</v>
      </c>
      <c r="P274" s="5">
        <f>_xlfn.IFNA(VLOOKUP(A274,Sampling!$D$7:$E$14,2,FALSE),0)</f>
        <v>0</v>
      </c>
      <c r="Q274">
        <f>_xlfn.IFNA(VLOOKUP(A274,Refill!$D$6:$G$8,2,FALSE),0)</f>
        <v>0</v>
      </c>
    </row>
    <row r="275" spans="1:17" x14ac:dyDescent="0.25">
      <c r="A275" s="5">
        <f>ROUND((Online_RAW!B275-General!$B$10)*24,3)</f>
        <v>4.55</v>
      </c>
      <c r="B275" s="5">
        <f>General!$B$12+Online_ANA!K275/1000+Online_ANA!L275/1000+Online_ANA!M275/1000/General!$B$22-SUM($P$2:P275)/1000/General!$B$24+SUM($Q$2:Q275)/1000/General!$B$24</f>
        <v>1.08</v>
      </c>
      <c r="C275" s="5">
        <f>Online_RAW!K275</f>
        <v>20.61</v>
      </c>
      <c r="D275" s="5">
        <f>Online_RAW!J275</f>
        <v>6.5000000000000002E-2</v>
      </c>
      <c r="E275" s="5">
        <f>(1-F275/100-G275/100)/(1-C275/100-D275/100-General!$B$17/100)</f>
        <v>1.0030307172582946</v>
      </c>
      <c r="F275" s="5">
        <f>N275*General!$B$14/(N275+O275)+O275*100/(N275+O275)</f>
        <v>20.828606476938173</v>
      </c>
      <c r="G275" s="5">
        <f>N275*General!$B$15/(N275+O275)</f>
        <v>3.9985552284374663E-2</v>
      </c>
      <c r="H275" s="5">
        <f>(N275+O275)*(1/General!$B$20)*((F275/100)-E275*(C275/100))*1000/B275</f>
        <v>7.74402940055489</v>
      </c>
      <c r="I275" s="5">
        <f>(N275+O275)*(1/General!$B$20)*((D275/100)*E275-(G275/100))*1000/B275</f>
        <v>1.2503773670591625</v>
      </c>
      <c r="J275" s="5">
        <f t="shared" si="4"/>
        <v>0.16146340650121602</v>
      </c>
      <c r="K275" s="5">
        <f>MAX(Online_RAW!$L$2-Online_RAW!L275,0)</f>
        <v>0</v>
      </c>
      <c r="L275" s="5">
        <f>0.0039*(Online_RAW!M275)</f>
        <v>0</v>
      </c>
      <c r="M275" s="10">
        <f>Online_RAW!$N$2-Online_RAW!N275</f>
        <v>0</v>
      </c>
      <c r="N275" s="5">
        <f>Online_RAW!C275*60</f>
        <v>120.01336363636381</v>
      </c>
      <c r="O275" s="5">
        <f>MAX(0, Online_RAW!D275*60)</f>
        <v>4.3363636363636382E-2</v>
      </c>
      <c r="P275" s="5">
        <f>_xlfn.IFNA(VLOOKUP(A275,Sampling!$D$7:$E$14,2,FALSE),0)</f>
        <v>0</v>
      </c>
      <c r="Q275">
        <f>_xlfn.IFNA(VLOOKUP(A275,Refill!$D$6:$G$8,2,FALSE),0)</f>
        <v>0</v>
      </c>
    </row>
    <row r="276" spans="1:17" x14ac:dyDescent="0.25">
      <c r="A276" s="5">
        <f>ROUND((Online_RAW!B276-General!$B$10)*24,3)</f>
        <v>4.5670000000000002</v>
      </c>
      <c r="B276" s="5">
        <f>General!$B$12+Online_ANA!K276/1000+Online_ANA!L276/1000+Online_ANA!M276/1000/General!$B$22-SUM($P$2:P276)/1000/General!$B$24+SUM($Q$2:Q276)/1000/General!$B$24</f>
        <v>1.08</v>
      </c>
      <c r="C276" s="5">
        <f>Online_RAW!K276</f>
        <v>20.62</v>
      </c>
      <c r="D276" s="5">
        <f>Online_RAW!J276</f>
        <v>6.6666666666666693E-2</v>
      </c>
      <c r="E276" s="5">
        <f>(1-F276/100-G276/100)/(1-C276/100-D276/100-General!$B$17/100)</f>
        <v>1.0035415403668966</v>
      </c>
      <c r="F276" s="5">
        <f>N276*General!$B$14/(N276+O276)+O276*100/(N276+O276)</f>
        <v>20.8</v>
      </c>
      <c r="G276" s="5">
        <f>N276*General!$B$15/(N276+O276)</f>
        <v>0.04</v>
      </c>
      <c r="H276" s="5">
        <f>(N276+O276)*(1/General!$B$20)*((F276/100)-E276*(C276/100))*1000/B276</f>
        <v>5.2990872835036011</v>
      </c>
      <c r="I276" s="5">
        <f>(N276+O276)*(1/General!$B$20)*((D276/100)*E276-(G276/100))*1000/B276</f>
        <v>1.3326684282305694</v>
      </c>
      <c r="J276" s="5">
        <f t="shared" si="4"/>
        <v>0.25149018254129379</v>
      </c>
      <c r="K276" s="5">
        <f>MAX(Online_RAW!$L$2-Online_RAW!L276,0)</f>
        <v>0</v>
      </c>
      <c r="L276" s="5">
        <f>0.0039*(Online_RAW!M276)</f>
        <v>0</v>
      </c>
      <c r="M276" s="10">
        <f>Online_RAW!$N$2-Online_RAW!N276</f>
        <v>0</v>
      </c>
      <c r="N276" s="5">
        <f>Online_RAW!C276*60</f>
        <v>119.9135454545454</v>
      </c>
      <c r="O276" s="5">
        <f>MAX(0, Online_RAW!D276*60)</f>
        <v>0</v>
      </c>
      <c r="P276" s="5">
        <f>_xlfn.IFNA(VLOOKUP(A276,Sampling!$D$7:$E$14,2,FALSE),0)</f>
        <v>0</v>
      </c>
      <c r="Q276">
        <f>_xlfn.IFNA(VLOOKUP(A276,Refill!$D$6:$G$8,2,FALSE),0)</f>
        <v>0</v>
      </c>
    </row>
    <row r="277" spans="1:17" x14ac:dyDescent="0.25">
      <c r="A277" s="5">
        <f>ROUND((Online_RAW!B277-General!$B$10)*24,3)</f>
        <v>4.5830000000000002</v>
      </c>
      <c r="B277" s="5">
        <f>General!$B$12+Online_ANA!K277/1000+Online_ANA!L277/1000+Online_ANA!M277/1000/General!$B$22-SUM($P$2:P277)/1000/General!$B$24+SUM($Q$2:Q277)/1000/General!$B$24</f>
        <v>1.08</v>
      </c>
      <c r="C277" s="5">
        <f>Online_RAW!K277</f>
        <v>20.614999999999998</v>
      </c>
      <c r="D277" s="5">
        <f>Online_RAW!J277</f>
        <v>0.06</v>
      </c>
      <c r="E277" s="5">
        <f>(1-F277/100-G277/100)/(1-C277/100-D277/100-General!$B$17/100)</f>
        <v>1.0032687202609065</v>
      </c>
      <c r="F277" s="5">
        <f>N277*General!$B$14/(N277+O277)+O277*100/(N277+O277)</f>
        <v>20.809820382898124</v>
      </c>
      <c r="G277" s="5">
        <f>N277*General!$B$15/(N277+O277)</f>
        <v>3.9995040210657515E-2</v>
      </c>
      <c r="H277" s="5">
        <f>(N277+O277)*(1/General!$B$20)*((F277/100)-E277*(C277/100))*1000/B277</f>
        <v>6.3078316729691117</v>
      </c>
      <c r="I277" s="5">
        <f>(N277+O277)*(1/General!$B$20)*((D277/100)*E277-(G277/100))*1000/B277</f>
        <v>0.99991616547711148</v>
      </c>
      <c r="J277" s="5">
        <f t="shared" si="4"/>
        <v>0.15851979211208858</v>
      </c>
      <c r="K277" s="5">
        <f>MAX(Online_RAW!$L$2-Online_RAW!L277,0)</f>
        <v>0</v>
      </c>
      <c r="L277" s="5">
        <f>0.0039*(Online_RAW!M277)</f>
        <v>0</v>
      </c>
      <c r="M277" s="10">
        <f>Online_RAW!$N$2-Online_RAW!N277</f>
        <v>0</v>
      </c>
      <c r="N277" s="5">
        <f>Online_RAW!C277*60</f>
        <v>119.80589999999999</v>
      </c>
      <c r="O277" s="5">
        <f>MAX(0, Online_RAW!D277*60)</f>
        <v>1.485714285714288E-2</v>
      </c>
      <c r="P277" s="5">
        <f>_xlfn.IFNA(VLOOKUP(A277,Sampling!$D$7:$E$14,2,FALSE),0)</f>
        <v>0</v>
      </c>
      <c r="Q277">
        <f>_xlfn.IFNA(VLOOKUP(A277,Refill!$D$6:$G$8,2,FALSE),0)</f>
        <v>0</v>
      </c>
    </row>
    <row r="278" spans="1:17" x14ac:dyDescent="0.25">
      <c r="A278" s="5">
        <f>ROUND((Online_RAW!B278-General!$B$10)*24,3)</f>
        <v>4.5999999999999996</v>
      </c>
      <c r="B278" s="5">
        <f>General!$B$12+Online_ANA!K278/1000+Online_ANA!L278/1000+Online_ANA!M278/1000/General!$B$22-SUM($P$2:P278)/1000/General!$B$24+SUM($Q$2:Q278)/1000/General!$B$24</f>
        <v>1.08</v>
      </c>
      <c r="C278" s="5">
        <f>Online_RAW!K278</f>
        <v>20.6</v>
      </c>
      <c r="D278" s="5">
        <f>Online_RAW!J278</f>
        <v>0.06</v>
      </c>
      <c r="E278" s="5">
        <f>(1-F278/100-G278/100)/(1-C278/100-D278/100-General!$B$17/100)</f>
        <v>1.0030389444689505</v>
      </c>
      <c r="F278" s="5">
        <f>N278*General!$B$14/(N278+O278)+O278*100/(N278+O278)</f>
        <v>20.812903898541471</v>
      </c>
      <c r="G278" s="5">
        <f>N278*General!$B$15/(N278+O278)</f>
        <v>3.9993482879524506E-2</v>
      </c>
      <c r="H278" s="5">
        <f>(N278+O278)*(1/General!$B$20)*((F278/100)-E278*(C278/100))*1000/B278</f>
        <v>7.4560622131818235</v>
      </c>
      <c r="I278" s="5">
        <f>(N278+O278)*(1/General!$B$20)*((D278/100)*E278-(G278/100))*1000/B278</f>
        <v>1.0015150026032793</v>
      </c>
      <c r="J278" s="5">
        <f t="shared" si="4"/>
        <v>0.13432224329253412</v>
      </c>
      <c r="K278" s="5">
        <f>MAX(Online_RAW!$L$2-Online_RAW!L278,0)</f>
        <v>0</v>
      </c>
      <c r="L278" s="5">
        <f>0.0039*(Online_RAW!M278)</f>
        <v>0</v>
      </c>
      <c r="M278" s="10">
        <f>Online_RAW!$N$2-Online_RAW!N278</f>
        <v>0</v>
      </c>
      <c r="N278" s="5">
        <f>Online_RAW!C278*60</f>
        <v>120.06547826086978</v>
      </c>
      <c r="O278" s="5">
        <f>MAX(0, Online_RAW!D278*60)</f>
        <v>1.9565217391304339E-2</v>
      </c>
      <c r="P278" s="5">
        <f>_xlfn.IFNA(VLOOKUP(A278,Sampling!$D$7:$E$14,2,FALSE),0)</f>
        <v>0</v>
      </c>
      <c r="Q278">
        <f>_xlfn.IFNA(VLOOKUP(A278,Refill!$D$6:$G$8,2,FALSE),0)</f>
        <v>0</v>
      </c>
    </row>
    <row r="279" spans="1:17" x14ac:dyDescent="0.25">
      <c r="A279" s="5">
        <f>ROUND((Online_RAW!B279-General!$B$10)*24,3)</f>
        <v>4.617</v>
      </c>
      <c r="B279" s="5">
        <f>General!$B$12+Online_ANA!K279/1000+Online_ANA!L279/1000+Online_ANA!M279/1000/General!$B$22-SUM($P$2:P279)/1000/General!$B$24+SUM($Q$2:Q279)/1000/General!$B$24</f>
        <v>1.08</v>
      </c>
      <c r="C279" s="5">
        <f>Online_RAW!K279</f>
        <v>20.585000000000001</v>
      </c>
      <c r="D279" s="5">
        <f>Online_RAW!J279</f>
        <v>0.06</v>
      </c>
      <c r="E279" s="5">
        <f>(1-F279/100-G279/100)/(1-C279/100-D279/100-General!$B$17/100)</f>
        <v>1.0030117252604802</v>
      </c>
      <c r="F279" s="5">
        <f>N279*General!$B$14/(N279+O279)+O279*100/(N279+O279)</f>
        <v>20.8</v>
      </c>
      <c r="G279" s="5">
        <f>N279*General!$B$15/(N279+O279)</f>
        <v>0.04</v>
      </c>
      <c r="H279" s="5">
        <f>(N279+O279)*(1/General!$B$20)*((F279/100)-E279*(C279/100))*1000/B279</f>
        <v>7.5886213846496657</v>
      </c>
      <c r="I279" s="5">
        <f>(N279+O279)*(1/General!$B$20)*((D279/100)*E279-(G279/100))*1000/B279</f>
        <v>1.0009155517284913</v>
      </c>
      <c r="J279" s="5">
        <f t="shared" si="4"/>
        <v>0.13189688890700921</v>
      </c>
      <c r="K279" s="5">
        <f>MAX(Online_RAW!$L$2-Online_RAW!L279,0)</f>
        <v>0</v>
      </c>
      <c r="L279" s="5">
        <f>0.0039*(Online_RAW!M279)</f>
        <v>0</v>
      </c>
      <c r="M279" s="10">
        <f>Online_RAW!$N$2-Online_RAW!N279</f>
        <v>0</v>
      </c>
      <c r="N279" s="5">
        <f>Online_RAW!C279*60</f>
        <v>120.06163636363621</v>
      </c>
      <c r="O279" s="5">
        <f>MAX(0, Online_RAW!D279*60)</f>
        <v>0</v>
      </c>
      <c r="P279" s="5">
        <f>_xlfn.IFNA(VLOOKUP(A279,Sampling!$D$7:$E$14,2,FALSE),0)</f>
        <v>0</v>
      </c>
      <c r="Q279">
        <f>_xlfn.IFNA(VLOOKUP(A279,Refill!$D$6:$G$8,2,FALSE),0)</f>
        <v>0</v>
      </c>
    </row>
    <row r="280" spans="1:17" x14ac:dyDescent="0.25">
      <c r="A280" s="5">
        <f>ROUND((Online_RAW!B280-General!$B$10)*24,3)</f>
        <v>4.633</v>
      </c>
      <c r="B280" s="5">
        <f>General!$B$12+Online_ANA!K280/1000+Online_ANA!L280/1000+Online_ANA!M280/1000/General!$B$22-SUM($P$2:P280)/1000/General!$B$24+SUM($Q$2:Q280)/1000/General!$B$24</f>
        <v>1.08</v>
      </c>
      <c r="C280" s="5">
        <f>Online_RAW!K280</f>
        <v>20.594999999999999</v>
      </c>
      <c r="D280" s="5">
        <f>Online_RAW!J280</f>
        <v>0.06</v>
      </c>
      <c r="E280" s="5">
        <f>(1-F280/100-G280/100)/(1-C280/100-D280/100-General!$B$17/100)</f>
        <v>1.0029156200990104</v>
      </c>
      <c r="F280" s="5">
        <f>N280*General!$B$14/(N280+O280)+O280*100/(N280+O280)</f>
        <v>20.817622897778747</v>
      </c>
      <c r="G280" s="5">
        <f>N280*General!$B$15/(N280+O280)</f>
        <v>3.999109954657639E-2</v>
      </c>
      <c r="H280" s="5">
        <f>(N280+O280)*(1/General!$B$20)*((F280/100)-E280*(C280/100))*1000/B280</f>
        <v>8.0670550235695604</v>
      </c>
      <c r="I280" s="5">
        <f>(N280+O280)*(1/General!$B$20)*((D280/100)*E280-(G280/100))*1000/B280</f>
        <v>1.001528070569258</v>
      </c>
      <c r="J280" s="5">
        <f t="shared" si="4"/>
        <v>0.12415039536027556</v>
      </c>
      <c r="K280" s="5">
        <f>MAX(Online_RAW!$L$2-Online_RAW!L280,0)</f>
        <v>0</v>
      </c>
      <c r="L280" s="5">
        <f>0.0039*(Online_RAW!M280)</f>
        <v>0</v>
      </c>
      <c r="M280" s="10">
        <f>Online_RAW!$N$2-Online_RAW!N280</f>
        <v>0</v>
      </c>
      <c r="N280" s="5">
        <f>Online_RAW!C280*60</f>
        <v>120.089727272727</v>
      </c>
      <c r="O280" s="5">
        <f>MAX(0, Online_RAW!D280*60)</f>
        <v>2.67272727272727E-2</v>
      </c>
      <c r="P280" s="5">
        <f>_xlfn.IFNA(VLOOKUP(A280,Sampling!$D$7:$E$14,2,FALSE),0)</f>
        <v>0</v>
      </c>
      <c r="Q280">
        <f>_xlfn.IFNA(VLOOKUP(A280,Refill!$D$6:$G$8,2,FALSE),0)</f>
        <v>0</v>
      </c>
    </row>
    <row r="281" spans="1:17" x14ac:dyDescent="0.25">
      <c r="A281" s="5">
        <f>ROUND((Online_RAW!B281-General!$B$10)*24,3)</f>
        <v>4.6500000000000004</v>
      </c>
      <c r="B281" s="5">
        <f>General!$B$12+Online_ANA!K281/1000+Online_ANA!L281/1000+Online_ANA!M281/1000/General!$B$22-SUM($P$2:P281)/1000/General!$B$24+SUM($Q$2:Q281)/1000/General!$B$24</f>
        <v>1.08</v>
      </c>
      <c r="C281" s="5">
        <f>Online_RAW!K281</f>
        <v>20.62</v>
      </c>
      <c r="D281" s="5">
        <f>Online_RAW!J281</f>
        <v>6.5000000000000002E-2</v>
      </c>
      <c r="E281" s="5">
        <f>(1-F281/100-G281/100)/(1-C281/100-D281/100-General!$B$17/100)</f>
        <v>1.0034336715601833</v>
      </c>
      <c r="F281" s="5">
        <f>N281*General!$B$14/(N281+O281)+O281*100/(N281+O281)</f>
        <v>20.806839825624998</v>
      </c>
      <c r="G281" s="5">
        <f>N281*General!$B$15/(N281+O281)</f>
        <v>3.9996545542613636E-2</v>
      </c>
      <c r="H281" s="5">
        <f>(N281+O281)*(1/General!$B$20)*((F281/100)-E281*(C281/100))*1000/B281</f>
        <v>5.7523807700919516</v>
      </c>
      <c r="I281" s="5">
        <f>(N281+O281)*(1/General!$B$20)*((D281/100)*E281-(G281/100))*1000/B281</f>
        <v>1.2505718766362557</v>
      </c>
      <c r="J281" s="5">
        <f t="shared" si="4"/>
        <v>0.21740074703300027</v>
      </c>
      <c r="K281" s="5">
        <f>MAX(Online_RAW!$L$2-Online_RAW!L281,0)</f>
        <v>0</v>
      </c>
      <c r="L281" s="5">
        <f>0.0039*(Online_RAW!M281)</f>
        <v>0</v>
      </c>
      <c r="M281" s="10">
        <f>Online_RAW!$N$2-Online_RAW!N281</f>
        <v>0</v>
      </c>
      <c r="N281" s="5">
        <f>Online_RAW!C281*60</f>
        <v>119.99269565217421</v>
      </c>
      <c r="O281" s="5">
        <f>MAX(0, Online_RAW!D281*60)</f>
        <v>1.0363636363636379E-2</v>
      </c>
      <c r="P281" s="5">
        <f>_xlfn.IFNA(VLOOKUP(A281,Sampling!$D$7:$E$14,2,FALSE),0)</f>
        <v>0</v>
      </c>
      <c r="Q281">
        <f>_xlfn.IFNA(VLOOKUP(A281,Refill!$D$6:$G$8,2,FALSE),0)</f>
        <v>0</v>
      </c>
    </row>
    <row r="282" spans="1:17" x14ac:dyDescent="0.25">
      <c r="A282" s="5">
        <f>ROUND((Online_RAW!B282-General!$B$10)*24,3)</f>
        <v>4.6669999999999998</v>
      </c>
      <c r="B282" s="5">
        <f>General!$B$12+Online_ANA!K282/1000+Online_ANA!L282/1000+Online_ANA!M282/1000/General!$B$22-SUM($P$2:P282)/1000/General!$B$24+SUM($Q$2:Q282)/1000/General!$B$24</f>
        <v>1.08</v>
      </c>
      <c r="C282" s="5">
        <f>Online_RAW!K282</f>
        <v>20.614999999999998</v>
      </c>
      <c r="D282" s="5">
        <f>Online_RAW!J282</f>
        <v>6.5000000000000002E-2</v>
      </c>
      <c r="E282" s="5">
        <f>(1-F282/100-G282/100)/(1-C282/100-D282/100-General!$B$17/100)</f>
        <v>1.0032288184420137</v>
      </c>
      <c r="F282" s="5">
        <f>N282*General!$B$14/(N282+O282)+O282*100/(N282+O282)</f>
        <v>20.817988598925542</v>
      </c>
      <c r="G282" s="5">
        <f>N282*General!$B$15/(N282+O282)</f>
        <v>3.9990914849027503E-2</v>
      </c>
      <c r="H282" s="5">
        <f>(N282+O282)*(1/General!$B$20)*((F282/100)-E282*(C282/100))*1000/B282</f>
        <v>6.7672473111287479</v>
      </c>
      <c r="I282" s="5">
        <f>(N282+O282)*(1/General!$B$20)*((D282/100)*E282-(G282/100))*1000/B282</f>
        <v>1.2509513888122439</v>
      </c>
      <c r="J282" s="5">
        <f t="shared" si="4"/>
        <v>0.18485380115413436</v>
      </c>
      <c r="K282" s="5">
        <f>MAX(Online_RAW!$L$2-Online_RAW!L282,0)</f>
        <v>0</v>
      </c>
      <c r="L282" s="5">
        <f>0.0039*(Online_RAW!M282)</f>
        <v>0</v>
      </c>
      <c r="M282" s="10">
        <f>Online_RAW!$N$2-Online_RAW!N282</f>
        <v>0</v>
      </c>
      <c r="N282" s="5">
        <f>Online_RAW!C282*60</f>
        <v>120.0487826086956</v>
      </c>
      <c r="O282" s="5">
        <f>MAX(0, Online_RAW!D282*60)</f>
        <v>2.7272727272727299E-2</v>
      </c>
      <c r="P282" s="5">
        <f>_xlfn.IFNA(VLOOKUP(A282,Sampling!$D$7:$E$14,2,FALSE),0)</f>
        <v>0</v>
      </c>
      <c r="Q282">
        <f>_xlfn.IFNA(VLOOKUP(A282,Refill!$D$6:$G$8,2,FALSE),0)</f>
        <v>0</v>
      </c>
    </row>
    <row r="283" spans="1:17" x14ac:dyDescent="0.25">
      <c r="A283" s="5">
        <f>ROUND((Online_RAW!B283-General!$B$10)*24,3)</f>
        <v>4.6829999999999998</v>
      </c>
      <c r="B283" s="5">
        <f>General!$B$12+Online_ANA!K283/1000+Online_ANA!L283/1000+Online_ANA!M283/1000/General!$B$22-SUM($P$2:P283)/1000/General!$B$24+SUM($Q$2:Q283)/1000/General!$B$24</f>
        <v>1.08</v>
      </c>
      <c r="C283" s="5">
        <f>Online_RAW!K283</f>
        <v>20.62</v>
      </c>
      <c r="D283" s="5">
        <f>Online_RAW!J283</f>
        <v>6.5000000000000002E-2</v>
      </c>
      <c r="E283" s="5">
        <f>(1-F283/100-G283/100)/(1-C283/100-D283/100-General!$B$17/100)</f>
        <v>1.0035203370161976</v>
      </c>
      <c r="F283" s="5">
        <f>N283*General!$B$14/(N283+O283)+O283*100/(N283+O283)</f>
        <v>20.8</v>
      </c>
      <c r="G283" s="5">
        <f>N283*General!$B$15/(N283+O283)</f>
        <v>0.04</v>
      </c>
      <c r="H283" s="5">
        <f>(N283+O283)*(1/General!$B$20)*((F283/100)-E283*(C283/100))*1000/B283</f>
        <v>5.3237706102972062</v>
      </c>
      <c r="I283" s="5">
        <f>(N283+O283)*(1/General!$B$20)*((D283/100)*E283-(G283/100))*1000/B283</f>
        <v>1.2504575634541539</v>
      </c>
      <c r="J283" s="5">
        <f t="shared" si="4"/>
        <v>0.23488193894671686</v>
      </c>
      <c r="K283" s="5">
        <f>MAX(Online_RAW!$L$2-Online_RAW!L283,0)</f>
        <v>0</v>
      </c>
      <c r="L283" s="5">
        <f>0.0039*(Online_RAW!M283)</f>
        <v>0</v>
      </c>
      <c r="M283" s="10">
        <f>Online_RAW!$N$2-Online_RAW!N283</f>
        <v>0</v>
      </c>
      <c r="N283" s="5">
        <f>Online_RAW!C283*60</f>
        <v>119.981727272727</v>
      </c>
      <c r="O283" s="5">
        <f>MAX(0, Online_RAW!D283*60)</f>
        <v>0</v>
      </c>
      <c r="P283" s="5">
        <f>_xlfn.IFNA(VLOOKUP(A283,Sampling!$D$7:$E$14,2,FALSE),0)</f>
        <v>0</v>
      </c>
      <c r="Q283">
        <f>_xlfn.IFNA(VLOOKUP(A283,Refill!$D$6:$G$8,2,FALSE),0)</f>
        <v>0</v>
      </c>
    </row>
    <row r="284" spans="1:17" x14ac:dyDescent="0.25">
      <c r="A284" s="5">
        <f>ROUND((Online_RAW!B284-General!$B$10)*24,3)</f>
        <v>4.7</v>
      </c>
      <c r="B284" s="5">
        <f>General!$B$12+Online_ANA!K284/1000+Online_ANA!L284/1000+Online_ANA!M284/1000/General!$B$22-SUM($P$2:P284)/1000/General!$B$24+SUM($Q$2:Q284)/1000/General!$B$24</f>
        <v>1.08</v>
      </c>
      <c r="C284" s="5">
        <f>Online_RAW!K284</f>
        <v>20.62</v>
      </c>
      <c r="D284" s="5">
        <f>Online_RAW!J284</f>
        <v>7.0000000000000007E-2</v>
      </c>
      <c r="E284" s="5">
        <f>(1-F284/100-G284/100)/(1-C284/100-D284/100-General!$B$17/100)</f>
        <v>1.0032494973036978</v>
      </c>
      <c r="F284" s="5">
        <f>N284*General!$B$14/(N284+O284)+O284*100/(N284+O284)</f>
        <v>20.826394039346113</v>
      </c>
      <c r="G284" s="5">
        <f>N284*General!$B$15/(N284+O284)</f>
        <v>3.9986669677097915E-2</v>
      </c>
      <c r="H284" s="5">
        <f>(N284+O284)*(1/General!$B$20)*((F284/100)-E284*(C284/100))*1000/B284</f>
        <v>6.911398814124726</v>
      </c>
      <c r="I284" s="5">
        <f>(N284+O284)*(1/General!$B$20)*((D284/100)*E284-(G284/100))*1000/B284</f>
        <v>1.4994410494298573</v>
      </c>
      <c r="J284" s="5">
        <f t="shared" si="4"/>
        <v>0.21695189204904097</v>
      </c>
      <c r="K284" s="5">
        <f>MAX(Online_RAW!$L$2-Online_RAW!L284,0)</f>
        <v>0</v>
      </c>
      <c r="L284" s="5">
        <f>0.0039*(Online_RAW!M284)</f>
        <v>0</v>
      </c>
      <c r="M284" s="10">
        <f>Online_RAW!$N$2-Online_RAW!N284</f>
        <v>0</v>
      </c>
      <c r="N284" s="5">
        <f>Online_RAW!C284*60</f>
        <v>119.9871</v>
      </c>
      <c r="O284" s="5">
        <f>MAX(0, Online_RAW!D284*60)</f>
        <v>4.0000000000000022E-2</v>
      </c>
      <c r="P284" s="5">
        <f>_xlfn.IFNA(VLOOKUP(A284,Sampling!$D$7:$E$14,2,FALSE),0)</f>
        <v>0</v>
      </c>
      <c r="Q284">
        <f>_xlfn.IFNA(VLOOKUP(A284,Refill!$D$6:$G$8,2,FALSE),0)</f>
        <v>0</v>
      </c>
    </row>
    <row r="285" spans="1:17" x14ac:dyDescent="0.25">
      <c r="A285" s="5">
        <f>ROUND((Online_RAW!B285-General!$B$10)*24,3)</f>
        <v>4.7169999999999996</v>
      </c>
      <c r="B285" s="5">
        <f>General!$B$12+Online_ANA!K285/1000+Online_ANA!L285/1000+Online_ANA!M285/1000/General!$B$22-SUM($P$2:P285)/1000/General!$B$24+SUM($Q$2:Q285)/1000/General!$B$24</f>
        <v>1.08</v>
      </c>
      <c r="C285" s="5">
        <f>Online_RAW!K285</f>
        <v>20.614999999999998</v>
      </c>
      <c r="D285" s="5">
        <f>Online_RAW!J285</f>
        <v>7.0000000000000007E-2</v>
      </c>
      <c r="E285" s="5">
        <f>(1-F285/100-G285/100)/(1-C285/100-D285/100-General!$B$17/100)</f>
        <v>1.0035203370161976</v>
      </c>
      <c r="F285" s="5">
        <f>N285*General!$B$14/(N285+O285)+O285*100/(N285+O285)</f>
        <v>20.8</v>
      </c>
      <c r="G285" s="5">
        <f>N285*General!$B$15/(N285+O285)</f>
        <v>0.04</v>
      </c>
      <c r="H285" s="5">
        <f>(N285+O285)*(1/General!$B$20)*((F285/100)-E285*(C285/100))*1000/B285</f>
        <v>5.5811175537346731</v>
      </c>
      <c r="I285" s="5">
        <f>(N285+O285)*(1/General!$B$20)*((D285/100)*E285-(G285/100))*1000/B285</f>
        <v>1.5014806511883159</v>
      </c>
      <c r="J285" s="5">
        <f t="shared" si="4"/>
        <v>0.2690286733314875</v>
      </c>
      <c r="K285" s="5">
        <f>MAX(Online_RAW!$L$2-Online_RAW!L285,0)</f>
        <v>0</v>
      </c>
      <c r="L285" s="5">
        <f>0.0039*(Online_RAW!M285)</f>
        <v>0</v>
      </c>
      <c r="M285" s="10">
        <f>Online_RAW!$N$2-Online_RAW!N285</f>
        <v>0</v>
      </c>
      <c r="N285" s="5">
        <f>Online_RAW!C285*60</f>
        <v>120.16800000000001</v>
      </c>
      <c r="O285" s="5">
        <f>MAX(0, Online_RAW!D285*60)</f>
        <v>0</v>
      </c>
      <c r="P285" s="5">
        <f>_xlfn.IFNA(VLOOKUP(A285,Sampling!$D$7:$E$14,2,FALSE),0)</f>
        <v>0</v>
      </c>
      <c r="Q285">
        <f>_xlfn.IFNA(VLOOKUP(A285,Refill!$D$6:$G$8,2,FALSE),0)</f>
        <v>0</v>
      </c>
    </row>
    <row r="286" spans="1:17" x14ac:dyDescent="0.25">
      <c r="A286" s="5">
        <f>ROUND((Online_RAW!B286-General!$B$10)*24,3)</f>
        <v>4.7329999999999997</v>
      </c>
      <c r="B286" s="5">
        <f>General!$B$12+Online_ANA!K286/1000+Online_ANA!L286/1000+Online_ANA!M286/1000/General!$B$22-SUM($P$2:P286)/1000/General!$B$24+SUM($Q$2:Q286)/1000/General!$B$24</f>
        <v>1.08</v>
      </c>
      <c r="C286" s="5">
        <f>Online_RAW!K286</f>
        <v>20.63</v>
      </c>
      <c r="D286" s="5">
        <f>Online_RAW!J286</f>
        <v>7.0000000000000007E-2</v>
      </c>
      <c r="E286" s="5">
        <f>(1-F286/100-G286/100)/(1-C286/100-D286/100-General!$B$17/100)</f>
        <v>1.0037111994342982</v>
      </c>
      <c r="F286" s="5">
        <f>N286*General!$B$14/(N286+O286)+O286*100/(N286+O286)</f>
        <v>20.8</v>
      </c>
      <c r="G286" s="5">
        <f>N286*General!$B$15/(N286+O286)</f>
        <v>3.9999999999999994E-2</v>
      </c>
      <c r="H286" s="5">
        <f>(N286+O286)*(1/General!$B$20)*((F286/100)-E286*(C286/100))*1000/B286</f>
        <v>4.63324016458962</v>
      </c>
      <c r="I286" s="5">
        <f>(N286+O286)*(1/General!$B$20)*((D286/100)*E286-(G286/100))*1000/B286</f>
        <v>1.5004699686671552</v>
      </c>
      <c r="J286" s="5">
        <f t="shared" si="4"/>
        <v>0.32384895135261271</v>
      </c>
      <c r="K286" s="5">
        <f>MAX(Online_RAW!$L$2-Online_RAW!L286,0)</f>
        <v>0</v>
      </c>
      <c r="L286" s="5">
        <f>0.0039*(Online_RAW!M286)</f>
        <v>0</v>
      </c>
      <c r="M286" s="10">
        <f>Online_RAW!$N$2-Online_RAW!N286</f>
        <v>0</v>
      </c>
      <c r="N286" s="5">
        <f>Online_RAW!C286*60</f>
        <v>120.03409090909079</v>
      </c>
      <c r="O286" s="5">
        <f>MAX(0, Online_RAW!D286*60)</f>
        <v>0</v>
      </c>
      <c r="P286" s="5">
        <f>_xlfn.IFNA(VLOOKUP(A286,Sampling!$D$7:$E$14,2,FALSE),0)</f>
        <v>0</v>
      </c>
      <c r="Q286">
        <f>_xlfn.IFNA(VLOOKUP(A286,Refill!$D$6:$G$8,2,FALSE),0)</f>
        <v>0</v>
      </c>
    </row>
    <row r="287" spans="1:17" x14ac:dyDescent="0.25">
      <c r="A287" s="5">
        <f>ROUND((Online_RAW!B287-General!$B$10)*24,3)</f>
        <v>4.75</v>
      </c>
      <c r="B287" s="5">
        <f>General!$B$12+Online_ANA!K287/1000+Online_ANA!L287/1000+Online_ANA!M287/1000/General!$B$22-SUM($P$2:P287)/1000/General!$B$24+SUM($Q$2:Q287)/1000/General!$B$24</f>
        <v>1.08</v>
      </c>
      <c r="C287" s="5">
        <f>Online_RAW!K287</f>
        <v>20.62</v>
      </c>
      <c r="D287" s="5">
        <f>Online_RAW!J287</f>
        <v>7.0000000000000007E-2</v>
      </c>
      <c r="E287" s="5">
        <f>(1-F287/100-G287/100)/(1-C287/100-D287/100-General!$B$17/100)</f>
        <v>1.003415909290174</v>
      </c>
      <c r="F287" s="5">
        <f>N287*General!$B$14/(N287+O287)+O287*100/(N287+O287)</f>
        <v>20.81326127717697</v>
      </c>
      <c r="G287" s="5">
        <f>N287*General!$B$15/(N287+O287)</f>
        <v>3.9993302385264155E-2</v>
      </c>
      <c r="H287" s="5">
        <f>(N287+O287)*(1/General!$B$20)*((F287/100)-E287*(C287/100))*1000/B287</f>
        <v>6.090884176730035</v>
      </c>
      <c r="I287" s="5">
        <f>(N287+O287)*(1/General!$B$20)*((D287/100)*E287-(G287/100))*1000/B287</f>
        <v>1.4998851361890462</v>
      </c>
      <c r="J287" s="5">
        <f t="shared" si="4"/>
        <v>0.24625080574004243</v>
      </c>
      <c r="K287" s="5">
        <f>MAX(Online_RAW!$L$2-Online_RAW!L287,0)</f>
        <v>0</v>
      </c>
      <c r="L287" s="5">
        <f>0.0039*(Online_RAW!M287)</f>
        <v>0</v>
      </c>
      <c r="M287" s="10">
        <f>Online_RAW!$N$2-Online_RAW!N287</f>
        <v>0</v>
      </c>
      <c r="N287" s="5">
        <f>Online_RAW!C287*60</f>
        <v>120.0226363636362</v>
      </c>
      <c r="O287" s="5">
        <f>MAX(0, Online_RAW!D287*60)</f>
        <v>2.01E-2</v>
      </c>
      <c r="P287" s="5">
        <f>_xlfn.IFNA(VLOOKUP(A287,Sampling!$D$7:$E$14,2,FALSE),0)</f>
        <v>0</v>
      </c>
      <c r="Q287">
        <f>_xlfn.IFNA(VLOOKUP(A287,Refill!$D$6:$G$8,2,FALSE),0)</f>
        <v>0</v>
      </c>
    </row>
    <row r="288" spans="1:17" x14ac:dyDescent="0.25">
      <c r="A288" s="5">
        <f>ROUND((Online_RAW!B288-General!$B$10)*24,3)</f>
        <v>4.7670000000000003</v>
      </c>
      <c r="B288" s="5">
        <f>General!$B$12+Online_ANA!K288/1000+Online_ANA!L288/1000+Online_ANA!M288/1000/General!$B$22-SUM($P$2:P288)/1000/General!$B$24+SUM($Q$2:Q288)/1000/General!$B$24</f>
        <v>1.08</v>
      </c>
      <c r="C288" s="5">
        <f>Online_RAW!K288</f>
        <v>20.62</v>
      </c>
      <c r="D288" s="5">
        <f>Online_RAW!J288</f>
        <v>7.0000000000000007E-2</v>
      </c>
      <c r="E288" s="5">
        <f>(1-F288/100-G288/100)/(1-C288/100-D288/100-General!$B$17/100)</f>
        <v>1.0035839497564378</v>
      </c>
      <c r="F288" s="5">
        <f>N288*General!$B$14/(N288+O288)+O288*100/(N288+O288)</f>
        <v>20.8</v>
      </c>
      <c r="G288" s="5">
        <f>N288*General!$B$15/(N288+O288)</f>
        <v>0.04</v>
      </c>
      <c r="H288" s="5">
        <f>(N288+O288)*(1/General!$B$20)*((F288/100)-E288*(C288/100))*1000/B288</f>
        <v>5.2555175204637861</v>
      </c>
      <c r="I288" s="5">
        <f>(N288+O288)*(1/General!$B$20)*((D288/100)*E288-(G288/100))*1000/B288</f>
        <v>1.4984502894843723</v>
      </c>
      <c r="J288" s="5">
        <f t="shared" si="4"/>
        <v>0.28511945467782168</v>
      </c>
      <c r="K288" s="5">
        <f>MAX(Online_RAW!$L$2-Online_RAW!L288,0)</f>
        <v>0</v>
      </c>
      <c r="L288" s="5">
        <f>0.0039*(Online_RAW!M288)</f>
        <v>0</v>
      </c>
      <c r="M288" s="10">
        <f>Online_RAW!$N$2-Online_RAW!N288</f>
        <v>0</v>
      </c>
      <c r="N288" s="5">
        <f>Online_RAW!C288*60</f>
        <v>119.90781818181841</v>
      </c>
      <c r="O288" s="5">
        <f>MAX(0, Online_RAW!D288*60)</f>
        <v>0</v>
      </c>
      <c r="P288" s="5">
        <f>_xlfn.IFNA(VLOOKUP(A288,Sampling!$D$7:$E$14,2,FALSE),0)</f>
        <v>0</v>
      </c>
      <c r="Q288">
        <f>_xlfn.IFNA(VLOOKUP(A288,Refill!$D$6:$G$8,2,FALSE),0)</f>
        <v>0</v>
      </c>
    </row>
    <row r="289" spans="1:17" x14ac:dyDescent="0.25">
      <c r="A289" s="5">
        <f>ROUND((Online_RAW!B289-General!$B$10)*24,3)</f>
        <v>4.7830000000000004</v>
      </c>
      <c r="B289" s="5">
        <f>General!$B$12+Online_ANA!K289/1000+Online_ANA!L289/1000+Online_ANA!M289/1000/General!$B$22-SUM($P$2:P289)/1000/General!$B$24+SUM($Q$2:Q289)/1000/General!$B$24</f>
        <v>1.08</v>
      </c>
      <c r="C289" s="5">
        <f>Online_RAW!K289</f>
        <v>20.62</v>
      </c>
      <c r="D289" s="5">
        <f>Online_RAW!J289</f>
        <v>7.0000000000000007E-2</v>
      </c>
      <c r="E289" s="5">
        <f>(1-F289/100-G289/100)/(1-C289/100-D289/100-General!$B$17/100)</f>
        <v>1.0035839497564378</v>
      </c>
      <c r="F289" s="5">
        <f>N289*General!$B$14/(N289+O289)+O289*100/(N289+O289)</f>
        <v>20.8</v>
      </c>
      <c r="G289" s="5">
        <f>N289*General!$B$15/(N289+O289)</f>
        <v>0.04</v>
      </c>
      <c r="H289" s="5">
        <f>(N289+O289)*(1/General!$B$20)*((F289/100)-E289*(C289/100))*1000/B289</f>
        <v>5.2652055804256737</v>
      </c>
      <c r="I289" s="5">
        <f>(N289+O289)*(1/General!$B$20)*((D289/100)*E289-(G289/100))*1000/B289</f>
        <v>1.5012125438575916</v>
      </c>
      <c r="J289" s="5">
        <f t="shared" si="4"/>
        <v>0.28511945467782168</v>
      </c>
      <c r="K289" s="5">
        <f>MAX(Online_RAW!$L$2-Online_RAW!L289,0)</f>
        <v>0</v>
      </c>
      <c r="L289" s="5">
        <f>0.0039*(Online_RAW!M289)</f>
        <v>0</v>
      </c>
      <c r="M289" s="10">
        <f>Online_RAW!$N$2-Online_RAW!N289</f>
        <v>0</v>
      </c>
      <c r="N289" s="5">
        <f>Online_RAW!C289*60</f>
        <v>120.12885714285721</v>
      </c>
      <c r="O289" s="5">
        <f>MAX(0, Online_RAW!D289*60)</f>
        <v>0</v>
      </c>
      <c r="P289" s="5">
        <f>_xlfn.IFNA(VLOOKUP(A289,Sampling!$D$7:$E$14,2,FALSE),0)</f>
        <v>0</v>
      </c>
      <c r="Q289">
        <f>_xlfn.IFNA(VLOOKUP(A289,Refill!$D$6:$G$8,2,FALSE),0)</f>
        <v>0</v>
      </c>
    </row>
    <row r="290" spans="1:17" x14ac:dyDescent="0.25">
      <c r="A290" s="5">
        <f>ROUND((Online_RAW!B290-General!$B$10)*24,3)</f>
        <v>4.8</v>
      </c>
      <c r="B290" s="5">
        <f>General!$B$12+Online_ANA!K290/1000+Online_ANA!L290/1000+Online_ANA!M290/1000/General!$B$22-SUM($P$2:P290)/1000/General!$B$24+SUM($Q$2:Q290)/1000/General!$B$24</f>
        <v>1.08</v>
      </c>
      <c r="C290" s="5">
        <f>Online_RAW!K290</f>
        <v>20.61</v>
      </c>
      <c r="D290" s="5">
        <f>Online_RAW!J290</f>
        <v>7.0000000000000007E-2</v>
      </c>
      <c r="E290" s="5">
        <f>(1-F290/100-G290/100)/(1-C290/100-D290/100-General!$B$17/100)</f>
        <v>1.0034567323397057</v>
      </c>
      <c r="F290" s="5">
        <f>N290*General!$B$14/(N290+O290)+O290*100/(N290+O290)</f>
        <v>20.8</v>
      </c>
      <c r="G290" s="5">
        <f>N290*General!$B$15/(N290+O290)</f>
        <v>0.04</v>
      </c>
      <c r="H290" s="5">
        <f>(N290+O290)*(1/General!$B$20)*((F290/100)-E290*(C290/100))*1000/B290</f>
        <v>5.8891194562589231</v>
      </c>
      <c r="I290" s="5">
        <f>(N290+O290)*(1/General!$B$20)*((D290/100)*E290-(G290/100))*1000/B290</f>
        <v>1.4996923260872401</v>
      </c>
      <c r="J290" s="5">
        <f t="shared" si="4"/>
        <v>0.25465476413343519</v>
      </c>
      <c r="K290" s="5">
        <f>MAX(Online_RAW!$L$2-Online_RAW!L290,0)</f>
        <v>0</v>
      </c>
      <c r="L290" s="5">
        <f>0.0039*(Online_RAW!M290)</f>
        <v>0</v>
      </c>
      <c r="M290" s="10">
        <f>Online_RAW!$N$2-Online_RAW!N290</f>
        <v>0</v>
      </c>
      <c r="N290" s="5">
        <f>Online_RAW!C290*60</f>
        <v>120.0425454545454</v>
      </c>
      <c r="O290" s="5">
        <f>MAX(0, Online_RAW!D290*60)</f>
        <v>0</v>
      </c>
      <c r="P290" s="5">
        <f>_xlfn.IFNA(VLOOKUP(A290,Sampling!$D$7:$E$14,2,FALSE),0)</f>
        <v>0</v>
      </c>
      <c r="Q290">
        <f>_xlfn.IFNA(VLOOKUP(A290,Refill!$D$6:$G$8,2,FALSE),0)</f>
        <v>0</v>
      </c>
    </row>
    <row r="291" spans="1:17" x14ac:dyDescent="0.25">
      <c r="A291" s="5">
        <f>ROUND((Online_RAW!B291-General!$B$10)*24,3)</f>
        <v>4.8170000000000002</v>
      </c>
      <c r="B291" s="5">
        <f>General!$B$12+Online_ANA!K291/1000+Online_ANA!L291/1000+Online_ANA!M291/1000/General!$B$22-SUM($P$2:P291)/1000/General!$B$24+SUM($Q$2:Q291)/1000/General!$B$24</f>
        <v>1.08</v>
      </c>
      <c r="C291" s="5">
        <f>Online_RAW!K291</f>
        <v>20.61</v>
      </c>
      <c r="D291" s="5">
        <f>Online_RAW!J291</f>
        <v>7.0000000000000007E-2</v>
      </c>
      <c r="E291" s="5">
        <f>(1-F291/100-G291/100)/(1-C291/100-D291/100-General!$B$17/100)</f>
        <v>1.0033136678003867</v>
      </c>
      <c r="F291" s="5">
        <f>N291*General!$B$14/(N291+O291)+O291*100/(N291+O291)</f>
        <v>20.811291679201378</v>
      </c>
      <c r="G291" s="5">
        <f>N291*General!$B$15/(N291+O291)</f>
        <v>3.9994297131716469E-2</v>
      </c>
      <c r="H291" s="5">
        <f>(N291+O291)*(1/General!$B$20)*((F291/100)-E291*(C291/100))*1000/B291</f>
        <v>6.5896361597836615</v>
      </c>
      <c r="I291" s="5">
        <f>(N291+O291)*(1/General!$B$20)*((D291/100)*E291-(G291/100))*1000/B291</f>
        <v>1.4981931652818015</v>
      </c>
      <c r="J291" s="5">
        <f t="shared" si="4"/>
        <v>0.2273559767116167</v>
      </c>
      <c r="K291" s="5">
        <f>MAX(Online_RAW!$L$2-Online_RAW!L291,0)</f>
        <v>0</v>
      </c>
      <c r="L291" s="5">
        <f>0.0039*(Online_RAW!M291)</f>
        <v>0</v>
      </c>
      <c r="M291" s="10">
        <f>Online_RAW!$N$2-Online_RAW!N291</f>
        <v>0</v>
      </c>
      <c r="N291" s="5">
        <f>Online_RAW!C291*60</f>
        <v>119.9225454545454</v>
      </c>
      <c r="O291" s="5">
        <f>MAX(0, Online_RAW!D291*60)</f>
        <v>1.7100000000000001E-2</v>
      </c>
      <c r="P291" s="5">
        <f>_xlfn.IFNA(VLOOKUP(A291,Sampling!$D$7:$E$14,2,FALSE),0)</f>
        <v>0</v>
      </c>
      <c r="Q291">
        <f>_xlfn.IFNA(VLOOKUP(A291,Refill!$D$6:$G$8,2,FALSE),0)</f>
        <v>0</v>
      </c>
    </row>
    <row r="292" spans="1:17" x14ac:dyDescent="0.25">
      <c r="A292" s="5">
        <f>ROUND((Online_RAW!B292-General!$B$10)*24,3)</f>
        <v>4.8330000000000002</v>
      </c>
      <c r="B292" s="5">
        <f>General!$B$12+Online_ANA!K292/1000+Online_ANA!L292/1000+Online_ANA!M292/1000/General!$B$22-SUM($P$2:P292)/1000/General!$B$24+SUM($Q$2:Q292)/1000/General!$B$24</f>
        <v>1.08</v>
      </c>
      <c r="C292" s="5">
        <f>Online_RAW!K292</f>
        <v>20.62</v>
      </c>
      <c r="D292" s="5">
        <f>Online_RAW!J292</f>
        <v>7.0000000000000007E-2</v>
      </c>
      <c r="E292" s="5">
        <f>(1-F292/100-G292/100)/(1-C292/100-D292/100-General!$B$17/100)</f>
        <v>1.0033151698534373</v>
      </c>
      <c r="F292" s="5">
        <f>N292*General!$B$14/(N292+O292)+O292*100/(N292+O292)</f>
        <v>20.821211347912456</v>
      </c>
      <c r="G292" s="5">
        <f>N292*General!$B$15/(N292+O292)</f>
        <v>3.9989287198024012E-2</v>
      </c>
      <c r="H292" s="5">
        <f>(N292+O292)*(1/General!$B$20)*((F292/100)-E292*(C292/100))*1000/B292</f>
        <v>6.594687917909555</v>
      </c>
      <c r="I292" s="5">
        <f>(N292+O292)*(1/General!$B$20)*((D292/100)*E292-(G292/100))*1000/B292</f>
        <v>1.5012257391155388</v>
      </c>
      <c r="J292" s="5">
        <f t="shared" si="4"/>
        <v>0.22764166520125659</v>
      </c>
      <c r="K292" s="5">
        <f>MAX(Online_RAW!$L$2-Online_RAW!L292,0)</f>
        <v>0</v>
      </c>
      <c r="L292" s="5">
        <f>0.0039*(Online_RAW!M292)</f>
        <v>0</v>
      </c>
      <c r="M292" s="10">
        <f>Online_RAW!$N$2-Online_RAW!N292</f>
        <v>0</v>
      </c>
      <c r="N292" s="5">
        <f>Online_RAW!C292*60</f>
        <v>120.12991304347798</v>
      </c>
      <c r="O292" s="5">
        <f>MAX(0, Online_RAW!D292*60)</f>
        <v>3.2181818181818159E-2</v>
      </c>
      <c r="P292" s="5">
        <f>_xlfn.IFNA(VLOOKUP(A292,Sampling!$D$7:$E$14,2,FALSE),0)</f>
        <v>0</v>
      </c>
      <c r="Q292">
        <f>_xlfn.IFNA(VLOOKUP(A292,Refill!$D$6:$G$8,2,FALSE),0)</f>
        <v>0</v>
      </c>
    </row>
    <row r="293" spans="1:17" x14ac:dyDescent="0.25">
      <c r="A293" s="5">
        <f>ROUND((Online_RAW!B293-General!$B$10)*24,3)</f>
        <v>4.8499999999999996</v>
      </c>
      <c r="B293" s="5">
        <f>General!$B$12+Online_ANA!K293/1000+Online_ANA!L293/1000+Online_ANA!M293/1000/General!$B$22-SUM($P$2:P293)/1000/General!$B$24+SUM($Q$2:Q293)/1000/General!$B$24</f>
        <v>1.08</v>
      </c>
      <c r="C293" s="5">
        <f>Online_RAW!K293</f>
        <v>20.625</v>
      </c>
      <c r="D293" s="5">
        <f>Online_RAW!J293</f>
        <v>7.0000000000000007E-2</v>
      </c>
      <c r="E293" s="5">
        <f>(1-F293/100-G293/100)/(1-C293/100-D293/100-General!$B$17/100)</f>
        <v>1.0036475705619601</v>
      </c>
      <c r="F293" s="5">
        <f>N293*General!$B$14/(N293+O293)+O293*100/(N293+O293)</f>
        <v>20.8</v>
      </c>
      <c r="G293" s="5">
        <f>N293*General!$B$15/(N293+O293)</f>
        <v>0.04</v>
      </c>
      <c r="H293" s="5">
        <f>(N293+O293)*(1/General!$B$20)*((F293/100)-E293*(C293/100))*1000/B293</f>
        <v>4.934138402846024</v>
      </c>
      <c r="I293" s="5">
        <f>(N293+O293)*(1/General!$B$20)*((D293/100)*E293-(G293/100))*1000/B293</f>
        <v>1.496298440160404</v>
      </c>
      <c r="J293" s="5">
        <f t="shared" si="4"/>
        <v>0.30325424988024963</v>
      </c>
      <c r="K293" s="5">
        <f>MAX(Online_RAW!$L$2-Online_RAW!L293,0)</f>
        <v>0</v>
      </c>
      <c r="L293" s="5">
        <f>0.0039*(Online_RAW!M293)</f>
        <v>0</v>
      </c>
      <c r="M293" s="10">
        <f>Online_RAW!$N$2-Online_RAW!N293</f>
        <v>0</v>
      </c>
      <c r="N293" s="5">
        <f>Online_RAW!C293*60</f>
        <v>119.718</v>
      </c>
      <c r="O293" s="5">
        <f>MAX(0, Online_RAW!D293*60)</f>
        <v>0</v>
      </c>
      <c r="P293" s="5">
        <f>_xlfn.IFNA(VLOOKUP(A293,Sampling!$D$7:$E$14,2,FALSE),0)</f>
        <v>0</v>
      </c>
      <c r="Q293">
        <f>_xlfn.IFNA(VLOOKUP(A293,Refill!$D$6:$G$8,2,FALSE),0)</f>
        <v>0</v>
      </c>
    </row>
    <row r="294" spans="1:17" x14ac:dyDescent="0.25">
      <c r="A294" s="5">
        <f>ROUND((Online_RAW!B294-General!$B$10)*24,3)</f>
        <v>4.867</v>
      </c>
      <c r="B294" s="5">
        <f>General!$B$12+Online_ANA!K294/1000+Online_ANA!L294/1000+Online_ANA!M294/1000/General!$B$22-SUM($P$2:P294)/1000/General!$B$24+SUM($Q$2:Q294)/1000/General!$B$24</f>
        <v>1.08</v>
      </c>
      <c r="C294" s="5">
        <f>Online_RAW!K294</f>
        <v>20.616666666666699</v>
      </c>
      <c r="D294" s="5">
        <f>Online_RAW!J294</f>
        <v>7.0000000000000007E-2</v>
      </c>
      <c r="E294" s="5">
        <f>(1-F294/100-G294/100)/(1-C294/100-D294/100-General!$B$17/100)</f>
        <v>1.0034934427786504</v>
      </c>
      <c r="F294" s="5">
        <f>N294*General!$B$14/(N294+O294)+O294*100/(N294+O294)</f>
        <v>20.803795885706666</v>
      </c>
      <c r="G294" s="5">
        <f>N294*General!$B$15/(N294+O294)</f>
        <v>3.9998082886006738E-2</v>
      </c>
      <c r="H294" s="5">
        <f>(N294+O294)*(1/General!$B$20)*((F294/100)-E294*(C294/100))*1000/B294</f>
        <v>5.704728972446846</v>
      </c>
      <c r="I294" s="5">
        <f>(N294+O294)*(1/General!$B$20)*((D294/100)*E294-(G294/100))*1000/B294</f>
        <v>1.4990333720792963</v>
      </c>
      <c r="J294" s="5">
        <f t="shared" si="4"/>
        <v>0.26277030500825665</v>
      </c>
      <c r="K294" s="5">
        <f>MAX(Online_RAW!$L$2-Online_RAW!L294,0)</f>
        <v>0</v>
      </c>
      <c r="L294" s="5">
        <f>0.0039*(Online_RAW!M294)</f>
        <v>0</v>
      </c>
      <c r="M294" s="10">
        <f>Online_RAW!$N$2-Online_RAW!N294</f>
        <v>0</v>
      </c>
      <c r="N294" s="5">
        <f>Online_RAW!C294*60</f>
        <v>119.96625</v>
      </c>
      <c r="O294" s="5">
        <f>MAX(0, Online_RAW!D294*60)</f>
        <v>5.7499999999999982E-3</v>
      </c>
      <c r="P294" s="5">
        <f>_xlfn.IFNA(VLOOKUP(A294,Sampling!$D$7:$E$14,2,FALSE),0)</f>
        <v>0</v>
      </c>
      <c r="Q294">
        <f>_xlfn.IFNA(VLOOKUP(A294,Refill!$D$6:$G$8,2,FALSE),0)</f>
        <v>0</v>
      </c>
    </row>
    <row r="295" spans="1:17" x14ac:dyDescent="0.25">
      <c r="A295" s="5">
        <f>ROUND((Online_RAW!B295-General!$B$10)*24,3)</f>
        <v>4.883</v>
      </c>
      <c r="B295" s="5">
        <f>General!$B$12+Online_ANA!K295/1000+Online_ANA!L295/1000+Online_ANA!M295/1000/General!$B$22-SUM($P$2:P295)/1000/General!$B$24+SUM($Q$2:Q295)/1000/General!$B$24</f>
        <v>1.08</v>
      </c>
      <c r="C295" s="5">
        <f>Online_RAW!K295</f>
        <v>20.61</v>
      </c>
      <c r="D295" s="5">
        <f>Online_RAW!J295</f>
        <v>7.0000000000000007E-2</v>
      </c>
      <c r="E295" s="5">
        <f>(1-F295/100-G295/100)/(1-C295/100-D295/100-General!$B$17/100)</f>
        <v>1.0034293908152443</v>
      </c>
      <c r="F295" s="5">
        <f>N295*General!$B$14/(N295+O295)+O295*100/(N295+O295)</f>
        <v>20.802157989146476</v>
      </c>
      <c r="G295" s="5">
        <f>N295*General!$B$15/(N295+O295)</f>
        <v>3.9998910106491682E-2</v>
      </c>
      <c r="H295" s="5">
        <f>(N295+O295)*(1/General!$B$20)*((F295/100)-E295*(C295/100))*1000/B295</f>
        <v>6.0275542112151212</v>
      </c>
      <c r="I295" s="5">
        <f>(N295+O295)*(1/General!$B$20)*((D295/100)*E295-(G295/100))*1000/B295</f>
        <v>1.5005168645302316</v>
      </c>
      <c r="J295" s="5">
        <f t="shared" si="4"/>
        <v>0.24894290651725814</v>
      </c>
      <c r="K295" s="5">
        <f>MAX(Online_RAW!$L$2-Online_RAW!L295,0)</f>
        <v>0</v>
      </c>
      <c r="L295" s="5">
        <f>0.0039*(Online_RAW!M295)</f>
        <v>0</v>
      </c>
      <c r="M295" s="10">
        <f>Online_RAW!$N$2-Online_RAW!N295</f>
        <v>0</v>
      </c>
      <c r="N295" s="5">
        <f>Online_RAW!C295*60</f>
        <v>120.10854545454541</v>
      </c>
      <c r="O295" s="5">
        <f>MAX(0, Online_RAW!D295*60)</f>
        <v>3.2727272727272761E-3</v>
      </c>
      <c r="P295" s="5">
        <f>_xlfn.IFNA(VLOOKUP(A295,Sampling!$D$7:$E$14,2,FALSE),0)</f>
        <v>0</v>
      </c>
      <c r="Q295">
        <f>_xlfn.IFNA(VLOOKUP(A295,Refill!$D$6:$G$8,2,FALSE),0)</f>
        <v>0</v>
      </c>
    </row>
    <row r="296" spans="1:17" x14ac:dyDescent="0.25">
      <c r="A296" s="5">
        <f>ROUND((Online_RAW!B296-General!$B$10)*24,3)</f>
        <v>4.9000000000000004</v>
      </c>
      <c r="B296" s="5">
        <f>General!$B$12+Online_ANA!K296/1000+Online_ANA!L296/1000+Online_ANA!M296/1000/General!$B$22-SUM($P$2:P296)/1000/General!$B$24+SUM($Q$2:Q296)/1000/General!$B$24</f>
        <v>1.08</v>
      </c>
      <c r="C296" s="5">
        <f>Online_RAW!K296</f>
        <v>20.61</v>
      </c>
      <c r="D296" s="5">
        <f>Online_RAW!J296</f>
        <v>7.4999999999999997E-2</v>
      </c>
      <c r="E296" s="5">
        <f>(1-F296/100-G296/100)/(1-C296/100-D296/100-General!$B$17/100)</f>
        <v>1.0034557772035018</v>
      </c>
      <c r="F296" s="5">
        <f>N296*General!$B$14/(N296+O296)+O296*100/(N296+O296)</f>
        <v>20.805095200343114</v>
      </c>
      <c r="G296" s="5">
        <f>N296*General!$B$15/(N296+O296)</f>
        <v>3.9997426666493377E-2</v>
      </c>
      <c r="H296" s="5">
        <f>(N296+O296)*(1/General!$B$20)*((F296/100)-E296*(C296/100))*1000/B296</f>
        <v>6.1360427013216254</v>
      </c>
      <c r="I296" s="5">
        <f>(N296+O296)*(1/General!$B$20)*((D296/100)*E296-(G296/100))*1000/B296</f>
        <v>1.7467085930901247</v>
      </c>
      <c r="J296" s="5">
        <f t="shared" si="4"/>
        <v>0.28466369582367901</v>
      </c>
      <c r="K296" s="5">
        <f>MAX(Online_RAW!$L$2-Online_RAW!L296,0)</f>
        <v>0</v>
      </c>
      <c r="L296" s="5">
        <f>0.0039*(Online_RAW!M296)</f>
        <v>0</v>
      </c>
      <c r="M296" s="10">
        <f>Online_RAW!$N$2-Online_RAW!N296</f>
        <v>0</v>
      </c>
      <c r="N296" s="5">
        <f>Online_RAW!C296*60</f>
        <v>119.90345454545459</v>
      </c>
      <c r="O296" s="5">
        <f>MAX(0, Online_RAW!D296*60)</f>
        <v>7.7142857142857403E-3</v>
      </c>
      <c r="P296" s="5">
        <f>_xlfn.IFNA(VLOOKUP(A296,Sampling!$D$7:$E$14,2,FALSE),0)</f>
        <v>0</v>
      </c>
      <c r="Q296">
        <f>_xlfn.IFNA(VLOOKUP(A296,Refill!$D$6:$G$8,2,FALSE),0)</f>
        <v>0</v>
      </c>
    </row>
    <row r="297" spans="1:17" x14ac:dyDescent="0.25">
      <c r="A297" s="5">
        <f>ROUND((Online_RAW!B297-General!$B$10)*24,3)</f>
        <v>4.9169999999999998</v>
      </c>
      <c r="B297" s="5">
        <f>General!$B$12+Online_ANA!K297/1000+Online_ANA!L297/1000+Online_ANA!M297/1000/General!$B$22-SUM($P$2:P297)/1000/General!$B$24+SUM($Q$2:Q297)/1000/General!$B$24</f>
        <v>1.08</v>
      </c>
      <c r="C297" s="5">
        <f>Online_RAW!K297</f>
        <v>20.614999999999998</v>
      </c>
      <c r="D297" s="5">
        <f>Online_RAW!J297</f>
        <v>7.0000000000000007E-2</v>
      </c>
      <c r="E297" s="5">
        <f>(1-F297/100-G297/100)/(1-C297/100-D297/100-General!$B$17/100)</f>
        <v>1.0034548950169788</v>
      </c>
      <c r="F297" s="5">
        <f>N297*General!$B$14/(N297+O297)+O297*100/(N297+O297)</f>
        <v>20.805164824415534</v>
      </c>
      <c r="G297" s="5">
        <f>N297*General!$B$15/(N297+O297)</f>
        <v>3.9997391502820431E-2</v>
      </c>
      <c r="H297" s="5">
        <f>(N297+O297)*(1/General!$B$20)*((F297/100)-E297*(C297/100))*1000/B297</f>
        <v>5.8966723966048331</v>
      </c>
      <c r="I297" s="5">
        <f>(N297+O297)*(1/General!$B$20)*((D297/100)*E297-(G297/100))*1000/B297</f>
        <v>1.499397814689607</v>
      </c>
      <c r="J297" s="5">
        <f t="shared" si="4"/>
        <v>0.25427863612584706</v>
      </c>
      <c r="K297" s="5">
        <f>MAX(Online_RAW!$L$2-Online_RAW!L297,0)</f>
        <v>0</v>
      </c>
      <c r="L297" s="5">
        <f>0.0039*(Online_RAW!M297)</f>
        <v>0</v>
      </c>
      <c r="M297" s="10">
        <f>Online_RAW!$N$2-Online_RAW!N297</f>
        <v>0</v>
      </c>
      <c r="N297" s="5">
        <f>Online_RAW!C297*60</f>
        <v>120.00130434782579</v>
      </c>
      <c r="O297" s="5">
        <f>MAX(0, Online_RAW!D297*60)</f>
        <v>7.8260869565217588E-3</v>
      </c>
      <c r="P297" s="5">
        <f>_xlfn.IFNA(VLOOKUP(A297,Sampling!$D$7:$E$14,2,FALSE),0)</f>
        <v>0</v>
      </c>
      <c r="Q297">
        <f>_xlfn.IFNA(VLOOKUP(A297,Refill!$D$6:$G$8,2,FALSE),0)</f>
        <v>0</v>
      </c>
    </row>
    <row r="298" spans="1:17" x14ac:dyDescent="0.25">
      <c r="A298" s="5">
        <f>ROUND((Online_RAW!B298-General!$B$10)*24,3)</f>
        <v>4.9329999999999998</v>
      </c>
      <c r="B298" s="5">
        <f>General!$B$12+Online_ANA!K298/1000+Online_ANA!L298/1000+Online_ANA!M298/1000/General!$B$22-SUM($P$2:P298)/1000/General!$B$24+SUM($Q$2:Q298)/1000/General!$B$24</f>
        <v>1.08</v>
      </c>
      <c r="C298" s="5">
        <f>Online_RAW!K298</f>
        <v>20.62</v>
      </c>
      <c r="D298" s="5">
        <f>Online_RAW!J298</f>
        <v>7.0000000000000007E-2</v>
      </c>
      <c r="E298" s="5">
        <f>(1-F298/100-G298/100)/(1-C298/100-D298/100-General!$B$17/100)</f>
        <v>1.0031893983733673</v>
      </c>
      <c r="F298" s="5">
        <f>N298*General!$B$14/(N298+O298)+O298*100/(N298+O298)</f>
        <v>20.831136876538089</v>
      </c>
      <c r="G298" s="5">
        <f>N298*General!$B$15/(N298+O298)</f>
        <v>3.9984274304778744E-2</v>
      </c>
      <c r="H298" s="5">
        <f>(N298+O298)*(1/General!$B$20)*((F298/100)-E298*(C298/100))*1000/B298</f>
        <v>7.2125397761787315</v>
      </c>
      <c r="I298" s="5">
        <f>(N298+O298)*(1/General!$B$20)*((D298/100)*E298-(G298/100))*1000/B298</f>
        <v>1.5002933777124767</v>
      </c>
      <c r="J298" s="5">
        <f t="shared" si="4"/>
        <v>0.20801179948671919</v>
      </c>
      <c r="K298" s="5">
        <f>MAX(Online_RAW!$L$2-Online_RAW!L298,0)</f>
        <v>0</v>
      </c>
      <c r="L298" s="5">
        <f>0.0039*(Online_RAW!M298)</f>
        <v>0</v>
      </c>
      <c r="M298" s="10">
        <f>Online_RAW!$N$2-Online_RAW!N298</f>
        <v>0</v>
      </c>
      <c r="N298" s="5">
        <f>Online_RAW!C298*60</f>
        <v>120.05530434782581</v>
      </c>
      <c r="O298" s="5">
        <f>MAX(0, Online_RAW!D298*60)</f>
        <v>4.7217391304347857E-2</v>
      </c>
      <c r="P298" s="5">
        <f>_xlfn.IFNA(VLOOKUP(A298,Sampling!$D$7:$E$14,2,FALSE),0)</f>
        <v>0</v>
      </c>
      <c r="Q298">
        <f>_xlfn.IFNA(VLOOKUP(A298,Refill!$D$6:$G$8,2,FALSE),0)</f>
        <v>0</v>
      </c>
    </row>
    <row r="299" spans="1:17" x14ac:dyDescent="0.25">
      <c r="A299" s="5">
        <f>ROUND((Online_RAW!B299-General!$B$10)*24,3)</f>
        <v>4.95</v>
      </c>
      <c r="B299" s="5">
        <f>General!$B$12+Online_ANA!K299/1000+Online_ANA!L299/1000+Online_ANA!M299/1000/General!$B$22-SUM($P$2:P299)/1000/General!$B$24+SUM($Q$2:Q299)/1000/General!$B$24</f>
        <v>1.08</v>
      </c>
      <c r="C299" s="5">
        <f>Online_RAW!K299</f>
        <v>20.614999999999998</v>
      </c>
      <c r="D299" s="5">
        <f>Online_RAW!J299</f>
        <v>7.4999999999999997E-2</v>
      </c>
      <c r="E299" s="5">
        <f>(1-F299/100-G299/100)/(1-C299/100-D299/100-General!$B$17/100)</f>
        <v>1.0035457123423526</v>
      </c>
      <c r="F299" s="5">
        <f>N299*General!$B$14/(N299+O299)+O299*100/(N299+O299)</f>
        <v>20.803017588310656</v>
      </c>
      <c r="G299" s="5">
        <f>N299*General!$B$15/(N299+O299)</f>
        <v>3.9998475965499672E-2</v>
      </c>
      <c r="H299" s="5">
        <f>(N299+O299)*(1/General!$B$20)*((F299/100)-E299*(C299/100))*1000/B299</f>
        <v>5.6961305726257487</v>
      </c>
      <c r="I299" s="5">
        <f>(N299+O299)*(1/General!$B$20)*((D299/100)*E299-(G299/100))*1000/B299</f>
        <v>1.7480268439582709</v>
      </c>
      <c r="J299" s="5">
        <f t="shared" si="4"/>
        <v>0.30687970046874857</v>
      </c>
      <c r="K299" s="5">
        <f>MAX(Online_RAW!$L$2-Online_RAW!L299,0)</f>
        <v>0</v>
      </c>
      <c r="L299" s="5">
        <f>0.0039*(Online_RAW!M299)</f>
        <v>0</v>
      </c>
      <c r="M299" s="10">
        <f>Online_RAW!$N$2-Online_RAW!N299</f>
        <v>0</v>
      </c>
      <c r="N299" s="5">
        <f>Online_RAW!C299*60</f>
        <v>119.9777142857142</v>
      </c>
      <c r="O299" s="5">
        <f>MAX(0, Online_RAW!D299*60)</f>
        <v>4.5714285714285718E-3</v>
      </c>
      <c r="P299" s="5">
        <f>_xlfn.IFNA(VLOOKUP(A299,Sampling!$D$7:$E$14,2,FALSE),0)</f>
        <v>0</v>
      </c>
      <c r="Q299">
        <f>_xlfn.IFNA(VLOOKUP(A299,Refill!$D$6:$G$8,2,FALSE),0)</f>
        <v>0</v>
      </c>
    </row>
    <row r="300" spans="1:17" x14ac:dyDescent="0.25">
      <c r="A300" s="5">
        <f>ROUND((Online_RAW!B300-General!$B$10)*24,3)</f>
        <v>4.9669999999999996</v>
      </c>
      <c r="B300" s="5">
        <f>General!$B$12+Online_ANA!K300/1000+Online_ANA!L300/1000+Online_ANA!M300/1000/General!$B$22-SUM($P$2:P300)/1000/General!$B$24+SUM($Q$2:Q300)/1000/General!$B$24</f>
        <v>1.08</v>
      </c>
      <c r="C300" s="5">
        <f>Online_RAW!K300</f>
        <v>20.614999999999998</v>
      </c>
      <c r="D300" s="5">
        <f>Online_RAW!J300</f>
        <v>7.4999999999999997E-2</v>
      </c>
      <c r="E300" s="5">
        <f>(1-F300/100-G300/100)/(1-C300/100-D300/100-General!$B$17/100)</f>
        <v>1.0035839497564378</v>
      </c>
      <c r="F300" s="5">
        <f>N300*General!$B$14/(N300+O300)+O300*100/(N300+O300)</f>
        <v>20.8</v>
      </c>
      <c r="G300" s="5">
        <f>N300*General!$B$15/(N300+O300)</f>
        <v>0.04</v>
      </c>
      <c r="H300" s="5">
        <f>(N300+O300)*(1/General!$B$20)*((F300/100)-E300*(C300/100))*1000/B300</f>
        <v>5.5018348374531794</v>
      </c>
      <c r="I300" s="5">
        <f>(N300+O300)*(1/General!$B$20)*((D300/100)*E300-(G300/100))*1000/B300</f>
        <v>1.7462972247583628</v>
      </c>
      <c r="J300" s="5">
        <f t="shared" si="4"/>
        <v>0.31740269861803605</v>
      </c>
      <c r="K300" s="5">
        <f>MAX(Online_RAW!$L$2-Online_RAW!L300,0)</f>
        <v>0</v>
      </c>
      <c r="L300" s="5">
        <f>0.0039*(Online_RAW!M300)</f>
        <v>0</v>
      </c>
      <c r="M300" s="10">
        <f>Online_RAW!$N$2-Online_RAW!N300</f>
        <v>0</v>
      </c>
      <c r="N300" s="5">
        <f>Online_RAW!C300*60</f>
        <v>119.85899999999999</v>
      </c>
      <c r="O300" s="5">
        <f>MAX(0, Online_RAW!D300*60)</f>
        <v>0</v>
      </c>
      <c r="P300" s="5">
        <f>_xlfn.IFNA(VLOOKUP(A300,Sampling!$D$7:$E$14,2,FALSE),0)</f>
        <v>0</v>
      </c>
      <c r="Q300">
        <f>_xlfn.IFNA(VLOOKUP(A300,Refill!$D$6:$G$8,2,FALSE),0)</f>
        <v>0</v>
      </c>
    </row>
    <row r="301" spans="1:17" x14ac:dyDescent="0.25">
      <c r="A301" s="5">
        <f>ROUND((Online_RAW!B301-General!$B$10)*24,3)</f>
        <v>4.9829999999999997</v>
      </c>
      <c r="B301" s="5">
        <f>General!$B$12+Online_ANA!K301/1000+Online_ANA!L301/1000+Online_ANA!M301/1000/General!$B$22-SUM($P$2:P301)/1000/General!$B$24+SUM($Q$2:Q301)/1000/General!$B$24</f>
        <v>1.08</v>
      </c>
      <c r="C301" s="5">
        <f>Online_RAW!K301</f>
        <v>20.614999999999998</v>
      </c>
      <c r="D301" s="5">
        <f>Online_RAW!J301</f>
        <v>0.08</v>
      </c>
      <c r="E301" s="5">
        <f>(1-F301/100-G301/100)/(1-C301/100-D301/100-General!$B$17/100)</f>
        <v>1.0034165859914963</v>
      </c>
      <c r="F301" s="5">
        <f>N301*General!$B$14/(N301+O301)+O301*100/(N301+O301)</f>
        <v>20.818227491917785</v>
      </c>
      <c r="G301" s="5">
        <f>N301*General!$B$15/(N301+O301)</f>
        <v>3.9990794196001121E-2</v>
      </c>
      <c r="H301" s="5">
        <f>(N301+O301)*(1/General!$B$20)*((F301/100)-E301*(C301/100))*1000/B301</f>
        <v>6.5912038930591654</v>
      </c>
      <c r="I301" s="5">
        <f>(N301+O301)*(1/General!$B$20)*((D301/100)*E301-(G301/100))*1000/B301</f>
        <v>1.9994069248418953</v>
      </c>
      <c r="J301" s="5">
        <f t="shared" si="4"/>
        <v>0.30334472385953054</v>
      </c>
      <c r="K301" s="5">
        <f>MAX(Online_RAW!$L$2-Online_RAW!L301,0)</f>
        <v>0</v>
      </c>
      <c r="L301" s="5">
        <f>0.0039*(Online_RAW!M301)</f>
        <v>0</v>
      </c>
      <c r="M301" s="10">
        <f>Online_RAW!$N$2-Online_RAW!N301</f>
        <v>0</v>
      </c>
      <c r="N301" s="5">
        <f>Online_RAW!C301*60</f>
        <v>120.12339130434781</v>
      </c>
      <c r="O301" s="5">
        <f>MAX(0, Online_RAW!D301*60)</f>
        <v>2.7652173913043459E-2</v>
      </c>
      <c r="P301" s="5">
        <f>_xlfn.IFNA(VLOOKUP(A301,Sampling!$D$7:$E$14,2,FALSE),0)</f>
        <v>0</v>
      </c>
      <c r="Q301">
        <f>_xlfn.IFNA(VLOOKUP(A301,Refill!$D$6:$G$8,2,FALSE),0)</f>
        <v>0</v>
      </c>
    </row>
    <row r="302" spans="1:17" x14ac:dyDescent="0.25">
      <c r="A302" s="5">
        <f>ROUND((Online_RAW!B302-General!$B$10)*24,3)</f>
        <v>5</v>
      </c>
      <c r="B302" s="5">
        <f>General!$B$12+Online_ANA!K302/1000+Online_ANA!L302/1000+Online_ANA!M302/1000/General!$B$22-SUM($P$2:P302)/1000/General!$B$24+SUM($Q$2:Q302)/1000/General!$B$24</f>
        <v>1.08</v>
      </c>
      <c r="C302" s="5">
        <f>Online_RAW!K302</f>
        <v>20.61</v>
      </c>
      <c r="D302" s="5">
        <f>Online_RAW!J302</f>
        <v>0.08</v>
      </c>
      <c r="E302" s="5">
        <f>(1-F302/100-G302/100)/(1-C302/100-D302/100-General!$B$17/100)</f>
        <v>1.003349469396728</v>
      </c>
      <c r="F302" s="5">
        <f>N302*General!$B$14/(N302+O302)+O302*100/(N302+O302)</f>
        <v>20.818504525200428</v>
      </c>
      <c r="G302" s="5">
        <f>N302*General!$B$15/(N302+O302)</f>
        <v>3.99906542802018E-2</v>
      </c>
      <c r="H302" s="5">
        <f>(N302+O302)*(1/General!$B$20)*((F302/100)-E302*(C302/100))*1000/B302</f>
        <v>6.9047673602960682</v>
      </c>
      <c r="I302" s="5">
        <f>(N302+O302)*(1/General!$B$20)*((D302/100)*E302-(G302/100))*1000/B302</f>
        <v>1.993987946594677</v>
      </c>
      <c r="J302" s="5">
        <f t="shared" si="4"/>
        <v>0.28878423305911022</v>
      </c>
      <c r="K302" s="5">
        <f>MAX(Online_RAW!$L$2-Online_RAW!L302,0)</f>
        <v>0</v>
      </c>
      <c r="L302" s="5">
        <f>0.0039*(Online_RAW!M302)</f>
        <v>0</v>
      </c>
      <c r="M302" s="10">
        <f>Online_RAW!$N$2-Online_RAW!N302</f>
        <v>0</v>
      </c>
      <c r="N302" s="5">
        <f>Online_RAW!C302*60</f>
        <v>119.812956521739</v>
      </c>
      <c r="O302" s="5">
        <f>MAX(0, Online_RAW!D302*60)</f>
        <v>2.8000000000000018E-2</v>
      </c>
      <c r="P302" s="5">
        <f>_xlfn.IFNA(VLOOKUP(A302,Sampling!$D$7:$E$14,2,FALSE),0)</f>
        <v>0</v>
      </c>
      <c r="Q302">
        <f>_xlfn.IFNA(VLOOKUP(A302,Refill!$D$6:$G$8,2,FALSE),0)</f>
        <v>0</v>
      </c>
    </row>
    <row r="303" spans="1:17" x14ac:dyDescent="0.25">
      <c r="A303" s="5">
        <f>ROUND((Online_RAW!B303-General!$B$10)*24,3)</f>
        <v>5.0170000000000003</v>
      </c>
      <c r="B303" s="5">
        <f>General!$B$12+Online_ANA!K303/1000+Online_ANA!L303/1000+Online_ANA!M303/1000/General!$B$22-SUM($P$2:P303)/1000/General!$B$24+SUM($Q$2:Q303)/1000/General!$B$24</f>
        <v>1.08</v>
      </c>
      <c r="C303" s="5">
        <f>Online_RAW!K303</f>
        <v>20.616666666666699</v>
      </c>
      <c r="D303" s="5">
        <f>Online_RAW!J303</f>
        <v>0.08</v>
      </c>
      <c r="E303" s="5">
        <f>(1-F303/100-G303/100)/(1-C303/100-D303/100-General!$B$17/100)</f>
        <v>1.0036687792896846</v>
      </c>
      <c r="F303" s="5">
        <f>N303*General!$B$14/(N303+O303)+O303*100/(N303+O303)</f>
        <v>20.799999999999997</v>
      </c>
      <c r="G303" s="5">
        <f>N303*General!$B$15/(N303+O303)</f>
        <v>0.04</v>
      </c>
      <c r="H303" s="5">
        <f>(N303+O303)*(1/General!$B$20)*((F303/100)-E303*(C303/100))*1000/B303</f>
        <v>5.3399192279931258</v>
      </c>
      <c r="I303" s="5">
        <f>(N303+O303)*(1/General!$B$20)*((D303/100)*E303-(G303/100))*1000/B303</f>
        <v>1.9978957364685435</v>
      </c>
      <c r="J303" s="5">
        <f t="shared" si="4"/>
        <v>0.37414343760016056</v>
      </c>
      <c r="K303" s="5">
        <f>MAX(Online_RAW!$L$2-Online_RAW!L303,0)</f>
        <v>0</v>
      </c>
      <c r="L303" s="5">
        <f>0.0039*(Online_RAW!M303)</f>
        <v>0</v>
      </c>
      <c r="M303" s="10">
        <f>Online_RAW!$N$2-Online_RAW!N303</f>
        <v>0</v>
      </c>
      <c r="N303" s="5">
        <f>Online_RAW!C303*60</f>
        <v>120.02754545454539</v>
      </c>
      <c r="O303" s="5">
        <f>MAX(0, Online_RAW!D303*60)</f>
        <v>0</v>
      </c>
      <c r="P303" s="5">
        <f>_xlfn.IFNA(VLOOKUP(A303,Sampling!$D$7:$E$14,2,FALSE),0)</f>
        <v>0</v>
      </c>
      <c r="Q303">
        <f>_xlfn.IFNA(VLOOKUP(A303,Refill!$D$6:$G$8,2,FALSE),0)</f>
        <v>0</v>
      </c>
    </row>
    <row r="304" spans="1:17" x14ac:dyDescent="0.25">
      <c r="A304" s="5">
        <f>ROUND((Online_RAW!B304-General!$B$10)*24,3)</f>
        <v>5.0330000000000004</v>
      </c>
      <c r="B304" s="5">
        <f>General!$B$12+Online_ANA!K304/1000+Online_ANA!L304/1000+Online_ANA!M304/1000/General!$B$22-SUM($P$2:P304)/1000/General!$B$24+SUM($Q$2:Q304)/1000/General!$B$24</f>
        <v>1.08</v>
      </c>
      <c r="C304" s="5">
        <f>Online_RAW!K304</f>
        <v>20.62</v>
      </c>
      <c r="D304" s="5">
        <f>Online_RAW!J304</f>
        <v>0.08</v>
      </c>
      <c r="E304" s="5">
        <f>(1-F304/100-G304/100)/(1-C304/100-D304/100-General!$B$17/100)</f>
        <v>1.0036275556303813</v>
      </c>
      <c r="F304" s="5">
        <f>N304*General!$B$14/(N304+O304)+O304*100/(N304+O304)</f>
        <v>20.806600095001365</v>
      </c>
      <c r="G304" s="5">
        <f>N304*General!$B$15/(N304+O304)</f>
        <v>3.9996666618686172E-2</v>
      </c>
      <c r="H304" s="5">
        <f>(N304+O304)*(1/General!$B$20)*((F304/100)-E304*(C304/100))*1000/B304</f>
        <v>5.5420862289415416</v>
      </c>
      <c r="I304" s="5">
        <f>(N304+O304)*(1/General!$B$20)*((D304/100)*E304-(G304/100))*1000/B304</f>
        <v>1.9974102420611572</v>
      </c>
      <c r="J304" s="5">
        <f t="shared" si="4"/>
        <v>0.36040764426045996</v>
      </c>
      <c r="K304" s="5">
        <f>MAX(Online_RAW!$L$2-Online_RAW!L304,0)</f>
        <v>0</v>
      </c>
      <c r="L304" s="5">
        <f>0.0039*(Online_RAW!M304)</f>
        <v>0</v>
      </c>
      <c r="M304" s="10">
        <f>Online_RAW!$N$2-Online_RAW!N304</f>
        <v>0</v>
      </c>
      <c r="N304" s="5">
        <f>Online_RAW!C304*60</f>
        <v>119.988272727273</v>
      </c>
      <c r="O304" s="5">
        <f>MAX(0, Online_RAW!D304*60)</f>
        <v>1.0000000000000021E-2</v>
      </c>
      <c r="P304" s="5">
        <f>_xlfn.IFNA(VLOOKUP(A304,Sampling!$D$7:$E$14,2,FALSE),0)</f>
        <v>0</v>
      </c>
      <c r="Q304">
        <f>_xlfn.IFNA(VLOOKUP(A304,Refill!$D$6:$G$8,2,FALSE),0)</f>
        <v>0</v>
      </c>
    </row>
    <row r="305" spans="1:17" x14ac:dyDescent="0.25">
      <c r="A305" s="5">
        <f>ROUND((Online_RAW!B305-General!$B$10)*24,3)</f>
        <v>5.05</v>
      </c>
      <c r="B305" s="5">
        <f>General!$B$12+Online_ANA!K305/1000+Online_ANA!L305/1000+Online_ANA!M305/1000/General!$B$22-SUM($P$2:P305)/1000/General!$B$24+SUM($Q$2:Q305)/1000/General!$B$24</f>
        <v>1.08</v>
      </c>
      <c r="C305" s="5">
        <f>Online_RAW!K305</f>
        <v>20.61</v>
      </c>
      <c r="D305" s="5">
        <f>Online_RAW!J305</f>
        <v>0.08</v>
      </c>
      <c r="E305" s="5">
        <f>(1-F305/100-G305/100)/(1-C305/100-D305/100-General!$B$17/100)</f>
        <v>1.0035155091121817</v>
      </c>
      <c r="F305" s="5">
        <f>N305*General!$B$14/(N305+O305)+O305*100/(N305+O305)</f>
        <v>20.805401141604928</v>
      </c>
      <c r="G305" s="5">
        <f>N305*General!$B$15/(N305+O305)</f>
        <v>3.9997272150704581E-2</v>
      </c>
      <c r="H305" s="5">
        <f>(N305+O305)*(1/General!$B$20)*((F305/100)-E305*(C305/100))*1000/B305</f>
        <v>6.0934392385611842</v>
      </c>
      <c r="I305" s="5">
        <f>(N305+O305)*(1/General!$B$20)*((D305/100)*E305-(G305/100))*1000/B305</f>
        <v>1.9965425385019342</v>
      </c>
      <c r="J305" s="5">
        <f t="shared" si="4"/>
        <v>0.32765445922020364</v>
      </c>
      <c r="K305" s="5">
        <f>MAX(Online_RAW!$L$2-Online_RAW!L305,0)</f>
        <v>0</v>
      </c>
      <c r="L305" s="5">
        <f>0.0039*(Online_RAW!M305)</f>
        <v>0</v>
      </c>
      <c r="M305" s="10">
        <f>Online_RAW!$N$2-Online_RAW!N305</f>
        <v>0</v>
      </c>
      <c r="N305" s="5">
        <f>Online_RAW!C305*60</f>
        <v>119.9664545454546</v>
      </c>
      <c r="O305" s="5">
        <f>MAX(0, Online_RAW!D305*60)</f>
        <v>8.1818181818181599E-3</v>
      </c>
      <c r="P305" s="5">
        <f>_xlfn.IFNA(VLOOKUP(A305,Sampling!$D$7:$E$14,2,FALSE),0)</f>
        <v>0</v>
      </c>
      <c r="Q305">
        <f>_xlfn.IFNA(VLOOKUP(A305,Refill!$D$6:$G$8,2,FALSE),0)</f>
        <v>0</v>
      </c>
    </row>
    <row r="306" spans="1:17" x14ac:dyDescent="0.25">
      <c r="A306" s="5">
        <f>ROUND((Online_RAW!B306-General!$B$10)*24,3)</f>
        <v>5.0670000000000002</v>
      </c>
      <c r="B306" s="5">
        <f>General!$B$12+Online_ANA!K306/1000+Online_ANA!L306/1000+Online_ANA!M306/1000/General!$B$22-SUM($P$2:P306)/1000/General!$B$24+SUM($Q$2:Q306)/1000/General!$B$24</f>
        <v>1.08</v>
      </c>
      <c r="C306" s="5">
        <f>Online_RAW!K306</f>
        <v>20.614999999999998</v>
      </c>
      <c r="D306" s="5">
        <f>Online_RAW!J306</f>
        <v>0.08</v>
      </c>
      <c r="E306" s="5">
        <f>(1-F306/100-G306/100)/(1-C306/100-D306/100-General!$B$17/100)</f>
        <v>1.0036475705619601</v>
      </c>
      <c r="F306" s="5">
        <f>N306*General!$B$14/(N306+O306)+O306*100/(N306+O306)</f>
        <v>20.8</v>
      </c>
      <c r="G306" s="5">
        <f>N306*General!$B$15/(N306+O306)</f>
        <v>0.04</v>
      </c>
      <c r="H306" s="5">
        <f>(N306+O306)*(1/General!$B$20)*((F306/100)-E306*(C306/100))*1000/B306</f>
        <v>5.4471486782658349</v>
      </c>
      <c r="I306" s="5">
        <f>(N306+O306)*(1/General!$B$20)*((D306/100)*E306-(G306/100))*1000/B306</f>
        <v>1.9987686402563705</v>
      </c>
      <c r="J306" s="5">
        <f t="shared" si="4"/>
        <v>0.36693851376436126</v>
      </c>
      <c r="K306" s="5">
        <f>MAX(Online_RAW!$L$2-Online_RAW!L306,0)</f>
        <v>0</v>
      </c>
      <c r="L306" s="5">
        <f>0.0039*(Online_RAW!M306)</f>
        <v>0</v>
      </c>
      <c r="M306" s="10">
        <f>Online_RAW!$N$2-Online_RAW!N306</f>
        <v>0</v>
      </c>
      <c r="N306" s="5">
        <f>Online_RAW!C306*60</f>
        <v>120.08504347826099</v>
      </c>
      <c r="O306" s="5">
        <f>MAX(0, Online_RAW!D306*60)</f>
        <v>0</v>
      </c>
      <c r="P306" s="5">
        <f>_xlfn.IFNA(VLOOKUP(A306,Sampling!$D$7:$E$14,2,FALSE),0)</f>
        <v>0</v>
      </c>
      <c r="Q306">
        <f>_xlfn.IFNA(VLOOKUP(A306,Refill!$D$6:$G$8,2,FALSE),0)</f>
        <v>0</v>
      </c>
    </row>
    <row r="307" spans="1:17" x14ac:dyDescent="0.25">
      <c r="A307" s="5">
        <f>ROUND((Online_RAW!B307-General!$B$10)*24,3)</f>
        <v>5.0830000000000002</v>
      </c>
      <c r="B307" s="5">
        <f>General!$B$12+Online_ANA!K307/1000+Online_ANA!L307/1000+Online_ANA!M307/1000/General!$B$22-SUM($P$2:P307)/1000/General!$B$24+SUM($Q$2:Q307)/1000/General!$B$24</f>
        <v>1.08</v>
      </c>
      <c r="C307" s="5">
        <f>Online_RAW!K307</f>
        <v>20.61</v>
      </c>
      <c r="D307" s="5">
        <f>Online_RAW!J307</f>
        <v>0.08</v>
      </c>
      <c r="E307" s="5">
        <f>(1-F307/100-G307/100)/(1-C307/100-D307/100-General!$B$17/100)</f>
        <v>1.0035839497564378</v>
      </c>
      <c r="F307" s="5">
        <f>N307*General!$B$14/(N307+O307)+O307*100/(N307+O307)</f>
        <v>20.8</v>
      </c>
      <c r="G307" s="5">
        <f>N307*General!$B$15/(N307+O307)</f>
        <v>0.04</v>
      </c>
      <c r="H307" s="5">
        <f>(N307+O307)*(1/General!$B$20)*((F307/100)-E307*(C307/100))*1000/B307</f>
        <v>5.7579775084570608</v>
      </c>
      <c r="I307" s="5">
        <f>(N307+O307)*(1/General!$B$20)*((D307/100)*E307-(G307/100))*1000/B307</f>
        <v>1.9974203550891756</v>
      </c>
      <c r="J307" s="5">
        <f t="shared" si="4"/>
        <v>0.3468961718164848</v>
      </c>
      <c r="K307" s="5">
        <f>MAX(Online_RAW!$L$2-Online_RAW!L307,0)</f>
        <v>0</v>
      </c>
      <c r="L307" s="5">
        <f>0.0039*(Online_RAW!M307)</f>
        <v>0</v>
      </c>
      <c r="M307" s="10">
        <f>Online_RAW!$N$2-Online_RAW!N307</f>
        <v>0</v>
      </c>
      <c r="N307" s="5">
        <f>Online_RAW!C307*60</f>
        <v>120.0192</v>
      </c>
      <c r="O307" s="5">
        <f>MAX(0, Online_RAW!D307*60)</f>
        <v>0</v>
      </c>
      <c r="P307" s="5">
        <f>_xlfn.IFNA(VLOOKUP(A307,Sampling!$D$7:$E$14,2,FALSE),0)</f>
        <v>0</v>
      </c>
      <c r="Q307">
        <f>_xlfn.IFNA(VLOOKUP(A307,Refill!$D$6:$G$8,2,FALSE),0)</f>
        <v>0</v>
      </c>
    </row>
    <row r="308" spans="1:17" x14ac:dyDescent="0.25">
      <c r="A308" s="5">
        <f>ROUND((Online_RAW!B308-General!$B$10)*24,3)</f>
        <v>5.0999999999999996</v>
      </c>
      <c r="B308" s="5">
        <f>General!$B$12+Online_ANA!K308/1000+Online_ANA!L308/1000+Online_ANA!M308/1000/General!$B$22-SUM($P$2:P308)/1000/General!$B$24+SUM($Q$2:Q308)/1000/General!$B$24</f>
        <v>1.08</v>
      </c>
      <c r="C308" s="5">
        <f>Online_RAW!K308</f>
        <v>20.61</v>
      </c>
      <c r="D308" s="5">
        <f>Online_RAW!J308</f>
        <v>0.08</v>
      </c>
      <c r="E308" s="5">
        <f>(1-F308/100-G308/100)/(1-C308/100-D308/100-General!$B$17/100)</f>
        <v>1.0034225773128098</v>
      </c>
      <c r="F308" s="5">
        <f>N308*General!$B$14/(N308+O308)+O308*100/(N308+O308)</f>
        <v>20.812735055735427</v>
      </c>
      <c r="G308" s="5">
        <f>N308*General!$B$15/(N308+O308)</f>
        <v>3.999356815366898E-2</v>
      </c>
      <c r="H308" s="5">
        <f>(N308+O308)*(1/General!$B$20)*((F308/100)-E308*(C308/100))*1000/B308</f>
        <v>6.5562241627912492</v>
      </c>
      <c r="I308" s="5">
        <f>(N308+O308)*(1/General!$B$20)*((D308/100)*E308-(G308/100))*1000/B308</f>
        <v>1.9976912661567943</v>
      </c>
      <c r="J308" s="5">
        <f t="shared" si="4"/>
        <v>0.30470148923436086</v>
      </c>
      <c r="K308" s="5">
        <f>MAX(Online_RAW!$L$2-Online_RAW!L308,0)</f>
        <v>0</v>
      </c>
      <c r="L308" s="5">
        <f>0.0039*(Online_RAW!M308)</f>
        <v>0</v>
      </c>
      <c r="M308" s="10">
        <f>Online_RAW!$N$2-Online_RAW!N308</f>
        <v>0</v>
      </c>
      <c r="N308" s="5">
        <f>Online_RAW!C308*60</f>
        <v>120.03547826086981</v>
      </c>
      <c r="O308" s="5">
        <f>MAX(0, Online_RAW!D308*60)</f>
        <v>1.930434782608698E-2</v>
      </c>
      <c r="P308" s="5">
        <f>_xlfn.IFNA(VLOOKUP(A308,Sampling!$D$7:$E$14,2,FALSE),0)</f>
        <v>0</v>
      </c>
      <c r="Q308">
        <f>_xlfn.IFNA(VLOOKUP(A308,Refill!$D$6:$G$8,2,FALSE),0)</f>
        <v>0</v>
      </c>
    </row>
    <row r="309" spans="1:17" x14ac:dyDescent="0.25">
      <c r="A309" s="5">
        <f>ROUND((Online_RAW!B309-General!$B$10)*24,3)</f>
        <v>5.117</v>
      </c>
      <c r="B309" s="5">
        <f>General!$B$12+Online_ANA!K309/1000+Online_ANA!L309/1000+Online_ANA!M309/1000/General!$B$22-SUM($P$2:P309)/1000/General!$B$24+SUM($Q$2:Q309)/1000/General!$B$24</f>
        <v>1.08</v>
      </c>
      <c r="C309" s="5">
        <f>Online_RAW!K309</f>
        <v>20.616666666666699</v>
      </c>
      <c r="D309" s="5">
        <f>Online_RAW!J309</f>
        <v>0.08</v>
      </c>
      <c r="E309" s="5">
        <f>(1-F309/100-G309/100)/(1-C309/100-D309/100-General!$B$17/100)</f>
        <v>1.003609411141521</v>
      </c>
      <c r="F309" s="5">
        <f>N309*General!$B$14/(N309+O309)+O309*100/(N309+O309)</f>
        <v>20.804684769947585</v>
      </c>
      <c r="G309" s="5">
        <f>N309*General!$B$15/(N309+O309)</f>
        <v>3.9997633954571926E-2</v>
      </c>
      <c r="H309" s="5">
        <f>(N309+O309)*(1/General!$B$20)*((F309/100)-E309*(C309/100))*1000/B309</f>
        <v>5.6258691149186699</v>
      </c>
      <c r="I309" s="5">
        <f>(N309+O309)*(1/General!$B$20)*((D309/100)*E309-(G309/100))*1000/B309</f>
        <v>1.995285449174329</v>
      </c>
      <c r="J309" s="5">
        <f t="shared" si="4"/>
        <v>0.35466261450754955</v>
      </c>
      <c r="K309" s="5">
        <f>MAX(Online_RAW!$L$2-Online_RAW!L309,0)</f>
        <v>0</v>
      </c>
      <c r="L309" s="5">
        <f>0.0039*(Online_RAW!M309)</f>
        <v>0</v>
      </c>
      <c r="M309" s="10">
        <f>Online_RAW!$N$2-Online_RAW!N309</f>
        <v>0</v>
      </c>
      <c r="N309" s="5">
        <f>Online_RAW!C309*60</f>
        <v>119.87072727272701</v>
      </c>
      <c r="O309" s="5">
        <f>MAX(0, Online_RAW!D309*60)</f>
        <v>7.09090909090908E-3</v>
      </c>
      <c r="P309" s="5">
        <f>_xlfn.IFNA(VLOOKUP(A309,Sampling!$D$7:$E$14,2,FALSE),0)</f>
        <v>0</v>
      </c>
      <c r="Q309">
        <f>_xlfn.IFNA(VLOOKUP(A309,Refill!$D$6:$G$8,2,FALSE),0)</f>
        <v>0</v>
      </c>
    </row>
    <row r="310" spans="1:17" x14ac:dyDescent="0.25">
      <c r="A310" s="5">
        <f>ROUND((Online_RAW!B310-General!$B$10)*24,3)</f>
        <v>5.133</v>
      </c>
      <c r="B310" s="5">
        <f>General!$B$12+Online_ANA!K310/1000+Online_ANA!L310/1000+Online_ANA!M310/1000/General!$B$22-SUM($P$2:P310)/1000/General!$B$24+SUM($Q$2:Q310)/1000/General!$B$24</f>
        <v>1.08</v>
      </c>
      <c r="C310" s="5">
        <f>Online_RAW!K310</f>
        <v>20.62</v>
      </c>
      <c r="D310" s="5">
        <f>Online_RAW!J310</f>
        <v>0.08</v>
      </c>
      <c r="E310" s="5">
        <f>(1-F310/100-G310/100)/(1-C310/100-D310/100-General!$B$17/100)</f>
        <v>1.0036906779185946</v>
      </c>
      <c r="F310" s="5">
        <f>N310*General!$B$14/(N310+O310)+O310*100/(N310+O310)</f>
        <v>20.801619294518822</v>
      </c>
      <c r="G310" s="5">
        <f>N310*General!$B$15/(N310+O310)</f>
        <v>3.9999182174485448E-2</v>
      </c>
      <c r="H310" s="5">
        <f>(N310+O310)*(1/General!$B$20)*((F310/100)-E310*(C310/100))*1000/B310</f>
        <v>5.2330134369336081</v>
      </c>
      <c r="I310" s="5">
        <f>(N310+O310)*(1/General!$B$20)*((D310/100)*E310-(G310/100))*1000/B310</f>
        <v>1.9984349031240325</v>
      </c>
      <c r="J310" s="5">
        <f t="shared" si="4"/>
        <v>0.38188988566692017</v>
      </c>
      <c r="K310" s="5">
        <f>MAX(Online_RAW!$L$2-Online_RAW!L310,0)</f>
        <v>0</v>
      </c>
      <c r="L310" s="5">
        <f>0.0039*(Online_RAW!M310)</f>
        <v>0</v>
      </c>
      <c r="M310" s="10">
        <f>Online_RAW!$N$2-Online_RAW!N310</f>
        <v>0</v>
      </c>
      <c r="N310" s="5">
        <f>Online_RAW!C310*60</f>
        <v>120.0498260869566</v>
      </c>
      <c r="O310" s="5">
        <f>MAX(0, Online_RAW!D310*60)</f>
        <v>2.454545454545454E-3</v>
      </c>
      <c r="P310" s="5">
        <f>_xlfn.IFNA(VLOOKUP(A310,Sampling!$D$7:$E$14,2,FALSE),0)</f>
        <v>0</v>
      </c>
      <c r="Q310">
        <f>_xlfn.IFNA(VLOOKUP(A310,Refill!$D$6:$G$8,2,FALSE),0)</f>
        <v>0</v>
      </c>
    </row>
    <row r="311" spans="1:17" x14ac:dyDescent="0.25">
      <c r="A311" s="5">
        <f>ROUND((Online_RAW!B311-General!$B$10)*24,3)</f>
        <v>5.15</v>
      </c>
      <c r="B311" s="5">
        <f>General!$B$12+Online_ANA!K311/1000+Online_ANA!L311/1000+Online_ANA!M311/1000/General!$B$22-SUM($P$2:P311)/1000/General!$B$24+SUM($Q$2:Q311)/1000/General!$B$24</f>
        <v>1.08</v>
      </c>
      <c r="C311" s="5">
        <f>Online_RAW!K311</f>
        <v>20.63</v>
      </c>
      <c r="D311" s="5">
        <f>Online_RAW!J311</f>
        <v>0.08</v>
      </c>
      <c r="E311" s="5">
        <f>(1-F311/100-G311/100)/(1-C311/100-D311/100-General!$B$17/100)</f>
        <v>1.0036878080032043</v>
      </c>
      <c r="F311" s="5">
        <f>N311*General!$B$14/(N311+O311)+O311*100/(N311+O311)</f>
        <v>20.811887701162931</v>
      </c>
      <c r="G311" s="5">
        <f>N311*General!$B$15/(N311+O311)</f>
        <v>3.9993996110523775E-2</v>
      </c>
      <c r="H311" s="5">
        <f>(N311+O311)*(1/General!$B$20)*((F311/100)-E311*(C311/100))*1000/B311</f>
        <v>5.2417475551175672</v>
      </c>
      <c r="I311" s="5">
        <f>(N311+O311)*(1/General!$B$20)*((D311/100)*E311-(G311/100))*1000/B311</f>
        <v>1.99651608975144</v>
      </c>
      <c r="J311" s="5">
        <f t="shared" si="4"/>
        <v>0.38088749386685411</v>
      </c>
      <c r="K311" s="5">
        <f>MAX(Online_RAW!$L$2-Online_RAW!L311,0)</f>
        <v>0</v>
      </c>
      <c r="L311" s="5">
        <f>0.0039*(Online_RAW!M311)</f>
        <v>0</v>
      </c>
      <c r="M311" s="10">
        <f>Online_RAW!$N$2-Online_RAW!N311</f>
        <v>0</v>
      </c>
      <c r="N311" s="5">
        <f>Online_RAW!C311*60</f>
        <v>119.90426086956541</v>
      </c>
      <c r="O311" s="5">
        <f>MAX(0, Online_RAW!D311*60)</f>
        <v>1.7999999999999999E-2</v>
      </c>
      <c r="P311" s="5">
        <f>_xlfn.IFNA(VLOOKUP(A311,Sampling!$D$7:$E$14,2,FALSE),0)</f>
        <v>0</v>
      </c>
      <c r="Q311">
        <f>_xlfn.IFNA(VLOOKUP(A311,Refill!$D$6:$G$8,2,FALSE),0)</f>
        <v>0</v>
      </c>
    </row>
    <row r="312" spans="1:17" x14ac:dyDescent="0.25">
      <c r="A312" s="5">
        <f>ROUND((Online_RAW!B312-General!$B$10)*24,3)</f>
        <v>5.1669999999999998</v>
      </c>
      <c r="B312" s="5">
        <f>General!$B$12+Online_ANA!K312/1000+Online_ANA!L312/1000+Online_ANA!M312/1000/General!$B$22-SUM($P$2:P312)/1000/General!$B$24+SUM($Q$2:Q312)/1000/General!$B$24</f>
        <v>1.08</v>
      </c>
      <c r="C312" s="5">
        <f>Online_RAW!K312</f>
        <v>20.63</v>
      </c>
      <c r="D312" s="5">
        <f>Online_RAW!J312</f>
        <v>0.08</v>
      </c>
      <c r="E312" s="5">
        <f>(1-F312/100-G312/100)/(1-C312/100-D312/100-General!$B$17/100)</f>
        <v>1.0038362972572383</v>
      </c>
      <c r="F312" s="5">
        <f>N312*General!$B$14/(N312+O312)+O312*100/(N312+O312)</f>
        <v>20.800172321510164</v>
      </c>
      <c r="G312" s="5">
        <f>N312*General!$B$15/(N312+O312)</f>
        <v>3.9999912968934258E-2</v>
      </c>
      <c r="H312" s="5">
        <f>(N312+O312)*(1/General!$B$20)*((F312/100)-E312*(C312/100))*1000/B312</f>
        <v>4.508667218895769</v>
      </c>
      <c r="I312" s="5">
        <f>(N312+O312)*(1/General!$B$20)*((D312/100)*E312-(G312/100))*1000/B312</f>
        <v>1.9963944656502217</v>
      </c>
      <c r="J312" s="5">
        <f t="shared" si="4"/>
        <v>0.44279037878053118</v>
      </c>
      <c r="K312" s="5">
        <f>MAX(Online_RAW!$L$2-Online_RAW!L312,0)</f>
        <v>0</v>
      </c>
      <c r="L312" s="5">
        <f>0.0039*(Online_RAW!M312)</f>
        <v>0</v>
      </c>
      <c r="M312" s="10">
        <f>Online_RAW!$N$2-Online_RAW!N312</f>
        <v>0</v>
      </c>
      <c r="N312" s="5">
        <f>Online_RAW!C312*60</f>
        <v>119.896956521739</v>
      </c>
      <c r="O312" s="5">
        <f>MAX(0, Online_RAW!D312*60)</f>
        <v>2.6086956521739063E-4</v>
      </c>
      <c r="P312" s="5">
        <f>_xlfn.IFNA(VLOOKUP(A312,Sampling!$D$7:$E$14,2,FALSE),0)</f>
        <v>0</v>
      </c>
      <c r="Q312">
        <f>_xlfn.IFNA(VLOOKUP(A312,Refill!$D$6:$G$8,2,FALSE),0)</f>
        <v>0</v>
      </c>
    </row>
    <row r="313" spans="1:17" x14ac:dyDescent="0.25">
      <c r="A313" s="5">
        <f>ROUND((Online_RAW!B313-General!$B$10)*24,3)</f>
        <v>5.1829999999999998</v>
      </c>
      <c r="B313" s="5">
        <f>General!$B$12+Online_ANA!K313/1000+Online_ANA!L313/1000+Online_ANA!M313/1000/General!$B$22-SUM($P$2:P313)/1000/General!$B$24+SUM($Q$2:Q313)/1000/General!$B$24</f>
        <v>1.08</v>
      </c>
      <c r="C313" s="5">
        <f>Online_RAW!K313</f>
        <v>20.636666666666699</v>
      </c>
      <c r="D313" s="5">
        <f>Online_RAW!J313</f>
        <v>7.0000000000000007E-2</v>
      </c>
      <c r="E313" s="5">
        <f>(1-F313/100-G313/100)/(1-C313/100-D313/100-General!$B$17/100)</f>
        <v>1.003796050481782</v>
      </c>
      <c r="F313" s="5">
        <f>N313*General!$B$14/(N313+O313)+O313*100/(N313+O313)</f>
        <v>20.799999999999997</v>
      </c>
      <c r="G313" s="5">
        <f>N313*General!$B$15/(N313+O313)</f>
        <v>0.04</v>
      </c>
      <c r="H313" s="5">
        <f>(N313+O313)*(1/General!$B$20)*((F313/100)-E313*(C313/100))*1000/B313</f>
        <v>4.2129018573802197</v>
      </c>
      <c r="I313" s="5">
        <f>(N313+O313)*(1/General!$B$20)*((D313/100)*E313-(G313/100))*1000/B313</f>
        <v>1.5001560735925337</v>
      </c>
      <c r="J313" s="5">
        <f t="shared" ref="J313:J376" si="5">I313/H313</f>
        <v>0.35608616682217259</v>
      </c>
      <c r="K313" s="5">
        <f>MAX(Online_RAW!$L$2-Online_RAW!L313,0)</f>
        <v>0</v>
      </c>
      <c r="L313" s="5">
        <f>0.0039*(Online_RAW!M313)</f>
        <v>0</v>
      </c>
      <c r="M313" s="10">
        <f>Online_RAW!$N$2-Online_RAW!N313</f>
        <v>0</v>
      </c>
      <c r="N313" s="5">
        <f>Online_RAW!C313*60</f>
        <v>119.9854285714284</v>
      </c>
      <c r="O313" s="5">
        <f>MAX(0, Online_RAW!D313*60)</f>
        <v>0</v>
      </c>
      <c r="P313" s="5">
        <f>_xlfn.IFNA(VLOOKUP(A313,Sampling!$D$7:$E$14,2,FALSE),0)</f>
        <v>0</v>
      </c>
      <c r="Q313">
        <f>_xlfn.IFNA(VLOOKUP(A313,Refill!$D$6:$G$8,2,FALSE),0)</f>
        <v>0</v>
      </c>
    </row>
    <row r="314" spans="1:17" x14ac:dyDescent="0.25">
      <c r="A314" s="5">
        <f>ROUND((Online_RAW!B314-General!$B$10)*24,3)</f>
        <v>5.2</v>
      </c>
      <c r="B314" s="5">
        <f>General!$B$12+Online_ANA!K314/1000+Online_ANA!L314/1000+Online_ANA!M314/1000/General!$B$22-SUM($P$2:P314)/1000/General!$B$24+SUM($Q$2:Q314)/1000/General!$B$24</f>
        <v>1.08</v>
      </c>
      <c r="C314" s="5">
        <f>Online_RAW!K314</f>
        <v>20.64</v>
      </c>
      <c r="D314" s="5">
        <f>Online_RAW!J314</f>
        <v>7.0000000000000007E-2</v>
      </c>
      <c r="E314" s="5">
        <f>(1-F314/100-G314/100)/(1-C314/100-D314/100-General!$B$17/100)</f>
        <v>1.0036835075469743</v>
      </c>
      <c r="F314" s="5">
        <f>N314*General!$B$14/(N314+O314)+O314*100/(N314+O314)</f>
        <v>20.812226994923581</v>
      </c>
      <c r="G314" s="5">
        <f>N314*General!$B$15/(N314+O314)</f>
        <v>3.9993824750038591E-2</v>
      </c>
      <c r="H314" s="5">
        <f>(N314+O314)*(1/General!$B$20)*((F314/100)-E314*(C314/100))*1000/B314</f>
        <v>4.7738873686648704</v>
      </c>
      <c r="I314" s="5">
        <f>(N314+O314)*(1/General!$B$20)*((D314/100)*E314-(G314/100))*1000/B314</f>
        <v>1.5018495727501258</v>
      </c>
      <c r="J314" s="5">
        <f t="shared" si="5"/>
        <v>0.31459677549329224</v>
      </c>
      <c r="K314" s="5">
        <f>MAX(Online_RAW!$L$2-Online_RAW!L314,0)</f>
        <v>0</v>
      </c>
      <c r="L314" s="5">
        <f>0.0039*(Online_RAW!M314)</f>
        <v>0</v>
      </c>
      <c r="M314" s="10">
        <f>Online_RAW!$N$2-Online_RAW!N314</f>
        <v>0</v>
      </c>
      <c r="N314" s="5">
        <f>Online_RAW!C314*60</f>
        <v>120.10909090909081</v>
      </c>
      <c r="O314" s="5">
        <f>MAX(0, Online_RAW!D314*60)</f>
        <v>1.8545454545454539E-2</v>
      </c>
      <c r="P314" s="5">
        <f>_xlfn.IFNA(VLOOKUP(A314,Sampling!$D$7:$E$14,2,FALSE),0)</f>
        <v>0</v>
      </c>
      <c r="Q314">
        <f>_xlfn.IFNA(VLOOKUP(A314,Refill!$D$6:$G$8,2,FALSE),0)</f>
        <v>0</v>
      </c>
    </row>
    <row r="315" spans="1:17" x14ac:dyDescent="0.25">
      <c r="A315" s="5">
        <f>ROUND((Online_RAW!B315-General!$B$10)*24,3)</f>
        <v>5.2169999999999996</v>
      </c>
      <c r="B315" s="5">
        <f>General!$B$12+Online_ANA!K315/1000+Online_ANA!L315/1000+Online_ANA!M315/1000/General!$B$22-SUM($P$2:P315)/1000/General!$B$24+SUM($Q$2:Q315)/1000/General!$B$24</f>
        <v>1.08</v>
      </c>
      <c r="C315" s="5">
        <f>Online_RAW!K315</f>
        <v>20.64</v>
      </c>
      <c r="D315" s="5">
        <f>Online_RAW!J315</f>
        <v>7.0000000000000007E-2</v>
      </c>
      <c r="E315" s="5">
        <f>(1-F315/100-G315/100)/(1-C315/100-D315/100-General!$B$17/100)</f>
        <v>1.0038384813855603</v>
      </c>
      <c r="F315" s="5">
        <f>N315*General!$B$14/(N315+O315)+O315*100/(N315+O315)</f>
        <v>20.8</v>
      </c>
      <c r="G315" s="5">
        <f>N315*General!$B$15/(N315+O315)</f>
        <v>0.04</v>
      </c>
      <c r="H315" s="5">
        <f>(N315+O315)*(1/General!$B$20)*((F315/100)-E315*(C315/100))*1000/B315</f>
        <v>4.0053502035181081</v>
      </c>
      <c r="I315" s="5">
        <f>(N315+O315)*(1/General!$B$20)*((D315/100)*E315-(G315/100))*1000/B315</f>
        <v>1.5009421645258587</v>
      </c>
      <c r="J315" s="5">
        <f t="shared" si="5"/>
        <v>0.37473431491895587</v>
      </c>
      <c r="K315" s="5">
        <f>MAX(Online_RAW!$L$2-Online_RAW!L315,0)</f>
        <v>0</v>
      </c>
      <c r="L315" s="5">
        <f>0.0039*(Online_RAW!M315)</f>
        <v>0</v>
      </c>
      <c r="M315" s="10">
        <f>Online_RAW!$N$2-Online_RAW!N315</f>
        <v>0</v>
      </c>
      <c r="N315" s="5">
        <f>Online_RAW!C315*60</f>
        <v>120.03652173913019</v>
      </c>
      <c r="O315" s="5">
        <f>MAX(0, Online_RAW!D315*60)</f>
        <v>0</v>
      </c>
      <c r="P315" s="5">
        <f>_xlfn.IFNA(VLOOKUP(A315,Sampling!$D$7:$E$14,2,FALSE),0)</f>
        <v>0</v>
      </c>
      <c r="Q315">
        <f>_xlfn.IFNA(VLOOKUP(A315,Refill!$D$6:$G$8,2,FALSE),0)</f>
        <v>0</v>
      </c>
    </row>
    <row r="316" spans="1:17" x14ac:dyDescent="0.25">
      <c r="A316" s="5">
        <f>ROUND((Online_RAW!B316-General!$B$10)*24,3)</f>
        <v>5.2329999999999997</v>
      </c>
      <c r="B316" s="5">
        <f>General!$B$12+Online_ANA!K316/1000+Online_ANA!L316/1000+Online_ANA!M316/1000/General!$B$22-SUM($P$2:P316)/1000/General!$B$24+SUM($Q$2:Q316)/1000/General!$B$24</f>
        <v>1.08</v>
      </c>
      <c r="C316" s="5">
        <f>Online_RAW!K316</f>
        <v>20.635000000000002</v>
      </c>
      <c r="D316" s="5">
        <f>Online_RAW!J316</f>
        <v>7.0000000000000007E-2</v>
      </c>
      <c r="E316" s="5">
        <f>(1-F316/100-G316/100)/(1-C316/100-D316/100-General!$B$17/100)</f>
        <v>1.0037748363749868</v>
      </c>
      <c r="F316" s="5">
        <f>N316*General!$B$14/(N316+O316)+O316*100/(N316+O316)</f>
        <v>20.8</v>
      </c>
      <c r="G316" s="5">
        <f>N316*General!$B$15/(N316+O316)</f>
        <v>0.04</v>
      </c>
      <c r="H316" s="5">
        <f>(N316+O316)*(1/General!$B$20)*((F316/100)-E316*(C316/100))*1000/B316</f>
        <v>4.3189408682415715</v>
      </c>
      <c r="I316" s="5">
        <f>(N316+O316)*(1/General!$B$20)*((D316/100)*E316-(G316/100))*1000/B316</f>
        <v>1.5005749254453755</v>
      </c>
      <c r="J316" s="5">
        <f t="shared" si="5"/>
        <v>0.34744048858819521</v>
      </c>
      <c r="K316" s="5">
        <f>MAX(Online_RAW!$L$2-Online_RAW!L316,0)</f>
        <v>0</v>
      </c>
      <c r="L316" s="5">
        <f>0.0039*(Online_RAW!M316)</f>
        <v>0</v>
      </c>
      <c r="M316" s="10">
        <f>Online_RAW!$N$2-Online_RAW!N316</f>
        <v>0</v>
      </c>
      <c r="N316" s="5">
        <f>Online_RAW!C316*60</f>
        <v>120.0248181818184</v>
      </c>
      <c r="O316" s="5">
        <f>MAX(0, Online_RAW!D316*60)</f>
        <v>0</v>
      </c>
      <c r="P316" s="5">
        <f>_xlfn.IFNA(VLOOKUP(A316,Sampling!$D$7:$E$14,2,FALSE),0)</f>
        <v>0</v>
      </c>
      <c r="Q316">
        <f>_xlfn.IFNA(VLOOKUP(A316,Refill!$D$6:$G$8,2,FALSE),0)</f>
        <v>0</v>
      </c>
    </row>
    <row r="317" spans="1:17" x14ac:dyDescent="0.25">
      <c r="A317" s="5">
        <f>ROUND((Online_RAW!B317-General!$B$10)*24,3)</f>
        <v>5.25</v>
      </c>
      <c r="B317" s="5">
        <f>General!$B$12+Online_ANA!K317/1000+Online_ANA!L317/1000+Online_ANA!M317/1000/General!$B$22-SUM($P$2:P317)/1000/General!$B$24+SUM($Q$2:Q317)/1000/General!$B$24</f>
        <v>1.08</v>
      </c>
      <c r="C317" s="5">
        <f>Online_RAW!K317</f>
        <v>20.635000000000002</v>
      </c>
      <c r="D317" s="5">
        <f>Online_RAW!J317</f>
        <v>7.0000000000000007E-2</v>
      </c>
      <c r="E317" s="5">
        <f>(1-F317/100-G317/100)/(1-C317/100-D317/100-General!$B$17/100)</f>
        <v>1.0037132550966814</v>
      </c>
      <c r="F317" s="5">
        <f>N317*General!$B$14/(N317+O317)+O317*100/(N317+O317)</f>
        <v>20.804858895705522</v>
      </c>
      <c r="G317" s="5">
        <f>N317*General!$B$15/(N317+O317)</f>
        <v>3.9997546012269937E-2</v>
      </c>
      <c r="H317" s="5">
        <f>(N317+O317)*(1/General!$B$20)*((F317/100)-E317*(C317/100))*1000/B317</f>
        <v>4.6229572170913205</v>
      </c>
      <c r="I317" s="5">
        <f>(N317+O317)*(1/General!$B$20)*((D317/100)*E317-(G317/100))*1000/B317</f>
        <v>1.5005135509826877</v>
      </c>
      <c r="J317" s="5">
        <f t="shared" si="5"/>
        <v>0.3245787232110236</v>
      </c>
      <c r="K317" s="5">
        <f>MAX(Online_RAW!$L$2-Online_RAW!L317,0)</f>
        <v>0</v>
      </c>
      <c r="L317" s="5">
        <f>0.0039*(Online_RAW!M317)</f>
        <v>0</v>
      </c>
      <c r="M317" s="10">
        <f>Online_RAW!$N$2-Online_RAW!N317</f>
        <v>0</v>
      </c>
      <c r="N317" s="5">
        <f>Online_RAW!C317*60</f>
        <v>120.01990909090921</v>
      </c>
      <c r="O317" s="5">
        <f>MAX(0, Online_RAW!D317*60)</f>
        <v>7.3636363636363795E-3</v>
      </c>
      <c r="P317" s="5">
        <f>_xlfn.IFNA(VLOOKUP(A317,Sampling!$D$7:$E$14,2,FALSE),0)</f>
        <v>0</v>
      </c>
      <c r="Q317">
        <f>_xlfn.IFNA(VLOOKUP(A317,Refill!$D$6:$G$8,2,FALSE),0)</f>
        <v>0</v>
      </c>
    </row>
    <row r="318" spans="1:17" x14ac:dyDescent="0.25">
      <c r="A318" s="5">
        <f>ROUND((Online_RAW!B318-General!$B$10)*24,3)</f>
        <v>5.2670000000000003</v>
      </c>
      <c r="B318" s="5">
        <f>General!$B$12+Online_ANA!K318/1000+Online_ANA!L318/1000+Online_ANA!M318/1000/General!$B$22-SUM($P$2:P318)/1000/General!$B$24+SUM($Q$2:Q318)/1000/General!$B$24</f>
        <v>1.08</v>
      </c>
      <c r="C318" s="5">
        <f>Online_RAW!K318</f>
        <v>20.63</v>
      </c>
      <c r="D318" s="5">
        <f>Online_RAW!J318</f>
        <v>7.0000000000000007E-2</v>
      </c>
      <c r="E318" s="5">
        <f>(1-F318/100-G318/100)/(1-C318/100-D318/100-General!$B$17/100)</f>
        <v>1.0036018172753747</v>
      </c>
      <c r="F318" s="5">
        <f>N318*General!$B$14/(N318+O318)+O318*100/(N318+O318)</f>
        <v>20.808631035492684</v>
      </c>
      <c r="G318" s="5">
        <f>N318*General!$B$15/(N318+O318)</f>
        <v>3.9995640891165314E-2</v>
      </c>
      <c r="H318" s="5">
        <f>(N318+O318)*(1/General!$B$20)*((F318/100)-E318*(C318/100))*1000/B318</f>
        <v>5.1770174100762301</v>
      </c>
      <c r="I318" s="5">
        <f>(N318+O318)*(1/General!$B$20)*((D318/100)*E318-(G318/100))*1000/B318</f>
        <v>1.5014381787690612</v>
      </c>
      <c r="J318" s="5">
        <f t="shared" si="5"/>
        <v>0.29001992070699895</v>
      </c>
      <c r="K318" s="5">
        <f>MAX(Online_RAW!$L$2-Online_RAW!L318,0)</f>
        <v>0</v>
      </c>
      <c r="L318" s="5">
        <f>0.0039*(Online_RAW!M318)</f>
        <v>0</v>
      </c>
      <c r="M318" s="10">
        <f>Online_RAW!$N$2-Online_RAW!N318</f>
        <v>0</v>
      </c>
      <c r="N318" s="5">
        <f>Online_RAW!C318*60</f>
        <v>120.11154545454541</v>
      </c>
      <c r="O318" s="5">
        <f>MAX(0, Online_RAW!D318*60)</f>
        <v>1.309090909090908E-2</v>
      </c>
      <c r="P318" s="5">
        <f>_xlfn.IFNA(VLOOKUP(A318,Sampling!$D$7:$E$14,2,FALSE),0)</f>
        <v>0</v>
      </c>
      <c r="Q318">
        <f>_xlfn.IFNA(VLOOKUP(A318,Refill!$D$6:$G$8,2,FALSE),0)</f>
        <v>0</v>
      </c>
    </row>
    <row r="319" spans="1:17" x14ac:dyDescent="0.25">
      <c r="A319" s="5">
        <f>ROUND((Online_RAW!B319-General!$B$10)*24,3)</f>
        <v>5.2830000000000004</v>
      </c>
      <c r="B319" s="5">
        <f>General!$B$12+Online_ANA!K319/1000+Online_ANA!L319/1000+Online_ANA!M319/1000/General!$B$22-SUM($P$2:P319)/1000/General!$B$24+SUM($Q$2:Q319)/1000/General!$B$24</f>
        <v>1.08</v>
      </c>
      <c r="C319" s="5">
        <f>Online_RAW!K319</f>
        <v>20.626666666666701</v>
      </c>
      <c r="D319" s="5">
        <f>Online_RAW!J319</f>
        <v>7.0000000000000007E-2</v>
      </c>
      <c r="E319" s="5">
        <f>(1-F319/100-G319/100)/(1-C319/100-D319/100-General!$B$17/100)</f>
        <v>1.0036687792896846</v>
      </c>
      <c r="F319" s="5">
        <f>N319*General!$B$14/(N319+O319)+O319*100/(N319+O319)</f>
        <v>20.8</v>
      </c>
      <c r="G319" s="5">
        <f>N319*General!$B$15/(N319+O319)</f>
        <v>0.04</v>
      </c>
      <c r="H319" s="5">
        <f>(N319+O319)*(1/General!$B$20)*((F319/100)-E319*(C319/100))*1000/B319</f>
        <v>4.8326695964120105</v>
      </c>
      <c r="I319" s="5">
        <f>(N319+O319)*(1/General!$B$20)*((D319/100)*E319-(G319/100))*1000/B319</f>
        <v>1.4972682294191291</v>
      </c>
      <c r="J319" s="5">
        <f t="shared" si="5"/>
        <v>0.30982217996669331</v>
      </c>
      <c r="K319" s="5">
        <f>MAX(Online_RAW!$L$2-Online_RAW!L319,0)</f>
        <v>0</v>
      </c>
      <c r="L319" s="5">
        <f>0.0039*(Online_RAW!M319)</f>
        <v>0</v>
      </c>
      <c r="M319" s="10">
        <f>Online_RAW!$N$2-Online_RAW!N319</f>
        <v>0</v>
      </c>
      <c r="N319" s="5">
        <f>Online_RAW!C319*60</f>
        <v>119.78971428571441</v>
      </c>
      <c r="O319" s="5">
        <f>MAX(0, Online_RAW!D319*60)</f>
        <v>0</v>
      </c>
      <c r="P319" s="5">
        <f>_xlfn.IFNA(VLOOKUP(A319,Sampling!$D$7:$E$14,2,FALSE),0)</f>
        <v>0</v>
      </c>
      <c r="Q319">
        <f>_xlfn.IFNA(VLOOKUP(A319,Refill!$D$6:$G$8,2,FALSE),0)</f>
        <v>0</v>
      </c>
    </row>
    <row r="320" spans="1:17" x14ac:dyDescent="0.25">
      <c r="A320" s="5">
        <f>ROUND((Online_RAW!B320-General!$B$10)*24,3)</f>
        <v>5.3</v>
      </c>
      <c r="B320" s="5">
        <f>General!$B$12+Online_ANA!K320/1000+Online_ANA!L320/1000+Online_ANA!M320/1000/General!$B$22-SUM($P$2:P320)/1000/General!$B$24+SUM($Q$2:Q320)/1000/General!$B$24</f>
        <v>1.08</v>
      </c>
      <c r="C320" s="5">
        <f>Online_RAW!K320</f>
        <v>20.614999999999998</v>
      </c>
      <c r="D320" s="5">
        <f>Online_RAW!J320</f>
        <v>7.0000000000000007E-2</v>
      </c>
      <c r="E320" s="5">
        <f>(1-F320/100-G320/100)/(1-C320/100-D320/100-General!$B$17/100)</f>
        <v>1.0035203370161976</v>
      </c>
      <c r="F320" s="5">
        <f>N320*General!$B$14/(N320+O320)+O320*100/(N320+O320)</f>
        <v>20.8</v>
      </c>
      <c r="G320" s="5">
        <f>N320*General!$B$15/(N320+O320)</f>
        <v>0.04</v>
      </c>
      <c r="H320" s="5">
        <f>(N320+O320)*(1/General!$B$20)*((F320/100)-E320*(C320/100))*1000/B320</f>
        <v>5.5755684706257744</v>
      </c>
      <c r="I320" s="5">
        <f>(N320+O320)*(1/General!$B$20)*((D320/100)*E320-(G320/100))*1000/B320</f>
        <v>1.4999877887213227</v>
      </c>
      <c r="J320" s="5">
        <f t="shared" si="5"/>
        <v>0.26902867333148744</v>
      </c>
      <c r="K320" s="5">
        <f>MAX(Online_RAW!$L$2-Online_RAW!L320,0)</f>
        <v>0</v>
      </c>
      <c r="L320" s="5">
        <f>0.0039*(Online_RAW!M320)</f>
        <v>0</v>
      </c>
      <c r="M320" s="10">
        <f>Online_RAW!$N$2-Online_RAW!N320</f>
        <v>0</v>
      </c>
      <c r="N320" s="5">
        <f>Online_RAW!C320*60</f>
        <v>120.04852173913019</v>
      </c>
      <c r="O320" s="5">
        <f>MAX(0, Online_RAW!D320*60)</f>
        <v>0</v>
      </c>
      <c r="P320" s="5">
        <f>_xlfn.IFNA(VLOOKUP(A320,Sampling!$D$7:$E$14,2,FALSE),0)</f>
        <v>0</v>
      </c>
      <c r="Q320">
        <f>_xlfn.IFNA(VLOOKUP(A320,Refill!$D$6:$G$8,2,FALSE),0)</f>
        <v>0</v>
      </c>
    </row>
    <row r="321" spans="1:17" x14ac:dyDescent="0.25">
      <c r="A321" s="5">
        <f>ROUND((Online_RAW!B321-General!$B$10)*24,3)</f>
        <v>5.3170000000000002</v>
      </c>
      <c r="B321" s="5">
        <f>General!$B$12+Online_ANA!K321/1000+Online_ANA!L321/1000+Online_ANA!M321/1000/General!$B$22-SUM($P$2:P321)/1000/General!$B$24+SUM($Q$2:Q321)/1000/General!$B$24</f>
        <v>1.08</v>
      </c>
      <c r="C321" s="5">
        <f>Online_RAW!K321</f>
        <v>20.614999999999998</v>
      </c>
      <c r="D321" s="5">
        <f>Online_RAW!J321</f>
        <v>7.0000000000000007E-2</v>
      </c>
      <c r="E321" s="5">
        <f>(1-F321/100-G321/100)/(1-C321/100-D321/100-General!$B$17/100)</f>
        <v>1.0033851089104733</v>
      </c>
      <c r="F321" s="5">
        <f>N321*General!$B$14/(N321+O321)+O321*100/(N321+O321)</f>
        <v>20.810672495193469</v>
      </c>
      <c r="G321" s="5">
        <f>N321*General!$B$15/(N321+O321)</f>
        <v>3.999460985091239E-2</v>
      </c>
      <c r="H321" s="5">
        <f>(N321+O321)*(1/General!$B$20)*((F321/100)-E321*(C321/100))*1000/B321</f>
        <v>6.2419051801501819</v>
      </c>
      <c r="I321" s="5">
        <f>(N321+O321)*(1/General!$B$20)*((D321/100)*E321-(G321/100))*1000/B321</f>
        <v>1.4995007860487366</v>
      </c>
      <c r="J321" s="5">
        <f t="shared" si="5"/>
        <v>0.24023126637957967</v>
      </c>
      <c r="K321" s="5">
        <f>MAX(Online_RAW!$L$2-Online_RAW!L321,0)</f>
        <v>0</v>
      </c>
      <c r="L321" s="5">
        <f>0.0039*(Online_RAW!M321)</f>
        <v>0</v>
      </c>
      <c r="M321" s="10">
        <f>Online_RAW!$N$2-Online_RAW!N321</f>
        <v>0</v>
      </c>
      <c r="N321" s="5">
        <f>Online_RAW!C321*60</f>
        <v>120.0095454545454</v>
      </c>
      <c r="O321" s="5">
        <f>MAX(0, Online_RAW!D321*60)</f>
        <v>1.617391304347824E-2</v>
      </c>
      <c r="P321" s="5">
        <f>_xlfn.IFNA(VLOOKUP(A321,Sampling!$D$7:$E$14,2,FALSE),0)</f>
        <v>0</v>
      </c>
      <c r="Q321">
        <f>_xlfn.IFNA(VLOOKUP(A321,Refill!$D$6:$G$8,2,FALSE),0)</f>
        <v>0</v>
      </c>
    </row>
    <row r="322" spans="1:17" x14ac:dyDescent="0.25">
      <c r="A322" s="5">
        <f>ROUND((Online_RAW!B322-General!$B$10)*24,3)</f>
        <v>5.3330000000000002</v>
      </c>
      <c r="B322" s="5">
        <f>General!$B$12+Online_ANA!K322/1000+Online_ANA!L322/1000+Online_ANA!M322/1000/General!$B$22-SUM($P$2:P322)/1000/General!$B$24+SUM($Q$2:Q322)/1000/General!$B$24</f>
        <v>1.08</v>
      </c>
      <c r="C322" s="5">
        <f>Online_RAW!K322</f>
        <v>20.613333333333301</v>
      </c>
      <c r="D322" s="5">
        <f>Online_RAW!J322</f>
        <v>7.0000000000000007E-2</v>
      </c>
      <c r="E322" s="5">
        <f>(1-F322/100-G322/100)/(1-C322/100-D322/100-General!$B$17/100)</f>
        <v>1.0034284441525088</v>
      </c>
      <c r="F322" s="5">
        <f>N322*General!$B$14/(N322+O322)+O322*100/(N322+O322)</f>
        <v>20.805579158164576</v>
      </c>
      <c r="G322" s="5">
        <f>N322*General!$B$15/(N322+O322)</f>
        <v>3.9997182243351227E-2</v>
      </c>
      <c r="H322" s="5">
        <f>(N322+O322)*(1/General!$B$20)*((F322/100)-E322*(C322/100))*1000/B322</f>
        <v>6.0276070979752943</v>
      </c>
      <c r="I322" s="5">
        <f>(N322+O322)*(1/General!$B$20)*((D322/100)*E322-(G322/100))*1000/B322</f>
        <v>1.4994285399219804</v>
      </c>
      <c r="J322" s="5">
        <f t="shared" si="5"/>
        <v>0.24876016560960759</v>
      </c>
      <c r="K322" s="5">
        <f>MAX(Online_RAW!$L$2-Online_RAW!L322,0)</f>
        <v>0</v>
      </c>
      <c r="L322" s="5">
        <f>0.0039*(Online_RAW!M322)</f>
        <v>0</v>
      </c>
      <c r="M322" s="10">
        <f>Online_RAW!$N$2-Online_RAW!N322</f>
        <v>0</v>
      </c>
      <c r="N322" s="5">
        <f>Online_RAW!C322*60</f>
        <v>120.0096521739132</v>
      </c>
      <c r="O322" s="5">
        <f>MAX(0, Online_RAW!D322*60)</f>
        <v>8.4545454545454611E-3</v>
      </c>
      <c r="P322" s="5">
        <f>_xlfn.IFNA(VLOOKUP(A322,Sampling!$D$7:$E$14,2,FALSE),0)</f>
        <v>0</v>
      </c>
      <c r="Q322">
        <f>_xlfn.IFNA(VLOOKUP(A322,Refill!$D$6:$G$8,2,FALSE),0)</f>
        <v>0</v>
      </c>
    </row>
    <row r="323" spans="1:17" x14ac:dyDescent="0.25">
      <c r="A323" s="5">
        <f>ROUND((Online_RAW!B323-General!$B$10)*24,3)</f>
        <v>5.35</v>
      </c>
      <c r="B323" s="5">
        <f>General!$B$12+Online_ANA!K323/1000+Online_ANA!L323/1000+Online_ANA!M323/1000/General!$B$22-SUM($P$2:P323)/1000/General!$B$24+SUM($Q$2:Q323)/1000/General!$B$24</f>
        <v>1.08</v>
      </c>
      <c r="C323" s="5">
        <f>Online_RAW!K323</f>
        <v>20.62</v>
      </c>
      <c r="D323" s="5">
        <f>Online_RAW!J323</f>
        <v>7.0000000000000007E-2</v>
      </c>
      <c r="E323" s="5">
        <f>(1-F323/100-G323/100)/(1-C323/100-D323/100-General!$B$17/100)</f>
        <v>1.0034332788529794</v>
      </c>
      <c r="F323" s="5">
        <f>N323*General!$B$14/(N323+O323)+O323*100/(N323+O323)</f>
        <v>20.811890520525772</v>
      </c>
      <c r="G323" s="5">
        <f>N323*General!$B$15/(N323+O323)</f>
        <v>3.9993994686603147E-2</v>
      </c>
      <c r="H323" s="5">
        <f>(N323+O323)*(1/General!$B$20)*((F323/100)-E323*(C323/100))*1000/B323</f>
        <v>5.9976981979397008</v>
      </c>
      <c r="I323" s="5">
        <f>(N323+O323)*(1/General!$B$20)*((D323/100)*E323-(G323/100))*1000/B323</f>
        <v>1.4980504943372848</v>
      </c>
      <c r="J323" s="5">
        <f t="shared" si="5"/>
        <v>0.24977090291937123</v>
      </c>
      <c r="K323" s="5">
        <f>MAX(Online_RAW!$L$2-Online_RAW!L323,0)</f>
        <v>0</v>
      </c>
      <c r="L323" s="5">
        <f>0.0039*(Online_RAW!M323)</f>
        <v>0</v>
      </c>
      <c r="M323" s="10">
        <f>Online_RAW!$N$2-Online_RAW!N323</f>
        <v>0</v>
      </c>
      <c r="N323" s="5">
        <f>Online_RAW!C323*60</f>
        <v>119.87582608695659</v>
      </c>
      <c r="O323" s="5">
        <f>MAX(0, Online_RAW!D323*60)</f>
        <v>1.7999999999999999E-2</v>
      </c>
      <c r="P323" s="5">
        <f>_xlfn.IFNA(VLOOKUP(A323,Sampling!$D$7:$E$14,2,FALSE),0)</f>
        <v>0</v>
      </c>
      <c r="Q323">
        <f>_xlfn.IFNA(VLOOKUP(A323,Refill!$D$6:$G$8,2,FALSE),0)</f>
        <v>0</v>
      </c>
    </row>
    <row r="324" spans="1:17" x14ac:dyDescent="0.25">
      <c r="A324" s="5">
        <f>ROUND((Online_RAW!B324-General!$B$10)*24,3)</f>
        <v>5.367</v>
      </c>
      <c r="B324" s="5">
        <f>General!$B$12+Online_ANA!K324/1000+Online_ANA!L324/1000+Online_ANA!M324/1000/General!$B$22-SUM($P$2:P324)/1000/General!$B$24+SUM($Q$2:Q324)/1000/General!$B$24</f>
        <v>1.08</v>
      </c>
      <c r="C324" s="5">
        <f>Online_RAW!K324</f>
        <v>20.614999999999998</v>
      </c>
      <c r="D324" s="5">
        <f>Online_RAW!J324</f>
        <v>7.4999999999999997E-2</v>
      </c>
      <c r="E324" s="5">
        <f>(1-F324/100-G324/100)/(1-C324/100-D324/100-General!$B$17/100)</f>
        <v>1.0035839497564378</v>
      </c>
      <c r="F324" s="5">
        <f>N324*General!$B$14/(N324+O324)+O324*100/(N324+O324)</f>
        <v>20.8</v>
      </c>
      <c r="G324" s="5">
        <f>N324*General!$B$15/(N324+O324)</f>
        <v>0.04</v>
      </c>
      <c r="H324" s="5">
        <f>(N324+O324)*(1/General!$B$20)*((F324/100)-E324*(C324/100))*1000/B324</f>
        <v>5.5062115466801869</v>
      </c>
      <c r="I324" s="5">
        <f>(N324+O324)*(1/General!$B$20)*((D324/100)*E324-(G324/100))*1000/B324</f>
        <v>1.7476864040780811</v>
      </c>
      <c r="J324" s="5">
        <f t="shared" si="5"/>
        <v>0.31740269861803599</v>
      </c>
      <c r="K324" s="5">
        <f>MAX(Online_RAW!$L$2-Online_RAW!L324,0)</f>
        <v>0</v>
      </c>
      <c r="L324" s="5">
        <f>0.0039*(Online_RAW!M324)</f>
        <v>0</v>
      </c>
      <c r="M324" s="10">
        <f>Online_RAW!$N$2-Online_RAW!N324</f>
        <v>0</v>
      </c>
      <c r="N324" s="5">
        <f>Online_RAW!C324*60</f>
        <v>119.9543478260868</v>
      </c>
      <c r="O324" s="5">
        <f>MAX(0, Online_RAW!D324*60)</f>
        <v>0</v>
      </c>
      <c r="P324" s="5">
        <f>_xlfn.IFNA(VLOOKUP(A324,Sampling!$D$7:$E$14,2,FALSE),0)</f>
        <v>0</v>
      </c>
      <c r="Q324">
        <f>_xlfn.IFNA(VLOOKUP(A324,Refill!$D$6:$G$8,2,FALSE),0)</f>
        <v>0</v>
      </c>
    </row>
    <row r="325" spans="1:17" x14ac:dyDescent="0.25">
      <c r="A325" s="5">
        <f>ROUND((Online_RAW!B325-General!$B$10)*24,3)</f>
        <v>5.383</v>
      </c>
      <c r="B325" s="5">
        <f>General!$B$12+Online_ANA!K325/1000+Online_ANA!L325/1000+Online_ANA!M325/1000/General!$B$22-SUM($P$2:P325)/1000/General!$B$24+SUM($Q$2:Q325)/1000/General!$B$24</f>
        <v>1.08</v>
      </c>
      <c r="C325" s="5">
        <f>Online_RAW!K325</f>
        <v>20.614999999999998</v>
      </c>
      <c r="D325" s="5">
        <f>Online_RAW!J325</f>
        <v>7.4999999999999997E-2</v>
      </c>
      <c r="E325" s="5">
        <f>(1-F325/100-G325/100)/(1-C325/100-D325/100-General!$B$17/100)</f>
        <v>1.0035839497564378</v>
      </c>
      <c r="F325" s="5">
        <f>N325*General!$B$14/(N325+O325)+O325*100/(N325+O325)</f>
        <v>20.799999999999997</v>
      </c>
      <c r="G325" s="5">
        <f>N325*General!$B$15/(N325+O325)</f>
        <v>0.04</v>
      </c>
      <c r="H325" s="5">
        <f>(N325+O325)*(1/General!$B$20)*((F325/100)-E325*(C325/100))*1000/B325</f>
        <v>5.506941996099485</v>
      </c>
      <c r="I325" s="5">
        <f>(N325+O325)*(1/General!$B$20)*((D325/100)*E325-(G325/100))*1000/B325</f>
        <v>1.7479182506950572</v>
      </c>
      <c r="J325" s="5">
        <f t="shared" si="5"/>
        <v>0.31740269861805176</v>
      </c>
      <c r="K325" s="5">
        <f>MAX(Online_RAW!$L$2-Online_RAW!L325,0)</f>
        <v>0</v>
      </c>
      <c r="L325" s="5">
        <f>0.0039*(Online_RAW!M325)</f>
        <v>0</v>
      </c>
      <c r="M325" s="10">
        <f>Online_RAW!$N$2-Online_RAW!N325</f>
        <v>0</v>
      </c>
      <c r="N325" s="5">
        <f>Online_RAW!C325*60</f>
        <v>119.97026086956541</v>
      </c>
      <c r="O325" s="5">
        <f>MAX(0, Online_RAW!D325*60)</f>
        <v>0</v>
      </c>
      <c r="P325" s="5">
        <f>_xlfn.IFNA(VLOOKUP(A325,Sampling!$D$7:$E$14,2,FALSE),0)</f>
        <v>0</v>
      </c>
      <c r="Q325">
        <f>_xlfn.IFNA(VLOOKUP(A325,Refill!$D$6:$G$8,2,FALSE),0)</f>
        <v>0</v>
      </c>
    </row>
    <row r="326" spans="1:17" x14ac:dyDescent="0.25">
      <c r="A326" s="5">
        <f>ROUND((Online_RAW!B326-General!$B$10)*24,3)</f>
        <v>5.4</v>
      </c>
      <c r="B326" s="5">
        <f>General!$B$12+Online_ANA!K326/1000+Online_ANA!L326/1000+Online_ANA!M326/1000/General!$B$22-SUM($P$2:P326)/1000/General!$B$24+SUM($Q$2:Q326)/1000/General!$B$24</f>
        <v>1.08</v>
      </c>
      <c r="C326" s="5">
        <f>Online_RAW!K326</f>
        <v>20.605</v>
      </c>
      <c r="D326" s="5">
        <f>Online_RAW!J326</f>
        <v>0.08</v>
      </c>
      <c r="E326" s="5">
        <f>(1-F326/100-G326/100)/(1-C326/100-D326/100-General!$B$17/100)</f>
        <v>1.0035203370161976</v>
      </c>
      <c r="F326" s="5">
        <f>N326*General!$B$14/(N326+O326)+O326*100/(N326+O326)</f>
        <v>20.8</v>
      </c>
      <c r="G326" s="5">
        <f>N326*General!$B$15/(N326+O326)</f>
        <v>0.04</v>
      </c>
      <c r="H326" s="5">
        <f>(N326+O326)*(1/General!$B$20)*((F326/100)-E326*(C326/100))*1000/B326</f>
        <v>6.0677741444052984</v>
      </c>
      <c r="I326" s="5">
        <f>(N326+O326)*(1/General!$B$20)*((D326/100)*E326-(G326/100))*1000/B326</f>
        <v>1.9958591974321358</v>
      </c>
      <c r="J326" s="5">
        <f t="shared" si="5"/>
        <v>0.32892773361915395</v>
      </c>
      <c r="K326" s="5">
        <f>MAX(Online_RAW!$L$2-Online_RAW!L326,0)</f>
        <v>0</v>
      </c>
      <c r="L326" s="5">
        <f>0.0039*(Online_RAW!M326)</f>
        <v>0</v>
      </c>
      <c r="M326" s="10">
        <f>Online_RAW!$N$2-Online_RAW!N326</f>
        <v>0</v>
      </c>
      <c r="N326" s="5">
        <f>Online_RAW!C326*60</f>
        <v>119.9405454545454</v>
      </c>
      <c r="O326" s="5">
        <f>MAX(0, Online_RAW!D326*60)</f>
        <v>0</v>
      </c>
      <c r="P326" s="5">
        <f>_xlfn.IFNA(VLOOKUP(A326,Sampling!$D$7:$E$14,2,FALSE),0)</f>
        <v>0</v>
      </c>
      <c r="Q326">
        <f>_xlfn.IFNA(VLOOKUP(A326,Refill!$D$6:$G$8,2,FALSE),0)</f>
        <v>0</v>
      </c>
    </row>
    <row r="327" spans="1:17" x14ac:dyDescent="0.25">
      <c r="A327" s="5">
        <f>ROUND((Online_RAW!B327-General!$B$10)*24,3)</f>
        <v>5.4169999999999998</v>
      </c>
      <c r="B327" s="5">
        <f>General!$B$12+Online_ANA!K327/1000+Online_ANA!L327/1000+Online_ANA!M327/1000/General!$B$22-SUM($P$2:P327)/1000/General!$B$24+SUM($Q$2:Q327)/1000/General!$B$24</f>
        <v>1.08</v>
      </c>
      <c r="C327" s="5">
        <f>Online_RAW!K327</f>
        <v>20.605</v>
      </c>
      <c r="D327" s="5">
        <f>Online_RAW!J327</f>
        <v>0.08</v>
      </c>
      <c r="E327" s="5">
        <f>(1-F327/100-G327/100)/(1-C327/100-D327/100-General!$B$17/100)</f>
        <v>1.0035203370161976</v>
      </c>
      <c r="F327" s="5">
        <f>N327*General!$B$14/(N327+O327)+O327*100/(N327+O327)</f>
        <v>20.8</v>
      </c>
      <c r="G327" s="5">
        <f>N327*General!$B$15/(N327+O327)</f>
        <v>0.04</v>
      </c>
      <c r="H327" s="5">
        <f>(N327+O327)*(1/General!$B$20)*((F327/100)-E327*(C327/100))*1000/B327</f>
        <v>6.0732516453838175</v>
      </c>
      <c r="I327" s="5">
        <f>(N327+O327)*(1/General!$B$20)*((D327/100)*E327-(G327/100))*1000/B327</f>
        <v>1.997660899414897</v>
      </c>
      <c r="J327" s="5">
        <f t="shared" si="5"/>
        <v>0.32892773361915401</v>
      </c>
      <c r="K327" s="5">
        <f>MAX(Online_RAW!$L$2-Online_RAW!L327,0)</f>
        <v>0</v>
      </c>
      <c r="L327" s="5">
        <f>0.0039*(Online_RAW!M327)</f>
        <v>0</v>
      </c>
      <c r="M327" s="10">
        <f>Online_RAW!$N$2-Online_RAW!N327</f>
        <v>0</v>
      </c>
      <c r="N327" s="5">
        <f>Online_RAW!C327*60</f>
        <v>120.0488181818184</v>
      </c>
      <c r="O327" s="5">
        <f>MAX(0, Online_RAW!D327*60)</f>
        <v>0</v>
      </c>
      <c r="P327" s="5">
        <f>_xlfn.IFNA(VLOOKUP(A327,Sampling!$D$7:$E$14,2,FALSE),0)</f>
        <v>0</v>
      </c>
      <c r="Q327">
        <f>_xlfn.IFNA(VLOOKUP(A327,Refill!$D$6:$G$8,2,FALSE),0)</f>
        <v>0</v>
      </c>
    </row>
    <row r="328" spans="1:17" x14ac:dyDescent="0.25">
      <c r="A328" s="5">
        <f>ROUND((Online_RAW!B328-General!$B$10)*24,3)</f>
        <v>5.4329999999999998</v>
      </c>
      <c r="B328" s="5">
        <f>General!$B$12+Online_ANA!K328/1000+Online_ANA!L328/1000+Online_ANA!M328/1000/General!$B$22-SUM($P$2:P328)/1000/General!$B$24+SUM($Q$2:Q328)/1000/General!$B$24</f>
        <v>1.08</v>
      </c>
      <c r="C328" s="5">
        <f>Online_RAW!K328</f>
        <v>20.605</v>
      </c>
      <c r="D328" s="5">
        <f>Online_RAW!J328</f>
        <v>0.08</v>
      </c>
      <c r="E328" s="5">
        <f>(1-F328/100-G328/100)/(1-C328/100-D328/100-General!$B$17/100)</f>
        <v>1.0035203370161976</v>
      </c>
      <c r="F328" s="5">
        <f>N328*General!$B$14/(N328+O328)+O328*100/(N328+O328)</f>
        <v>20.8</v>
      </c>
      <c r="G328" s="5">
        <f>N328*General!$B$15/(N328+O328)</f>
        <v>0.04</v>
      </c>
      <c r="H328" s="5">
        <f>(N328+O328)*(1/General!$B$20)*((F328/100)-E328*(C328/100))*1000/B328</f>
        <v>6.0678983194904559</v>
      </c>
      <c r="I328" s="5">
        <f>(N328+O328)*(1/General!$B$20)*((D328/100)*E328-(G328/100))*1000/B328</f>
        <v>1.9959000420614688</v>
      </c>
      <c r="J328" s="5">
        <f t="shared" si="5"/>
        <v>0.32892773361915401</v>
      </c>
      <c r="K328" s="5">
        <f>MAX(Online_RAW!$L$2-Online_RAW!L328,0)</f>
        <v>0</v>
      </c>
      <c r="L328" s="5">
        <f>0.0039*(Online_RAW!M328)</f>
        <v>0</v>
      </c>
      <c r="M328" s="10">
        <f>Online_RAW!$N$2-Online_RAW!N328</f>
        <v>0</v>
      </c>
      <c r="N328" s="5">
        <f>Online_RAW!C328*60</f>
        <v>119.943</v>
      </c>
      <c r="O328" s="5">
        <f>MAX(0, Online_RAW!D328*60)</f>
        <v>0</v>
      </c>
      <c r="P328" s="5">
        <f>_xlfn.IFNA(VLOOKUP(A328,Sampling!$D$7:$E$14,2,FALSE),0)</f>
        <v>0</v>
      </c>
      <c r="Q328">
        <f>_xlfn.IFNA(VLOOKUP(A328,Refill!$D$6:$G$8,2,FALSE),0)</f>
        <v>0</v>
      </c>
    </row>
    <row r="329" spans="1:17" x14ac:dyDescent="0.25">
      <c r="A329" s="5">
        <f>ROUND((Online_RAW!B329-General!$B$10)*24,3)</f>
        <v>5.45</v>
      </c>
      <c r="B329" s="5">
        <f>General!$B$12+Online_ANA!K329/1000+Online_ANA!L329/1000+Online_ANA!M329/1000/General!$B$22-SUM($P$2:P329)/1000/General!$B$24+SUM($Q$2:Q329)/1000/General!$B$24</f>
        <v>1.08</v>
      </c>
      <c r="C329" s="5">
        <f>Online_RAW!K329</f>
        <v>20.59</v>
      </c>
      <c r="D329" s="5">
        <f>Online_RAW!J329</f>
        <v>0.08</v>
      </c>
      <c r="E329" s="5">
        <f>(1-F329/100-G329/100)/(1-C329/100-D329/100-General!$B$17/100)</f>
        <v>1.0033295471718349</v>
      </c>
      <c r="F329" s="5">
        <f>N329*General!$B$14/(N329+O329)+O329*100/(N329+O329)</f>
        <v>20.8</v>
      </c>
      <c r="G329" s="5">
        <f>N329*General!$B$15/(N329+O329)</f>
        <v>0.04</v>
      </c>
      <c r="H329" s="5">
        <f>(N329+O329)*(1/General!$B$20)*((F329/100)-E329*(C329/100))*1000/B329</f>
        <v>7.0193872060660674</v>
      </c>
      <c r="I329" s="5">
        <f>(N329+O329)*(1/General!$B$20)*((D329/100)*E329-(G329/100))*1000/B329</f>
        <v>1.9982745985731964</v>
      </c>
      <c r="J329" s="5">
        <f t="shared" si="5"/>
        <v>0.28467935161723412</v>
      </c>
      <c r="K329" s="5">
        <f>MAX(Online_RAW!$L$2-Online_RAW!L329,0)</f>
        <v>0</v>
      </c>
      <c r="L329" s="5">
        <f>0.0039*(Online_RAW!M329)</f>
        <v>0</v>
      </c>
      <c r="M329" s="10">
        <f>Online_RAW!$N$2-Online_RAW!N329</f>
        <v>0</v>
      </c>
      <c r="N329" s="5">
        <f>Online_RAW!C329*60</f>
        <v>120.1312173913044</v>
      </c>
      <c r="O329" s="5">
        <f>MAX(0, Online_RAW!D329*60)</f>
        <v>0</v>
      </c>
      <c r="P329" s="5">
        <f>_xlfn.IFNA(VLOOKUP(A329,Sampling!$D$7:$E$14,2,FALSE),0)</f>
        <v>0</v>
      </c>
      <c r="Q329">
        <f>_xlfn.IFNA(VLOOKUP(A329,Refill!$D$6:$G$8,2,FALSE),0)</f>
        <v>0</v>
      </c>
    </row>
    <row r="330" spans="1:17" x14ac:dyDescent="0.25">
      <c r="A330" s="5">
        <f>ROUND((Online_RAW!B330-General!$B$10)*24,3)</f>
        <v>5.4669999999999996</v>
      </c>
      <c r="B330" s="5">
        <f>General!$B$12+Online_ANA!K330/1000+Online_ANA!L330/1000+Online_ANA!M330/1000/General!$B$22-SUM($P$2:P330)/1000/General!$B$24+SUM($Q$2:Q330)/1000/General!$B$24</f>
        <v>1.08</v>
      </c>
      <c r="C330" s="5">
        <f>Online_RAW!K330</f>
        <v>20.59</v>
      </c>
      <c r="D330" s="5">
        <f>Online_RAW!J330</f>
        <v>0.08</v>
      </c>
      <c r="E330" s="5">
        <f>(1-F330/100-G330/100)/(1-C330/100-D330/100-General!$B$17/100)</f>
        <v>1.0033295471718349</v>
      </c>
      <c r="F330" s="5">
        <f>N330*General!$B$14/(N330+O330)+O330*100/(N330+O330)</f>
        <v>20.8</v>
      </c>
      <c r="G330" s="5">
        <f>N330*General!$B$15/(N330+O330)</f>
        <v>0.04</v>
      </c>
      <c r="H330" s="5">
        <f>(N330+O330)*(1/General!$B$20)*((F330/100)-E330*(C330/100))*1000/B330</f>
        <v>7.0121343715397506</v>
      </c>
      <c r="I330" s="5">
        <f>(N330+O330)*(1/General!$B$20)*((D330/100)*E330-(G330/100))*1000/B330</f>
        <v>1.996209866342858</v>
      </c>
      <c r="J330" s="5">
        <f t="shared" si="5"/>
        <v>0.28467935161723418</v>
      </c>
      <c r="K330" s="5">
        <f>MAX(Online_RAW!$L$2-Online_RAW!L330,0)</f>
        <v>0</v>
      </c>
      <c r="L330" s="5">
        <f>0.0039*(Online_RAW!M330)</f>
        <v>0</v>
      </c>
      <c r="M330" s="10">
        <f>Online_RAW!$N$2-Online_RAW!N330</f>
        <v>0</v>
      </c>
      <c r="N330" s="5">
        <f>Online_RAW!C330*60</f>
        <v>120.00709090909081</v>
      </c>
      <c r="O330" s="5">
        <f>MAX(0, Online_RAW!D330*60)</f>
        <v>0</v>
      </c>
      <c r="P330" s="5">
        <f>_xlfn.IFNA(VLOOKUP(A330,Sampling!$D$7:$E$14,2,FALSE),0)</f>
        <v>0</v>
      </c>
      <c r="Q330">
        <f>_xlfn.IFNA(VLOOKUP(A330,Refill!$D$6:$G$8,2,FALSE),0)</f>
        <v>0</v>
      </c>
    </row>
    <row r="331" spans="1:17" x14ac:dyDescent="0.25">
      <c r="A331" s="5">
        <f>ROUND((Online_RAW!B331-General!$B$10)*24,3)</f>
        <v>5.4829999999999997</v>
      </c>
      <c r="B331" s="5">
        <f>General!$B$12+Online_ANA!K331/1000+Online_ANA!L331/1000+Online_ANA!M331/1000/General!$B$22-SUM($P$2:P331)/1000/General!$B$24+SUM($Q$2:Q331)/1000/General!$B$24</f>
        <v>1.08</v>
      </c>
      <c r="C331" s="5">
        <f>Online_RAW!K331</f>
        <v>20.585000000000001</v>
      </c>
      <c r="D331" s="5">
        <f>Online_RAW!J331</f>
        <v>0.08</v>
      </c>
      <c r="E331" s="5">
        <f>(1-F331/100-G331/100)/(1-C331/100-D331/100-General!$B$17/100)</f>
        <v>1.0032659666773909</v>
      </c>
      <c r="F331" s="5">
        <f>N331*General!$B$14/(N331+O331)+O331*100/(N331+O331)</f>
        <v>20.8</v>
      </c>
      <c r="G331" s="5">
        <f>N331*General!$B$15/(N331+O331)</f>
        <v>0.04</v>
      </c>
      <c r="H331" s="5">
        <f>(N331+O331)*(1/General!$B$20)*((F331/100)-E331*(C331/100))*1000/B331</f>
        <v>7.3167626043287788</v>
      </c>
      <c r="I331" s="5">
        <f>(N331+O331)*(1/General!$B$20)*((D331/100)*E331-(G331/100))*1000/B331</f>
        <v>1.9935173377670112</v>
      </c>
      <c r="J331" s="5">
        <f t="shared" si="5"/>
        <v>0.2724589337622621</v>
      </c>
      <c r="K331" s="5">
        <f>MAX(Online_RAW!$L$2-Online_RAW!L331,0)</f>
        <v>0</v>
      </c>
      <c r="L331" s="5">
        <f>0.0039*(Online_RAW!M331)</f>
        <v>0</v>
      </c>
      <c r="M331" s="10">
        <f>Online_RAW!$N$2-Online_RAW!N331</f>
        <v>0</v>
      </c>
      <c r="N331" s="5">
        <f>Online_RAW!C331*60</f>
        <v>119.8603636363638</v>
      </c>
      <c r="O331" s="5">
        <f>MAX(0, Online_RAW!D331*60)</f>
        <v>0</v>
      </c>
      <c r="P331" s="5">
        <f>_xlfn.IFNA(VLOOKUP(A331,Sampling!$D$7:$E$14,2,FALSE),0)</f>
        <v>0</v>
      </c>
      <c r="Q331">
        <f>_xlfn.IFNA(VLOOKUP(A331,Refill!$D$6:$G$8,2,FALSE),0)</f>
        <v>0</v>
      </c>
    </row>
    <row r="332" spans="1:17" x14ac:dyDescent="0.25">
      <c r="A332" s="5">
        <f>ROUND((Online_RAW!B332-General!$B$10)*24,3)</f>
        <v>5.5</v>
      </c>
      <c r="B332" s="5">
        <f>General!$B$12+Online_ANA!K332/1000+Online_ANA!L332/1000+Online_ANA!M332/1000/General!$B$22-SUM($P$2:P332)/1000/General!$B$24+SUM($Q$2:Q332)/1000/General!$B$24</f>
        <v>1.08</v>
      </c>
      <c r="C332" s="5">
        <f>Online_RAW!K332</f>
        <v>20.5833333333333</v>
      </c>
      <c r="D332" s="5">
        <f>Online_RAW!J332</f>
        <v>0.08</v>
      </c>
      <c r="E332" s="5">
        <f>(1-F332/100-G332/100)/(1-C332/100-D332/100-General!$B$17/100)</f>
        <v>1.0032447749698998</v>
      </c>
      <c r="F332" s="5">
        <f>N332*General!$B$14/(N332+O332)+O332*100/(N332+O332)</f>
        <v>20.8</v>
      </c>
      <c r="G332" s="5">
        <f>N332*General!$B$15/(N332+O332)</f>
        <v>0.04</v>
      </c>
      <c r="H332" s="5">
        <f>(N332+O332)*(1/General!$B$20)*((F332/100)-E332*(C332/100))*1000/B332</f>
        <v>7.4292346093053441</v>
      </c>
      <c r="I332" s="5">
        <f>(N332+O332)*(1/General!$B$20)*((D332/100)*E332-(G332/100))*1000/B332</f>
        <v>1.9956038769681157</v>
      </c>
      <c r="J332" s="5">
        <f t="shared" si="5"/>
        <v>0.26861500301371027</v>
      </c>
      <c r="K332" s="5">
        <f>MAX(Online_RAW!$L$2-Online_RAW!L332,0)</f>
        <v>0</v>
      </c>
      <c r="L332" s="5">
        <f>0.0039*(Online_RAW!M332)</f>
        <v>0</v>
      </c>
      <c r="M332" s="10">
        <f>Online_RAW!$N$2-Online_RAW!N332</f>
        <v>0</v>
      </c>
      <c r="N332" s="5">
        <f>Online_RAW!C332*60</f>
        <v>119.99086956521761</v>
      </c>
      <c r="O332" s="5">
        <f>MAX(0, Online_RAW!D332*60)</f>
        <v>0</v>
      </c>
      <c r="P332" s="5">
        <f>_xlfn.IFNA(VLOOKUP(A332,Sampling!$D$7:$E$14,2,FALSE),0)</f>
        <v>0</v>
      </c>
      <c r="Q332">
        <f>_xlfn.IFNA(VLOOKUP(A332,Refill!$D$6:$G$8,2,FALSE),0)</f>
        <v>0</v>
      </c>
    </row>
    <row r="333" spans="1:17" x14ac:dyDescent="0.25">
      <c r="A333" s="5">
        <f>ROUND((Online_RAW!B333-General!$B$10)*24,3)</f>
        <v>5.5170000000000003</v>
      </c>
      <c r="B333" s="5">
        <f>General!$B$12+Online_ANA!K333/1000+Online_ANA!L333/1000+Online_ANA!M333/1000/General!$B$22-SUM($P$2:P333)/1000/General!$B$24+SUM($Q$2:Q333)/1000/General!$B$24</f>
        <v>1.08</v>
      </c>
      <c r="C333" s="5">
        <f>Online_RAW!K333</f>
        <v>20.57</v>
      </c>
      <c r="D333" s="5">
        <f>Online_RAW!J333</f>
        <v>0.08</v>
      </c>
      <c r="E333" s="5">
        <f>(1-F333/100-G333/100)/(1-C333/100-D333/100-General!$B$17/100)</f>
        <v>1.002992367538351</v>
      </c>
      <c r="F333" s="5">
        <f>N333*General!$B$14/(N333+O333)+O333*100/(N333+O333)</f>
        <v>20.80654602401253</v>
      </c>
      <c r="G333" s="5">
        <f>N333*General!$B$15/(N333+O333)</f>
        <v>3.9996693927266395E-2</v>
      </c>
      <c r="H333" s="5">
        <f>(N333+O333)*(1/General!$B$20)*((F333/100)-E333*(C333/100))*1000/B333</f>
        <v>8.6702617927589358</v>
      </c>
      <c r="I333" s="5">
        <f>(N333+O333)*(1/General!$B$20)*((D333/100)*E333-(G333/100))*1000/B333</f>
        <v>1.9938777989380578</v>
      </c>
      <c r="J333" s="5">
        <f t="shared" si="5"/>
        <v>0.22996742735072506</v>
      </c>
      <c r="K333" s="5">
        <f>MAX(Online_RAW!$L$2-Online_RAW!L333,0)</f>
        <v>0</v>
      </c>
      <c r="L333" s="5">
        <f>0.0039*(Online_RAW!M333)</f>
        <v>0</v>
      </c>
      <c r="M333" s="10">
        <f>Online_RAW!$N$2-Online_RAW!N333</f>
        <v>0</v>
      </c>
      <c r="N333" s="5">
        <f>Online_RAW!C333*60</f>
        <v>119.9274782608698</v>
      </c>
      <c r="O333" s="5">
        <f>MAX(0, Online_RAW!D333*60)</f>
        <v>9.9130434782608804E-3</v>
      </c>
      <c r="P333" s="5">
        <f>_xlfn.IFNA(VLOOKUP(A333,Sampling!$D$7:$E$14,2,FALSE),0)</f>
        <v>0</v>
      </c>
      <c r="Q333">
        <f>_xlfn.IFNA(VLOOKUP(A333,Refill!$D$6:$G$8,2,FALSE),0)</f>
        <v>0</v>
      </c>
    </row>
    <row r="334" spans="1:17" x14ac:dyDescent="0.25">
      <c r="A334" s="5">
        <f>ROUND((Online_RAW!B334-General!$B$10)*24,3)</f>
        <v>5.5330000000000004</v>
      </c>
      <c r="B334" s="5">
        <f>General!$B$12+Online_ANA!K334/1000+Online_ANA!L334/1000+Online_ANA!M334/1000/General!$B$22-SUM($P$2:P334)/1000/General!$B$24+SUM($Q$2:Q334)/1000/General!$B$24</f>
        <v>1.08</v>
      </c>
      <c r="C334" s="5">
        <f>Online_RAW!K334</f>
        <v>20.57</v>
      </c>
      <c r="D334" s="5">
        <f>Online_RAW!J334</f>
        <v>0.08</v>
      </c>
      <c r="E334" s="5">
        <f>(1-F334/100-G334/100)/(1-C334/100-D334/100-General!$B$17/100)</f>
        <v>1.0030752735336406</v>
      </c>
      <c r="F334" s="5">
        <f>N334*General!$B$14/(N334+O334)+O334*100/(N334+O334)</f>
        <v>20.8</v>
      </c>
      <c r="G334" s="5">
        <f>N334*General!$B$15/(N334+O334)</f>
        <v>0.04</v>
      </c>
      <c r="H334" s="5">
        <f>(N334+O334)*(1/General!$B$20)*((F334/100)-E334*(C334/100))*1000/B334</f>
        <v>8.2581828113091245</v>
      </c>
      <c r="I334" s="5">
        <f>(N334+O334)*(1/General!$B$20)*((D334/100)*E334-(G334/100))*1000/B334</f>
        <v>1.9932575881905834</v>
      </c>
      <c r="J334" s="5">
        <f t="shared" si="5"/>
        <v>0.24136757852598364</v>
      </c>
      <c r="K334" s="5">
        <f>MAX(Online_RAW!$L$2-Online_RAW!L334,0)</f>
        <v>0</v>
      </c>
      <c r="L334" s="5">
        <f>0.0039*(Online_RAW!M334)</f>
        <v>0</v>
      </c>
      <c r="M334" s="10">
        <f>Online_RAW!$N$2-Online_RAW!N334</f>
        <v>0</v>
      </c>
      <c r="N334" s="5">
        <f>Online_RAW!C334*60</f>
        <v>119.89017391304341</v>
      </c>
      <c r="O334" s="5">
        <f>MAX(0, Online_RAW!D334*60)</f>
        <v>0</v>
      </c>
      <c r="P334" s="5">
        <f>_xlfn.IFNA(VLOOKUP(A334,Sampling!$D$7:$E$14,2,FALSE),0)</f>
        <v>0</v>
      </c>
      <c r="Q334">
        <f>_xlfn.IFNA(VLOOKUP(A334,Refill!$D$6:$G$8,2,FALSE),0)</f>
        <v>0</v>
      </c>
    </row>
    <row r="335" spans="1:17" x14ac:dyDescent="0.25">
      <c r="A335" s="5">
        <f>ROUND((Online_RAW!B335-General!$B$10)*24,3)</f>
        <v>5.55</v>
      </c>
      <c r="B335" s="5">
        <f>General!$B$12+Online_ANA!K335/1000+Online_ANA!L335/1000+Online_ANA!M335/1000/General!$B$22-SUM($P$2:P335)/1000/General!$B$24+SUM($Q$2:Q335)/1000/General!$B$24</f>
        <v>1.08</v>
      </c>
      <c r="C335" s="5">
        <f>Online_RAW!K335</f>
        <v>20.57</v>
      </c>
      <c r="D335" s="5">
        <f>Online_RAW!J335</f>
        <v>0.08</v>
      </c>
      <c r="E335" s="5">
        <f>(1-F335/100-G335/100)/(1-C335/100-D335/100-General!$B$17/100)</f>
        <v>1.0030752735336406</v>
      </c>
      <c r="F335" s="5">
        <f>N335*General!$B$14/(N335+O335)+O335*100/(N335+O335)</f>
        <v>20.8</v>
      </c>
      <c r="G335" s="5">
        <f>N335*General!$B$15/(N335+O335)</f>
        <v>0.04</v>
      </c>
      <c r="H335" s="5">
        <f>(N335+O335)*(1/General!$B$20)*((F335/100)-E335*(C335/100))*1000/B335</f>
        <v>8.2625166114725523</v>
      </c>
      <c r="I335" s="5">
        <f>(N335+O335)*(1/General!$B$20)*((D335/100)*E335-(G335/100))*1000/B335</f>
        <v>1.9943036270418457</v>
      </c>
      <c r="J335" s="5">
        <f t="shared" si="5"/>
        <v>0.24136757852598367</v>
      </c>
      <c r="K335" s="5">
        <f>MAX(Online_RAW!$L$2-Online_RAW!L335,0)</f>
        <v>0</v>
      </c>
      <c r="L335" s="5">
        <f>0.0039*(Online_RAW!M335)</f>
        <v>0</v>
      </c>
      <c r="M335" s="10">
        <f>Online_RAW!$N$2-Online_RAW!N335</f>
        <v>0</v>
      </c>
      <c r="N335" s="5">
        <f>Online_RAW!C335*60</f>
        <v>119.9530909090908</v>
      </c>
      <c r="O335" s="5">
        <f>MAX(0, Online_RAW!D335*60)</f>
        <v>0</v>
      </c>
      <c r="P335" s="5">
        <f>_xlfn.IFNA(VLOOKUP(A335,Sampling!$D$7:$E$14,2,FALSE),0)</f>
        <v>0</v>
      </c>
      <c r="Q335">
        <f>_xlfn.IFNA(VLOOKUP(A335,Refill!$D$6:$G$8,2,FALSE),0)</f>
        <v>0</v>
      </c>
    </row>
    <row r="336" spans="1:17" x14ac:dyDescent="0.25">
      <c r="A336" s="5">
        <f>ROUND((Online_RAW!B336-General!$B$10)*24,3)</f>
        <v>5.5670000000000002</v>
      </c>
      <c r="B336" s="5">
        <f>General!$B$12+Online_ANA!K336/1000+Online_ANA!L336/1000+Online_ANA!M336/1000/General!$B$22-SUM($P$2:P336)/1000/General!$B$24+SUM($Q$2:Q336)/1000/General!$B$24</f>
        <v>1.08</v>
      </c>
      <c r="C336" s="5">
        <f>Online_RAW!K336</f>
        <v>20.5766666666667</v>
      </c>
      <c r="D336" s="5">
        <f>Online_RAW!J336</f>
        <v>0.08</v>
      </c>
      <c r="E336" s="5">
        <f>(1-F336/100-G336/100)/(1-C336/100-D336/100-General!$B$17/100)</f>
        <v>1.0031600170917125</v>
      </c>
      <c r="F336" s="5">
        <f>N336*General!$B$14/(N336+O336)+O336*100/(N336+O336)</f>
        <v>20.799999999999997</v>
      </c>
      <c r="G336" s="5">
        <f>N336*General!$B$15/(N336+O336)</f>
        <v>0.04</v>
      </c>
      <c r="H336" s="5">
        <f>(N336+O336)*(1/General!$B$20)*((F336/100)-E336*(C336/100))*1000/B336</f>
        <v>7.8451306644076899</v>
      </c>
      <c r="I336" s="5">
        <f>(N336+O336)*(1/General!$B$20)*((D336/100)*E336-(G336/100))*1000/B336</f>
        <v>1.994738551858372</v>
      </c>
      <c r="J336" s="5">
        <f t="shared" si="5"/>
        <v>0.2542645415592929</v>
      </c>
      <c r="K336" s="5">
        <f>MAX(Online_RAW!$L$2-Online_RAW!L336,0)</f>
        <v>0</v>
      </c>
      <c r="L336" s="5">
        <f>0.0039*(Online_RAW!M336)</f>
        <v>0</v>
      </c>
      <c r="M336" s="10">
        <f>Online_RAW!$N$2-Online_RAW!N336</f>
        <v>0</v>
      </c>
      <c r="N336" s="5">
        <f>Online_RAW!C336*60</f>
        <v>119.95904347826101</v>
      </c>
      <c r="O336" s="5">
        <f>MAX(0, Online_RAW!D336*60)</f>
        <v>0</v>
      </c>
      <c r="P336" s="5">
        <f>_xlfn.IFNA(VLOOKUP(A336,Sampling!$D$7:$E$14,2,FALSE),0)</f>
        <v>0</v>
      </c>
      <c r="Q336">
        <f>_xlfn.IFNA(VLOOKUP(A336,Refill!$D$6:$G$8,2,FALSE),0)</f>
        <v>0</v>
      </c>
    </row>
    <row r="337" spans="1:17" x14ac:dyDescent="0.25">
      <c r="A337" s="5">
        <f>ROUND((Online_RAW!B337-General!$B$10)*24,3)</f>
        <v>5.5830000000000002</v>
      </c>
      <c r="B337" s="5">
        <f>General!$B$12+Online_ANA!K337/1000+Online_ANA!L337/1000+Online_ANA!M337/1000/General!$B$22-SUM($P$2:P337)/1000/General!$B$24+SUM($Q$2:Q337)/1000/General!$B$24</f>
        <v>1.08</v>
      </c>
      <c r="C337" s="5">
        <f>Online_RAW!K337</f>
        <v>20.574999999999999</v>
      </c>
      <c r="D337" s="5">
        <f>Online_RAW!J337</f>
        <v>8.3333333333333301E-2</v>
      </c>
      <c r="E337" s="5">
        <f>(1-F337/100-G337/100)/(1-C337/100-D337/100-General!$B$17/100)</f>
        <v>1.0031335296361654</v>
      </c>
      <c r="F337" s="5">
        <f>N337*General!$B$14/(N337+O337)+O337*100/(N337+O337)</f>
        <v>20.80376393228828</v>
      </c>
      <c r="G337" s="5">
        <f>N337*General!$B$15/(N337+O337)</f>
        <v>3.9998099024096831E-2</v>
      </c>
      <c r="H337" s="5">
        <f>(N337+O337)*(1/General!$B$20)*((F337/100)-E337*(C337/100))*1000/B337</f>
        <v>8.1401117227049884</v>
      </c>
      <c r="I337" s="5">
        <f>(N337+O337)*(1/General!$B$20)*((D337/100)*E337-(G337/100))*1000/B337</f>
        <v>2.1600577383988937</v>
      </c>
      <c r="J337" s="5">
        <f t="shared" si="5"/>
        <v>0.2653597164242727</v>
      </c>
      <c r="K337" s="5">
        <f>MAX(Online_RAW!$L$2-Online_RAW!L337,0)</f>
        <v>0</v>
      </c>
      <c r="L337" s="5">
        <f>0.0039*(Online_RAW!M337)</f>
        <v>0</v>
      </c>
      <c r="M337" s="10">
        <f>Online_RAW!$N$2-Online_RAW!N337</f>
        <v>0</v>
      </c>
      <c r="N337" s="5">
        <f>Online_RAW!C337*60</f>
        <v>119.9326956521742</v>
      </c>
      <c r="O337" s="5">
        <f>MAX(0, Online_RAW!D337*60)</f>
        <v>5.7000000000000002E-3</v>
      </c>
      <c r="P337" s="5">
        <f>_xlfn.IFNA(VLOOKUP(A337,Sampling!$D$7:$E$14,2,FALSE),0)</f>
        <v>0</v>
      </c>
      <c r="Q337">
        <f>_xlfn.IFNA(VLOOKUP(A337,Refill!$D$6:$G$8,2,FALSE),0)</f>
        <v>0</v>
      </c>
    </row>
    <row r="338" spans="1:17" x14ac:dyDescent="0.25">
      <c r="A338" s="5">
        <f>ROUND((Online_RAW!B338-General!$B$10)*24,3)</f>
        <v>5.6</v>
      </c>
      <c r="B338" s="5">
        <f>General!$B$12+Online_ANA!K338/1000+Online_ANA!L338/1000+Online_ANA!M338/1000/General!$B$22-SUM($P$2:P338)/1000/General!$B$24+SUM($Q$2:Q338)/1000/General!$B$24</f>
        <v>1.08</v>
      </c>
      <c r="C338" s="5">
        <f>Online_RAW!K338</f>
        <v>20.573333333333299</v>
      </c>
      <c r="D338" s="5">
        <f>Online_RAW!J338</f>
        <v>0.09</v>
      </c>
      <c r="E338" s="5">
        <f>(1-F338/100-G338/100)/(1-C338/100-D338/100-General!$B$17/100)</f>
        <v>1.0032447749698998</v>
      </c>
      <c r="F338" s="5">
        <f>N338*General!$B$14/(N338+O338)+O338*100/(N338+O338)</f>
        <v>20.8</v>
      </c>
      <c r="G338" s="5">
        <f>N338*General!$B$15/(N338+O338)</f>
        <v>0.04</v>
      </c>
      <c r="H338" s="5">
        <f>(N338+O338)*(1/General!$B$20)*((F338/100)-E338*(C338/100))*1000/B338</f>
        <v>7.9231667809051789</v>
      </c>
      <c r="I338" s="5">
        <f>(N338+O338)*(1/General!$B$20)*((D338/100)*E338-(G338/100))*1000/B338</f>
        <v>2.4918396107798366</v>
      </c>
      <c r="J338" s="5">
        <f t="shared" si="5"/>
        <v>0.31450046170745349</v>
      </c>
      <c r="K338" s="5">
        <f>MAX(Online_RAW!$L$2-Online_RAW!L338,0)</f>
        <v>0</v>
      </c>
      <c r="L338" s="5">
        <f>0.0039*(Online_RAW!M338)</f>
        <v>0</v>
      </c>
      <c r="M338" s="10">
        <f>Online_RAW!$N$2-Online_RAW!N338</f>
        <v>0</v>
      </c>
      <c r="N338" s="5">
        <f>Online_RAW!C338*60</f>
        <v>119.94000000000001</v>
      </c>
      <c r="O338" s="5">
        <f>MAX(0, Online_RAW!D338*60)</f>
        <v>0</v>
      </c>
      <c r="P338" s="5">
        <f>_xlfn.IFNA(VLOOKUP(A338,Sampling!$D$7:$E$14,2,FALSE),0)</f>
        <v>0</v>
      </c>
      <c r="Q338">
        <f>_xlfn.IFNA(VLOOKUP(A338,Refill!$D$6:$G$8,2,FALSE),0)</f>
        <v>0</v>
      </c>
    </row>
    <row r="339" spans="1:17" x14ac:dyDescent="0.25">
      <c r="A339" s="5">
        <f>ROUND((Online_RAW!B339-General!$B$10)*24,3)</f>
        <v>5.617</v>
      </c>
      <c r="B339" s="5">
        <f>General!$B$12+Online_ANA!K339/1000+Online_ANA!L339/1000+Online_ANA!M339/1000/General!$B$22-SUM($P$2:P339)/1000/General!$B$24+SUM($Q$2:Q339)/1000/General!$B$24</f>
        <v>1.08</v>
      </c>
      <c r="C339" s="5">
        <f>Online_RAW!K339</f>
        <v>20.57</v>
      </c>
      <c r="D339" s="5">
        <f>Online_RAW!J339</f>
        <v>8.5000000000000006E-2</v>
      </c>
      <c r="E339" s="5">
        <f>(1-F339/100-G339/100)/(1-C339/100-D339/100-General!$B$17/100)</f>
        <v>1.0031388298598249</v>
      </c>
      <c r="F339" s="5">
        <f>N339*General!$B$14/(N339+O339)+O339*100/(N339+O339)</f>
        <v>20.8</v>
      </c>
      <c r="G339" s="5">
        <f>N339*General!$B$15/(N339+O339)</f>
        <v>0.04</v>
      </c>
      <c r="H339" s="5">
        <f>(N339+O339)*(1/General!$B$20)*((F339/100)-E339*(C339/100))*1000/B339</f>
        <v>8.2056460083812528</v>
      </c>
      <c r="I339" s="5">
        <f>(N339+O339)*(1/General!$B$20)*((D339/100)*E339-(G339/100))*1000/B339</f>
        <v>2.245262372988635</v>
      </c>
      <c r="J339" s="5">
        <f t="shared" si="5"/>
        <v>0.27362408403863903</v>
      </c>
      <c r="K339" s="5">
        <f>MAX(Online_RAW!$L$2-Online_RAW!L339,0)</f>
        <v>0</v>
      </c>
      <c r="L339" s="5">
        <f>0.0039*(Online_RAW!M339)</f>
        <v>0</v>
      </c>
      <c r="M339" s="10">
        <f>Online_RAW!$N$2-Online_RAW!N339</f>
        <v>0</v>
      </c>
      <c r="N339" s="5">
        <f>Online_RAW!C339*60</f>
        <v>120.06886956521761</v>
      </c>
      <c r="O339" s="5">
        <f>MAX(0, Online_RAW!D339*60)</f>
        <v>0</v>
      </c>
      <c r="P339" s="5">
        <f>_xlfn.IFNA(VLOOKUP(A339,Sampling!$D$7:$E$14,2,FALSE),0)</f>
        <v>0</v>
      </c>
      <c r="Q339">
        <f>_xlfn.IFNA(VLOOKUP(A339,Refill!$D$6:$G$8,2,FALSE),0)</f>
        <v>0</v>
      </c>
    </row>
    <row r="340" spans="1:17" x14ac:dyDescent="0.25">
      <c r="A340" s="5">
        <f>ROUND((Online_RAW!B340-General!$B$10)*24,3)</f>
        <v>5.633</v>
      </c>
      <c r="B340" s="5">
        <f>General!$B$12+Online_ANA!K340/1000+Online_ANA!L340/1000+Online_ANA!M340/1000/General!$B$22-SUM($P$2:P340)/1000/General!$B$24+SUM($Q$2:Q340)/1000/General!$B$24</f>
        <v>1.08</v>
      </c>
      <c r="C340" s="5">
        <f>Online_RAW!K340</f>
        <v>20.56</v>
      </c>
      <c r="D340" s="5">
        <f>Online_RAW!J340</f>
        <v>0.09</v>
      </c>
      <c r="E340" s="5">
        <f>(1-F340/100-G340/100)/(1-C340/100-D340/100-General!$B$17/100)</f>
        <v>1.003070915879761</v>
      </c>
      <c r="F340" s="5">
        <f>N340*General!$B$14/(N340+O340)+O340*100/(N340+O340)</f>
        <v>20.800344068083774</v>
      </c>
      <c r="G340" s="5">
        <f>N340*General!$B$15/(N340+O340)</f>
        <v>3.9999826228240512E-2</v>
      </c>
      <c r="H340" s="5">
        <f>(N340+O340)*(1/General!$B$20)*((F340/100)-E340*(C340/100))*1000/B340</f>
        <v>8.7916338899827213</v>
      </c>
      <c r="I340" s="5">
        <f>(N340+O340)*(1/General!$B$20)*((D340/100)*E340-(G340/100))*1000/B340</f>
        <v>2.4943454600332431</v>
      </c>
      <c r="J340" s="5">
        <f t="shared" si="5"/>
        <v>0.28371807689527723</v>
      </c>
      <c r="K340" s="5">
        <f>MAX(Online_RAW!$L$2-Online_RAW!L340,0)</f>
        <v>0</v>
      </c>
      <c r="L340" s="5">
        <f>0.0039*(Online_RAW!M340)</f>
        <v>0</v>
      </c>
      <c r="M340" s="10">
        <f>Online_RAW!$N$2-Online_RAW!N340</f>
        <v>0</v>
      </c>
      <c r="N340" s="5">
        <f>Online_RAW!C340*60</f>
        <v>120.09704347826099</v>
      </c>
      <c r="O340" s="5">
        <f>MAX(0, Online_RAW!D340*60)</f>
        <v>5.2173913043478354E-4</v>
      </c>
      <c r="P340" s="5">
        <f>_xlfn.IFNA(VLOOKUP(A340,Sampling!$D$7:$E$14,2,FALSE),0)</f>
        <v>0</v>
      </c>
      <c r="Q340">
        <f>_xlfn.IFNA(VLOOKUP(A340,Refill!$D$6:$G$8,2,FALSE),0)</f>
        <v>0</v>
      </c>
    </row>
    <row r="341" spans="1:17" x14ac:dyDescent="0.25">
      <c r="A341" s="5">
        <f>ROUND((Online_RAW!B341-General!$B$10)*24,3)</f>
        <v>5.65</v>
      </c>
      <c r="B341" s="5">
        <f>General!$B$12+Online_ANA!K341/1000+Online_ANA!L341/1000+Online_ANA!M341/1000/General!$B$22-SUM($P$2:P341)/1000/General!$B$24+SUM($Q$2:Q341)/1000/General!$B$24</f>
        <v>1.08</v>
      </c>
      <c r="C341" s="5">
        <f>Online_RAW!K341</f>
        <v>20.565000000000001</v>
      </c>
      <c r="D341" s="5">
        <f>Online_RAW!J341</f>
        <v>0.09</v>
      </c>
      <c r="E341" s="5">
        <f>(1-F341/100-G341/100)/(1-C341/100-D341/100-General!$B$17/100)</f>
        <v>1.0031221072959207</v>
      </c>
      <c r="F341" s="5">
        <f>N341*General!$B$14/(N341+O341)+O341*100/(N341+O341)</f>
        <v>20.801320282917768</v>
      </c>
      <c r="G341" s="5">
        <f>N341*General!$B$15/(N341+O341)</f>
        <v>3.9999333190445574E-2</v>
      </c>
      <c r="H341" s="5">
        <f>(N341+O341)*(1/General!$B$20)*((F341/100)-E341*(C341/100))*1000/B341</f>
        <v>8.5302472053361438</v>
      </c>
      <c r="I341" s="5">
        <f>(N341+O341)*(1/General!$B$20)*((D341/100)*E341-(G341/100))*1000/B341</f>
        <v>2.4920378050184935</v>
      </c>
      <c r="J341" s="5">
        <f t="shared" si="5"/>
        <v>0.29214133483254567</v>
      </c>
      <c r="K341" s="5">
        <f>MAX(Online_RAW!$L$2-Online_RAW!L341,0)</f>
        <v>0</v>
      </c>
      <c r="L341" s="5">
        <f>0.0039*(Online_RAW!M341)</f>
        <v>0</v>
      </c>
      <c r="M341" s="10">
        <f>Online_RAW!$N$2-Online_RAW!N341</f>
        <v>0</v>
      </c>
      <c r="N341" s="5">
        <f>Online_RAW!C341*60</f>
        <v>119.972285714286</v>
      </c>
      <c r="O341" s="5">
        <f>MAX(0, Online_RAW!D341*60)</f>
        <v>1.9999999999999979E-3</v>
      </c>
      <c r="P341" s="5">
        <f>_xlfn.IFNA(VLOOKUP(A341,Sampling!$D$7:$E$14,2,FALSE),0)</f>
        <v>0</v>
      </c>
      <c r="Q341">
        <f>_xlfn.IFNA(VLOOKUP(A341,Refill!$D$6:$G$8,2,FALSE),0)</f>
        <v>0</v>
      </c>
    </row>
    <row r="342" spans="1:17" x14ac:dyDescent="0.25">
      <c r="A342" s="5">
        <f>ROUND((Online_RAW!B342-General!$B$10)*24,3)</f>
        <v>5.6669999999999998</v>
      </c>
      <c r="B342" s="5">
        <f>General!$B$12+Online_ANA!K342/1000+Online_ANA!L342/1000+Online_ANA!M342/1000/General!$B$22-SUM($P$2:P342)/1000/General!$B$24+SUM($Q$2:Q342)/1000/General!$B$24</f>
        <v>1.08</v>
      </c>
      <c r="C342" s="5">
        <f>Online_RAW!K342</f>
        <v>20.56</v>
      </c>
      <c r="D342" s="5">
        <f>Online_RAW!J342</f>
        <v>0.09</v>
      </c>
      <c r="E342" s="5">
        <f>(1-F342/100-G342/100)/(1-C342/100-D342/100-General!$B$17/100)</f>
        <v>1.0030062952951393</v>
      </c>
      <c r="F342" s="5">
        <f>N342*General!$B$14/(N342+O342)+O342*100/(N342+O342)</f>
        <v>20.805446327542338</v>
      </c>
      <c r="G342" s="5">
        <f>N342*General!$B$15/(N342+O342)</f>
        <v>3.9997249329524073E-2</v>
      </c>
      <c r="H342" s="5">
        <f>(N342+O342)*(1/General!$B$20)*((F342/100)-E342*(C342/100))*1000/B342</f>
        <v>9.1010645519570232</v>
      </c>
      <c r="I342" s="5">
        <f>(N342+O342)*(1/General!$B$20)*((D342/100)*E342-(G342/100))*1000/B342</f>
        <v>2.4915510705590496</v>
      </c>
      <c r="J342" s="5">
        <f t="shared" si="5"/>
        <v>0.27376479491328137</v>
      </c>
      <c r="K342" s="5">
        <f>MAX(Online_RAW!$L$2-Online_RAW!L342,0)</f>
        <v>0</v>
      </c>
      <c r="L342" s="5">
        <f>0.0039*(Online_RAW!M342)</f>
        <v>0</v>
      </c>
      <c r="M342" s="10">
        <f>Online_RAW!$N$2-Online_RAW!N342</f>
        <v>0</v>
      </c>
      <c r="N342" s="5">
        <f>Online_RAW!C342*60</f>
        <v>119.96249999999999</v>
      </c>
      <c r="O342" s="5">
        <f>MAX(0, Online_RAW!D342*60)</f>
        <v>8.2500000000000004E-3</v>
      </c>
      <c r="P342" s="5">
        <f>_xlfn.IFNA(VLOOKUP(A342,Sampling!$D$7:$E$14,2,FALSE),0)</f>
        <v>0</v>
      </c>
      <c r="Q342">
        <f>_xlfn.IFNA(VLOOKUP(A342,Refill!$D$6:$G$8,2,FALSE),0)</f>
        <v>0</v>
      </c>
    </row>
    <row r="343" spans="1:17" x14ac:dyDescent="0.25">
      <c r="A343" s="5">
        <f>ROUND((Online_RAW!B343-General!$B$10)*24,3)</f>
        <v>5.6829999999999998</v>
      </c>
      <c r="B343" s="5">
        <f>General!$B$12+Online_ANA!K343/1000+Online_ANA!L343/1000+Online_ANA!M343/1000/General!$B$22-SUM($P$2:P343)/1000/General!$B$24+SUM($Q$2:Q343)/1000/General!$B$24</f>
        <v>1.08</v>
      </c>
      <c r="C343" s="5">
        <f>Online_RAW!K343</f>
        <v>20.55</v>
      </c>
      <c r="D343" s="5">
        <f>Online_RAW!J343</f>
        <v>0.09</v>
      </c>
      <c r="E343" s="5">
        <f>(1-F343/100-G343/100)/(1-C343/100-D343/100-General!$B$17/100)</f>
        <v>1.0028205888721493</v>
      </c>
      <c r="F343" s="5">
        <f>N343*General!$B$14/(N343+O343)+O343*100/(N343+O343)</f>
        <v>20.810075910750506</v>
      </c>
      <c r="G343" s="5">
        <f>N343*General!$B$15/(N343+O343)</f>
        <v>3.9994911156186613E-2</v>
      </c>
      <c r="H343" s="5">
        <f>(N343+O343)*(1/General!$B$20)*((F343/100)-E343*(C343/100))*1000/B343</f>
        <v>10.023241214834073</v>
      </c>
      <c r="I343" s="5">
        <f>(N343+O343)*(1/General!$B$20)*((D343/100)*E343-(G343/100))*1000/B343</f>
        <v>2.4924570526423144</v>
      </c>
      <c r="J343" s="5">
        <f t="shared" si="5"/>
        <v>0.24866777115505898</v>
      </c>
      <c r="K343" s="5">
        <f>MAX(Online_RAW!$L$2-Online_RAW!L343,0)</f>
        <v>0</v>
      </c>
      <c r="L343" s="5">
        <f>0.0039*(Online_RAW!M343)</f>
        <v>0</v>
      </c>
      <c r="M343" s="10">
        <f>Online_RAW!$N$2-Online_RAW!N343</f>
        <v>0</v>
      </c>
      <c r="N343" s="5">
        <f>Online_RAW!C343*60</f>
        <v>120.0334285714284</v>
      </c>
      <c r="O343" s="5">
        <f>MAX(0, Online_RAW!D343*60)</f>
        <v>1.5272727272727299E-2</v>
      </c>
      <c r="P343" s="5">
        <f>_xlfn.IFNA(VLOOKUP(A343,Sampling!$D$7:$E$14,2,FALSE),0)</f>
        <v>0</v>
      </c>
      <c r="Q343">
        <f>_xlfn.IFNA(VLOOKUP(A343,Refill!$D$6:$G$8,2,FALSE),0)</f>
        <v>0</v>
      </c>
    </row>
    <row r="344" spans="1:17" x14ac:dyDescent="0.25">
      <c r="A344" s="5">
        <f>ROUND((Online_RAW!B344-General!$B$10)*24,3)</f>
        <v>5.7</v>
      </c>
      <c r="B344" s="5">
        <f>General!$B$12+Online_ANA!K344/1000+Online_ANA!L344/1000+Online_ANA!M344/1000/General!$B$22-SUM($P$2:P344)/1000/General!$B$24+SUM($Q$2:Q344)/1000/General!$B$24</f>
        <v>1.08</v>
      </c>
      <c r="C344" s="5">
        <f>Online_RAW!K344</f>
        <v>20.55</v>
      </c>
      <c r="D344" s="5">
        <f>Online_RAW!J344</f>
        <v>0.09</v>
      </c>
      <c r="E344" s="5">
        <f>(1-F344/100-G344/100)/(1-C344/100-D344/100-General!$B$17/100)</f>
        <v>1.0029154602160946</v>
      </c>
      <c r="F344" s="5">
        <f>N344*General!$B$14/(N344+O344)+O344*100/(N344+O344)</f>
        <v>20.802584187297022</v>
      </c>
      <c r="G344" s="5">
        <f>N344*General!$B$15/(N344+O344)</f>
        <v>3.9998694854900492E-2</v>
      </c>
      <c r="H344" s="5">
        <f>(N344+O344)*(1/General!$B$20)*((F344/100)-E344*(C344/100))*1000/B344</f>
        <v>9.5453130837446363</v>
      </c>
      <c r="I344" s="5">
        <f>(N344+O344)*(1/General!$B$20)*((D344/100)*E344-(G344/100))*1000/B344</f>
        <v>2.4901595234169807</v>
      </c>
      <c r="J344" s="5">
        <f t="shared" si="5"/>
        <v>0.26087772098933487</v>
      </c>
      <c r="K344" s="5">
        <f>MAX(Online_RAW!$L$2-Online_RAW!L344,0)</f>
        <v>0</v>
      </c>
      <c r="L344" s="5">
        <f>0.0039*(Online_RAW!M344)</f>
        <v>0</v>
      </c>
      <c r="M344" s="10">
        <f>Online_RAW!$N$2-Online_RAW!N344</f>
        <v>0</v>
      </c>
      <c r="N344" s="5">
        <f>Online_RAW!C344*60</f>
        <v>119.9227826086956</v>
      </c>
      <c r="O344" s="5">
        <f>MAX(0, Online_RAW!D344*60)</f>
        <v>3.9130434782608673E-3</v>
      </c>
      <c r="P344" s="5">
        <f>_xlfn.IFNA(VLOOKUP(A344,Sampling!$D$7:$E$14,2,FALSE),0)</f>
        <v>0</v>
      </c>
      <c r="Q344">
        <f>_xlfn.IFNA(VLOOKUP(A344,Refill!$D$6:$G$8,2,FALSE),0)</f>
        <v>0</v>
      </c>
    </row>
    <row r="345" spans="1:17" x14ac:dyDescent="0.25">
      <c r="A345" s="5">
        <f>ROUND((Online_RAW!B345-General!$B$10)*24,3)</f>
        <v>5.7169999999999996</v>
      </c>
      <c r="B345" s="5">
        <f>General!$B$12+Online_ANA!K345/1000+Online_ANA!L345/1000+Online_ANA!M345/1000/General!$B$22-SUM($P$2:P345)/1000/General!$B$24+SUM($Q$2:Q345)/1000/General!$B$24</f>
        <v>1.08</v>
      </c>
      <c r="C345" s="5">
        <f>Online_RAW!K345</f>
        <v>20.55</v>
      </c>
      <c r="D345" s="5">
        <f>Online_RAW!J345</f>
        <v>0.09</v>
      </c>
      <c r="E345" s="5">
        <f>(1-F345/100-G345/100)/(1-C345/100-D345/100-General!$B$17/100)</f>
        <v>1.0029481850388138</v>
      </c>
      <c r="F345" s="5">
        <f>N345*General!$B$14/(N345+O345)+O345*100/(N345+O345)</f>
        <v>20.799999999999997</v>
      </c>
      <c r="G345" s="5">
        <f>N345*General!$B$15/(N345+O345)</f>
        <v>0.04</v>
      </c>
      <c r="H345" s="5">
        <f>(N345+O345)*(1/General!$B$20)*((F345/100)-E345*(C345/100))*1000/B345</f>
        <v>9.3858868003560794</v>
      </c>
      <c r="I345" s="5">
        <f>(N345+O345)*(1/General!$B$20)*((D345/100)*E345-(G345/100))*1000/B345</f>
        <v>2.4907492242262919</v>
      </c>
      <c r="J345" s="5">
        <f t="shared" si="5"/>
        <v>0.26537175199383384</v>
      </c>
      <c r="K345" s="5">
        <f>MAX(Online_RAW!$L$2-Online_RAW!L345,0)</f>
        <v>0</v>
      </c>
      <c r="L345" s="5">
        <f>0.0039*(Online_RAW!M345)</f>
        <v>0</v>
      </c>
      <c r="M345" s="10">
        <f>Online_RAW!$N$2-Online_RAW!N345</f>
        <v>0</v>
      </c>
      <c r="N345" s="5">
        <f>Online_RAW!C345*60</f>
        <v>119.9511818181816</v>
      </c>
      <c r="O345" s="5">
        <f>MAX(0, Online_RAW!D345*60)</f>
        <v>0</v>
      </c>
      <c r="P345" s="5">
        <f>_xlfn.IFNA(VLOOKUP(A345,Sampling!$D$7:$E$14,2,FALSE),0)</f>
        <v>0</v>
      </c>
      <c r="Q345">
        <f>_xlfn.IFNA(VLOOKUP(A345,Refill!$D$6:$G$8,2,FALSE),0)</f>
        <v>0</v>
      </c>
    </row>
    <row r="346" spans="1:17" x14ac:dyDescent="0.25">
      <c r="A346" s="5">
        <f>ROUND((Online_RAW!B346-General!$B$10)*24,3)</f>
        <v>5.7329999999999997</v>
      </c>
      <c r="B346" s="5">
        <f>General!$B$12+Online_ANA!K346/1000+Online_ANA!L346/1000+Online_ANA!M346/1000/General!$B$22-SUM($P$2:P346)/1000/General!$B$24+SUM($Q$2:Q346)/1000/General!$B$24</f>
        <v>1.08</v>
      </c>
      <c r="C346" s="5">
        <f>Online_RAW!K346</f>
        <v>20.5566666666667</v>
      </c>
      <c r="D346" s="5">
        <f>Online_RAW!J346</f>
        <v>0.09</v>
      </c>
      <c r="E346" s="5">
        <f>(1-F346/100-G346/100)/(1-C346/100-D346/100-General!$B$17/100)</f>
        <v>1.0029552247030524</v>
      </c>
      <c r="F346" s="5">
        <f>N346*General!$B$14/(N346+O346)+O346*100/(N346+O346)</f>
        <v>20.806133844320474</v>
      </c>
      <c r="G346" s="5">
        <f>N346*General!$B$15/(N346+O346)</f>
        <v>3.9996902098828051E-2</v>
      </c>
      <c r="H346" s="5">
        <f>(N346+O346)*(1/General!$B$20)*((F346/100)-E346*(C346/100))*1000/B346</f>
        <v>9.3614836306568332</v>
      </c>
      <c r="I346" s="5">
        <f>(N346+O346)*(1/General!$B$20)*((D346/100)*E346-(G346/100))*1000/B346</f>
        <v>2.4936361905803404</v>
      </c>
      <c r="J346" s="5">
        <f t="shared" si="5"/>
        <v>0.26637190096815655</v>
      </c>
      <c r="K346" s="5">
        <f>MAX(Online_RAW!$L$2-Online_RAW!L346,0)</f>
        <v>0</v>
      </c>
      <c r="L346" s="5">
        <f>0.0039*(Online_RAW!M346)</f>
        <v>0</v>
      </c>
      <c r="M346" s="10">
        <f>Online_RAW!$N$2-Online_RAW!N346</f>
        <v>0</v>
      </c>
      <c r="N346" s="5">
        <f>Online_RAW!C346*60</f>
        <v>120.07199999999999</v>
      </c>
      <c r="O346" s="5">
        <f>MAX(0, Online_RAW!D346*60)</f>
        <v>9.2999999999999992E-3</v>
      </c>
      <c r="P346" s="5">
        <f>_xlfn.IFNA(VLOOKUP(A346,Sampling!$D$7:$E$14,2,FALSE),0)</f>
        <v>0</v>
      </c>
      <c r="Q346">
        <f>_xlfn.IFNA(VLOOKUP(A346,Refill!$D$6:$G$8,2,FALSE),0)</f>
        <v>0</v>
      </c>
    </row>
    <row r="347" spans="1:17" x14ac:dyDescent="0.25">
      <c r="A347" s="5">
        <f>ROUND((Online_RAW!B347-General!$B$10)*24,3)</f>
        <v>5.75</v>
      </c>
      <c r="B347" s="5">
        <f>General!$B$12+Online_ANA!K347/1000+Online_ANA!L347/1000+Online_ANA!M347/1000/General!$B$22-SUM($P$2:P347)/1000/General!$B$24+SUM($Q$2:Q347)/1000/General!$B$24</f>
        <v>1.08</v>
      </c>
      <c r="C347" s="5">
        <f>Online_RAW!K347</f>
        <v>20.55</v>
      </c>
      <c r="D347" s="5">
        <f>Online_RAW!J347</f>
        <v>0.09</v>
      </c>
      <c r="E347" s="5">
        <f>(1-F347/100-G347/100)/(1-C347/100-D347/100-General!$B$17/100)</f>
        <v>1.0029481850388138</v>
      </c>
      <c r="F347" s="5">
        <f>N347*General!$B$14/(N347+O347)+O347*100/(N347+O347)</f>
        <v>20.799999999999997</v>
      </c>
      <c r="G347" s="5">
        <f>N347*General!$B$15/(N347+O347)</f>
        <v>0.04</v>
      </c>
      <c r="H347" s="5">
        <f>(N347+O347)*(1/General!$B$20)*((F347/100)-E347*(C347/100))*1000/B347</f>
        <v>9.3921394914110934</v>
      </c>
      <c r="I347" s="5">
        <f>(N347+O347)*(1/General!$B$20)*((D347/100)*E347-(G347/100))*1000/B347</f>
        <v>2.4924085118062376</v>
      </c>
      <c r="J347" s="5">
        <f t="shared" si="5"/>
        <v>0.26537175199383384</v>
      </c>
      <c r="K347" s="5">
        <f>MAX(Online_RAW!$L$2-Online_RAW!L347,0)</f>
        <v>0</v>
      </c>
      <c r="L347" s="5">
        <f>0.0039*(Online_RAW!M347)</f>
        <v>0</v>
      </c>
      <c r="M347" s="10">
        <f>Online_RAW!$N$2-Online_RAW!N347</f>
        <v>0</v>
      </c>
      <c r="N347" s="5">
        <f>Online_RAW!C347*60</f>
        <v>120.03109090909081</v>
      </c>
      <c r="O347" s="5">
        <f>MAX(0, Online_RAW!D347*60)</f>
        <v>0</v>
      </c>
      <c r="P347" s="5">
        <f>_xlfn.IFNA(VLOOKUP(A347,Sampling!$D$7:$E$14,2,FALSE),0)</f>
        <v>0</v>
      </c>
      <c r="Q347">
        <f>_xlfn.IFNA(VLOOKUP(A347,Refill!$D$6:$G$8,2,FALSE),0)</f>
        <v>0</v>
      </c>
    </row>
    <row r="348" spans="1:17" x14ac:dyDescent="0.25">
      <c r="A348" s="5">
        <f>ROUND((Online_RAW!B348-General!$B$10)*24,3)</f>
        <v>5.7670000000000003</v>
      </c>
      <c r="B348" s="5">
        <f>General!$B$12+Online_ANA!K348/1000+Online_ANA!L348/1000+Online_ANA!M348/1000/General!$B$22-SUM($P$2:P348)/1000/General!$B$24+SUM($Q$2:Q348)/1000/General!$B$24</f>
        <v>1.08</v>
      </c>
      <c r="C348" s="5">
        <f>Online_RAW!K348</f>
        <v>20.55</v>
      </c>
      <c r="D348" s="5">
        <f>Online_RAW!J348</f>
        <v>9.5000000000000001E-2</v>
      </c>
      <c r="E348" s="5">
        <f>(1-F348/100-G348/100)/(1-C348/100-D348/100-General!$B$17/100)</f>
        <v>1.0029419786853988</v>
      </c>
      <c r="F348" s="5">
        <f>N348*General!$B$14/(N348+O348)+O348*100/(N348+O348)</f>
        <v>20.805507342144995</v>
      </c>
      <c r="G348" s="5">
        <f>N348*General!$B$15/(N348+O348)</f>
        <v>3.9997218514068185E-2</v>
      </c>
      <c r="H348" s="5">
        <f>(N348+O348)*(1/General!$B$20)*((F348/100)-E348*(C348/100))*1000/B348</f>
        <v>9.6729431584632248</v>
      </c>
      <c r="I348" s="5">
        <f>(N348+O348)*(1/General!$B$20)*((D348/100)*E348-(G348/100))*1000/B348</f>
        <v>2.7415694797794257</v>
      </c>
      <c r="J348" s="5">
        <f t="shared" si="5"/>
        <v>0.2834266091371293</v>
      </c>
      <c r="K348" s="5">
        <f>MAX(Online_RAW!$L$2-Online_RAW!L348,0)</f>
        <v>0</v>
      </c>
      <c r="L348" s="5">
        <f>0.0039*(Online_RAW!M348)</f>
        <v>0</v>
      </c>
      <c r="M348" s="10">
        <f>Online_RAW!$N$2-Online_RAW!N348</f>
        <v>0</v>
      </c>
      <c r="N348" s="5">
        <f>Online_RAW!C348*60</f>
        <v>120.04009090909081</v>
      </c>
      <c r="O348" s="5">
        <f>MAX(0, Online_RAW!D348*60)</f>
        <v>8.3478260869565401E-3</v>
      </c>
      <c r="P348" s="5">
        <f>_xlfn.IFNA(VLOOKUP(A348,Sampling!$D$7:$E$14,2,FALSE),0)</f>
        <v>0</v>
      </c>
      <c r="Q348">
        <f>_xlfn.IFNA(VLOOKUP(A348,Refill!$D$6:$G$8,2,FALSE),0)</f>
        <v>0</v>
      </c>
    </row>
    <row r="349" spans="1:17" x14ac:dyDescent="0.25">
      <c r="A349" s="5">
        <f>ROUND((Online_RAW!B349-General!$B$10)*24,3)</f>
        <v>5.7830000000000004</v>
      </c>
      <c r="B349" s="5">
        <f>General!$B$12+Online_ANA!K349/1000+Online_ANA!L349/1000+Online_ANA!M349/1000/General!$B$22-SUM($P$2:P349)/1000/General!$B$24+SUM($Q$2:Q349)/1000/General!$B$24</f>
        <v>1.08</v>
      </c>
      <c r="C349" s="5">
        <f>Online_RAW!K349</f>
        <v>20.55</v>
      </c>
      <c r="D349" s="5">
        <f>Online_RAW!J349</f>
        <v>9.6666666666666706E-2</v>
      </c>
      <c r="E349" s="5">
        <f>(1-F349/100-G349/100)/(1-C349/100-D349/100-General!$B$17/100)</f>
        <v>1.0029531189642993</v>
      </c>
      <c r="F349" s="5">
        <f>N349*General!$B$14/(N349+O349)+O349*100/(N349+O349)</f>
        <v>20.806300114547536</v>
      </c>
      <c r="G349" s="5">
        <f>N349*General!$B$15/(N349+O349)</f>
        <v>3.999681812396589E-2</v>
      </c>
      <c r="H349" s="5">
        <f>(N349+O349)*(1/General!$B$20)*((F349/100)-E349*(C349/100))*1000/B349</f>
        <v>9.6968146506515094</v>
      </c>
      <c r="I349" s="5">
        <f>(N349+O349)*(1/General!$B$20)*((D349/100)*E349-(G349/100))*1000/B349</f>
        <v>2.8233485598305115</v>
      </c>
      <c r="J349" s="5">
        <f t="shared" si="5"/>
        <v>0.29116247567347453</v>
      </c>
      <c r="K349" s="5">
        <f>MAX(Online_RAW!$L$2-Online_RAW!L349,0)</f>
        <v>0</v>
      </c>
      <c r="L349" s="5">
        <f>0.0039*(Online_RAW!M349)</f>
        <v>0</v>
      </c>
      <c r="M349" s="10">
        <f>Online_RAW!$N$2-Online_RAW!N349</f>
        <v>0</v>
      </c>
      <c r="N349" s="5">
        <f>Online_RAW!C349*60</f>
        <v>119.988272727273</v>
      </c>
      <c r="O349" s="5">
        <f>MAX(0, Online_RAW!D349*60)</f>
        <v>9.5454545454545393E-3</v>
      </c>
      <c r="P349" s="5">
        <f>_xlfn.IFNA(VLOOKUP(A349,Sampling!$D$7:$E$14,2,FALSE),0)</f>
        <v>0</v>
      </c>
      <c r="Q349">
        <f>_xlfn.IFNA(VLOOKUP(A349,Refill!$D$6:$G$8,2,FALSE),0)</f>
        <v>0</v>
      </c>
    </row>
    <row r="350" spans="1:17" x14ac:dyDescent="0.25">
      <c r="A350" s="5">
        <f>ROUND((Online_RAW!B350-General!$B$10)*24,3)</f>
        <v>5.8</v>
      </c>
      <c r="B350" s="5">
        <f>General!$B$12+Online_ANA!K350/1000+Online_ANA!L350/1000+Online_ANA!M350/1000/General!$B$22-SUM($P$2:P350)/1000/General!$B$24+SUM($Q$2:Q350)/1000/General!$B$24</f>
        <v>1.08</v>
      </c>
      <c r="C350" s="5">
        <f>Online_RAW!K350</f>
        <v>20.54</v>
      </c>
      <c r="D350" s="5">
        <f>Online_RAW!J350</f>
        <v>0.09</v>
      </c>
      <c r="E350" s="5">
        <f>(1-F350/100-G350/100)/(1-C350/100-D350/100-General!$B$17/100)</f>
        <v>1.0027054905308368</v>
      </c>
      <c r="F350" s="5">
        <f>N350*General!$B$14/(N350+O350)+O350*100/(N350+O350)</f>
        <v>20.809132781717032</v>
      </c>
      <c r="G350" s="5">
        <f>N350*General!$B$15/(N350+O350)</f>
        <v>3.99953874839813E-2</v>
      </c>
      <c r="H350" s="5">
        <f>(N350+O350)*(1/General!$B$20)*((F350/100)-E350*(C350/100))*1000/B350</f>
        <v>10.57796819253201</v>
      </c>
      <c r="I350" s="5">
        <f>(N350+O350)*(1/General!$B$20)*((D350/100)*E350-(G350/100))*1000/B350</f>
        <v>2.488845668048473</v>
      </c>
      <c r="J350" s="5">
        <f t="shared" si="5"/>
        <v>0.23528579617072254</v>
      </c>
      <c r="K350" s="5">
        <f>MAX(Online_RAW!$L$2-Online_RAW!L350,0)</f>
        <v>0</v>
      </c>
      <c r="L350" s="5">
        <f>0.0039*(Online_RAW!M350)</f>
        <v>0</v>
      </c>
      <c r="M350" s="10">
        <f>Online_RAW!$N$2-Online_RAW!N350</f>
        <v>0</v>
      </c>
      <c r="N350" s="5">
        <f>Online_RAW!C350*60</f>
        <v>119.8867826086956</v>
      </c>
      <c r="O350" s="5">
        <f>MAX(0, Online_RAW!D350*60)</f>
        <v>1.3826086956521761E-2</v>
      </c>
      <c r="P350" s="5">
        <f>_xlfn.IFNA(VLOOKUP(A350,Sampling!$D$7:$E$14,2,FALSE),0)</f>
        <v>0</v>
      </c>
      <c r="Q350">
        <f>_xlfn.IFNA(VLOOKUP(A350,Refill!$D$6:$G$8,2,FALSE),0)</f>
        <v>0</v>
      </c>
    </row>
    <row r="351" spans="1:17" x14ac:dyDescent="0.25">
      <c r="A351" s="5">
        <f>ROUND((Online_RAW!B351-General!$B$10)*24,3)</f>
        <v>5.8170000000000002</v>
      </c>
      <c r="B351" s="5">
        <f>General!$B$12+Online_ANA!K351/1000+Online_ANA!L351/1000+Online_ANA!M351/1000/General!$B$22-SUM($P$2:P351)/1000/General!$B$24+SUM($Q$2:Q351)/1000/General!$B$24</f>
        <v>1.08</v>
      </c>
      <c r="C351" s="5">
        <f>Online_RAW!K351</f>
        <v>20.55</v>
      </c>
      <c r="D351" s="5">
        <f>Online_RAW!J351</f>
        <v>0.09</v>
      </c>
      <c r="E351" s="5">
        <f>(1-F351/100-G351/100)/(1-C351/100-D351/100-General!$B$17/100)</f>
        <v>1.0027566486867152</v>
      </c>
      <c r="F351" s="5">
        <f>N351*General!$B$14/(N351+O351)+O351*100/(N351+O351)</f>
        <v>20.815125087529442</v>
      </c>
      <c r="G351" s="5">
        <f>N351*General!$B$15/(N351+O351)</f>
        <v>3.9992361066904319E-2</v>
      </c>
      <c r="H351" s="5">
        <f>(N351+O351)*(1/General!$B$20)*((F351/100)-E351*(C351/100))*1000/B351</f>
        <v>10.331133978091206</v>
      </c>
      <c r="I351" s="5">
        <f>(N351+O351)*(1/General!$B$20)*((D351/100)*E351-(G351/100))*1000/B351</f>
        <v>2.49044908005654</v>
      </c>
      <c r="J351" s="5">
        <f t="shared" si="5"/>
        <v>0.24106250924031467</v>
      </c>
      <c r="K351" s="5">
        <f>MAX(Online_RAW!$L$2-Online_RAW!L351,0)</f>
        <v>0</v>
      </c>
      <c r="L351" s="5">
        <f>0.0039*(Online_RAW!M351)</f>
        <v>0</v>
      </c>
      <c r="M351" s="10">
        <f>Online_RAW!$N$2-Online_RAW!N351</f>
        <v>0</v>
      </c>
      <c r="N351" s="5">
        <f>Online_RAW!C351*60</f>
        <v>119.936727272727</v>
      </c>
      <c r="O351" s="5">
        <f>MAX(0, Online_RAW!D351*60)</f>
        <v>2.2909090909090921E-2</v>
      </c>
      <c r="P351" s="5">
        <f>_xlfn.IFNA(VLOOKUP(A351,Sampling!$D$7:$E$14,2,FALSE),0)</f>
        <v>0</v>
      </c>
      <c r="Q351">
        <f>_xlfn.IFNA(VLOOKUP(A351,Refill!$D$6:$G$8,2,FALSE),0)</f>
        <v>0</v>
      </c>
    </row>
    <row r="352" spans="1:17" x14ac:dyDescent="0.25">
      <c r="A352" s="5">
        <f>ROUND((Online_RAW!B352-General!$B$10)*24,3)</f>
        <v>5.8330000000000002</v>
      </c>
      <c r="B352" s="5">
        <f>General!$B$12+Online_ANA!K352/1000+Online_ANA!L352/1000+Online_ANA!M352/1000/General!$B$22-SUM($P$2:P352)/1000/General!$B$24+SUM($Q$2:Q352)/1000/General!$B$24</f>
        <v>1.08</v>
      </c>
      <c r="C352" s="5">
        <f>Online_RAW!K352</f>
        <v>20.555</v>
      </c>
      <c r="D352" s="5">
        <f>Online_RAW!J352</f>
        <v>0.09</v>
      </c>
      <c r="E352" s="5">
        <f>(1-F352/100-G352/100)/(1-C352/100-D352/100-General!$B$17/100)</f>
        <v>1.0030117252604802</v>
      </c>
      <c r="F352" s="5">
        <f>N352*General!$B$14/(N352+O352)+O352*100/(N352+O352)</f>
        <v>20.8</v>
      </c>
      <c r="G352" s="5">
        <f>N352*General!$B$15/(N352+O352)</f>
        <v>0.04</v>
      </c>
      <c r="H352" s="5">
        <f>(N352+O352)*(1/General!$B$20)*((F352/100)-E352*(C352/100))*1000/B352</f>
        <v>9.0742787765422328</v>
      </c>
      <c r="I352" s="5">
        <f>(N352+O352)*(1/General!$B$20)*((D352/100)*E352-(G352/100))*1000/B352</f>
        <v>2.4914721490412588</v>
      </c>
      <c r="J352" s="5">
        <f t="shared" si="5"/>
        <v>0.27456420619145205</v>
      </c>
      <c r="K352" s="5">
        <f>MAX(Online_RAW!$L$2-Online_RAW!L352,0)</f>
        <v>0</v>
      </c>
      <c r="L352" s="5">
        <f>0.0039*(Online_RAW!M352)</f>
        <v>0</v>
      </c>
      <c r="M352" s="10">
        <f>Online_RAW!$N$2-Online_RAW!N352</f>
        <v>0</v>
      </c>
      <c r="N352" s="5">
        <f>Online_RAW!C352*60</f>
        <v>119.9723478260868</v>
      </c>
      <c r="O352" s="5">
        <f>MAX(0, Online_RAW!D352*60)</f>
        <v>0</v>
      </c>
      <c r="P352" s="5">
        <f>_xlfn.IFNA(VLOOKUP(A352,Sampling!$D$7:$E$14,2,FALSE),0)</f>
        <v>0</v>
      </c>
      <c r="Q352">
        <f>_xlfn.IFNA(VLOOKUP(A352,Refill!$D$6:$G$8,2,FALSE),0)</f>
        <v>0</v>
      </c>
    </row>
    <row r="353" spans="1:17" x14ac:dyDescent="0.25">
      <c r="A353" s="5">
        <f>ROUND((Online_RAW!B353-General!$B$10)*24,3)</f>
        <v>5.85</v>
      </c>
      <c r="B353" s="5">
        <f>General!$B$12+Online_ANA!K353/1000+Online_ANA!L353/1000+Online_ANA!M353/1000/General!$B$22-SUM($P$2:P353)/1000/General!$B$24+SUM($Q$2:Q353)/1000/General!$B$24</f>
        <v>1.08</v>
      </c>
      <c r="C353" s="5">
        <f>Online_RAW!K353</f>
        <v>20.56</v>
      </c>
      <c r="D353" s="5">
        <f>Online_RAW!J353</f>
        <v>0.09</v>
      </c>
      <c r="E353" s="5">
        <f>(1-F353/100-G353/100)/(1-C353/100-D353/100-General!$B$17/100)</f>
        <v>1.0028050142187788</v>
      </c>
      <c r="F353" s="5">
        <f>N353*General!$B$14/(N353+O353)+O353*100/(N353+O353)</f>
        <v>20.821338914737318</v>
      </c>
      <c r="G353" s="5">
        <f>N353*General!$B$15/(N353+O353)</f>
        <v>3.998922277033469E-2</v>
      </c>
      <c r="H353" s="5">
        <f>(N353+O353)*(1/General!$B$20)*((F353/100)-E353*(C353/100))*1000/B353</f>
        <v>10.101299544080472</v>
      </c>
      <c r="I353" s="5">
        <f>(N353+O353)*(1/General!$B$20)*((D353/100)*E353-(G353/100))*1000/B353</f>
        <v>2.492902026665397</v>
      </c>
      <c r="J353" s="5">
        <f t="shared" si="5"/>
        <v>0.24679022889943686</v>
      </c>
      <c r="K353" s="5">
        <f>MAX(Online_RAW!$L$2-Online_RAW!L353,0)</f>
        <v>0</v>
      </c>
      <c r="L353" s="5">
        <f>0.0039*(Online_RAW!M353)</f>
        <v>0</v>
      </c>
      <c r="M353" s="10">
        <f>Online_RAW!$N$2-Online_RAW!N353</f>
        <v>0</v>
      </c>
      <c r="N353" s="5">
        <f>Online_RAW!C353*60</f>
        <v>120.02754545454539</v>
      </c>
      <c r="O353" s="5">
        <f>MAX(0, Online_RAW!D353*60)</f>
        <v>3.2347826086956535E-2</v>
      </c>
      <c r="P353" s="5">
        <f>_xlfn.IFNA(VLOOKUP(A353,Sampling!$D$7:$E$14,2,FALSE),0)</f>
        <v>0</v>
      </c>
      <c r="Q353">
        <f>_xlfn.IFNA(VLOOKUP(A353,Refill!$D$6:$G$8,2,FALSE),0)</f>
        <v>0</v>
      </c>
    </row>
    <row r="354" spans="1:17" x14ac:dyDescent="0.25">
      <c r="A354" s="5">
        <f>ROUND((Online_RAW!B354-General!$B$10)*24,3)</f>
        <v>5.867</v>
      </c>
      <c r="B354" s="5">
        <f>General!$B$12+Online_ANA!K354/1000+Online_ANA!L354/1000+Online_ANA!M354/1000/General!$B$22-SUM($P$2:P354)/1000/General!$B$24+SUM($Q$2:Q354)/1000/General!$B$24</f>
        <v>1.08</v>
      </c>
      <c r="C354" s="5">
        <f>Online_RAW!K354</f>
        <v>20.55</v>
      </c>
      <c r="D354" s="5">
        <f>Online_RAW!J354</f>
        <v>0.09</v>
      </c>
      <c r="E354" s="5">
        <f>(1-F354/100-G354/100)/(1-C354/100-D354/100-General!$B$17/100)</f>
        <v>1.0028273803130818</v>
      </c>
      <c r="F354" s="5">
        <f>N354*General!$B$14/(N354+O354)+O354*100/(N354+O354)</f>
        <v>20.80953960974324</v>
      </c>
      <c r="G354" s="5">
        <f>N354*General!$B$15/(N354+O354)</f>
        <v>3.9995182015281197E-2</v>
      </c>
      <c r="H354" s="5">
        <f>(N354+O354)*(1/General!$B$20)*((F354/100)-E354*(C354/100))*1000/B354</f>
        <v>9.9860793805297785</v>
      </c>
      <c r="I354" s="5">
        <f>(N354+O354)*(1/General!$B$20)*((D354/100)*E354-(G354/100))*1000/B354</f>
        <v>2.491564710272411</v>
      </c>
      <c r="J354" s="5">
        <f t="shared" si="5"/>
        <v>0.24950379576696588</v>
      </c>
      <c r="K354" s="5">
        <f>MAX(Online_RAW!$L$2-Online_RAW!L354,0)</f>
        <v>0</v>
      </c>
      <c r="L354" s="5">
        <f>0.0039*(Online_RAW!M354)</f>
        <v>0</v>
      </c>
      <c r="M354" s="10">
        <f>Online_RAW!$N$2-Online_RAW!N354</f>
        <v>0</v>
      </c>
      <c r="N354" s="5">
        <f>Online_RAW!C354*60</f>
        <v>119.9904545454546</v>
      </c>
      <c r="O354" s="5">
        <f>MAX(0, Online_RAW!D354*60)</f>
        <v>1.4454545454545459E-2</v>
      </c>
      <c r="P354" s="5">
        <f>_xlfn.IFNA(VLOOKUP(A354,Sampling!$D$7:$E$14,2,FALSE),0)</f>
        <v>0</v>
      </c>
      <c r="Q354">
        <f>_xlfn.IFNA(VLOOKUP(A354,Refill!$D$6:$G$8,2,FALSE),0)</f>
        <v>0</v>
      </c>
    </row>
    <row r="355" spans="1:17" x14ac:dyDescent="0.25">
      <c r="A355" s="5">
        <f>ROUND((Online_RAW!B355-General!$B$10)*24,3)</f>
        <v>5.883</v>
      </c>
      <c r="B355" s="5">
        <f>General!$B$12+Online_ANA!K355/1000+Online_ANA!L355/1000+Online_ANA!M355/1000/General!$B$22-SUM($P$2:P355)/1000/General!$B$24+SUM($Q$2:Q355)/1000/General!$B$24</f>
        <v>1.08</v>
      </c>
      <c r="C355" s="5">
        <f>Online_RAW!K355</f>
        <v>20.55</v>
      </c>
      <c r="D355" s="5">
        <f>Online_RAW!J355</f>
        <v>0.09</v>
      </c>
      <c r="E355" s="5">
        <f>(1-F355/100-G355/100)/(1-C355/100-D355/100-General!$B$17/100)</f>
        <v>1.0028096192686744</v>
      </c>
      <c r="F355" s="5">
        <f>N355*General!$B$14/(N355+O355)+O355*100/(N355+O355)</f>
        <v>20.810942149513544</v>
      </c>
      <c r="G355" s="5">
        <f>N355*General!$B$15/(N355+O355)</f>
        <v>3.9994473661861846E-2</v>
      </c>
      <c r="H355" s="5">
        <f>(N355+O355)*(1/General!$B$20)*((F355/100)-E355*(C355/100))*1000/B355</f>
        <v>10.068682070036861</v>
      </c>
      <c r="I355" s="5">
        <f>(N355+O355)*(1/General!$B$20)*((D355/100)*E355-(G355/100))*1000/B355</f>
        <v>2.4902786946870017</v>
      </c>
      <c r="J355" s="5">
        <f t="shared" si="5"/>
        <v>0.24732916158885976</v>
      </c>
      <c r="K355" s="5">
        <f>MAX(Online_RAW!$L$2-Online_RAW!L355,0)</f>
        <v>0</v>
      </c>
      <c r="L355" s="5">
        <f>0.0039*(Online_RAW!M355)</f>
        <v>0</v>
      </c>
      <c r="M355" s="10">
        <f>Online_RAW!$N$2-Online_RAW!N355</f>
        <v>0</v>
      </c>
      <c r="N355" s="5">
        <f>Online_RAW!C355*60</f>
        <v>119.9285217391302</v>
      </c>
      <c r="O355" s="5">
        <f>MAX(0, Online_RAW!D355*60)</f>
        <v>1.657142857142856E-2</v>
      </c>
      <c r="P355" s="5">
        <f>_xlfn.IFNA(VLOOKUP(A355,Sampling!$D$7:$E$14,2,FALSE),0)</f>
        <v>0</v>
      </c>
      <c r="Q355">
        <f>_xlfn.IFNA(VLOOKUP(A355,Refill!$D$6:$G$8,2,FALSE),0)</f>
        <v>0</v>
      </c>
    </row>
    <row r="356" spans="1:17" x14ac:dyDescent="0.25">
      <c r="A356" s="5">
        <f>ROUND((Online_RAW!B356-General!$B$10)*24,3)</f>
        <v>5.9</v>
      </c>
      <c r="B356" s="5">
        <f>General!$B$12+Online_ANA!K356/1000+Online_ANA!L356/1000+Online_ANA!M356/1000/General!$B$22-SUM($P$2:P356)/1000/General!$B$24+SUM($Q$2:Q356)/1000/General!$B$24</f>
        <v>1.08</v>
      </c>
      <c r="C356" s="5">
        <f>Online_RAW!K356</f>
        <v>20.54</v>
      </c>
      <c r="D356" s="5">
        <f>Online_RAW!J356</f>
        <v>0.09</v>
      </c>
      <c r="E356" s="5">
        <f>(1-F356/100-G356/100)/(1-C356/100-D356/100-General!$B$17/100)</f>
        <v>1.0027025298328589</v>
      </c>
      <c r="F356" s="5">
        <f>N356*General!$B$14/(N356+O356)+O356*100/(N356+O356)</f>
        <v>20.809366609339055</v>
      </c>
      <c r="G356" s="5">
        <f>N356*General!$B$15/(N356+O356)</f>
        <v>3.9995269389222696E-2</v>
      </c>
      <c r="H356" s="5">
        <f>(N356+O356)*(1/General!$B$20)*((F356/100)-E356*(C356/100))*1000/B356</f>
        <v>10.593862139599212</v>
      </c>
      <c r="I356" s="5">
        <f>(N356+O356)*(1/General!$B$20)*((D356/100)*E356-(G356/100))*1000/B356</f>
        <v>2.4891437863344277</v>
      </c>
      <c r="J356" s="5">
        <f t="shared" si="5"/>
        <v>0.23496093809170499</v>
      </c>
      <c r="K356" s="5">
        <f>MAX(Online_RAW!$L$2-Online_RAW!L356,0)</f>
        <v>0</v>
      </c>
      <c r="L356" s="5">
        <f>0.0039*(Online_RAW!M356)</f>
        <v>0</v>
      </c>
      <c r="M356" s="10">
        <f>Online_RAW!$N$2-Online_RAW!N356</f>
        <v>0</v>
      </c>
      <c r="N356" s="5">
        <f>Online_RAW!C356*60</f>
        <v>119.9011428571428</v>
      </c>
      <c r="O356" s="5">
        <f>MAX(0, Online_RAW!D356*60)</f>
        <v>1.418181818181816E-2</v>
      </c>
      <c r="P356" s="5">
        <f>_xlfn.IFNA(VLOOKUP(A356,Sampling!$D$7:$E$14,2,FALSE),0)</f>
        <v>0</v>
      </c>
      <c r="Q356">
        <f>_xlfn.IFNA(VLOOKUP(A356,Refill!$D$6:$G$8,2,FALSE),0)</f>
        <v>0</v>
      </c>
    </row>
    <row r="357" spans="1:17" x14ac:dyDescent="0.25">
      <c r="A357" s="5">
        <f>ROUND((Online_RAW!B357-General!$B$10)*24,3)</f>
        <v>5.9169999999999998</v>
      </c>
      <c r="B357" s="5">
        <f>General!$B$12+Online_ANA!K357/1000+Online_ANA!L357/1000+Online_ANA!M357/1000/General!$B$22-SUM($P$2:P357)/1000/General!$B$24+SUM($Q$2:Q357)/1000/General!$B$24</f>
        <v>1.08</v>
      </c>
      <c r="C357" s="5">
        <f>Online_RAW!K357</f>
        <v>20.52</v>
      </c>
      <c r="D357" s="5">
        <f>Online_RAW!J357</f>
        <v>0.09</v>
      </c>
      <c r="E357" s="5">
        <f>(1-F357/100-G357/100)/(1-C357/100-D357/100-General!$B$17/100)</f>
        <v>1.0024777309221209</v>
      </c>
      <c r="F357" s="5">
        <f>N357*General!$B$14/(N357+O357)+O357*100/(N357+O357)</f>
        <v>20.807060911012343</v>
      </c>
      <c r="G357" s="5">
        <f>N357*General!$B$15/(N357+O357)</f>
        <v>3.9996433883327104E-2</v>
      </c>
      <c r="H357" s="5">
        <f>(N357+O357)*(1/General!$B$20)*((F357/100)-E357*(C357/100))*1000/B357</f>
        <v>11.706884809354646</v>
      </c>
      <c r="I357" s="5">
        <f>(N357+O357)*(1/General!$B$20)*((D357/100)*E357-(G357/100))*1000/B357</f>
        <v>2.4892128962558551</v>
      </c>
      <c r="J357" s="5">
        <f t="shared" si="5"/>
        <v>0.21262811899086889</v>
      </c>
      <c r="K357" s="5">
        <f>MAX(Online_RAW!$L$2-Online_RAW!L357,0)</f>
        <v>0</v>
      </c>
      <c r="L357" s="5">
        <f>0.0039*(Online_RAW!M357)</f>
        <v>0</v>
      </c>
      <c r="M357" s="10">
        <f>Online_RAW!$N$2-Online_RAW!N357</f>
        <v>0</v>
      </c>
      <c r="N357" s="5">
        <f>Online_RAW!C357*60</f>
        <v>119.95904347826101</v>
      </c>
      <c r="O357" s="5">
        <f>MAX(0, Online_RAW!D357*60)</f>
        <v>1.0695652173913019E-2</v>
      </c>
      <c r="P357" s="5">
        <f>_xlfn.IFNA(VLOOKUP(A357,Sampling!$D$7:$E$14,2,FALSE),0)</f>
        <v>0</v>
      </c>
      <c r="Q357">
        <f>_xlfn.IFNA(VLOOKUP(A357,Refill!$D$6:$G$8,2,FALSE),0)</f>
        <v>0</v>
      </c>
    </row>
    <row r="358" spans="1:17" x14ac:dyDescent="0.25">
      <c r="A358" s="5">
        <f>ROUND((Online_RAW!B358-General!$B$10)*24,3)</f>
        <v>5.9329999999999998</v>
      </c>
      <c r="B358" s="5">
        <f>General!$B$12+Online_ANA!K358/1000+Online_ANA!L358/1000+Online_ANA!M358/1000/General!$B$22-SUM($P$2:P358)/1000/General!$B$24+SUM($Q$2:Q358)/1000/General!$B$24</f>
        <v>1.08</v>
      </c>
      <c r="C358" s="5">
        <f>Online_RAW!K358</f>
        <v>20.515000000000001</v>
      </c>
      <c r="D358" s="5">
        <f>Online_RAW!J358</f>
        <v>0.09</v>
      </c>
      <c r="E358" s="5">
        <f>(1-F358/100-G358/100)/(1-C358/100-D358/100-General!$B$17/100)</f>
        <v>1.0024557933429594</v>
      </c>
      <c r="F358" s="5">
        <f>N358*General!$B$14/(N358+O358)+O358*100/(N358+O358)</f>
        <v>20.803779106756586</v>
      </c>
      <c r="G358" s="5">
        <f>N358*General!$B$15/(N358+O358)</f>
        <v>3.9998091360223947E-2</v>
      </c>
      <c r="H358" s="5">
        <f>(N358+O358)*(1/General!$B$20)*((F358/100)-E358*(C358/100))*1000/B358</f>
        <v>11.820729854536957</v>
      </c>
      <c r="I358" s="5">
        <f>(N358+O358)*(1/General!$B$20)*((D358/100)*E358-(G358/100))*1000/B358</f>
        <v>2.4902491951962347</v>
      </c>
      <c r="J358" s="5">
        <f t="shared" si="5"/>
        <v>0.21066797277669308</v>
      </c>
      <c r="K358" s="5">
        <f>MAX(Online_RAW!$L$2-Online_RAW!L358,0)</f>
        <v>0</v>
      </c>
      <c r="L358" s="5">
        <f>0.0039*(Online_RAW!M358)</f>
        <v>0</v>
      </c>
      <c r="M358" s="10">
        <f>Online_RAW!$N$2-Online_RAW!N358</f>
        <v>0</v>
      </c>
      <c r="N358" s="5">
        <f>Online_RAW!C358*60</f>
        <v>120.0226363636362</v>
      </c>
      <c r="O358" s="5">
        <f>MAX(0, Online_RAW!D358*60)</f>
        <v>5.7272727272727241E-3</v>
      </c>
      <c r="P358" s="5">
        <f>_xlfn.IFNA(VLOOKUP(A358,Sampling!$D$7:$E$14,2,FALSE),0)</f>
        <v>0</v>
      </c>
      <c r="Q358">
        <f>_xlfn.IFNA(VLOOKUP(A358,Refill!$D$6:$G$8,2,FALSE),0)</f>
        <v>0</v>
      </c>
    </row>
    <row r="359" spans="1:17" x14ac:dyDescent="0.25">
      <c r="A359" s="5">
        <f>ROUND((Online_RAW!B359-General!$B$10)*24,3)</f>
        <v>5.95</v>
      </c>
      <c r="B359" s="5">
        <f>General!$B$12+Online_ANA!K359/1000+Online_ANA!L359/1000+Online_ANA!M359/1000/General!$B$22-SUM($P$2:P359)/1000/General!$B$24+SUM($Q$2:Q359)/1000/General!$B$24</f>
        <v>1.08</v>
      </c>
      <c r="C359" s="5">
        <f>Online_RAW!K359</f>
        <v>20.515000000000001</v>
      </c>
      <c r="D359" s="5">
        <f>Online_RAW!J359</f>
        <v>0.09</v>
      </c>
      <c r="E359" s="5">
        <f>(1-F359/100-G359/100)/(1-C359/100-D359/100-General!$B$17/100)</f>
        <v>1.0024083342101029</v>
      </c>
      <c r="F359" s="5">
        <f>N359*General!$B$14/(N359+O359)+O359*100/(N359+O359)</f>
        <v>20.807528483032396</v>
      </c>
      <c r="G359" s="5">
        <f>N359*General!$B$15/(N359+O359)</f>
        <v>3.9996197735842225E-2</v>
      </c>
      <c r="H359" s="5">
        <f>(N359+O359)*(1/General!$B$20)*((F359/100)-E359*(C359/100))*1000/B359</f>
        <v>12.044889287622594</v>
      </c>
      <c r="I359" s="5">
        <f>(N359+O359)*(1/General!$B$20)*((D359/100)*E359-(G359/100))*1000/B359</f>
        <v>2.4880603987524768</v>
      </c>
      <c r="J359" s="5">
        <f t="shared" si="5"/>
        <v>0.20656565115208023</v>
      </c>
      <c r="K359" s="5">
        <f>MAX(Online_RAW!$L$2-Online_RAW!L359,0)</f>
        <v>0</v>
      </c>
      <c r="L359" s="5">
        <f>0.0039*(Online_RAW!M359)</f>
        <v>0</v>
      </c>
      <c r="M359" s="10">
        <f>Online_RAW!$N$2-Online_RAW!N359</f>
        <v>0</v>
      </c>
      <c r="N359" s="5">
        <f>Online_RAW!C359*60</f>
        <v>119.91714285714299</v>
      </c>
      <c r="O359" s="5">
        <f>MAX(0, Online_RAW!D359*60)</f>
        <v>1.14E-2</v>
      </c>
      <c r="P359" s="5">
        <f>_xlfn.IFNA(VLOOKUP(A359,Sampling!$D$7:$E$14,2,FALSE),0)</f>
        <v>0</v>
      </c>
      <c r="Q359">
        <f>_xlfn.IFNA(VLOOKUP(A359,Refill!$D$6:$G$8,2,FALSE),0)</f>
        <v>0</v>
      </c>
    </row>
    <row r="360" spans="1:17" x14ac:dyDescent="0.25">
      <c r="A360" s="5">
        <f>ROUND((Online_RAW!B360-General!$B$10)*24,3)</f>
        <v>5.9669999999999996</v>
      </c>
      <c r="B360" s="5">
        <f>General!$B$12+Online_ANA!K360/1000+Online_ANA!L360/1000+Online_ANA!M360/1000/General!$B$22-SUM($P$2:P360)/1000/General!$B$24+SUM($Q$2:Q360)/1000/General!$B$24</f>
        <v>1.08</v>
      </c>
      <c r="C360" s="5">
        <f>Online_RAW!K360</f>
        <v>20.52</v>
      </c>
      <c r="D360" s="5">
        <f>Online_RAW!J360</f>
        <v>0.09</v>
      </c>
      <c r="E360" s="5">
        <f>(1-F360/100-G360/100)/(1-C360/100-D360/100-General!$B$17/100)</f>
        <v>1.0023216045222434</v>
      </c>
      <c r="F360" s="5">
        <f>N360*General!$B$14/(N360+O360)+O360*100/(N360+O360)</f>
        <v>20.819394460271649</v>
      </c>
      <c r="G360" s="5">
        <f>N360*General!$B$15/(N360+O360)</f>
        <v>3.999020481804462E-2</v>
      </c>
      <c r="H360" s="5">
        <f>(N360+O360)*(1/General!$B$20)*((F360/100)-E360*(C360/100))*1000/B360</f>
        <v>12.472780992903708</v>
      </c>
      <c r="I360" s="5">
        <f>(N360+O360)*(1/General!$B$20)*((D360/100)*E360-(G360/100))*1000/B360</f>
        <v>2.4880022385656253</v>
      </c>
      <c r="J360" s="5">
        <f t="shared" si="5"/>
        <v>0.19947453899664838</v>
      </c>
      <c r="K360" s="5">
        <f>MAX(Online_RAW!$L$2-Online_RAW!L360,0)</f>
        <v>0</v>
      </c>
      <c r="L360" s="5">
        <f>0.0039*(Online_RAW!M360)</f>
        <v>0</v>
      </c>
      <c r="M360" s="10">
        <f>Online_RAW!$N$2-Online_RAW!N360</f>
        <v>0</v>
      </c>
      <c r="N360" s="5">
        <f>Online_RAW!C360*60</f>
        <v>119.9007</v>
      </c>
      <c r="O360" s="5">
        <f>MAX(0, Online_RAW!D360*60)</f>
        <v>2.9368421052631564E-2</v>
      </c>
      <c r="P360" s="5">
        <f>_xlfn.IFNA(VLOOKUP(A360,Sampling!$D$7:$E$14,2,FALSE),0)</f>
        <v>0</v>
      </c>
      <c r="Q360">
        <f>_xlfn.IFNA(VLOOKUP(A360,Refill!$D$6:$G$8,2,FALSE),0)</f>
        <v>0</v>
      </c>
    </row>
    <row r="361" spans="1:17" x14ac:dyDescent="0.25">
      <c r="A361" s="5">
        <f>ROUND((Online_RAW!B361-General!$B$10)*24,3)</f>
        <v>5.9829999999999997</v>
      </c>
      <c r="B361" s="5">
        <f>General!$B$12+Online_ANA!K361/1000+Online_ANA!L361/1000+Online_ANA!M361/1000/General!$B$22-SUM($P$2:P361)/1000/General!$B$24+SUM($Q$2:Q361)/1000/General!$B$24</f>
        <v>1.08</v>
      </c>
      <c r="C361" s="5">
        <f>Online_RAW!K361</f>
        <v>20.53</v>
      </c>
      <c r="D361" s="5">
        <f>Online_RAW!J361</f>
        <v>0.09</v>
      </c>
      <c r="E361" s="5">
        <f>(1-F361/100-G361/100)/(1-C361/100-D361/100-General!$B$17/100)</f>
        <v>1.002694104636491</v>
      </c>
      <c r="F361" s="5">
        <f>N361*General!$B$14/(N361+O361)+O361*100/(N361+O361)</f>
        <v>20.8</v>
      </c>
      <c r="G361" s="5">
        <f>N361*General!$B$15/(N361+O361)</f>
        <v>0.04</v>
      </c>
      <c r="H361" s="5">
        <f>(N361+O361)*(1/General!$B$20)*((F361/100)-E361*(C361/100))*1000/B361</f>
        <v>10.646017585517809</v>
      </c>
      <c r="I361" s="5">
        <f>(N361+O361)*(1/General!$B$20)*((D361/100)*E361-(G361/100))*1000/B361</f>
        <v>2.4914161521134042</v>
      </c>
      <c r="J361" s="5">
        <f t="shared" si="5"/>
        <v>0.23402329858092422</v>
      </c>
      <c r="K361" s="5">
        <f>MAX(Online_RAW!$L$2-Online_RAW!L361,0)</f>
        <v>0</v>
      </c>
      <c r="L361" s="5">
        <f>0.0039*(Online_RAW!M361)</f>
        <v>0</v>
      </c>
      <c r="M361" s="10">
        <f>Online_RAW!$N$2-Online_RAW!N361</f>
        <v>0</v>
      </c>
      <c r="N361" s="5">
        <f>Online_RAW!C361*60</f>
        <v>120.0379090909092</v>
      </c>
      <c r="O361" s="5">
        <f>MAX(0, Online_RAW!D361*60)</f>
        <v>0</v>
      </c>
      <c r="P361" s="5">
        <f>_xlfn.IFNA(VLOOKUP(A361,Sampling!$D$7:$E$14,2,FALSE),0)</f>
        <v>0</v>
      </c>
      <c r="Q361">
        <f>_xlfn.IFNA(VLOOKUP(A361,Refill!$D$6:$G$8,2,FALSE),0)</f>
        <v>0</v>
      </c>
    </row>
    <row r="362" spans="1:17" x14ac:dyDescent="0.25">
      <c r="A362" s="5">
        <f>ROUND((Online_RAW!B362-General!$B$10)*24,3)</f>
        <v>6</v>
      </c>
      <c r="B362" s="5">
        <f>General!$B$12+Online_ANA!K362/1000+Online_ANA!L362/1000+Online_ANA!M362/1000/General!$B$22-SUM($P$2:P362)/1000/General!$B$24+SUM($Q$2:Q362)/1000/General!$B$24</f>
        <v>1.08</v>
      </c>
      <c r="C362" s="5">
        <f>Online_RAW!K362</f>
        <v>20.54</v>
      </c>
      <c r="D362" s="5">
        <f>Online_RAW!J362</f>
        <v>0.09</v>
      </c>
      <c r="E362" s="5">
        <f>(1-F362/100-G362/100)/(1-C362/100-D362/100-General!$B$17/100)</f>
        <v>1.0027322035218798</v>
      </c>
      <c r="F362" s="5">
        <f>N362*General!$B$14/(N362+O362)+O362*100/(N362+O362)</f>
        <v>20.807023064610011</v>
      </c>
      <c r="G362" s="5">
        <f>N362*General!$B$15/(N362+O362)</f>
        <v>3.9996452997671711E-2</v>
      </c>
      <c r="H362" s="5">
        <f>(N362+O362)*(1/General!$B$20)*((F362/100)-E362*(C362/100))*1000/B362</f>
        <v>10.450391799119579</v>
      </c>
      <c r="I362" s="5">
        <f>(N362+O362)*(1/General!$B$20)*((D362/100)*E362-(G362/100))*1000/B362</f>
        <v>2.4898881794420493</v>
      </c>
      <c r="J362" s="5">
        <f t="shared" si="5"/>
        <v>0.23825787848947602</v>
      </c>
      <c r="K362" s="5">
        <f>MAX(Online_RAW!$L$2-Online_RAW!L362,0)</f>
        <v>0</v>
      </c>
      <c r="L362" s="5">
        <f>0.0039*(Online_RAW!M362)</f>
        <v>0</v>
      </c>
      <c r="M362" s="10">
        <f>Online_RAW!$N$2-Online_RAW!N362</f>
        <v>0</v>
      </c>
      <c r="N362" s="5">
        <f>Online_RAW!C362*60</f>
        <v>119.937</v>
      </c>
      <c r="O362" s="5">
        <f>MAX(0, Online_RAW!D362*60)</f>
        <v>1.0636363636363621E-2</v>
      </c>
      <c r="P362" s="5">
        <f>_xlfn.IFNA(VLOOKUP(A362,Sampling!$D$7:$E$14,2,FALSE),0)</f>
        <v>0</v>
      </c>
      <c r="Q362">
        <f>_xlfn.IFNA(VLOOKUP(A362,Refill!$D$6:$G$8,2,FALSE),0)</f>
        <v>0</v>
      </c>
    </row>
    <row r="363" spans="1:17" x14ac:dyDescent="0.25">
      <c r="A363" s="5">
        <f>ROUND((Online_RAW!B363-General!$B$10)*24,3)</f>
        <v>6.0170000000000003</v>
      </c>
      <c r="B363" s="5">
        <f>General!$B$12+Online_ANA!K363/1000+Online_ANA!L363/1000+Online_ANA!M363/1000/General!$B$22-SUM($P$2:P363)/1000/General!$B$24+SUM($Q$2:Q363)/1000/General!$B$24</f>
        <v>1.08</v>
      </c>
      <c r="C363" s="5">
        <f>Online_RAW!K363</f>
        <v>20.54</v>
      </c>
      <c r="D363" s="5">
        <f>Online_RAW!J363</f>
        <v>0.09</v>
      </c>
      <c r="E363" s="5">
        <f>(1-F363/100-G363/100)/(1-C363/100-D363/100-General!$B$17/100)</f>
        <v>1.0027471754468833</v>
      </c>
      <c r="F363" s="5">
        <f>N363*General!$B$14/(N363+O363)+O363*100/(N363+O363)</f>
        <v>20.805840623967015</v>
      </c>
      <c r="G363" s="5">
        <f>N363*General!$B$15/(N363+O363)</f>
        <v>3.9997050189915659E-2</v>
      </c>
      <c r="H363" s="5">
        <f>(N363+O363)*(1/General!$B$20)*((F363/100)-E363*(C363/100))*1000/B363</f>
        <v>10.390140684950781</v>
      </c>
      <c r="I363" s="5">
        <f>(N363+O363)*(1/General!$B$20)*((D363/100)*E363-(G363/100))*1000/B363</f>
        <v>2.4931833524088396</v>
      </c>
      <c r="J363" s="5">
        <f t="shared" si="5"/>
        <v>0.23995665005960889</v>
      </c>
      <c r="K363" s="5">
        <f>MAX(Online_RAW!$L$2-Online_RAW!L363,0)</f>
        <v>0</v>
      </c>
      <c r="L363" s="5">
        <f>0.0039*(Online_RAW!M363)</f>
        <v>0</v>
      </c>
      <c r="M363" s="10">
        <f>Online_RAW!$N$2-Online_RAW!N363</f>
        <v>0</v>
      </c>
      <c r="N363" s="5">
        <f>Online_RAW!C363*60</f>
        <v>120.095727272727</v>
      </c>
      <c r="O363" s="5">
        <f>MAX(0, Online_RAW!D363*60)</f>
        <v>8.8571428571428811E-3</v>
      </c>
      <c r="P363" s="5">
        <f>_xlfn.IFNA(VLOOKUP(A363,Sampling!$D$7:$E$14,2,FALSE),0)</f>
        <v>0</v>
      </c>
      <c r="Q363">
        <f>_xlfn.IFNA(VLOOKUP(A363,Refill!$D$6:$G$8,2,FALSE),0)</f>
        <v>0</v>
      </c>
    </row>
    <row r="364" spans="1:17" x14ac:dyDescent="0.25">
      <c r="A364" s="5">
        <f>ROUND((Online_RAW!B364-General!$B$10)*24,3)</f>
        <v>6.0330000000000004</v>
      </c>
      <c r="B364" s="5">
        <f>General!$B$12+Online_ANA!K364/1000+Online_ANA!L364/1000+Online_ANA!M364/1000/General!$B$22-SUM($P$2:P364)/1000/General!$B$24+SUM($Q$2:Q364)/1000/General!$B$24</f>
        <v>1.08</v>
      </c>
      <c r="C364" s="5">
        <f>Online_RAW!K364</f>
        <v>20.53</v>
      </c>
      <c r="D364" s="5">
        <f>Online_RAW!J364</f>
        <v>0.09</v>
      </c>
      <c r="E364" s="5">
        <f>(1-F364/100-G364/100)/(1-C364/100-D364/100-General!$B$17/100)</f>
        <v>1.002694104636491</v>
      </c>
      <c r="F364" s="5">
        <f>N364*General!$B$14/(N364+O364)+O364*100/(N364+O364)</f>
        <v>20.8</v>
      </c>
      <c r="G364" s="5">
        <f>N364*General!$B$15/(N364+O364)</f>
        <v>0.04</v>
      </c>
      <c r="H364" s="5">
        <f>(N364+O364)*(1/General!$B$20)*((F364/100)-E364*(C364/100))*1000/B364</f>
        <v>10.651929787958027</v>
      </c>
      <c r="I364" s="5">
        <f>(N364+O364)*(1/General!$B$20)*((D364/100)*E364-(G364/100))*1000/B364</f>
        <v>2.4927997452303421</v>
      </c>
      <c r="J364" s="5">
        <f t="shared" si="5"/>
        <v>0.23402329858092422</v>
      </c>
      <c r="K364" s="5">
        <f>MAX(Online_RAW!$L$2-Online_RAW!L364,0)</f>
        <v>0</v>
      </c>
      <c r="L364" s="5">
        <f>0.0039*(Online_RAW!M364)</f>
        <v>0</v>
      </c>
      <c r="M364" s="10">
        <f>Online_RAW!$N$2-Online_RAW!N364</f>
        <v>0</v>
      </c>
      <c r="N364" s="5">
        <f>Online_RAW!C364*60</f>
        <v>120.1045714285716</v>
      </c>
      <c r="O364" s="5">
        <f>MAX(0, Online_RAW!D364*60)</f>
        <v>0</v>
      </c>
      <c r="P364" s="5">
        <f>_xlfn.IFNA(VLOOKUP(A364,Sampling!$D$7:$E$14,2,FALSE),0)</f>
        <v>0</v>
      </c>
      <c r="Q364">
        <f>_xlfn.IFNA(VLOOKUP(A364,Refill!$D$6:$G$8,2,FALSE),0)</f>
        <v>0</v>
      </c>
    </row>
    <row r="365" spans="1:17" x14ac:dyDescent="0.25">
      <c r="A365" s="5">
        <f>ROUND((Online_RAW!B365-General!$B$10)*24,3)</f>
        <v>6.05</v>
      </c>
      <c r="B365" s="5">
        <f>General!$B$12+Online_ANA!K365/1000+Online_ANA!L365/1000+Online_ANA!M365/1000/General!$B$22-SUM($P$2:P365)/1000/General!$B$24+SUM($Q$2:Q365)/1000/General!$B$24</f>
        <v>1.08</v>
      </c>
      <c r="C365" s="5">
        <f>Online_RAW!K365</f>
        <v>20.545000000000002</v>
      </c>
      <c r="D365" s="5">
        <f>Online_RAW!J365</f>
        <v>0.1</v>
      </c>
      <c r="E365" s="5">
        <f>(1-F365/100-G365/100)/(1-C365/100-D365/100-General!$B$17/100)</f>
        <v>1.0030117252604802</v>
      </c>
      <c r="F365" s="5">
        <f>N365*General!$B$14/(N365+O365)+O365*100/(N365+O365)</f>
        <v>20.8</v>
      </c>
      <c r="G365" s="5">
        <f>N365*General!$B$15/(N365+O365)</f>
        <v>0.04</v>
      </c>
      <c r="H365" s="5">
        <f>(N365+O365)*(1/General!$B$20)*((F365/100)-E365*(C365/100))*1000/B365</f>
        <v>9.5691403071800405</v>
      </c>
      <c r="I365" s="5">
        <f>(N365+O365)*(1/General!$B$20)*((D365/100)*E365-(G365/100))*1000/B365</f>
        <v>2.9878734299539742</v>
      </c>
      <c r="J365" s="5">
        <f t="shared" si="5"/>
        <v>0.31224052882912318</v>
      </c>
      <c r="K365" s="5">
        <f>MAX(Online_RAW!$L$2-Online_RAW!L365,0)</f>
        <v>0</v>
      </c>
      <c r="L365" s="5">
        <f>0.0039*(Online_RAW!M365)</f>
        <v>0</v>
      </c>
      <c r="M365" s="10">
        <f>Online_RAW!$N$2-Online_RAW!N365</f>
        <v>0</v>
      </c>
      <c r="N365" s="5">
        <f>Online_RAW!C365*60</f>
        <v>119.9442857142858</v>
      </c>
      <c r="O365" s="5">
        <f>MAX(0, Online_RAW!D365*60)</f>
        <v>0</v>
      </c>
      <c r="P365" s="5">
        <f>_xlfn.IFNA(VLOOKUP(A365,Sampling!$D$7:$E$14,2,FALSE),0)</f>
        <v>0</v>
      </c>
      <c r="Q365">
        <f>_xlfn.IFNA(VLOOKUP(A365,Refill!$D$6:$G$8,2,FALSE),0)</f>
        <v>0</v>
      </c>
    </row>
    <row r="366" spans="1:17" x14ac:dyDescent="0.25">
      <c r="A366" s="5">
        <f>ROUND((Online_RAW!B366-General!$B$10)*24,3)</f>
        <v>6.0670000000000002</v>
      </c>
      <c r="B366" s="5">
        <f>General!$B$12+Online_ANA!K366/1000+Online_ANA!L366/1000+Online_ANA!M366/1000/General!$B$22-SUM($P$2:P366)/1000/General!$B$24+SUM($Q$2:Q366)/1000/General!$B$24</f>
        <v>1.08</v>
      </c>
      <c r="C366" s="5">
        <f>Online_RAW!K366</f>
        <v>20.545000000000002</v>
      </c>
      <c r="D366" s="5">
        <f>Online_RAW!J366</f>
        <v>0.1</v>
      </c>
      <c r="E366" s="5">
        <f>(1-F366/100-G366/100)/(1-C366/100-D366/100-General!$B$17/100)</f>
        <v>1.0030117252604802</v>
      </c>
      <c r="F366" s="5">
        <f>N366*General!$B$14/(N366+O366)+O366*100/(N366+O366)</f>
        <v>20.8</v>
      </c>
      <c r="G366" s="5">
        <f>N366*General!$B$15/(N366+O366)</f>
        <v>4.0000000000000008E-2</v>
      </c>
      <c r="H366" s="5">
        <f>(N366+O366)*(1/General!$B$20)*((F366/100)-E366*(C366/100))*1000/B366</f>
        <v>9.5734484205137491</v>
      </c>
      <c r="I366" s="5">
        <f>(N366+O366)*(1/General!$B$20)*((D366/100)*E366-(G366/100))*1000/B366</f>
        <v>2.989218597539546</v>
      </c>
      <c r="J366" s="5">
        <f t="shared" si="5"/>
        <v>0.31224052882912307</v>
      </c>
      <c r="K366" s="5">
        <f>MAX(Online_RAW!$L$2-Online_RAW!L366,0)</f>
        <v>0</v>
      </c>
      <c r="L366" s="5">
        <f>0.0039*(Online_RAW!M366)</f>
        <v>0</v>
      </c>
      <c r="M366" s="10">
        <f>Online_RAW!$N$2-Online_RAW!N366</f>
        <v>0</v>
      </c>
      <c r="N366" s="5">
        <f>Online_RAW!C366*60</f>
        <v>119.9982857142858</v>
      </c>
      <c r="O366" s="5">
        <f>MAX(0, Online_RAW!D366*60)</f>
        <v>0</v>
      </c>
      <c r="P366" s="5">
        <f>_xlfn.IFNA(VLOOKUP(A366,Sampling!$D$7:$E$14,2,FALSE),0)</f>
        <v>0</v>
      </c>
      <c r="Q366">
        <f>_xlfn.IFNA(VLOOKUP(A366,Refill!$D$6:$G$8,2,FALSE),0)</f>
        <v>0</v>
      </c>
    </row>
    <row r="367" spans="1:17" x14ac:dyDescent="0.25">
      <c r="A367" s="5">
        <f>ROUND((Online_RAW!B367-General!$B$10)*24,3)</f>
        <v>6.0830000000000002</v>
      </c>
      <c r="B367" s="5">
        <f>General!$B$12+Online_ANA!K367/1000+Online_ANA!L367/1000+Online_ANA!M367/1000/General!$B$22-SUM($P$2:P367)/1000/General!$B$24+SUM($Q$2:Q367)/1000/General!$B$24</f>
        <v>1.08</v>
      </c>
      <c r="C367" s="5">
        <f>Online_RAW!K367</f>
        <v>20.546666666666699</v>
      </c>
      <c r="D367" s="5">
        <f>Online_RAW!J367</f>
        <v>0.1</v>
      </c>
      <c r="E367" s="5">
        <f>(1-F367/100-G367/100)/(1-C367/100-D367/100-General!$B$17/100)</f>
        <v>1.0029691032782357</v>
      </c>
      <c r="F367" s="5">
        <f>N367*General!$B$14/(N367+O367)+O367*100/(N367+O367)</f>
        <v>20.805037984806081</v>
      </c>
      <c r="G367" s="5">
        <f>N367*General!$B$15/(N367+O367)</f>
        <v>3.9997455563229249E-2</v>
      </c>
      <c r="H367" s="5">
        <f>(N367+O367)*(1/General!$B$20)*((F367/100)-E367*(C367/100))*1000/B367</f>
        <v>9.7877858699263172</v>
      </c>
      <c r="I367" s="5">
        <f>(N367+O367)*(1/General!$B$20)*((D367/100)*E367-(G367/100))*1000/B367</f>
        <v>2.9903718185310884</v>
      </c>
      <c r="J367" s="5">
        <f t="shared" si="5"/>
        <v>0.30552076417192808</v>
      </c>
      <c r="K367" s="5">
        <f>MAX(Online_RAW!$L$2-Online_RAW!L367,0)</f>
        <v>0</v>
      </c>
      <c r="L367" s="5">
        <f>0.0039*(Online_RAW!M367)</f>
        <v>0</v>
      </c>
      <c r="M367" s="10">
        <f>Online_RAW!$N$2-Online_RAW!N367</f>
        <v>0</v>
      </c>
      <c r="N367" s="5">
        <f>Online_RAW!C367*60</f>
        <v>120.04036363636379</v>
      </c>
      <c r="O367" s="5">
        <f>MAX(0, Online_RAW!D367*60)</f>
        <v>7.6363636363636208E-3</v>
      </c>
      <c r="P367" s="5">
        <f>_xlfn.IFNA(VLOOKUP(A367,Sampling!$D$7:$E$14,2,FALSE),0)</f>
        <v>0</v>
      </c>
      <c r="Q367">
        <f>_xlfn.IFNA(VLOOKUP(A367,Refill!$D$6:$G$8,2,FALSE),0)</f>
        <v>0</v>
      </c>
    </row>
    <row r="368" spans="1:17" x14ac:dyDescent="0.25">
      <c r="A368" s="5">
        <f>ROUND((Online_RAW!B368-General!$B$10)*24,3)</f>
        <v>6.1</v>
      </c>
      <c r="B368" s="5">
        <f>General!$B$12+Online_ANA!K368/1000+Online_ANA!L368/1000+Online_ANA!M368/1000/General!$B$22-SUM($P$2:P368)/1000/General!$B$24+SUM($Q$2:Q368)/1000/General!$B$24</f>
        <v>1.08</v>
      </c>
      <c r="C368" s="5">
        <f>Online_RAW!K368</f>
        <v>20.55</v>
      </c>
      <c r="D368" s="5">
        <f>Online_RAW!J368</f>
        <v>0.1</v>
      </c>
      <c r="E368" s="5">
        <f>(1-F368/100-G368/100)/(1-C368/100-D368/100-General!$B$17/100)</f>
        <v>1.0030752735336406</v>
      </c>
      <c r="F368" s="5">
        <f>N368*General!$B$14/(N368+O368)+O368*100/(N368+O368)</f>
        <v>20.8</v>
      </c>
      <c r="G368" s="5">
        <f>N368*General!$B$15/(N368+O368)</f>
        <v>3.9999999999999994E-2</v>
      </c>
      <c r="H368" s="5">
        <f>(N368+O368)*(1/General!$B$20)*((F368/100)-E368*(C368/100))*1000/B368</f>
        <v>9.2590931034896222</v>
      </c>
      <c r="I368" s="5">
        <f>(N368+O368)*(1/General!$B$20)*((D368/100)*E368-(G368/100))*1000/B368</f>
        <v>2.9892058764911291</v>
      </c>
      <c r="J368" s="5">
        <f t="shared" si="5"/>
        <v>0.32284002796824013</v>
      </c>
      <c r="K368" s="5">
        <f>MAX(Online_RAW!$L$2-Online_RAW!L368,0)</f>
        <v>0</v>
      </c>
      <c r="L368" s="5">
        <f>0.0039*(Online_RAW!M368)</f>
        <v>0</v>
      </c>
      <c r="M368" s="10">
        <f>Online_RAW!$N$2-Online_RAW!N368</f>
        <v>0</v>
      </c>
      <c r="N368" s="5">
        <f>Online_RAW!C368*60</f>
        <v>119.98513043478239</v>
      </c>
      <c r="O368" s="5">
        <f>MAX(0, Online_RAW!D368*60)</f>
        <v>0</v>
      </c>
      <c r="P368" s="5">
        <f>_xlfn.IFNA(VLOOKUP(A368,Sampling!$D$7:$E$14,2,FALSE),0)</f>
        <v>0</v>
      </c>
      <c r="Q368">
        <f>_xlfn.IFNA(VLOOKUP(A368,Refill!$D$6:$G$8,2,FALSE),0)</f>
        <v>0</v>
      </c>
    </row>
    <row r="369" spans="1:17" x14ac:dyDescent="0.25">
      <c r="A369" s="5">
        <f>ROUND((Online_RAW!B369-General!$B$10)*24,3)</f>
        <v>6.117</v>
      </c>
      <c r="B369" s="5">
        <f>General!$B$12+Online_ANA!K369/1000+Online_ANA!L369/1000+Online_ANA!M369/1000/General!$B$22-SUM($P$2:P369)/1000/General!$B$24+SUM($Q$2:Q369)/1000/General!$B$24</f>
        <v>1.08</v>
      </c>
      <c r="C369" s="5">
        <f>Online_RAW!K369</f>
        <v>20.56</v>
      </c>
      <c r="D369" s="5">
        <f>Online_RAW!J369</f>
        <v>0.1</v>
      </c>
      <c r="E369" s="5">
        <f>(1-F369/100-G369/100)/(1-C369/100-D369/100-General!$B$17/100)</f>
        <v>1.0031092147132199</v>
      </c>
      <c r="F369" s="5">
        <f>N369*General!$B$14/(N369+O369)+O369*100/(N369+O369)</f>
        <v>20.807356260918109</v>
      </c>
      <c r="G369" s="5">
        <f>N369*General!$B$15/(N369+O369)</f>
        <v>3.9996284716708026E-2</v>
      </c>
      <c r="H369" s="5">
        <f>(N369+O369)*(1/General!$B$20)*((F369/100)-E369*(C369/100))*1000/B369</f>
        <v>9.0906256036245701</v>
      </c>
      <c r="I369" s="5">
        <f>(N369+O369)*(1/General!$B$20)*((D369/100)*E369-(G369/100))*1000/B369</f>
        <v>2.9891259373105994</v>
      </c>
      <c r="J369" s="5">
        <f t="shared" si="5"/>
        <v>0.3288141067121706</v>
      </c>
      <c r="K369" s="5">
        <f>MAX(Online_RAW!$L$2-Online_RAW!L369,0)</f>
        <v>0</v>
      </c>
      <c r="L369" s="5">
        <f>0.0039*(Online_RAW!M369)</f>
        <v>0</v>
      </c>
      <c r="M369" s="10">
        <f>Online_RAW!$N$2-Online_RAW!N369</f>
        <v>0</v>
      </c>
      <c r="N369" s="5">
        <f>Online_RAW!C369*60</f>
        <v>119.95663636363621</v>
      </c>
      <c r="O369" s="5">
        <f>MAX(0, Online_RAW!D369*60)</f>
        <v>1.1142857142857159E-2</v>
      </c>
      <c r="P369" s="5">
        <f>_xlfn.IFNA(VLOOKUP(A369,Sampling!$D$7:$E$14,2,FALSE),0)</f>
        <v>0</v>
      </c>
      <c r="Q369">
        <f>_xlfn.IFNA(VLOOKUP(A369,Refill!$D$6:$G$8,2,FALSE),0)</f>
        <v>0</v>
      </c>
    </row>
    <row r="370" spans="1:17" x14ac:dyDescent="0.25">
      <c r="A370" s="5">
        <f>ROUND((Online_RAW!B370-General!$B$10)*24,3)</f>
        <v>6.133</v>
      </c>
      <c r="B370" s="5">
        <f>General!$B$12+Online_ANA!K370/1000+Online_ANA!L370/1000+Online_ANA!M370/1000/General!$B$22-SUM($P$2:P370)/1000/General!$B$24+SUM($Q$2:Q370)/1000/General!$B$24</f>
        <v>1.08</v>
      </c>
      <c r="C370" s="5">
        <f>Online_RAW!K370</f>
        <v>20.56</v>
      </c>
      <c r="D370" s="5">
        <f>Online_RAW!J370</f>
        <v>0.1</v>
      </c>
      <c r="E370" s="5">
        <f>(1-F370/100-G370/100)/(1-C370/100-D370/100-General!$B$17/100)</f>
        <v>1.0031068818558082</v>
      </c>
      <c r="F370" s="5">
        <f>N370*General!$B$14/(N370+O370)+O370*100/(N370+O370)</f>
        <v>20.807540433432113</v>
      </c>
      <c r="G370" s="5">
        <f>N370*General!$B$15/(N370+O370)</f>
        <v>3.9996191700286815E-2</v>
      </c>
      <c r="H370" s="5">
        <f>(N370+O370)*(1/General!$B$20)*((F370/100)-E370*(C370/100))*1000/B370</f>
        <v>9.1075011150730347</v>
      </c>
      <c r="I370" s="5">
        <f>(N370+O370)*(1/General!$B$20)*((D370/100)*E370-(G370/100))*1000/B370</f>
        <v>2.9908828454307157</v>
      </c>
      <c r="J370" s="5">
        <f t="shared" si="5"/>
        <v>0.32839774682879425</v>
      </c>
      <c r="K370" s="5">
        <f>MAX(Online_RAW!$L$2-Online_RAW!L370,0)</f>
        <v>0</v>
      </c>
      <c r="L370" s="5">
        <f>0.0039*(Online_RAW!M370)</f>
        <v>0</v>
      </c>
      <c r="M370" s="10">
        <f>Online_RAW!$N$2-Online_RAW!N370</f>
        <v>0</v>
      </c>
      <c r="N370" s="5">
        <f>Online_RAW!C370*60</f>
        <v>120.02714285714279</v>
      </c>
      <c r="O370" s="5">
        <f>MAX(0, Online_RAW!D370*60)</f>
        <v>1.1428571428571399E-2</v>
      </c>
      <c r="P370" s="5">
        <f>_xlfn.IFNA(VLOOKUP(A370,Sampling!$D$7:$E$14,2,FALSE),0)</f>
        <v>0</v>
      </c>
      <c r="Q370">
        <f>_xlfn.IFNA(VLOOKUP(A370,Refill!$D$6:$G$8,2,FALSE),0)</f>
        <v>0</v>
      </c>
    </row>
    <row r="371" spans="1:17" x14ac:dyDescent="0.25">
      <c r="A371" s="5">
        <f>ROUND((Online_RAW!B371-General!$B$10)*24,3)</f>
        <v>6.15</v>
      </c>
      <c r="B371" s="5">
        <f>General!$B$12+Online_ANA!K371/1000+Online_ANA!L371/1000+Online_ANA!M371/1000/General!$B$22-SUM($P$2:P371)/1000/General!$B$24+SUM($Q$2:Q371)/1000/General!$B$24</f>
        <v>1.08</v>
      </c>
      <c r="C371" s="5">
        <f>Online_RAW!K371</f>
        <v>20.55</v>
      </c>
      <c r="D371" s="5">
        <f>Online_RAW!J371</f>
        <v>0.1</v>
      </c>
      <c r="E371" s="5">
        <f>(1-F371/100-G371/100)/(1-C371/100-D371/100-General!$B$17/100)</f>
        <v>1.0030752735336406</v>
      </c>
      <c r="F371" s="5">
        <f>N371*General!$B$14/(N371+O371)+O371*100/(N371+O371)</f>
        <v>20.8</v>
      </c>
      <c r="G371" s="5">
        <f>N371*General!$B$15/(N371+O371)</f>
        <v>0.04</v>
      </c>
      <c r="H371" s="5">
        <f>(N371+O371)*(1/General!$B$20)*((F371/100)-E371*(C371/100))*1000/B371</f>
        <v>9.2621620679996468</v>
      </c>
      <c r="I371" s="5">
        <f>(N371+O371)*(1/General!$B$20)*((D371/100)*E371-(G371/100))*1000/B371</f>
        <v>2.9901966610793784</v>
      </c>
      <c r="J371" s="5">
        <f t="shared" si="5"/>
        <v>0.32284002796824007</v>
      </c>
      <c r="K371" s="5">
        <f>MAX(Online_RAW!$L$2-Online_RAW!L371,0)</f>
        <v>0</v>
      </c>
      <c r="L371" s="5">
        <f>0.0039*(Online_RAW!M371)</f>
        <v>0</v>
      </c>
      <c r="M371" s="10">
        <f>Online_RAW!$N$2-Online_RAW!N371</f>
        <v>0</v>
      </c>
      <c r="N371" s="5">
        <f>Online_RAW!C371*60</f>
        <v>120.02489999999999</v>
      </c>
      <c r="O371" s="5">
        <f>MAX(0, Online_RAW!D371*60)</f>
        <v>0</v>
      </c>
      <c r="P371" s="5">
        <f>_xlfn.IFNA(VLOOKUP(A371,Sampling!$D$7:$E$14,2,FALSE),0)</f>
        <v>0</v>
      </c>
      <c r="Q371">
        <f>_xlfn.IFNA(VLOOKUP(A371,Refill!$D$6:$G$8,2,FALSE),0)</f>
        <v>0</v>
      </c>
    </row>
    <row r="372" spans="1:17" x14ac:dyDescent="0.25">
      <c r="A372" s="5">
        <f>ROUND((Online_RAW!B372-General!$B$10)*24,3)</f>
        <v>6.1669999999999998</v>
      </c>
      <c r="B372" s="5">
        <f>General!$B$12+Online_ANA!K372/1000+Online_ANA!L372/1000+Online_ANA!M372/1000/General!$B$22-SUM($P$2:P372)/1000/General!$B$24+SUM($Q$2:Q372)/1000/General!$B$24</f>
        <v>1.08</v>
      </c>
      <c r="C372" s="5">
        <f>Online_RAW!K372</f>
        <v>20.55</v>
      </c>
      <c r="D372" s="5">
        <f>Online_RAW!J372</f>
        <v>0.1</v>
      </c>
      <c r="E372" s="5">
        <f>(1-F372/100-G372/100)/(1-C372/100-D372/100-General!$B$17/100)</f>
        <v>1.0030752735336406</v>
      </c>
      <c r="F372" s="5">
        <f>N372*General!$B$14/(N372+O372)+O372*100/(N372+O372)</f>
        <v>20.8</v>
      </c>
      <c r="G372" s="5">
        <f>N372*General!$B$15/(N372+O372)</f>
        <v>4.0000000000000008E-2</v>
      </c>
      <c r="H372" s="5">
        <f>(N372+O372)*(1/General!$B$20)*((F372/100)-E372*(C372/100))*1000/B372</f>
        <v>9.2679223585530153</v>
      </c>
      <c r="I372" s="5">
        <f>(N372+O372)*(1/General!$B$20)*((D372/100)*E372-(G372/100))*1000/B372</f>
        <v>2.9920563134427329</v>
      </c>
      <c r="J372" s="5">
        <f t="shared" si="5"/>
        <v>0.32284002796824007</v>
      </c>
      <c r="K372" s="5">
        <f>MAX(Online_RAW!$L$2-Online_RAW!L372,0)</f>
        <v>0</v>
      </c>
      <c r="L372" s="5">
        <f>0.0039*(Online_RAW!M372)</f>
        <v>0</v>
      </c>
      <c r="M372" s="10">
        <f>Online_RAW!$N$2-Online_RAW!N372</f>
        <v>0</v>
      </c>
      <c r="N372" s="5">
        <f>Online_RAW!C372*60</f>
        <v>120.09954545454541</v>
      </c>
      <c r="O372" s="5">
        <f>MAX(0, Online_RAW!D372*60)</f>
        <v>0</v>
      </c>
      <c r="P372" s="5">
        <f>_xlfn.IFNA(VLOOKUP(A372,Sampling!$D$7:$E$14,2,FALSE),0)</f>
        <v>0</v>
      </c>
      <c r="Q372">
        <f>_xlfn.IFNA(VLOOKUP(A372,Refill!$D$6:$G$8,2,FALSE),0)</f>
        <v>0</v>
      </c>
    </row>
    <row r="373" spans="1:17" x14ac:dyDescent="0.25">
      <c r="A373" s="5">
        <f>ROUND((Online_RAW!B373-General!$B$10)*24,3)</f>
        <v>6.1829999999999998</v>
      </c>
      <c r="B373" s="5">
        <f>General!$B$12+Online_ANA!K373/1000+Online_ANA!L373/1000+Online_ANA!M373/1000/General!$B$22-SUM($P$2:P373)/1000/General!$B$24+SUM($Q$2:Q373)/1000/General!$B$24</f>
        <v>1.08</v>
      </c>
      <c r="C373" s="5">
        <f>Online_RAW!K373</f>
        <v>20.55</v>
      </c>
      <c r="D373" s="5">
        <f>Online_RAW!J373</f>
        <v>0.1</v>
      </c>
      <c r="E373" s="5">
        <f>(1-F373/100-G373/100)/(1-C373/100-D373/100-General!$B$17/100)</f>
        <v>1.0028931176961184</v>
      </c>
      <c r="F373" s="5">
        <f>N373*General!$B$14/(N373+O373)+O373*100/(N373+O373)</f>
        <v>20.814382512172699</v>
      </c>
      <c r="G373" s="5">
        <f>N373*General!$B$15/(N373+O373)</f>
        <v>3.9992736104963282E-2</v>
      </c>
      <c r="H373" s="5">
        <f>(N373+O373)*(1/General!$B$20)*((F373/100)-E373*(C373/100))*1000/B373</f>
        <v>10.171129080181824</v>
      </c>
      <c r="I373" s="5">
        <f>(N373+O373)*(1/General!$B$20)*((D373/100)*E373-(G373/100))*1000/B373</f>
        <v>2.9926678176908195</v>
      </c>
      <c r="J373" s="5">
        <f t="shared" si="5"/>
        <v>0.29423162306748751</v>
      </c>
      <c r="K373" s="5">
        <f>MAX(Online_RAW!$L$2-Online_RAW!L373,0)</f>
        <v>0</v>
      </c>
      <c r="L373" s="5">
        <f>0.0039*(Online_RAW!M373)</f>
        <v>0</v>
      </c>
      <c r="M373" s="10">
        <f>Online_RAW!$N$2-Online_RAW!N373</f>
        <v>0</v>
      </c>
      <c r="N373" s="5">
        <f>Online_RAW!C373*60</f>
        <v>120.1240909090908</v>
      </c>
      <c r="O373" s="5">
        <f>MAX(0, Online_RAW!D373*60)</f>
        <v>2.1818181818181841E-2</v>
      </c>
      <c r="P373" s="5">
        <f>_xlfn.IFNA(VLOOKUP(A373,Sampling!$D$7:$E$14,2,FALSE),0)</f>
        <v>0</v>
      </c>
      <c r="Q373">
        <f>_xlfn.IFNA(VLOOKUP(A373,Refill!$D$6:$G$8,2,FALSE),0)</f>
        <v>0</v>
      </c>
    </row>
    <row r="374" spans="1:17" x14ac:dyDescent="0.25">
      <c r="A374" s="5">
        <f>ROUND((Online_RAW!B374-General!$B$10)*24,3)</f>
        <v>6.2</v>
      </c>
      <c r="B374" s="5">
        <f>General!$B$12+Online_ANA!K374/1000+Online_ANA!L374/1000+Online_ANA!M374/1000/General!$B$22-SUM($P$2:P374)/1000/General!$B$24+SUM($Q$2:Q374)/1000/General!$B$24</f>
        <v>1.08</v>
      </c>
      <c r="C374" s="5">
        <f>Online_RAW!K374</f>
        <v>20.55</v>
      </c>
      <c r="D374" s="5">
        <f>Online_RAW!J374</f>
        <v>0.1</v>
      </c>
      <c r="E374" s="5">
        <f>(1-F374/100-G374/100)/(1-C374/100-D374/100-General!$B$17/100)</f>
        <v>1.0030752735336406</v>
      </c>
      <c r="F374" s="5">
        <f>N374*General!$B$14/(N374+O374)+O374*100/(N374+O374)</f>
        <v>20.8</v>
      </c>
      <c r="G374" s="5">
        <f>N374*General!$B$15/(N374+O374)</f>
        <v>0.04</v>
      </c>
      <c r="H374" s="5">
        <f>(N374+O374)*(1/General!$B$20)*((F374/100)-E374*(C374/100))*1000/B374</f>
        <v>9.2605933391510273</v>
      </c>
      <c r="I374" s="5">
        <f>(N374+O374)*(1/General!$B$20)*((D374/100)*E374-(G374/100))*1000/B374</f>
        <v>2.9896902126140161</v>
      </c>
      <c r="J374" s="5">
        <f t="shared" si="5"/>
        <v>0.32284002796824013</v>
      </c>
      <c r="K374" s="5">
        <f>MAX(Online_RAW!$L$2-Online_RAW!L374,0)</f>
        <v>0</v>
      </c>
      <c r="L374" s="5">
        <f>0.0039*(Online_RAW!M374)</f>
        <v>0</v>
      </c>
      <c r="M374" s="10">
        <f>Online_RAW!$N$2-Online_RAW!N374</f>
        <v>0</v>
      </c>
      <c r="N374" s="5">
        <f>Online_RAW!C374*60</f>
        <v>120.0045714285714</v>
      </c>
      <c r="O374" s="5">
        <f>MAX(0, Online_RAW!D374*60)</f>
        <v>0</v>
      </c>
      <c r="P374" s="5">
        <f>_xlfn.IFNA(VLOOKUP(A374,Sampling!$D$7:$E$14,2,FALSE),0)</f>
        <v>0</v>
      </c>
      <c r="Q374">
        <f>_xlfn.IFNA(VLOOKUP(A374,Refill!$D$6:$G$8,2,FALSE),0)</f>
        <v>0</v>
      </c>
    </row>
    <row r="375" spans="1:17" x14ac:dyDescent="0.25">
      <c r="A375" s="5">
        <f>ROUND((Online_RAW!B375-General!$B$10)*24,3)</f>
        <v>6.2169999999999996</v>
      </c>
      <c r="B375" s="5">
        <f>General!$B$12+Online_ANA!K375/1000+Online_ANA!L375/1000+Online_ANA!M375/1000/General!$B$22-SUM($P$2:P375)/1000/General!$B$24+SUM($Q$2:Q375)/1000/General!$B$24</f>
        <v>1.08</v>
      </c>
      <c r="C375" s="5">
        <f>Online_RAW!K375</f>
        <v>20.555</v>
      </c>
      <c r="D375" s="5">
        <f>Online_RAW!J375</f>
        <v>0.1</v>
      </c>
      <c r="E375" s="5">
        <f>(1-F375/100-G375/100)/(1-C375/100-D375/100-General!$B$17/100)</f>
        <v>1.0031005788909859</v>
      </c>
      <c r="F375" s="5">
        <f>N375*General!$B$14/(N375+O375)+O375*100/(N375+O375)</f>
        <v>20.803019997473804</v>
      </c>
      <c r="G375" s="5">
        <f>N375*General!$B$15/(N375+O375)</f>
        <v>3.9998474748750602E-2</v>
      </c>
      <c r="H375" s="5">
        <f>(N375+O375)*(1/General!$B$20)*((F375/100)-E375*(C375/100))*1000/B375</f>
        <v>9.1269049458734965</v>
      </c>
      <c r="I375" s="5">
        <f>(N375+O375)*(1/General!$B$20)*((D375/100)*E375-(G375/100))*1000/B375</f>
        <v>2.9869513267689594</v>
      </c>
      <c r="J375" s="5">
        <f t="shared" si="5"/>
        <v>0.32726881067381286</v>
      </c>
      <c r="K375" s="5">
        <f>MAX(Online_RAW!$L$2-Online_RAW!L375,0)</f>
        <v>0</v>
      </c>
      <c r="L375" s="5">
        <f>0.0039*(Online_RAW!M375)</f>
        <v>0</v>
      </c>
      <c r="M375" s="10">
        <f>Online_RAW!$N$2-Online_RAW!N375</f>
        <v>0</v>
      </c>
      <c r="N375" s="5">
        <f>Online_RAW!C375*60</f>
        <v>119.88199999999981</v>
      </c>
      <c r="O375" s="5">
        <f>MAX(0, Online_RAW!D375*60)</f>
        <v>4.5714285714285718E-3</v>
      </c>
      <c r="P375" s="5">
        <f>_xlfn.IFNA(VLOOKUP(A375,Sampling!$D$7:$E$14,2,FALSE),0)</f>
        <v>0</v>
      </c>
      <c r="Q375">
        <f>_xlfn.IFNA(VLOOKUP(A375,Refill!$D$6:$G$8,2,FALSE),0)</f>
        <v>0</v>
      </c>
    </row>
    <row r="376" spans="1:17" x14ac:dyDescent="0.25">
      <c r="A376" s="5">
        <f>ROUND((Online_RAW!B376-General!$B$10)*24,3)</f>
        <v>6.2329999999999997</v>
      </c>
      <c r="B376" s="5">
        <f>General!$B$12+Online_ANA!K376/1000+Online_ANA!L376/1000+Online_ANA!M376/1000/General!$B$22-SUM($P$2:P376)/1000/General!$B$24+SUM($Q$2:Q376)/1000/General!$B$24</f>
        <v>1.08</v>
      </c>
      <c r="C376" s="5">
        <f>Online_RAW!K376</f>
        <v>20.55</v>
      </c>
      <c r="D376" s="5">
        <f>Online_RAW!J376</f>
        <v>0.11</v>
      </c>
      <c r="E376" s="5">
        <f>(1-F376/100-G376/100)/(1-C376/100-D376/100-General!$B$17/100)</f>
        <v>1.0032023942405648</v>
      </c>
      <c r="F376" s="5">
        <f>N376*General!$B$14/(N376+O376)+O376*100/(N376+O376)</f>
        <v>20.8</v>
      </c>
      <c r="G376" s="5">
        <f>N376*General!$B$15/(N376+O376)</f>
        <v>0.04</v>
      </c>
      <c r="H376" s="5">
        <f>(N376+O376)*(1/General!$B$20)*((F376/100)-E376*(C376/100))*1000/B376</f>
        <v>9.1379217008404119</v>
      </c>
      <c r="I376" s="5">
        <f>(N376+O376)*(1/General!$B$20)*((D376/100)*E376-(G376/100))*1000/B376</f>
        <v>3.4902583617436269</v>
      </c>
      <c r="J376" s="5">
        <f t="shared" si="5"/>
        <v>0.38195319198485023</v>
      </c>
      <c r="K376" s="5">
        <f>MAX(Online_RAW!$L$2-Online_RAW!L376,0)</f>
        <v>0</v>
      </c>
      <c r="L376" s="5">
        <f>0.0039*(Online_RAW!M376)</f>
        <v>0</v>
      </c>
      <c r="M376" s="10">
        <f>Online_RAW!$N$2-Online_RAW!N376</f>
        <v>0</v>
      </c>
      <c r="N376" s="5">
        <f>Online_RAW!C376*60</f>
        <v>120.09436363636379</v>
      </c>
      <c r="O376" s="5">
        <f>MAX(0, Online_RAW!D376*60)</f>
        <v>0</v>
      </c>
      <c r="P376" s="5">
        <f>_xlfn.IFNA(VLOOKUP(A376,Sampling!$D$7:$E$14,2,FALSE),0)</f>
        <v>0</v>
      </c>
      <c r="Q376">
        <f>_xlfn.IFNA(VLOOKUP(A376,Refill!$D$6:$G$8,2,FALSE),0)</f>
        <v>0</v>
      </c>
    </row>
    <row r="377" spans="1:17" x14ac:dyDescent="0.25">
      <c r="A377" s="5">
        <f>ROUND((Online_RAW!B377-General!$B$10)*24,3)</f>
        <v>6.25</v>
      </c>
      <c r="B377" s="5">
        <f>General!$B$12+Online_ANA!K377/1000+Online_ANA!L377/1000+Online_ANA!M377/1000/General!$B$22-SUM($P$2:P377)/1000/General!$B$24+SUM($Q$2:Q377)/1000/General!$B$24</f>
        <v>1.08</v>
      </c>
      <c r="C377" s="5">
        <f>Online_RAW!K377</f>
        <v>20.55</v>
      </c>
      <c r="D377" s="5">
        <f>Online_RAW!J377</f>
        <v>0.11</v>
      </c>
      <c r="E377" s="5">
        <f>(1-F377/100-G377/100)/(1-C377/100-D377/100-General!$B$17/100)</f>
        <v>1.0031887179999646</v>
      </c>
      <c r="F377" s="5">
        <f>N377*General!$B$14/(N377+O377)+O377*100/(N377+O377)</f>
        <v>20.80107970062846</v>
      </c>
      <c r="G377" s="5">
        <f>N377*General!$B$15/(N377+O377)</f>
        <v>3.9999454696652288E-2</v>
      </c>
      <c r="H377" s="5">
        <f>(N377+O377)*(1/General!$B$20)*((F377/100)-E377*(C377/100))*1000/B377</f>
        <v>9.2007472567899544</v>
      </c>
      <c r="I377" s="5">
        <f>(N377+O377)*(1/General!$B$20)*((D377/100)*E377-(G377/100))*1000/B377</f>
        <v>3.4884353420654532</v>
      </c>
      <c r="J377" s="5">
        <f t="shared" ref="J377:J440" si="6">I377/H377</f>
        <v>0.37914695890500227</v>
      </c>
      <c r="K377" s="5">
        <f>MAX(Online_RAW!$L$2-Online_RAW!L377,0)</f>
        <v>0</v>
      </c>
      <c r="L377" s="5">
        <f>0.0039*(Online_RAW!M377)</f>
        <v>0</v>
      </c>
      <c r="M377" s="10">
        <f>Online_RAW!$N$2-Online_RAW!N377</f>
        <v>0</v>
      </c>
      <c r="N377" s="5">
        <f>Online_RAW!C377*60</f>
        <v>120.03163636363621</v>
      </c>
      <c r="O377" s="5">
        <f>MAX(0, Online_RAW!D377*60)</f>
        <v>1.6363636363636381E-3</v>
      </c>
      <c r="P377" s="5">
        <f>_xlfn.IFNA(VLOOKUP(A377,Sampling!$D$7:$E$14,2,FALSE),0)</f>
        <v>0</v>
      </c>
      <c r="Q377">
        <f>_xlfn.IFNA(VLOOKUP(A377,Refill!$D$6:$G$8,2,FALSE),0)</f>
        <v>0</v>
      </c>
    </row>
    <row r="378" spans="1:17" x14ac:dyDescent="0.25">
      <c r="A378" s="5">
        <f>ROUND((Online_RAW!B378-General!$B$10)*24,3)</f>
        <v>6.2670000000000003</v>
      </c>
      <c r="B378" s="5">
        <f>General!$B$12+Online_ANA!K378/1000+Online_ANA!L378/1000+Online_ANA!M378/1000/General!$B$22-SUM($P$2:P378)/1000/General!$B$24+SUM($Q$2:Q378)/1000/General!$B$24</f>
        <v>1.08</v>
      </c>
      <c r="C378" s="5">
        <f>Online_RAW!K378</f>
        <v>20.545000000000002</v>
      </c>
      <c r="D378" s="5">
        <f>Online_RAW!J378</f>
        <v>0.11</v>
      </c>
      <c r="E378" s="5">
        <f>(1-F378/100-G378/100)/(1-C378/100-D378/100-General!$B$17/100)</f>
        <v>1.0030109098314133</v>
      </c>
      <c r="F378" s="5">
        <f>N378*General!$B$14/(N378+O378)+O378*100/(N378+O378)</f>
        <v>20.810099565432644</v>
      </c>
      <c r="G378" s="5">
        <f>N378*General!$B$15/(N378+O378)</f>
        <v>3.9994899209377453E-2</v>
      </c>
      <c r="H378" s="5">
        <f>(N378+O378)*(1/General!$B$20)*((F378/100)-E378*(C378/100))*1000/B378</f>
        <v>10.073511628679402</v>
      </c>
      <c r="I378" s="5">
        <f>(N378+O378)*(1/General!$B$20)*((D378/100)*E378-(G378/100))*1000/B378</f>
        <v>3.4861841679031382</v>
      </c>
      <c r="J378" s="5">
        <f t="shared" si="6"/>
        <v>0.34607436774857464</v>
      </c>
      <c r="K378" s="5">
        <f>MAX(Online_RAW!$L$2-Online_RAW!L378,0)</f>
        <v>0</v>
      </c>
      <c r="L378" s="5">
        <f>0.0039*(Online_RAW!M378)</f>
        <v>0</v>
      </c>
      <c r="M378" s="10">
        <f>Online_RAW!$N$2-Online_RAW!N378</f>
        <v>0</v>
      </c>
      <c r="N378" s="5">
        <f>Online_RAW!C378*60</f>
        <v>119.96610000000001</v>
      </c>
      <c r="O378" s="5">
        <f>MAX(0, Online_RAW!D378*60)</f>
        <v>1.5300000000000001E-2</v>
      </c>
      <c r="P378" s="5">
        <f>_xlfn.IFNA(VLOOKUP(A378,Sampling!$D$7:$E$14,2,FALSE),0)</f>
        <v>0</v>
      </c>
      <c r="Q378">
        <f>_xlfn.IFNA(VLOOKUP(A378,Refill!$D$6:$G$8,2,FALSE),0)</f>
        <v>0</v>
      </c>
    </row>
    <row r="379" spans="1:17" x14ac:dyDescent="0.25">
      <c r="A379" s="5">
        <f>ROUND((Online_RAW!B379-General!$B$10)*24,3)</f>
        <v>6.2830000000000004</v>
      </c>
      <c r="B379" s="5">
        <f>General!$B$12+Online_ANA!K379/1000+Online_ANA!L379/1000+Online_ANA!M379/1000/General!$B$22-SUM($P$2:P379)/1000/General!$B$24+SUM($Q$2:Q379)/1000/General!$B$24</f>
        <v>1.08</v>
      </c>
      <c r="C379" s="5">
        <f>Online_RAW!K379</f>
        <v>20.545000000000002</v>
      </c>
      <c r="D379" s="5">
        <f>Online_RAW!J379</f>
        <v>0.11</v>
      </c>
      <c r="E379" s="5">
        <f>(1-F379/100-G379/100)/(1-C379/100-D379/100-General!$B$17/100)</f>
        <v>1.0031388298598249</v>
      </c>
      <c r="F379" s="5">
        <f>N379*General!$B$14/(N379+O379)+O379*100/(N379+O379)</f>
        <v>20.8</v>
      </c>
      <c r="G379" s="5">
        <f>N379*General!$B$15/(N379+O379)</f>
        <v>0.04</v>
      </c>
      <c r="H379" s="5">
        <f>(N379+O379)*(1/General!$B$20)*((F379/100)-E379*(C379/100))*1000/B379</f>
        <v>9.4514870818066026</v>
      </c>
      <c r="I379" s="5">
        <f>(N379+O379)*(1/General!$B$20)*((D379/100)*E379-(G379/100))*1000/B379</f>
        <v>3.4898843036067699</v>
      </c>
      <c r="J379" s="5">
        <f t="shared" si="6"/>
        <v>0.36924182124996319</v>
      </c>
      <c r="K379" s="5">
        <f>MAX(Online_RAW!$L$2-Online_RAW!L379,0)</f>
        <v>0</v>
      </c>
      <c r="L379" s="5">
        <f>0.0039*(Online_RAW!M379)</f>
        <v>0</v>
      </c>
      <c r="M379" s="10">
        <f>Online_RAW!$N$2-Online_RAW!N379</f>
        <v>0</v>
      </c>
      <c r="N379" s="5">
        <f>Online_RAW!C379*60</f>
        <v>120.09342857142839</v>
      </c>
      <c r="O379" s="5">
        <f>MAX(0, Online_RAW!D379*60)</f>
        <v>0</v>
      </c>
      <c r="P379" s="5">
        <f>_xlfn.IFNA(VLOOKUP(A379,Sampling!$D$7:$E$14,2,FALSE),0)</f>
        <v>0</v>
      </c>
      <c r="Q379">
        <f>_xlfn.IFNA(VLOOKUP(A379,Refill!$D$6:$G$8,2,FALSE),0)</f>
        <v>0</v>
      </c>
    </row>
    <row r="380" spans="1:17" x14ac:dyDescent="0.25">
      <c r="A380" s="5">
        <f>ROUND((Online_RAW!B380-General!$B$10)*24,3)</f>
        <v>6.3</v>
      </c>
      <c r="B380" s="5">
        <f>General!$B$12+Online_ANA!K380/1000+Online_ANA!L380/1000+Online_ANA!M380/1000/General!$B$22-SUM($P$2:P380)/1000/General!$B$24+SUM($Q$2:Q380)/1000/General!$B$24</f>
        <v>1.08</v>
      </c>
      <c r="C380" s="5">
        <f>Online_RAW!K380</f>
        <v>20.55</v>
      </c>
      <c r="D380" s="5">
        <f>Online_RAW!J380</f>
        <v>0.11</v>
      </c>
      <c r="E380" s="5">
        <f>(1-F380/100-G380/100)/(1-C380/100-D380/100-General!$B$17/100)</f>
        <v>1.0032023942405648</v>
      </c>
      <c r="F380" s="5">
        <f>N380*General!$B$14/(N380+O380)+O380*100/(N380+O380)</f>
        <v>20.8</v>
      </c>
      <c r="G380" s="5">
        <f>N380*General!$B$15/(N380+O380)</f>
        <v>0.04</v>
      </c>
      <c r="H380" s="5">
        <f>(N380+O380)*(1/General!$B$20)*((F380/100)-E380*(C380/100))*1000/B380</f>
        <v>9.1289362210212257</v>
      </c>
      <c r="I380" s="5">
        <f>(N380+O380)*(1/General!$B$20)*((D380/100)*E380-(G380/100))*1000/B380</f>
        <v>3.4868263290451726</v>
      </c>
      <c r="J380" s="5">
        <f t="shared" si="6"/>
        <v>0.38195319198485017</v>
      </c>
      <c r="K380" s="5">
        <f>MAX(Online_RAW!$L$2-Online_RAW!L380,0)</f>
        <v>0</v>
      </c>
      <c r="L380" s="5">
        <f>0.0039*(Online_RAW!M380)</f>
        <v>0</v>
      </c>
      <c r="M380" s="10">
        <f>Online_RAW!$N$2-Online_RAW!N380</f>
        <v>0</v>
      </c>
      <c r="N380" s="5">
        <f>Online_RAW!C380*60</f>
        <v>119.976272727273</v>
      </c>
      <c r="O380" s="5">
        <f>MAX(0, Online_RAW!D380*60)</f>
        <v>0</v>
      </c>
      <c r="P380" s="5">
        <f>_xlfn.IFNA(VLOOKUP(A380,Sampling!$D$7:$E$14,2,FALSE),0)</f>
        <v>0</v>
      </c>
      <c r="Q380">
        <f>_xlfn.IFNA(VLOOKUP(A380,Refill!$D$6:$G$8,2,FALSE),0)</f>
        <v>0</v>
      </c>
    </row>
    <row r="381" spans="1:17" x14ac:dyDescent="0.25">
      <c r="A381" s="5">
        <f>ROUND((Online_RAW!B381-General!$B$10)*24,3)</f>
        <v>6.3170000000000002</v>
      </c>
      <c r="B381" s="5">
        <f>General!$B$12+Online_ANA!K381/1000+Online_ANA!L381/1000+Online_ANA!M381/1000/General!$B$22-SUM($P$2:P381)/1000/General!$B$24+SUM($Q$2:Q381)/1000/General!$B$24</f>
        <v>1.08</v>
      </c>
      <c r="C381" s="5">
        <f>Online_RAW!K381</f>
        <v>20.55</v>
      </c>
      <c r="D381" s="5">
        <f>Online_RAW!J381</f>
        <v>0.11</v>
      </c>
      <c r="E381" s="5">
        <f>(1-F381/100-G381/100)/(1-C381/100-D381/100-General!$B$17/100)</f>
        <v>1.0031413471984936</v>
      </c>
      <c r="F381" s="5">
        <f>N381*General!$B$14/(N381+O381)+O381*100/(N381+O381)</f>
        <v>20.804819491819188</v>
      </c>
      <c r="G381" s="5">
        <f>N381*General!$B$15/(N381+O381)</f>
        <v>3.9997565913222635E-2</v>
      </c>
      <c r="H381" s="5">
        <f>(N381+O381)*(1/General!$B$20)*((F381/100)-E381*(C381/100))*1000/B381</f>
        <v>9.4345398118122468</v>
      </c>
      <c r="I381" s="5">
        <f>(N381+O381)*(1/General!$B$20)*((D381/100)*E381-(G381/100))*1000/B381</f>
        <v>3.4883005971327226</v>
      </c>
      <c r="J381" s="5">
        <f t="shared" si="6"/>
        <v>0.36973722796371</v>
      </c>
      <c r="K381" s="5">
        <f>MAX(Online_RAW!$L$2-Online_RAW!L381,0)</f>
        <v>0</v>
      </c>
      <c r="L381" s="5">
        <f>0.0039*(Online_RAW!M381)</f>
        <v>0</v>
      </c>
      <c r="M381" s="10">
        <f>Online_RAW!$N$2-Online_RAW!N381</f>
        <v>0</v>
      </c>
      <c r="N381" s="5">
        <f>Online_RAW!C381*60</f>
        <v>120.02699999999999</v>
      </c>
      <c r="O381" s="5">
        <f>MAX(0, Online_RAW!D381*60)</f>
        <v>7.3043478260869802E-3</v>
      </c>
      <c r="P381" s="5">
        <f>_xlfn.IFNA(VLOOKUP(A381,Sampling!$D$7:$E$14,2,FALSE),0)</f>
        <v>0</v>
      </c>
      <c r="Q381">
        <f>_xlfn.IFNA(VLOOKUP(A381,Refill!$D$6:$G$8,2,FALSE),0)</f>
        <v>0</v>
      </c>
    </row>
    <row r="382" spans="1:17" x14ac:dyDescent="0.25">
      <c r="A382" s="5">
        <f>ROUND((Online_RAW!B382-General!$B$10)*24,3)</f>
        <v>6.3330000000000002</v>
      </c>
      <c r="B382" s="5">
        <f>General!$B$12+Online_ANA!K382/1000+Online_ANA!L382/1000+Online_ANA!M382/1000/General!$B$22-SUM($P$2:P382)/1000/General!$B$24+SUM($Q$2:Q382)/1000/General!$B$24</f>
        <v>1.08</v>
      </c>
      <c r="C382" s="5">
        <f>Online_RAW!K382</f>
        <v>20.55</v>
      </c>
      <c r="D382" s="5">
        <f>Online_RAW!J382</f>
        <v>0.11</v>
      </c>
      <c r="E382" s="5">
        <f>(1-F382/100-G382/100)/(1-C382/100-D382/100-General!$B$17/100)</f>
        <v>1.0031617957933299</v>
      </c>
      <c r="F382" s="5">
        <f>N382*General!$B$14/(N382+O382)+O382*100/(N382+O382)</f>
        <v>20.803205132921775</v>
      </c>
      <c r="G382" s="5">
        <f>N382*General!$B$15/(N382+O382)</f>
        <v>3.9998381245999103E-2</v>
      </c>
      <c r="H382" s="5">
        <f>(N382+O382)*(1/General!$B$20)*((F382/100)-E382*(C382/100))*1000/B382</f>
        <v>9.3326775706634706</v>
      </c>
      <c r="I382" s="5">
        <f>(N382+O382)*(1/General!$B$20)*((D382/100)*E382-(G382/100))*1000/B382</f>
        <v>3.4880073287497164</v>
      </c>
      <c r="J382" s="5">
        <f t="shared" si="6"/>
        <v>0.37374133011023436</v>
      </c>
      <c r="K382" s="5">
        <f>MAX(Online_RAW!$L$2-Online_RAW!L382,0)</f>
        <v>0</v>
      </c>
      <c r="L382" s="5">
        <f>0.0039*(Online_RAW!M382)</f>
        <v>0</v>
      </c>
      <c r="M382" s="10">
        <f>Online_RAW!$N$2-Online_RAW!N382</f>
        <v>0</v>
      </c>
      <c r="N382" s="5">
        <f>Online_RAW!C382*60</f>
        <v>120.01690909090919</v>
      </c>
      <c r="O382" s="5">
        <f>MAX(0, Online_RAW!D382*60)</f>
        <v>4.8571428571428602E-3</v>
      </c>
      <c r="P382" s="5">
        <f>_xlfn.IFNA(VLOOKUP(A382,Sampling!$D$7:$E$14,2,FALSE),0)</f>
        <v>0</v>
      </c>
      <c r="Q382">
        <f>_xlfn.IFNA(VLOOKUP(A382,Refill!$D$6:$G$8,2,FALSE),0)</f>
        <v>0</v>
      </c>
    </row>
    <row r="383" spans="1:17" x14ac:dyDescent="0.25">
      <c r="A383" s="5">
        <f>ROUND((Online_RAW!B383-General!$B$10)*24,3)</f>
        <v>6.35</v>
      </c>
      <c r="B383" s="5">
        <f>General!$B$12+Online_ANA!K383/1000+Online_ANA!L383/1000+Online_ANA!M383/1000/General!$B$22-SUM($P$2:P383)/1000/General!$B$24+SUM($Q$2:Q383)/1000/General!$B$24</f>
        <v>1.08</v>
      </c>
      <c r="C383" s="5">
        <f>Online_RAW!K383</f>
        <v>20.55</v>
      </c>
      <c r="D383" s="5">
        <f>Online_RAW!J383</f>
        <v>0.11</v>
      </c>
      <c r="E383" s="5">
        <f>(1-F383/100-G383/100)/(1-C383/100-D383/100-General!$B$17/100)</f>
        <v>1.0032023942405648</v>
      </c>
      <c r="F383" s="5">
        <f>N383*General!$B$14/(N383+O383)+O383*100/(N383+O383)</f>
        <v>20.8</v>
      </c>
      <c r="G383" s="5">
        <f>N383*General!$B$15/(N383+O383)</f>
        <v>0.04</v>
      </c>
      <c r="H383" s="5">
        <f>(N383+O383)*(1/General!$B$20)*((F383/100)-E383*(C383/100))*1000/B383</f>
        <v>9.1319286140695368</v>
      </c>
      <c r="I383" s="5">
        <f>(N383+O383)*(1/General!$B$20)*((D383/100)*E383-(G383/100))*1000/B383</f>
        <v>3.4879692831216493</v>
      </c>
      <c r="J383" s="5">
        <f t="shared" si="6"/>
        <v>0.38195319198485028</v>
      </c>
      <c r="K383" s="5">
        <f>MAX(Online_RAW!$L$2-Online_RAW!L383,0)</f>
        <v>0</v>
      </c>
      <c r="L383" s="5">
        <f>0.0039*(Online_RAW!M383)</f>
        <v>0</v>
      </c>
      <c r="M383" s="10">
        <f>Online_RAW!$N$2-Online_RAW!N383</f>
        <v>0</v>
      </c>
      <c r="N383" s="5">
        <f>Online_RAW!C383*60</f>
        <v>120.01559999999999</v>
      </c>
      <c r="O383" s="5">
        <f>MAX(0, Online_RAW!D383*60)</f>
        <v>0</v>
      </c>
      <c r="P383" s="5">
        <f>_xlfn.IFNA(VLOOKUP(A383,Sampling!$D$7:$E$14,2,FALSE),0)</f>
        <v>0</v>
      </c>
      <c r="Q383">
        <f>_xlfn.IFNA(VLOOKUP(A383,Refill!$D$6:$G$8,2,FALSE),0)</f>
        <v>0</v>
      </c>
    </row>
    <row r="384" spans="1:17" x14ac:dyDescent="0.25">
      <c r="A384" s="5">
        <f>ROUND((Online_RAW!B384-General!$B$10)*24,3)</f>
        <v>6.367</v>
      </c>
      <c r="B384" s="5">
        <f>General!$B$12+Online_ANA!K384/1000+Online_ANA!L384/1000+Online_ANA!M384/1000/General!$B$22-SUM($P$2:P384)/1000/General!$B$24+SUM($Q$2:Q384)/1000/General!$B$24</f>
        <v>1.08</v>
      </c>
      <c r="C384" s="5">
        <f>Online_RAW!K384</f>
        <v>20.55</v>
      </c>
      <c r="D384" s="5">
        <f>Online_RAW!J384</f>
        <v>0.11</v>
      </c>
      <c r="E384" s="5">
        <f>(1-F384/100-G384/100)/(1-C384/100-D384/100-General!$B$17/100)</f>
        <v>1.0030255517241915</v>
      </c>
      <c r="F384" s="5">
        <f>N384*General!$B$14/(N384+O384)+O384*100/(N384+O384)</f>
        <v>20.813961217972736</v>
      </c>
      <c r="G384" s="5">
        <f>N384*General!$B$15/(N384+O384)</f>
        <v>3.9992948879811752E-2</v>
      </c>
      <c r="H384" s="5">
        <f>(N384+O384)*(1/General!$B$20)*((F384/100)-E384*(C384/100))*1000/B384</f>
        <v>9.9980139298852535</v>
      </c>
      <c r="I384" s="5">
        <f>(N384+O384)*(1/General!$B$20)*((D384/100)*E384-(G384/100))*1000/B384</f>
        <v>3.4851697589897968</v>
      </c>
      <c r="J384" s="5">
        <f t="shared" si="6"/>
        <v>0.34858620756390524</v>
      </c>
      <c r="K384" s="5">
        <f>MAX(Online_RAW!$L$2-Online_RAW!L384,0)</f>
        <v>0</v>
      </c>
      <c r="L384" s="5">
        <f>0.0039*(Online_RAW!M384)</f>
        <v>0</v>
      </c>
      <c r="M384" s="10">
        <f>Online_RAW!$N$2-Online_RAW!N384</f>
        <v>0</v>
      </c>
      <c r="N384" s="5">
        <f>Online_RAW!C384*60</f>
        <v>119.919272727273</v>
      </c>
      <c r="O384" s="5">
        <f>MAX(0, Online_RAW!D384*60)</f>
        <v>2.114285714285712E-2</v>
      </c>
      <c r="P384" s="5">
        <f>_xlfn.IFNA(VLOOKUP(A384,Sampling!$D$7:$E$14,2,FALSE),0)</f>
        <v>0</v>
      </c>
      <c r="Q384">
        <f>_xlfn.IFNA(VLOOKUP(A384,Refill!$D$6:$G$8,2,FALSE),0)</f>
        <v>0</v>
      </c>
    </row>
    <row r="385" spans="1:17" x14ac:dyDescent="0.25">
      <c r="A385" s="5">
        <f>ROUND((Online_RAW!B385-General!$B$10)*24,3)</f>
        <v>6.383</v>
      </c>
      <c r="B385" s="5">
        <f>General!$B$12+Online_ANA!K385/1000+Online_ANA!L385/1000+Online_ANA!M385/1000/General!$B$22-SUM($P$2:P385)/1000/General!$B$24+SUM($Q$2:Q385)/1000/General!$B$24</f>
        <v>1.08</v>
      </c>
      <c r="C385" s="5">
        <f>Online_RAW!K385</f>
        <v>20.55</v>
      </c>
      <c r="D385" s="5">
        <f>Online_RAW!J385</f>
        <v>0.12</v>
      </c>
      <c r="E385" s="5">
        <f>(1-F385/100-G385/100)/(1-C385/100-D385/100-General!$B$17/100)</f>
        <v>1.0032908100749207</v>
      </c>
      <c r="F385" s="5">
        <f>N385*General!$B$14/(N385+O385)+O385*100/(N385+O385)</f>
        <v>20.803057796996256</v>
      </c>
      <c r="G385" s="5">
        <f>N385*General!$B$15/(N385+O385)</f>
        <v>3.9998455658082695E-2</v>
      </c>
      <c r="H385" s="5">
        <f>(N385+O385)*(1/General!$B$20)*((F385/100)-E385*(C385/100))*1000/B385</f>
        <v>9.1988759521191241</v>
      </c>
      <c r="I385" s="5">
        <f>(N385+O385)*(1/General!$B$20)*((D385/100)*E385-(G385/100))*1000/B385</f>
        <v>3.9882991549260693</v>
      </c>
      <c r="J385" s="5">
        <f t="shared" si="6"/>
        <v>0.43356375014572229</v>
      </c>
      <c r="K385" s="5">
        <f>MAX(Online_RAW!$L$2-Online_RAW!L385,0)</f>
        <v>0</v>
      </c>
      <c r="L385" s="5">
        <f>0.0039*(Online_RAW!M385)</f>
        <v>0</v>
      </c>
      <c r="M385" s="10">
        <f>Online_RAW!$N$2-Online_RAW!N385</f>
        <v>0</v>
      </c>
      <c r="N385" s="5">
        <f>Online_RAW!C385*60</f>
        <v>120.08181818181841</v>
      </c>
      <c r="O385" s="5">
        <f>MAX(0, Online_RAW!D385*60)</f>
        <v>4.6363636363636381E-3</v>
      </c>
      <c r="P385" s="5">
        <f>_xlfn.IFNA(VLOOKUP(A385,Sampling!$D$7:$E$14,2,FALSE),0)</f>
        <v>0</v>
      </c>
      <c r="Q385">
        <f>_xlfn.IFNA(VLOOKUP(A385,Refill!$D$6:$G$8,2,FALSE),0)</f>
        <v>0</v>
      </c>
    </row>
    <row r="386" spans="1:17" x14ac:dyDescent="0.25">
      <c r="A386" s="5">
        <f>ROUND((Online_RAW!B386-General!$B$10)*24,3)</f>
        <v>6.4</v>
      </c>
      <c r="B386" s="5">
        <f>General!$B$12+Online_ANA!K386/1000+Online_ANA!L386/1000+Online_ANA!M386/1000/General!$B$22-SUM($P$2:P386)/1000/General!$B$24+SUM($Q$2:Q386)/1000/General!$B$24</f>
        <v>1.08</v>
      </c>
      <c r="C386" s="5">
        <f>Online_RAW!K386</f>
        <v>20.55</v>
      </c>
      <c r="D386" s="5">
        <f>Online_RAW!J386</f>
        <v>0.12</v>
      </c>
      <c r="E386" s="5">
        <f>(1-F386/100-G386/100)/(1-C386/100-D386/100-General!$B$17/100)</f>
        <v>1.0032359022096495</v>
      </c>
      <c r="F386" s="5">
        <f>N386*General!$B$14/(N386+O386)+O386*100/(N386+O386)</f>
        <v>20.807392068763434</v>
      </c>
      <c r="G386" s="5">
        <f>N386*General!$B$15/(N386+O386)</f>
        <v>3.9996266631937664E-2</v>
      </c>
      <c r="H386" s="5">
        <f>(N386+O386)*(1/General!$B$20)*((F386/100)-E386*(C386/100))*1000/B386</f>
        <v>9.4776538236964338</v>
      </c>
      <c r="I386" s="5">
        <f>(N386+O386)*(1/General!$B$20)*((D386/100)*E386-(G386/100))*1000/B386</f>
        <v>3.991360806332751</v>
      </c>
      <c r="J386" s="5">
        <f t="shared" si="6"/>
        <v>0.42113384605305804</v>
      </c>
      <c r="K386" s="5">
        <f>MAX(Online_RAW!$L$2-Online_RAW!L386,0)</f>
        <v>0</v>
      </c>
      <c r="L386" s="5">
        <f>0.0039*(Online_RAW!M386)</f>
        <v>0</v>
      </c>
      <c r="M386" s="10">
        <f>Online_RAW!$N$2-Online_RAW!N386</f>
        <v>0</v>
      </c>
      <c r="N386" s="5">
        <f>Online_RAW!C386*60</f>
        <v>120.17399999999999</v>
      </c>
      <c r="O386" s="5">
        <f>MAX(0, Online_RAW!D386*60)</f>
        <v>1.1217391304347801E-2</v>
      </c>
      <c r="P386" s="5">
        <f>_xlfn.IFNA(VLOOKUP(A386,Sampling!$D$7:$E$14,2,FALSE),0)</f>
        <v>0</v>
      </c>
      <c r="Q386">
        <f>_xlfn.IFNA(VLOOKUP(A386,Refill!$D$6:$G$8,2,FALSE),0)</f>
        <v>0</v>
      </c>
    </row>
    <row r="387" spans="1:17" x14ac:dyDescent="0.25">
      <c r="A387" s="5">
        <f>ROUND((Online_RAW!B387-General!$B$10)*24,3)</f>
        <v>6.4169999999999998</v>
      </c>
      <c r="B387" s="5">
        <f>General!$B$12+Online_ANA!K387/1000+Online_ANA!L387/1000+Online_ANA!M387/1000/General!$B$22-SUM($P$2:P387)/1000/General!$B$24+SUM($Q$2:Q387)/1000/General!$B$24</f>
        <v>1.08</v>
      </c>
      <c r="C387" s="5">
        <f>Online_RAW!K387</f>
        <v>20.54</v>
      </c>
      <c r="D387" s="5">
        <f>Online_RAW!J387</f>
        <v>0.12</v>
      </c>
      <c r="E387" s="5">
        <f>(1-F387/100-G387/100)/(1-C387/100-D387/100-General!$B$17/100)</f>
        <v>1.0031784310060665</v>
      </c>
      <c r="F387" s="5">
        <f>N387*General!$B$14/(N387+O387)+O387*100/(N387+O387)</f>
        <v>20.801891829787433</v>
      </c>
      <c r="G387" s="5">
        <f>N387*General!$B$15/(N387+O387)</f>
        <v>3.999904453041038E-2</v>
      </c>
      <c r="H387" s="5">
        <f>(N387+O387)*(1/General!$B$20)*((F387/100)-E387*(C387/100))*1000/B387</f>
        <v>9.7569652695290738</v>
      </c>
      <c r="I387" s="5">
        <f>(N387+O387)*(1/General!$B$20)*((D387/100)*E387-(G387/100))*1000/B387</f>
        <v>3.989118066550025</v>
      </c>
      <c r="J387" s="5">
        <f t="shared" si="6"/>
        <v>0.40884823880720467</v>
      </c>
      <c r="K387" s="5">
        <f>MAX(Online_RAW!$L$2-Online_RAW!L387,0)</f>
        <v>0</v>
      </c>
      <c r="L387" s="5">
        <f>0.0039*(Online_RAW!M387)</f>
        <v>0</v>
      </c>
      <c r="M387" s="10">
        <f>Online_RAW!$N$2-Online_RAW!N387</f>
        <v>0</v>
      </c>
      <c r="N387" s="5">
        <f>Online_RAW!C387*60</f>
        <v>120.12927272727299</v>
      </c>
      <c r="O387" s="5">
        <f>MAX(0, Online_RAW!D387*60)</f>
        <v>2.8695652173913021E-3</v>
      </c>
      <c r="P387" s="5">
        <f>_xlfn.IFNA(VLOOKUP(A387,Sampling!$D$7:$E$14,2,FALSE),0)</f>
        <v>0</v>
      </c>
      <c r="Q387">
        <f>_xlfn.IFNA(VLOOKUP(A387,Refill!$D$6:$G$8,2,FALSE),0)</f>
        <v>0</v>
      </c>
    </row>
    <row r="388" spans="1:17" x14ac:dyDescent="0.25">
      <c r="A388" s="5">
        <f>ROUND((Online_RAW!B388-General!$B$10)*24,3)</f>
        <v>6.4329999999999998</v>
      </c>
      <c r="B388" s="5">
        <f>General!$B$12+Online_ANA!K388/1000+Online_ANA!L388/1000+Online_ANA!M388/1000/General!$B$22-SUM($P$2:P388)/1000/General!$B$24+SUM($Q$2:Q388)/1000/General!$B$24</f>
        <v>1.08</v>
      </c>
      <c r="C388" s="5">
        <f>Online_RAW!K388</f>
        <v>20.54</v>
      </c>
      <c r="D388" s="5">
        <f>Online_RAW!J388</f>
        <v>0.12</v>
      </c>
      <c r="E388" s="5">
        <f>(1-F388/100-G388/100)/(1-C388/100-D388/100-General!$B$17/100)</f>
        <v>1.0032023942405648</v>
      </c>
      <c r="F388" s="5">
        <f>N388*General!$B$14/(N388+O388)+O388*100/(N388+O388)</f>
        <v>20.8</v>
      </c>
      <c r="G388" s="5">
        <f>N388*General!$B$15/(N388+O388)</f>
        <v>0.04</v>
      </c>
      <c r="H388" s="5">
        <f>(N388+O388)*(1/General!$B$20)*((F388/100)-E388*(C388/100))*1000/B388</f>
        <v>9.637066391389979</v>
      </c>
      <c r="I388" s="5">
        <f>(N388+O388)*(1/General!$B$20)*((D388/100)*E388-(G388/100))*1000/B388</f>
        <v>3.9885565684363398</v>
      </c>
      <c r="J388" s="5">
        <f t="shared" si="6"/>
        <v>0.41387663075558201</v>
      </c>
      <c r="K388" s="5">
        <f>MAX(Online_RAW!$L$2-Online_RAW!L388,0)</f>
        <v>0</v>
      </c>
      <c r="L388" s="5">
        <f>0.0039*(Online_RAW!M388)</f>
        <v>0</v>
      </c>
      <c r="M388" s="10">
        <f>Online_RAW!$N$2-Online_RAW!N388</f>
        <v>0</v>
      </c>
      <c r="N388" s="5">
        <f>Online_RAW!C388*60</f>
        <v>120.11236363636381</v>
      </c>
      <c r="O388" s="5">
        <f>MAX(0, Online_RAW!D388*60)</f>
        <v>0</v>
      </c>
      <c r="P388" s="5">
        <f>_xlfn.IFNA(VLOOKUP(A388,Sampling!$D$7:$E$14,2,FALSE),0)</f>
        <v>0</v>
      </c>
      <c r="Q388">
        <f>_xlfn.IFNA(VLOOKUP(A388,Refill!$D$6:$G$8,2,FALSE),0)</f>
        <v>0</v>
      </c>
    </row>
    <row r="389" spans="1:17" x14ac:dyDescent="0.25">
      <c r="A389" s="5">
        <f>ROUND((Online_RAW!B389-General!$B$10)*24,3)</f>
        <v>6.45</v>
      </c>
      <c r="B389" s="5">
        <f>General!$B$12+Online_ANA!K389/1000+Online_ANA!L389/1000+Online_ANA!M389/1000/General!$B$22-SUM($P$2:P389)/1000/General!$B$24+SUM($Q$2:Q389)/1000/General!$B$24</f>
        <v>1.08</v>
      </c>
      <c r="C389" s="5">
        <f>Online_RAW!K389</f>
        <v>20.545000000000002</v>
      </c>
      <c r="D389" s="5">
        <f>Online_RAW!J389</f>
        <v>0.12</v>
      </c>
      <c r="E389" s="5">
        <f>(1-F389/100-G389/100)/(1-C389/100-D389/100-General!$B$17/100)</f>
        <v>1.0032659666773909</v>
      </c>
      <c r="F389" s="5">
        <f>N389*General!$B$14/(N389+O389)+O389*100/(N389+O389)</f>
        <v>20.8</v>
      </c>
      <c r="G389" s="5">
        <f>N389*General!$B$15/(N389+O389)</f>
        <v>0.04</v>
      </c>
      <c r="H389" s="5">
        <f>(N389+O389)*(1/General!$B$20)*((F389/100)-E389*(C389/100))*1000/B389</f>
        <v>9.3118982428034762</v>
      </c>
      <c r="I389" s="5">
        <f>(N389+O389)*(1/General!$B$20)*((D389/100)*E389-(G389/100))*1000/B389</f>
        <v>3.9840260474250462</v>
      </c>
      <c r="J389" s="5">
        <f t="shared" si="6"/>
        <v>0.42784252399923134</v>
      </c>
      <c r="K389" s="5">
        <f>MAX(Online_RAW!$L$2-Online_RAW!L389,0)</f>
        <v>0</v>
      </c>
      <c r="L389" s="5">
        <f>0.0039*(Online_RAW!M389)</f>
        <v>0</v>
      </c>
      <c r="M389" s="10">
        <f>Online_RAW!$N$2-Online_RAW!N389</f>
        <v>0</v>
      </c>
      <c r="N389" s="5">
        <f>Online_RAW!C389*60</f>
        <v>119.9645454545454</v>
      </c>
      <c r="O389" s="5">
        <f>MAX(0, Online_RAW!D389*60)</f>
        <v>0</v>
      </c>
      <c r="P389" s="5">
        <f>_xlfn.IFNA(VLOOKUP(A389,Sampling!$D$7:$E$14,2,FALSE),0)</f>
        <v>0</v>
      </c>
      <c r="Q389">
        <f>_xlfn.IFNA(VLOOKUP(A389,Refill!$D$6:$G$8,2,FALSE),0)</f>
        <v>0</v>
      </c>
    </row>
    <row r="390" spans="1:17" x14ac:dyDescent="0.25">
      <c r="A390" s="5">
        <f>ROUND((Online_RAW!B390-General!$B$10)*24,3)</f>
        <v>6.4669999999999996</v>
      </c>
      <c r="B390" s="5">
        <f>General!$B$12+Online_ANA!K390/1000+Online_ANA!L390/1000+Online_ANA!M390/1000/General!$B$22-SUM($P$2:P390)/1000/General!$B$24+SUM($Q$2:Q390)/1000/General!$B$24</f>
        <v>1.08</v>
      </c>
      <c r="C390" s="5">
        <f>Online_RAW!K390</f>
        <v>20.56</v>
      </c>
      <c r="D390" s="5">
        <f>Online_RAW!J390</f>
        <v>0.12</v>
      </c>
      <c r="E390" s="5">
        <f>(1-F390/100-G390/100)/(1-C390/100-D390/100-General!$B$17/100)</f>
        <v>1.0034567323397057</v>
      </c>
      <c r="F390" s="5">
        <f>N390*General!$B$14/(N390+O390)+O390*100/(N390+O390)</f>
        <v>20.8</v>
      </c>
      <c r="G390" s="5">
        <f>N390*General!$B$15/(N390+O390)</f>
        <v>0.04</v>
      </c>
      <c r="H390" s="5">
        <f>(N390+O390)*(1/General!$B$20)*((F390/100)-E390*(C390/100))*1000/B390</f>
        <v>8.370633239453948</v>
      </c>
      <c r="I390" s="5">
        <f>(N390+O390)*(1/General!$B$20)*((D390/100)*E390-(G390/100))*1000/B390</f>
        <v>3.9846357959095737</v>
      </c>
      <c r="J390" s="5">
        <f t="shared" si="6"/>
        <v>0.47602561024039186</v>
      </c>
      <c r="K390" s="5">
        <f>MAX(Online_RAW!$L$2-Online_RAW!L390,0)</f>
        <v>0</v>
      </c>
      <c r="L390" s="5">
        <f>0.0039*(Online_RAW!M390)</f>
        <v>0</v>
      </c>
      <c r="M390" s="10">
        <f>Online_RAW!$N$2-Online_RAW!N390</f>
        <v>0</v>
      </c>
      <c r="N390" s="5">
        <f>Online_RAW!C390*60</f>
        <v>119.94874999999981</v>
      </c>
      <c r="O390" s="5">
        <f>MAX(0, Online_RAW!D390*60)</f>
        <v>0</v>
      </c>
      <c r="P390" s="5">
        <f>_xlfn.IFNA(VLOOKUP(A390,Sampling!$D$7:$E$14,2,FALSE),0)</f>
        <v>0</v>
      </c>
      <c r="Q390">
        <f>_xlfn.IFNA(VLOOKUP(A390,Refill!$D$6:$G$8,2,FALSE),0)</f>
        <v>0</v>
      </c>
    </row>
    <row r="391" spans="1:17" x14ac:dyDescent="0.25">
      <c r="A391" s="5">
        <f>ROUND((Online_RAW!B391-General!$B$10)*24,3)</f>
        <v>6.4829999999999997</v>
      </c>
      <c r="B391" s="5">
        <f>General!$B$12+Online_ANA!K391/1000+Online_ANA!L391/1000+Online_ANA!M391/1000/General!$B$22-SUM($P$2:P391)/1000/General!$B$24+SUM($Q$2:Q391)/1000/General!$B$24</f>
        <v>1.08</v>
      </c>
      <c r="C391" s="5">
        <f>Online_RAW!K391</f>
        <v>20.574999999999999</v>
      </c>
      <c r="D391" s="5">
        <f>Online_RAW!J391</f>
        <v>0.11333333333333299</v>
      </c>
      <c r="E391" s="5">
        <f>(1-F391/100-G391/100)/(1-C391/100-D391/100-General!$B$17/100)</f>
        <v>1.0033925560399597</v>
      </c>
      <c r="F391" s="5">
        <f>N391*General!$B$14/(N391+O391)+O391*100/(N391+O391)</f>
        <v>20.813431083513787</v>
      </c>
      <c r="G391" s="5">
        <f>N391*General!$B$15/(N391+O391)</f>
        <v>3.999321662448798E-2</v>
      </c>
      <c r="H391" s="5">
        <f>(N391+O391)*(1/General!$B$20)*((F391/100)-E391*(C391/100))*1000/B391</f>
        <v>8.3583762408143976</v>
      </c>
      <c r="I391" s="5">
        <f>(N391+O391)*(1/General!$B$20)*((D391/100)*E391-(G391/100))*1000/B391</f>
        <v>3.6542772031088617</v>
      </c>
      <c r="J391" s="5">
        <f t="shared" si="6"/>
        <v>0.43719941503289012</v>
      </c>
      <c r="K391" s="5">
        <f>MAX(Online_RAW!$L$2-Online_RAW!L391,0)</f>
        <v>0</v>
      </c>
      <c r="L391" s="5">
        <f>0.0039*(Online_RAW!M391)</f>
        <v>0</v>
      </c>
      <c r="M391" s="10">
        <f>Online_RAW!$N$2-Online_RAW!N391</f>
        <v>0</v>
      </c>
      <c r="N391" s="5">
        <f>Online_RAW!C391*60</f>
        <v>119.96608695652201</v>
      </c>
      <c r="O391" s="5">
        <f>MAX(0, Online_RAW!D391*60)</f>
        <v>2.0347826086956539E-2</v>
      </c>
      <c r="P391" s="5">
        <f>_xlfn.IFNA(VLOOKUP(A391,Sampling!$D$7:$E$14,2,FALSE),0)</f>
        <v>0</v>
      </c>
      <c r="Q391">
        <f>_xlfn.IFNA(VLOOKUP(A391,Refill!$D$6:$G$8,2,FALSE),0)</f>
        <v>0</v>
      </c>
    </row>
    <row r="392" spans="1:17" x14ac:dyDescent="0.25">
      <c r="A392" s="5">
        <f>ROUND((Online_RAW!B392-General!$B$10)*24,3)</f>
        <v>6.5</v>
      </c>
      <c r="B392" s="5">
        <f>General!$B$12+Online_ANA!K392/1000+Online_ANA!L392/1000+Online_ANA!M392/1000/General!$B$22-SUM($P$2:P392)/1000/General!$B$24+SUM($Q$2:Q392)/1000/General!$B$24</f>
        <v>1.08</v>
      </c>
      <c r="C392" s="5">
        <f>Online_RAW!K392</f>
        <v>20.56</v>
      </c>
      <c r="D392" s="5">
        <f>Online_RAW!J392</f>
        <v>0.115</v>
      </c>
      <c r="E392" s="5">
        <f>(1-F392/100-G392/100)/(1-C392/100-D392/100-General!$B$17/100)</f>
        <v>1.0033931357254291</v>
      </c>
      <c r="F392" s="5">
        <f>N392*General!$B$14/(N392+O392)+O392*100/(N392+O392)</f>
        <v>20.8</v>
      </c>
      <c r="G392" s="5">
        <f>N392*General!$B$15/(N392+O392)</f>
        <v>3.9999999999999994E-2</v>
      </c>
      <c r="H392" s="5">
        <f>(N392+O392)*(1/General!$B$20)*((F392/100)-E392*(C392/100))*1000/B392</f>
        <v>8.4348273312813706</v>
      </c>
      <c r="I392" s="5">
        <f>(N392+O392)*(1/General!$B$20)*((D392/100)*E392-(G392/100))*1000/B392</f>
        <v>3.7353978587047805</v>
      </c>
      <c r="J392" s="5">
        <f t="shared" si="6"/>
        <v>0.4428540990817556</v>
      </c>
      <c r="K392" s="5">
        <f>MAX(Online_RAW!$L$2-Online_RAW!L392,0)</f>
        <v>0</v>
      </c>
      <c r="L392" s="5">
        <f>0.0039*(Online_RAW!M392)</f>
        <v>0</v>
      </c>
      <c r="M392" s="10">
        <f>Online_RAW!$N$2-Online_RAW!N392</f>
        <v>0</v>
      </c>
      <c r="N392" s="5">
        <f>Online_RAW!C392*60</f>
        <v>119.940272727273</v>
      </c>
      <c r="O392" s="5">
        <f>MAX(0, Online_RAW!D392*60)</f>
        <v>0</v>
      </c>
      <c r="P392" s="5">
        <f>_xlfn.IFNA(VLOOKUP(A392,Sampling!$D$7:$E$14,2,FALSE),0)</f>
        <v>0</v>
      </c>
      <c r="Q392">
        <f>_xlfn.IFNA(VLOOKUP(A392,Refill!$D$6:$G$8,2,FALSE),0)</f>
        <v>0</v>
      </c>
    </row>
    <row r="393" spans="1:17" x14ac:dyDescent="0.25">
      <c r="A393" s="5">
        <f>ROUND((Online_RAW!B393-General!$B$10)*24,3)</f>
        <v>6.5170000000000003</v>
      </c>
      <c r="B393" s="5">
        <f>General!$B$12+Online_ANA!K393/1000+Online_ANA!L393/1000+Online_ANA!M393/1000/General!$B$22-SUM($P$2:P393)/1000/General!$B$24+SUM($Q$2:Q393)/1000/General!$B$24</f>
        <v>1.08</v>
      </c>
      <c r="C393" s="5">
        <f>Online_RAW!K393</f>
        <v>20.535</v>
      </c>
      <c r="D393" s="5">
        <f>Online_RAW!J393</f>
        <v>0.115</v>
      </c>
      <c r="E393" s="5">
        <f>(1-F393/100-G393/100)/(1-C393/100-D393/100-General!$B$17/100)</f>
        <v>1.0030513831047949</v>
      </c>
      <c r="F393" s="5">
        <f>N393*General!$B$14/(N393+O393)+O393*100/(N393+O393)</f>
        <v>20.80188632101148</v>
      </c>
      <c r="G393" s="5">
        <f>N393*General!$B$15/(N393+O393)</f>
        <v>3.9999047312620467E-2</v>
      </c>
      <c r="H393" s="5">
        <f>(N393+O393)*(1/General!$B$20)*((F393/100)-E393*(C393/100))*1000/B393</f>
        <v>10.120682540871384</v>
      </c>
      <c r="I393" s="5">
        <f>(N393+O393)*(1/General!$B$20)*((D393/100)*E393-(G393/100))*1000/B393</f>
        <v>3.7341554977161642</v>
      </c>
      <c r="J393" s="5">
        <f t="shared" si="6"/>
        <v>0.36896281279806409</v>
      </c>
      <c r="K393" s="5">
        <f>MAX(Online_RAW!$L$2-Online_RAW!L393,0)</f>
        <v>0</v>
      </c>
      <c r="L393" s="5">
        <f>0.0039*(Online_RAW!M393)</f>
        <v>0</v>
      </c>
      <c r="M393" s="10">
        <f>Online_RAW!$N$2-Online_RAW!N393</f>
        <v>0</v>
      </c>
      <c r="N393" s="5">
        <f>Online_RAW!C393*60</f>
        <v>119.9585454545454</v>
      </c>
      <c r="O393" s="5">
        <f>MAX(0, Online_RAW!D393*60)</f>
        <v>2.8571428571428558E-3</v>
      </c>
      <c r="P393" s="5">
        <f>_xlfn.IFNA(VLOOKUP(A393,Sampling!$D$7:$E$14,2,FALSE),0)</f>
        <v>0</v>
      </c>
      <c r="Q393">
        <f>_xlfn.IFNA(VLOOKUP(A393,Refill!$D$6:$G$8,2,FALSE),0)</f>
        <v>0</v>
      </c>
    </row>
    <row r="394" spans="1:17" x14ac:dyDescent="0.25">
      <c r="A394" s="5">
        <f>ROUND((Online_RAW!B394-General!$B$10)*24,3)</f>
        <v>6.5330000000000004</v>
      </c>
      <c r="B394" s="5">
        <f>General!$B$12+Online_ANA!K394/1000+Online_ANA!L394/1000+Online_ANA!M394/1000/General!$B$22-SUM($P$2:P394)/1000/General!$B$24+SUM($Q$2:Q394)/1000/General!$B$24</f>
        <v>1.08</v>
      </c>
      <c r="C394" s="5">
        <f>Online_RAW!K394</f>
        <v>20.54</v>
      </c>
      <c r="D394" s="5">
        <f>Online_RAW!J394</f>
        <v>0.11</v>
      </c>
      <c r="E394" s="5">
        <f>(1-F394/100-G394/100)/(1-C394/100-D394/100-General!$B$17/100)</f>
        <v>1.0030752735336406</v>
      </c>
      <c r="F394" s="5">
        <f>N394*General!$B$14/(N394+O394)+O394*100/(N394+O394)</f>
        <v>20.8</v>
      </c>
      <c r="G394" s="5">
        <f>N394*General!$B$15/(N394+O394)</f>
        <v>0.04</v>
      </c>
      <c r="H394" s="5">
        <f>(N394+O394)*(1/General!$B$20)*((F394/100)-E394*(C394/100))*1000/B394</f>
        <v>9.7556019993403638</v>
      </c>
      <c r="I394" s="5">
        <f>(N394+O394)*(1/General!$B$20)*((D394/100)*E394-(G394/100))*1000/B394</f>
        <v>3.4861491335705499</v>
      </c>
      <c r="J394" s="5">
        <f t="shared" si="6"/>
        <v>0.35734843772903713</v>
      </c>
      <c r="K394" s="5">
        <f>MAX(Online_RAW!$L$2-Online_RAW!L394,0)</f>
        <v>0</v>
      </c>
      <c r="L394" s="5">
        <f>0.0039*(Online_RAW!M394)</f>
        <v>0</v>
      </c>
      <c r="M394" s="10">
        <f>Online_RAW!$N$2-Online_RAW!N394</f>
        <v>0</v>
      </c>
      <c r="N394" s="5">
        <f>Online_RAW!C394*60</f>
        <v>119.9768181818184</v>
      </c>
      <c r="O394" s="5">
        <f>MAX(0, Online_RAW!D394*60)</f>
        <v>0</v>
      </c>
      <c r="P394" s="5">
        <f>_xlfn.IFNA(VLOOKUP(A394,Sampling!$D$7:$E$14,2,FALSE),0)</f>
        <v>0</v>
      </c>
      <c r="Q394">
        <f>_xlfn.IFNA(VLOOKUP(A394,Refill!$D$6:$G$8,2,FALSE),0)</f>
        <v>0</v>
      </c>
    </row>
    <row r="395" spans="1:17" x14ac:dyDescent="0.25">
      <c r="A395" s="5">
        <f>ROUND((Online_RAW!B395-General!$B$10)*24,3)</f>
        <v>6.55</v>
      </c>
      <c r="B395" s="5">
        <f>General!$B$12+Online_ANA!K395/1000+Online_ANA!L395/1000+Online_ANA!M395/1000/General!$B$22-SUM($P$2:P395)/1000/General!$B$24+SUM($Q$2:Q395)/1000/General!$B$24</f>
        <v>1.08</v>
      </c>
      <c r="C395" s="5">
        <f>Online_RAW!K395</f>
        <v>20.54</v>
      </c>
      <c r="D395" s="5">
        <f>Online_RAW!J395</f>
        <v>0.11</v>
      </c>
      <c r="E395" s="5">
        <f>(1-F395/100-G395/100)/(1-C395/100-D395/100-General!$B$17/100)</f>
        <v>1.0028345890202965</v>
      </c>
      <c r="F395" s="5">
        <f>N395*General!$B$14/(N395+O395)+O395*100/(N395+O395)</f>
        <v>20.819003771660807</v>
      </c>
      <c r="G395" s="5">
        <f>N395*General!$B$15/(N395+O395)</f>
        <v>3.999040213552485E-2</v>
      </c>
      <c r="H395" s="5">
        <f>(N395+O395)*(1/General!$B$20)*((F395/100)-E395*(C395/100))*1000/B395</f>
        <v>10.947048819988439</v>
      </c>
      <c r="I395" s="5">
        <f>(N395+O395)*(1/General!$B$20)*((D395/100)*E395-(G395/100))*1000/B395</f>
        <v>3.4867617049264288</v>
      </c>
      <c r="J395" s="5">
        <f t="shared" si="6"/>
        <v>0.31851156985432272</v>
      </c>
      <c r="K395" s="5">
        <f>MAX(Online_RAW!$L$2-Online_RAW!L395,0)</f>
        <v>0</v>
      </c>
      <c r="L395" s="5">
        <f>0.0039*(Online_RAW!M395)</f>
        <v>0</v>
      </c>
      <c r="M395" s="10">
        <f>Online_RAW!$N$2-Online_RAW!N395</f>
        <v>0</v>
      </c>
      <c r="N395" s="5">
        <f>Online_RAW!C395*60</f>
        <v>119.9979</v>
      </c>
      <c r="O395" s="5">
        <f>MAX(0, Online_RAW!D395*60)</f>
        <v>2.8799999999999999E-2</v>
      </c>
      <c r="P395" s="5">
        <f>_xlfn.IFNA(VLOOKUP(A395,Sampling!$D$7:$E$14,2,FALSE),0)</f>
        <v>0</v>
      </c>
      <c r="Q395">
        <f>_xlfn.IFNA(VLOOKUP(A395,Refill!$D$6:$G$8,2,FALSE),0)</f>
        <v>0</v>
      </c>
    </row>
    <row r="396" spans="1:17" x14ac:dyDescent="0.25">
      <c r="A396" s="5">
        <f>ROUND((Online_RAW!B396-General!$B$10)*24,3)</f>
        <v>6.5670000000000002</v>
      </c>
      <c r="B396" s="5">
        <f>General!$B$12+Online_ANA!K396/1000+Online_ANA!L396/1000+Online_ANA!M396/1000/General!$B$22-SUM($P$2:P396)/1000/General!$B$24+SUM($Q$2:Q396)/1000/General!$B$24</f>
        <v>1.08</v>
      </c>
      <c r="C396" s="5">
        <f>Online_RAW!K396</f>
        <v>20.54</v>
      </c>
      <c r="D396" s="5">
        <f>Online_RAW!J396</f>
        <v>0.11</v>
      </c>
      <c r="E396" s="5">
        <f>(1-F396/100-G396/100)/(1-C396/100-D396/100-General!$B$17/100)</f>
        <v>1.0030752735336406</v>
      </c>
      <c r="F396" s="5">
        <f>N396*General!$B$14/(N396+O396)+O396*100/(N396+O396)</f>
        <v>20.8</v>
      </c>
      <c r="G396" s="5">
        <f>N396*General!$B$15/(N396+O396)</f>
        <v>0.04</v>
      </c>
      <c r="H396" s="5">
        <f>(N396+O396)*(1/General!$B$20)*((F396/100)-E396*(C396/100))*1000/B396</f>
        <v>9.7557128798740624</v>
      </c>
      <c r="I396" s="5">
        <f>(N396+O396)*(1/General!$B$20)*((D396/100)*E396-(G396/100))*1000/B396</f>
        <v>3.4861887565560412</v>
      </c>
      <c r="J396" s="5">
        <f t="shared" si="6"/>
        <v>0.35734843772903707</v>
      </c>
      <c r="K396" s="5">
        <f>MAX(Online_RAW!$L$2-Online_RAW!L396,0)</f>
        <v>0</v>
      </c>
      <c r="L396" s="5">
        <f>0.0039*(Online_RAW!M396)</f>
        <v>0</v>
      </c>
      <c r="M396" s="10">
        <f>Online_RAW!$N$2-Online_RAW!N396</f>
        <v>0</v>
      </c>
      <c r="N396" s="5">
        <f>Online_RAW!C396*60</f>
        <v>119.97818181818161</v>
      </c>
      <c r="O396" s="5">
        <f>MAX(0, Online_RAW!D396*60)</f>
        <v>0</v>
      </c>
      <c r="P396" s="5">
        <f>_xlfn.IFNA(VLOOKUP(A396,Sampling!$D$7:$E$14,2,FALSE),0)</f>
        <v>0</v>
      </c>
      <c r="Q396">
        <f>_xlfn.IFNA(VLOOKUP(A396,Refill!$D$6:$G$8,2,FALSE),0)</f>
        <v>0</v>
      </c>
    </row>
    <row r="397" spans="1:17" x14ac:dyDescent="0.25">
      <c r="A397" s="5">
        <f>ROUND((Online_RAW!B397-General!$B$10)*24,3)</f>
        <v>6.5830000000000002</v>
      </c>
      <c r="B397" s="5">
        <f>General!$B$12+Online_ANA!K397/1000+Online_ANA!L397/1000+Online_ANA!M397/1000/General!$B$22-SUM($P$2:P397)/1000/General!$B$24+SUM($Q$2:Q397)/1000/General!$B$24</f>
        <v>1.08</v>
      </c>
      <c r="C397" s="5">
        <f>Online_RAW!K397</f>
        <v>20.545000000000002</v>
      </c>
      <c r="D397" s="5">
        <f>Online_RAW!J397</f>
        <v>0.115</v>
      </c>
      <c r="E397" s="5">
        <f>(1-F397/100-G397/100)/(1-C397/100-D397/100-General!$B$17/100)</f>
        <v>1.0031129993633534</v>
      </c>
      <c r="F397" s="5">
        <f>N397*General!$B$14/(N397+O397)+O397*100/(N397+O397)</f>
        <v>20.807057473462756</v>
      </c>
      <c r="G397" s="5">
        <f>N397*General!$B$15/(N397+O397)</f>
        <v>3.9996435619463255E-2</v>
      </c>
      <c r="H397" s="5">
        <f>(N397+O397)*(1/General!$B$20)*((F397/100)-E397*(C397/100))*1000/B397</f>
        <v>9.8226015580097599</v>
      </c>
      <c r="I397" s="5">
        <f>(N397+O397)*(1/General!$B$20)*((D397/100)*E397-(G397/100))*1000/B397</f>
        <v>3.7367147958523965</v>
      </c>
      <c r="J397" s="5">
        <f t="shared" si="6"/>
        <v>0.38042007239979342</v>
      </c>
      <c r="K397" s="5">
        <f>MAX(Online_RAW!$L$2-Online_RAW!L397,0)</f>
        <v>0</v>
      </c>
      <c r="L397" s="5">
        <f>0.0039*(Online_RAW!M397)</f>
        <v>0</v>
      </c>
      <c r="M397" s="10">
        <f>Online_RAW!$N$2-Online_RAW!N397</f>
        <v>0</v>
      </c>
      <c r="N397" s="5">
        <f>Online_RAW!C397*60</f>
        <v>120.01747826086979</v>
      </c>
      <c r="O397" s="5">
        <f>MAX(0, Online_RAW!D397*60)</f>
        <v>1.0695652173913019E-2</v>
      </c>
      <c r="P397" s="5">
        <f>_xlfn.IFNA(VLOOKUP(A397,Sampling!$D$7:$E$14,2,FALSE),0)</f>
        <v>0</v>
      </c>
      <c r="Q397">
        <f>_xlfn.IFNA(VLOOKUP(A397,Refill!$D$6:$G$8,2,FALSE),0)</f>
        <v>0</v>
      </c>
    </row>
    <row r="398" spans="1:17" x14ac:dyDescent="0.25">
      <c r="A398" s="5">
        <f>ROUND((Online_RAW!B398-General!$B$10)*24,3)</f>
        <v>6.6</v>
      </c>
      <c r="B398" s="5">
        <f>General!$B$12+Online_ANA!K398/1000+Online_ANA!L398/1000+Online_ANA!M398/1000/General!$B$22-SUM($P$2:P398)/1000/General!$B$24+SUM($Q$2:Q398)/1000/General!$B$24</f>
        <v>1.08</v>
      </c>
      <c r="C398" s="5">
        <f>Online_RAW!K398</f>
        <v>20.55</v>
      </c>
      <c r="D398" s="5">
        <f>Online_RAW!J398</f>
        <v>0.115</v>
      </c>
      <c r="E398" s="5">
        <f>(1-F398/100-G398/100)/(1-C398/100-D398/100-General!$B$17/100)</f>
        <v>1.0032633272905587</v>
      </c>
      <c r="F398" s="5">
        <f>N398*General!$B$14/(N398+O398)+O398*100/(N398+O398)</f>
        <v>20.800208358943724</v>
      </c>
      <c r="G398" s="5">
        <f>N398*General!$B$15/(N398+O398)</f>
        <v>3.9999894768210247E-2</v>
      </c>
      <c r="H398" s="5">
        <f>(N398+O398)*(1/General!$B$20)*((F398/100)-E398*(C398/100))*1000/B398</f>
        <v>9.0817037316527003</v>
      </c>
      <c r="I398" s="5">
        <f>(N398+O398)*(1/General!$B$20)*((D398/100)*E398-(G398/100))*1000/B398</f>
        <v>3.7376370040277185</v>
      </c>
      <c r="J398" s="5">
        <f t="shared" si="6"/>
        <v>0.41155680855353544</v>
      </c>
      <c r="K398" s="5">
        <f>MAX(Online_RAW!$L$2-Online_RAW!L398,0)</f>
        <v>0</v>
      </c>
      <c r="L398" s="5">
        <f>0.0039*(Online_RAW!M398)</f>
        <v>0</v>
      </c>
      <c r="M398" s="10">
        <f>Online_RAW!$N$2-Online_RAW!N398</f>
        <v>0</v>
      </c>
      <c r="N398" s="5">
        <f>Online_RAW!C398*60</f>
        <v>120.0354545454546</v>
      </c>
      <c r="O398" s="5">
        <f>MAX(0, Online_RAW!D398*60)</f>
        <v>3.1578947368421161E-4</v>
      </c>
      <c r="P398" s="5">
        <f>_xlfn.IFNA(VLOOKUP(A398,Sampling!$D$7:$E$14,2,FALSE),0)</f>
        <v>0</v>
      </c>
      <c r="Q398">
        <f>_xlfn.IFNA(VLOOKUP(A398,Refill!$D$6:$G$8,2,FALSE),0)</f>
        <v>0</v>
      </c>
    </row>
    <row r="399" spans="1:17" x14ac:dyDescent="0.25">
      <c r="A399" s="5">
        <f>ROUND((Online_RAW!B399-General!$B$10)*24,3)</f>
        <v>6.617</v>
      </c>
      <c r="B399" s="5">
        <f>General!$B$12+Online_ANA!K399/1000+Online_ANA!L399/1000+Online_ANA!M399/1000/General!$B$22-SUM($P$2:P399)/1000/General!$B$24+SUM($Q$2:Q399)/1000/General!$B$24</f>
        <v>1.08</v>
      </c>
      <c r="C399" s="5">
        <f>Online_RAW!K399</f>
        <v>20.543333333333301</v>
      </c>
      <c r="D399" s="5">
        <f>Online_RAW!J399</f>
        <v>0.115</v>
      </c>
      <c r="E399" s="5">
        <f>(1-F399/100-G399/100)/(1-C399/100-D399/100-General!$B$17/100)</f>
        <v>1.0029161603284957</v>
      </c>
      <c r="F399" s="5">
        <f>N399*General!$B$14/(N399+O399)+O399*100/(N399+O399)</f>
        <v>20.820924988613754</v>
      </c>
      <c r="G399" s="5">
        <f>N399*General!$B$15/(N399+O399)</f>
        <v>3.9989431823932449E-2</v>
      </c>
      <c r="H399" s="5">
        <f>(N399+O399)*(1/General!$B$20)*((F399/100)-E399*(C399/100))*1000/B399</f>
        <v>10.794394222478982</v>
      </c>
      <c r="I399" s="5">
        <f>(N399+O399)*(1/General!$B$20)*((D399/100)*E399-(G399/100))*1000/B399</f>
        <v>3.736212257008567</v>
      </c>
      <c r="J399" s="5">
        <f t="shared" si="6"/>
        <v>0.34612523685933427</v>
      </c>
      <c r="K399" s="5">
        <f>MAX(Online_RAW!$L$2-Online_RAW!L399,0)</f>
        <v>0</v>
      </c>
      <c r="L399" s="5">
        <f>0.0039*(Online_RAW!M399)</f>
        <v>0</v>
      </c>
      <c r="M399" s="10">
        <f>Online_RAW!$N$2-Online_RAW!N399</f>
        <v>0</v>
      </c>
      <c r="N399" s="5">
        <f>Online_RAW!C399*60</f>
        <v>120.0052173913044</v>
      </c>
      <c r="O399" s="5">
        <f>MAX(0, Online_RAW!D399*60)</f>
        <v>3.1714285714285681E-2</v>
      </c>
      <c r="P399" s="5">
        <f>_xlfn.IFNA(VLOOKUP(A399,Sampling!$D$7:$E$14,2,FALSE),0)</f>
        <v>0</v>
      </c>
      <c r="Q399">
        <f>_xlfn.IFNA(VLOOKUP(A399,Refill!$D$6:$G$8,2,FALSE),0)</f>
        <v>0</v>
      </c>
    </row>
    <row r="400" spans="1:17" x14ac:dyDescent="0.25">
      <c r="A400" s="5">
        <f>ROUND((Online_RAW!B400-General!$B$10)*24,3)</f>
        <v>6.633</v>
      </c>
      <c r="B400" s="5">
        <f>General!$B$12+Online_ANA!K400/1000+Online_ANA!L400/1000+Online_ANA!M400/1000/General!$B$22-SUM($P$2:P400)/1000/General!$B$24+SUM($Q$2:Q400)/1000/General!$B$24</f>
        <v>1.08</v>
      </c>
      <c r="C400" s="5">
        <f>Online_RAW!K400</f>
        <v>20.55</v>
      </c>
      <c r="D400" s="5">
        <f>Online_RAW!J400</f>
        <v>0.12</v>
      </c>
      <c r="E400" s="5">
        <f>(1-F400/100-G400/100)/(1-C400/100-D400/100-General!$B$17/100)</f>
        <v>1.0033295471718349</v>
      </c>
      <c r="F400" s="5">
        <f>N400*General!$B$14/(N400+O400)+O400*100/(N400+O400)</f>
        <v>20.8</v>
      </c>
      <c r="G400" s="5">
        <f>N400*General!$B$15/(N400+O400)</f>
        <v>0.04</v>
      </c>
      <c r="H400" s="5">
        <f>(N400+O400)*(1/General!$B$20)*((F400/100)-E400*(C400/100))*1000/B400</f>
        <v>9.0029913294677808</v>
      </c>
      <c r="I400" s="5">
        <f>(N400+O400)*(1/General!$B$20)*((D400/100)*E400-(G400/100))*1000/B400</f>
        <v>3.9863705258964481</v>
      </c>
      <c r="J400" s="5">
        <f t="shared" si="6"/>
        <v>0.44278289070973764</v>
      </c>
      <c r="K400" s="5">
        <f>MAX(Online_RAW!$L$2-Online_RAW!L400,0)</f>
        <v>0</v>
      </c>
      <c r="L400" s="5">
        <f>0.0039*(Online_RAW!M400)</f>
        <v>0</v>
      </c>
      <c r="M400" s="10">
        <f>Online_RAW!$N$2-Online_RAW!N400</f>
        <v>0</v>
      </c>
      <c r="N400" s="5">
        <f>Online_RAW!C400*60</f>
        <v>120.02374999999981</v>
      </c>
      <c r="O400" s="5">
        <f>MAX(0, Online_RAW!D400*60)</f>
        <v>0</v>
      </c>
      <c r="P400" s="5">
        <f>_xlfn.IFNA(VLOOKUP(A400,Sampling!$D$7:$E$14,2,FALSE),0)</f>
        <v>0</v>
      </c>
      <c r="Q400">
        <f>_xlfn.IFNA(VLOOKUP(A400,Refill!$D$6:$G$8,2,FALSE),0)</f>
        <v>0</v>
      </c>
    </row>
    <row r="401" spans="1:17" x14ac:dyDescent="0.25">
      <c r="A401" s="5">
        <f>ROUND((Online_RAW!B401-General!$B$10)*24,3)</f>
        <v>6.65</v>
      </c>
      <c r="B401" s="5">
        <f>General!$B$12+Online_ANA!K401/1000+Online_ANA!L401/1000+Online_ANA!M401/1000/General!$B$22-SUM($P$2:P401)/1000/General!$B$24+SUM($Q$2:Q401)/1000/General!$B$24</f>
        <v>1.08</v>
      </c>
      <c r="C401" s="5">
        <f>Online_RAW!K401</f>
        <v>20.545000000000002</v>
      </c>
      <c r="D401" s="5">
        <f>Online_RAW!J401</f>
        <v>0.12</v>
      </c>
      <c r="E401" s="5">
        <f>(1-F401/100-G401/100)/(1-C401/100-D401/100-General!$B$17/100)</f>
        <v>1.0031566134254106</v>
      </c>
      <c r="F401" s="5">
        <f>N401*General!$B$14/(N401+O401)+O401*100/(N401+O401)</f>
        <v>20.808632583825716</v>
      </c>
      <c r="G401" s="5">
        <f>N401*General!$B$15/(N401+O401)</f>
        <v>3.9995640109178936E-2</v>
      </c>
      <c r="H401" s="5">
        <f>(N401+O401)*(1/General!$B$20)*((F401/100)-E401*(C401/100))*1000/B401</f>
        <v>9.8624238352049485</v>
      </c>
      <c r="I401" s="5">
        <f>(N401+O401)*(1/General!$B$20)*((D401/100)*E401-(G401/100))*1000/B401</f>
        <v>3.9881923965323187</v>
      </c>
      <c r="J401" s="5">
        <f t="shared" si="6"/>
        <v>0.40438258010125777</v>
      </c>
      <c r="K401" s="5">
        <f>MAX(Online_RAW!$L$2-Online_RAW!L401,0)</f>
        <v>0</v>
      </c>
      <c r="L401" s="5">
        <f>0.0039*(Online_RAW!M401)</f>
        <v>0</v>
      </c>
      <c r="M401" s="10">
        <f>Online_RAW!$N$2-Online_RAW!N401</f>
        <v>0</v>
      </c>
      <c r="N401" s="5">
        <f>Online_RAW!C401*60</f>
        <v>120.09</v>
      </c>
      <c r="O401" s="5">
        <f>MAX(0, Online_RAW!D401*60)</f>
        <v>1.309090909090908E-2</v>
      </c>
      <c r="P401" s="5">
        <f>_xlfn.IFNA(VLOOKUP(A401,Sampling!$D$7:$E$14,2,FALSE),0)</f>
        <v>0</v>
      </c>
      <c r="Q401">
        <f>_xlfn.IFNA(VLOOKUP(A401,Refill!$D$6:$G$8,2,FALSE),0)</f>
        <v>0</v>
      </c>
    </row>
    <row r="402" spans="1:17" x14ac:dyDescent="0.25">
      <c r="A402" s="5">
        <f>ROUND((Online_RAW!B402-General!$B$10)*24,3)</f>
        <v>6.6669999999999998</v>
      </c>
      <c r="B402" s="5">
        <f>General!$B$12+Online_ANA!K402/1000+Online_ANA!L402/1000+Online_ANA!M402/1000/General!$B$22-SUM($P$2:P402)/1000/General!$B$24+SUM($Q$2:Q402)/1000/General!$B$24</f>
        <v>1.08</v>
      </c>
      <c r="C402" s="5">
        <f>Online_RAW!K402</f>
        <v>20.545000000000002</v>
      </c>
      <c r="D402" s="5">
        <f>Online_RAW!J402</f>
        <v>0.12</v>
      </c>
      <c r="E402" s="5">
        <f>(1-F402/100-G402/100)/(1-C402/100-D402/100-General!$B$17/100)</f>
        <v>1.0032659666773909</v>
      </c>
      <c r="F402" s="5">
        <f>N402*General!$B$14/(N402+O402)+O402*100/(N402+O402)</f>
        <v>20.8</v>
      </c>
      <c r="G402" s="5">
        <f>N402*General!$B$15/(N402+O402)</f>
        <v>0.04</v>
      </c>
      <c r="H402" s="5">
        <f>(N402+O402)*(1/General!$B$20)*((F402/100)-E402*(C402/100))*1000/B402</f>
        <v>9.3303793557822274</v>
      </c>
      <c r="I402" s="5">
        <f>(N402+O402)*(1/General!$B$20)*((D402/100)*E402-(G402/100))*1000/B402</f>
        <v>3.9919330534481903</v>
      </c>
      <c r="J402" s="5">
        <f t="shared" si="6"/>
        <v>0.42784252399923134</v>
      </c>
      <c r="K402" s="5">
        <f>MAX(Online_RAW!$L$2-Online_RAW!L402,0)</f>
        <v>0</v>
      </c>
      <c r="L402" s="5">
        <f>0.0039*(Online_RAW!M402)</f>
        <v>0</v>
      </c>
      <c r="M402" s="10">
        <f>Online_RAW!$N$2-Online_RAW!N402</f>
        <v>0</v>
      </c>
      <c r="N402" s="5">
        <f>Online_RAW!C402*60</f>
        <v>120.2026363636362</v>
      </c>
      <c r="O402" s="5">
        <f>MAX(0, Online_RAW!D402*60)</f>
        <v>0</v>
      </c>
      <c r="P402" s="5">
        <f>_xlfn.IFNA(VLOOKUP(A402,Sampling!$D$7:$E$14,2,FALSE),0)</f>
        <v>0</v>
      </c>
      <c r="Q402">
        <f>_xlfn.IFNA(VLOOKUP(A402,Refill!$D$6:$G$8,2,FALSE),0)</f>
        <v>0</v>
      </c>
    </row>
    <row r="403" spans="1:17" x14ac:dyDescent="0.25">
      <c r="A403" s="5">
        <f>ROUND((Online_RAW!B403-General!$B$10)*24,3)</f>
        <v>6.6829999999999998</v>
      </c>
      <c r="B403" s="5">
        <f>General!$B$12+Online_ANA!K403/1000+Online_ANA!L403/1000+Online_ANA!M403/1000/General!$B$22-SUM($P$2:P403)/1000/General!$B$24+SUM($Q$2:Q403)/1000/General!$B$24</f>
        <v>1.08</v>
      </c>
      <c r="C403" s="5">
        <f>Online_RAW!K403</f>
        <v>20.535</v>
      </c>
      <c r="D403" s="5">
        <f>Online_RAW!J403</f>
        <v>0.12</v>
      </c>
      <c r="E403" s="5">
        <f>(1-F403/100-G403/100)/(1-C403/100-D403/100-General!$B$17/100)</f>
        <v>1.002962024233075</v>
      </c>
      <c r="F403" s="5">
        <f>N403*General!$B$14/(N403+O403)+O403*100/(N403+O403)</f>
        <v>20.813959190115835</v>
      </c>
      <c r="G403" s="5">
        <f>N403*General!$B$15/(N403+O403)</f>
        <v>3.9992949903981896E-2</v>
      </c>
      <c r="H403" s="5">
        <f>(N403+O403)*(1/General!$B$20)*((F403/100)-E403*(C403/100))*1000/B403</f>
        <v>10.817270664142519</v>
      </c>
      <c r="I403" s="5">
        <f>(N403+O403)*(1/General!$B$20)*((D403/100)*E403-(G403/100))*1000/B403</f>
        <v>3.9851776818111042</v>
      </c>
      <c r="J403" s="5">
        <f t="shared" si="6"/>
        <v>0.36840879788848363</v>
      </c>
      <c r="K403" s="5">
        <f>MAX(Online_RAW!$L$2-Online_RAW!L403,0)</f>
        <v>0</v>
      </c>
      <c r="L403" s="5">
        <f>0.0039*(Online_RAW!M403)</f>
        <v>0</v>
      </c>
      <c r="M403" s="10">
        <f>Online_RAW!$N$2-Online_RAW!N403</f>
        <v>0</v>
      </c>
      <c r="N403" s="5">
        <f>Online_RAW!C403*60</f>
        <v>120.02200000000019</v>
      </c>
      <c r="O403" s="5">
        <f>MAX(0, Online_RAW!D403*60)</f>
        <v>2.115789473684208E-2</v>
      </c>
      <c r="P403" s="5">
        <f>_xlfn.IFNA(VLOOKUP(A403,Sampling!$D$7:$E$14,2,FALSE),0)</f>
        <v>0</v>
      </c>
      <c r="Q403">
        <f>_xlfn.IFNA(VLOOKUP(A403,Refill!$D$6:$G$8,2,FALSE),0)</f>
        <v>0</v>
      </c>
    </row>
    <row r="404" spans="1:17" x14ac:dyDescent="0.25">
      <c r="A404" s="5">
        <f>ROUND((Online_RAW!B404-General!$B$10)*24,3)</f>
        <v>6.7</v>
      </c>
      <c r="B404" s="5">
        <f>General!$B$12+Online_ANA!K404/1000+Online_ANA!L404/1000+Online_ANA!M404/1000/General!$B$22-SUM($P$2:P404)/1000/General!$B$24+SUM($Q$2:Q404)/1000/General!$B$24</f>
        <v>1.08</v>
      </c>
      <c r="C404" s="5">
        <f>Online_RAW!K404</f>
        <v>20.535</v>
      </c>
      <c r="D404" s="5">
        <f>Online_RAW!J404</f>
        <v>0.13</v>
      </c>
      <c r="E404" s="5">
        <f>(1-F404/100-G404/100)/(1-C404/100-D404/100-General!$B$17/100)</f>
        <v>1.0032659666773909</v>
      </c>
      <c r="F404" s="5">
        <f>N404*General!$B$14/(N404+O404)+O404*100/(N404+O404)</f>
        <v>20.8</v>
      </c>
      <c r="G404" s="5">
        <f>N404*General!$B$15/(N404+O404)</f>
        <v>0.04</v>
      </c>
      <c r="H404" s="5">
        <f>(N404+O404)*(1/General!$B$20)*((F404/100)-E404*(C404/100))*1000/B404</f>
        <v>9.7990721078911385</v>
      </c>
      <c r="I404" s="5">
        <f>(N404+O404)*(1/General!$B$20)*((D404/100)*E404-(G404/100))*1000/B404</f>
        <v>4.4766424081888969</v>
      </c>
      <c r="J404" s="5">
        <f t="shared" si="6"/>
        <v>0.45684350098657622</v>
      </c>
      <c r="K404" s="5">
        <f>MAX(Online_RAW!$L$2-Online_RAW!L404,0)</f>
        <v>0</v>
      </c>
      <c r="L404" s="5">
        <f>0.0039*(Online_RAW!M404)</f>
        <v>0</v>
      </c>
      <c r="M404" s="10">
        <f>Online_RAW!$N$2-Online_RAW!N404</f>
        <v>0</v>
      </c>
      <c r="N404" s="5">
        <f>Online_RAW!C404*60</f>
        <v>119.8420000000002</v>
      </c>
      <c r="O404" s="5">
        <f>MAX(0, Online_RAW!D404*60)</f>
        <v>0</v>
      </c>
      <c r="P404" s="5">
        <f>_xlfn.IFNA(VLOOKUP(A404,Sampling!$D$7:$E$14,2,FALSE),0)</f>
        <v>0</v>
      </c>
      <c r="Q404">
        <f>_xlfn.IFNA(VLOOKUP(A404,Refill!$D$6:$G$8,2,FALSE),0)</f>
        <v>0</v>
      </c>
    </row>
    <row r="405" spans="1:17" x14ac:dyDescent="0.25">
      <c r="A405" s="5">
        <f>ROUND((Online_RAW!B405-General!$B$10)*24,3)</f>
        <v>6.7169999999999996</v>
      </c>
      <c r="B405" s="5">
        <f>General!$B$12+Online_ANA!K405/1000+Online_ANA!L405/1000+Online_ANA!M405/1000/General!$B$22-SUM($P$2:P405)/1000/General!$B$24+SUM($Q$2:Q405)/1000/General!$B$24</f>
        <v>1.08</v>
      </c>
      <c r="C405" s="5">
        <f>Online_RAW!K405</f>
        <v>20.526666666666699</v>
      </c>
      <c r="D405" s="5">
        <f>Online_RAW!J405</f>
        <v>0.12</v>
      </c>
      <c r="E405" s="5">
        <f>(1-F405/100-G405/100)/(1-C405/100-D405/100-General!$B$17/100)</f>
        <v>1.0030329071235147</v>
      </c>
      <c r="F405" s="5">
        <f>N405*General!$B$14/(N405+O405)+O405*100/(N405+O405)</f>
        <v>20.8</v>
      </c>
      <c r="G405" s="5">
        <f>N405*General!$B$15/(N405+O405)</f>
        <v>0.04</v>
      </c>
      <c r="H405" s="5">
        <f>(N405+O405)*(1/General!$B$20)*((F405/100)-E405*(C405/100))*1000/B405</f>
        <v>10.468086776775481</v>
      </c>
      <c r="I405" s="5">
        <f>(N405+O405)*(1/General!$B$20)*((D405/100)*E405-(G405/100))*1000/B405</f>
        <v>3.9855283316856349</v>
      </c>
      <c r="J405" s="5">
        <f t="shared" si="6"/>
        <v>0.3807313042654496</v>
      </c>
      <c r="K405" s="5">
        <f>MAX(Online_RAW!$L$2-Online_RAW!L405,0)</f>
        <v>0</v>
      </c>
      <c r="L405" s="5">
        <f>0.0039*(Online_RAW!M405)</f>
        <v>0</v>
      </c>
      <c r="M405" s="10">
        <f>Online_RAW!$N$2-Online_RAW!N405</f>
        <v>0</v>
      </c>
      <c r="N405" s="5">
        <f>Online_RAW!C405*60</f>
        <v>120.05154545454542</v>
      </c>
      <c r="O405" s="5">
        <f>MAX(0, Online_RAW!D405*60)</f>
        <v>0</v>
      </c>
      <c r="P405" s="5">
        <f>_xlfn.IFNA(VLOOKUP(A405,Sampling!$D$7:$E$14,2,FALSE),0)</f>
        <v>0</v>
      </c>
      <c r="Q405">
        <f>_xlfn.IFNA(VLOOKUP(A405,Refill!$D$6:$G$8,2,FALSE),0)</f>
        <v>0</v>
      </c>
    </row>
    <row r="406" spans="1:17" x14ac:dyDescent="0.25">
      <c r="A406" s="5">
        <f>ROUND((Online_RAW!B406-General!$B$10)*24,3)</f>
        <v>6.7329999999999997</v>
      </c>
      <c r="B406" s="5">
        <f>General!$B$12+Online_ANA!K406/1000+Online_ANA!L406/1000+Online_ANA!M406/1000/General!$B$22-SUM($P$2:P406)/1000/General!$B$24+SUM($Q$2:Q406)/1000/General!$B$24</f>
        <v>1.08</v>
      </c>
      <c r="C406" s="5">
        <f>Online_RAW!K406</f>
        <v>20.527999999999999</v>
      </c>
      <c r="D406" s="5">
        <f>Online_RAW!J406</f>
        <v>0.13</v>
      </c>
      <c r="E406" s="5">
        <f>(1-F406/100-G406/100)/(1-C406/100-D406/100-General!$B$17/100)</f>
        <v>1.002891451407496</v>
      </c>
      <c r="F406" s="5">
        <f>N406*General!$B$14/(N406+O406)+O406*100/(N406+O406)</f>
        <v>20.822541263377293</v>
      </c>
      <c r="G406" s="5">
        <f>N406*General!$B$15/(N406+O406)</f>
        <v>3.9988615523546822E-2</v>
      </c>
      <c r="H406" s="5">
        <f>(N406+O406)*(1/General!$B$20)*((F406/100)-E406*(C406/100))*1000/B406</f>
        <v>11.674560600967935</v>
      </c>
      <c r="I406" s="5">
        <f>(N406+O406)*(1/General!$B$20)*((D406/100)*E406-(G406/100))*1000/B406</f>
        <v>4.4868050059295372</v>
      </c>
      <c r="J406" s="5">
        <f t="shared" si="6"/>
        <v>0.38432324429902204</v>
      </c>
      <c r="K406" s="5">
        <f>MAX(Online_RAW!$L$2-Online_RAW!L406,0)</f>
        <v>0</v>
      </c>
      <c r="L406" s="5">
        <f>0.0039*(Online_RAW!M406)</f>
        <v>0</v>
      </c>
      <c r="M406" s="10">
        <f>Online_RAW!$N$2-Online_RAW!N406</f>
        <v>0</v>
      </c>
      <c r="N406" s="5">
        <f>Online_RAW!C406*60</f>
        <v>120.12942857142839</v>
      </c>
      <c r="O406" s="5">
        <f>MAX(0, Online_RAW!D406*60)</f>
        <v>3.4200000000000001E-2</v>
      </c>
      <c r="P406" s="5">
        <f>_xlfn.IFNA(VLOOKUP(A406,Sampling!$D$7:$E$14,2,FALSE),0)</f>
        <v>0</v>
      </c>
      <c r="Q406">
        <f>_xlfn.IFNA(VLOOKUP(A406,Refill!$D$6:$G$8,2,FALSE),0)</f>
        <v>0</v>
      </c>
    </row>
    <row r="407" spans="1:17" x14ac:dyDescent="0.25">
      <c r="A407" s="5">
        <f>ROUND((Online_RAW!B407-General!$B$10)*24,3)</f>
        <v>6.75</v>
      </c>
      <c r="B407" s="5">
        <f>General!$B$12+Online_ANA!K407/1000+Online_ANA!L407/1000+Online_ANA!M407/1000/General!$B$22-SUM($P$2:P407)/1000/General!$B$24+SUM($Q$2:Q407)/1000/General!$B$24</f>
        <v>1.08</v>
      </c>
      <c r="C407" s="5">
        <f>Online_RAW!K407</f>
        <v>20.527999999999999</v>
      </c>
      <c r="D407" s="5">
        <f>Online_RAW!J407</f>
        <v>0.13</v>
      </c>
      <c r="E407" s="5">
        <f>(1-F407/100-G407/100)/(1-C407/100-D407/100-General!$B$17/100)</f>
        <v>1.0031769675216242</v>
      </c>
      <c r="F407" s="5">
        <f>N407*General!$B$14/(N407+O407)+O407*100/(N407+O407)</f>
        <v>20.8</v>
      </c>
      <c r="G407" s="5">
        <f>N407*General!$B$15/(N407+O407)</f>
        <v>0.04</v>
      </c>
      <c r="H407" s="5">
        <f>(N407+O407)*(1/General!$B$20)*((F407/100)-E407*(C407/100))*1000/B407</f>
        <v>10.2548705185907</v>
      </c>
      <c r="I407" s="5">
        <f>(N407+O407)*(1/General!$B$20)*((D407/100)*E407-(G407/100))*1000/B407</f>
        <v>4.4837956826242813</v>
      </c>
      <c r="J407" s="5">
        <f t="shared" si="6"/>
        <v>0.43723571882216977</v>
      </c>
      <c r="K407" s="5">
        <f>MAX(Online_RAW!$L$2-Online_RAW!L407,0)</f>
        <v>0</v>
      </c>
      <c r="L407" s="5">
        <f>0.0039*(Online_RAW!M407)</f>
        <v>0</v>
      </c>
      <c r="M407" s="10">
        <f>Online_RAW!$N$2-Online_RAW!N407</f>
        <v>0</v>
      </c>
      <c r="N407" s="5">
        <f>Online_RAW!C407*60</f>
        <v>120.0488571428574</v>
      </c>
      <c r="O407" s="5">
        <f>MAX(0, Online_RAW!D407*60)</f>
        <v>0</v>
      </c>
      <c r="P407" s="5">
        <f>_xlfn.IFNA(VLOOKUP(A407,Sampling!$D$7:$E$14,2,FALSE),0)</f>
        <v>0</v>
      </c>
      <c r="Q407">
        <f>_xlfn.IFNA(VLOOKUP(A407,Refill!$D$6:$G$8,2,FALSE),0)</f>
        <v>0</v>
      </c>
    </row>
    <row r="408" spans="1:17" x14ac:dyDescent="0.25">
      <c r="A408" s="5">
        <f>ROUND((Online_RAW!B408-General!$B$10)*24,3)</f>
        <v>6.7670000000000003</v>
      </c>
      <c r="B408" s="5">
        <f>General!$B$12+Online_ANA!K408/1000+Online_ANA!L408/1000+Online_ANA!M408/1000/General!$B$22-SUM($P$2:P408)/1000/General!$B$24+SUM($Q$2:Q408)/1000/General!$B$24</f>
        <v>1.08</v>
      </c>
      <c r="C408" s="5">
        <f>Online_RAW!K408</f>
        <v>20.535</v>
      </c>
      <c r="D408" s="5">
        <f>Online_RAW!J408</f>
        <v>0.13</v>
      </c>
      <c r="E408" s="5">
        <f>(1-F408/100-G408/100)/(1-C408/100-D408/100-General!$B$17/100)</f>
        <v>1.003218103870674</v>
      </c>
      <c r="F408" s="5">
        <f>N408*General!$B$14/(N408+O408)+O408*100/(N408+O408)</f>
        <v>20.803778394182476</v>
      </c>
      <c r="G408" s="5">
        <f>N408*General!$B$15/(N408+O408)</f>
        <v>3.9998091720109867E-2</v>
      </c>
      <c r="H408" s="5">
        <f>(N408+O408)*(1/General!$B$20)*((F408/100)-E408*(C408/100))*1000/B408</f>
        <v>10.052287579015374</v>
      </c>
      <c r="I408" s="5">
        <f>(N408+O408)*(1/General!$B$20)*((D408/100)*E408-(G408/100))*1000/B408</f>
        <v>4.4842355667755145</v>
      </c>
      <c r="J408" s="5">
        <f t="shared" si="6"/>
        <v>0.44609105455126141</v>
      </c>
      <c r="K408" s="5">
        <f>MAX(Online_RAW!$L$2-Online_RAW!L408,0)</f>
        <v>0</v>
      </c>
      <c r="L408" s="5">
        <f>0.0039*(Online_RAW!M408)</f>
        <v>0</v>
      </c>
      <c r="M408" s="10">
        <f>Online_RAW!$N$2-Online_RAW!N408</f>
        <v>0</v>
      </c>
      <c r="N408" s="5">
        <f>Online_RAW!C408*60</f>
        <v>120.045272727273</v>
      </c>
      <c r="O408" s="5">
        <f>MAX(0, Online_RAW!D408*60)</f>
        <v>5.7272727272727302E-3</v>
      </c>
      <c r="P408" s="5">
        <f>_xlfn.IFNA(VLOOKUP(A408,Sampling!$D$7:$E$14,2,FALSE),0)</f>
        <v>0</v>
      </c>
      <c r="Q408">
        <f>_xlfn.IFNA(VLOOKUP(A408,Refill!$D$6:$G$8,2,FALSE),0)</f>
        <v>0</v>
      </c>
    </row>
    <row r="409" spans="1:17" x14ac:dyDescent="0.25">
      <c r="A409" s="5">
        <f>ROUND((Online_RAW!B409-General!$B$10)*24,3)</f>
        <v>6.7830000000000004</v>
      </c>
      <c r="B409" s="5">
        <f>General!$B$12+Online_ANA!K409/1000+Online_ANA!L409/1000+Online_ANA!M409/1000/General!$B$22-SUM($P$2:P409)/1000/General!$B$24+SUM($Q$2:Q409)/1000/General!$B$24</f>
        <v>1.08</v>
      </c>
      <c r="C409" s="5">
        <f>Online_RAW!K409</f>
        <v>20.535</v>
      </c>
      <c r="D409" s="5">
        <f>Online_RAW!J409</f>
        <v>0.13</v>
      </c>
      <c r="E409" s="5">
        <f>(1-F409/100-G409/100)/(1-C409/100-D409/100-General!$B$17/100)</f>
        <v>1.0031078917487051</v>
      </c>
      <c r="F409" s="5">
        <f>N409*General!$B$14/(N409+O409)+O409*100/(N409+O409)</f>
        <v>20.812478779075271</v>
      </c>
      <c r="G409" s="5">
        <f>N409*General!$B$15/(N409+O409)</f>
        <v>3.9993697586325622E-2</v>
      </c>
      <c r="H409" s="5">
        <f>(N409+O409)*(1/General!$B$20)*((F409/100)-E409*(C409/100))*1000/B409</f>
        <v>10.587450105771337</v>
      </c>
      <c r="I409" s="5">
        <f>(N409+O409)*(1/General!$B$20)*((D409/100)*E409-(G409/100))*1000/B409</f>
        <v>4.4801217164806912</v>
      </c>
      <c r="J409" s="5">
        <f t="shared" si="6"/>
        <v>0.42315398625005346</v>
      </c>
      <c r="K409" s="5">
        <f>MAX(Online_RAW!$L$2-Online_RAW!L409,0)</f>
        <v>0</v>
      </c>
      <c r="L409" s="5">
        <f>0.0039*(Online_RAW!M409)</f>
        <v>0</v>
      </c>
      <c r="M409" s="10">
        <f>Online_RAW!$N$2-Online_RAW!N409</f>
        <v>0</v>
      </c>
      <c r="N409" s="5">
        <f>Online_RAW!C409*60</f>
        <v>119.93514285714299</v>
      </c>
      <c r="O409" s="5">
        <f>MAX(0, Online_RAW!D409*60)</f>
        <v>1.89E-2</v>
      </c>
      <c r="P409" s="5">
        <f>_xlfn.IFNA(VLOOKUP(A409,Sampling!$D$7:$E$14,2,FALSE),0)</f>
        <v>0</v>
      </c>
      <c r="Q409">
        <f>_xlfn.IFNA(VLOOKUP(A409,Refill!$D$6:$G$8,2,FALSE),0)</f>
        <v>0</v>
      </c>
    </row>
    <row r="410" spans="1:17" x14ac:dyDescent="0.25">
      <c r="A410" s="5">
        <f>ROUND((Online_RAW!B410-General!$B$10)*24,3)</f>
        <v>6.8</v>
      </c>
      <c r="B410" s="5">
        <f>General!$B$12+Online_ANA!K410/1000+Online_ANA!L410/1000+Online_ANA!M410/1000/General!$B$22-SUM($P$2:P410)/1000/General!$B$24+SUM($Q$2:Q410)/1000/General!$B$24</f>
        <v>1.08</v>
      </c>
      <c r="C410" s="5">
        <f>Online_RAW!K410</f>
        <v>20.54</v>
      </c>
      <c r="D410" s="5">
        <f>Online_RAW!J410</f>
        <v>0.13</v>
      </c>
      <c r="E410" s="5">
        <f>(1-F410/100-G410/100)/(1-C410/100-D410/100-General!$B$17/100)</f>
        <v>1.003109119450974</v>
      </c>
      <c r="F410" s="5">
        <f>N410*General!$B$14/(N410+O410)+O410*100/(N410+O410)</f>
        <v>20.817399941565945</v>
      </c>
      <c r="G410" s="5">
        <f>N410*General!$B$15/(N410+O410)</f>
        <v>3.9991212150724272E-2</v>
      </c>
      <c r="H410" s="5">
        <f>(N410+O410)*(1/General!$B$20)*((F410/100)-E410*(C410/100))*1000/B410</f>
        <v>10.579265220662982</v>
      </c>
      <c r="I410" s="5">
        <f>(N410+O410)*(1/General!$B$20)*((D410/100)*E410-(G410/100))*1000/B410</f>
        <v>4.4792964791420946</v>
      </c>
      <c r="J410" s="5">
        <f t="shared" si="6"/>
        <v>0.42340336362806352</v>
      </c>
      <c r="K410" s="5">
        <f>MAX(Online_RAW!$L$2-Online_RAW!L410,0)</f>
        <v>0</v>
      </c>
      <c r="L410" s="5">
        <f>0.0039*(Online_RAW!M410)</f>
        <v>0</v>
      </c>
      <c r="M410" s="10">
        <f>Online_RAW!$N$2-Online_RAW!N410</f>
        <v>0</v>
      </c>
      <c r="N410" s="5">
        <f>Online_RAW!C410*60</f>
        <v>119.9020909090908</v>
      </c>
      <c r="O410" s="5">
        <f>MAX(0, Online_RAW!D410*60)</f>
        <v>2.634782608695654E-2</v>
      </c>
      <c r="P410" s="5">
        <f>_xlfn.IFNA(VLOOKUP(A410,Sampling!$D$7:$E$14,2,FALSE),0)</f>
        <v>0</v>
      </c>
      <c r="Q410">
        <f>_xlfn.IFNA(VLOOKUP(A410,Refill!$D$6:$G$8,2,FALSE),0)</f>
        <v>0</v>
      </c>
    </row>
    <row r="411" spans="1:17" x14ac:dyDescent="0.25">
      <c r="A411" s="5">
        <f>ROUND((Online_RAW!B411-General!$B$10)*24,3)</f>
        <v>6.8170000000000002</v>
      </c>
      <c r="B411" s="5">
        <f>General!$B$12+Online_ANA!K411/1000+Online_ANA!L411/1000+Online_ANA!M411/1000/General!$B$22-SUM($P$2:P411)/1000/General!$B$24+SUM($Q$2:Q411)/1000/General!$B$24</f>
        <v>1.08</v>
      </c>
      <c r="C411" s="5">
        <f>Online_RAW!K411</f>
        <v>20.524999999999999</v>
      </c>
      <c r="D411" s="5">
        <f>Online_RAW!J411</f>
        <v>0.13</v>
      </c>
      <c r="E411" s="5">
        <f>(1-F411/100-G411/100)/(1-C411/100-D411/100-General!$B$17/100)</f>
        <v>1.0031000954638543</v>
      </c>
      <c r="F411" s="5">
        <f>N411*General!$B$14/(N411+O411)+O411*100/(N411+O411)</f>
        <v>20.803058165100939</v>
      </c>
      <c r="G411" s="5">
        <f>N411*General!$B$15/(N411+O411)</f>
        <v>3.9998455472171242E-2</v>
      </c>
      <c r="H411" s="5">
        <f>(N411+O411)*(1/General!$B$20)*((F411/100)-E411*(C411/100))*1000/B411</f>
        <v>10.636078786510236</v>
      </c>
      <c r="I411" s="5">
        <f>(N411+O411)*(1/General!$B$20)*((D411/100)*E411-(G411/100))*1000/B411</f>
        <v>4.4842409839233817</v>
      </c>
      <c r="J411" s="5">
        <f t="shared" si="6"/>
        <v>0.42160659712400356</v>
      </c>
      <c r="K411" s="5">
        <f>MAX(Online_RAW!$L$2-Online_RAW!L411,0)</f>
        <v>0</v>
      </c>
      <c r="L411" s="5">
        <f>0.0039*(Online_RAW!M411)</f>
        <v>0</v>
      </c>
      <c r="M411" s="10">
        <f>Online_RAW!$N$2-Online_RAW!N411</f>
        <v>0</v>
      </c>
      <c r="N411" s="5">
        <f>Online_RAW!C411*60</f>
        <v>120.06736363636381</v>
      </c>
      <c r="O411" s="5">
        <f>MAX(0, Online_RAW!D411*60)</f>
        <v>4.6363636363636381E-3</v>
      </c>
      <c r="P411" s="5">
        <f>_xlfn.IFNA(VLOOKUP(A411,Sampling!$D$7:$E$14,2,FALSE),0)</f>
        <v>0</v>
      </c>
      <c r="Q411">
        <f>_xlfn.IFNA(VLOOKUP(A411,Refill!$D$6:$G$8,2,FALSE),0)</f>
        <v>0</v>
      </c>
    </row>
    <row r="412" spans="1:17" x14ac:dyDescent="0.25">
      <c r="A412" s="5">
        <f>ROUND((Online_RAW!B412-General!$B$10)*24,3)</f>
        <v>6.8330000000000002</v>
      </c>
      <c r="B412" s="5">
        <f>General!$B$12+Online_ANA!K412/1000+Online_ANA!L412/1000+Online_ANA!M412/1000/General!$B$22-SUM($P$2:P412)/1000/General!$B$24+SUM($Q$2:Q412)/1000/General!$B$24</f>
        <v>1.08</v>
      </c>
      <c r="C412" s="5">
        <f>Online_RAW!K412</f>
        <v>20.504999999999999</v>
      </c>
      <c r="D412" s="5">
        <f>Online_RAW!J412</f>
        <v>0.13</v>
      </c>
      <c r="E412" s="5">
        <f>(1-F412/100-G412/100)/(1-C412/100-D412/100-General!$B$17/100)</f>
        <v>1.0028208191523764</v>
      </c>
      <c r="F412" s="5">
        <f>N412*General!$B$14/(N412+O412)+O412*100/(N412+O412)</f>
        <v>20.805041088416818</v>
      </c>
      <c r="G412" s="5">
        <f>N412*General!$B$15/(N412+O412)</f>
        <v>3.9997453995749083E-2</v>
      </c>
      <c r="H412" s="5">
        <f>(N412+O412)*(1/General!$B$20)*((F412/100)-E412*(C412/100))*1000/B412</f>
        <v>12.003802111484626</v>
      </c>
      <c r="I412" s="5">
        <f>(N412+O412)*(1/General!$B$20)*((D412/100)*E412-(G412/100))*1000/B412</f>
        <v>4.478834704049441</v>
      </c>
      <c r="J412" s="5">
        <f t="shared" si="6"/>
        <v>0.37311800564958664</v>
      </c>
      <c r="K412" s="5">
        <f>MAX(Online_RAW!$L$2-Online_RAW!L412,0)</f>
        <v>0</v>
      </c>
      <c r="L412" s="5">
        <f>0.0039*(Online_RAW!M412)</f>
        <v>0</v>
      </c>
      <c r="M412" s="10">
        <f>Online_RAW!$N$2-Online_RAW!N412</f>
        <v>0</v>
      </c>
      <c r="N412" s="5">
        <f>Online_RAW!C412*60</f>
        <v>119.9664545454546</v>
      </c>
      <c r="O412" s="5">
        <f>MAX(0, Online_RAW!D412*60)</f>
        <v>7.6363636363636208E-3</v>
      </c>
      <c r="P412" s="5">
        <f>_xlfn.IFNA(VLOOKUP(A412,Sampling!$D$7:$E$14,2,FALSE),0)</f>
        <v>0</v>
      </c>
      <c r="Q412">
        <f>_xlfn.IFNA(VLOOKUP(A412,Refill!$D$6:$G$8,2,FALSE),0)</f>
        <v>0</v>
      </c>
    </row>
    <row r="413" spans="1:17" x14ac:dyDescent="0.25">
      <c r="A413" s="5">
        <f>ROUND((Online_RAW!B413-General!$B$10)*24,3)</f>
        <v>6.85</v>
      </c>
      <c r="B413" s="5">
        <f>General!$B$12+Online_ANA!K413/1000+Online_ANA!L413/1000+Online_ANA!M413/1000/General!$B$22-SUM($P$2:P413)/1000/General!$B$24+SUM($Q$2:Q413)/1000/General!$B$24</f>
        <v>1.08</v>
      </c>
      <c r="C413" s="5">
        <f>Online_RAW!K413</f>
        <v>20.51</v>
      </c>
      <c r="D413" s="5">
        <f>Online_RAW!J413</f>
        <v>0.13500000000000001</v>
      </c>
      <c r="E413" s="5">
        <f>(1-F413/100-G413/100)/(1-C413/100-D413/100-General!$B$17/100)</f>
        <v>1.0030117252604802</v>
      </c>
      <c r="F413" s="5">
        <f>N413*General!$B$14/(N413+O413)+O413*100/(N413+O413)</f>
        <v>20.8</v>
      </c>
      <c r="G413" s="5">
        <f>N413*General!$B$15/(N413+O413)</f>
        <v>4.0000000000000008E-2</v>
      </c>
      <c r="H413" s="5">
        <f>(N413+O413)*(1/General!$B$20)*((F413/100)-E413*(C413/100))*1000/B413</f>
        <v>11.311493748636723</v>
      </c>
      <c r="I413" s="5">
        <f>(N413+O413)*(1/General!$B$20)*((D413/100)*E413-(G413/100))*1000/B413</f>
        <v>4.7285337595545629</v>
      </c>
      <c r="J413" s="5">
        <f t="shared" si="6"/>
        <v>0.4180291184021962</v>
      </c>
      <c r="K413" s="5">
        <f>MAX(Online_RAW!$L$2-Online_RAW!L413,0)</f>
        <v>0</v>
      </c>
      <c r="L413" s="5">
        <f>0.0039*(Online_RAW!M413)</f>
        <v>0</v>
      </c>
      <c r="M413" s="10">
        <f>Online_RAW!$N$2-Online_RAW!N413</f>
        <v>0</v>
      </c>
      <c r="N413" s="5">
        <f>Online_RAW!C413*60</f>
        <v>119.9751428571426</v>
      </c>
      <c r="O413" s="5">
        <f>MAX(0, Online_RAW!D413*60)</f>
        <v>0</v>
      </c>
      <c r="P413" s="5">
        <f>_xlfn.IFNA(VLOOKUP(A413,Sampling!$D$7:$E$14,2,FALSE),0)</f>
        <v>0</v>
      </c>
      <c r="Q413">
        <f>_xlfn.IFNA(VLOOKUP(A413,Refill!$D$6:$G$8,2,FALSE),0)</f>
        <v>0</v>
      </c>
    </row>
    <row r="414" spans="1:17" x14ac:dyDescent="0.25">
      <c r="A414" s="5">
        <f>ROUND((Online_RAW!B414-General!$B$10)*24,3)</f>
        <v>6.867</v>
      </c>
      <c r="B414" s="5">
        <f>General!$B$12+Online_ANA!K414/1000+Online_ANA!L414/1000+Online_ANA!M414/1000/General!$B$22-SUM($P$2:P414)/1000/General!$B$24+SUM($Q$2:Q414)/1000/General!$B$24</f>
        <v>1.08</v>
      </c>
      <c r="C414" s="5">
        <f>Online_RAW!K414</f>
        <v>20.504999999999999</v>
      </c>
      <c r="D414" s="5">
        <f>Online_RAW!J414</f>
        <v>0.13500000000000001</v>
      </c>
      <c r="E414" s="5">
        <f>(1-F414/100-G414/100)/(1-C414/100-D414/100-General!$B$17/100)</f>
        <v>1.0029459057356924</v>
      </c>
      <c r="F414" s="5">
        <f>N414*General!$B$14/(N414+O414)+O414*100/(N414+O414)</f>
        <v>20.800179990162878</v>
      </c>
      <c r="G414" s="5">
        <f>N414*General!$B$15/(N414+O414)</f>
        <v>3.9999909095877341E-2</v>
      </c>
      <c r="H414" s="5">
        <f>(N414+O414)*(1/General!$B$20)*((F414/100)-E414*(C414/100))*1000/B414</f>
        <v>11.638907445051398</v>
      </c>
      <c r="I414" s="5">
        <f>(N414+O414)*(1/General!$B$20)*((D414/100)*E414-(G414/100))*1000/B414</f>
        <v>4.7293359318380297</v>
      </c>
      <c r="J414" s="5">
        <f t="shared" si="6"/>
        <v>0.40633847757323965</v>
      </c>
      <c r="K414" s="5">
        <f>MAX(Online_RAW!$L$2-Online_RAW!L414,0)</f>
        <v>0</v>
      </c>
      <c r="L414" s="5">
        <f>0.0039*(Online_RAW!M414)</f>
        <v>0</v>
      </c>
      <c r="M414" s="10">
        <f>Online_RAW!$N$2-Online_RAW!N414</f>
        <v>0</v>
      </c>
      <c r="N414" s="5">
        <f>Online_RAW!C414*60</f>
        <v>120.00628571428561</v>
      </c>
      <c r="O414" s="5">
        <f>MAX(0, Online_RAW!D414*60)</f>
        <v>2.7272727272727062E-4</v>
      </c>
      <c r="P414" s="5">
        <f>_xlfn.IFNA(VLOOKUP(A414,Sampling!$D$7:$E$14,2,FALSE),0)</f>
        <v>0</v>
      </c>
      <c r="Q414">
        <f>_xlfn.IFNA(VLOOKUP(A414,Refill!$D$6:$G$8,2,FALSE),0)</f>
        <v>0</v>
      </c>
    </row>
    <row r="415" spans="1:17" x14ac:dyDescent="0.25">
      <c r="A415" s="5">
        <f>ROUND((Online_RAW!B415-General!$B$10)*24,3)</f>
        <v>6.883</v>
      </c>
      <c r="B415" s="5">
        <f>General!$B$12+Online_ANA!K415/1000+Online_ANA!L415/1000+Online_ANA!M415/1000/General!$B$22-SUM($P$2:P415)/1000/General!$B$24+SUM($Q$2:Q415)/1000/General!$B$24</f>
        <v>1.08</v>
      </c>
      <c r="C415" s="5">
        <f>Online_RAW!K415</f>
        <v>20.515000000000001</v>
      </c>
      <c r="D415" s="5">
        <f>Online_RAW!J415</f>
        <v>0.14000000000000001</v>
      </c>
      <c r="E415" s="5">
        <f>(1-F415/100-G415/100)/(1-C415/100-D415/100-General!$B$17/100)</f>
        <v>1.0031388298598249</v>
      </c>
      <c r="F415" s="5">
        <f>N415*General!$B$14/(N415+O415)+O415*100/(N415+O415)</f>
        <v>20.8</v>
      </c>
      <c r="G415" s="5">
        <f>N415*General!$B$15/(N415+O415)</f>
        <v>0.04</v>
      </c>
      <c r="H415" s="5">
        <f>(N415+O415)*(1/General!$B$20)*((F415/100)-E415*(C415/100))*1000/B415</f>
        <v>10.935943014106394</v>
      </c>
      <c r="I415" s="5">
        <f>(N415+O415)*(1/General!$B$20)*((D415/100)*E415-(G415/100))*1000/B415</f>
        <v>4.9789916971004926</v>
      </c>
      <c r="J415" s="5">
        <f t="shared" si="6"/>
        <v>0.45528690947621397</v>
      </c>
      <c r="K415" s="5">
        <f>MAX(Online_RAW!$L$2-Online_RAW!L415,0)</f>
        <v>0</v>
      </c>
      <c r="L415" s="5">
        <f>0.0039*(Online_RAW!M415)</f>
        <v>0</v>
      </c>
      <c r="M415" s="10">
        <f>Online_RAW!$N$2-Online_RAW!N415</f>
        <v>0</v>
      </c>
      <c r="N415" s="5">
        <f>Online_RAW!C415*60</f>
        <v>119.999727272727</v>
      </c>
      <c r="O415" s="5">
        <f>MAX(0, Online_RAW!D415*60)</f>
        <v>0</v>
      </c>
      <c r="P415" s="5">
        <f>_xlfn.IFNA(VLOOKUP(A415,Sampling!$D$7:$E$14,2,FALSE),0)</f>
        <v>0</v>
      </c>
      <c r="Q415">
        <f>_xlfn.IFNA(VLOOKUP(A415,Refill!$D$6:$G$8,2,FALSE),0)</f>
        <v>0</v>
      </c>
    </row>
    <row r="416" spans="1:17" x14ac:dyDescent="0.25">
      <c r="A416" s="5">
        <f>ROUND((Online_RAW!B416-General!$B$10)*24,3)</f>
        <v>6.9</v>
      </c>
      <c r="B416" s="5">
        <f>General!$B$12+Online_ANA!K416/1000+Online_ANA!L416/1000+Online_ANA!M416/1000/General!$B$22-SUM($P$2:P416)/1000/General!$B$24+SUM($Q$2:Q416)/1000/General!$B$24</f>
        <v>1.08</v>
      </c>
      <c r="C416" s="5">
        <f>Online_RAW!K416</f>
        <v>20.515000000000001</v>
      </c>
      <c r="D416" s="5">
        <f>Online_RAW!J416</f>
        <v>0.14000000000000001</v>
      </c>
      <c r="E416" s="5">
        <f>(1-F416/100-G416/100)/(1-C416/100-D416/100-General!$B$17/100)</f>
        <v>1.0031388298598249</v>
      </c>
      <c r="F416" s="5">
        <f>N416*General!$B$14/(N416+O416)+O416*100/(N416+O416)</f>
        <v>20.8</v>
      </c>
      <c r="G416" s="5">
        <f>N416*General!$B$15/(N416+O416)</f>
        <v>0.04</v>
      </c>
      <c r="H416" s="5">
        <f>(N416+O416)*(1/General!$B$20)*((F416/100)-E416*(C416/100))*1000/B416</f>
        <v>10.950541234455867</v>
      </c>
      <c r="I416" s="5">
        <f>(N416+O416)*(1/General!$B$20)*((D416/100)*E416-(G416/100))*1000/B416</f>
        <v>4.9856380757272563</v>
      </c>
      <c r="J416" s="5">
        <f t="shared" si="6"/>
        <v>0.45528690947621392</v>
      </c>
      <c r="K416" s="5">
        <f>MAX(Online_RAW!$L$2-Online_RAW!L416,0)</f>
        <v>0</v>
      </c>
      <c r="L416" s="5">
        <f>0.0039*(Online_RAW!M416)</f>
        <v>0</v>
      </c>
      <c r="M416" s="10">
        <f>Online_RAW!$N$2-Online_RAW!N416</f>
        <v>0</v>
      </c>
      <c r="N416" s="5">
        <f>Online_RAW!C416*60</f>
        <v>120.159913043478</v>
      </c>
      <c r="O416" s="5">
        <f>MAX(0, Online_RAW!D416*60)</f>
        <v>0</v>
      </c>
      <c r="P416" s="5">
        <f>_xlfn.IFNA(VLOOKUP(A416,Sampling!$D$7:$E$14,2,FALSE),0)</f>
        <v>0</v>
      </c>
      <c r="Q416">
        <f>_xlfn.IFNA(VLOOKUP(A416,Refill!$D$6:$G$8,2,FALSE),0)</f>
        <v>0</v>
      </c>
    </row>
    <row r="417" spans="1:17" x14ac:dyDescent="0.25">
      <c r="A417" s="5">
        <f>ROUND((Online_RAW!B417-General!$B$10)*24,3)</f>
        <v>6.9169999999999998</v>
      </c>
      <c r="B417" s="5">
        <f>General!$B$12+Online_ANA!K417/1000+Online_ANA!L417/1000+Online_ANA!M417/1000/General!$B$22-SUM($P$2:P417)/1000/General!$B$24+SUM($Q$2:Q417)/1000/General!$B$24</f>
        <v>1.08</v>
      </c>
      <c r="C417" s="5">
        <f>Online_RAW!K417</f>
        <v>20.51</v>
      </c>
      <c r="D417" s="5">
        <f>Online_RAW!J417</f>
        <v>0.14000000000000001</v>
      </c>
      <c r="E417" s="5">
        <f>(1-F417/100-G417/100)/(1-C417/100-D417/100-General!$B$17/100)</f>
        <v>1.0030752735336406</v>
      </c>
      <c r="F417" s="5">
        <f>N417*General!$B$14/(N417+O417)+O417*100/(N417+O417)</f>
        <v>20.8</v>
      </c>
      <c r="G417" s="5">
        <f>N417*General!$B$15/(N417+O417)</f>
        <v>0.04</v>
      </c>
      <c r="H417" s="5">
        <f>(N417+O417)*(1/General!$B$20)*((F417/100)-E417*(C417/100))*1000/B417</f>
        <v>11.256000159950876</v>
      </c>
      <c r="I417" s="5">
        <f>(N417+O417)*(1/General!$B$20)*((D417/100)*E417-(G417/100))*1000/B417</f>
        <v>4.9815598854358809</v>
      </c>
      <c r="J417" s="5">
        <f t="shared" si="6"/>
        <v>0.44256927990818556</v>
      </c>
      <c r="K417" s="5">
        <f>MAX(Online_RAW!$L$2-Online_RAW!L417,0)</f>
        <v>0</v>
      </c>
      <c r="L417" s="5">
        <f>0.0039*(Online_RAW!M417)</f>
        <v>0</v>
      </c>
      <c r="M417" s="10">
        <f>Online_RAW!$N$2-Online_RAW!N417</f>
        <v>0</v>
      </c>
      <c r="N417" s="5">
        <f>Online_RAW!C417*60</f>
        <v>120.07226086956541</v>
      </c>
      <c r="O417" s="5">
        <f>MAX(0, Online_RAW!D417*60)</f>
        <v>0</v>
      </c>
      <c r="P417" s="5">
        <f>_xlfn.IFNA(VLOOKUP(A417,Sampling!$D$7:$E$14,2,FALSE),0)</f>
        <v>0</v>
      </c>
      <c r="Q417">
        <f>_xlfn.IFNA(VLOOKUP(A417,Refill!$D$6:$G$8,2,FALSE),0)</f>
        <v>0</v>
      </c>
    </row>
    <row r="418" spans="1:17" x14ac:dyDescent="0.25">
      <c r="A418" s="5">
        <f>ROUND((Online_RAW!B418-General!$B$10)*24,3)</f>
        <v>6.9329999999999998</v>
      </c>
      <c r="B418" s="5">
        <f>General!$B$12+Online_ANA!K418/1000+Online_ANA!L418/1000+Online_ANA!M418/1000/General!$B$22-SUM($P$2:P418)/1000/General!$B$24+SUM($Q$2:Q418)/1000/General!$B$24</f>
        <v>1.08</v>
      </c>
      <c r="C418" s="5">
        <f>Online_RAW!K418</f>
        <v>20.5066666666667</v>
      </c>
      <c r="D418" s="5">
        <f>Online_RAW!J418</f>
        <v>0.14000000000000001</v>
      </c>
      <c r="E418" s="5">
        <f>(1-F418/100-G418/100)/(1-C418/100-D418/100-General!$B$17/100)</f>
        <v>1.0029086441964163</v>
      </c>
      <c r="F418" s="5">
        <f>N418*General!$B$14/(N418+O418)+O418*100/(N418+O418)</f>
        <v>20.809811865349843</v>
      </c>
      <c r="G418" s="5">
        <f>N418*General!$B$15/(N418+O418)</f>
        <v>3.9995044512449569E-2</v>
      </c>
      <c r="H418" s="5">
        <f>(N418+O418)*(1/General!$B$20)*((F418/100)-E418*(C418/100))*1000/B418</f>
        <v>12.073278545888023</v>
      </c>
      <c r="I418" s="5">
        <f>(N418+O418)*(1/General!$B$20)*((D418/100)*E418-(G418/100))*1000/B418</f>
        <v>4.9786899684448418</v>
      </c>
      <c r="J418" s="5">
        <f t="shared" si="6"/>
        <v>0.41237265830667913</v>
      </c>
      <c r="K418" s="5">
        <f>MAX(Online_RAW!$L$2-Online_RAW!L418,0)</f>
        <v>0</v>
      </c>
      <c r="L418" s="5">
        <f>0.0039*(Online_RAW!M418)</f>
        <v>0</v>
      </c>
      <c r="M418" s="10">
        <f>Online_RAW!$N$2-Online_RAW!N418</f>
        <v>0</v>
      </c>
      <c r="N418" s="5">
        <f>Online_RAW!C418*60</f>
        <v>120.01017391304339</v>
      </c>
      <c r="O418" s="5">
        <f>MAX(0, Online_RAW!D418*60)</f>
        <v>1.486956521739132E-2</v>
      </c>
      <c r="P418" s="5">
        <f>_xlfn.IFNA(VLOOKUP(A418,Sampling!$D$7:$E$14,2,FALSE),0)</f>
        <v>0</v>
      </c>
      <c r="Q418">
        <f>_xlfn.IFNA(VLOOKUP(A418,Refill!$D$6:$G$8,2,FALSE),0)</f>
        <v>0</v>
      </c>
    </row>
    <row r="419" spans="1:17" x14ac:dyDescent="0.25">
      <c r="A419" s="5">
        <f>ROUND((Online_RAW!B419-General!$B$10)*24,3)</f>
        <v>6.95</v>
      </c>
      <c r="B419" s="5">
        <f>General!$B$12+Online_ANA!K419/1000+Online_ANA!L419/1000+Online_ANA!M419/1000/General!$B$22-SUM($P$2:P419)/1000/General!$B$24+SUM($Q$2:Q419)/1000/General!$B$24</f>
        <v>1.08</v>
      </c>
      <c r="C419" s="5">
        <f>Online_RAW!K419</f>
        <v>20.5</v>
      </c>
      <c r="D419" s="5">
        <f>Online_RAW!J419</f>
        <v>0.14000000000000001</v>
      </c>
      <c r="E419" s="5">
        <f>(1-F419/100-G419/100)/(1-C419/100-D419/100-General!$B$17/100)</f>
        <v>1.0029481850388138</v>
      </c>
      <c r="F419" s="5">
        <f>N419*General!$B$14/(N419+O419)+O419*100/(N419+O419)</f>
        <v>20.8</v>
      </c>
      <c r="G419" s="5">
        <f>N419*General!$B$15/(N419+O419)</f>
        <v>3.9999999999999994E-2</v>
      </c>
      <c r="H419" s="5">
        <f>(N419+O419)*(1/General!$B$20)*((F419/100)-E419*(C419/100))*1000/B419</f>
        <v>11.878997459395814</v>
      </c>
      <c r="I419" s="5">
        <f>(N419+O419)*(1/General!$B$20)*((D419/100)*E419-(G419/100))*1000/B419</f>
        <v>4.9790940311959</v>
      </c>
      <c r="J419" s="5">
        <f t="shared" si="6"/>
        <v>0.41915103090266553</v>
      </c>
      <c r="K419" s="5">
        <f>MAX(Online_RAW!$L$2-Online_RAW!L419,0)</f>
        <v>0</v>
      </c>
      <c r="L419" s="5">
        <f>0.0039*(Online_RAW!M419)</f>
        <v>0</v>
      </c>
      <c r="M419" s="10">
        <f>Online_RAW!$N$2-Online_RAW!N419</f>
        <v>0</v>
      </c>
      <c r="N419" s="5">
        <f>Online_RAW!C419*60</f>
        <v>120.03409090909079</v>
      </c>
      <c r="O419" s="5">
        <f>MAX(0, Online_RAW!D419*60)</f>
        <v>0</v>
      </c>
      <c r="P419" s="5">
        <f>_xlfn.IFNA(VLOOKUP(A419,Sampling!$D$7:$E$14,2,FALSE),0)</f>
        <v>0</v>
      </c>
      <c r="Q419">
        <f>_xlfn.IFNA(VLOOKUP(A419,Refill!$D$6:$G$8,2,FALSE),0)</f>
        <v>0</v>
      </c>
    </row>
    <row r="420" spans="1:17" x14ac:dyDescent="0.25">
      <c r="A420" s="5">
        <f>ROUND((Online_RAW!B420-General!$B$10)*24,3)</f>
        <v>6.9669999999999996</v>
      </c>
      <c r="B420" s="5">
        <f>General!$B$12+Online_ANA!K420/1000+Online_ANA!L420/1000+Online_ANA!M420/1000/General!$B$22-SUM($P$2:P420)/1000/General!$B$24+SUM($Q$2:Q420)/1000/General!$B$24</f>
        <v>1.08</v>
      </c>
      <c r="C420" s="5">
        <f>Online_RAW!K420</f>
        <v>20.5</v>
      </c>
      <c r="D420" s="5">
        <f>Online_RAW!J420</f>
        <v>0.14599999999999999</v>
      </c>
      <c r="E420" s="5">
        <f>(1-F420/100-G420/100)/(1-C420/100-D420/100-General!$B$17/100)</f>
        <v>1.0030244342709438</v>
      </c>
      <c r="F420" s="5">
        <f>N420*General!$B$14/(N420+O420)+O420*100/(N420+O420)</f>
        <v>20.8</v>
      </c>
      <c r="G420" s="5">
        <f>N420*General!$B$15/(N420+O420)</f>
        <v>0.04</v>
      </c>
      <c r="H420" s="5">
        <f>(N420+O420)*(1/General!$B$20)*((F420/100)-E420*(C420/100))*1000/B420</f>
        <v>11.80034268904801</v>
      </c>
      <c r="I420" s="5">
        <f>(N420+O420)*(1/General!$B$20)*((D420/100)*E420-(G420/100))*1000/B420</f>
        <v>5.2775282982247269</v>
      </c>
      <c r="J420" s="5">
        <f t="shared" si="6"/>
        <v>0.44723517251095107</v>
      </c>
      <c r="K420" s="5">
        <f>MAX(Online_RAW!$L$2-Online_RAW!L420,0)</f>
        <v>0</v>
      </c>
      <c r="L420" s="5">
        <f>0.0039*(Online_RAW!M420)</f>
        <v>0</v>
      </c>
      <c r="M420" s="10">
        <f>Online_RAW!$N$2-Online_RAW!N420</f>
        <v>0</v>
      </c>
      <c r="N420" s="5">
        <f>Online_RAW!C420*60</f>
        <v>120.02243478260881</v>
      </c>
      <c r="O420" s="5">
        <f>MAX(0, Online_RAW!D420*60)</f>
        <v>0</v>
      </c>
      <c r="P420" s="5">
        <f>_xlfn.IFNA(VLOOKUP(A420,Sampling!$D$7:$E$14,2,FALSE),0)</f>
        <v>0</v>
      </c>
      <c r="Q420">
        <f>_xlfn.IFNA(VLOOKUP(A420,Refill!$D$6:$G$8,2,FALSE),0)</f>
        <v>0</v>
      </c>
    </row>
    <row r="421" spans="1:17" x14ac:dyDescent="0.25">
      <c r="A421" s="5">
        <f>ROUND((Online_RAW!B421-General!$B$10)*24,3)</f>
        <v>6.9829999999999997</v>
      </c>
      <c r="B421" s="5">
        <f>General!$B$12+Online_ANA!K421/1000+Online_ANA!L421/1000+Online_ANA!M421/1000/General!$B$22-SUM($P$2:P421)/1000/General!$B$24+SUM($Q$2:Q421)/1000/General!$B$24</f>
        <v>1.08</v>
      </c>
      <c r="C421" s="5">
        <f>Online_RAW!K421</f>
        <v>20.5</v>
      </c>
      <c r="D421" s="5">
        <f>Online_RAW!J421</f>
        <v>0.14000000000000001</v>
      </c>
      <c r="E421" s="5">
        <f>(1-F421/100-G421/100)/(1-C421/100-D421/100-General!$B$17/100)</f>
        <v>1.0028820987580633</v>
      </c>
      <c r="F421" s="5">
        <f>N421*General!$B$14/(N421+O421)+O421*100/(N421+O421)</f>
        <v>20.805218647895771</v>
      </c>
      <c r="G421" s="5">
        <f>N421*General!$B$15/(N421+O421)</f>
        <v>3.9997364319244555E-2</v>
      </c>
      <c r="H421" s="5">
        <f>(N421+O421)*(1/General!$B$20)*((F421/100)-E421*(C421/100))*1000/B421</f>
        <v>12.204643668039184</v>
      </c>
      <c r="I421" s="5">
        <f>(N421+O421)*(1/General!$B$20)*((D421/100)*E421-(G421/100))*1000/B421</f>
        <v>4.9786415148397518</v>
      </c>
      <c r="J421" s="5">
        <f t="shared" si="6"/>
        <v>0.40793010023533344</v>
      </c>
      <c r="K421" s="5">
        <f>MAX(Online_RAW!$L$2-Online_RAW!L421,0)</f>
        <v>0</v>
      </c>
      <c r="L421" s="5">
        <f>0.0039*(Online_RAW!M421)</f>
        <v>0</v>
      </c>
      <c r="M421" s="10">
        <f>Online_RAW!$N$2-Online_RAW!N421</f>
        <v>0</v>
      </c>
      <c r="N421" s="5">
        <f>Online_RAW!C421*60</f>
        <v>120.0231818181816</v>
      </c>
      <c r="O421" s="5">
        <f>MAX(0, Online_RAW!D421*60)</f>
        <v>7.9090909090909194E-3</v>
      </c>
      <c r="P421" s="5">
        <f>_xlfn.IFNA(VLOOKUP(A421,Sampling!$D$7:$E$14,2,FALSE),0)</f>
        <v>0</v>
      </c>
      <c r="Q421">
        <f>_xlfn.IFNA(VLOOKUP(A421,Refill!$D$6:$G$8,2,FALSE),0)</f>
        <v>0</v>
      </c>
    </row>
    <row r="422" spans="1:17" x14ac:dyDescent="0.25">
      <c r="A422" s="5">
        <f>ROUND((Online_RAW!B422-General!$B$10)*24,3)</f>
        <v>7</v>
      </c>
      <c r="B422" s="5">
        <f>General!$B$12+Online_ANA!K422/1000+Online_ANA!L422/1000+Online_ANA!M422/1000/General!$B$22-SUM($P$2:P422)/1000/General!$B$24+SUM($Q$2:Q422)/1000/General!$B$24</f>
        <v>1.08</v>
      </c>
      <c r="C422" s="5">
        <f>Online_RAW!K422</f>
        <v>20.51</v>
      </c>
      <c r="D422" s="5">
        <f>Online_RAW!J422</f>
        <v>0.15</v>
      </c>
      <c r="E422" s="5">
        <f>(1-F422/100-G422/100)/(1-C422/100-D422/100-General!$B$17/100)</f>
        <v>1.0032023942405648</v>
      </c>
      <c r="F422" s="5">
        <f>N422*General!$B$14/(N422+O422)+O422*100/(N422+O422)</f>
        <v>20.8</v>
      </c>
      <c r="G422" s="5">
        <f>N422*General!$B$15/(N422+O422)</f>
        <v>0.04</v>
      </c>
      <c r="H422" s="5">
        <f>(N422+O422)*(1/General!$B$20)*((F422/100)-E422*(C422/100))*1000/B422</f>
        <v>11.115554459980279</v>
      </c>
      <c r="I422" s="5">
        <f>(N422+O422)*(1/General!$B$20)*((D422/100)*E422-(G422/100))*1000/B422</f>
        <v>5.4745742819391321</v>
      </c>
      <c r="J422" s="5">
        <f t="shared" si="6"/>
        <v>0.49251472804612978</v>
      </c>
      <c r="K422" s="5">
        <f>MAX(Online_RAW!$L$2-Online_RAW!L422,0)</f>
        <v>0</v>
      </c>
      <c r="L422" s="5">
        <f>0.0039*(Online_RAW!M422)</f>
        <v>0</v>
      </c>
      <c r="M422" s="10">
        <f>Online_RAW!$N$2-Online_RAW!N422</f>
        <v>0</v>
      </c>
      <c r="N422" s="5">
        <f>Online_RAW!C422*60</f>
        <v>119.95225000000021</v>
      </c>
      <c r="O422" s="5">
        <f>MAX(0, Online_RAW!D422*60)</f>
        <v>0</v>
      </c>
      <c r="P422" s="5">
        <f>_xlfn.IFNA(VLOOKUP(A422,Sampling!$D$7:$E$14,2,FALSE),0)</f>
        <v>0</v>
      </c>
      <c r="Q422">
        <f>_xlfn.IFNA(VLOOKUP(A422,Refill!$D$6:$G$8,2,FALSE),0)</f>
        <v>0</v>
      </c>
    </row>
    <row r="423" spans="1:17" x14ac:dyDescent="0.25">
      <c r="A423" s="5">
        <f>ROUND((Online_RAW!B423-General!$B$10)*24,3)</f>
        <v>7.0170000000000003</v>
      </c>
      <c r="B423" s="5">
        <f>General!$B$12+Online_ANA!K423/1000+Online_ANA!L423/1000+Online_ANA!M423/1000/General!$B$22-SUM($P$2:P423)/1000/General!$B$24+SUM($Q$2:Q423)/1000/General!$B$24</f>
        <v>1.08</v>
      </c>
      <c r="C423" s="5">
        <f>Online_RAW!K423</f>
        <v>20.515000000000001</v>
      </c>
      <c r="D423" s="5">
        <f>Online_RAW!J423</f>
        <v>0.15</v>
      </c>
      <c r="E423" s="5">
        <f>(1-F423/100-G423/100)/(1-C423/100-D423/100-General!$B$17/100)</f>
        <v>1.002716547288645</v>
      </c>
      <c r="F423" s="5">
        <f>N423*General!$B$14/(N423+O423)+O423*100/(N423+O423)</f>
        <v>20.843372362896709</v>
      </c>
      <c r="G423" s="5">
        <f>N423*General!$B$15/(N423+O423)</f>
        <v>3.9978094766213786E-2</v>
      </c>
      <c r="H423" s="5">
        <f>(N423+O423)*(1/General!$B$20)*((F423/100)-E423*(C423/100))*1000/B423</f>
        <v>13.520299723936372</v>
      </c>
      <c r="I423" s="5">
        <f>(N423+O423)*(1/General!$B$20)*((D423/100)*E423-(G423/100))*1000/B423</f>
        <v>5.4761784700189393</v>
      </c>
      <c r="J423" s="5">
        <f t="shared" si="6"/>
        <v>0.40503380707780462</v>
      </c>
      <c r="K423" s="5">
        <f>MAX(Online_RAW!$L$2-Online_RAW!L423,0)</f>
        <v>0</v>
      </c>
      <c r="L423" s="5">
        <f>0.0039*(Online_RAW!M423)</f>
        <v>0</v>
      </c>
      <c r="M423" s="10">
        <f>Online_RAW!$N$2-Online_RAW!N423</f>
        <v>0</v>
      </c>
      <c r="N423" s="5">
        <f>Online_RAW!C423*60</f>
        <v>119.977043478261</v>
      </c>
      <c r="O423" s="5">
        <f>MAX(0, Online_RAW!D423*60)</f>
        <v>6.5739130434782397E-2</v>
      </c>
      <c r="P423" s="5">
        <f>_xlfn.IFNA(VLOOKUP(A423,Sampling!$D$7:$E$14,2,FALSE),0)</f>
        <v>0</v>
      </c>
      <c r="Q423">
        <f>_xlfn.IFNA(VLOOKUP(A423,Refill!$D$6:$G$8,2,FALSE),0)</f>
        <v>0</v>
      </c>
    </row>
    <row r="424" spans="1:17" x14ac:dyDescent="0.25">
      <c r="A424" s="5">
        <f>ROUND((Online_RAW!B424-General!$B$10)*24,3)</f>
        <v>7.0330000000000004</v>
      </c>
      <c r="B424" s="5">
        <f>General!$B$12+Online_ANA!K424/1000+Online_ANA!L424/1000+Online_ANA!M424/1000/General!$B$22-SUM($P$2:P424)/1000/General!$B$24+SUM($Q$2:Q424)/1000/General!$B$24</f>
        <v>1.08</v>
      </c>
      <c r="C424" s="5">
        <f>Online_RAW!K424</f>
        <v>20.504999999999999</v>
      </c>
      <c r="D424" s="5">
        <f>Online_RAW!J424</f>
        <v>0.15</v>
      </c>
      <c r="E424" s="5">
        <f>(1-F424/100-G424/100)/(1-C424/100-D424/100-General!$B$17/100)</f>
        <v>1.0029098191623205</v>
      </c>
      <c r="F424" s="5">
        <f>N424*General!$B$14/(N424+O424)+O424*100/(N424+O424)</f>
        <v>20.818080894391137</v>
      </c>
      <c r="G424" s="5">
        <f>N424*General!$B$15/(N424+O424)</f>
        <v>3.9990868235155991E-2</v>
      </c>
      <c r="H424" s="5">
        <f>(N424+O424)*(1/General!$B$20)*((F424/100)-E424*(C424/100))*1000/B424</f>
        <v>12.560509900283638</v>
      </c>
      <c r="I424" s="5">
        <f>(N424+O424)*(1/General!$B$20)*((D424/100)*E424-(G424/100))*1000/B424</f>
        <v>5.4742332667468272</v>
      </c>
      <c r="J424" s="5">
        <f t="shared" si="6"/>
        <v>0.43582890425676191</v>
      </c>
      <c r="K424" s="5">
        <f>MAX(Online_RAW!$L$2-Online_RAW!L424,0)</f>
        <v>0</v>
      </c>
      <c r="L424" s="5">
        <f>0.0039*(Online_RAW!M424)</f>
        <v>0</v>
      </c>
      <c r="M424" s="10">
        <f>Online_RAW!$N$2-Online_RAW!N424</f>
        <v>0</v>
      </c>
      <c r="N424" s="5">
        <f>Online_RAW!C424*60</f>
        <v>119.9551304347824</v>
      </c>
      <c r="O424" s="5">
        <f>MAX(0, Online_RAW!D424*60)</f>
        <v>2.73913043478261E-2</v>
      </c>
      <c r="P424" s="5">
        <f>_xlfn.IFNA(VLOOKUP(A424,Sampling!$D$7:$E$14,2,FALSE),0)</f>
        <v>0</v>
      </c>
      <c r="Q424">
        <f>_xlfn.IFNA(VLOOKUP(A424,Refill!$D$6:$G$8,2,FALSE),0)</f>
        <v>0</v>
      </c>
    </row>
    <row r="425" spans="1:17" x14ac:dyDescent="0.25">
      <c r="A425" s="5">
        <f>ROUND((Online_RAW!B425-General!$B$10)*24,3)</f>
        <v>7.05</v>
      </c>
      <c r="B425" s="5">
        <f>General!$B$12+Online_ANA!K425/1000+Online_ANA!L425/1000+Online_ANA!M425/1000/General!$B$22-SUM($P$2:P425)/1000/General!$B$24+SUM($Q$2:Q425)/1000/General!$B$24</f>
        <v>1.08</v>
      </c>
      <c r="C425" s="5">
        <f>Online_RAW!K425</f>
        <v>20.515000000000001</v>
      </c>
      <c r="D425" s="5">
        <f>Online_RAW!J425</f>
        <v>0.15</v>
      </c>
      <c r="E425" s="5">
        <f>(1-F425/100-G425/100)/(1-C425/100-D425/100-General!$B$17/100)</f>
        <v>1.0030326449538343</v>
      </c>
      <c r="F425" s="5">
        <f>N425*General!$B$14/(N425+O425)+O425*100/(N425+O425)</f>
        <v>20.81841892491067</v>
      </c>
      <c r="G425" s="5">
        <f>N425*General!$B$15/(N425+O425)</f>
        <v>3.9990697512671376E-2</v>
      </c>
      <c r="H425" s="5">
        <f>(N425+O425)*(1/General!$B$20)*((F425/100)-E425*(C425/100))*1000/B425</f>
        <v>11.959412992152615</v>
      </c>
      <c r="I425" s="5">
        <f>(N425+O425)*(1/General!$B$20)*((D425/100)*E425-(G425/100))*1000/B425</f>
        <v>5.4770476820166998</v>
      </c>
      <c r="J425" s="5">
        <f t="shared" si="6"/>
        <v>0.45796960817479621</v>
      </c>
      <c r="K425" s="5">
        <f>MAX(Online_RAW!$L$2-Online_RAW!L425,0)</f>
        <v>0</v>
      </c>
      <c r="L425" s="5">
        <f>0.0039*(Online_RAW!M425)</f>
        <v>0</v>
      </c>
      <c r="M425" s="10">
        <f>Online_RAW!$N$2-Online_RAW!N425</f>
        <v>0</v>
      </c>
      <c r="N425" s="5">
        <f>Online_RAW!C425*60</f>
        <v>119.99608695652199</v>
      </c>
      <c r="O425" s="5">
        <f>MAX(0, Online_RAW!D425*60)</f>
        <v>2.7913043478260881E-2</v>
      </c>
      <c r="P425" s="5">
        <f>_xlfn.IFNA(VLOOKUP(A425,Sampling!$D$7:$E$14,2,FALSE),0)</f>
        <v>0</v>
      </c>
      <c r="Q425">
        <f>_xlfn.IFNA(VLOOKUP(A425,Refill!$D$6:$G$8,2,FALSE),0)</f>
        <v>0</v>
      </c>
    </row>
    <row r="426" spans="1:17" x14ac:dyDescent="0.25">
      <c r="A426" s="5">
        <f>ROUND((Online_RAW!B426-General!$B$10)*24,3)</f>
        <v>7.0670000000000002</v>
      </c>
      <c r="B426" s="5">
        <f>General!$B$12+Online_ANA!K426/1000+Online_ANA!L426/1000+Online_ANA!M426/1000/General!$B$22-SUM($P$2:P426)/1000/General!$B$24+SUM($Q$2:Q426)/1000/General!$B$24</f>
        <v>1.08</v>
      </c>
      <c r="C426" s="5">
        <f>Online_RAW!K426</f>
        <v>20.535</v>
      </c>
      <c r="D426" s="5">
        <f>Online_RAW!J426</f>
        <v>0.15</v>
      </c>
      <c r="E426" s="5">
        <f>(1-F426/100-G426/100)/(1-C426/100-D426/100-General!$B$17/100)</f>
        <v>1.0035203370161976</v>
      </c>
      <c r="F426" s="5">
        <f>N426*General!$B$14/(N426+O426)+O426*100/(N426+O426)</f>
        <v>20.8</v>
      </c>
      <c r="G426" s="5">
        <f>N426*General!$B$15/(N426+O426)</f>
        <v>0.04</v>
      </c>
      <c r="H426" s="5">
        <f>(N426+O426)*(1/General!$B$20)*((F426/100)-E426*(C426/100))*1000/B426</f>
        <v>9.5533695723422536</v>
      </c>
      <c r="I426" s="5">
        <f>(N426+O426)*(1/General!$B$20)*((D426/100)*E426-(G426/100))*1000/B426</f>
        <v>5.4793003787702919</v>
      </c>
      <c r="J426" s="5">
        <f t="shared" si="6"/>
        <v>0.57354636364464451</v>
      </c>
      <c r="K426" s="5">
        <f>MAX(Online_RAW!$L$2-Online_RAW!L426,0)</f>
        <v>0</v>
      </c>
      <c r="L426" s="5">
        <f>0.0039*(Online_RAW!M426)</f>
        <v>0</v>
      </c>
      <c r="M426" s="10">
        <f>Online_RAW!$N$2-Online_RAW!N426</f>
        <v>0</v>
      </c>
      <c r="N426" s="5">
        <f>Online_RAW!C426*60</f>
        <v>120.00400000000022</v>
      </c>
      <c r="O426" s="5">
        <f>MAX(0, Online_RAW!D426*60)</f>
        <v>0</v>
      </c>
      <c r="P426" s="5">
        <f>_xlfn.IFNA(VLOOKUP(A426,Sampling!$D$7:$E$14,2,FALSE),0)</f>
        <v>0</v>
      </c>
      <c r="Q426">
        <f>_xlfn.IFNA(VLOOKUP(A426,Refill!$D$6:$G$8,2,FALSE),0)</f>
        <v>0</v>
      </c>
    </row>
    <row r="427" spans="1:17" x14ac:dyDescent="0.25">
      <c r="A427" s="5">
        <f>ROUND((Online_RAW!B427-General!$B$10)*24,3)</f>
        <v>7.0830000000000002</v>
      </c>
      <c r="B427" s="5">
        <f>General!$B$12+Online_ANA!K427/1000+Online_ANA!L427/1000+Online_ANA!M427/1000/General!$B$22-SUM($P$2:P427)/1000/General!$B$24+SUM($Q$2:Q427)/1000/General!$B$24</f>
        <v>1.08</v>
      </c>
      <c r="C427" s="5">
        <f>Online_RAW!K427</f>
        <v>20.55</v>
      </c>
      <c r="D427" s="5">
        <f>Online_RAW!J427</f>
        <v>0.15</v>
      </c>
      <c r="E427" s="5">
        <f>(1-F427/100-G427/100)/(1-C427/100-D427/100-General!$B$17/100)</f>
        <v>1.0037111994342982</v>
      </c>
      <c r="F427" s="5">
        <f>N427*General!$B$14/(N427+O427)+O427*100/(N427+O427)</f>
        <v>20.8</v>
      </c>
      <c r="G427" s="5">
        <f>N427*General!$B$15/(N427+O427)</f>
        <v>0.04</v>
      </c>
      <c r="H427" s="5">
        <f>(N427+O427)*(1/General!$B$20)*((F427/100)-E427*(C427/100))*1000/B427</f>
        <v>8.6134658871406682</v>
      </c>
      <c r="I427" s="5">
        <f>(N427+O427)*(1/General!$B$20)*((D427/100)*E427-(G427/100))*1000/B427</f>
        <v>5.4812041575811428</v>
      </c>
      <c r="J427" s="5">
        <f t="shared" si="6"/>
        <v>0.63635291872046718</v>
      </c>
      <c r="K427" s="5">
        <f>MAX(Online_RAW!$L$2-Online_RAW!L427,0)</f>
        <v>0</v>
      </c>
      <c r="L427" s="5">
        <f>0.0039*(Online_RAW!M427)</f>
        <v>0</v>
      </c>
      <c r="M427" s="10">
        <f>Online_RAW!$N$2-Online_RAW!N427</f>
        <v>0</v>
      </c>
      <c r="N427" s="5">
        <f>Online_RAW!C427*60</f>
        <v>120.01460869565219</v>
      </c>
      <c r="O427" s="5">
        <f>MAX(0, Online_RAW!D427*60)</f>
        <v>0</v>
      </c>
      <c r="P427" s="5">
        <f>_xlfn.IFNA(VLOOKUP(A427,Sampling!$D$7:$E$14,2,FALSE),0)</f>
        <v>0</v>
      </c>
      <c r="Q427">
        <f>_xlfn.IFNA(VLOOKUP(A427,Refill!$D$6:$G$8,2,FALSE),0)</f>
        <v>0</v>
      </c>
    </row>
    <row r="428" spans="1:17" x14ac:dyDescent="0.25">
      <c r="A428" s="5">
        <f>ROUND((Online_RAW!B428-General!$B$10)*24,3)</f>
        <v>7.1</v>
      </c>
      <c r="B428" s="5">
        <f>General!$B$12+Online_ANA!K428/1000+Online_ANA!L428/1000+Online_ANA!M428/1000/General!$B$22-SUM($P$2:P428)/1000/General!$B$24+SUM($Q$2:Q428)/1000/General!$B$24</f>
        <v>1.08</v>
      </c>
      <c r="C428" s="5">
        <f>Online_RAW!K428</f>
        <v>20.54</v>
      </c>
      <c r="D428" s="5">
        <f>Online_RAW!J428</f>
        <v>0.15</v>
      </c>
      <c r="E428" s="5">
        <f>(1-F428/100-G428/100)/(1-C428/100-D428/100-General!$B$17/100)</f>
        <v>1.0031000471349496</v>
      </c>
      <c r="F428" s="5">
        <f>N428*General!$B$14/(N428+O428)+O428*100/(N428+O428)</f>
        <v>20.838188222949512</v>
      </c>
      <c r="G428" s="5">
        <f>N428*General!$B$15/(N428+O428)</f>
        <v>3.9980713018712373E-2</v>
      </c>
      <c r="H428" s="5">
        <f>(N428+O428)*(1/General!$B$20)*((F428/100)-E428*(C428/100))*1000/B428</f>
        <v>11.633183191290927</v>
      </c>
      <c r="I428" s="5">
        <f>(N428+O428)*(1/General!$B$20)*((D428/100)*E428-(G428/100))*1000/B428</f>
        <v>5.4806455761783228</v>
      </c>
      <c r="J428" s="5">
        <f t="shared" si="6"/>
        <v>0.47112174596213324</v>
      </c>
      <c r="K428" s="5">
        <f>MAX(Online_RAW!$L$2-Online_RAW!L428,0)</f>
        <v>0</v>
      </c>
      <c r="L428" s="5">
        <f>0.0039*(Online_RAW!M428)</f>
        <v>0</v>
      </c>
      <c r="M428" s="10">
        <f>Online_RAW!$N$2-Online_RAW!N428</f>
        <v>0</v>
      </c>
      <c r="N428" s="5">
        <f>Online_RAW!C428*60</f>
        <v>120.0231</v>
      </c>
      <c r="O428" s="5">
        <f>MAX(0, Online_RAW!D428*60)</f>
        <v>5.79E-2</v>
      </c>
      <c r="P428" s="5">
        <f>_xlfn.IFNA(VLOOKUP(A428,Sampling!$D$7:$E$14,2,FALSE),0)</f>
        <v>0</v>
      </c>
      <c r="Q428">
        <f>_xlfn.IFNA(VLOOKUP(A428,Refill!$D$6:$G$8,2,FALSE),0)</f>
        <v>0</v>
      </c>
    </row>
    <row r="429" spans="1:17" x14ac:dyDescent="0.25">
      <c r="A429" s="5">
        <f>ROUND((Online_RAW!B429-General!$B$10)*24,3)</f>
        <v>7.117</v>
      </c>
      <c r="B429" s="5">
        <f>General!$B$12+Online_ANA!K429/1000+Online_ANA!L429/1000+Online_ANA!M429/1000/General!$B$22-SUM($P$2:P429)/1000/General!$B$24+SUM($Q$2:Q429)/1000/General!$B$24</f>
        <v>1.08</v>
      </c>
      <c r="C429" s="5">
        <f>Online_RAW!K429</f>
        <v>20.53</v>
      </c>
      <c r="D429" s="5">
        <f>Online_RAW!J429</f>
        <v>0.15</v>
      </c>
      <c r="E429" s="5">
        <f>(1-F429/100-G429/100)/(1-C429/100-D429/100-General!$B$17/100)</f>
        <v>1.0030419443770204</v>
      </c>
      <c r="F429" s="5">
        <f>N429*General!$B$14/(N429+O429)+O429*100/(N429+O429)</f>
        <v>20.832738040003036</v>
      </c>
      <c r="G429" s="5">
        <f>N429*General!$B$15/(N429+O429)</f>
        <v>3.9983465636362098E-2</v>
      </c>
      <c r="H429" s="5">
        <f>(N429+O429)*(1/General!$B$20)*((F429/100)-E429*(C429/100))*1000/B429</f>
        <v>11.919539445439398</v>
      </c>
      <c r="I429" s="5">
        <f>(N429+O429)*(1/General!$B$20)*((D429/100)*E429-(G429/100))*1000/B429</f>
        <v>5.4800535824011911</v>
      </c>
      <c r="J429" s="5">
        <f t="shared" si="6"/>
        <v>0.4597538023583575</v>
      </c>
      <c r="K429" s="5">
        <f>MAX(Online_RAW!$L$2-Online_RAW!L429,0)</f>
        <v>0</v>
      </c>
      <c r="L429" s="5">
        <f>0.0039*(Online_RAW!M429)</f>
        <v>0</v>
      </c>
      <c r="M429" s="10">
        <f>Online_RAW!$N$2-Online_RAW!N429</f>
        <v>0</v>
      </c>
      <c r="N429" s="5">
        <f>Online_RAW!C429*60</f>
        <v>120.0308571428574</v>
      </c>
      <c r="O429" s="5">
        <f>MAX(0, Online_RAW!D429*60)</f>
        <v>4.9636363636363617E-2</v>
      </c>
      <c r="P429" s="5">
        <f>_xlfn.IFNA(VLOOKUP(A429,Sampling!$D$7:$E$14,2,FALSE),0)</f>
        <v>0</v>
      </c>
      <c r="Q429">
        <f>_xlfn.IFNA(VLOOKUP(A429,Refill!$D$6:$G$8,2,FALSE),0)</f>
        <v>0</v>
      </c>
    </row>
    <row r="430" spans="1:17" x14ac:dyDescent="0.25">
      <c r="A430" s="5">
        <f>ROUND((Online_RAW!B430-General!$B$10)*24,3)</f>
        <v>7.133</v>
      </c>
      <c r="B430" s="5">
        <f>General!$B$12+Online_ANA!K430/1000+Online_ANA!L430/1000+Online_ANA!M430/1000/General!$B$22-SUM($P$2:P430)/1000/General!$B$24+SUM($Q$2:Q430)/1000/General!$B$24</f>
        <v>1.08</v>
      </c>
      <c r="C430" s="5">
        <f>Online_RAW!K430</f>
        <v>20.545000000000002</v>
      </c>
      <c r="D430" s="5">
        <f>Online_RAW!J430</f>
        <v>0.15</v>
      </c>
      <c r="E430" s="5">
        <f>(1-F430/100-G430/100)/(1-C430/100-D430/100-General!$B$17/100)</f>
        <v>1.0032600345623879</v>
      </c>
      <c r="F430" s="5">
        <f>N430*General!$B$14/(N430+O430)+O430*100/(N430+O430)</f>
        <v>20.830581303702964</v>
      </c>
      <c r="G430" s="5">
        <f>N430*General!$B$15/(N430+O430)</f>
        <v>3.9984554897119717E-2</v>
      </c>
      <c r="H430" s="5">
        <f>(N430+O430)*(1/General!$B$20)*((F430/100)-E430*(C430/100))*1000/B430</f>
        <v>10.843299331272506</v>
      </c>
      <c r="I430" s="5">
        <f>(N430+O430)*(1/General!$B$20)*((D430/100)*E430-(G430/100))*1000/B430</f>
        <v>5.4812968427371986</v>
      </c>
      <c r="J430" s="5">
        <f t="shared" si="6"/>
        <v>0.50550083284419911</v>
      </c>
      <c r="K430" s="5">
        <f>MAX(Online_RAW!$L$2-Online_RAW!L430,0)</f>
        <v>0</v>
      </c>
      <c r="L430" s="5">
        <f>0.0039*(Online_RAW!M430)</f>
        <v>0</v>
      </c>
      <c r="M430" s="10">
        <f>Online_RAW!$N$2-Online_RAW!N430</f>
        <v>0</v>
      </c>
      <c r="N430" s="5">
        <f>Online_RAW!C430*60</f>
        <v>120.02699999999999</v>
      </c>
      <c r="O430" s="5">
        <f>MAX(0, Online_RAW!D430*60)</f>
        <v>4.6363636363636385E-2</v>
      </c>
      <c r="P430" s="5">
        <f>_xlfn.IFNA(VLOOKUP(A430,Sampling!$D$7:$E$14,2,FALSE),0)</f>
        <v>0</v>
      </c>
      <c r="Q430">
        <f>_xlfn.IFNA(VLOOKUP(A430,Refill!$D$6:$G$8,2,FALSE),0)</f>
        <v>0</v>
      </c>
    </row>
    <row r="431" spans="1:17" x14ac:dyDescent="0.25">
      <c r="A431" s="5">
        <f>ROUND((Online_RAW!B431-General!$B$10)*24,3)</f>
        <v>7.15</v>
      </c>
      <c r="B431" s="5">
        <f>General!$B$12+Online_ANA!K431/1000+Online_ANA!L431/1000+Online_ANA!M431/1000/General!$B$22-SUM($P$2:P431)/1000/General!$B$24+SUM($Q$2:Q431)/1000/General!$B$24</f>
        <v>1.08</v>
      </c>
      <c r="C431" s="5">
        <f>Online_RAW!K431</f>
        <v>20.54</v>
      </c>
      <c r="D431" s="5">
        <f>Online_RAW!J431</f>
        <v>0.15</v>
      </c>
      <c r="E431" s="5">
        <f>(1-F431/100-G431/100)/(1-C431/100-D431/100-General!$B$17/100)</f>
        <v>1.0033666395404797</v>
      </c>
      <c r="F431" s="5">
        <f>N431*General!$B$14/(N431+O431)+O431*100/(N431+O431)</f>
        <v>20.817149506135536</v>
      </c>
      <c r="G431" s="5">
        <f>N431*General!$B$15/(N431+O431)</f>
        <v>3.9991338633264886E-2</v>
      </c>
      <c r="H431" s="5">
        <f>(N431+O431)*(1/General!$B$20)*((F431/100)-E431*(C431/100))*1000/B431</f>
        <v>10.317262295758786</v>
      </c>
      <c r="I431" s="5">
        <f>(N431+O431)*(1/General!$B$20)*((D431/100)*E431-(G431/100))*1000/B431</f>
        <v>5.481756497970677</v>
      </c>
      <c r="J431" s="5">
        <f t="shared" si="6"/>
        <v>0.53131890426243344</v>
      </c>
      <c r="K431" s="5">
        <f>MAX(Online_RAW!$L$2-Online_RAW!L431,0)</f>
        <v>0</v>
      </c>
      <c r="L431" s="5">
        <f>0.0039*(Online_RAW!M431)</f>
        <v>0</v>
      </c>
      <c r="M431" s="10">
        <f>Online_RAW!$N$2-Online_RAW!N431</f>
        <v>0</v>
      </c>
      <c r="N431" s="5">
        <f>Online_RAW!C431*60</f>
        <v>120.04742857142878</v>
      </c>
      <c r="O431" s="5">
        <f>MAX(0, Online_RAW!D431*60)</f>
        <v>2.5999999999999978E-2</v>
      </c>
      <c r="P431" s="5">
        <f>_xlfn.IFNA(VLOOKUP(A431,Sampling!$D$7:$E$14,2,FALSE),0)</f>
        <v>0</v>
      </c>
      <c r="Q431">
        <f>_xlfn.IFNA(VLOOKUP(A431,Refill!$D$6:$G$8,2,FALSE),0)</f>
        <v>0</v>
      </c>
    </row>
    <row r="432" spans="1:17" x14ac:dyDescent="0.25">
      <c r="A432" s="5">
        <f>ROUND((Online_RAW!B432-General!$B$10)*24,3)</f>
        <v>7.1669999999999998</v>
      </c>
      <c r="B432" s="5">
        <f>General!$B$12+Online_ANA!K432/1000+Online_ANA!L432/1000+Online_ANA!M432/1000/General!$B$22-SUM($P$2:P432)/1000/General!$B$24+SUM($Q$2:Q432)/1000/General!$B$24</f>
        <v>1.08</v>
      </c>
      <c r="C432" s="5">
        <f>Online_RAW!K432</f>
        <v>20.524999999999999</v>
      </c>
      <c r="D432" s="5">
        <f>Online_RAW!J432</f>
        <v>0.15</v>
      </c>
      <c r="E432" s="5">
        <f>(1-F432/100-G432/100)/(1-C432/100-D432/100-General!$B$17/100)</f>
        <v>1.0033931357254289</v>
      </c>
      <c r="F432" s="5">
        <f>N432*General!$B$14/(N432+O432)+O432*100/(N432+O432)</f>
        <v>20.8</v>
      </c>
      <c r="G432" s="5">
        <f>N432*General!$B$15/(N432+O432)</f>
        <v>0.04</v>
      </c>
      <c r="H432" s="5">
        <f>(N432+O432)*(1/General!$B$20)*((F432/100)-E432*(C432/100))*1000/B432</f>
        <v>10.184453131075861</v>
      </c>
      <c r="I432" s="5">
        <f>(N432+O432)*(1/General!$B$20)*((D432/100)*E432-(G432/100))*1000/B432</f>
        <v>5.4805997206717594</v>
      </c>
      <c r="J432" s="5">
        <f t="shared" si="6"/>
        <v>0.53813392335704158</v>
      </c>
      <c r="K432" s="5">
        <f>MAX(Online_RAW!$L$2-Online_RAW!L432,0)</f>
        <v>0</v>
      </c>
      <c r="L432" s="5">
        <f>0.0039*(Online_RAW!M432)</f>
        <v>0</v>
      </c>
      <c r="M432" s="10">
        <f>Online_RAW!$N$2-Online_RAW!N432</f>
        <v>0</v>
      </c>
      <c r="N432" s="5">
        <f>Online_RAW!C432*60</f>
        <v>120.0531818181816</v>
      </c>
      <c r="O432" s="5">
        <f>MAX(0, Online_RAW!D432*60)</f>
        <v>0</v>
      </c>
      <c r="P432" s="5">
        <f>_xlfn.IFNA(VLOOKUP(A432,Sampling!$D$7:$E$14,2,FALSE),0)</f>
        <v>0</v>
      </c>
      <c r="Q432">
        <f>_xlfn.IFNA(VLOOKUP(A432,Refill!$D$6:$G$8,2,FALSE),0)</f>
        <v>0</v>
      </c>
    </row>
    <row r="433" spans="1:17" x14ac:dyDescent="0.25">
      <c r="A433" s="5">
        <f>ROUND((Online_RAW!B433-General!$B$10)*24,3)</f>
        <v>7.1829999999999998</v>
      </c>
      <c r="B433" s="5">
        <f>General!$B$12+Online_ANA!K433/1000+Online_ANA!L433/1000+Online_ANA!M433/1000/General!$B$22-SUM($P$2:P433)/1000/General!$B$24+SUM($Q$2:Q433)/1000/General!$B$24</f>
        <v>1.08</v>
      </c>
      <c r="C433" s="5">
        <f>Online_RAW!K433</f>
        <v>20.5</v>
      </c>
      <c r="D433" s="5">
        <f>Online_RAW!J433</f>
        <v>0.15</v>
      </c>
      <c r="E433" s="5">
        <f>(1-F433/100-G433/100)/(1-C433/100-D433/100-General!$B$17/100)</f>
        <v>1.0030752735336403</v>
      </c>
      <c r="F433" s="5">
        <f>N433*General!$B$14/(N433+O433)+O433*100/(N433+O433)</f>
        <v>20.8</v>
      </c>
      <c r="G433" s="5">
        <f>N433*General!$B$15/(N433+O433)</f>
        <v>0.04</v>
      </c>
      <c r="H433" s="5">
        <f>(N433+O433)*(1/General!$B$20)*((F433/100)-E433*(C433/100))*1000/B433</f>
        <v>11.743696130770823</v>
      </c>
      <c r="I433" s="5">
        <f>(N433+O433)*(1/General!$B$20)*((D433/100)*E433-(G433/100))*1000/B433</f>
        <v>5.4745140436840369</v>
      </c>
      <c r="J433" s="5">
        <f t="shared" si="6"/>
        <v>0.46616618675441707</v>
      </c>
      <c r="K433" s="5">
        <f>MAX(Online_RAW!$L$2-Online_RAW!L433,0)</f>
        <v>0</v>
      </c>
      <c r="L433" s="5">
        <f>0.0039*(Online_RAW!M433)</f>
        <v>0</v>
      </c>
      <c r="M433" s="10">
        <f>Online_RAW!$N$2-Online_RAW!N433</f>
        <v>0</v>
      </c>
      <c r="N433" s="5">
        <f>Online_RAW!C433*60</f>
        <v>119.97163636363619</v>
      </c>
      <c r="O433" s="5">
        <f>MAX(0, Online_RAW!D433*60)</f>
        <v>0</v>
      </c>
      <c r="P433" s="5">
        <f>_xlfn.IFNA(VLOOKUP(A433,Sampling!$D$7:$E$14,2,FALSE),0)</f>
        <v>0</v>
      </c>
      <c r="Q433">
        <f>_xlfn.IFNA(VLOOKUP(A433,Refill!$D$6:$G$8,2,FALSE),0)</f>
        <v>0</v>
      </c>
    </row>
    <row r="434" spans="1:17" x14ac:dyDescent="0.25">
      <c r="A434" s="5">
        <f>ROUND((Online_RAW!B434-General!$B$10)*24,3)</f>
        <v>7.2</v>
      </c>
      <c r="B434" s="5">
        <f>General!$B$12+Online_ANA!K434/1000+Online_ANA!L434/1000+Online_ANA!M434/1000/General!$B$22-SUM($P$2:P434)/1000/General!$B$24+SUM($Q$2:Q434)/1000/General!$B$24</f>
        <v>1.08</v>
      </c>
      <c r="C434" s="5">
        <f>Online_RAW!K434</f>
        <v>20.484999999999999</v>
      </c>
      <c r="D434" s="5">
        <f>Online_RAW!J434</f>
        <v>0.15</v>
      </c>
      <c r="E434" s="5">
        <f>(1-F434/100-G434/100)/(1-C434/100-D434/100-General!$B$17/100)</f>
        <v>1.0027476090147154</v>
      </c>
      <c r="F434" s="5">
        <f>N434*General!$B$14/(N434+O434)+O434*100/(N434+O434)</f>
        <v>20.810822653511256</v>
      </c>
      <c r="G434" s="5">
        <f>N434*General!$B$15/(N434+O434)</f>
        <v>3.9994534013378151E-2</v>
      </c>
      <c r="H434" s="5">
        <f>(N434+O434)*(1/General!$B$20)*((F434/100)-E434*(C434/100))*1000/B434</f>
        <v>13.380400401607966</v>
      </c>
      <c r="I434" s="5">
        <f>(N434+O434)*(1/General!$B$20)*((D434/100)*E434-(G434/100))*1000/B434</f>
        <v>5.4813512000156166</v>
      </c>
      <c r="J434" s="5">
        <f t="shared" si="6"/>
        <v>0.40965524464850128</v>
      </c>
      <c r="K434" s="5">
        <f>MAX(Online_RAW!$L$2-Online_RAW!L434,0)</f>
        <v>0</v>
      </c>
      <c r="L434" s="5">
        <f>0.0039*(Online_RAW!M434)</f>
        <v>0</v>
      </c>
      <c r="M434" s="10">
        <f>Online_RAW!$N$2-Online_RAW!N434</f>
        <v>0</v>
      </c>
      <c r="N434" s="5">
        <f>Online_RAW!C434*60</f>
        <v>120.15257142857159</v>
      </c>
      <c r="O434" s="5">
        <f>MAX(0, Online_RAW!D434*60)</f>
        <v>1.6421052631578961E-2</v>
      </c>
      <c r="P434" s="5">
        <f>_xlfn.IFNA(VLOOKUP(A434,Sampling!$D$7:$E$14,2,FALSE),0)</f>
        <v>0</v>
      </c>
      <c r="Q434">
        <f>_xlfn.IFNA(VLOOKUP(A434,Refill!$D$6:$G$8,2,FALSE),0)</f>
        <v>0</v>
      </c>
    </row>
    <row r="435" spans="1:17" x14ac:dyDescent="0.25">
      <c r="A435" s="5">
        <f>ROUND((Online_RAW!B435-General!$B$10)*24,3)</f>
        <v>7.2169999999999996</v>
      </c>
      <c r="B435" s="5">
        <f>General!$B$12+Online_ANA!K435/1000+Online_ANA!L435/1000+Online_ANA!M435/1000/General!$B$22-SUM($P$2:P435)/1000/General!$B$24+SUM($Q$2:Q435)/1000/General!$B$24</f>
        <v>1.08</v>
      </c>
      <c r="C435" s="5">
        <f>Online_RAW!K435</f>
        <v>20.484999999999999</v>
      </c>
      <c r="D435" s="5">
        <f>Online_RAW!J435</f>
        <v>0.15</v>
      </c>
      <c r="E435" s="5">
        <f>(1-F435/100-G435/100)/(1-C435/100-D435/100-General!$B$17/100)</f>
        <v>1.0028052977540396</v>
      </c>
      <c r="F435" s="5">
        <f>N435*General!$B$14/(N435+O435)+O435*100/(N435+O435)</f>
        <v>20.806266847276287</v>
      </c>
      <c r="G435" s="5">
        <f>N435*General!$B$15/(N435+O435)</f>
        <v>3.9996834925618036E-2</v>
      </c>
      <c r="H435" s="5">
        <f>(N435+O435)*(1/General!$B$20)*((F435/100)-E435*(C435/100))*1000/B435</f>
        <v>13.083739100299827</v>
      </c>
      <c r="I435" s="5">
        <f>(N435+O435)*(1/General!$B$20)*((D435/100)*E435-(G435/100))*1000/B435</f>
        <v>5.4767115687192467</v>
      </c>
      <c r="J435" s="5">
        <f t="shared" si="6"/>
        <v>0.41858917597903972</v>
      </c>
      <c r="K435" s="5">
        <f>MAX(Online_RAW!$L$2-Online_RAW!L435,0)</f>
        <v>0</v>
      </c>
      <c r="L435" s="5">
        <f>0.0039*(Online_RAW!M435)</f>
        <v>0</v>
      </c>
      <c r="M435" s="10">
        <f>Online_RAW!$N$2-Online_RAW!N435</f>
        <v>0</v>
      </c>
      <c r="N435" s="5">
        <f>Online_RAW!C435*60</f>
        <v>120.0508695652176</v>
      </c>
      <c r="O435" s="5">
        <f>MAX(0, Online_RAW!D435*60)</f>
        <v>9.4999999999999807E-3</v>
      </c>
      <c r="P435" s="5">
        <f>_xlfn.IFNA(VLOOKUP(A435,Sampling!$D$7:$E$14,2,FALSE),0)</f>
        <v>0</v>
      </c>
      <c r="Q435">
        <f>_xlfn.IFNA(VLOOKUP(A435,Refill!$D$6:$G$8,2,FALSE),0)</f>
        <v>0</v>
      </c>
    </row>
    <row r="436" spans="1:17" x14ac:dyDescent="0.25">
      <c r="A436" s="5">
        <f>ROUND((Online_RAW!B436-General!$B$10)*24,3)</f>
        <v>7.2329999999999997</v>
      </c>
      <c r="B436" s="5">
        <f>General!$B$12+Online_ANA!K436/1000+Online_ANA!L436/1000+Online_ANA!M436/1000/General!$B$22-SUM($P$2:P436)/1000/General!$B$24+SUM($Q$2:Q436)/1000/General!$B$24</f>
        <v>1.08</v>
      </c>
      <c r="C436" s="5">
        <f>Online_RAW!K436</f>
        <v>20.483333333333299</v>
      </c>
      <c r="D436" s="5">
        <f>Online_RAW!J436</f>
        <v>0.15</v>
      </c>
      <c r="E436" s="5">
        <f>(1-F436/100-G436/100)/(1-C436/100-D436/100-General!$B$17/100)</f>
        <v>1.0028634772651595</v>
      </c>
      <c r="F436" s="5">
        <f>N436*General!$B$14/(N436+O436)+O436*100/(N436+O436)</f>
        <v>20.8</v>
      </c>
      <c r="G436" s="5">
        <f>N436*General!$B$15/(N436+O436)</f>
        <v>0.04</v>
      </c>
      <c r="H436" s="5">
        <f>(N436+O436)*(1/General!$B$20)*((F436/100)-E436*(C436/100))*1000/B436</f>
        <v>12.791523866325287</v>
      </c>
      <c r="I436" s="5">
        <f>(N436+O436)*(1/General!$B$20)*((D436/100)*E436-(G436/100))*1000/B436</f>
        <v>5.4747678343148944</v>
      </c>
      <c r="J436" s="5">
        <f t="shared" si="6"/>
        <v>0.4279996575488289</v>
      </c>
      <c r="K436" s="5">
        <f>MAX(Online_RAW!$L$2-Online_RAW!L436,0)</f>
        <v>0</v>
      </c>
      <c r="L436" s="5">
        <f>0.0039*(Online_RAW!M436)</f>
        <v>0</v>
      </c>
      <c r="M436" s="10">
        <f>Online_RAW!$N$2-Online_RAW!N436</f>
        <v>0</v>
      </c>
      <c r="N436" s="5">
        <f>Online_RAW!C436*60</f>
        <v>120.0117142857144</v>
      </c>
      <c r="O436" s="5">
        <f>MAX(0, Online_RAW!D436*60)</f>
        <v>0</v>
      </c>
      <c r="P436" s="5">
        <f>_xlfn.IFNA(VLOOKUP(A436,Sampling!$D$7:$E$14,2,FALSE),0)</f>
        <v>0</v>
      </c>
      <c r="Q436">
        <f>_xlfn.IFNA(VLOOKUP(A436,Refill!$D$6:$G$8,2,FALSE),0)</f>
        <v>0</v>
      </c>
    </row>
    <row r="437" spans="1:17" x14ac:dyDescent="0.25">
      <c r="A437" s="5">
        <f>ROUND((Online_RAW!B437-General!$B$10)*24,3)</f>
        <v>7.25</v>
      </c>
      <c r="B437" s="5">
        <f>General!$B$12+Online_ANA!K437/1000+Online_ANA!L437/1000+Online_ANA!M437/1000/General!$B$22-SUM($P$2:P437)/1000/General!$B$24+SUM($Q$2:Q437)/1000/General!$B$24</f>
        <v>1.08</v>
      </c>
      <c r="C437" s="5">
        <f>Online_RAW!K437</f>
        <v>20.474</v>
      </c>
      <c r="D437" s="5">
        <f>Online_RAW!J437</f>
        <v>0.16</v>
      </c>
      <c r="E437" s="5">
        <f>(1-F437/100-G437/100)/(1-C437/100-D437/100-General!$B$17/100)</f>
        <v>1.0028719473986318</v>
      </c>
      <c r="F437" s="5">
        <f>N437*General!$B$14/(N437+O437)+O437*100/(N437+O437)</f>
        <v>20.8</v>
      </c>
      <c r="G437" s="5">
        <f>N437*General!$B$15/(N437+O437)</f>
        <v>0.04</v>
      </c>
      <c r="H437" s="5">
        <f>(N437+O437)*(1/General!$B$20)*((F437/100)-E437*(C437/100))*1000/B437</f>
        <v>13.232220849387618</v>
      </c>
      <c r="I437" s="5">
        <f>(N437+O437)*(1/General!$B$20)*((D437/100)*E437-(G437/100))*1000/B437</f>
        <v>5.9653755921832863</v>
      </c>
      <c r="J437" s="5">
        <f t="shared" si="6"/>
        <v>0.4508219489443725</v>
      </c>
      <c r="K437" s="5">
        <f>MAX(Online_RAW!$L$2-Online_RAW!L437,0)</f>
        <v>0</v>
      </c>
      <c r="L437" s="5">
        <f>0.0039*(Online_RAW!M437)</f>
        <v>0</v>
      </c>
      <c r="M437" s="10">
        <f>Online_RAW!$N$2-Online_RAW!N437</f>
        <v>0</v>
      </c>
      <c r="N437" s="5">
        <f>Online_RAW!C437*60</f>
        <v>119.8780909090908</v>
      </c>
      <c r="O437" s="5">
        <f>MAX(0, Online_RAW!D437*60)</f>
        <v>0</v>
      </c>
      <c r="P437" s="5">
        <f>_xlfn.IFNA(VLOOKUP(A437,Sampling!$D$7:$E$14,2,FALSE),0)</f>
        <v>0</v>
      </c>
      <c r="Q437">
        <f>_xlfn.IFNA(VLOOKUP(A437,Refill!$D$6:$G$8,2,FALSE),0)</f>
        <v>0</v>
      </c>
    </row>
    <row r="438" spans="1:17" x14ac:dyDescent="0.25">
      <c r="A438" s="5">
        <f>ROUND((Online_RAW!B438-General!$B$10)*24,3)</f>
        <v>7.2670000000000003</v>
      </c>
      <c r="B438" s="5">
        <f>General!$B$12+Online_ANA!K438/1000+Online_ANA!L438/1000+Online_ANA!M438/1000/General!$B$22-SUM($P$2:P438)/1000/General!$B$24+SUM($Q$2:Q438)/1000/General!$B$24</f>
        <v>1.08</v>
      </c>
      <c r="C438" s="5">
        <f>Online_RAW!K438</f>
        <v>20.475000000000001</v>
      </c>
      <c r="D438" s="5">
        <f>Online_RAW!J438</f>
        <v>0.155</v>
      </c>
      <c r="E438" s="5">
        <f>(1-F438/100-G438/100)/(1-C438/100-D438/100-General!$B$17/100)</f>
        <v>1.0026412562321647</v>
      </c>
      <c r="F438" s="5">
        <f>N438*General!$B$14/(N438+O438)+O438*100/(N438+O438)</f>
        <v>20.814205826459514</v>
      </c>
      <c r="G438" s="5">
        <f>N438*General!$B$15/(N438+O438)</f>
        <v>3.9992825340171963E-2</v>
      </c>
      <c r="H438" s="5">
        <f>(N438+O438)*(1/General!$B$20)*((F438/100)-E438*(C438/100))*1000/B438</f>
        <v>14.148428224282949</v>
      </c>
      <c r="I438" s="5">
        <f>(N438+O438)*(1/General!$B$20)*((D438/100)*E438-(G438/100))*1000/B438</f>
        <v>5.7271607841727992</v>
      </c>
      <c r="J438" s="5">
        <f t="shared" si="6"/>
        <v>0.4047913092101123</v>
      </c>
      <c r="K438" s="5">
        <f>MAX(Online_RAW!$L$2-Online_RAW!L438,0)</f>
        <v>0</v>
      </c>
      <c r="L438" s="5">
        <f>0.0039*(Online_RAW!M438)</f>
        <v>0</v>
      </c>
      <c r="M438" s="10">
        <f>Online_RAW!$N$2-Online_RAW!N438</f>
        <v>0</v>
      </c>
      <c r="N438" s="5">
        <f>Online_RAW!C438*60</f>
        <v>120.0981818181816</v>
      </c>
      <c r="O438" s="5">
        <f>MAX(0, Online_RAW!D438*60)</f>
        <v>2.1545454545454541E-2</v>
      </c>
      <c r="P438" s="5">
        <f>_xlfn.IFNA(VLOOKUP(A438,Sampling!$D$7:$E$14,2,FALSE),0)</f>
        <v>0</v>
      </c>
      <c r="Q438">
        <f>_xlfn.IFNA(VLOOKUP(A438,Refill!$D$6:$G$8,2,FALSE),0)</f>
        <v>0</v>
      </c>
    </row>
    <row r="439" spans="1:17" x14ac:dyDescent="0.25">
      <c r="A439" s="5">
        <f>ROUND((Online_RAW!B439-General!$B$10)*24,3)</f>
        <v>7.2830000000000004</v>
      </c>
      <c r="B439" s="5">
        <f>General!$B$12+Online_ANA!K439/1000+Online_ANA!L439/1000+Online_ANA!M439/1000/General!$B$22-SUM($P$2:P439)/1000/General!$B$24+SUM($Q$2:Q439)/1000/General!$B$24</f>
        <v>1.08</v>
      </c>
      <c r="C439" s="5">
        <f>Online_RAW!K439</f>
        <v>20.454999999999998</v>
      </c>
      <c r="D439" s="5">
        <f>Online_RAW!J439</f>
        <v>0.16</v>
      </c>
      <c r="E439" s="5">
        <f>(1-F439/100-G439/100)/(1-C439/100-D439/100-General!$B$17/100)</f>
        <v>1.0025613290071247</v>
      </c>
      <c r="F439" s="5">
        <f>N439*General!$B$14/(N439+O439)+O439*100/(N439+O439)</f>
        <v>20.80547223557592</v>
      </c>
      <c r="G439" s="5">
        <f>N439*General!$B$15/(N439+O439)</f>
        <v>3.9997236244658625E-2</v>
      </c>
      <c r="H439" s="5">
        <f>(N439+O439)*(1/General!$B$20)*((F439/100)-E439*(C439/100))*1000/B439</f>
        <v>14.766597243504055</v>
      </c>
      <c r="I439" s="5">
        <f>(N439+O439)*(1/General!$B$20)*((D439/100)*E439-(G439/100))*1000/B439</f>
        <v>5.965118501859922</v>
      </c>
      <c r="J439" s="5">
        <f t="shared" si="6"/>
        <v>0.40396026271279428</v>
      </c>
      <c r="K439" s="5">
        <f>MAX(Online_RAW!$L$2-Online_RAW!L439,0)</f>
        <v>0</v>
      </c>
      <c r="L439" s="5">
        <f>0.0039*(Online_RAW!M439)</f>
        <v>0</v>
      </c>
      <c r="M439" s="10">
        <f>Online_RAW!$N$2-Online_RAW!N439</f>
        <v>0</v>
      </c>
      <c r="N439" s="5">
        <f>Online_RAW!C439*60</f>
        <v>119.9113636363638</v>
      </c>
      <c r="O439" s="5">
        <f>MAX(0, Online_RAW!D439*60)</f>
        <v>8.2857142857142799E-3</v>
      </c>
      <c r="P439" s="5">
        <f>_xlfn.IFNA(VLOOKUP(A439,Sampling!$D$7:$E$14,2,FALSE),0)</f>
        <v>0</v>
      </c>
      <c r="Q439">
        <f>_xlfn.IFNA(VLOOKUP(A439,Refill!$D$6:$G$8,2,FALSE),0)</f>
        <v>0</v>
      </c>
    </row>
    <row r="440" spans="1:17" x14ac:dyDescent="0.25">
      <c r="A440" s="5">
        <f>ROUND((Online_RAW!B440-General!$B$10)*24,3)</f>
        <v>7.3</v>
      </c>
      <c r="B440" s="5">
        <f>General!$B$12+Online_ANA!K440/1000+Online_ANA!L440/1000+Online_ANA!M440/1000/General!$B$22-SUM($P$2:P440)/1000/General!$B$24+SUM($Q$2:Q440)/1000/General!$B$24</f>
        <v>1.08</v>
      </c>
      <c r="C440" s="5">
        <f>Online_RAW!K440</f>
        <v>20.454999999999998</v>
      </c>
      <c r="D440" s="5">
        <f>Online_RAW!J440</f>
        <v>0.16</v>
      </c>
      <c r="E440" s="5">
        <f>(1-F440/100-G440/100)/(1-C440/100-D440/100-General!$B$17/100)</f>
        <v>1.0024279420726112</v>
      </c>
      <c r="F440" s="5">
        <f>N440*General!$B$14/(N440+O440)+O440*100/(N440+O440)</f>
        <v>20.816008763350421</v>
      </c>
      <c r="G440" s="5">
        <f>N440*General!$B$15/(N440+O440)</f>
        <v>3.999191476598464E-2</v>
      </c>
      <c r="H440" s="5">
        <f>(N440+O440)*(1/General!$B$20)*((F440/100)-E440*(C440/100))*1000/B440</f>
        <v>15.437352563440896</v>
      </c>
      <c r="I440" s="5">
        <f>(N440+O440)*(1/General!$B$20)*((D440/100)*E440-(G440/100))*1000/B440</f>
        <v>5.9695926983475793</v>
      </c>
      <c r="J440" s="5">
        <f t="shared" si="6"/>
        <v>0.38669795703732973</v>
      </c>
      <c r="K440" s="5">
        <f>MAX(Online_RAW!$L$2-Online_RAW!L440,0)</f>
        <v>0</v>
      </c>
      <c r="L440" s="5">
        <f>0.0039*(Online_RAW!M440)</f>
        <v>0</v>
      </c>
      <c r="M440" s="10">
        <f>Online_RAW!$N$2-Online_RAW!N440</f>
        <v>0</v>
      </c>
      <c r="N440" s="5">
        <f>Online_RAW!C440*60</f>
        <v>120.00130434782579</v>
      </c>
      <c r="O440" s="5">
        <f>MAX(0, Online_RAW!D440*60)</f>
        <v>2.4260869565217419E-2</v>
      </c>
      <c r="P440" s="5">
        <f>_xlfn.IFNA(VLOOKUP(A440,Sampling!$D$7:$E$14,2,FALSE),0)</f>
        <v>0</v>
      </c>
      <c r="Q440">
        <f>_xlfn.IFNA(VLOOKUP(A440,Refill!$D$6:$G$8,2,FALSE),0)</f>
        <v>0</v>
      </c>
    </row>
    <row r="441" spans="1:17" x14ac:dyDescent="0.25">
      <c r="A441" s="5">
        <f>ROUND((Online_RAW!B441-General!$B$10)*24,3)</f>
        <v>7.3170000000000002</v>
      </c>
      <c r="B441" s="5">
        <f>General!$B$12+Online_ANA!K441/1000+Online_ANA!L441/1000+Online_ANA!M441/1000/General!$B$22-SUM($P$2:P441)/1000/General!$B$24+SUM($Q$2:Q441)/1000/General!$B$24</f>
        <v>1.08</v>
      </c>
      <c r="C441" s="5">
        <f>Online_RAW!K441</f>
        <v>20.45</v>
      </c>
      <c r="D441" s="5">
        <f>Online_RAW!J441</f>
        <v>0.16</v>
      </c>
      <c r="E441" s="5">
        <f>(1-F441/100-G441/100)/(1-C441/100-D441/100-General!$B$17/100)</f>
        <v>1.0025002244774803</v>
      </c>
      <c r="F441" s="5">
        <f>N441*General!$B$14/(N441+O441)+O441*100/(N441+O441)</f>
        <v>20.80528398300234</v>
      </c>
      <c r="G441" s="5">
        <f>N441*General!$B$15/(N441+O441)</f>
        <v>3.9997331321715998E-2</v>
      </c>
      <c r="H441" s="5">
        <f>(N441+O441)*(1/General!$B$20)*((F441/100)-E441*(C441/100))*1000/B441</f>
        <v>15.066234622387263</v>
      </c>
      <c r="I441" s="5">
        <f>(N441+O441)*(1/General!$B$20)*((D441/100)*E441-(G441/100))*1000/B441</f>
        <v>5.9641269095398739</v>
      </c>
      <c r="J441" s="5">
        <f t="shared" ref="J441:J504" si="7">I441/H441</f>
        <v>0.39586048266350776</v>
      </c>
      <c r="K441" s="5">
        <f>MAX(Online_RAW!$L$2-Online_RAW!L441,0)</f>
        <v>0</v>
      </c>
      <c r="L441" s="5">
        <f>0.0039*(Online_RAW!M441)</f>
        <v>0</v>
      </c>
      <c r="M441" s="10">
        <f>Online_RAW!$N$2-Online_RAW!N441</f>
        <v>0</v>
      </c>
      <c r="N441" s="5">
        <f>Online_RAW!C441*60</f>
        <v>119.9015454545454</v>
      </c>
      <c r="O441" s="5">
        <f>MAX(0, Online_RAW!D441*60)</f>
        <v>7.9999999999999793E-3</v>
      </c>
      <c r="P441" s="5">
        <f>_xlfn.IFNA(VLOOKUP(A441,Sampling!$D$7:$E$14,2,FALSE),0)</f>
        <v>0</v>
      </c>
      <c r="Q441">
        <f>_xlfn.IFNA(VLOOKUP(A441,Refill!$D$6:$G$8,2,FALSE),0)</f>
        <v>0</v>
      </c>
    </row>
    <row r="442" spans="1:17" x14ac:dyDescent="0.25">
      <c r="A442" s="5">
        <f>ROUND((Online_RAW!B442-General!$B$10)*24,3)</f>
        <v>7.3330000000000002</v>
      </c>
      <c r="B442" s="5">
        <f>General!$B$12+Online_ANA!K442/1000+Online_ANA!L442/1000+Online_ANA!M442/1000/General!$B$22-SUM($P$2:P442)/1000/General!$B$24+SUM($Q$2:Q442)/1000/General!$B$24</f>
        <v>1.08</v>
      </c>
      <c r="C442" s="5">
        <f>Online_RAW!K442</f>
        <v>20.4433333333333</v>
      </c>
      <c r="D442" s="5">
        <f>Online_RAW!J442</f>
        <v>0.16500000000000001</v>
      </c>
      <c r="E442" s="5">
        <f>(1-F442/100-G442/100)/(1-C442/100-D442/100-General!$B$17/100)</f>
        <v>1.0025459505098393</v>
      </c>
      <c r="F442" s="5">
        <f>N442*General!$B$14/(N442+O442)+O442*100/(N442+O442)</f>
        <v>20.8</v>
      </c>
      <c r="G442" s="5">
        <f>N442*General!$B$15/(N442+O442)</f>
        <v>0.04</v>
      </c>
      <c r="H442" s="5">
        <f>(N442+O442)*(1/General!$B$20)*((F442/100)-E442*(C442/100))*1000/B442</f>
        <v>15.095869176634476</v>
      </c>
      <c r="I442" s="5">
        <f>(N442+O442)*(1/General!$B$20)*((D442/100)*E442-(G442/100))*1000/B442</f>
        <v>6.2153885588922826</v>
      </c>
      <c r="J442" s="5">
        <f t="shared" si="7"/>
        <v>0.41172777043620101</v>
      </c>
      <c r="K442" s="5">
        <f>MAX(Online_RAW!$L$2-Online_RAW!L442,0)</f>
        <v>0</v>
      </c>
      <c r="L442" s="5">
        <f>0.0039*(Online_RAW!M442)</f>
        <v>0</v>
      </c>
      <c r="M442" s="10">
        <f>Online_RAW!$N$2-Online_RAW!N442</f>
        <v>0</v>
      </c>
      <c r="N442" s="5">
        <f>Online_RAW!C442*60</f>
        <v>119.9621739130434</v>
      </c>
      <c r="O442" s="5">
        <f>MAX(0, Online_RAW!D442*60)</f>
        <v>0</v>
      </c>
      <c r="P442" s="5">
        <f>_xlfn.IFNA(VLOOKUP(A442,Sampling!$D$7:$E$14,2,FALSE),0)</f>
        <v>0</v>
      </c>
      <c r="Q442">
        <f>_xlfn.IFNA(VLOOKUP(A442,Refill!$D$6:$G$8,2,FALSE),0)</f>
        <v>0</v>
      </c>
    </row>
    <row r="443" spans="1:17" x14ac:dyDescent="0.25">
      <c r="A443" s="5">
        <f>ROUND((Online_RAW!B443-General!$B$10)*24,3)</f>
        <v>7.35</v>
      </c>
      <c r="B443" s="5">
        <f>General!$B$12+Online_ANA!K443/1000+Online_ANA!L443/1000+Online_ANA!M443/1000/General!$B$22-SUM($P$2:P443)/1000/General!$B$24+SUM($Q$2:Q443)/1000/General!$B$24</f>
        <v>1.08</v>
      </c>
      <c r="C443" s="5">
        <f>Online_RAW!K443</f>
        <v>20.45</v>
      </c>
      <c r="D443" s="5">
        <f>Online_RAW!J443</f>
        <v>0.16500000000000001</v>
      </c>
      <c r="E443" s="5">
        <f>(1-F443/100-G443/100)/(1-C443/100-D443/100-General!$B$17/100)</f>
        <v>1.0026306046493503</v>
      </c>
      <c r="F443" s="5">
        <f>N443*General!$B$14/(N443+O443)+O443*100/(N443+O443)</f>
        <v>20.799999999999997</v>
      </c>
      <c r="G443" s="5">
        <f>N443*General!$B$15/(N443+O443)</f>
        <v>0.04</v>
      </c>
      <c r="H443" s="5">
        <f>(N443+O443)*(1/General!$B$20)*((F443/100)-E443*(C443/100))*1000/B443</f>
        <v>14.670482867205928</v>
      </c>
      <c r="I443" s="5">
        <f>(N443+O443)*(1/General!$B$20)*((D443/100)*E443-(G443/100))*1000/B443</f>
        <v>6.2125333887227683</v>
      </c>
      <c r="J443" s="5">
        <f t="shared" si="7"/>
        <v>0.42347163654784176</v>
      </c>
      <c r="K443" s="5">
        <f>MAX(Online_RAW!$L$2-Online_RAW!L443,0)</f>
        <v>0</v>
      </c>
      <c r="L443" s="5">
        <f>0.0039*(Online_RAW!M443)</f>
        <v>0</v>
      </c>
      <c r="M443" s="10">
        <f>Online_RAW!$N$2-Online_RAW!N443</f>
        <v>0</v>
      </c>
      <c r="N443" s="5">
        <f>Online_RAW!C443*60</f>
        <v>119.8937142857142</v>
      </c>
      <c r="O443" s="5">
        <f>MAX(0, Online_RAW!D443*60)</f>
        <v>0</v>
      </c>
      <c r="P443" s="5">
        <f>_xlfn.IFNA(VLOOKUP(A443,Sampling!$D$7:$E$14,2,FALSE),0)</f>
        <v>0</v>
      </c>
      <c r="Q443">
        <f>_xlfn.IFNA(VLOOKUP(A443,Refill!$D$6:$G$8,2,FALSE),0)</f>
        <v>0</v>
      </c>
    </row>
    <row r="444" spans="1:17" x14ac:dyDescent="0.25">
      <c r="A444" s="5">
        <f>ROUND((Online_RAW!B444-General!$B$10)*24,3)</f>
        <v>7.367</v>
      </c>
      <c r="B444" s="5">
        <f>General!$B$12+Online_ANA!K444/1000+Online_ANA!L444/1000+Online_ANA!M444/1000/General!$B$22-SUM($P$2:P444)/1000/General!$B$24+SUM($Q$2:Q444)/1000/General!$B$24</f>
        <v>1.08</v>
      </c>
      <c r="C444" s="5">
        <f>Online_RAW!K444</f>
        <v>20.440000000000001</v>
      </c>
      <c r="D444" s="5">
        <f>Online_RAW!J444</f>
        <v>0.17</v>
      </c>
      <c r="E444" s="5">
        <f>(1-F444/100-G444/100)/(1-C444/100-D444/100-General!$B$17/100)</f>
        <v>1.0025671127045288</v>
      </c>
      <c r="F444" s="5">
        <f>N444*General!$B$14/(N444+O444)+O444*100/(N444+O444)</f>
        <v>20.8</v>
      </c>
      <c r="G444" s="5">
        <f>N444*General!$B$15/(N444+O444)</f>
        <v>0.04</v>
      </c>
      <c r="H444" s="5">
        <f>(N444+O444)*(1/General!$B$20)*((F444/100)-E444*(C444/100))*1000/B444</f>
        <v>15.237433240031347</v>
      </c>
      <c r="I444" s="5">
        <f>(N444+O444)*(1/General!$B$20)*((D444/100)*E444-(G444/100))*1000/B444</f>
        <v>6.4628738800896537</v>
      </c>
      <c r="J444" s="5">
        <f t="shared" si="7"/>
        <v>0.42414452475569031</v>
      </c>
      <c r="K444" s="5">
        <f>MAX(Online_RAW!$L$2-Online_RAW!L444,0)</f>
        <v>0</v>
      </c>
      <c r="L444" s="5">
        <f>0.0039*(Online_RAW!M444)</f>
        <v>0</v>
      </c>
      <c r="M444" s="10">
        <f>Online_RAW!$N$2-Online_RAW!N444</f>
        <v>0</v>
      </c>
      <c r="N444" s="5">
        <f>Online_RAW!C444*60</f>
        <v>119.94163636363621</v>
      </c>
      <c r="O444" s="5">
        <f>MAX(0, Online_RAW!D444*60)</f>
        <v>0</v>
      </c>
      <c r="P444" s="5">
        <f>_xlfn.IFNA(VLOOKUP(A444,Sampling!$D$7:$E$14,2,FALSE),0)</f>
        <v>0</v>
      </c>
      <c r="Q444">
        <f>_xlfn.IFNA(VLOOKUP(A444,Refill!$D$6:$G$8,2,FALSE),0)</f>
        <v>0</v>
      </c>
    </row>
    <row r="445" spans="1:17" x14ac:dyDescent="0.25">
      <c r="A445" s="5">
        <f>ROUND((Online_RAW!B445-General!$B$10)*24,3)</f>
        <v>7.383</v>
      </c>
      <c r="B445" s="5">
        <f>General!$B$12+Online_ANA!K445/1000+Online_ANA!L445/1000+Online_ANA!M445/1000/General!$B$22-SUM($P$2:P445)/1000/General!$B$24+SUM($Q$2:Q445)/1000/General!$B$24</f>
        <v>1.08</v>
      </c>
      <c r="C445" s="5">
        <f>Online_RAW!K445</f>
        <v>20.45</v>
      </c>
      <c r="D445" s="5">
        <f>Online_RAW!J445</f>
        <v>0.17</v>
      </c>
      <c r="E445" s="5">
        <f>(1-F445/100-G445/100)/(1-C445/100-D445/100-General!$B$17/100)</f>
        <v>1.002694104636491</v>
      </c>
      <c r="F445" s="5">
        <f>N445*General!$B$14/(N445+O445)+O445*100/(N445+O445)</f>
        <v>20.8</v>
      </c>
      <c r="G445" s="5">
        <f>N445*General!$B$15/(N445+O445)</f>
        <v>0.04</v>
      </c>
      <c r="H445" s="5">
        <f>(N445+O445)*(1/General!$B$20)*((F445/100)-E445*(C445/100))*1000/B445</f>
        <v>14.60964584681955</v>
      </c>
      <c r="I445" s="5">
        <f>(N445+O445)*(1/General!$B$20)*((D445/100)*E445-(G445/100))*1000/B445</f>
        <v>6.4629000022352567</v>
      </c>
      <c r="J445" s="5">
        <f t="shared" si="7"/>
        <v>0.44237211976238283</v>
      </c>
      <c r="K445" s="5">
        <f>MAX(Online_RAW!$L$2-Online_RAW!L445,0)</f>
        <v>0</v>
      </c>
      <c r="L445" s="5">
        <f>0.0039*(Online_RAW!M445)</f>
        <v>0</v>
      </c>
      <c r="M445" s="10">
        <f>Online_RAW!$N$2-Online_RAW!N445</f>
        <v>0</v>
      </c>
      <c r="N445" s="5">
        <f>Online_RAW!C445*60</f>
        <v>119.922272727273</v>
      </c>
      <c r="O445" s="5">
        <f>MAX(0, Online_RAW!D445*60)</f>
        <v>0</v>
      </c>
      <c r="P445" s="5">
        <f>_xlfn.IFNA(VLOOKUP(A445,Sampling!$D$7:$E$14,2,FALSE),0)</f>
        <v>0</v>
      </c>
      <c r="Q445">
        <f>_xlfn.IFNA(VLOOKUP(A445,Refill!$D$6:$G$8,2,FALSE),0)</f>
        <v>0</v>
      </c>
    </row>
    <row r="446" spans="1:17" x14ac:dyDescent="0.25">
      <c r="A446" s="5">
        <f>ROUND((Online_RAW!B446-General!$B$10)*24,3)</f>
        <v>7.4</v>
      </c>
      <c r="B446" s="5">
        <f>General!$B$12+Online_ANA!K446/1000+Online_ANA!L446/1000+Online_ANA!M446/1000/General!$B$22-SUM($P$2:P446)/1000/General!$B$24+SUM($Q$2:Q446)/1000/General!$B$24</f>
        <v>1.08</v>
      </c>
      <c r="C446" s="5">
        <f>Online_RAW!K446</f>
        <v>20.465</v>
      </c>
      <c r="D446" s="5">
        <f>Online_RAW!J446</f>
        <v>0.17</v>
      </c>
      <c r="E446" s="5">
        <f>(1-F446/100-G446/100)/(1-C446/100-D446/100-General!$B$17/100)</f>
        <v>1.0026431679330809</v>
      </c>
      <c r="F446" s="5">
        <f>N446*General!$B$14/(N446+O446)+O446*100/(N446+O446)</f>
        <v>20.819070594729418</v>
      </c>
      <c r="G446" s="5">
        <f>N446*General!$B$15/(N446+O446)</f>
        <v>3.9990368386500288E-2</v>
      </c>
      <c r="H446" s="5">
        <f>(N446+O446)*(1/General!$B$20)*((F446/100)-E446*(C446/100))*1000/B446</f>
        <v>14.877908983212269</v>
      </c>
      <c r="I446" s="5">
        <f>(N446+O446)*(1/General!$B$20)*((D446/100)*E446-(G446/100))*1000/B446</f>
        <v>6.4703265892461284</v>
      </c>
      <c r="J446" s="5">
        <f t="shared" si="7"/>
        <v>0.43489488990334779</v>
      </c>
      <c r="K446" s="5">
        <f>MAX(Online_RAW!$L$2-Online_RAW!L446,0)</f>
        <v>0</v>
      </c>
      <c r="L446" s="5">
        <f>0.0039*(Online_RAW!M446)</f>
        <v>0</v>
      </c>
      <c r="M446" s="10">
        <f>Online_RAW!$N$2-Online_RAW!N446</f>
        <v>0</v>
      </c>
      <c r="N446" s="5">
        <f>Online_RAW!C446*60</f>
        <v>120.03027272727299</v>
      </c>
      <c r="O446" s="5">
        <f>MAX(0, Online_RAW!D446*60)</f>
        <v>2.8909090909090919E-2</v>
      </c>
      <c r="P446" s="5">
        <f>_xlfn.IFNA(VLOOKUP(A446,Sampling!$D$7:$E$14,2,FALSE),0)</f>
        <v>0</v>
      </c>
      <c r="Q446">
        <f>_xlfn.IFNA(VLOOKUP(A446,Refill!$D$6:$G$8,2,FALSE),0)</f>
        <v>0</v>
      </c>
    </row>
    <row r="447" spans="1:17" x14ac:dyDescent="0.25">
      <c r="A447" s="5">
        <f>ROUND((Online_RAW!B447-General!$B$10)*24,3)</f>
        <v>7.4169999999999998</v>
      </c>
      <c r="B447" s="5">
        <f>General!$B$12+Online_ANA!K447/1000+Online_ANA!L447/1000+Online_ANA!M447/1000/General!$B$22-SUM($P$2:P447)/1000/General!$B$24+SUM($Q$2:Q447)/1000/General!$B$24</f>
        <v>1.08</v>
      </c>
      <c r="C447" s="5">
        <f>Online_RAW!K447</f>
        <v>20.48</v>
      </c>
      <c r="D447" s="5">
        <f>Online_RAW!J447</f>
        <v>0.17</v>
      </c>
      <c r="E447" s="5">
        <f>(1-F447/100-G447/100)/(1-C447/100-D447/100-General!$B$17/100)</f>
        <v>1.0030752735336406</v>
      </c>
      <c r="F447" s="5">
        <f>N447*General!$B$14/(N447+O447)+O447*100/(N447+O447)</f>
        <v>20.8</v>
      </c>
      <c r="G447" s="5">
        <f>N447*General!$B$15/(N447+O447)</f>
        <v>0.04</v>
      </c>
      <c r="H447" s="5">
        <f>(N447+O447)*(1/General!$B$20)*((F447/100)-E447*(C447/100))*1000/B447</f>
        <v>12.731658926134925</v>
      </c>
      <c r="I447" s="5">
        <f>(N447+O447)*(1/General!$B$20)*((D447/100)*E447-(G447/100))*1000/B447</f>
        <v>6.4655749933192173</v>
      </c>
      <c r="J447" s="5">
        <f t="shared" si="7"/>
        <v>0.50783444882009854</v>
      </c>
      <c r="K447" s="5">
        <f>MAX(Online_RAW!$L$2-Online_RAW!L447,0)</f>
        <v>0</v>
      </c>
      <c r="L447" s="5">
        <f>0.0039*(Online_RAW!M447)</f>
        <v>0</v>
      </c>
      <c r="M447" s="10">
        <f>Online_RAW!$N$2-Online_RAW!N447</f>
        <v>0</v>
      </c>
      <c r="N447" s="5">
        <f>Online_RAW!C447*60</f>
        <v>119.9123478260868</v>
      </c>
      <c r="O447" s="5">
        <f>MAX(0, Online_RAW!D447*60)</f>
        <v>0</v>
      </c>
      <c r="P447" s="5">
        <f>_xlfn.IFNA(VLOOKUP(A447,Sampling!$D$7:$E$14,2,FALSE),0)</f>
        <v>0</v>
      </c>
      <c r="Q447">
        <f>_xlfn.IFNA(VLOOKUP(A447,Refill!$D$6:$G$8,2,FALSE),0)</f>
        <v>0</v>
      </c>
    </row>
    <row r="448" spans="1:17" x14ac:dyDescent="0.25">
      <c r="A448" s="5">
        <f>ROUND((Online_RAW!B448-General!$B$10)*24,3)</f>
        <v>7.4329999999999998</v>
      </c>
      <c r="B448" s="5">
        <f>General!$B$12+Online_ANA!K448/1000+Online_ANA!L448/1000+Online_ANA!M448/1000/General!$B$22-SUM($P$2:P448)/1000/General!$B$24+SUM($Q$2:Q448)/1000/General!$B$24</f>
        <v>1.08</v>
      </c>
      <c r="C448" s="5">
        <f>Online_RAW!K448</f>
        <v>20.465</v>
      </c>
      <c r="D448" s="5">
        <f>Online_RAW!J448</f>
        <v>0.17499999999999999</v>
      </c>
      <c r="E448" s="5">
        <f>(1-F448/100-G448/100)/(1-C448/100-D448/100-General!$B$17/100)</f>
        <v>1.0027201839974924</v>
      </c>
      <c r="F448" s="5">
        <f>N448*General!$B$14/(N448+O448)+O448*100/(N448+O448)</f>
        <v>20.818004601575662</v>
      </c>
      <c r="G448" s="5">
        <f>N448*General!$B$15/(N448+O448)</f>
        <v>3.9990906766880982E-2</v>
      </c>
      <c r="H448" s="5">
        <f>(N448+O448)*(1/General!$B$20)*((F448/100)-E448*(C448/100))*1000/B448</f>
        <v>14.750567781734635</v>
      </c>
      <c r="I448" s="5">
        <f>(N448+O448)*(1/General!$B$20)*((D448/100)*E448-(G448/100))*1000/B448</f>
        <v>6.7212926914158837</v>
      </c>
      <c r="J448" s="5">
        <f t="shared" si="7"/>
        <v>0.45566332027833806</v>
      </c>
      <c r="K448" s="5">
        <f>MAX(Online_RAW!$L$2-Online_RAW!L448,0)</f>
        <v>0</v>
      </c>
      <c r="L448" s="5">
        <f>0.0039*(Online_RAW!M448)</f>
        <v>0</v>
      </c>
      <c r="M448" s="10">
        <f>Online_RAW!$N$2-Online_RAW!N448</f>
        <v>0</v>
      </c>
      <c r="N448" s="5">
        <f>Online_RAW!C448*60</f>
        <v>120.0619999999998</v>
      </c>
      <c r="O448" s="5">
        <f>MAX(0, Online_RAW!D448*60)</f>
        <v>2.7300000000000001E-2</v>
      </c>
      <c r="P448" s="5">
        <f>_xlfn.IFNA(VLOOKUP(A448,Sampling!$D$7:$E$14,2,FALSE),0)</f>
        <v>0</v>
      </c>
      <c r="Q448">
        <f>_xlfn.IFNA(VLOOKUP(A448,Refill!$D$6:$G$8,2,FALSE),0)</f>
        <v>0</v>
      </c>
    </row>
    <row r="449" spans="1:17" x14ac:dyDescent="0.25">
      <c r="A449" s="5">
        <f>ROUND((Online_RAW!B449-General!$B$10)*24,3)</f>
        <v>7.45</v>
      </c>
      <c r="B449" s="5">
        <f>General!$B$12+Online_ANA!K449/1000+Online_ANA!L449/1000+Online_ANA!M449/1000/General!$B$22-SUM($P$2:P449)/1000/General!$B$24+SUM($Q$2:Q449)/1000/General!$B$24</f>
        <v>1.08</v>
      </c>
      <c r="C449" s="5">
        <f>Online_RAW!K449</f>
        <v>20.440000000000001</v>
      </c>
      <c r="D449" s="5">
        <f>Online_RAW!J449</f>
        <v>0.17499999999999999</v>
      </c>
      <c r="E449" s="5">
        <f>(1-F449/100-G449/100)/(1-C449/100-D449/100-General!$B$17/100)</f>
        <v>1.0026306046493503</v>
      </c>
      <c r="F449" s="5">
        <f>N449*General!$B$14/(N449+O449)+O449*100/(N449+O449)</f>
        <v>20.8</v>
      </c>
      <c r="G449" s="5">
        <f>N449*General!$B$15/(N449+O449)</f>
        <v>0.04</v>
      </c>
      <c r="H449" s="5">
        <f>(N449+O449)*(1/General!$B$20)*((F449/100)-E449*(C449/100))*1000/B449</f>
        <v>15.19717827518846</v>
      </c>
      <c r="I449" s="5">
        <f>(N449+O449)*(1/General!$B$20)*((D449/100)*E449-(G449/100))*1000/B449</f>
        <v>6.7224380764297083</v>
      </c>
      <c r="J449" s="5">
        <f t="shared" si="7"/>
        <v>0.44234778027214683</v>
      </c>
      <c r="K449" s="5">
        <f>MAX(Online_RAW!$L$2-Online_RAW!L449,0)</f>
        <v>0</v>
      </c>
      <c r="L449" s="5">
        <f>0.0039*(Online_RAW!M449)</f>
        <v>0</v>
      </c>
      <c r="M449" s="10">
        <f>Online_RAW!$N$2-Online_RAW!N449</f>
        <v>0</v>
      </c>
      <c r="N449" s="5">
        <f>Online_RAW!C449*60</f>
        <v>120.13172727272701</v>
      </c>
      <c r="O449" s="5">
        <f>MAX(0, Online_RAW!D449*60)</f>
        <v>0</v>
      </c>
      <c r="P449" s="5">
        <f>_xlfn.IFNA(VLOOKUP(A449,Sampling!$D$7:$E$14,2,FALSE),0)</f>
        <v>0</v>
      </c>
      <c r="Q449">
        <f>_xlfn.IFNA(VLOOKUP(A449,Refill!$D$6:$G$8,2,FALSE),0)</f>
        <v>0</v>
      </c>
    </row>
    <row r="450" spans="1:17" x14ac:dyDescent="0.25">
      <c r="A450" s="5">
        <f>ROUND((Online_RAW!B450-General!$B$10)*24,3)</f>
        <v>7.4669999999999996</v>
      </c>
      <c r="B450" s="5">
        <f>General!$B$12+Online_ANA!K450/1000+Online_ANA!L450/1000+Online_ANA!M450/1000/General!$B$22-SUM($P$2:P450)/1000/General!$B$24+SUM($Q$2:Q450)/1000/General!$B$24</f>
        <v>1.08</v>
      </c>
      <c r="C450" s="5">
        <f>Online_RAW!K450</f>
        <v>20.414999999999999</v>
      </c>
      <c r="D450" s="5">
        <f>Online_RAW!J450</f>
        <v>0.18</v>
      </c>
      <c r="E450" s="5">
        <f>(1-F450/100-G450/100)/(1-C450/100-D450/100-General!$B$17/100)</f>
        <v>1.0023766851087044</v>
      </c>
      <c r="F450" s="5">
        <f>N450*General!$B$14/(N450+O450)+O450*100/(N450+O450)</f>
        <v>20.8</v>
      </c>
      <c r="G450" s="5">
        <f>N450*General!$B$15/(N450+O450)</f>
        <v>0.04</v>
      </c>
      <c r="H450" s="5">
        <f>(N450+O450)*(1/General!$B$20)*((F450/100)-E450*(C450/100))*1000/B450</f>
        <v>16.694758616353731</v>
      </c>
      <c r="I450" s="5">
        <f>(N450+O450)*(1/General!$B$20)*((D450/100)*E450-(G450/100))*1000/B450</f>
        <v>6.9674526392119507</v>
      </c>
      <c r="J450" s="5">
        <f t="shared" si="7"/>
        <v>0.41734371842829904</v>
      </c>
      <c r="K450" s="5">
        <f>MAX(Online_RAW!$L$2-Online_RAW!L450,0)</f>
        <v>0</v>
      </c>
      <c r="L450" s="5">
        <f>0.0039*(Online_RAW!M450)</f>
        <v>0</v>
      </c>
      <c r="M450" s="10">
        <f>Online_RAW!$N$2-Online_RAW!N450</f>
        <v>0</v>
      </c>
      <c r="N450" s="5">
        <f>Online_RAW!C450*60</f>
        <v>120.10581818181839</v>
      </c>
      <c r="O450" s="5">
        <f>MAX(0, Online_RAW!D450*60)</f>
        <v>0</v>
      </c>
      <c r="P450" s="5">
        <f>_xlfn.IFNA(VLOOKUP(A450,Sampling!$D$7:$E$14,2,FALSE),0)</f>
        <v>0</v>
      </c>
      <c r="Q450">
        <f>_xlfn.IFNA(VLOOKUP(A450,Refill!$D$6:$G$8,2,FALSE),0)</f>
        <v>0</v>
      </c>
    </row>
    <row r="451" spans="1:17" x14ac:dyDescent="0.25">
      <c r="A451" s="5">
        <f>ROUND((Online_RAW!B451-General!$B$10)*24,3)</f>
        <v>7.4829999999999997</v>
      </c>
      <c r="B451" s="5">
        <f>General!$B$12+Online_ANA!K451/1000+Online_ANA!L451/1000+Online_ANA!M451/1000/General!$B$22-SUM($P$2:P451)/1000/General!$B$24+SUM($Q$2:Q451)/1000/General!$B$24</f>
        <v>1.08</v>
      </c>
      <c r="C451" s="5">
        <f>Online_RAW!K451</f>
        <v>20.414999999999999</v>
      </c>
      <c r="D451" s="5">
        <f>Online_RAW!J451</f>
        <v>0.18</v>
      </c>
      <c r="E451" s="5">
        <f>(1-F451/100-G451/100)/(1-C451/100-D451/100-General!$B$17/100)</f>
        <v>1.0020128515571249</v>
      </c>
      <c r="F451" s="5">
        <f>N451*General!$B$14/(N451+O451)+O451*100/(N451+O451)</f>
        <v>20.828747294019458</v>
      </c>
      <c r="G451" s="5">
        <f>N451*General!$B$15/(N451+O451)</f>
        <v>3.9985481164636641E-2</v>
      </c>
      <c r="H451" s="5">
        <f>(N451+O451)*(1/General!$B$20)*((F451/100)-E451*(C451/100))*1000/B451</f>
        <v>18.477016372041636</v>
      </c>
      <c r="I451" s="5">
        <f>(N451+O451)*(1/General!$B$20)*((D451/100)*E451-(G451/100))*1000/B451</f>
        <v>6.9601790290824708</v>
      </c>
      <c r="J451" s="5">
        <f t="shared" si="7"/>
        <v>0.37669388222300954</v>
      </c>
      <c r="K451" s="5">
        <f>MAX(Online_RAW!$L$2-Online_RAW!L451,0)</f>
        <v>0</v>
      </c>
      <c r="L451" s="5">
        <f>0.0039*(Online_RAW!M451)</f>
        <v>0</v>
      </c>
      <c r="M451" s="10">
        <f>Online_RAW!$N$2-Online_RAW!N451</f>
        <v>0</v>
      </c>
      <c r="N451" s="5">
        <f>Online_RAW!C451*60</f>
        <v>119.9804347826088</v>
      </c>
      <c r="O451" s="5">
        <f>MAX(0, Online_RAW!D451*60)</f>
        <v>4.3565217391304339E-2</v>
      </c>
      <c r="P451" s="5">
        <f>_xlfn.IFNA(VLOOKUP(A451,Sampling!$D$7:$E$14,2,FALSE),0)</f>
        <v>0</v>
      </c>
      <c r="Q451">
        <f>_xlfn.IFNA(VLOOKUP(A451,Refill!$D$6:$G$8,2,FALSE),0)</f>
        <v>0</v>
      </c>
    </row>
    <row r="452" spans="1:17" x14ac:dyDescent="0.25">
      <c r="A452" s="5">
        <f>ROUND((Online_RAW!B452-General!$B$10)*24,3)</f>
        <v>7.5</v>
      </c>
      <c r="B452" s="5">
        <f>General!$B$12+Online_ANA!K452/1000+Online_ANA!L452/1000+Online_ANA!M452/1000/General!$B$22-SUM($P$2:P452)/1000/General!$B$24+SUM($Q$2:Q452)/1000/General!$B$24</f>
        <v>1.08</v>
      </c>
      <c r="C452" s="5">
        <f>Online_RAW!K452</f>
        <v>20.425000000000001</v>
      </c>
      <c r="D452" s="5">
        <f>Online_RAW!J452</f>
        <v>0.18</v>
      </c>
      <c r="E452" s="5">
        <f>(1-F452/100-G452/100)/(1-C452/100-D452/100-General!$B$17/100)</f>
        <v>1.0025036288004989</v>
      </c>
      <c r="F452" s="5">
        <f>N452*General!$B$14/(N452+O452)+O452*100/(N452+O452)</f>
        <v>20.8</v>
      </c>
      <c r="G452" s="5">
        <f>N452*General!$B$15/(N452+O452)</f>
        <v>0.04</v>
      </c>
      <c r="H452" s="5">
        <f>(N452+O452)*(1/General!$B$20)*((F452/100)-E452*(C452/100))*1000/B452</f>
        <v>16.061477436730687</v>
      </c>
      <c r="I452" s="5">
        <f>(N452+O452)*(1/General!$B$20)*((D452/100)*E452-(G452/100))*1000/B452</f>
        <v>6.9654216074141804</v>
      </c>
      <c r="J452" s="5">
        <f t="shared" si="7"/>
        <v>0.43367253323066596</v>
      </c>
      <c r="K452" s="5">
        <f>MAX(Online_RAW!$L$2-Online_RAW!L452,0)</f>
        <v>0</v>
      </c>
      <c r="L452" s="5">
        <f>0.0039*(Online_RAW!M452)</f>
        <v>0</v>
      </c>
      <c r="M452" s="10">
        <f>Online_RAW!$N$2-Online_RAW!N452</f>
        <v>0</v>
      </c>
      <c r="N452" s="5">
        <f>Online_RAW!C452*60</f>
        <v>120.05127272727299</v>
      </c>
      <c r="O452" s="5">
        <f>MAX(0, Online_RAW!D452*60)</f>
        <v>0</v>
      </c>
      <c r="P452" s="5">
        <f>_xlfn.IFNA(VLOOKUP(A452,Sampling!$D$7:$E$14,2,FALSE),0)</f>
        <v>0</v>
      </c>
      <c r="Q452">
        <f>_xlfn.IFNA(VLOOKUP(A452,Refill!$D$6:$G$8,2,FALSE),0)</f>
        <v>0</v>
      </c>
    </row>
    <row r="453" spans="1:17" x14ac:dyDescent="0.25">
      <c r="A453" s="5">
        <f>ROUND((Online_RAW!B453-General!$B$10)*24,3)</f>
        <v>7.5170000000000003</v>
      </c>
      <c r="B453" s="5">
        <f>General!$B$12+Online_ANA!K453/1000+Online_ANA!L453/1000+Online_ANA!M453/1000/General!$B$22-SUM($P$2:P453)/1000/General!$B$24+SUM($Q$2:Q453)/1000/General!$B$24</f>
        <v>1.08</v>
      </c>
      <c r="C453" s="5">
        <f>Online_RAW!K453</f>
        <v>20.440000000000001</v>
      </c>
      <c r="D453" s="5">
        <f>Online_RAW!J453</f>
        <v>0.18666666666666701</v>
      </c>
      <c r="E453" s="5">
        <f>(1-F453/100-G453/100)/(1-C453/100-D453/100-General!$B$17/100)</f>
        <v>1.0023156887200411</v>
      </c>
      <c r="F453" s="5">
        <f>N453*General!$B$14/(N453+O453)+O453*100/(N453+O453)</f>
        <v>20.836575494855232</v>
      </c>
      <c r="G453" s="5">
        <f>N453*General!$B$15/(N453+O453)</f>
        <v>3.9981527527850898E-2</v>
      </c>
      <c r="H453" s="5">
        <f>(N453+O453)*(1/General!$B$20)*((F453/100)-E453*(C453/100))*1000/B453</f>
        <v>17.295930774315686</v>
      </c>
      <c r="I453" s="5">
        <f>(N453+O453)*(1/General!$B$20)*((D453/100)*E453-(G453/100))*1000/B453</f>
        <v>7.2858545890304338</v>
      </c>
      <c r="J453" s="5">
        <f t="shared" si="7"/>
        <v>0.42124674781017668</v>
      </c>
      <c r="K453" s="5">
        <f>MAX(Online_RAW!$L$2-Online_RAW!L453,0)</f>
        <v>0</v>
      </c>
      <c r="L453" s="5">
        <f>0.0039*(Online_RAW!M453)</f>
        <v>0</v>
      </c>
      <c r="M453" s="10">
        <f>Online_RAW!$N$2-Online_RAW!N453</f>
        <v>0</v>
      </c>
      <c r="N453" s="5">
        <f>Online_RAW!C453*60</f>
        <v>119.82818181818159</v>
      </c>
      <c r="O453" s="5">
        <f>MAX(0, Online_RAW!D453*60)</f>
        <v>5.5363636363636379E-2</v>
      </c>
      <c r="P453" s="5">
        <f>_xlfn.IFNA(VLOOKUP(A453,Sampling!$D$7:$E$14,2,FALSE),0)</f>
        <v>0</v>
      </c>
      <c r="Q453">
        <f>_xlfn.IFNA(VLOOKUP(A453,Refill!$D$6:$G$8,2,FALSE),0)</f>
        <v>0</v>
      </c>
    </row>
    <row r="454" spans="1:17" x14ac:dyDescent="0.25">
      <c r="A454" s="5">
        <f>ROUND((Online_RAW!B454-General!$B$10)*24,3)</f>
        <v>7.5330000000000004</v>
      </c>
      <c r="B454" s="5">
        <f>General!$B$12+Online_ANA!K454/1000+Online_ANA!L454/1000+Online_ANA!M454/1000/General!$B$22-SUM($P$2:P454)/1000/General!$B$24+SUM($Q$2:Q454)/1000/General!$B$24</f>
        <v>1.08</v>
      </c>
      <c r="C454" s="5">
        <f>Online_RAW!K454</f>
        <v>20.43</v>
      </c>
      <c r="D454" s="5">
        <f>Online_RAW!J454</f>
        <v>0.18666666666666701</v>
      </c>
      <c r="E454" s="5">
        <f>(1-F454/100-G454/100)/(1-C454/100-D454/100-General!$B$17/100)</f>
        <v>1.002651770418064</v>
      </c>
      <c r="F454" s="5">
        <f>N454*General!$B$14/(N454+O454)+O454*100/(N454+O454)</f>
        <v>20.8</v>
      </c>
      <c r="G454" s="5">
        <f>N454*General!$B$15/(N454+O454)</f>
        <v>0.04</v>
      </c>
      <c r="H454" s="5">
        <f>(N454+O454)*(1/General!$B$20)*((F454/100)-E454*(C454/100))*1000/B454</f>
        <v>15.665348894361873</v>
      </c>
      <c r="I454" s="5">
        <f>(N454+O454)*(1/General!$B$20)*((D454/100)*E454-(G454/100))*1000/B454</f>
        <v>7.299433849380029</v>
      </c>
      <c r="J454" s="5">
        <f t="shared" si="7"/>
        <v>0.46596050292931385</v>
      </c>
      <c r="K454" s="5">
        <f>MAX(Online_RAW!$L$2-Online_RAW!L454,0)</f>
        <v>0</v>
      </c>
      <c r="L454" s="5">
        <f>0.0039*(Online_RAW!M454)</f>
        <v>0</v>
      </c>
      <c r="M454" s="10">
        <f>Online_RAW!$N$2-Online_RAW!N454</f>
        <v>0</v>
      </c>
      <c r="N454" s="5">
        <f>Online_RAW!C454*60</f>
        <v>120.07085714285699</v>
      </c>
      <c r="O454" s="5">
        <f>MAX(0, Online_RAW!D454*60)</f>
        <v>0</v>
      </c>
      <c r="P454" s="5">
        <f>_xlfn.IFNA(VLOOKUP(A454,Sampling!$D$7:$E$14,2,FALSE),0)</f>
        <v>0</v>
      </c>
      <c r="Q454">
        <f>_xlfn.IFNA(VLOOKUP(A454,Refill!$D$6:$G$8,2,FALSE),0)</f>
        <v>0</v>
      </c>
    </row>
    <row r="455" spans="1:17" x14ac:dyDescent="0.25">
      <c r="A455" s="5">
        <f>ROUND((Online_RAW!B455-General!$B$10)*24,3)</f>
        <v>7.55</v>
      </c>
      <c r="B455" s="5">
        <f>General!$B$12+Online_ANA!K455/1000+Online_ANA!L455/1000+Online_ANA!M455/1000/General!$B$22-SUM($P$2:P455)/1000/General!$B$24+SUM($Q$2:Q455)/1000/General!$B$24</f>
        <v>1.08</v>
      </c>
      <c r="C455" s="5">
        <f>Online_RAW!K455</f>
        <v>20.434999999999999</v>
      </c>
      <c r="D455" s="5">
        <f>Online_RAW!J455</f>
        <v>0.19</v>
      </c>
      <c r="E455" s="5">
        <f>(1-F455/100-G455/100)/(1-C455/100-D455/100-General!$B$17/100)</f>
        <v>1.0027576126674789</v>
      </c>
      <c r="F455" s="5">
        <f>N455*General!$B$14/(N455+O455)+O455*100/(N455+O455)</f>
        <v>20.8</v>
      </c>
      <c r="G455" s="5">
        <f>N455*General!$B$15/(N455+O455)</f>
        <v>0.04</v>
      </c>
      <c r="H455" s="5">
        <f>(N455+O455)*(1/General!$B$20)*((F455/100)-E455*(C455/100))*1000/B455</f>
        <v>15.30728702777702</v>
      </c>
      <c r="I455" s="5">
        <f>(N455+O455)*(1/General!$B$20)*((D455/100)*E455-(G455/100))*1000/B455</f>
        <v>7.4651767388726595</v>
      </c>
      <c r="J455" s="5">
        <f t="shared" si="7"/>
        <v>0.48768777415136638</v>
      </c>
      <c r="K455" s="5">
        <f>MAX(Online_RAW!$L$2-Online_RAW!L455,0)</f>
        <v>0</v>
      </c>
      <c r="L455" s="5">
        <f>0.0039*(Online_RAW!M455)</f>
        <v>0</v>
      </c>
      <c r="M455" s="10">
        <f>Online_RAW!$N$2-Online_RAW!N455</f>
        <v>0</v>
      </c>
      <c r="N455" s="5">
        <f>Online_RAW!C455*60</f>
        <v>120.05427272727302</v>
      </c>
      <c r="O455" s="5">
        <f>MAX(0, Online_RAW!D455*60)</f>
        <v>0</v>
      </c>
      <c r="P455" s="5">
        <f>_xlfn.IFNA(VLOOKUP(A455,Sampling!$D$7:$E$14,2,FALSE),0)</f>
        <v>0</v>
      </c>
      <c r="Q455">
        <f>_xlfn.IFNA(VLOOKUP(A455,Refill!$D$6:$G$8,2,FALSE),0)</f>
        <v>0</v>
      </c>
    </row>
    <row r="456" spans="1:17" x14ac:dyDescent="0.25">
      <c r="A456" s="5">
        <f>ROUND((Online_RAW!B456-General!$B$10)*24,3)</f>
        <v>7.5670000000000002</v>
      </c>
      <c r="B456" s="5">
        <f>General!$B$12+Online_ANA!K456/1000+Online_ANA!L456/1000+Online_ANA!M456/1000/General!$B$22-SUM($P$2:P456)/1000/General!$B$24+SUM($Q$2:Q456)/1000/General!$B$24</f>
        <v>1.08</v>
      </c>
      <c r="C456" s="5">
        <f>Online_RAW!K456</f>
        <v>20.425000000000001</v>
      </c>
      <c r="D456" s="5">
        <f>Online_RAW!J456</f>
        <v>0.19</v>
      </c>
      <c r="E456" s="5">
        <f>(1-F456/100-G456/100)/(1-C456/100-D456/100-General!$B$17/100)</f>
        <v>1.002456476671582</v>
      </c>
      <c r="F456" s="5">
        <f>N456*General!$B$14/(N456+O456)+O456*100/(N456+O456)</f>
        <v>20.813754752523305</v>
      </c>
      <c r="G456" s="5">
        <f>N456*General!$B$15/(N456+O456)</f>
        <v>3.9993053155291253E-2</v>
      </c>
      <c r="H456" s="5">
        <f>(N456+O456)*(1/General!$B$20)*((F456/100)-E456*(C456/100))*1000/B456</f>
        <v>16.770518084028662</v>
      </c>
      <c r="I456" s="5">
        <f>(N456+O456)*(1/General!$B$20)*((D456/100)*E456-(G456/100))*1000/B456</f>
        <v>7.4532236438074904</v>
      </c>
      <c r="J456" s="5">
        <f t="shared" si="7"/>
        <v>0.44442417380686283</v>
      </c>
      <c r="K456" s="5">
        <f>MAX(Online_RAW!$L$2-Online_RAW!L456,0)</f>
        <v>0</v>
      </c>
      <c r="L456" s="5">
        <f>0.0039*(Online_RAW!M456)</f>
        <v>0</v>
      </c>
      <c r="M456" s="10">
        <f>Online_RAW!$N$2-Online_RAW!N456</f>
        <v>0</v>
      </c>
      <c r="N456" s="5">
        <f>Online_RAW!C456*60</f>
        <v>119.88126315789481</v>
      </c>
      <c r="O456" s="5">
        <f>MAX(0, Online_RAW!D456*60)</f>
        <v>2.082352941176472E-2</v>
      </c>
      <c r="P456" s="5">
        <f>_xlfn.IFNA(VLOOKUP(A456,Sampling!$D$7:$E$14,2,FALSE),0)</f>
        <v>0</v>
      </c>
      <c r="Q456">
        <f>_xlfn.IFNA(VLOOKUP(A456,Refill!$D$6:$G$8,2,FALSE),0)</f>
        <v>0</v>
      </c>
    </row>
    <row r="457" spans="1:17" x14ac:dyDescent="0.25">
      <c r="A457" s="5">
        <f>ROUND((Online_RAW!B457-General!$B$10)*24,3)</f>
        <v>7.5830000000000002</v>
      </c>
      <c r="B457" s="5">
        <f>General!$B$12+Online_ANA!K457/1000+Online_ANA!L457/1000+Online_ANA!M457/1000/General!$B$22-SUM($P$2:P457)/1000/General!$B$24+SUM($Q$2:Q457)/1000/General!$B$24</f>
        <v>1.08</v>
      </c>
      <c r="C457" s="5">
        <f>Online_RAW!K457</f>
        <v>20.43</v>
      </c>
      <c r="D457" s="5">
        <f>Online_RAW!J457</f>
        <v>0.19</v>
      </c>
      <c r="E457" s="5">
        <f>(1-F457/100-G457/100)/(1-C457/100-D457/100-General!$B$17/100)</f>
        <v>1.002694104636491</v>
      </c>
      <c r="F457" s="5">
        <f>N457*General!$B$14/(N457+O457)+O457*100/(N457+O457)</f>
        <v>20.8</v>
      </c>
      <c r="G457" s="5">
        <f>N457*General!$B$15/(N457+O457)</f>
        <v>0.04</v>
      </c>
      <c r="H457" s="5">
        <f>(N457+O457)*(1/General!$B$20)*((F457/100)-E457*(C457/100))*1000/B457</f>
        <v>15.623875323496645</v>
      </c>
      <c r="I457" s="5">
        <f>(N457+O457)*(1/General!$B$20)*((D457/100)*E457-(G457/100))*1000/B457</f>
        <v>7.4662909896203749</v>
      </c>
      <c r="J457" s="5">
        <f t="shared" si="7"/>
        <v>0.47787702058732306</v>
      </c>
      <c r="K457" s="5">
        <f>MAX(Online_RAW!$L$2-Online_RAW!L457,0)</f>
        <v>0</v>
      </c>
      <c r="L457" s="5">
        <f>0.0039*(Online_RAW!M457)</f>
        <v>0</v>
      </c>
      <c r="M457" s="10">
        <f>Online_RAW!$N$2-Online_RAW!N457</f>
        <v>0</v>
      </c>
      <c r="N457" s="5">
        <f>Online_RAW!C457*60</f>
        <v>120.08181818181841</v>
      </c>
      <c r="O457" s="5">
        <f>MAX(0, Online_RAW!D457*60)</f>
        <v>0</v>
      </c>
      <c r="P457" s="5">
        <f>_xlfn.IFNA(VLOOKUP(A457,Sampling!$D$7:$E$14,2,FALSE),0)</f>
        <v>0</v>
      </c>
      <c r="Q457">
        <f>_xlfn.IFNA(VLOOKUP(A457,Refill!$D$6:$G$8,2,FALSE),0)</f>
        <v>0</v>
      </c>
    </row>
    <row r="458" spans="1:17" x14ac:dyDescent="0.25">
      <c r="A458" s="5">
        <f>ROUND((Online_RAW!B458-General!$B$10)*24,3)</f>
        <v>7.6</v>
      </c>
      <c r="B458" s="5">
        <f>General!$B$12+Online_ANA!K458/1000+Online_ANA!L458/1000+Online_ANA!M458/1000/General!$B$22-SUM($P$2:P458)/1000/General!$B$24+SUM($Q$2:Q458)/1000/General!$B$24</f>
        <v>1.08</v>
      </c>
      <c r="C458" s="5">
        <f>Online_RAW!K458</f>
        <v>20.440000000000001</v>
      </c>
      <c r="D458" s="5">
        <f>Online_RAW!J458</f>
        <v>0.193333333333333</v>
      </c>
      <c r="E458" s="5">
        <f>(1-F458/100-G458/100)/(1-C458/100-D458/100-General!$B$17/100)</f>
        <v>1.0028634772651601</v>
      </c>
      <c r="F458" s="5">
        <f>N458*General!$B$14/(N458+O458)+O458*100/(N458+O458)</f>
        <v>20.799999999999997</v>
      </c>
      <c r="G458" s="5">
        <f>N458*General!$B$15/(N458+O458)</f>
        <v>0.04</v>
      </c>
      <c r="H458" s="5">
        <f>(N458+O458)*(1/General!$B$20)*((F458/100)-E458*(C458/100))*1000/B458</f>
        <v>14.94287346529905</v>
      </c>
      <c r="I458" s="5">
        <f>(N458+O458)*(1/General!$B$20)*((D458/100)*E458-(G458/100))*1000/B458</f>
        <v>7.627654673036699</v>
      </c>
      <c r="J458" s="5">
        <f t="shared" si="7"/>
        <v>0.51045434405570989</v>
      </c>
      <c r="K458" s="5">
        <f>MAX(Online_RAW!$L$2-Online_RAW!L458,0)</f>
        <v>0</v>
      </c>
      <c r="L458" s="5">
        <f>0.0039*(Online_RAW!M458)</f>
        <v>0</v>
      </c>
      <c r="M458" s="10">
        <f>Online_RAW!$N$2-Online_RAW!N458</f>
        <v>0</v>
      </c>
      <c r="N458" s="5">
        <f>Online_RAW!C458*60</f>
        <v>119.98650000000001</v>
      </c>
      <c r="O458" s="5">
        <f>MAX(0, Online_RAW!D458*60)</f>
        <v>0</v>
      </c>
      <c r="P458" s="5">
        <f>_xlfn.IFNA(VLOOKUP(A458,Sampling!$D$7:$E$14,2,FALSE),0)</f>
        <v>0</v>
      </c>
      <c r="Q458">
        <f>_xlfn.IFNA(VLOOKUP(A458,Refill!$D$6:$G$8,2,FALSE),0)</f>
        <v>0</v>
      </c>
    </row>
    <row r="459" spans="1:17" x14ac:dyDescent="0.25">
      <c r="A459" s="5">
        <f>ROUND((Online_RAW!B459-General!$B$10)*24,3)</f>
        <v>7.617</v>
      </c>
      <c r="B459" s="5">
        <f>General!$B$12+Online_ANA!K459/1000+Online_ANA!L459/1000+Online_ANA!M459/1000/General!$B$22-SUM($P$2:P459)/1000/General!$B$24+SUM($Q$2:Q459)/1000/General!$B$24</f>
        <v>1.08</v>
      </c>
      <c r="C459" s="5">
        <f>Online_RAW!K459</f>
        <v>20.440000000000001</v>
      </c>
      <c r="D459" s="5">
        <f>Online_RAW!J459</f>
        <v>0.2</v>
      </c>
      <c r="E459" s="5">
        <f>(1-F459/100-G459/100)/(1-C459/100-D459/100-General!$B$17/100)</f>
        <v>1.0025725566881696</v>
      </c>
      <c r="F459" s="5">
        <f>N459*General!$B$14/(N459+O459)+O459*100/(N459+O459)</f>
        <v>20.829662315376602</v>
      </c>
      <c r="G459" s="5">
        <f>N459*General!$B$15/(N459+O459)</f>
        <v>3.9985019032638083E-2</v>
      </c>
      <c r="H459" s="5">
        <f>(N459+O459)*(1/General!$B$20)*((F459/100)-E459*(C459/100))*1000/B459</f>
        <v>16.730986612743493</v>
      </c>
      <c r="I459" s="5">
        <f>(N459+O459)*(1/General!$B$20)*((D459/100)*E459-(G459/100))*1000/B459</f>
        <v>7.9679088331783845</v>
      </c>
      <c r="J459" s="5">
        <f t="shared" si="7"/>
        <v>0.47623663909392328</v>
      </c>
      <c r="K459" s="5">
        <f>MAX(Online_RAW!$L$2-Online_RAW!L459,0)</f>
        <v>0</v>
      </c>
      <c r="L459" s="5">
        <f>0.0039*(Online_RAW!M459)</f>
        <v>0</v>
      </c>
      <c r="M459" s="10">
        <f>Online_RAW!$N$2-Online_RAW!N459</f>
        <v>0</v>
      </c>
      <c r="N459" s="5">
        <f>Online_RAW!C459*60</f>
        <v>120.10745454545459</v>
      </c>
      <c r="O459" s="5">
        <f>MAX(0, Online_RAW!D459*60)</f>
        <v>4.4999999999999998E-2</v>
      </c>
      <c r="P459" s="5">
        <f>_xlfn.IFNA(VLOOKUP(A459,Sampling!$D$7:$E$14,2,FALSE),0)</f>
        <v>0</v>
      </c>
      <c r="Q459">
        <f>_xlfn.IFNA(VLOOKUP(A459,Refill!$D$6:$G$8,2,FALSE),0)</f>
        <v>0</v>
      </c>
    </row>
    <row r="460" spans="1:17" x14ac:dyDescent="0.25">
      <c r="A460" s="5">
        <f>ROUND((Online_RAW!B460-General!$B$10)*24,3)</f>
        <v>7.633</v>
      </c>
      <c r="B460" s="5">
        <f>General!$B$12+Online_ANA!K460/1000+Online_ANA!L460/1000+Online_ANA!M460/1000/General!$B$22-SUM($P$2:P460)/1000/General!$B$24+SUM($Q$2:Q460)/1000/General!$B$24</f>
        <v>1.08</v>
      </c>
      <c r="C460" s="5">
        <f>Online_RAW!K460</f>
        <v>20.45</v>
      </c>
      <c r="D460" s="5">
        <f>Online_RAW!J460</f>
        <v>0.2</v>
      </c>
      <c r="E460" s="5">
        <f>(1-F460/100-G460/100)/(1-C460/100-D460/100-General!$B$17/100)</f>
        <v>1.0028813283672897</v>
      </c>
      <c r="F460" s="5">
        <f>N460*General!$B$14/(N460+O460)+O460*100/(N460+O460)</f>
        <v>20.815313364390747</v>
      </c>
      <c r="G460" s="5">
        <f>N460*General!$B$15/(N460+O460)</f>
        <v>3.9992265977580439E-2</v>
      </c>
      <c r="H460" s="5">
        <f>(N460+O460)*(1/General!$B$20)*((F460/100)-E460*(C460/100))*1000/B460</f>
        <v>15.175178420068118</v>
      </c>
      <c r="I460" s="5">
        <f>(N460+O460)*(1/General!$B$20)*((D460/100)*E460-(G460/100))*1000/B460</f>
        <v>7.9535535161446278</v>
      </c>
      <c r="J460" s="5">
        <f t="shared" si="7"/>
        <v>0.5241159804504576</v>
      </c>
      <c r="K460" s="5">
        <f>MAX(Online_RAW!$L$2-Online_RAW!L460,0)</f>
        <v>0</v>
      </c>
      <c r="L460" s="5">
        <f>0.0039*(Online_RAW!M460)</f>
        <v>0</v>
      </c>
      <c r="M460" s="10">
        <f>Online_RAW!$N$2-Online_RAW!N460</f>
        <v>0</v>
      </c>
      <c r="N460" s="5">
        <f>Online_RAW!C460*60</f>
        <v>119.8720909090908</v>
      </c>
      <c r="O460" s="5">
        <f>MAX(0, Online_RAW!D460*60)</f>
        <v>2.3181818181818161E-2</v>
      </c>
      <c r="P460" s="5">
        <f>_xlfn.IFNA(VLOOKUP(A460,Sampling!$D$7:$E$14,2,FALSE),0)</f>
        <v>0</v>
      </c>
      <c r="Q460">
        <f>_xlfn.IFNA(VLOOKUP(A460,Refill!$D$6:$G$8,2,FALSE),0)</f>
        <v>0</v>
      </c>
    </row>
    <row r="461" spans="1:17" x14ac:dyDescent="0.25">
      <c r="A461" s="5">
        <f>ROUND((Online_RAW!B461-General!$B$10)*24,3)</f>
        <v>7.65</v>
      </c>
      <c r="B461" s="5">
        <f>General!$B$12+Online_ANA!K461/1000+Online_ANA!L461/1000+Online_ANA!M461/1000/General!$B$22-SUM($P$2:P461)/1000/General!$B$24+SUM($Q$2:Q461)/1000/General!$B$24</f>
        <v>1.08</v>
      </c>
      <c r="C461" s="5">
        <f>Online_RAW!K461</f>
        <v>20.465</v>
      </c>
      <c r="D461" s="5">
        <f>Online_RAW!J461</f>
        <v>0.19500000000000001</v>
      </c>
      <c r="E461" s="5">
        <f>(1-F461/100-G461/100)/(1-C461/100-D461/100-General!$B$17/100)</f>
        <v>1.0028687826630378</v>
      </c>
      <c r="F461" s="5">
        <f>N461*General!$B$14/(N461+O461)+O461*100/(N461+O461)</f>
        <v>20.826337693262897</v>
      </c>
      <c r="G461" s="5">
        <f>N461*General!$B$15/(N461+O461)</f>
        <v>3.9986698134715705E-2</v>
      </c>
      <c r="H461" s="5">
        <f>(N461+O461)*(1/General!$B$20)*((F461/100)-E461*(C461/100))*1000/B461</f>
        <v>14.999832414110026</v>
      </c>
      <c r="I461" s="5">
        <f>(N461+O461)*(1/General!$B$20)*((D461/100)*E461-(G461/100))*1000/B461</f>
        <v>7.7109990257633676</v>
      </c>
      <c r="J461" s="5">
        <f t="shared" si="7"/>
        <v>0.51407234513565592</v>
      </c>
      <c r="K461" s="5">
        <f>MAX(Online_RAW!$L$2-Online_RAW!L461,0)</f>
        <v>0</v>
      </c>
      <c r="L461" s="5">
        <f>0.0039*(Online_RAW!M461)</f>
        <v>0</v>
      </c>
      <c r="M461" s="10">
        <f>Online_RAW!$N$2-Online_RAW!N461</f>
        <v>0</v>
      </c>
      <c r="N461" s="5">
        <f>Online_RAW!C461*60</f>
        <v>119.94327272727301</v>
      </c>
      <c r="O461" s="5">
        <f>MAX(0, Online_RAW!D461*60)</f>
        <v>3.9899999999999998E-2</v>
      </c>
      <c r="P461" s="5">
        <f>_xlfn.IFNA(VLOOKUP(A461,Sampling!$D$7:$E$14,2,FALSE),0)</f>
        <v>0</v>
      </c>
      <c r="Q461">
        <f>_xlfn.IFNA(VLOOKUP(A461,Refill!$D$6:$G$8,2,FALSE),0)</f>
        <v>0</v>
      </c>
    </row>
    <row r="462" spans="1:17" x14ac:dyDescent="0.25">
      <c r="A462" s="5">
        <f>ROUND((Online_RAW!B462-General!$B$10)*24,3)</f>
        <v>7.6669999999999998</v>
      </c>
      <c r="B462" s="5">
        <f>General!$B$12+Online_ANA!K462/1000+Online_ANA!L462/1000+Online_ANA!M462/1000/General!$B$22-SUM($P$2:P462)/1000/General!$B$24+SUM($Q$2:Q462)/1000/General!$B$24</f>
        <v>1.08</v>
      </c>
      <c r="C462" s="5">
        <f>Online_RAW!K462</f>
        <v>20.465</v>
      </c>
      <c r="D462" s="5">
        <f>Online_RAW!J462</f>
        <v>0.2</v>
      </c>
      <c r="E462" s="5">
        <f>(1-F462/100-G462/100)/(1-C462/100-D462/100-General!$B$17/100)</f>
        <v>1.0032659666773909</v>
      </c>
      <c r="F462" s="5">
        <f>N462*General!$B$14/(N462+O462)+O462*100/(N462+O462)</f>
        <v>20.8</v>
      </c>
      <c r="G462" s="5">
        <f>N462*General!$B$15/(N462+O462)</f>
        <v>3.9999999999999994E-2</v>
      </c>
      <c r="H462" s="5">
        <f>(N462+O462)*(1/General!$B$20)*((F462/100)-E462*(C462/100))*1000/B462</f>
        <v>13.284344292975979</v>
      </c>
      <c r="I462" s="5">
        <f>(N462+O462)*(1/General!$B$20)*((D462/100)*E462-(G462/100))*1000/B462</f>
        <v>7.9585190896656295</v>
      </c>
      <c r="J462" s="5">
        <f t="shared" si="7"/>
        <v>0.59909009538947666</v>
      </c>
      <c r="K462" s="5">
        <f>MAX(Online_RAW!$L$2-Online_RAW!L462,0)</f>
        <v>0</v>
      </c>
      <c r="L462" s="5">
        <f>0.0039*(Online_RAW!M462)</f>
        <v>0</v>
      </c>
      <c r="M462" s="10">
        <f>Online_RAW!$N$2-Online_RAW!N462</f>
        <v>0</v>
      </c>
      <c r="N462" s="5">
        <f>Online_RAW!C462*60</f>
        <v>119.91845454545461</v>
      </c>
      <c r="O462" s="5">
        <f>MAX(0, Online_RAW!D462*60)</f>
        <v>0</v>
      </c>
      <c r="P462" s="5">
        <f>_xlfn.IFNA(VLOOKUP(A462,Sampling!$D$7:$E$14,2,FALSE),0)</f>
        <v>0</v>
      </c>
      <c r="Q462">
        <f>_xlfn.IFNA(VLOOKUP(A462,Refill!$D$6:$G$8,2,FALSE),0)</f>
        <v>0</v>
      </c>
    </row>
    <row r="463" spans="1:17" x14ac:dyDescent="0.25">
      <c r="A463" s="5">
        <f>ROUND((Online_RAW!B463-General!$B$10)*24,3)</f>
        <v>7.6829999999999998</v>
      </c>
      <c r="B463" s="5">
        <f>General!$B$12+Online_ANA!K463/1000+Online_ANA!L463/1000+Online_ANA!M463/1000/General!$B$22-SUM($P$2:P463)/1000/General!$B$24+SUM($Q$2:Q463)/1000/General!$B$24</f>
        <v>1.08</v>
      </c>
      <c r="C463" s="5">
        <f>Online_RAW!K463</f>
        <v>20.475000000000001</v>
      </c>
      <c r="D463" s="5">
        <f>Online_RAW!J463</f>
        <v>0.19500000000000001</v>
      </c>
      <c r="E463" s="5">
        <f>(1-F463/100-G463/100)/(1-C463/100-D463/100-General!$B$17/100)</f>
        <v>1.0032930183022111</v>
      </c>
      <c r="F463" s="5">
        <f>N463*General!$B$14/(N463+O463)+O463*100/(N463+O463)</f>
        <v>20.802883485772306</v>
      </c>
      <c r="G463" s="5">
        <f>N463*General!$B$15/(N463+O463)</f>
        <v>3.9998543694054395E-2</v>
      </c>
      <c r="H463" s="5">
        <f>(N463+O463)*(1/General!$B$20)*((F463/100)-E463*(C463/100))*1000/B463</f>
        <v>12.895911973626328</v>
      </c>
      <c r="I463" s="5">
        <f>(N463+O463)*(1/General!$B$20)*((D463/100)*E463-(G463/100))*1000/B463</f>
        <v>7.7062669813680342</v>
      </c>
      <c r="J463" s="5">
        <f t="shared" si="7"/>
        <v>0.59757440940417905</v>
      </c>
      <c r="K463" s="5">
        <f>MAX(Online_RAW!$L$2-Online_RAW!L463,0)</f>
        <v>0</v>
      </c>
      <c r="L463" s="5">
        <f>0.0039*(Online_RAW!M463)</f>
        <v>0</v>
      </c>
      <c r="M463" s="10">
        <f>Online_RAW!$N$2-Online_RAW!N463</f>
        <v>0</v>
      </c>
      <c r="N463" s="5">
        <f>Online_RAW!C463*60</f>
        <v>119.8505714285712</v>
      </c>
      <c r="O463" s="5">
        <f>MAX(0, Online_RAW!D463*60)</f>
        <v>4.3636363636363621E-3</v>
      </c>
      <c r="P463" s="5">
        <f>_xlfn.IFNA(VLOOKUP(A463,Sampling!$D$7:$E$14,2,FALSE),0)</f>
        <v>0</v>
      </c>
      <c r="Q463">
        <f>_xlfn.IFNA(VLOOKUP(A463,Refill!$D$6:$G$8,2,FALSE),0)</f>
        <v>0</v>
      </c>
    </row>
    <row r="464" spans="1:17" x14ac:dyDescent="0.25">
      <c r="A464" s="5">
        <f>ROUND((Online_RAW!B464-General!$B$10)*24,3)</f>
        <v>7.7</v>
      </c>
      <c r="B464" s="5">
        <f>General!$B$12+Online_ANA!K464/1000+Online_ANA!L464/1000+Online_ANA!M464/1000/General!$B$22-SUM($P$2:P464)/1000/General!$B$24+SUM($Q$2:Q464)/1000/General!$B$24</f>
        <v>1.08</v>
      </c>
      <c r="C464" s="5">
        <f>Online_RAW!K464</f>
        <v>20.495000000000001</v>
      </c>
      <c r="D464" s="5">
        <f>Online_RAW!J464</f>
        <v>0.19500000000000001</v>
      </c>
      <c r="E464" s="5">
        <f>(1-F464/100-G464/100)/(1-C464/100-D464/100-General!$B$17/100)</f>
        <v>1.0034220284090802</v>
      </c>
      <c r="F464" s="5">
        <f>N464*General!$B$14/(N464+O464)+O464*100/(N464+O464)</f>
        <v>20.812778373661533</v>
      </c>
      <c r="G464" s="5">
        <f>N464*General!$B$15/(N464+O464)</f>
        <v>3.9993546275928521E-2</v>
      </c>
      <c r="H464" s="5">
        <f>(N464+O464)*(1/General!$B$20)*((F464/100)-E464*(C464/100))*1000/B464</f>
        <v>12.277813456478519</v>
      </c>
      <c r="I464" s="5">
        <f>(N464+O464)*(1/General!$B$20)*((D464/100)*E464-(G464/100))*1000/B464</f>
        <v>7.7180711602111698</v>
      </c>
      <c r="J464" s="5">
        <f t="shared" si="7"/>
        <v>0.62861935372854583</v>
      </c>
      <c r="K464" s="5">
        <f>MAX(Online_RAW!$L$2-Online_RAW!L464,0)</f>
        <v>0</v>
      </c>
      <c r="L464" s="5">
        <f>0.0039*(Online_RAW!M464)</f>
        <v>0</v>
      </c>
      <c r="M464" s="10">
        <f>Online_RAW!$N$2-Online_RAW!N464</f>
        <v>0</v>
      </c>
      <c r="N464" s="5">
        <f>Online_RAW!C464*60</f>
        <v>119.99590909090919</v>
      </c>
      <c r="O464" s="5">
        <f>MAX(0, Online_RAW!D464*60)</f>
        <v>1.9363636363636378E-2</v>
      </c>
      <c r="P464" s="5">
        <f>_xlfn.IFNA(VLOOKUP(A464,Sampling!$D$7:$E$14,2,FALSE),0)</f>
        <v>0</v>
      </c>
      <c r="Q464">
        <f>_xlfn.IFNA(VLOOKUP(A464,Refill!$D$6:$G$8,2,FALSE),0)</f>
        <v>0</v>
      </c>
    </row>
    <row r="465" spans="1:17" x14ac:dyDescent="0.25">
      <c r="A465" s="5">
        <f>ROUND((Online_RAW!B465-General!$B$10)*24,3)</f>
        <v>7.7169999999999996</v>
      </c>
      <c r="B465" s="5">
        <f>General!$B$12+Online_ANA!K465/1000+Online_ANA!L465/1000+Online_ANA!M465/1000/General!$B$22-SUM($P$2:P465)/1000/General!$B$24+SUM($Q$2:Q465)/1000/General!$B$24</f>
        <v>1.08</v>
      </c>
      <c r="C465" s="5">
        <f>Online_RAW!K465</f>
        <v>20.51</v>
      </c>
      <c r="D465" s="5">
        <f>Online_RAW!J465</f>
        <v>0.2</v>
      </c>
      <c r="E465" s="5">
        <f>(1-F465/100-G465/100)/(1-C465/100-D465/100-General!$B$17/100)</f>
        <v>1.0033849011500611</v>
      </c>
      <c r="F465" s="5">
        <f>N465*General!$B$14/(N465+O465)+O465*100/(N465+O465)</f>
        <v>20.835786190027243</v>
      </c>
      <c r="G465" s="5">
        <f>N465*General!$B$15/(N465+O465)</f>
        <v>3.9981926166652908E-2</v>
      </c>
      <c r="H465" s="5">
        <f>(N465+O465)*(1/General!$B$20)*((F465/100)-E465*(C465/100))*1000/B465</f>
        <v>12.71764712766757</v>
      </c>
      <c r="I465" s="5">
        <f>(N465+O465)*(1/General!$B$20)*((D465/100)*E465-(G465/100))*1000/B465</f>
        <v>7.9717900838807338</v>
      </c>
      <c r="J465" s="5">
        <f t="shared" si="7"/>
        <v>0.62682900412749287</v>
      </c>
      <c r="K465" s="5">
        <f>MAX(Online_RAW!$L$2-Online_RAW!L465,0)</f>
        <v>0</v>
      </c>
      <c r="L465" s="5">
        <f>0.0039*(Online_RAW!M465)</f>
        <v>0</v>
      </c>
      <c r="M465" s="10">
        <f>Online_RAW!$N$2-Online_RAW!N465</f>
        <v>0</v>
      </c>
      <c r="N465" s="5">
        <f>Online_RAW!C465*60</f>
        <v>120.0328695652176</v>
      </c>
      <c r="O465" s="5">
        <f>MAX(0, Online_RAW!D465*60)</f>
        <v>5.4260869565217362E-2</v>
      </c>
      <c r="P465" s="5">
        <f>_xlfn.IFNA(VLOOKUP(A465,Sampling!$D$7:$E$14,2,FALSE),0)</f>
        <v>0</v>
      </c>
      <c r="Q465">
        <f>_xlfn.IFNA(VLOOKUP(A465,Refill!$D$6:$G$8,2,FALSE),0)</f>
        <v>0</v>
      </c>
    </row>
    <row r="466" spans="1:17" x14ac:dyDescent="0.25">
      <c r="A466" s="5">
        <f>ROUND((Online_RAW!B466-General!$B$10)*24,3)</f>
        <v>7.7329999999999997</v>
      </c>
      <c r="B466" s="5">
        <f>General!$B$12+Online_ANA!K466/1000+Online_ANA!L466/1000+Online_ANA!M466/1000/General!$B$22-SUM($P$2:P466)/1000/General!$B$24+SUM($Q$2:Q466)/1000/General!$B$24</f>
        <v>1.08</v>
      </c>
      <c r="C466" s="5">
        <f>Online_RAW!K466</f>
        <v>20.51</v>
      </c>
      <c r="D466" s="5">
        <f>Online_RAW!J466</f>
        <v>0.2</v>
      </c>
      <c r="E466" s="5">
        <f>(1-F466/100-G466/100)/(1-C466/100-D466/100-General!$B$17/100)</f>
        <v>1.0038384813855603</v>
      </c>
      <c r="F466" s="5">
        <f>N466*General!$B$14/(N466+O466)+O466*100/(N466+O466)</f>
        <v>20.8</v>
      </c>
      <c r="G466" s="5">
        <f>N466*General!$B$15/(N466+O466)</f>
        <v>0.04</v>
      </c>
      <c r="H466" s="5">
        <f>(N466+O466)*(1/General!$B$20)*((F466/100)-E466*(C466/100))*1000/B466</f>
        <v>10.46849466449283</v>
      </c>
      <c r="I466" s="5">
        <f>(N466+O466)*(1/General!$B$20)*((D466/100)*E466-(G466/100))*1000/B466</f>
        <v>7.9659861308806912</v>
      </c>
      <c r="J466" s="5">
        <f t="shared" si="7"/>
        <v>0.76094857820387696</v>
      </c>
      <c r="K466" s="5">
        <f>MAX(Online_RAW!$L$2-Online_RAW!L466,0)</f>
        <v>0</v>
      </c>
      <c r="L466" s="5">
        <f>0.0039*(Online_RAW!M466)</f>
        <v>0</v>
      </c>
      <c r="M466" s="10">
        <f>Online_RAW!$N$2-Online_RAW!N466</f>
        <v>0</v>
      </c>
      <c r="N466" s="5">
        <f>Online_RAW!C466*60</f>
        <v>119.94547826086981</v>
      </c>
      <c r="O466" s="5">
        <f>MAX(0, Online_RAW!D466*60)</f>
        <v>0</v>
      </c>
      <c r="P466" s="5">
        <f>_xlfn.IFNA(VLOOKUP(A466,Sampling!$D$7:$E$14,2,FALSE),0)</f>
        <v>0</v>
      </c>
      <c r="Q466">
        <f>_xlfn.IFNA(VLOOKUP(A466,Refill!$D$6:$G$8,2,FALSE),0)</f>
        <v>0</v>
      </c>
    </row>
    <row r="467" spans="1:17" x14ac:dyDescent="0.25">
      <c r="A467" s="5">
        <f>ROUND((Online_RAW!B467-General!$B$10)*24,3)</f>
        <v>7.75</v>
      </c>
      <c r="B467" s="5">
        <f>General!$B$12+Online_ANA!K467/1000+Online_ANA!L467/1000+Online_ANA!M467/1000/General!$B$22-SUM($P$2:P467)/1000/General!$B$24+SUM($Q$2:Q467)/1000/General!$B$24</f>
        <v>1.08</v>
      </c>
      <c r="C467" s="5">
        <f>Online_RAW!K467</f>
        <v>20.5</v>
      </c>
      <c r="D467" s="5">
        <f>Online_RAW!J467</f>
        <v>0.19500000000000001</v>
      </c>
      <c r="E467" s="5">
        <f>(1-F467/100-G467/100)/(1-C467/100-D467/100-General!$B$17/100)</f>
        <v>1.0033159477972227</v>
      </c>
      <c r="F467" s="5">
        <f>N467*General!$B$14/(N467+O467)+O467*100/(N467+O467)</f>
        <v>20.826169069439857</v>
      </c>
      <c r="G467" s="5">
        <f>N467*General!$B$15/(N467+O467)</f>
        <v>3.9986783298262697E-2</v>
      </c>
      <c r="H467" s="5">
        <f>(N467+O467)*(1/General!$B$20)*((F467/100)-E467*(C467/100))*1000/B467</f>
        <v>12.799818094397045</v>
      </c>
      <c r="I467" s="5">
        <f>(N467+O467)*(1/General!$B$20)*((D467/100)*E467-(G467/100))*1000/B467</f>
        <v>7.7168013991478084</v>
      </c>
      <c r="J467" s="5">
        <f t="shared" si="7"/>
        <v>0.60288367711457858</v>
      </c>
      <c r="K467" s="5">
        <f>MAX(Online_RAW!$L$2-Online_RAW!L467,0)</f>
        <v>0</v>
      </c>
      <c r="L467" s="5">
        <f>0.0039*(Online_RAW!M467)</f>
        <v>0</v>
      </c>
      <c r="M467" s="10">
        <f>Online_RAW!$N$2-Online_RAW!N467</f>
        <v>0</v>
      </c>
      <c r="N467" s="5">
        <f>Online_RAW!C467*60</f>
        <v>119.96660869565221</v>
      </c>
      <c r="O467" s="5">
        <f>MAX(0, Online_RAW!D467*60)</f>
        <v>3.9652173913043459E-2</v>
      </c>
      <c r="P467" s="5">
        <f>_xlfn.IFNA(VLOOKUP(A467,Sampling!$D$7:$E$14,2,FALSE),0)</f>
        <v>0</v>
      </c>
      <c r="Q467">
        <f>_xlfn.IFNA(VLOOKUP(A467,Refill!$D$6:$G$8,2,FALSE),0)</f>
        <v>0</v>
      </c>
    </row>
    <row r="468" spans="1:17" x14ac:dyDescent="0.25">
      <c r="A468" s="5">
        <f>ROUND((Online_RAW!B468-General!$B$10)*24,3)</f>
        <v>7.7670000000000003</v>
      </c>
      <c r="B468" s="5">
        <f>General!$B$12+Online_ANA!K468/1000+Online_ANA!L468/1000+Online_ANA!M468/1000/General!$B$22-SUM($P$2:P468)/1000/General!$B$24+SUM($Q$2:Q468)/1000/General!$B$24</f>
        <v>1.08</v>
      </c>
      <c r="C468" s="5">
        <f>Online_RAW!K468</f>
        <v>20.484999999999999</v>
      </c>
      <c r="D468" s="5">
        <f>Online_RAW!J468</f>
        <v>0.19500000000000001</v>
      </c>
      <c r="E468" s="5">
        <f>(1-F468/100-G468/100)/(1-C468/100-D468/100-General!$B$17/100)</f>
        <v>1.002904984121652</v>
      </c>
      <c r="F468" s="5">
        <f>N468*General!$B$14/(N468+O468)+O468*100/(N468+O468)</f>
        <v>20.843547925347973</v>
      </c>
      <c r="G468" s="5">
        <f>N468*General!$B$15/(N468+O468)</f>
        <v>3.9978006098309107E-2</v>
      </c>
      <c r="H468" s="5">
        <f>(N468+O468)*(1/General!$B$20)*((F468/100)-E468*(C468/100))*1000/B468</f>
        <v>14.828145160530045</v>
      </c>
      <c r="I468" s="5">
        <f>(N468+O468)*(1/General!$B$20)*((D468/100)*E468-(G468/100))*1000/B468</f>
        <v>7.7149998633621566</v>
      </c>
      <c r="J468" s="5">
        <f t="shared" si="7"/>
        <v>0.52029433080397336</v>
      </c>
      <c r="K468" s="5">
        <f>MAX(Online_RAW!$L$2-Online_RAW!L468,0)</f>
        <v>0</v>
      </c>
      <c r="L468" s="5">
        <f>0.0039*(Online_RAW!M468)</f>
        <v>0</v>
      </c>
      <c r="M468" s="10">
        <f>Online_RAW!$N$2-Online_RAW!N468</f>
        <v>0</v>
      </c>
      <c r="N468" s="5">
        <f>Online_RAW!C468*60</f>
        <v>119.967272727273</v>
      </c>
      <c r="O468" s="5">
        <f>MAX(0, Online_RAW!D468*60)</f>
        <v>6.6000000000000003E-2</v>
      </c>
      <c r="P468" s="5">
        <f>_xlfn.IFNA(VLOOKUP(A468,Sampling!$D$7:$E$14,2,FALSE),0)</f>
        <v>0</v>
      </c>
      <c r="Q468">
        <f>_xlfn.IFNA(VLOOKUP(A468,Refill!$D$6:$G$8,2,FALSE),0)</f>
        <v>0</v>
      </c>
    </row>
    <row r="469" spans="1:17" x14ac:dyDescent="0.25">
      <c r="A469" s="5">
        <f>ROUND((Online_RAW!B469-General!$B$10)*24,3)</f>
        <v>7.7830000000000004</v>
      </c>
      <c r="B469" s="5">
        <f>General!$B$12+Online_ANA!K469/1000+Online_ANA!L469/1000+Online_ANA!M469/1000/General!$B$22-SUM($P$2:P469)/1000/General!$B$24+SUM($Q$2:Q469)/1000/General!$B$24</f>
        <v>1.08</v>
      </c>
      <c r="C469" s="5">
        <f>Online_RAW!K469</f>
        <v>20.484999999999999</v>
      </c>
      <c r="D469" s="5">
        <f>Online_RAW!J469</f>
        <v>0.2</v>
      </c>
      <c r="E469" s="5">
        <f>(1-F469/100-G469/100)/(1-C469/100-D469/100-General!$B$17/100)</f>
        <v>1.0035203370161976</v>
      </c>
      <c r="F469" s="5">
        <f>N469*General!$B$14/(N469+O469)+O469*100/(N469+O469)</f>
        <v>20.8</v>
      </c>
      <c r="G469" s="5">
        <f>N469*General!$B$15/(N469+O469)</f>
        <v>0.04</v>
      </c>
      <c r="H469" s="5">
        <f>(N469+O469)*(1/General!$B$20)*((F469/100)-E469*(C469/100))*1000/B469</f>
        <v>12.038771771242386</v>
      </c>
      <c r="I469" s="5">
        <f>(N469+O469)*(1/General!$B$20)*((D469/100)*E469-(G469/100))*1000/B469</f>
        <v>7.9653846528829666</v>
      </c>
      <c r="J469" s="5">
        <f t="shared" si="7"/>
        <v>0.66164429430502847</v>
      </c>
      <c r="K469" s="5">
        <f>MAX(Online_RAW!$L$2-Online_RAW!L469,0)</f>
        <v>0</v>
      </c>
      <c r="L469" s="5">
        <f>0.0039*(Online_RAW!M469)</f>
        <v>0</v>
      </c>
      <c r="M469" s="10">
        <f>Online_RAW!$N$2-Online_RAW!N469</f>
        <v>0</v>
      </c>
      <c r="N469" s="5">
        <f>Online_RAW!C469*60</f>
        <v>119.98390909090919</v>
      </c>
      <c r="O469" s="5">
        <f>MAX(0, Online_RAW!D469*60)</f>
        <v>0</v>
      </c>
      <c r="P469" s="5">
        <f>_xlfn.IFNA(VLOOKUP(A469,Sampling!$D$7:$E$14,2,FALSE),0)</f>
        <v>0</v>
      </c>
      <c r="Q469">
        <f>_xlfn.IFNA(VLOOKUP(A469,Refill!$D$6:$G$8,2,FALSE),0)</f>
        <v>0</v>
      </c>
    </row>
    <row r="470" spans="1:17" x14ac:dyDescent="0.25">
      <c r="A470" s="5">
        <f>ROUND((Online_RAW!B470-General!$B$10)*24,3)</f>
        <v>7.8</v>
      </c>
      <c r="B470" s="5">
        <f>General!$B$12+Online_ANA!K470/1000+Online_ANA!L470/1000+Online_ANA!M470/1000/General!$B$22-SUM($P$2:P470)/1000/General!$B$24+SUM($Q$2:Q470)/1000/General!$B$24</f>
        <v>1.08</v>
      </c>
      <c r="C470" s="5">
        <f>Online_RAW!K470</f>
        <v>20.484999999999999</v>
      </c>
      <c r="D470" s="5">
        <f>Online_RAW!J470</f>
        <v>0.20499999999999999</v>
      </c>
      <c r="E470" s="5">
        <f>(1-F470/100-G470/100)/(1-C470/100-D470/100-General!$B$17/100)</f>
        <v>1.003023672588941</v>
      </c>
      <c r="F470" s="5">
        <f>N470*General!$B$14/(N470+O470)+O470*100/(N470+O470)</f>
        <v>20.84421548558694</v>
      </c>
      <c r="G470" s="5">
        <f>N470*General!$B$15/(N470+O470)</f>
        <v>3.9977668946673262E-2</v>
      </c>
      <c r="H470" s="5">
        <f>(N470+O470)*(1/General!$B$20)*((F470/100)-E470*(C470/100))*1000/B470</f>
        <v>14.75810280572559</v>
      </c>
      <c r="I470" s="5">
        <f>(N470+O470)*(1/General!$B$20)*((D470/100)*E470-(G470/100))*1000/B470</f>
        <v>8.2232270970920816</v>
      </c>
      <c r="J470" s="5">
        <f t="shared" si="7"/>
        <v>0.5572008275956567</v>
      </c>
      <c r="K470" s="5">
        <f>MAX(Online_RAW!$L$2-Online_RAW!L470,0)</f>
        <v>0</v>
      </c>
      <c r="L470" s="5">
        <f>0.0039*(Online_RAW!M470)</f>
        <v>0</v>
      </c>
      <c r="M470" s="10">
        <f>Online_RAW!$N$2-Online_RAW!N470</f>
        <v>0</v>
      </c>
      <c r="N470" s="5">
        <f>Online_RAW!C470*60</f>
        <v>120.10799999999999</v>
      </c>
      <c r="O470" s="5">
        <f>MAX(0, Online_RAW!D470*60)</f>
        <v>6.7090909090909201E-2</v>
      </c>
      <c r="P470" s="5">
        <f>_xlfn.IFNA(VLOOKUP(A470,Sampling!$D$7:$E$14,2,FALSE),0)</f>
        <v>0</v>
      </c>
      <c r="Q470">
        <f>_xlfn.IFNA(VLOOKUP(A470,Refill!$D$6:$G$8,2,FALSE),0)</f>
        <v>0</v>
      </c>
    </row>
    <row r="471" spans="1:17" x14ac:dyDescent="0.25">
      <c r="A471" s="5">
        <f>ROUND((Online_RAW!B471-General!$B$10)*24,3)</f>
        <v>7.8170000000000002</v>
      </c>
      <c r="B471" s="5">
        <f>General!$B$12+Online_ANA!K471/1000+Online_ANA!L471/1000+Online_ANA!M471/1000/General!$B$22-SUM($P$2:P471)/1000/General!$B$24+SUM($Q$2:Q471)/1000/General!$B$24</f>
        <v>1.08</v>
      </c>
      <c r="C471" s="5">
        <f>Online_RAW!K471</f>
        <v>20.49</v>
      </c>
      <c r="D471" s="5">
        <f>Online_RAW!J471</f>
        <v>0.20499999999999999</v>
      </c>
      <c r="E471" s="5">
        <f>(1-F471/100-G471/100)/(1-C471/100-D471/100-General!$B$17/100)</f>
        <v>1.0036475705619601</v>
      </c>
      <c r="F471" s="5">
        <f>N471*General!$B$14/(N471+O471)+O471*100/(N471+O471)</f>
        <v>20.8</v>
      </c>
      <c r="G471" s="5">
        <f>N471*General!$B$15/(N471+O471)</f>
        <v>0.04</v>
      </c>
      <c r="H471" s="5">
        <f>(N471+O471)*(1/General!$B$20)*((F471/100)-E471*(C471/100))*1000/B471</f>
        <v>11.674586776910083</v>
      </c>
      <c r="I471" s="5">
        <f>(N471+O471)*(1/General!$B$20)*((D471/100)*E471-(G471/100))*1000/B471</f>
        <v>8.2250530988154971</v>
      </c>
      <c r="J471" s="5">
        <f t="shared" si="7"/>
        <v>0.70452627197760442</v>
      </c>
      <c r="K471" s="5">
        <f>MAX(Online_RAW!$L$2-Online_RAW!L471,0)</f>
        <v>0</v>
      </c>
      <c r="L471" s="5">
        <f>0.0039*(Online_RAW!M471)</f>
        <v>0</v>
      </c>
      <c r="M471" s="10">
        <f>Online_RAW!$N$2-Online_RAW!N471</f>
        <v>0</v>
      </c>
      <c r="N471" s="5">
        <f>Online_RAW!C471*60</f>
        <v>120.12521739130439</v>
      </c>
      <c r="O471" s="5">
        <f>MAX(0, Online_RAW!D471*60)</f>
        <v>0</v>
      </c>
      <c r="P471" s="5">
        <f>_xlfn.IFNA(VLOOKUP(A471,Sampling!$D$7:$E$14,2,FALSE),0)</f>
        <v>0</v>
      </c>
      <c r="Q471">
        <f>_xlfn.IFNA(VLOOKUP(A471,Refill!$D$6:$G$8,2,FALSE),0)</f>
        <v>0</v>
      </c>
    </row>
    <row r="472" spans="1:17" x14ac:dyDescent="0.25">
      <c r="A472" s="5">
        <f>ROUND((Online_RAW!B472-General!$B$10)*24,3)</f>
        <v>7.8330000000000002</v>
      </c>
      <c r="B472" s="5">
        <f>General!$B$12+Online_ANA!K472/1000+Online_ANA!L472/1000+Online_ANA!M472/1000/General!$B$22-SUM($P$2:P472)/1000/General!$B$24+SUM($Q$2:Q472)/1000/General!$B$24</f>
        <v>1.08</v>
      </c>
      <c r="C472" s="5">
        <f>Online_RAW!K472</f>
        <v>20.48</v>
      </c>
      <c r="D472" s="5">
        <f>Online_RAW!J472</f>
        <v>0.21</v>
      </c>
      <c r="E472" s="5">
        <f>(1-F472/100-G472/100)/(1-C472/100-D472/100-General!$B$17/100)</f>
        <v>1.0031031422771421</v>
      </c>
      <c r="F472" s="5">
        <f>N472*General!$B$14/(N472+O472)+O472*100/(N472+O472)</f>
        <v>20.837943963102887</v>
      </c>
      <c r="G472" s="5">
        <f>N472*General!$B$15/(N472+O472)</f>
        <v>3.9980836382271269E-2</v>
      </c>
      <c r="H472" s="5">
        <f>(N472+O472)*(1/General!$B$20)*((F472/100)-E472*(C472/100))*1000/B472</f>
        <v>14.577827599002672</v>
      </c>
      <c r="I472" s="5">
        <f>(N472+O472)*(1/General!$B$20)*((D472/100)*E472-(G472/100))*1000/B472</f>
        <v>8.4513612575378456</v>
      </c>
      <c r="J472" s="5">
        <f t="shared" si="7"/>
        <v>0.57974078786032823</v>
      </c>
      <c r="K472" s="5">
        <f>MAX(Online_RAW!$L$2-Online_RAW!L472,0)</f>
        <v>0</v>
      </c>
      <c r="L472" s="5">
        <f>0.0039*(Online_RAW!M472)</f>
        <v>0</v>
      </c>
      <c r="M472" s="10">
        <f>Online_RAW!$N$2-Online_RAW!N472</f>
        <v>0</v>
      </c>
      <c r="N472" s="5">
        <f>Online_RAW!C472*60</f>
        <v>119.8125714285714</v>
      </c>
      <c r="O472" s="5">
        <f>MAX(0, Online_RAW!D472*60)</f>
        <v>5.7428571428571419E-2</v>
      </c>
      <c r="P472" s="5">
        <f>_xlfn.IFNA(VLOOKUP(A472,Sampling!$D$7:$E$14,2,FALSE),0)</f>
        <v>0</v>
      </c>
      <c r="Q472">
        <f>_xlfn.IFNA(VLOOKUP(A472,Refill!$D$6:$G$8,2,FALSE),0)</f>
        <v>0</v>
      </c>
    </row>
    <row r="473" spans="1:17" x14ac:dyDescent="0.25">
      <c r="A473" s="5">
        <f>ROUND((Online_RAW!B473-General!$B$10)*24,3)</f>
        <v>7.85</v>
      </c>
      <c r="B473" s="5">
        <f>General!$B$12+Online_ANA!K473/1000+Online_ANA!L473/1000+Online_ANA!M473/1000/General!$B$22-SUM($P$2:P473)/1000/General!$B$24+SUM($Q$2:Q473)/1000/General!$B$24</f>
        <v>1.08</v>
      </c>
      <c r="C473" s="5">
        <f>Online_RAW!K473</f>
        <v>20.47</v>
      </c>
      <c r="D473" s="5">
        <f>Online_RAW!J473</f>
        <v>0.21</v>
      </c>
      <c r="E473" s="5">
        <f>(1-F473/100-G473/100)/(1-C473/100-D473/100-General!$B$17/100)</f>
        <v>1.0034567323397057</v>
      </c>
      <c r="F473" s="5">
        <f>N473*General!$B$14/(N473+O473)+O473*100/(N473+O473)</f>
        <v>20.8</v>
      </c>
      <c r="G473" s="5">
        <f>N473*General!$B$15/(N473+O473)</f>
        <v>0.04</v>
      </c>
      <c r="H473" s="5">
        <f>(N473+O473)*(1/General!$B$20)*((F473/100)-E473*(C473/100))*1000/B473</f>
        <v>12.846047167811394</v>
      </c>
      <c r="I473" s="5">
        <f>(N473+O473)*(1/General!$B$20)*((D473/100)*E473-(G473/100))*1000/B473</f>
        <v>8.459910941212458</v>
      </c>
      <c r="J473" s="5">
        <f t="shared" si="7"/>
        <v>0.65856141042441696</v>
      </c>
      <c r="K473" s="5">
        <f>MAX(Online_RAW!$L$2-Online_RAW!L473,0)</f>
        <v>0</v>
      </c>
      <c r="L473" s="5">
        <f>0.0039*(Online_RAW!M473)</f>
        <v>0</v>
      </c>
      <c r="M473" s="10">
        <f>Online_RAW!$N$2-Online_RAW!N473</f>
        <v>0</v>
      </c>
      <c r="N473" s="5">
        <f>Online_RAW!C473*60</f>
        <v>119.9525454545454</v>
      </c>
      <c r="O473" s="5">
        <f>MAX(0, Online_RAW!D473*60)</f>
        <v>0</v>
      </c>
      <c r="P473" s="5">
        <f>_xlfn.IFNA(VLOOKUP(A473,Sampling!$D$7:$E$14,2,FALSE),0)</f>
        <v>0</v>
      </c>
      <c r="Q473">
        <f>_xlfn.IFNA(VLOOKUP(A473,Refill!$D$6:$G$8,2,FALSE),0)</f>
        <v>0</v>
      </c>
    </row>
    <row r="474" spans="1:17" x14ac:dyDescent="0.25">
      <c r="A474" s="5">
        <f>ROUND((Online_RAW!B474-General!$B$10)*24,3)</f>
        <v>7.867</v>
      </c>
      <c r="B474" s="5">
        <f>General!$B$12+Online_ANA!K474/1000+Online_ANA!L474/1000+Online_ANA!M474/1000/General!$B$22-SUM($P$2:P474)/1000/General!$B$24+SUM($Q$2:Q474)/1000/General!$B$24</f>
        <v>1.08</v>
      </c>
      <c r="C474" s="5">
        <f>Online_RAW!K474</f>
        <v>20.46</v>
      </c>
      <c r="D474" s="5">
        <f>Online_RAW!J474</f>
        <v>0.21</v>
      </c>
      <c r="E474" s="5">
        <f>(1-F474/100-G474/100)/(1-C474/100-D474/100-General!$B$17/100)</f>
        <v>1.0031335266127104</v>
      </c>
      <c r="F474" s="5">
        <f>N474*General!$B$14/(N474+O474)+O474*100/(N474+O474)</f>
        <v>20.815473309169871</v>
      </c>
      <c r="G474" s="5">
        <f>N474*General!$B$15/(N474+O474)</f>
        <v>3.9992185197388959E-2</v>
      </c>
      <c r="H474" s="5">
        <f>(N474+O474)*(1/General!$B$20)*((F474/100)-E474*(C474/100))*1000/B474</f>
        <v>14.449666505464348</v>
      </c>
      <c r="I474" s="5">
        <f>(N474+O474)*(1/General!$B$20)*((D474/100)*E474-(G474/100))*1000/B474</f>
        <v>8.4639388673717608</v>
      </c>
      <c r="J474" s="5">
        <f t="shared" si="7"/>
        <v>0.58575323272485225</v>
      </c>
      <c r="K474" s="5">
        <f>MAX(Online_RAW!$L$2-Online_RAW!L474,0)</f>
        <v>0</v>
      </c>
      <c r="L474" s="5">
        <f>0.0039*(Online_RAW!M474)</f>
        <v>0</v>
      </c>
      <c r="M474" s="10">
        <f>Online_RAW!$N$2-Online_RAW!N474</f>
        <v>0</v>
      </c>
      <c r="N474" s="5">
        <f>Online_RAW!C474*60</f>
        <v>120.0284347826088</v>
      </c>
      <c r="O474" s="5">
        <f>MAX(0, Online_RAW!D474*60)</f>
        <v>2.3454545454545461E-2</v>
      </c>
      <c r="P474" s="5">
        <f>_xlfn.IFNA(VLOOKUP(A474,Sampling!$D$7:$E$14,2,FALSE),0)</f>
        <v>0</v>
      </c>
      <c r="Q474">
        <f>_xlfn.IFNA(VLOOKUP(A474,Refill!$D$6:$G$8,2,FALSE),0)</f>
        <v>0</v>
      </c>
    </row>
    <row r="475" spans="1:17" x14ac:dyDescent="0.25">
      <c r="A475" s="5">
        <f>ROUND((Online_RAW!B475-General!$B$10)*24,3)</f>
        <v>7.883</v>
      </c>
      <c r="B475" s="5">
        <f>General!$B$12+Online_ANA!K475/1000+Online_ANA!L475/1000+Online_ANA!M475/1000/General!$B$22-SUM($P$2:P475)/1000/General!$B$24+SUM($Q$2:Q475)/1000/General!$B$24</f>
        <v>1.08</v>
      </c>
      <c r="C475" s="5">
        <f>Online_RAW!K475</f>
        <v>20.45</v>
      </c>
      <c r="D475" s="5">
        <f>Online_RAW!J475</f>
        <v>0.22</v>
      </c>
      <c r="E475" s="5">
        <f>(1-F475/100-G475/100)/(1-C475/100-D475/100-General!$B$17/100)</f>
        <v>1.0029881117996475</v>
      </c>
      <c r="F475" s="5">
        <f>N475*General!$B$14/(N475+O475)+O475*100/(N475+O475)</f>
        <v>20.826951943709279</v>
      </c>
      <c r="G475" s="5">
        <f>N475*General!$B$15/(N475+O475)</f>
        <v>3.9986387907217535E-2</v>
      </c>
      <c r="H475" s="5">
        <f>(N475+O475)*(1/General!$B$20)*((F475/100)-E475*(C475/100))*1000/B475</f>
        <v>15.665131532579318</v>
      </c>
      <c r="I475" s="5">
        <f>(N475+O475)*(1/General!$B$20)*((D475/100)*E475-(G475/100))*1000/B475</f>
        <v>8.9608333607965527</v>
      </c>
      <c r="J475" s="5">
        <f t="shared" si="7"/>
        <v>0.57202413794996843</v>
      </c>
      <c r="K475" s="5">
        <f>MAX(Online_RAW!$L$2-Online_RAW!L475,0)</f>
        <v>0</v>
      </c>
      <c r="L475" s="5">
        <f>0.0039*(Online_RAW!M475)</f>
        <v>0</v>
      </c>
      <c r="M475" s="10">
        <f>Online_RAW!$N$2-Online_RAW!N475</f>
        <v>0</v>
      </c>
      <c r="N475" s="5">
        <f>Online_RAW!C475*60</f>
        <v>120.02045454545461</v>
      </c>
      <c r="O475" s="5">
        <f>MAX(0, Online_RAW!D475*60)</f>
        <v>4.0857142857142863E-2</v>
      </c>
      <c r="P475" s="5">
        <f>_xlfn.IFNA(VLOOKUP(A475,Sampling!$D$7:$E$14,2,FALSE),0)</f>
        <v>0</v>
      </c>
      <c r="Q475">
        <f>_xlfn.IFNA(VLOOKUP(A475,Refill!$D$6:$G$8,2,FALSE),0)</f>
        <v>0</v>
      </c>
    </row>
    <row r="476" spans="1:17" x14ac:dyDescent="0.25">
      <c r="A476" s="5">
        <f>ROUND((Online_RAW!B476-General!$B$10)*24,3)</f>
        <v>7.9</v>
      </c>
      <c r="B476" s="5">
        <f>General!$B$12+Online_ANA!K476/1000+Online_ANA!L476/1000+Online_ANA!M476/1000/General!$B$22-SUM($P$2:P476)/1000/General!$B$24+SUM($Q$2:Q476)/1000/General!$B$24</f>
        <v>1.08</v>
      </c>
      <c r="C476" s="5">
        <f>Online_RAW!K476</f>
        <v>20.45</v>
      </c>
      <c r="D476" s="5">
        <f>Online_RAW!J476</f>
        <v>0.22</v>
      </c>
      <c r="E476" s="5">
        <f>(1-F476/100-G476/100)/(1-C476/100-D476/100-General!$B$17/100)</f>
        <v>1.0033295471718349</v>
      </c>
      <c r="F476" s="5">
        <f>N476*General!$B$14/(N476+O476)+O476*100/(N476+O476)</f>
        <v>20.8</v>
      </c>
      <c r="G476" s="5">
        <f>N476*General!$B$15/(N476+O476)</f>
        <v>0.04</v>
      </c>
      <c r="H476" s="5">
        <f>(N476+O476)*(1/General!$B$20)*((F476/100)-E476*(C476/100))*1000/B476</f>
        <v>13.975474274145538</v>
      </c>
      <c r="I476" s="5">
        <f>(N476+O476)*(1/General!$B$20)*((D476/100)*E476-(G476/100))*1000/B476</f>
        <v>8.9596523613420658</v>
      </c>
      <c r="J476" s="5">
        <f t="shared" si="7"/>
        <v>0.64109826869470299</v>
      </c>
      <c r="K476" s="5">
        <f>MAX(Online_RAW!$L$2-Online_RAW!L476,0)</f>
        <v>0</v>
      </c>
      <c r="L476" s="5">
        <f>0.0039*(Online_RAW!M476)</f>
        <v>0</v>
      </c>
      <c r="M476" s="10">
        <f>Online_RAW!$N$2-Online_RAW!N476</f>
        <v>0</v>
      </c>
      <c r="N476" s="5">
        <f>Online_RAW!C476*60</f>
        <v>120.00463636363621</v>
      </c>
      <c r="O476" s="5">
        <f>MAX(0, Online_RAW!D476*60)</f>
        <v>0</v>
      </c>
      <c r="P476" s="5">
        <f>_xlfn.IFNA(VLOOKUP(A476,Sampling!$D$7:$E$14,2,FALSE),0)</f>
        <v>0</v>
      </c>
      <c r="Q476">
        <f>_xlfn.IFNA(VLOOKUP(A476,Refill!$D$6:$G$8,2,FALSE),0)</f>
        <v>0</v>
      </c>
    </row>
    <row r="477" spans="1:17" x14ac:dyDescent="0.25">
      <c r="A477" s="5">
        <f>ROUND((Online_RAW!B477-General!$B$10)*24,3)</f>
        <v>7.9169999999999998</v>
      </c>
      <c r="B477" s="5">
        <f>General!$B$12+Online_ANA!K477/1000+Online_ANA!L477/1000+Online_ANA!M477/1000/General!$B$22-SUM($P$2:P477)/1000/General!$B$24+SUM($Q$2:Q477)/1000/General!$B$24</f>
        <v>1.08</v>
      </c>
      <c r="C477" s="5">
        <f>Online_RAW!K477</f>
        <v>20.46</v>
      </c>
      <c r="D477" s="5">
        <f>Online_RAW!J477</f>
        <v>0.22</v>
      </c>
      <c r="E477" s="5">
        <f>(1-F477/100-G477/100)/(1-C477/100-D477/100-General!$B$17/100)</f>
        <v>1.0034567323397057</v>
      </c>
      <c r="F477" s="5">
        <f>N477*General!$B$14/(N477+O477)+O477*100/(N477+O477)</f>
        <v>20.8</v>
      </c>
      <c r="G477" s="5">
        <f>N477*General!$B$15/(N477+O477)</f>
        <v>0.04</v>
      </c>
      <c r="H477" s="5">
        <f>(N477+O477)*(1/General!$B$20)*((F477/100)-E477*(C477/100))*1000/B477</f>
        <v>13.349778208975593</v>
      </c>
      <c r="I477" s="5">
        <f>(N477+O477)*(1/General!$B$20)*((D477/100)*E477-(G477/100))*1000/B477</f>
        <v>8.9615078812719151</v>
      </c>
      <c r="J477" s="5">
        <f t="shared" si="7"/>
        <v>0.67128515103320086</v>
      </c>
      <c r="K477" s="5">
        <f>MAX(Online_RAW!$L$2-Online_RAW!L477,0)</f>
        <v>0</v>
      </c>
      <c r="L477" s="5">
        <f>0.0039*(Online_RAW!M477)</f>
        <v>0</v>
      </c>
      <c r="M477" s="10">
        <f>Online_RAW!$N$2-Online_RAW!N477</f>
        <v>0</v>
      </c>
      <c r="N477" s="5">
        <f>Online_RAW!C477*60</f>
        <v>120.01090909090921</v>
      </c>
      <c r="O477" s="5">
        <f>MAX(0, Online_RAW!D477*60)</f>
        <v>0</v>
      </c>
      <c r="P477" s="5">
        <f>_xlfn.IFNA(VLOOKUP(A477,Sampling!$D$7:$E$14,2,FALSE),0)</f>
        <v>0</v>
      </c>
      <c r="Q477">
        <f>_xlfn.IFNA(VLOOKUP(A477,Refill!$D$6:$G$8,2,FALSE),0)</f>
        <v>0</v>
      </c>
    </row>
    <row r="478" spans="1:17" x14ac:dyDescent="0.25">
      <c r="A478" s="5">
        <f>ROUND((Online_RAW!B478-General!$B$10)*24,3)</f>
        <v>7.9329999999999998</v>
      </c>
      <c r="B478" s="5">
        <f>General!$B$12+Online_ANA!K478/1000+Online_ANA!L478/1000+Online_ANA!M478/1000/General!$B$22-SUM($P$2:P478)/1000/General!$B$24+SUM($Q$2:Q478)/1000/General!$B$24</f>
        <v>1.0800949</v>
      </c>
      <c r="C478" s="5">
        <f>Online_RAW!K478</f>
        <v>20.475000000000001</v>
      </c>
      <c r="D478" s="5">
        <f>Online_RAW!J478</f>
        <v>0.22</v>
      </c>
      <c r="E478" s="5">
        <f>(1-F478/100-G478/100)/(1-C478/100-D478/100-General!$B$17/100)</f>
        <v>1.0036475705619601</v>
      </c>
      <c r="F478" s="5">
        <f>N478*General!$B$14/(N478+O478)+O478*100/(N478+O478)</f>
        <v>20.8</v>
      </c>
      <c r="G478" s="5">
        <f>N478*General!$B$15/(N478+O478)</f>
        <v>0.04</v>
      </c>
      <c r="H478" s="5">
        <f>(N478+O478)*(1/General!$B$20)*((F478/100)-E478*(C478/100))*1000/B478</f>
        <v>12.393069079547576</v>
      </c>
      <c r="I478" s="5">
        <f>(N478+O478)*(1/General!$B$20)*((D478/100)*E478-(G478/100))*1000/B478</f>
        <v>8.9514753748859928</v>
      </c>
      <c r="J478" s="5">
        <f t="shared" si="7"/>
        <v>0.72229689977753087</v>
      </c>
      <c r="K478" s="5">
        <f>MAX(Online_RAW!$L$2-Online_RAW!L478,0)</f>
        <v>0</v>
      </c>
      <c r="L478" s="5">
        <f>0.0039*(Online_RAW!M478)</f>
        <v>9.4899999999986398E-2</v>
      </c>
      <c r="M478" s="10">
        <f>Online_RAW!$N$2-Online_RAW!N478</f>
        <v>0</v>
      </c>
      <c r="N478" s="5">
        <f>Online_RAW!C478*60</f>
        <v>119.8592500000002</v>
      </c>
      <c r="O478" s="5">
        <f>MAX(0, Online_RAW!D478*60)</f>
        <v>0</v>
      </c>
      <c r="P478" s="5">
        <f>_xlfn.IFNA(VLOOKUP(A478,Sampling!$D$7:$E$14,2,FALSE),0)</f>
        <v>0</v>
      </c>
      <c r="Q478">
        <f>_xlfn.IFNA(VLOOKUP(A478,Refill!$D$6:$G$8,2,FALSE),0)</f>
        <v>0</v>
      </c>
    </row>
    <row r="479" spans="1:17" x14ac:dyDescent="0.25">
      <c r="A479" s="5">
        <f>ROUND((Online_RAW!B479-General!$B$10)*24,3)</f>
        <v>7.95</v>
      </c>
      <c r="B479" s="5">
        <f>General!$B$12+Online_ANA!K479/1000+Online_ANA!L479/1000+Online_ANA!M479/1000/General!$B$22-SUM($P$2:P479)/1000/General!$B$24+SUM($Q$2:Q479)/1000/General!$B$24</f>
        <v>1.0801599000000002</v>
      </c>
      <c r="C479" s="5">
        <f>Online_RAW!K479</f>
        <v>20.47</v>
      </c>
      <c r="D479" s="5">
        <f>Online_RAW!J479</f>
        <v>0.22</v>
      </c>
      <c r="E479" s="5">
        <f>(1-F479/100-G479/100)/(1-C479/100-D479/100-General!$B$17/100)</f>
        <v>1.0035839497564378</v>
      </c>
      <c r="F479" s="5">
        <f>N479*General!$B$14/(N479+O479)+O479*100/(N479+O479)</f>
        <v>20.8</v>
      </c>
      <c r="G479" s="5">
        <f>N479*General!$B$15/(N479+O479)</f>
        <v>0.04</v>
      </c>
      <c r="H479" s="5">
        <f>(N479+O479)*(1/General!$B$20)*((F479/100)-E479*(C479/100))*1000/B479</f>
        <v>12.736197700517952</v>
      </c>
      <c r="I479" s="5">
        <f>(N479+O479)*(1/General!$B$20)*((D479/100)*E479-(G479/100))*1000/B479</f>
        <v>8.9720567707979182</v>
      </c>
      <c r="J479" s="5">
        <f t="shared" si="7"/>
        <v>0.70445332129486693</v>
      </c>
      <c r="K479" s="5">
        <f>MAX(Online_RAW!$L$2-Online_RAW!L479,0)</f>
        <v>0</v>
      </c>
      <c r="L479" s="5">
        <f>0.0039*(Online_RAW!M479)</f>
        <v>0.15989999999999999</v>
      </c>
      <c r="M479" s="10">
        <f>Online_RAW!$N$2-Online_RAW!N479</f>
        <v>0</v>
      </c>
      <c r="N479" s="5">
        <f>Online_RAW!C479*60</f>
        <v>120.1513636363638</v>
      </c>
      <c r="O479" s="5">
        <f>MAX(0, Online_RAW!D479*60)</f>
        <v>0</v>
      </c>
      <c r="P479" s="5">
        <f>_xlfn.IFNA(VLOOKUP(A479,Sampling!$D$7:$E$14,2,FALSE),0)</f>
        <v>0</v>
      </c>
      <c r="Q479">
        <f>_xlfn.IFNA(VLOOKUP(A479,Refill!$D$6:$G$8,2,FALSE),0)</f>
        <v>0</v>
      </c>
    </row>
    <row r="480" spans="1:17" x14ac:dyDescent="0.25">
      <c r="A480" s="5">
        <f>ROUND((Online_RAW!B480-General!$B$10)*24,3)</f>
        <v>7.9669999999999996</v>
      </c>
      <c r="B480" s="5">
        <f>General!$B$12+Online_ANA!K480/1000+Online_ANA!L480/1000+Online_ANA!M480/1000/General!$B$22-SUM($P$2:P480)/1000/General!$B$24+SUM($Q$2:Q480)/1000/General!$B$24</f>
        <v>1.0801599000000002</v>
      </c>
      <c r="C480" s="5">
        <f>Online_RAW!K480</f>
        <v>20.456666666666699</v>
      </c>
      <c r="D480" s="5">
        <f>Online_RAW!J480</f>
        <v>0.22</v>
      </c>
      <c r="E480" s="5">
        <f>(1-F480/100-G480/100)/(1-C480/100-D480/100-General!$B$17/100)</f>
        <v>1.0034143337011481</v>
      </c>
      <c r="F480" s="5">
        <f>N480*General!$B$14/(N480+O480)+O480*100/(N480+O480)</f>
        <v>20.8</v>
      </c>
      <c r="G480" s="5">
        <f>N480*General!$B$15/(N480+O480)</f>
        <v>0.04</v>
      </c>
      <c r="H480" s="5">
        <f>(N480+O480)*(1/General!$B$20)*((F480/100)-E480*(C480/100))*1000/B480</f>
        <v>13.53734280229191</v>
      </c>
      <c r="I480" s="5">
        <f>(N480+O480)*(1/General!$B$20)*((D480/100)*E480-(G480/100))*1000/B480</f>
        <v>8.9469931919500567</v>
      </c>
      <c r="J480" s="5">
        <f t="shared" si="7"/>
        <v>0.66091206543394221</v>
      </c>
      <c r="K480" s="5">
        <f>MAX(Online_RAW!$L$2-Online_RAW!L480,0)</f>
        <v>0</v>
      </c>
      <c r="L480" s="5">
        <f>0.0039*(Online_RAW!M480)</f>
        <v>0.15989999999999999</v>
      </c>
      <c r="M480" s="10">
        <f>Online_RAW!$N$2-Online_RAW!N480</f>
        <v>0</v>
      </c>
      <c r="N480" s="5">
        <f>Online_RAW!C480*60</f>
        <v>119.84045454545461</v>
      </c>
      <c r="O480" s="5">
        <f>MAX(0, Online_RAW!D480*60)</f>
        <v>0</v>
      </c>
      <c r="P480" s="5">
        <f>_xlfn.IFNA(VLOOKUP(A480,Sampling!$D$7:$E$14,2,FALSE),0)</f>
        <v>0</v>
      </c>
      <c r="Q480">
        <f>_xlfn.IFNA(VLOOKUP(A480,Refill!$D$6:$G$8,2,FALSE),0)</f>
        <v>0</v>
      </c>
    </row>
    <row r="481" spans="1:17" x14ac:dyDescent="0.25">
      <c r="A481" s="5">
        <f>ROUND((Online_RAW!B481-General!$B$10)*24,3)</f>
        <v>7.9829999999999997</v>
      </c>
      <c r="B481" s="5">
        <f>General!$B$12+Online_ANA!K481/1000+Online_ANA!L481/1000+Online_ANA!M481/1000/General!$B$22-SUM($P$2:P481)/1000/General!$B$24+SUM($Q$2:Q481)/1000/General!$B$24</f>
        <v>1.0801599000000002</v>
      </c>
      <c r="C481" s="5">
        <f>Online_RAW!K481</f>
        <v>20.466666666666701</v>
      </c>
      <c r="D481" s="5">
        <f>Online_RAW!J481</f>
        <v>0.22500000000000001</v>
      </c>
      <c r="E481" s="5">
        <f>(1-F481/100-G481/100)/(1-C481/100-D481/100-General!$B$17/100)</f>
        <v>1.003605155795394</v>
      </c>
      <c r="F481" s="5">
        <f>N481*General!$B$14/(N481+O481)+O481*100/(N481+O481)</f>
        <v>20.8</v>
      </c>
      <c r="G481" s="5">
        <f>N481*General!$B$15/(N481+O481)</f>
        <v>0.04</v>
      </c>
      <c r="H481" s="5">
        <f>(N481+O481)*(1/General!$B$20)*((F481/100)-E481*(C481/100))*1000/B481</f>
        <v>12.856935273859033</v>
      </c>
      <c r="I481" s="5">
        <f>(N481+O481)*(1/General!$B$20)*((D481/100)*E481-(G481/100))*1000/B481</f>
        <v>9.2043236473573202</v>
      </c>
      <c r="J481" s="5">
        <f t="shared" si="7"/>
        <v>0.71590339776165224</v>
      </c>
      <c r="K481" s="5">
        <f>MAX(Online_RAW!$L$2-Online_RAW!L481,0)</f>
        <v>0</v>
      </c>
      <c r="L481" s="5">
        <f>0.0039*(Online_RAW!M481)</f>
        <v>0.15989999999999999</v>
      </c>
      <c r="M481" s="10">
        <f>Online_RAW!$N$2-Online_RAW!N481</f>
        <v>0</v>
      </c>
      <c r="N481" s="5">
        <f>Online_RAW!C481*60</f>
        <v>119.92990909090921</v>
      </c>
      <c r="O481" s="5">
        <f>MAX(0, Online_RAW!D481*60)</f>
        <v>0</v>
      </c>
      <c r="P481" s="5">
        <f>_xlfn.IFNA(VLOOKUP(A481,Sampling!$D$7:$E$14,2,FALSE),0)</f>
        <v>0</v>
      </c>
      <c r="Q481">
        <f>_xlfn.IFNA(VLOOKUP(A481,Refill!$D$6:$G$8,2,FALSE),0)</f>
        <v>0</v>
      </c>
    </row>
    <row r="482" spans="1:17" x14ac:dyDescent="0.25">
      <c r="A482" s="5">
        <f>ROUND((Online_RAW!B482-General!$B$10)*24,3)</f>
        <v>8</v>
      </c>
      <c r="B482" s="5">
        <f>General!$B$12+Online_ANA!K482/1000+Online_ANA!L482/1000+Online_ANA!M482/1000/General!$B$22-SUM($P$2:P482)/1000/General!$B$24+SUM($Q$2:Q482)/1000/General!$B$24</f>
        <v>1.0801599000000002</v>
      </c>
      <c r="C482" s="5">
        <f>Online_RAW!K482</f>
        <v>20.454999999999998</v>
      </c>
      <c r="D482" s="5">
        <f>Online_RAW!J482</f>
        <v>0.22500000000000001</v>
      </c>
      <c r="E482" s="5">
        <f>(1-F482/100-G482/100)/(1-C482/100-D482/100-General!$B$17/100)</f>
        <v>1.0034567323397057</v>
      </c>
      <c r="F482" s="5">
        <f>N482*General!$B$14/(N482+O482)+O482*100/(N482+O482)</f>
        <v>20.8</v>
      </c>
      <c r="G482" s="5">
        <f>N482*General!$B$15/(N482+O482)</f>
        <v>0.04</v>
      </c>
      <c r="H482" s="5">
        <f>(N482+O482)*(1/General!$B$20)*((F482/100)-E482*(C482/100))*1000/B482</f>
        <v>13.602468910030655</v>
      </c>
      <c r="I482" s="5">
        <f>(N482+O482)*(1/General!$B$20)*((D482/100)*E482-(G482/100))*1000/B482</f>
        <v>9.2129237988986219</v>
      </c>
      <c r="J482" s="5">
        <f t="shared" si="7"/>
        <v>0.67729791259474081</v>
      </c>
      <c r="K482" s="5">
        <f>MAX(Online_RAW!$L$2-Online_RAW!L482,0)</f>
        <v>0</v>
      </c>
      <c r="L482" s="5">
        <f>0.0039*(Online_RAW!M482)</f>
        <v>0.15989999999999999</v>
      </c>
      <c r="M482" s="10">
        <f>Online_RAW!$N$2-Online_RAW!N482</f>
        <v>0</v>
      </c>
      <c r="N482" s="5">
        <f>Online_RAW!C482*60</f>
        <v>120.06354545454541</v>
      </c>
      <c r="O482" s="5">
        <f>MAX(0, Online_RAW!D482*60)</f>
        <v>0</v>
      </c>
      <c r="P482" s="5">
        <f>_xlfn.IFNA(VLOOKUP(A482,Sampling!$D$7:$E$14,2,FALSE),0)</f>
        <v>0</v>
      </c>
      <c r="Q482">
        <f>_xlfn.IFNA(VLOOKUP(A482,Refill!$D$6:$G$8,2,FALSE),0)</f>
        <v>0</v>
      </c>
    </row>
    <row r="483" spans="1:17" x14ac:dyDescent="0.25">
      <c r="A483" s="5">
        <f>ROUND((Online_RAW!B483-General!$B$10)*24,3)</f>
        <v>8.0169999999999995</v>
      </c>
      <c r="B483" s="5">
        <f>General!$B$12+Online_ANA!K483/1000+Online_ANA!L483/1000+Online_ANA!M483/1000/General!$B$22-SUM($P$2:P483)/1000/General!$B$24+SUM($Q$2:Q483)/1000/General!$B$24</f>
        <v>1.0801599000000002</v>
      </c>
      <c r="C483" s="5">
        <f>Online_RAW!K483</f>
        <v>20.440000000000001</v>
      </c>
      <c r="D483" s="5">
        <f>Online_RAW!J483</f>
        <v>0.23</v>
      </c>
      <c r="E483" s="5">
        <f>(1-F483/100-G483/100)/(1-C483/100-D483/100-General!$B$17/100)</f>
        <v>1.002983702648319</v>
      </c>
      <c r="F483" s="5">
        <f>N483*General!$B$14/(N483+O483)+O483*100/(N483+O483)</f>
        <v>20.827299989659096</v>
      </c>
      <c r="G483" s="5">
        <f>N483*General!$B$15/(N483+O483)</f>
        <v>3.99862121264348E-2</v>
      </c>
      <c r="H483" s="5">
        <f>(N483+O483)*(1/General!$B$20)*((F483/100)-E483*(C483/100))*1000/B483</f>
        <v>16.199057911844204</v>
      </c>
      <c r="I483" s="5">
        <f>(N483+O483)*(1/General!$B$20)*((D483/100)*E483-(G483/100))*1000/B483</f>
        <v>9.4668614655971481</v>
      </c>
      <c r="J483" s="5">
        <f t="shared" si="7"/>
        <v>0.58440814997490065</v>
      </c>
      <c r="K483" s="5">
        <f>MAX(Online_RAW!$L$2-Online_RAW!L483,0)</f>
        <v>0</v>
      </c>
      <c r="L483" s="5">
        <f>0.0039*(Online_RAW!M483)</f>
        <v>0.15989999999999999</v>
      </c>
      <c r="M483" s="10">
        <f>Online_RAW!$N$2-Online_RAW!N483</f>
        <v>0</v>
      </c>
      <c r="N483" s="5">
        <f>Online_RAW!C483*60</f>
        <v>120.14700000000001</v>
      </c>
      <c r="O483" s="5">
        <f>MAX(0, Online_RAW!D483*60)</f>
        <v>4.1428571428571405E-2</v>
      </c>
      <c r="P483" s="5">
        <f>_xlfn.IFNA(VLOOKUP(A483,Sampling!$D$7:$E$14,2,FALSE),0)</f>
        <v>0</v>
      </c>
      <c r="Q483">
        <f>_xlfn.IFNA(VLOOKUP(A483,Refill!$D$6:$G$8,2,FALSE),0)</f>
        <v>0</v>
      </c>
    </row>
    <row r="484" spans="1:17" x14ac:dyDescent="0.25">
      <c r="A484" s="5">
        <f>ROUND((Online_RAW!B484-General!$B$10)*24,3)</f>
        <v>8.0329999999999995</v>
      </c>
      <c r="B484" s="5">
        <f>General!$B$12+Online_ANA!K484/1000+Online_ANA!L484/1000+Online_ANA!M484/1000/General!$B$22-SUM($P$2:P484)/1000/General!$B$24+SUM($Q$2:Q484)/1000/General!$B$24</f>
        <v>1.0801599000000002</v>
      </c>
      <c r="C484" s="5">
        <f>Online_RAW!K484</f>
        <v>20.434999999999999</v>
      </c>
      <c r="D484" s="5">
        <f>Online_RAW!J484</f>
        <v>0.23</v>
      </c>
      <c r="E484" s="5">
        <f>(1-F484/100-G484/100)/(1-C484/100-D484/100-General!$B$17/100)</f>
        <v>1.0032659666773909</v>
      </c>
      <c r="F484" s="5">
        <f>N484*General!$B$14/(N484+O484)+O484*100/(N484+O484)</f>
        <v>20.8</v>
      </c>
      <c r="G484" s="5">
        <f>N484*General!$B$15/(N484+O484)</f>
        <v>0.04</v>
      </c>
      <c r="H484" s="5">
        <f>(N484+O484)*(1/General!$B$20)*((F484/100)-E484*(C484/100))*1000/B484</f>
        <v>14.782922567320471</v>
      </c>
      <c r="I484" s="5">
        <f>(N484+O484)*(1/General!$B$20)*((D484/100)*E484-(G484/100))*1000/B484</f>
        <v>9.4543689564091551</v>
      </c>
      <c r="J484" s="5">
        <f t="shared" si="7"/>
        <v>0.63954667376187435</v>
      </c>
      <c r="K484" s="5">
        <f>MAX(Online_RAW!$L$2-Online_RAW!L484,0)</f>
        <v>0</v>
      </c>
      <c r="L484" s="5">
        <f>0.0039*(Online_RAW!M484)</f>
        <v>0.15989999999999999</v>
      </c>
      <c r="M484" s="10">
        <f>Online_RAW!$N$2-Online_RAW!N484</f>
        <v>0</v>
      </c>
      <c r="N484" s="5">
        <f>Online_RAW!C484*60</f>
        <v>119.9976521739132</v>
      </c>
      <c r="O484" s="5">
        <f>MAX(0, Online_RAW!D484*60)</f>
        <v>0</v>
      </c>
      <c r="P484" s="5">
        <f>_xlfn.IFNA(VLOOKUP(A484,Sampling!$D$7:$E$14,2,FALSE),0)</f>
        <v>0</v>
      </c>
      <c r="Q484">
        <f>_xlfn.IFNA(VLOOKUP(A484,Refill!$D$6:$G$8,2,FALSE),0)</f>
        <v>0</v>
      </c>
    </row>
    <row r="485" spans="1:17" x14ac:dyDescent="0.25">
      <c r="A485" s="5">
        <f>ROUND((Online_RAW!B485-General!$B$10)*24,3)</f>
        <v>8.0500000000000007</v>
      </c>
      <c r="B485" s="5">
        <f>General!$B$12+Online_ANA!K485/1000+Online_ANA!L485/1000+Online_ANA!M485/1000/General!$B$22-SUM($P$2:P485)/1000/General!$B$24+SUM($Q$2:Q485)/1000/General!$B$24</f>
        <v>1.0801599000000002</v>
      </c>
      <c r="C485" s="5">
        <f>Online_RAW!K485</f>
        <v>20.420000000000002</v>
      </c>
      <c r="D485" s="5">
        <f>Online_RAW!J485</f>
        <v>0.23599999999999999</v>
      </c>
      <c r="E485" s="5">
        <f>(1-F485/100-G485/100)/(1-C485/100-D485/100-General!$B$17/100)</f>
        <v>1.0030487566919677</v>
      </c>
      <c r="F485" s="5">
        <f>N485*General!$B$14/(N485+O485)+O485*100/(N485+O485)</f>
        <v>20.808115028792866</v>
      </c>
      <c r="G485" s="5">
        <f>N485*General!$B$15/(N485+O485)</f>
        <v>3.9995901500609665E-2</v>
      </c>
      <c r="H485" s="5">
        <f>(N485+O485)*(1/General!$B$20)*((F485/100)-E485*(C485/100))*1000/B485</f>
        <v>16.157087847281797</v>
      </c>
      <c r="I485" s="5">
        <f>(N485+O485)*(1/General!$B$20)*((D485/100)*E485-(G485/100))*1000/B485</f>
        <v>9.7541467322294704</v>
      </c>
      <c r="J485" s="5">
        <f t="shared" si="7"/>
        <v>0.6037069813834347</v>
      </c>
      <c r="K485" s="5">
        <f>MAX(Online_RAW!$L$2-Online_RAW!L485,0)</f>
        <v>0</v>
      </c>
      <c r="L485" s="5">
        <f>0.0039*(Online_RAW!M485)</f>
        <v>0.15989999999999999</v>
      </c>
      <c r="M485" s="10">
        <f>Online_RAW!$N$2-Online_RAW!N485</f>
        <v>0</v>
      </c>
      <c r="N485" s="5">
        <f>Online_RAW!C485*60</f>
        <v>120.03163636363621</v>
      </c>
      <c r="O485" s="5">
        <f>MAX(0, Online_RAW!D485*60)</f>
        <v>1.23E-2</v>
      </c>
      <c r="P485" s="5">
        <f>_xlfn.IFNA(VLOOKUP(A485,Sampling!$D$7:$E$14,2,FALSE),0)</f>
        <v>0</v>
      </c>
      <c r="Q485">
        <f>_xlfn.IFNA(VLOOKUP(A485,Refill!$D$6:$G$8,2,FALSE),0)</f>
        <v>0</v>
      </c>
    </row>
    <row r="486" spans="1:17" x14ac:dyDescent="0.25">
      <c r="A486" s="5">
        <f>ROUND((Online_RAW!B486-General!$B$10)*24,3)</f>
        <v>8.0670000000000002</v>
      </c>
      <c r="B486" s="5">
        <f>General!$B$12+Online_ANA!K486/1000+Online_ANA!L486/1000+Online_ANA!M486/1000/General!$B$22-SUM($P$2:P486)/1000/General!$B$24+SUM($Q$2:Q486)/1000/General!$B$24</f>
        <v>1.0801599000000002</v>
      </c>
      <c r="C486" s="5">
        <f>Online_RAW!K486</f>
        <v>20.41</v>
      </c>
      <c r="D486" s="5">
        <f>Online_RAW!J486</f>
        <v>0.24</v>
      </c>
      <c r="E486" s="5">
        <f>(1-F486/100-G486/100)/(1-C486/100-D486/100-General!$B$17/100)</f>
        <v>1.0030360281369801</v>
      </c>
      <c r="F486" s="5">
        <f>N486*General!$B$14/(N486+O486)+O486*100/(N486+O486)</f>
        <v>20.803098706046782</v>
      </c>
      <c r="G486" s="5">
        <f>N486*General!$B$15/(N486+O486)</f>
        <v>3.9998434996946074E-2</v>
      </c>
      <c r="H486" s="5">
        <f>(N486+O486)*(1/General!$B$20)*((F486/100)-E486*(C486/100))*1000/B486</f>
        <v>16.414824913723937</v>
      </c>
      <c r="I486" s="5">
        <f>(N486+O486)*(1/General!$B$20)*((D486/100)*E486-(G486/100))*1000/B486</f>
        <v>9.9505261678874497</v>
      </c>
      <c r="J486" s="5">
        <f t="shared" si="7"/>
        <v>0.60619142879605847</v>
      </c>
      <c r="K486" s="5">
        <f>MAX(Online_RAW!$L$2-Online_RAW!L486,0)</f>
        <v>0</v>
      </c>
      <c r="L486" s="5">
        <f>0.0039*(Online_RAW!M486)</f>
        <v>0.15989999999999999</v>
      </c>
      <c r="M486" s="10">
        <f>Online_RAW!$N$2-Online_RAW!N486</f>
        <v>0</v>
      </c>
      <c r="N486" s="5">
        <f>Online_RAW!C486*60</f>
        <v>120.01173913043461</v>
      </c>
      <c r="O486" s="5">
        <f>MAX(0, Online_RAW!D486*60)</f>
        <v>4.6956521739130435E-3</v>
      </c>
      <c r="P486" s="5">
        <f>_xlfn.IFNA(VLOOKUP(A486,Sampling!$D$7:$E$14,2,FALSE),0)</f>
        <v>0</v>
      </c>
      <c r="Q486">
        <f>_xlfn.IFNA(VLOOKUP(A486,Refill!$D$6:$G$8,2,FALSE),0)</f>
        <v>0</v>
      </c>
    </row>
    <row r="487" spans="1:17" x14ac:dyDescent="0.25">
      <c r="A487" s="5">
        <f>ROUND((Online_RAW!B487-General!$B$10)*24,3)</f>
        <v>8.0830000000000002</v>
      </c>
      <c r="B487" s="5">
        <f>General!$B$12+Online_ANA!K487/1000+Online_ANA!L487/1000+Online_ANA!M487/1000/General!$B$22-SUM($P$2:P487)/1000/General!$B$24+SUM($Q$2:Q487)/1000/General!$B$24</f>
        <v>1.0802652000000001</v>
      </c>
      <c r="C487" s="5">
        <f>Online_RAW!K487</f>
        <v>20.420000000000002</v>
      </c>
      <c r="D487" s="5">
        <f>Online_RAW!J487</f>
        <v>0.24</v>
      </c>
      <c r="E487" s="5">
        <f>(1-F487/100-G487/100)/(1-C487/100-D487/100-General!$B$17/100)</f>
        <v>1.0029609909338681</v>
      </c>
      <c r="F487" s="5">
        <f>N487*General!$B$14/(N487+O487)+O487*100/(N487+O487)</f>
        <v>20.819058110307676</v>
      </c>
      <c r="G487" s="5">
        <f>N487*General!$B$15/(N487+O487)</f>
        <v>3.9990374691763801E-2</v>
      </c>
      <c r="H487" s="5">
        <f>(N487+O487)*(1/General!$B$20)*((F487/100)-E487*(C487/100))*1000/B487</f>
        <v>16.769844888375033</v>
      </c>
      <c r="I487" s="5">
        <f>(N487+O487)*(1/General!$B$20)*((D487/100)*E487-(G487/100))*1000/B487</f>
        <v>9.9412303939170243</v>
      </c>
      <c r="J487" s="5">
        <f t="shared" si="7"/>
        <v>0.59280395615396242</v>
      </c>
      <c r="K487" s="5">
        <f>MAX(Online_RAW!$L$2-Online_RAW!L487,0)</f>
        <v>0</v>
      </c>
      <c r="L487" s="5">
        <f>0.0039*(Online_RAW!M487)</f>
        <v>0.26519999999999999</v>
      </c>
      <c r="M487" s="10">
        <f>Online_RAW!$N$2-Online_RAW!N487</f>
        <v>0</v>
      </c>
      <c r="N487" s="5">
        <f>Online_RAW!C487*60</f>
        <v>119.89309090909079</v>
      </c>
      <c r="O487" s="5">
        <f>MAX(0, Online_RAW!D487*60)</f>
        <v>2.8857142857142859E-2</v>
      </c>
      <c r="P487" s="5">
        <f>_xlfn.IFNA(VLOOKUP(A487,Sampling!$D$7:$E$14,2,FALSE),0)</f>
        <v>0</v>
      </c>
      <c r="Q487">
        <f>_xlfn.IFNA(VLOOKUP(A487,Refill!$D$6:$G$8,2,FALSE),0)</f>
        <v>0</v>
      </c>
    </row>
    <row r="488" spans="1:17" x14ac:dyDescent="0.25">
      <c r="A488" s="5">
        <f>ROUND((Online_RAW!B488-General!$B$10)*24,3)</f>
        <v>8.1</v>
      </c>
      <c r="B488" s="5">
        <f>General!$B$12+Online_ANA!K488/1000+Online_ANA!L488/1000+Online_ANA!M488/1000/General!$B$22-SUM($P$2:P488)/1000/General!$B$24+SUM($Q$2:Q488)/1000/General!$B$24</f>
        <v>1.0802652000000001</v>
      </c>
      <c r="C488" s="5">
        <f>Online_RAW!K488</f>
        <v>20.41</v>
      </c>
      <c r="D488" s="5">
        <f>Online_RAW!J488</f>
        <v>0.24</v>
      </c>
      <c r="E488" s="5">
        <f>(1-F488/100-G488/100)/(1-C488/100-D488/100-General!$B$17/100)</f>
        <v>1.0027569369021536</v>
      </c>
      <c r="F488" s="5">
        <f>N488*General!$B$14/(N488+O488)+O488*100/(N488+O488)</f>
        <v>20.82513496432319</v>
      </c>
      <c r="G488" s="5">
        <f>N488*General!$B$15/(N488+O488)</f>
        <v>3.9987305573574147E-2</v>
      </c>
      <c r="H488" s="5">
        <f>(N488+O488)*(1/General!$B$20)*((F488/100)-E488*(C488/100))*1000/B488</f>
        <v>17.787118424362241</v>
      </c>
      <c r="I488" s="5">
        <f>(N488+O488)*(1/General!$B$20)*((D488/100)*E488-(G488/100))*1000/B488</f>
        <v>9.9463860200686689</v>
      </c>
      <c r="J488" s="5">
        <f t="shared" si="7"/>
        <v>0.55919040862996316</v>
      </c>
      <c r="K488" s="5">
        <f>MAX(Online_RAW!$L$2-Online_RAW!L488,0)</f>
        <v>0</v>
      </c>
      <c r="L488" s="5">
        <f>0.0039*(Online_RAW!M488)</f>
        <v>0.26519999999999999</v>
      </c>
      <c r="M488" s="10">
        <f>Online_RAW!$N$2-Online_RAW!N488</f>
        <v>0</v>
      </c>
      <c r="N488" s="5">
        <f>Online_RAW!C488*60</f>
        <v>119.9734999999998</v>
      </c>
      <c r="O488" s="5">
        <f>MAX(0, Online_RAW!D488*60)</f>
        <v>3.8086956521739122E-2</v>
      </c>
      <c r="P488" s="5">
        <f>_xlfn.IFNA(VLOOKUP(A488,Sampling!$D$7:$E$14,2,FALSE),0)</f>
        <v>0</v>
      </c>
      <c r="Q488">
        <f>_xlfn.IFNA(VLOOKUP(A488,Refill!$D$6:$G$8,2,FALSE),0)</f>
        <v>0</v>
      </c>
    </row>
    <row r="489" spans="1:17" x14ac:dyDescent="0.25">
      <c r="A489" s="5">
        <f>ROUND((Online_RAW!B489-General!$B$10)*24,3)</f>
        <v>8.1170000000000009</v>
      </c>
      <c r="B489" s="5">
        <f>General!$B$12+Online_ANA!K489/1000+Online_ANA!L489/1000+Online_ANA!M489/1000/General!$B$22-SUM($P$2:P489)/1000/General!$B$24+SUM($Q$2:Q489)/1000/General!$B$24</f>
        <v>1.0803237000000001</v>
      </c>
      <c r="C489" s="5">
        <f>Online_RAW!K489</f>
        <v>20.41</v>
      </c>
      <c r="D489" s="5">
        <f>Online_RAW!J489</f>
        <v>0.24666666666666701</v>
      </c>
      <c r="E489" s="5">
        <f>(1-F489/100-G489/100)/(1-C489/100-D489/100-General!$B$17/100)</f>
        <v>1.0031600170917119</v>
      </c>
      <c r="F489" s="5">
        <f>N489*General!$B$14/(N489+O489)+O489*100/(N489+O489)</f>
        <v>20.8</v>
      </c>
      <c r="G489" s="5">
        <f>N489*General!$B$15/(N489+O489)</f>
        <v>0.04</v>
      </c>
      <c r="H489" s="5">
        <f>(N489+O489)*(1/General!$B$20)*((F489/100)-E489*(C489/100))*1000/B489</f>
        <v>16.122242348889497</v>
      </c>
      <c r="I489" s="5">
        <f>(N489+O489)*(1/General!$B$20)*((D489/100)*E489-(G489/100))*1000/B489</f>
        <v>10.274824205753479</v>
      </c>
      <c r="J489" s="5">
        <f t="shared" si="7"/>
        <v>0.63730739083333598</v>
      </c>
      <c r="K489" s="5">
        <f>MAX(Online_RAW!$L$2-Online_RAW!L489,0)</f>
        <v>0</v>
      </c>
      <c r="L489" s="5">
        <f>0.0039*(Online_RAW!M489)</f>
        <v>0.32369999999999999</v>
      </c>
      <c r="M489" s="10">
        <f>Online_RAW!$N$2-Online_RAW!N489</f>
        <v>0</v>
      </c>
      <c r="N489" s="5">
        <f>Online_RAW!C489*60</f>
        <v>119.934</v>
      </c>
      <c r="O489" s="5">
        <f>MAX(0, Online_RAW!D489*60)</f>
        <v>0</v>
      </c>
      <c r="P489" s="5">
        <f>_xlfn.IFNA(VLOOKUP(A489,Sampling!$D$7:$E$14,2,FALSE),0)</f>
        <v>0</v>
      </c>
      <c r="Q489">
        <f>_xlfn.IFNA(VLOOKUP(A489,Refill!$D$6:$G$8,2,FALSE),0)</f>
        <v>0</v>
      </c>
    </row>
    <row r="490" spans="1:17" x14ac:dyDescent="0.25">
      <c r="A490" s="5">
        <f>ROUND((Online_RAW!B490-General!$B$10)*24,3)</f>
        <v>8.1329999999999991</v>
      </c>
      <c r="B490" s="5">
        <f>General!$B$12+Online_ANA!K490/1000+Online_ANA!L490/1000+Online_ANA!M490/1000/General!$B$22-SUM($P$2:P490)/1000/General!$B$24+SUM($Q$2:Q490)/1000/General!$B$24</f>
        <v>1.0803237000000001</v>
      </c>
      <c r="C490" s="5">
        <f>Online_RAW!K490</f>
        <v>20.4033333333333</v>
      </c>
      <c r="D490" s="5">
        <f>Online_RAW!J490</f>
        <v>0.25</v>
      </c>
      <c r="E490" s="5">
        <f>(1-F490/100-G490/100)/(1-C490/100-D490/100-General!$B$17/100)</f>
        <v>1.0028892567426426</v>
      </c>
      <c r="F490" s="5">
        <f>N490*General!$B$14/(N490+O490)+O490*100/(N490+O490)</f>
        <v>20.818032015598792</v>
      </c>
      <c r="G490" s="5">
        <f>N490*General!$B$15/(N490+O490)</f>
        <v>3.9990892921414757E-2</v>
      </c>
      <c r="H490" s="5">
        <f>(N490+O490)*(1/General!$B$20)*((F490/100)-E490*(C490/100))*1000/B490</f>
        <v>17.61623159533039</v>
      </c>
      <c r="I490" s="5">
        <f>(N490+O490)*(1/General!$B$20)*((D490/100)*E490-(G490/100))*1000/B490</f>
        <v>10.43517121597522</v>
      </c>
      <c r="J490" s="5">
        <f t="shared" si="7"/>
        <v>0.59236115053921723</v>
      </c>
      <c r="K490" s="5">
        <f>MAX(Online_RAW!$L$2-Online_RAW!L490,0)</f>
        <v>0</v>
      </c>
      <c r="L490" s="5">
        <f>0.0039*(Online_RAW!M490)</f>
        <v>0.32369999999999999</v>
      </c>
      <c r="M490" s="10">
        <f>Online_RAW!$N$2-Online_RAW!N490</f>
        <v>0</v>
      </c>
      <c r="N490" s="5">
        <f>Online_RAW!C490*60</f>
        <v>119.8794285714288</v>
      </c>
      <c r="O490" s="5">
        <f>MAX(0, Online_RAW!D490*60)</f>
        <v>2.7300000000000001E-2</v>
      </c>
      <c r="P490" s="5">
        <f>_xlfn.IFNA(VLOOKUP(A490,Sampling!$D$7:$E$14,2,FALSE),0)</f>
        <v>0</v>
      </c>
      <c r="Q490">
        <f>_xlfn.IFNA(VLOOKUP(A490,Refill!$D$6:$G$8,2,FALSE),0)</f>
        <v>0</v>
      </c>
    </row>
    <row r="491" spans="1:17" x14ac:dyDescent="0.25">
      <c r="A491" s="5">
        <f>ROUND((Online_RAW!B491-General!$B$10)*24,3)</f>
        <v>8.15</v>
      </c>
      <c r="B491" s="5">
        <f>General!$B$12+Online_ANA!K491/1000+Online_ANA!L491/1000+Online_ANA!M491/1000/General!$B$22-SUM($P$2:P491)/1000/General!$B$24+SUM($Q$2:Q491)/1000/General!$B$24</f>
        <v>1.0803237000000001</v>
      </c>
      <c r="C491" s="5">
        <f>Online_RAW!K491</f>
        <v>20.39</v>
      </c>
      <c r="D491" s="5">
        <f>Online_RAW!J491</f>
        <v>0.25</v>
      </c>
      <c r="E491" s="5">
        <f>(1-F491/100-G491/100)/(1-C491/100-D491/100-General!$B$17/100)</f>
        <v>1.0029481850388138</v>
      </c>
      <c r="F491" s="5">
        <f>N491*General!$B$14/(N491+O491)+O491*100/(N491+O491)</f>
        <v>20.8</v>
      </c>
      <c r="G491" s="5">
        <f>N491*General!$B$15/(N491+O491)</f>
        <v>0.04</v>
      </c>
      <c r="H491" s="5">
        <f>(N491+O491)*(1/General!$B$20)*((F491/100)-E491*(C491/100))*1000/B491</f>
        <v>17.366359629678563</v>
      </c>
      <c r="I491" s="5">
        <f>(N491+O491)*(1/General!$B$20)*((D491/100)*E491-(G491/100))*1000/B491</f>
        <v>10.459778410458657</v>
      </c>
      <c r="J491" s="5">
        <f t="shared" si="7"/>
        <v>0.60230115196873069</v>
      </c>
      <c r="K491" s="5">
        <f>MAX(Online_RAW!$L$2-Online_RAW!L491,0)</f>
        <v>0</v>
      </c>
      <c r="L491" s="5">
        <f>0.0039*(Online_RAW!M491)</f>
        <v>0.32369999999999999</v>
      </c>
      <c r="M491" s="10">
        <f>Online_RAW!$N$2-Online_RAW!N491</f>
        <v>0</v>
      </c>
      <c r="N491" s="5">
        <f>Online_RAW!C491*60</f>
        <v>120.18627272727299</v>
      </c>
      <c r="O491" s="5">
        <f>MAX(0, Online_RAW!D491*60)</f>
        <v>0</v>
      </c>
      <c r="P491" s="5">
        <f>_xlfn.IFNA(VLOOKUP(A491,Sampling!$D$7:$E$14,2,FALSE),0)</f>
        <v>0</v>
      </c>
      <c r="Q491">
        <f>_xlfn.IFNA(VLOOKUP(A491,Refill!$D$6:$G$8,2,FALSE),0)</f>
        <v>0</v>
      </c>
    </row>
    <row r="492" spans="1:17" x14ac:dyDescent="0.25">
      <c r="A492" s="5">
        <f>ROUND((Online_RAW!B492-General!$B$10)*24,3)</f>
        <v>8.1669999999999998</v>
      </c>
      <c r="B492" s="5">
        <f>General!$B$12+Online_ANA!K492/1000+Online_ANA!L492/1000+Online_ANA!M492/1000/General!$B$22-SUM($P$2:P492)/1000/General!$B$24+SUM($Q$2:Q492)/1000/General!$B$24</f>
        <v>1.0803237000000001</v>
      </c>
      <c r="C492" s="5">
        <f>Online_RAW!K492</f>
        <v>20.39</v>
      </c>
      <c r="D492" s="5">
        <f>Online_RAW!J492</f>
        <v>0.25666666666666699</v>
      </c>
      <c r="E492" s="5">
        <f>(1-F492/100-G492/100)/(1-C492/100-D492/100-General!$B$17/100)</f>
        <v>1.0029179426729542</v>
      </c>
      <c r="F492" s="5">
        <f>N492*General!$B$14/(N492+O492)+O492*100/(N492+O492)</f>
        <v>20.80907765280649</v>
      </c>
      <c r="G492" s="5">
        <f>N492*General!$B$15/(N492+O492)</f>
        <v>3.9995415326865409E-2</v>
      </c>
      <c r="H492" s="5">
        <f>(N492+O492)*(1/General!$B$20)*((F492/100)-E492*(C492/100))*1000/B492</f>
        <v>17.814659939004873</v>
      </c>
      <c r="I492" s="5">
        <f>(N492+O492)*(1/General!$B$20)*((D492/100)*E492-(G492/100))*1000/B492</f>
        <v>10.771617198781922</v>
      </c>
      <c r="J492" s="5">
        <f t="shared" si="7"/>
        <v>0.60464904947175901</v>
      </c>
      <c r="K492" s="5">
        <f>MAX(Online_RAW!$L$2-Online_RAW!L492,0)</f>
        <v>0</v>
      </c>
      <c r="L492" s="5">
        <f>0.0039*(Online_RAW!M492)</f>
        <v>0.32369999999999999</v>
      </c>
      <c r="M492" s="10">
        <f>Online_RAW!$N$2-Online_RAW!N492</f>
        <v>0</v>
      </c>
      <c r="N492" s="5">
        <f>Online_RAW!C492*60</f>
        <v>119.9511818181816</v>
      </c>
      <c r="O492" s="5">
        <f>MAX(0, Online_RAW!D492*60)</f>
        <v>1.3750000000000019E-2</v>
      </c>
      <c r="P492" s="5">
        <f>_xlfn.IFNA(VLOOKUP(A492,Sampling!$D$7:$E$14,2,FALSE),0)</f>
        <v>0</v>
      </c>
      <c r="Q492">
        <f>_xlfn.IFNA(VLOOKUP(A492,Refill!$D$6:$G$8,2,FALSE),0)</f>
        <v>0</v>
      </c>
    </row>
    <row r="493" spans="1:17" x14ac:dyDescent="0.25">
      <c r="A493" s="5">
        <f>ROUND((Online_RAW!B493-General!$B$10)*24,3)</f>
        <v>8.1829999999999998</v>
      </c>
      <c r="B493" s="5">
        <f>General!$B$12+Online_ANA!K493/1000+Online_ANA!L493/1000+Online_ANA!M493/1000/General!$B$22-SUM($P$2:P493)/1000/General!$B$24+SUM($Q$2:Q493)/1000/General!$B$24</f>
        <v>1.0803237000000001</v>
      </c>
      <c r="C493" s="5">
        <f>Online_RAW!K493</f>
        <v>20.385000000000002</v>
      </c>
      <c r="D493" s="5">
        <f>Online_RAW!J493</f>
        <v>0.26</v>
      </c>
      <c r="E493" s="5">
        <f>(1-F493/100-G493/100)/(1-C493/100-D493/100-General!$B$17/100)</f>
        <v>1.0030117252604802</v>
      </c>
      <c r="F493" s="5">
        <f>N493*General!$B$14/(N493+O493)+O493*100/(N493+O493)</f>
        <v>20.8</v>
      </c>
      <c r="G493" s="5">
        <f>N493*General!$B$15/(N493+O493)</f>
        <v>0.04</v>
      </c>
      <c r="H493" s="5">
        <f>(N493+O493)*(1/General!$B$20)*((F493/100)-E493*(C493/100))*1000/B493</f>
        <v>17.506514186096538</v>
      </c>
      <c r="I493" s="5">
        <f>(N493+O493)*(1/General!$B$20)*((D493/100)*E493-(G493/100))*1000/B493</f>
        <v>10.930645363020975</v>
      </c>
      <c r="J493" s="5">
        <f t="shared" si="7"/>
        <v>0.62437588927337473</v>
      </c>
      <c r="K493" s="5">
        <f>MAX(Online_RAW!$L$2-Online_RAW!L493,0)</f>
        <v>0</v>
      </c>
      <c r="L493" s="5">
        <f>0.0039*(Online_RAW!M493)</f>
        <v>0.32369999999999999</v>
      </c>
      <c r="M493" s="10">
        <f>Online_RAW!$N$2-Online_RAW!N493</f>
        <v>0</v>
      </c>
      <c r="N493" s="5">
        <f>Online_RAW!C493*60</f>
        <v>119.88182608695661</v>
      </c>
      <c r="O493" s="5">
        <f>MAX(0, Online_RAW!D493*60)</f>
        <v>0</v>
      </c>
      <c r="P493" s="5">
        <f>_xlfn.IFNA(VLOOKUP(A493,Sampling!$D$7:$E$14,2,FALSE),0)</f>
        <v>0</v>
      </c>
      <c r="Q493">
        <f>_xlfn.IFNA(VLOOKUP(A493,Refill!$D$6:$G$8,2,FALSE),0)</f>
        <v>0</v>
      </c>
    </row>
    <row r="494" spans="1:17" x14ac:dyDescent="0.25">
      <c r="A494" s="5">
        <f>ROUND((Online_RAW!B494-General!$B$10)*24,3)</f>
        <v>8.1999999999999993</v>
      </c>
      <c r="B494" s="5">
        <f>General!$B$12+Online_ANA!K494/1000+Online_ANA!L494/1000+Online_ANA!M494/1000/General!$B$22-SUM($P$2:P494)/1000/General!$B$24+SUM($Q$2:Q494)/1000/General!$B$24</f>
        <v>1.0803237000000001</v>
      </c>
      <c r="C494" s="5">
        <f>Online_RAW!K494</f>
        <v>20.385000000000002</v>
      </c>
      <c r="D494" s="5">
        <f>Online_RAW!J494</f>
        <v>0.26</v>
      </c>
      <c r="E494" s="5">
        <f>(1-F494/100-G494/100)/(1-C494/100-D494/100-General!$B$17/100)</f>
        <v>1.0029296266895975</v>
      </c>
      <c r="F494" s="5">
        <f>N494*General!$B$14/(N494+O494)+O494*100/(N494+O494)</f>
        <v>20.806482682754488</v>
      </c>
      <c r="G494" s="5">
        <f>N494*General!$B$15/(N494+O494)</f>
        <v>3.999672591780077E-2</v>
      </c>
      <c r="H494" s="5">
        <f>(N494+O494)*(1/General!$B$20)*((F494/100)-E494*(C494/100))*1000/B494</f>
        <v>17.920554729538466</v>
      </c>
      <c r="I494" s="5">
        <f>(N494+O494)*(1/General!$B$20)*((D494/100)*E494-(G494/100))*1000/B494</f>
        <v>10.935997144681316</v>
      </c>
      <c r="J494" s="5">
        <f t="shared" si="7"/>
        <v>0.61024880701128648</v>
      </c>
      <c r="K494" s="5">
        <f>MAX(Online_RAW!$L$2-Online_RAW!L494,0)</f>
        <v>0</v>
      </c>
      <c r="L494" s="5">
        <f>0.0039*(Online_RAW!M494)</f>
        <v>0.32369999999999999</v>
      </c>
      <c r="M494" s="10">
        <f>Online_RAW!$N$2-Online_RAW!N494</f>
        <v>0</v>
      </c>
      <c r="N494" s="5">
        <f>Online_RAW!C494*60</f>
        <v>119.9405217391302</v>
      </c>
      <c r="O494" s="5">
        <f>MAX(0, Online_RAW!D494*60)</f>
        <v>9.8181818181818405E-3</v>
      </c>
      <c r="P494" s="5">
        <f>_xlfn.IFNA(VLOOKUP(A494,Sampling!$D$7:$E$14,2,FALSE),0)</f>
        <v>0</v>
      </c>
      <c r="Q494">
        <f>_xlfn.IFNA(VLOOKUP(A494,Refill!$D$6:$G$8,2,FALSE),0)</f>
        <v>0</v>
      </c>
    </row>
    <row r="495" spans="1:17" x14ac:dyDescent="0.25">
      <c r="A495" s="5">
        <f>ROUND((Online_RAW!B495-General!$B$10)*24,3)</f>
        <v>8.2170000000000005</v>
      </c>
      <c r="B495" s="5">
        <f>General!$B$12+Online_ANA!K495/1000+Online_ANA!L495/1000+Online_ANA!M495/1000/General!$B$22-SUM($P$2:P495)/1000/General!$B$24+SUM($Q$2:Q495)/1000/General!$B$24</f>
        <v>1.0803237000000001</v>
      </c>
      <c r="C495" s="5">
        <f>Online_RAW!K495</f>
        <v>20.383333333333301</v>
      </c>
      <c r="D495" s="5">
        <f>Online_RAW!J495</f>
        <v>0.26</v>
      </c>
      <c r="E495" s="5">
        <f>(1-F495/100-G495/100)/(1-C495/100-D495/100-General!$B$17/100)</f>
        <v>1.0029905442920561</v>
      </c>
      <c r="F495" s="5">
        <f>N495*General!$B$14/(N495+O495)+O495*100/(N495+O495)</f>
        <v>20.8</v>
      </c>
      <c r="G495" s="5">
        <f>N495*General!$B$15/(N495+O495)</f>
        <v>0.04</v>
      </c>
      <c r="H495" s="5">
        <f>(N495+O495)*(1/General!$B$20)*((F495/100)-E495*(C495/100))*1000/B495</f>
        <v>17.616920476392171</v>
      </c>
      <c r="I495" s="5">
        <f>(N495+O495)*(1/General!$B$20)*((D495/100)*E495-(G495/100))*1000/B495</f>
        <v>10.934263563381155</v>
      </c>
      <c r="J495" s="5">
        <f t="shared" si="7"/>
        <v>0.62066827048653506</v>
      </c>
      <c r="K495" s="5">
        <f>MAX(Online_RAW!$L$2-Online_RAW!L495,0)</f>
        <v>0</v>
      </c>
      <c r="L495" s="5">
        <f>0.0039*(Online_RAW!M495)</f>
        <v>0.32369999999999999</v>
      </c>
      <c r="M495" s="10">
        <f>Online_RAW!$N$2-Online_RAW!N495</f>
        <v>0</v>
      </c>
      <c r="N495" s="5">
        <f>Online_RAW!C495*60</f>
        <v>119.92450000000019</v>
      </c>
      <c r="O495" s="5">
        <f>MAX(0, Online_RAW!D495*60)</f>
        <v>0</v>
      </c>
      <c r="P495" s="5">
        <f>_xlfn.IFNA(VLOOKUP(A495,Sampling!$D$7:$E$14,2,FALSE),0)</f>
        <v>0</v>
      </c>
      <c r="Q495">
        <f>_xlfn.IFNA(VLOOKUP(A495,Refill!$D$6:$G$8,2,FALSE),0)</f>
        <v>0</v>
      </c>
    </row>
    <row r="496" spans="1:17" x14ac:dyDescent="0.25">
      <c r="A496" s="5">
        <f>ROUND((Online_RAW!B496-General!$B$10)*24,3)</f>
        <v>8.2330000000000005</v>
      </c>
      <c r="B496" s="5">
        <f>General!$B$12+Online_ANA!K496/1000+Online_ANA!L496/1000+Online_ANA!M496/1000/General!$B$22-SUM($P$2:P496)/1000/General!$B$24+SUM($Q$2:Q496)/1000/General!$B$24</f>
        <v>1.0803939</v>
      </c>
      <c r="C496" s="5">
        <f>Online_RAW!K496</f>
        <v>20.385000000000002</v>
      </c>
      <c r="D496" s="5">
        <f>Online_RAW!J496</f>
        <v>0.26</v>
      </c>
      <c r="E496" s="5">
        <f>(1-F496/100-G496/100)/(1-C496/100-D496/100-General!$B$17/100)</f>
        <v>1.0030117252604802</v>
      </c>
      <c r="F496" s="5">
        <f>N496*General!$B$14/(N496+O496)+O496*100/(N496+O496)</f>
        <v>20.8</v>
      </c>
      <c r="G496" s="5">
        <f>N496*General!$B$15/(N496+O496)</f>
        <v>0.04</v>
      </c>
      <c r="H496" s="5">
        <f>(N496+O496)*(1/General!$B$20)*((F496/100)-E496*(C496/100))*1000/B496</f>
        <v>17.519166227600071</v>
      </c>
      <c r="I496" s="5">
        <f>(N496+O496)*(1/General!$B$20)*((D496/100)*E496-(G496/100))*1000/B496</f>
        <v>10.938544992685868</v>
      </c>
      <c r="J496" s="5">
        <f t="shared" si="7"/>
        <v>0.62437588927337473</v>
      </c>
      <c r="K496" s="5">
        <f>MAX(Online_RAW!$L$2-Online_RAW!L496,0)</f>
        <v>0</v>
      </c>
      <c r="L496" s="5">
        <f>0.0039*(Online_RAW!M496)</f>
        <v>0.39389999999999997</v>
      </c>
      <c r="M496" s="10">
        <f>Online_RAW!$N$2-Online_RAW!N496</f>
        <v>0</v>
      </c>
      <c r="N496" s="5">
        <f>Online_RAW!C496*60</f>
        <v>119.97626086956541</v>
      </c>
      <c r="O496" s="5">
        <f>MAX(0, Online_RAW!D496*60)</f>
        <v>0</v>
      </c>
      <c r="P496" s="5">
        <f>_xlfn.IFNA(VLOOKUP(A496,Sampling!$D$7:$E$14,2,FALSE),0)</f>
        <v>0</v>
      </c>
      <c r="Q496">
        <f>_xlfn.IFNA(VLOOKUP(A496,Refill!$D$6:$G$8,2,FALSE),0)</f>
        <v>0</v>
      </c>
    </row>
    <row r="497" spans="1:17" x14ac:dyDescent="0.25">
      <c r="A497" s="5">
        <f>ROUND((Online_RAW!B497-General!$B$10)*24,3)</f>
        <v>8.25</v>
      </c>
      <c r="B497" s="5">
        <f>General!$B$12+Online_ANA!K497/1000+Online_ANA!L497/1000+Online_ANA!M497/1000/General!$B$22-SUM($P$2:P497)/1000/General!$B$24+SUM($Q$2:Q497)/1000/General!$B$24</f>
        <v>1.0804875</v>
      </c>
      <c r="C497" s="5">
        <f>Online_RAW!K497</f>
        <v>20.364999999999998</v>
      </c>
      <c r="D497" s="5">
        <f>Online_RAW!J497</f>
        <v>0.26</v>
      </c>
      <c r="E497" s="5">
        <f>(1-F497/100-G497/100)/(1-C497/100-D497/100-General!$B$17/100)</f>
        <v>1.0027576126674789</v>
      </c>
      <c r="F497" s="5">
        <f>N497*General!$B$14/(N497+O497)+O497*100/(N497+O497)</f>
        <v>20.8</v>
      </c>
      <c r="G497" s="5">
        <f>N497*General!$B$15/(N497+O497)</f>
        <v>0.04</v>
      </c>
      <c r="H497" s="5">
        <f>(N497+O497)*(1/General!$B$20)*((F497/100)-E497*(C497/100))*1000/B497</f>
        <v>18.764732993862054</v>
      </c>
      <c r="I497" s="5">
        <f>(N497+O497)*(1/General!$B$20)*((D497/100)*E497-(G497/100))*1000/B497</f>
        <v>10.932535813360719</v>
      </c>
      <c r="J497" s="5">
        <f t="shared" si="7"/>
        <v>0.58261078465314442</v>
      </c>
      <c r="K497" s="5">
        <f>MAX(Online_RAW!$L$2-Online_RAW!L497,0)</f>
        <v>0</v>
      </c>
      <c r="L497" s="5">
        <f>0.0039*(Online_RAW!M497)</f>
        <v>0.48749999999999999</v>
      </c>
      <c r="M497" s="10">
        <f>Online_RAW!$N$2-Online_RAW!N497</f>
        <v>0</v>
      </c>
      <c r="N497" s="5">
        <f>Online_RAW!C497*60</f>
        <v>119.95663636363621</v>
      </c>
      <c r="O497" s="5">
        <f>MAX(0, Online_RAW!D497*60)</f>
        <v>0</v>
      </c>
      <c r="P497" s="5">
        <f>_xlfn.IFNA(VLOOKUP(A497,Sampling!$D$7:$E$14,2,FALSE),0)</f>
        <v>0</v>
      </c>
      <c r="Q497">
        <f>_xlfn.IFNA(VLOOKUP(A497,Refill!$D$6:$G$8,2,FALSE),0)</f>
        <v>0</v>
      </c>
    </row>
    <row r="498" spans="1:17" x14ac:dyDescent="0.25">
      <c r="A498" s="5">
        <f>ROUND((Online_RAW!B498-General!$B$10)*24,3)</f>
        <v>8.2669999999999995</v>
      </c>
      <c r="B498" s="5">
        <f>General!$B$12+Online_ANA!K498/1000+Online_ANA!L498/1000+Online_ANA!M498/1000/General!$B$22-SUM($P$2:P498)/1000/General!$B$24+SUM($Q$2:Q498)/1000/General!$B$24</f>
        <v>1.0804875</v>
      </c>
      <c r="C498" s="5">
        <f>Online_RAW!K498</f>
        <v>20.375</v>
      </c>
      <c r="D498" s="5">
        <f>Online_RAW!J498</f>
        <v>0.26</v>
      </c>
      <c r="E498" s="5">
        <f>(1-F498/100-G498/100)/(1-C498/100-D498/100-General!$B$17/100)</f>
        <v>1.0022555806837337</v>
      </c>
      <c r="F498" s="5">
        <f>N498*General!$B$14/(N498+O498)+O498*100/(N498+O498)</f>
        <v>20.849679209648937</v>
      </c>
      <c r="G498" s="5">
        <f>N498*General!$B$15/(N498+O498)</f>
        <v>3.9974909490076288E-2</v>
      </c>
      <c r="H498" s="5">
        <f>(N498+O498)*(1/General!$B$20)*((F498/100)-E498*(C498/100))*1000/B498</f>
        <v>21.243426122141564</v>
      </c>
      <c r="I498" s="5">
        <f>(N498+O498)*(1/General!$B$20)*((D498/100)*E498-(G498/100))*1000/B498</f>
        <v>10.931437343940962</v>
      </c>
      <c r="J498" s="5">
        <f t="shared" si="7"/>
        <v>0.51457977075305006</v>
      </c>
      <c r="K498" s="5">
        <f>MAX(Online_RAW!$L$2-Online_RAW!L498,0)</f>
        <v>0</v>
      </c>
      <c r="L498" s="5">
        <f>0.0039*(Online_RAW!M498)</f>
        <v>0.48749999999999999</v>
      </c>
      <c r="M498" s="10">
        <f>Online_RAW!$N$2-Online_RAW!N498</f>
        <v>0</v>
      </c>
      <c r="N498" s="5">
        <f>Online_RAW!C498*60</f>
        <v>119.92663636363619</v>
      </c>
      <c r="O498" s="5">
        <f>MAX(0, Online_RAW!D498*60)</f>
        <v>7.5272727272727005E-2</v>
      </c>
      <c r="P498" s="5">
        <f>_xlfn.IFNA(VLOOKUP(A498,Sampling!$D$7:$E$14,2,FALSE),0)</f>
        <v>0</v>
      </c>
      <c r="Q498">
        <f>_xlfn.IFNA(VLOOKUP(A498,Refill!$D$6:$G$8,2,FALSE),0)</f>
        <v>0</v>
      </c>
    </row>
    <row r="499" spans="1:17" x14ac:dyDescent="0.25">
      <c r="A499" s="5">
        <f>ROUND((Online_RAW!B499-General!$B$10)*24,3)</f>
        <v>8.2829999999999995</v>
      </c>
      <c r="B499" s="5">
        <f>General!$B$12+Online_ANA!K499/1000+Online_ANA!L499/1000+Online_ANA!M499/1000/General!$B$22-SUM($P$2:P499)/1000/General!$B$24+SUM($Q$2:Q499)/1000/General!$B$24</f>
        <v>1.0804875</v>
      </c>
      <c r="C499" s="5">
        <f>Online_RAW!K499</f>
        <v>20.386666666666699</v>
      </c>
      <c r="D499" s="5">
        <f>Online_RAW!J499</f>
        <v>0.26</v>
      </c>
      <c r="E499" s="5">
        <f>(1-F499/100-G499/100)/(1-C499/100-D499/100-General!$B$17/100)</f>
        <v>1.0028598862670883</v>
      </c>
      <c r="F499" s="5">
        <f>N499*General!$B$14/(N499+O499)+O499*100/(N499+O499)</f>
        <v>20.813661816807461</v>
      </c>
      <c r="G499" s="5">
        <f>N499*General!$B$15/(N499+O499)</f>
        <v>3.9993100092521487E-2</v>
      </c>
      <c r="H499" s="5">
        <f>(N499+O499)*(1/General!$B$20)*((F499/100)-E499*(C499/100))*1000/B499</f>
        <v>18.268849602569858</v>
      </c>
      <c r="I499" s="5">
        <f>(N499+O499)*(1/General!$B$20)*((D499/100)*E499-(G499/100))*1000/B499</f>
        <v>10.93829400835903</v>
      </c>
      <c r="J499" s="5">
        <f t="shared" si="7"/>
        <v>0.59874016406705499</v>
      </c>
      <c r="K499" s="5">
        <f>MAX(Online_RAW!$L$2-Online_RAW!L499,0)</f>
        <v>0</v>
      </c>
      <c r="L499" s="5">
        <f>0.0039*(Online_RAW!M499)</f>
        <v>0.48749999999999999</v>
      </c>
      <c r="M499" s="10">
        <f>Online_RAW!$N$2-Online_RAW!N499</f>
        <v>0</v>
      </c>
      <c r="N499" s="5">
        <f>Online_RAW!C499*60</f>
        <v>119.98090909090919</v>
      </c>
      <c r="O499" s="5">
        <f>MAX(0, Online_RAW!D499*60)</f>
        <v>2.07E-2</v>
      </c>
      <c r="P499" s="5">
        <f>_xlfn.IFNA(VLOOKUP(A499,Sampling!$D$7:$E$14,2,FALSE),0)</f>
        <v>0</v>
      </c>
      <c r="Q499">
        <f>_xlfn.IFNA(VLOOKUP(A499,Refill!$D$6:$G$8,2,FALSE),0)</f>
        <v>0</v>
      </c>
    </row>
    <row r="500" spans="1:17" x14ac:dyDescent="0.25">
      <c r="A500" s="5">
        <f>ROUND((Online_RAW!B500-General!$B$10)*24,3)</f>
        <v>8.3000000000000007</v>
      </c>
      <c r="B500" s="5">
        <f>General!$B$12+Online_ANA!K500/1000+Online_ANA!L500/1000+Online_ANA!M500/1000/General!$B$22-SUM($P$2:P500)/1000/General!$B$24+SUM($Q$2:Q500)/1000/General!$B$24</f>
        <v>1.0804875</v>
      </c>
      <c r="C500" s="5">
        <f>Online_RAW!K500</f>
        <v>20.37</v>
      </c>
      <c r="D500" s="5">
        <f>Online_RAW!J500</f>
        <v>0.26</v>
      </c>
      <c r="E500" s="5">
        <f>(1-F500/100-G500/100)/(1-C500/100-D500/100-General!$B$17/100)</f>
        <v>1.0028211287438427</v>
      </c>
      <c r="F500" s="5">
        <f>N500*General!$B$14/(N500+O500)+O500*100/(N500+O500)</f>
        <v>20.8</v>
      </c>
      <c r="G500" s="5">
        <f>N500*General!$B$15/(N500+O500)</f>
        <v>0.04</v>
      </c>
      <c r="H500" s="5">
        <f>(N500+O500)*(1/General!$B$20)*((F500/100)-E500*(C500/100))*1000/B500</f>
        <v>18.45436059038019</v>
      </c>
      <c r="I500" s="5">
        <f>(N500+O500)*(1/General!$B$20)*((D500/100)*E500-(G500/100))*1000/B500</f>
        <v>10.934571810583524</v>
      </c>
      <c r="J500" s="5">
        <f t="shared" si="7"/>
        <v>0.5925196788602608</v>
      </c>
      <c r="K500" s="5">
        <f>MAX(Online_RAW!$L$2-Online_RAW!L500,0)</f>
        <v>0</v>
      </c>
      <c r="L500" s="5">
        <f>0.0039*(Online_RAW!M500)</f>
        <v>0.48749999999999999</v>
      </c>
      <c r="M500" s="10">
        <f>Online_RAW!$N$2-Online_RAW!N500</f>
        <v>0</v>
      </c>
      <c r="N500" s="5">
        <f>Online_RAW!C500*60</f>
        <v>119.97</v>
      </c>
      <c r="O500" s="5">
        <f>MAX(0, Online_RAW!D500*60)</f>
        <v>0</v>
      </c>
      <c r="P500" s="5">
        <f>_xlfn.IFNA(VLOOKUP(A500,Sampling!$D$7:$E$14,2,FALSE),0)</f>
        <v>0</v>
      </c>
      <c r="Q500">
        <f>_xlfn.IFNA(VLOOKUP(A500,Refill!$D$6:$G$8,2,FALSE),0)</f>
        <v>0</v>
      </c>
    </row>
    <row r="501" spans="1:17" x14ac:dyDescent="0.25">
      <c r="A501" s="5">
        <f>ROUND((Online_RAW!B501-General!$B$10)*24,3)</f>
        <v>8.3170000000000002</v>
      </c>
      <c r="B501" s="5">
        <f>General!$B$12+Online_ANA!K501/1000+Online_ANA!L501/1000+Online_ANA!M501/1000/General!$B$22-SUM($P$2:P501)/1000/General!$B$24+SUM($Q$2:Q501)/1000/General!$B$24</f>
        <v>1.0804875</v>
      </c>
      <c r="C501" s="5">
        <f>Online_RAW!K501</f>
        <v>20.350000000000001</v>
      </c>
      <c r="D501" s="5">
        <f>Online_RAW!J501</f>
        <v>0.27</v>
      </c>
      <c r="E501" s="5">
        <f>(1-F501/100-G501/100)/(1-C501/100-D501/100-General!$B$17/100)</f>
        <v>1.0021888280343818</v>
      </c>
      <c r="F501" s="5">
        <f>N501*General!$B$14/(N501+O501)+O501*100/(N501+O501)</f>
        <v>20.839910384136086</v>
      </c>
      <c r="G501" s="5">
        <f>N501*General!$B$15/(N501+O501)</f>
        <v>3.9979843240335315E-2</v>
      </c>
      <c r="H501" s="5">
        <f>(N501+O501)*(1/General!$B$20)*((F501/100)-E501*(C501/100))*1000/B501</f>
        <v>22.095327997051672</v>
      </c>
      <c r="I501" s="5">
        <f>(N501+O501)*(1/General!$B$20)*((D501/100)*E501-(G501/100))*1000/B501</f>
        <v>11.44094733522382</v>
      </c>
      <c r="J501" s="5">
        <f t="shared" si="7"/>
        <v>0.51779938893645128</v>
      </c>
      <c r="K501" s="5">
        <f>MAX(Online_RAW!$L$2-Online_RAW!L501,0)</f>
        <v>0</v>
      </c>
      <c r="L501" s="5">
        <f>0.0039*(Online_RAW!M501)</f>
        <v>0.48749999999999999</v>
      </c>
      <c r="M501" s="10">
        <f>Online_RAW!$N$2-Online_RAW!N501</f>
        <v>0</v>
      </c>
      <c r="N501" s="5">
        <f>Online_RAW!C501*60</f>
        <v>120.0886363636362</v>
      </c>
      <c r="O501" s="5">
        <f>MAX(0, Online_RAW!D501*60)</f>
        <v>6.0545454545454597E-2</v>
      </c>
      <c r="P501" s="5">
        <f>_xlfn.IFNA(VLOOKUP(A501,Sampling!$D$7:$E$14,2,FALSE),0)</f>
        <v>0</v>
      </c>
      <c r="Q501">
        <f>_xlfn.IFNA(VLOOKUP(A501,Refill!$D$6:$G$8,2,FALSE),0)</f>
        <v>0</v>
      </c>
    </row>
    <row r="502" spans="1:17" x14ac:dyDescent="0.25">
      <c r="A502" s="5">
        <f>ROUND((Online_RAW!B502-General!$B$10)*24,3)</f>
        <v>8.3330000000000002</v>
      </c>
      <c r="B502" s="5">
        <f>General!$B$12+Online_ANA!K502/1000+Online_ANA!L502/1000+Online_ANA!M502/1000/General!$B$22-SUM($P$2:P502)/1000/General!$B$24+SUM($Q$2:Q502)/1000/General!$B$24</f>
        <v>1.0804875</v>
      </c>
      <c r="C502" s="5">
        <f>Online_RAW!K502</f>
        <v>20.350000000000001</v>
      </c>
      <c r="D502" s="5">
        <f>Online_RAW!J502</f>
        <v>0.27</v>
      </c>
      <c r="E502" s="5">
        <f>(1-F502/100-G502/100)/(1-C502/100-D502/100-General!$B$17/100)</f>
        <v>1.002694104636491</v>
      </c>
      <c r="F502" s="5">
        <f>N502*General!$B$14/(N502+O502)+O502*100/(N502+O502)</f>
        <v>20.8</v>
      </c>
      <c r="G502" s="5">
        <f>N502*General!$B$15/(N502+O502)</f>
        <v>0.04</v>
      </c>
      <c r="H502" s="5">
        <f>(N502+O502)*(1/General!$B$20)*((F502/100)-E502*(C502/100))*1000/B502</f>
        <v>19.584767103523209</v>
      </c>
      <c r="I502" s="5">
        <f>(N502+O502)*(1/General!$B$20)*((D502/100)*E502-(G502/100))*1000/B502</f>
        <v>11.434789373449131</v>
      </c>
      <c r="J502" s="5">
        <f t="shared" si="7"/>
        <v>0.58386139150932592</v>
      </c>
      <c r="K502" s="5">
        <f>MAX(Online_RAW!$L$2-Online_RAW!L502,0)</f>
        <v>0</v>
      </c>
      <c r="L502" s="5">
        <f>0.0039*(Online_RAW!M502)</f>
        <v>0.48749999999999999</v>
      </c>
      <c r="M502" s="10">
        <f>Online_RAW!$N$2-Online_RAW!N502</f>
        <v>0</v>
      </c>
      <c r="N502" s="5">
        <f>Online_RAW!C502*60</f>
        <v>120.024</v>
      </c>
      <c r="O502" s="5">
        <f>MAX(0, Online_RAW!D502*60)</f>
        <v>0</v>
      </c>
      <c r="P502" s="5">
        <f>_xlfn.IFNA(VLOOKUP(A502,Sampling!$D$7:$E$14,2,FALSE),0)</f>
        <v>0</v>
      </c>
      <c r="Q502">
        <f>_xlfn.IFNA(VLOOKUP(A502,Refill!$D$6:$G$8,2,FALSE),0)</f>
        <v>0</v>
      </c>
    </row>
    <row r="503" spans="1:17" x14ac:dyDescent="0.25">
      <c r="A503" s="5">
        <f>ROUND((Online_RAW!B503-General!$B$10)*24,3)</f>
        <v>8.35</v>
      </c>
      <c r="B503" s="5">
        <f>General!$B$12+Online_ANA!K503/1000+Online_ANA!L503/1000+Online_ANA!M503/1000/General!$B$22-SUM($P$2:P503)/1000/General!$B$24+SUM($Q$2:Q503)/1000/General!$B$24</f>
        <v>1.0804875</v>
      </c>
      <c r="C503" s="5">
        <f>Online_RAW!K503</f>
        <v>20.344999999999999</v>
      </c>
      <c r="D503" s="5">
        <f>Online_RAW!J503</f>
        <v>0.27</v>
      </c>
      <c r="E503" s="5">
        <f>(1-F503/100-G503/100)/(1-C503/100-D503/100-General!$B$17/100)</f>
        <v>1.0025919089501509</v>
      </c>
      <c r="F503" s="5">
        <f>N503*General!$B$14/(N503+O503)+O503*100/(N503+O503)</f>
        <v>20.803056658516482</v>
      </c>
      <c r="G503" s="5">
        <f>N503*General!$B$15/(N503+O503)</f>
        <v>3.999845623307248E-2</v>
      </c>
      <c r="H503" s="5">
        <f>(N503+O503)*(1/General!$B$20)*((F503/100)-E503*(C503/100))*1000/B503</f>
        <v>20.105702180585684</v>
      </c>
      <c r="I503" s="5">
        <f>(N503+O503)*(1/General!$B$20)*((D503/100)*E503-(G503/100))*1000/B503</f>
        <v>11.443708539353228</v>
      </c>
      <c r="J503" s="5">
        <f t="shared" si="7"/>
        <v>0.5691772630753188</v>
      </c>
      <c r="K503" s="5">
        <f>MAX(Online_RAW!$L$2-Online_RAW!L503,0)</f>
        <v>0</v>
      </c>
      <c r="L503" s="5">
        <f>0.0039*(Online_RAW!M503)</f>
        <v>0.48749999999999999</v>
      </c>
      <c r="M503" s="10">
        <f>Online_RAW!$N$2-Online_RAW!N503</f>
        <v>0</v>
      </c>
      <c r="N503" s="5">
        <f>Online_RAW!C503*60</f>
        <v>120.12654545454539</v>
      </c>
      <c r="O503" s="5">
        <f>MAX(0, Online_RAW!D503*60)</f>
        <v>4.6363636363636381E-3</v>
      </c>
      <c r="P503" s="5">
        <f>_xlfn.IFNA(VLOOKUP(A503,Sampling!$D$7:$E$14,2,FALSE),0)</f>
        <v>0</v>
      </c>
      <c r="Q503">
        <f>_xlfn.IFNA(VLOOKUP(A503,Refill!$D$6:$G$8,2,FALSE),0)</f>
        <v>0</v>
      </c>
    </row>
    <row r="504" spans="1:17" x14ac:dyDescent="0.25">
      <c r="A504" s="5">
        <f>ROUND((Online_RAW!B504-General!$B$10)*24,3)</f>
        <v>8.3670000000000009</v>
      </c>
      <c r="B504" s="5">
        <f>General!$B$12+Online_ANA!K504/1000+Online_ANA!L504/1000+Online_ANA!M504/1000/General!$B$22-SUM($P$2:P504)/1000/General!$B$24+SUM($Q$2:Q504)/1000/General!$B$24</f>
        <v>1.0804875</v>
      </c>
      <c r="C504" s="5">
        <f>Online_RAW!K504</f>
        <v>20.329999999999998</v>
      </c>
      <c r="D504" s="5">
        <f>Online_RAW!J504</f>
        <v>0.27</v>
      </c>
      <c r="E504" s="5">
        <f>(1-F504/100-G504/100)/(1-C504/100-D504/100-General!$B$17/100)</f>
        <v>1.0019574300269514</v>
      </c>
      <c r="F504" s="5">
        <f>N504*General!$B$14/(N504+O504)+O504*100/(N504+O504)</f>
        <v>20.838138590382215</v>
      </c>
      <c r="G504" s="5">
        <f>N504*General!$B$15/(N504+O504)</f>
        <v>3.9980738085665553E-2</v>
      </c>
      <c r="H504" s="5">
        <f>(N504+O504)*(1/General!$B$20)*((F504/100)-E504*(C504/100))*1000/B504</f>
        <v>23.219392676841078</v>
      </c>
      <c r="I504" s="5">
        <f>(N504+O504)*(1/General!$B$20)*((D504/100)*E504-(G504/100))*1000/B504</f>
        <v>11.430014525377729</v>
      </c>
      <c r="J504" s="5">
        <f t="shared" si="7"/>
        <v>0.49226156275732291</v>
      </c>
      <c r="K504" s="5">
        <f>MAX(Online_RAW!$L$2-Online_RAW!L504,0)</f>
        <v>0</v>
      </c>
      <c r="L504" s="5">
        <f>0.0039*(Online_RAW!M504)</f>
        <v>0.48749999999999999</v>
      </c>
      <c r="M504" s="10">
        <f>Online_RAW!$N$2-Online_RAW!N504</f>
        <v>0</v>
      </c>
      <c r="N504" s="5">
        <f>Online_RAW!C504*60</f>
        <v>120.0095454545454</v>
      </c>
      <c r="O504" s="5">
        <f>MAX(0, Online_RAW!D504*60)</f>
        <v>5.7818181818181838E-2</v>
      </c>
      <c r="P504" s="5">
        <f>_xlfn.IFNA(VLOOKUP(A504,Sampling!$D$7:$E$14,2,FALSE),0)</f>
        <v>0</v>
      </c>
      <c r="Q504">
        <f>_xlfn.IFNA(VLOOKUP(A504,Refill!$D$6:$G$8,2,FALSE),0)</f>
        <v>0</v>
      </c>
    </row>
    <row r="505" spans="1:17" x14ac:dyDescent="0.25">
      <c r="A505" s="5">
        <f>ROUND((Online_RAW!B505-General!$B$10)*24,3)</f>
        <v>8.3829999999999991</v>
      </c>
      <c r="B505" s="5">
        <f>General!$B$12+Online_ANA!K505/1000+Online_ANA!L505/1000+Online_ANA!M505/1000/General!$B$22-SUM($P$2:P505)/1000/General!$B$24+SUM($Q$2:Q505)/1000/General!$B$24</f>
        <v>1.0804875</v>
      </c>
      <c r="C505" s="5">
        <f>Online_RAW!K505</f>
        <v>20.329999999999998</v>
      </c>
      <c r="D505" s="5">
        <f>Online_RAW!J505</f>
        <v>0.28000000000000003</v>
      </c>
      <c r="E505" s="5">
        <f>(1-F505/100-G505/100)/(1-C505/100-D505/100-General!$B$17/100)</f>
        <v>1.002068535399661</v>
      </c>
      <c r="F505" s="5">
        <f>N505*General!$B$14/(N505+O505)+O505*100/(N505+O505)</f>
        <v>20.839386213695967</v>
      </c>
      <c r="G505" s="5">
        <f>N505*General!$B$15/(N505+O505)</f>
        <v>3.9980107972880832E-2</v>
      </c>
      <c r="H505" s="5">
        <f>(N505+O505)*(1/General!$B$20)*((F505/100)-E505*(C505/100))*1000/B505</f>
        <v>23.180728310158702</v>
      </c>
      <c r="I505" s="5">
        <f>(N505+O505)*(1/General!$B$20)*((D505/100)*E505-(G505/100))*1000/B505</f>
        <v>11.93423805841574</v>
      </c>
      <c r="J505" s="5">
        <f t="shared" ref="J505:J568" si="8">I505/H505</f>
        <v>0.51483447365136026</v>
      </c>
      <c r="K505" s="5">
        <f>MAX(Online_RAW!$L$2-Online_RAW!L505,0)</f>
        <v>0</v>
      </c>
      <c r="L505" s="5">
        <f>0.0039*(Online_RAW!M505)</f>
        <v>0.48749999999999999</v>
      </c>
      <c r="M505" s="10">
        <f>Online_RAW!$N$2-Online_RAW!N505</f>
        <v>0</v>
      </c>
      <c r="N505" s="5">
        <f>Online_RAW!C505*60</f>
        <v>120.067043478261</v>
      </c>
      <c r="O505" s="5">
        <f>MAX(0, Online_RAW!D505*60)</f>
        <v>5.9739130434782642E-2</v>
      </c>
      <c r="P505" s="5">
        <f>_xlfn.IFNA(VLOOKUP(A505,Sampling!$D$7:$E$14,2,FALSE),0)</f>
        <v>0</v>
      </c>
      <c r="Q505">
        <f>_xlfn.IFNA(VLOOKUP(A505,Refill!$D$6:$G$8,2,FALSE),0)</f>
        <v>0</v>
      </c>
    </row>
    <row r="506" spans="1:17" x14ac:dyDescent="0.25">
      <c r="A506" s="5">
        <f>ROUND((Online_RAW!B506-General!$B$10)*24,3)</f>
        <v>8.4</v>
      </c>
      <c r="B506" s="5">
        <f>General!$B$12+Online_ANA!K506/1000+Online_ANA!L506/1000+Online_ANA!M506/1000/General!$B$22-SUM($P$2:P506)/1000/General!$B$24+SUM($Q$2:Q506)/1000/General!$B$24</f>
        <v>1.0806019</v>
      </c>
      <c r="C506" s="5">
        <f>Online_RAW!K506</f>
        <v>20.34</v>
      </c>
      <c r="D506" s="5">
        <f>Online_RAW!J506</f>
        <v>0.28000000000000003</v>
      </c>
      <c r="E506" s="5">
        <f>(1-F506/100-G506/100)/(1-C506/100-D506/100-General!$B$17/100)</f>
        <v>1.002694104636491</v>
      </c>
      <c r="F506" s="5">
        <f>N506*General!$B$14/(N506+O506)+O506*100/(N506+O506)</f>
        <v>20.8</v>
      </c>
      <c r="G506" s="5">
        <f>N506*General!$B$15/(N506+O506)</f>
        <v>0.04</v>
      </c>
      <c r="H506" s="5">
        <f>(N506+O506)*(1/General!$B$20)*((F506/100)-E506*(C506/100))*1000/B506</f>
        <v>20.074007259079714</v>
      </c>
      <c r="I506" s="5">
        <f>(N506+O506)*(1/General!$B$20)*((D506/100)*E506-(G506/100))*1000/B506</f>
        <v>11.927151417587133</v>
      </c>
      <c r="J506" s="5">
        <f t="shared" si="8"/>
        <v>0.59415896704891047</v>
      </c>
      <c r="K506" s="5">
        <f>MAX(Online_RAW!$L$2-Online_RAW!L506,0)</f>
        <v>0</v>
      </c>
      <c r="L506" s="5">
        <f>0.0039*(Online_RAW!M506)</f>
        <v>0.60189999999998633</v>
      </c>
      <c r="M506" s="10">
        <f>Online_RAW!$N$2-Online_RAW!N506</f>
        <v>0</v>
      </c>
      <c r="N506" s="5">
        <f>Online_RAW!C506*60</f>
        <v>119.990727272727</v>
      </c>
      <c r="O506" s="5">
        <f>MAX(0, Online_RAW!D506*60)</f>
        <v>0</v>
      </c>
      <c r="P506" s="5">
        <f>_xlfn.IFNA(VLOOKUP(A506,Sampling!$D$7:$E$14,2,FALSE),0)</f>
        <v>0</v>
      </c>
      <c r="Q506">
        <f>_xlfn.IFNA(VLOOKUP(A506,Refill!$D$6:$G$8,2,FALSE),0)</f>
        <v>0</v>
      </c>
    </row>
    <row r="507" spans="1:17" x14ac:dyDescent="0.25">
      <c r="A507" s="5">
        <f>ROUND((Online_RAW!B507-General!$B$10)*24,3)</f>
        <v>8.4169999999999998</v>
      </c>
      <c r="B507" s="5">
        <f>General!$B$12+Online_ANA!K507/1000+Online_ANA!L507/1000+Online_ANA!M507/1000/General!$B$22-SUM($P$2:P507)/1000/General!$B$24+SUM($Q$2:Q507)/1000/General!$B$24</f>
        <v>1.0806019</v>
      </c>
      <c r="C507" s="5">
        <f>Online_RAW!K507</f>
        <v>20.329999999999998</v>
      </c>
      <c r="D507" s="5">
        <f>Online_RAW!J507</f>
        <v>0.28000000000000003</v>
      </c>
      <c r="E507" s="5">
        <f>(1-F507/100-G507/100)/(1-C507/100-D507/100-General!$B$17/100)</f>
        <v>1.0022323140449114</v>
      </c>
      <c r="F507" s="5">
        <f>N507*General!$B$14/(N507+O507)+O507*100/(N507+O507)</f>
        <v>20.826448158438154</v>
      </c>
      <c r="G507" s="5">
        <f>N507*General!$B$15/(N507+O507)</f>
        <v>3.998664234422316E-2</v>
      </c>
      <c r="H507" s="5">
        <f>(N507+O507)*(1/General!$B$20)*((F507/100)-E507*(C507/100))*1000/B507</f>
        <v>22.357842336156448</v>
      </c>
      <c r="I507" s="5">
        <f>(N507+O507)*(1/General!$B$20)*((D507/100)*E507-(G507/100))*1000/B507</f>
        <v>11.927666701649676</v>
      </c>
      <c r="J507" s="5">
        <f t="shared" si="8"/>
        <v>0.5334891677968675</v>
      </c>
      <c r="K507" s="5">
        <f>MAX(Online_RAW!$L$2-Online_RAW!L507,0)</f>
        <v>0</v>
      </c>
      <c r="L507" s="5">
        <f>0.0039*(Online_RAW!M507)</f>
        <v>0.60189999999998633</v>
      </c>
      <c r="M507" s="10">
        <f>Online_RAW!$N$2-Online_RAW!N507</f>
        <v>0</v>
      </c>
      <c r="N507" s="5">
        <f>Online_RAW!C507*60</f>
        <v>120.01363636363619</v>
      </c>
      <c r="O507" s="5">
        <f>MAX(0, Online_RAW!D507*60)</f>
        <v>4.009090909090908E-2</v>
      </c>
      <c r="P507" s="5">
        <f>_xlfn.IFNA(VLOOKUP(A507,Sampling!$D$7:$E$14,2,FALSE),0)</f>
        <v>0</v>
      </c>
      <c r="Q507">
        <f>_xlfn.IFNA(VLOOKUP(A507,Refill!$D$6:$G$8,2,FALSE),0)</f>
        <v>0</v>
      </c>
    </row>
    <row r="508" spans="1:17" x14ac:dyDescent="0.25">
      <c r="A508" s="5">
        <f>ROUND((Online_RAW!B508-General!$B$10)*24,3)</f>
        <v>8.4329999999999998</v>
      </c>
      <c r="B508" s="5">
        <f>General!$B$12+Online_ANA!K508/1000+Online_ANA!L508/1000+Online_ANA!M508/1000/General!$B$22-SUM($P$2:P508)/1000/General!$B$24+SUM($Q$2:Q508)/1000/General!$B$24</f>
        <v>1.0806474000000001</v>
      </c>
      <c r="C508" s="5">
        <f>Online_RAW!K508</f>
        <v>20.329999999999998</v>
      </c>
      <c r="D508" s="5">
        <f>Online_RAW!J508</f>
        <v>0.28999999999999998</v>
      </c>
      <c r="E508" s="5">
        <f>(1-F508/100-G508/100)/(1-C508/100-D508/100-General!$B$17/100)</f>
        <v>1.002694104636491</v>
      </c>
      <c r="F508" s="5">
        <f>N508*General!$B$14/(N508+O508)+O508*100/(N508+O508)</f>
        <v>20.8</v>
      </c>
      <c r="G508" s="5">
        <f>N508*General!$B$15/(N508+O508)</f>
        <v>0.04</v>
      </c>
      <c r="H508" s="5">
        <f>(N508+O508)*(1/General!$B$20)*((F508/100)-E508*(C508/100))*1000/B508</f>
        <v>20.568059955442344</v>
      </c>
      <c r="I508" s="5">
        <f>(N508+O508)*(1/General!$B$20)*((D508/100)*E508-(G508/100))*1000/B508</f>
        <v>12.422269265422676</v>
      </c>
      <c r="J508" s="5">
        <f t="shared" si="8"/>
        <v>0.60395921114260087</v>
      </c>
      <c r="K508" s="5">
        <f>MAX(Online_RAW!$L$2-Online_RAW!L508,0)</f>
        <v>0</v>
      </c>
      <c r="L508" s="5">
        <f>0.0039*(Online_RAW!M508)</f>
        <v>0.64739999999999998</v>
      </c>
      <c r="M508" s="10">
        <f>Online_RAW!$N$2-Online_RAW!N508</f>
        <v>0</v>
      </c>
      <c r="N508" s="5">
        <f>Online_RAW!C508*60</f>
        <v>119.9800909090908</v>
      </c>
      <c r="O508" s="5">
        <f>MAX(0, Online_RAW!D508*60)</f>
        <v>0</v>
      </c>
      <c r="P508" s="5">
        <f>_xlfn.IFNA(VLOOKUP(A508,Sampling!$D$7:$E$14,2,FALSE),0)</f>
        <v>0</v>
      </c>
      <c r="Q508">
        <f>_xlfn.IFNA(VLOOKUP(A508,Refill!$D$6:$G$8,2,FALSE),0)</f>
        <v>0</v>
      </c>
    </row>
    <row r="509" spans="1:17" x14ac:dyDescent="0.25">
      <c r="A509" s="5">
        <f>ROUND((Online_RAW!B509-General!$B$10)*24,3)</f>
        <v>8.4499999999999993</v>
      </c>
      <c r="B509" s="5">
        <f>General!$B$12+Online_ANA!K509/1000+Online_ANA!L509/1000+Online_ANA!M509/1000/General!$B$22-SUM($P$2:P509)/1000/General!$B$24+SUM($Q$2:Q509)/1000/General!$B$24</f>
        <v>1.080736125</v>
      </c>
      <c r="C509" s="5">
        <f>Online_RAW!K509</f>
        <v>20.324000000000002</v>
      </c>
      <c r="D509" s="5">
        <f>Online_RAW!J509</f>
        <v>0.28999999999999998</v>
      </c>
      <c r="E509" s="5">
        <f>(1-F509/100-G509/100)/(1-C509/100-D509/100-General!$B$17/100)</f>
        <v>1.0026179056170492</v>
      </c>
      <c r="F509" s="5">
        <f>N509*General!$B$14/(N509+O509)+O509*100/(N509+O509)</f>
        <v>20.8</v>
      </c>
      <c r="G509" s="5">
        <f>N509*General!$B$15/(N509+O509)</f>
        <v>0.04</v>
      </c>
      <c r="H509" s="5">
        <f>(N509+O509)*(1/General!$B$20)*((F509/100)-E509*(C509/100))*1000/B509</f>
        <v>20.915116497201748</v>
      </c>
      <c r="I509" s="5">
        <f>(N509+O509)*(1/General!$B$20)*((D509/100)*E509-(G509/100))*1000/B509</f>
        <v>12.404768323840901</v>
      </c>
      <c r="J509" s="5">
        <f t="shared" si="8"/>
        <v>0.59310060861963387</v>
      </c>
      <c r="K509" s="5">
        <f>MAX(Online_RAW!$L$2-Online_RAW!L509,0)</f>
        <v>0</v>
      </c>
      <c r="L509" s="5">
        <f>0.0039*(Online_RAW!M509)</f>
        <v>0.73612499999999992</v>
      </c>
      <c r="M509" s="10">
        <f>Online_RAW!$N$2-Online_RAW!N509</f>
        <v>0</v>
      </c>
      <c r="N509" s="5">
        <f>Online_RAW!C509*60</f>
        <v>119.83145454545459</v>
      </c>
      <c r="O509" s="5">
        <f>MAX(0, Online_RAW!D509*60)</f>
        <v>0</v>
      </c>
      <c r="P509" s="5">
        <f>_xlfn.IFNA(VLOOKUP(A509,Sampling!$D$7:$E$14,2,FALSE),0)</f>
        <v>0</v>
      </c>
      <c r="Q509">
        <f>_xlfn.IFNA(VLOOKUP(A509,Refill!$D$6:$G$8,2,FALSE),0)</f>
        <v>0</v>
      </c>
    </row>
    <row r="510" spans="1:17" x14ac:dyDescent="0.25">
      <c r="A510" s="5">
        <f>ROUND((Online_RAW!B510-General!$B$10)*24,3)</f>
        <v>8.4670000000000005</v>
      </c>
      <c r="B510" s="5">
        <f>General!$B$12+Online_ANA!K510/1000+Online_ANA!L510/1000+Online_ANA!M510/1000/General!$B$22-SUM($P$2:P510)/1000/General!$B$24+SUM($Q$2:Q510)/1000/General!$B$24</f>
        <v>1.080736125</v>
      </c>
      <c r="C510" s="5">
        <f>Online_RAW!K510</f>
        <v>20.309999999999999</v>
      </c>
      <c r="D510" s="5">
        <f>Online_RAW!J510</f>
        <v>0.28999999999999998</v>
      </c>
      <c r="E510" s="5">
        <f>(1-F510/100-G510/100)/(1-C510/100-D510/100-General!$B$17/100)</f>
        <v>1.002440152935733</v>
      </c>
      <c r="F510" s="5">
        <f>N510*General!$B$14/(N510+O510)+O510*100/(N510+O510)</f>
        <v>20.8</v>
      </c>
      <c r="G510" s="5">
        <f>N510*General!$B$15/(N510+O510)</f>
        <v>0.04</v>
      </c>
      <c r="H510" s="5">
        <f>(N510+O510)*(1/General!$B$20)*((F510/100)-E510*(C510/100))*1000/B510</f>
        <v>21.812800131901096</v>
      </c>
      <c r="I510" s="5">
        <f>(N510+O510)*(1/General!$B$20)*((D510/100)*E510-(G510/100))*1000/B510</f>
        <v>12.41628736190799</v>
      </c>
      <c r="J510" s="5">
        <f t="shared" si="8"/>
        <v>0.56922024163918505</v>
      </c>
      <c r="K510" s="5">
        <f>MAX(Online_RAW!$L$2-Online_RAW!L510,0)</f>
        <v>0</v>
      </c>
      <c r="L510" s="5">
        <f>0.0039*(Online_RAW!M510)</f>
        <v>0.73612499999999992</v>
      </c>
      <c r="M510" s="10">
        <f>Online_RAW!$N$2-Online_RAW!N510</f>
        <v>0</v>
      </c>
      <c r="N510" s="5">
        <f>Online_RAW!C510*60</f>
        <v>119.9673913043478</v>
      </c>
      <c r="O510" s="5">
        <f>MAX(0, Online_RAW!D510*60)</f>
        <v>0</v>
      </c>
      <c r="P510" s="5">
        <f>_xlfn.IFNA(VLOOKUP(A510,Sampling!$D$7:$E$14,2,FALSE),0)</f>
        <v>0</v>
      </c>
      <c r="Q510">
        <f>_xlfn.IFNA(VLOOKUP(A510,Refill!$D$6:$G$8,2,FALSE),0)</f>
        <v>0</v>
      </c>
    </row>
    <row r="511" spans="1:17" x14ac:dyDescent="0.25">
      <c r="A511" s="5">
        <f>ROUND((Online_RAW!B511-General!$B$10)*24,3)</f>
        <v>8.4830000000000005</v>
      </c>
      <c r="B511" s="5">
        <f>General!$B$12+Online_ANA!K511/1000+Online_ANA!L511/1000+Online_ANA!M511/1000/General!$B$22-SUM($P$2:P511)/1000/General!$B$24+SUM($Q$2:Q511)/1000/General!$B$24</f>
        <v>1.0808112000000001</v>
      </c>
      <c r="C511" s="5">
        <f>Online_RAW!K511</f>
        <v>20.3</v>
      </c>
      <c r="D511" s="5">
        <f>Online_RAW!J511</f>
        <v>0.28999999999999998</v>
      </c>
      <c r="E511" s="5">
        <f>(1-F511/100-G511/100)/(1-C511/100-D511/100-General!$B$17/100)</f>
        <v>1.0022585411349083</v>
      </c>
      <c r="F511" s="5">
        <f>N511*General!$B$14/(N511+O511)+O511*100/(N511+O511)</f>
        <v>20.804320991864039</v>
      </c>
      <c r="G511" s="5">
        <f>N511*General!$B$15/(N511+O511)</f>
        <v>3.9997817680876742E-2</v>
      </c>
      <c r="H511" s="5">
        <f>(N511+O511)*(1/General!$B$20)*((F511/100)-E511*(C511/100))*1000/B511</f>
        <v>22.705220948344312</v>
      </c>
      <c r="I511" s="5">
        <f>(N511+O511)*(1/General!$B$20)*((D511/100)*E511-(G511/100))*1000/B511</f>
        <v>12.413448695274305</v>
      </c>
      <c r="J511" s="5">
        <f t="shared" si="8"/>
        <v>0.54672221527883902</v>
      </c>
      <c r="K511" s="5">
        <f>MAX(Online_RAW!$L$2-Online_RAW!L511,0)</f>
        <v>0</v>
      </c>
      <c r="L511" s="5">
        <f>0.0039*(Online_RAW!M511)</f>
        <v>0.81119999999999992</v>
      </c>
      <c r="M511" s="10">
        <f>Online_RAW!$N$2-Online_RAW!N511</f>
        <v>0</v>
      </c>
      <c r="N511" s="5">
        <f>Online_RAW!C511*60</f>
        <v>119.96590909090921</v>
      </c>
      <c r="O511" s="5">
        <f>MAX(0, Online_RAW!D511*60)</f>
        <v>6.5454545454545401E-3</v>
      </c>
      <c r="P511" s="5">
        <f>_xlfn.IFNA(VLOOKUP(A511,Sampling!$D$7:$E$14,2,FALSE),0)</f>
        <v>0</v>
      </c>
      <c r="Q511">
        <f>_xlfn.IFNA(VLOOKUP(A511,Refill!$D$6:$G$8,2,FALSE),0)</f>
        <v>0</v>
      </c>
    </row>
    <row r="512" spans="1:17" x14ac:dyDescent="0.25">
      <c r="A512" s="5">
        <f>ROUND((Online_RAW!B512-General!$B$10)*24,3)</f>
        <v>8.5</v>
      </c>
      <c r="B512" s="5">
        <f>General!$B$12+Online_ANA!K512/1000+Online_ANA!L512/1000+Online_ANA!M512/1000/General!$B$22-SUM($P$2:P512)/1000/General!$B$24+SUM($Q$2:Q512)/1000/General!$B$24</f>
        <v>1.0808112000000001</v>
      </c>
      <c r="C512" s="5">
        <f>Online_RAW!K512</f>
        <v>20.29</v>
      </c>
      <c r="D512" s="5">
        <f>Online_RAW!J512</f>
        <v>0.29499999999999998</v>
      </c>
      <c r="E512" s="5">
        <f>(1-F512/100-G512/100)/(1-C512/100-D512/100-General!$B$17/100)</f>
        <v>1.0022497735617519</v>
      </c>
      <c r="F512" s="5">
        <f>N512*General!$B$14/(N512+O512)+O512*100/(N512+O512)</f>
        <v>20.8</v>
      </c>
      <c r="G512" s="5">
        <f>N512*General!$B$15/(N512+O512)</f>
        <v>3.9999999999999994E-2</v>
      </c>
      <c r="H512" s="5">
        <f>(N512+O512)*(1/General!$B$20)*((F512/100)-E512*(C512/100))*1000/B512</f>
        <v>23.025355629078184</v>
      </c>
      <c r="I512" s="5">
        <f>(N512+O512)*(1/General!$B$20)*((D512/100)*E512-(G512/100))*1000/B512</f>
        <v>12.677335361944507</v>
      </c>
      <c r="J512" s="5">
        <f t="shared" si="8"/>
        <v>0.55058152265559779</v>
      </c>
      <c r="K512" s="5">
        <f>MAX(Online_RAW!$L$2-Online_RAW!L512,0)</f>
        <v>0</v>
      </c>
      <c r="L512" s="5">
        <f>0.0039*(Online_RAW!M512)</f>
        <v>0.81119999999999992</v>
      </c>
      <c r="M512" s="10">
        <f>Online_RAW!$N$2-Online_RAW!N512</f>
        <v>0</v>
      </c>
      <c r="N512" s="5">
        <f>Online_RAW!C512*60</f>
        <v>120.12354545454541</v>
      </c>
      <c r="O512" s="5">
        <f>MAX(0, Online_RAW!D512*60)</f>
        <v>0</v>
      </c>
      <c r="P512" s="5">
        <f>_xlfn.IFNA(VLOOKUP(A512,Sampling!$D$7:$E$14,2,FALSE),0)</f>
        <v>0</v>
      </c>
      <c r="Q512">
        <f>_xlfn.IFNA(VLOOKUP(A512,Refill!$D$6:$G$8,2,FALSE),0)</f>
        <v>0</v>
      </c>
    </row>
    <row r="513" spans="1:17" x14ac:dyDescent="0.25">
      <c r="A513" s="5">
        <f>ROUND((Online_RAW!B513-General!$B$10)*24,3)</f>
        <v>8.5169999999999995</v>
      </c>
      <c r="B513" s="5">
        <f>General!$B$12+Online_ANA!K513/1000+Online_ANA!L513/1000+Online_ANA!M513/1000/General!$B$22-SUM($P$2:P513)/1000/General!$B$24+SUM($Q$2:Q513)/1000/General!$B$24</f>
        <v>1.0808112000000001</v>
      </c>
      <c r="C513" s="5">
        <f>Online_RAW!K513</f>
        <v>20.283999999999999</v>
      </c>
      <c r="D513" s="5">
        <f>Online_RAW!J513</f>
        <v>0.29499999999999998</v>
      </c>
      <c r="E513" s="5">
        <f>(1-F513/100-G513/100)/(1-C513/100-D513/100-General!$B$17/100)</f>
        <v>1.0020962073510944</v>
      </c>
      <c r="F513" s="5">
        <f>N513*General!$B$14/(N513+O513)+O513*100/(N513+O513)</f>
        <v>20.80611952712745</v>
      </c>
      <c r="G513" s="5">
        <f>N513*General!$B$15/(N513+O513)</f>
        <v>3.9996909329733606E-2</v>
      </c>
      <c r="H513" s="5">
        <f>(N513+O513)*(1/General!$B$20)*((F513/100)-E513*(C513/100))*1000/B513</f>
        <v>23.758817745208713</v>
      </c>
      <c r="I513" s="5">
        <f>(N513+O513)*(1/General!$B$20)*((D513/100)*E513-(G513/100))*1000/B513</f>
        <v>12.663184396623794</v>
      </c>
      <c r="J513" s="5">
        <f t="shared" si="8"/>
        <v>0.53298882681893955</v>
      </c>
      <c r="K513" s="5">
        <f>MAX(Online_RAW!$L$2-Online_RAW!L513,0)</f>
        <v>0</v>
      </c>
      <c r="L513" s="5">
        <f>0.0039*(Online_RAW!M513)</f>
        <v>0.81119999999999992</v>
      </c>
      <c r="M513" s="10">
        <f>Online_RAW!$N$2-Online_RAW!N513</f>
        <v>0</v>
      </c>
      <c r="N513" s="5">
        <f>Online_RAW!C513*60</f>
        <v>120</v>
      </c>
      <c r="O513" s="5">
        <f>MAX(0, Online_RAW!D513*60)</f>
        <v>9.2727272727273005E-3</v>
      </c>
      <c r="P513" s="5">
        <f>_xlfn.IFNA(VLOOKUP(A513,Sampling!$D$7:$E$14,2,FALSE),0)</f>
        <v>0</v>
      </c>
      <c r="Q513">
        <f>_xlfn.IFNA(VLOOKUP(A513,Refill!$D$6:$G$8,2,FALSE),0)</f>
        <v>0</v>
      </c>
    </row>
    <row r="514" spans="1:17" x14ac:dyDescent="0.25">
      <c r="A514" s="5">
        <f>ROUND((Online_RAW!B514-General!$B$10)*24,3)</f>
        <v>8.5329999999999995</v>
      </c>
      <c r="B514" s="5">
        <f>General!$B$12+Online_ANA!K514/1000+Online_ANA!L514/1000+Online_ANA!M514/1000/General!$B$22-SUM($P$2:P514)/1000/General!$B$24+SUM($Q$2:Q514)/1000/General!$B$24</f>
        <v>1.0808112000000001</v>
      </c>
      <c r="C514" s="5">
        <f>Online_RAW!K514</f>
        <v>20.29</v>
      </c>
      <c r="D514" s="5">
        <f>Online_RAW!J514</f>
        <v>0.3</v>
      </c>
      <c r="E514" s="5">
        <f>(1-F514/100-G514/100)/(1-C514/100-D514/100-General!$B$17/100)</f>
        <v>1.0023132253178859</v>
      </c>
      <c r="F514" s="5">
        <f>N514*General!$B$14/(N514+O514)+O514*100/(N514+O514)</f>
        <v>20.8</v>
      </c>
      <c r="G514" s="5">
        <f>N514*General!$B$15/(N514+O514)</f>
        <v>0.04</v>
      </c>
      <c r="H514" s="5">
        <f>(N514+O514)*(1/General!$B$20)*((F514/100)-E514*(C514/100))*1000/B514</f>
        <v>22.937901229401444</v>
      </c>
      <c r="I514" s="5">
        <f>(N514+O514)*(1/General!$B$20)*((D514/100)*E514-(G514/100))*1000/B514</f>
        <v>12.913471958224864</v>
      </c>
      <c r="J514" s="5">
        <f t="shared" si="8"/>
        <v>0.56297530576479149</v>
      </c>
      <c r="K514" s="5">
        <f>MAX(Online_RAW!$L$2-Online_RAW!L514,0)</f>
        <v>0</v>
      </c>
      <c r="L514" s="5">
        <f>0.0039*(Online_RAW!M514)</f>
        <v>0.81119999999999992</v>
      </c>
      <c r="M514" s="10">
        <f>Online_RAW!$N$2-Online_RAW!N514</f>
        <v>0</v>
      </c>
      <c r="N514" s="5">
        <f>Online_RAW!C514*60</f>
        <v>120</v>
      </c>
      <c r="O514" s="5">
        <f>MAX(0, Online_RAW!D514*60)</f>
        <v>0</v>
      </c>
      <c r="P514" s="5">
        <f>_xlfn.IFNA(VLOOKUP(A514,Sampling!$D$7:$E$14,2,FALSE),0)</f>
        <v>0</v>
      </c>
      <c r="Q514">
        <f>_xlfn.IFNA(VLOOKUP(A514,Refill!$D$6:$G$8,2,FALSE),0)</f>
        <v>0</v>
      </c>
    </row>
    <row r="515" spans="1:17" x14ac:dyDescent="0.25">
      <c r="A515" s="5">
        <f>ROUND((Online_RAW!B515-General!$B$10)*24,3)</f>
        <v>8.5500000000000007</v>
      </c>
      <c r="B515" s="5">
        <f>General!$B$12+Online_ANA!K515/1000+Online_ANA!L515/1000+Online_ANA!M515/1000/General!$B$22-SUM($P$2:P515)/1000/General!$B$24+SUM($Q$2:Q515)/1000/General!$B$24</f>
        <v>1.0808775000000002</v>
      </c>
      <c r="C515" s="5">
        <f>Online_RAW!K515</f>
        <v>20.29</v>
      </c>
      <c r="D515" s="5">
        <f>Online_RAW!J515</f>
        <v>0.30499999999999999</v>
      </c>
      <c r="E515" s="5">
        <f>(1-F515/100-G515/100)/(1-C515/100-D515/100-General!$B$17/100)</f>
        <v>1.0023766851087041</v>
      </c>
      <c r="F515" s="5">
        <f>N515*General!$B$14/(N515+O515)+O515*100/(N515+O515)</f>
        <v>20.8</v>
      </c>
      <c r="G515" s="5">
        <f>N515*General!$B$15/(N515+O515)</f>
        <v>0.04</v>
      </c>
      <c r="H515" s="5">
        <f>(N515+O515)*(1/General!$B$20)*((F515/100)-E515*(C515/100))*1000/B515</f>
        <v>22.832043289290084</v>
      </c>
      <c r="I515" s="5">
        <f>(N515+O515)*(1/General!$B$20)*((D515/100)*E515-(G515/100))*1000/B515</f>
        <v>13.138465949295394</v>
      </c>
      <c r="J515" s="5">
        <f t="shared" si="8"/>
        <v>0.5754397792096998</v>
      </c>
      <c r="K515" s="5">
        <f>MAX(Online_RAW!$L$2-Online_RAW!L515,0)</f>
        <v>0</v>
      </c>
      <c r="L515" s="5">
        <f>0.0039*(Online_RAW!M515)</f>
        <v>0.87749999999999995</v>
      </c>
      <c r="M515" s="10">
        <f>Online_RAW!$N$2-Online_RAW!N515</f>
        <v>0</v>
      </c>
      <c r="N515" s="5">
        <f>Online_RAW!C515*60</f>
        <v>119.78660869565221</v>
      </c>
      <c r="O515" s="5">
        <f>MAX(0, Online_RAW!D515*60)</f>
        <v>0</v>
      </c>
      <c r="P515" s="5">
        <f>_xlfn.IFNA(VLOOKUP(A515,Sampling!$D$7:$E$14,2,FALSE),0)</f>
        <v>0</v>
      </c>
      <c r="Q515">
        <f>_xlfn.IFNA(VLOOKUP(A515,Refill!$D$6:$G$8,2,FALSE),0)</f>
        <v>0</v>
      </c>
    </row>
    <row r="516" spans="1:17" x14ac:dyDescent="0.25">
      <c r="A516" s="5">
        <f>ROUND((Online_RAW!B516-General!$B$10)*24,3)</f>
        <v>8.5670000000000002</v>
      </c>
      <c r="B516" s="5">
        <f>General!$B$12+Online_ANA!K516/1000+Online_ANA!L516/1000+Online_ANA!M516/1000/General!$B$22-SUM($P$2:P516)/1000/General!$B$24+SUM($Q$2:Q516)/1000/General!$B$24</f>
        <v>1.0808775000000002</v>
      </c>
      <c r="C516" s="5">
        <f>Online_RAW!K516</f>
        <v>20.29</v>
      </c>
      <c r="D516" s="5">
        <f>Online_RAW!J516</f>
        <v>0.30499999999999999</v>
      </c>
      <c r="E516" s="5">
        <f>(1-F516/100-G516/100)/(1-C516/100-D516/100-General!$B$17/100)</f>
        <v>1.0023766851087041</v>
      </c>
      <c r="F516" s="5">
        <f>N516*General!$B$14/(N516+O516)+O516*100/(N516+O516)</f>
        <v>20.8</v>
      </c>
      <c r="G516" s="5">
        <f>N516*General!$B$15/(N516+O516)</f>
        <v>0.04</v>
      </c>
      <c r="H516" s="5">
        <f>(N516+O516)*(1/General!$B$20)*((F516/100)-E516*(C516/100))*1000/B516</f>
        <v>22.881710083253111</v>
      </c>
      <c r="I516" s="5">
        <f>(N516+O516)*(1/General!$B$20)*((D516/100)*E516-(G516/100))*1000/B516</f>
        <v>13.167046198247533</v>
      </c>
      <c r="J516" s="5">
        <f t="shared" si="8"/>
        <v>0.57543977920969991</v>
      </c>
      <c r="K516" s="5">
        <f>MAX(Online_RAW!$L$2-Online_RAW!L516,0)</f>
        <v>0</v>
      </c>
      <c r="L516" s="5">
        <f>0.0039*(Online_RAW!M516)</f>
        <v>0.87749999999999995</v>
      </c>
      <c r="M516" s="10">
        <f>Online_RAW!$N$2-Online_RAW!N516</f>
        <v>0</v>
      </c>
      <c r="N516" s="5">
        <f>Online_RAW!C516*60</f>
        <v>120.0471818181816</v>
      </c>
      <c r="O516" s="5">
        <f>MAX(0, Online_RAW!D516*60)</f>
        <v>0</v>
      </c>
      <c r="P516" s="5">
        <f>_xlfn.IFNA(VLOOKUP(A516,Sampling!$D$7:$E$14,2,FALSE),0)</f>
        <v>0</v>
      </c>
      <c r="Q516">
        <f>_xlfn.IFNA(VLOOKUP(A516,Refill!$D$6:$G$8,2,FALSE),0)</f>
        <v>0</v>
      </c>
    </row>
    <row r="517" spans="1:17" x14ac:dyDescent="0.25">
      <c r="A517" s="5">
        <f>ROUND((Online_RAW!B517-General!$B$10)*24,3)</f>
        <v>8.5830000000000002</v>
      </c>
      <c r="B517" s="5">
        <f>General!$B$12+Online_ANA!K517/1000+Online_ANA!L517/1000+Online_ANA!M517/1000/General!$B$22-SUM($P$2:P517)/1000/General!$B$24+SUM($Q$2:Q517)/1000/General!$B$24</f>
        <v>1.080975</v>
      </c>
      <c r="C517" s="5">
        <f>Online_RAW!K517</f>
        <v>20.295000000000002</v>
      </c>
      <c r="D517" s="5">
        <f>Online_RAW!J517</f>
        <v>0.31</v>
      </c>
      <c r="E517" s="5">
        <f>(1-F517/100-G517/100)/(1-C517/100-D517/100-General!$B$17/100)</f>
        <v>1.0023949699112673</v>
      </c>
      <c r="F517" s="5">
        <f>N517*General!$B$14/(N517+O517)+O517*100/(N517+O517)</f>
        <v>20.808584292146072</v>
      </c>
      <c r="G517" s="5">
        <f>N517*General!$B$15/(N517+O517)</f>
        <v>3.9995664498916124E-2</v>
      </c>
      <c r="H517" s="5">
        <f>(N517+O517)*(1/General!$B$20)*((F517/100)-E517*(C517/100))*1000/B517</f>
        <v>23.017692552140048</v>
      </c>
      <c r="I517" s="5">
        <f>(N517+O517)*(1/General!$B$20)*((D517/100)*E517-(G517/100))*1000/B517</f>
        <v>13.40270075132082</v>
      </c>
      <c r="J517" s="5">
        <f t="shared" si="8"/>
        <v>0.58227820712092693</v>
      </c>
      <c r="K517" s="5">
        <f>MAX(Online_RAW!$L$2-Online_RAW!L517,0)</f>
        <v>0</v>
      </c>
      <c r="L517" s="5">
        <f>0.0039*(Online_RAW!M517)</f>
        <v>0.97499999999999998</v>
      </c>
      <c r="M517" s="10">
        <f>Online_RAW!$N$2-Online_RAW!N517</f>
        <v>0</v>
      </c>
      <c r="N517" s="5">
        <f>Online_RAW!C517*60</f>
        <v>119.92699999999981</v>
      </c>
      <c r="O517" s="5">
        <f>MAX(0, Online_RAW!D517*60)</f>
        <v>1.300000000000002E-2</v>
      </c>
      <c r="P517" s="5">
        <f>_xlfn.IFNA(VLOOKUP(A517,Sampling!$D$7:$E$14,2,FALSE),0)</f>
        <v>0</v>
      </c>
      <c r="Q517">
        <f>_xlfn.IFNA(VLOOKUP(A517,Refill!$D$6:$G$8,2,FALSE),0)</f>
        <v>0</v>
      </c>
    </row>
    <row r="518" spans="1:17" x14ac:dyDescent="0.25">
      <c r="A518" s="5">
        <f>ROUND((Online_RAW!B518-General!$B$10)*24,3)</f>
        <v>8.6</v>
      </c>
      <c r="B518" s="5">
        <f>General!$B$12+Online_ANA!K518/1000+Online_ANA!L518/1000+Online_ANA!M518/1000/General!$B$22-SUM($P$2:P518)/1000/General!$B$24+SUM($Q$2:Q518)/1000/General!$B$24</f>
        <v>1.080975</v>
      </c>
      <c r="C518" s="5">
        <f>Online_RAW!K518</f>
        <v>20.305</v>
      </c>
      <c r="D518" s="5">
        <f>Online_RAW!J518</f>
        <v>0.31</v>
      </c>
      <c r="E518" s="5">
        <f>(1-F518/100-G518/100)/(1-C518/100-D518/100-General!$B$17/100)</f>
        <v>1.0026306046493501</v>
      </c>
      <c r="F518" s="5">
        <f>N518*General!$B$14/(N518+O518)+O518*100/(N518+O518)</f>
        <v>20.8</v>
      </c>
      <c r="G518" s="5">
        <f>N518*General!$B$15/(N518+O518)</f>
        <v>0.04</v>
      </c>
      <c r="H518" s="5">
        <f>(N518+O518)*(1/General!$B$20)*((F518/100)-E518*(C518/100))*1000/B518</f>
        <v>21.855012801469883</v>
      </c>
      <c r="I518" s="5">
        <f>(N518+O518)*(1/General!$B$20)*((D518/100)*E518-(G518/100))*1000/B518</f>
        <v>13.40323668204368</v>
      </c>
      <c r="J518" s="5">
        <f t="shared" si="8"/>
        <v>0.61327974519155759</v>
      </c>
      <c r="K518" s="5">
        <f>MAX(Online_RAW!$L$2-Online_RAW!L518,0)</f>
        <v>0</v>
      </c>
      <c r="L518" s="5">
        <f>0.0039*(Online_RAW!M518)</f>
        <v>0.97499999999999998</v>
      </c>
      <c r="M518" s="10">
        <f>Online_RAW!$N$2-Online_RAW!N518</f>
        <v>0</v>
      </c>
      <c r="N518" s="5">
        <f>Online_RAW!C518*60</f>
        <v>119.9143636363638</v>
      </c>
      <c r="O518" s="5">
        <f>MAX(0, Online_RAW!D518*60)</f>
        <v>0</v>
      </c>
      <c r="P518" s="5">
        <f>_xlfn.IFNA(VLOOKUP(A518,Sampling!$D$7:$E$14,2,FALSE),0)</f>
        <v>0</v>
      </c>
      <c r="Q518">
        <f>_xlfn.IFNA(VLOOKUP(A518,Refill!$D$6:$G$8,2,FALSE),0)</f>
        <v>0</v>
      </c>
    </row>
    <row r="519" spans="1:17" x14ac:dyDescent="0.25">
      <c r="A519" s="5">
        <f>ROUND((Online_RAW!B519-General!$B$10)*24,3)</f>
        <v>8.6170000000000009</v>
      </c>
      <c r="B519" s="5">
        <f>General!$B$12+Online_ANA!K519/1000+Online_ANA!L519/1000+Online_ANA!M519/1000/General!$B$22-SUM($P$2:P519)/1000/General!$B$24+SUM($Q$2:Q519)/1000/General!$B$24</f>
        <v>1.080975</v>
      </c>
      <c r="C519" s="5">
        <f>Online_RAW!K519</f>
        <v>20.305</v>
      </c>
      <c r="D519" s="5">
        <f>Online_RAW!J519</f>
        <v>0.32</v>
      </c>
      <c r="E519" s="5">
        <f>(1-F519/100-G519/100)/(1-C519/100-D519/100-General!$B$17/100)</f>
        <v>1.0027576126674786</v>
      </c>
      <c r="F519" s="5">
        <f>N519*General!$B$14/(N519+O519)+O519*100/(N519+O519)</f>
        <v>20.8</v>
      </c>
      <c r="G519" s="5">
        <f>N519*General!$B$15/(N519+O519)</f>
        <v>3.9999999999999994E-2</v>
      </c>
      <c r="H519" s="5">
        <f>(N519+O519)*(1/General!$B$20)*((F519/100)-E519*(C519/100))*1000/B519</f>
        <v>21.73612421616691</v>
      </c>
      <c r="I519" s="5">
        <f>(N519+O519)*(1/General!$B$20)*((D519/100)*E519-(G519/100))*1000/B519</f>
        <v>13.907067638925554</v>
      </c>
      <c r="J519" s="5">
        <f t="shared" si="8"/>
        <v>0.63981358868853655</v>
      </c>
      <c r="K519" s="5">
        <f>MAX(Online_RAW!$L$2-Online_RAW!L519,0)</f>
        <v>0</v>
      </c>
      <c r="L519" s="5">
        <f>0.0039*(Online_RAW!M519)</f>
        <v>0.97499999999999998</v>
      </c>
      <c r="M519" s="10">
        <f>Online_RAW!$N$2-Online_RAW!N519</f>
        <v>0</v>
      </c>
      <c r="N519" s="5">
        <f>Online_RAW!C519*60</f>
        <v>119.96263636363621</v>
      </c>
      <c r="O519" s="5">
        <f>MAX(0, Online_RAW!D519*60)</f>
        <v>0</v>
      </c>
      <c r="P519" s="5">
        <f>_xlfn.IFNA(VLOOKUP(A519,Sampling!$D$7:$E$14,2,FALSE),0)</f>
        <v>0</v>
      </c>
      <c r="Q519">
        <f>_xlfn.IFNA(VLOOKUP(A519,Refill!$D$6:$G$8,2,FALSE),0)</f>
        <v>0</v>
      </c>
    </row>
    <row r="520" spans="1:17" x14ac:dyDescent="0.25">
      <c r="A520" s="5">
        <f>ROUND((Online_RAW!B520-General!$B$10)*24,3)</f>
        <v>8.6329999999999991</v>
      </c>
      <c r="B520" s="5">
        <f>General!$B$12+Online_ANA!K520/1000+Online_ANA!L520/1000+Online_ANA!M520/1000/General!$B$22-SUM($P$2:P520)/1000/General!$B$24+SUM($Q$2:Q520)/1000/General!$B$24</f>
        <v>1.080975</v>
      </c>
      <c r="C520" s="5">
        <f>Online_RAW!K520</f>
        <v>20.313333333333301</v>
      </c>
      <c r="D520" s="5">
        <f>Online_RAW!J520</f>
        <v>0.32</v>
      </c>
      <c r="E520" s="5">
        <f>(1-F520/100-G520/100)/(1-C520/100-D520/100-General!$B$17/100)</f>
        <v>1.0028634772651595</v>
      </c>
      <c r="F520" s="5">
        <f>N520*General!$B$14/(N520+O520)+O520*100/(N520+O520)</f>
        <v>20.8</v>
      </c>
      <c r="G520" s="5">
        <f>N520*General!$B$15/(N520+O520)</f>
        <v>0.04</v>
      </c>
      <c r="H520" s="5">
        <f>(N520+O520)*(1/General!$B$20)*((F520/100)-E520*(C520/100))*1000/B520</f>
        <v>21.230916749300583</v>
      </c>
      <c r="I520" s="5">
        <f>(N520+O520)*(1/General!$B$20)*((D520/100)*E520-(G520/100))*1000/B520</f>
        <v>13.918581708045343</v>
      </c>
      <c r="J520" s="5">
        <f t="shared" si="8"/>
        <v>0.65558081511029742</v>
      </c>
      <c r="K520" s="5">
        <f>MAX(Online_RAW!$L$2-Online_RAW!L520,0)</f>
        <v>0</v>
      </c>
      <c r="L520" s="5">
        <f>0.0039*(Online_RAW!M520)</f>
        <v>0.97499999999999998</v>
      </c>
      <c r="M520" s="10">
        <f>Online_RAW!$N$2-Online_RAW!N520</f>
        <v>0</v>
      </c>
      <c r="N520" s="5">
        <f>Online_RAW!C520*60</f>
        <v>120.04747826086981</v>
      </c>
      <c r="O520" s="5">
        <f>MAX(0, Online_RAW!D520*60)</f>
        <v>0</v>
      </c>
      <c r="P520" s="5">
        <f>_xlfn.IFNA(VLOOKUP(A520,Sampling!$D$7:$E$14,2,FALSE),0)</f>
        <v>0</v>
      </c>
      <c r="Q520">
        <f>_xlfn.IFNA(VLOOKUP(A520,Refill!$D$6:$G$8,2,FALSE),0)</f>
        <v>0</v>
      </c>
    </row>
    <row r="521" spans="1:17" x14ac:dyDescent="0.25">
      <c r="A521" s="5">
        <f>ROUND((Online_RAW!B521-General!$B$10)*24,3)</f>
        <v>8.65</v>
      </c>
      <c r="B521" s="5">
        <f>General!$B$12+Online_ANA!K521/1000+Online_ANA!L521/1000+Online_ANA!M521/1000/General!$B$22-SUM($P$2:P521)/1000/General!$B$24+SUM($Q$2:Q521)/1000/General!$B$24</f>
        <v>1.0810491</v>
      </c>
      <c r="C521" s="5">
        <f>Online_RAW!K521</f>
        <v>20.313333333333301</v>
      </c>
      <c r="D521" s="5">
        <f>Online_RAW!J521</f>
        <v>0.32500000000000001</v>
      </c>
      <c r="E521" s="5">
        <f>(1-F521/100-G521/100)/(1-C521/100-D521/100-General!$B$17/100)</f>
        <v>1.0023847029922173</v>
      </c>
      <c r="F521" s="5">
        <f>N521*General!$B$14/(N521+O521)+O521*100/(N521+O521)</f>
        <v>20.842825108541803</v>
      </c>
      <c r="G521" s="5">
        <f>N521*General!$B$15/(N521+O521)</f>
        <v>3.9978371157302114E-2</v>
      </c>
      <c r="H521" s="5">
        <f>(N521+O521)*(1/General!$B$20)*((F521/100)-E521*(C521/100))*1000/B521</f>
        <v>23.831870301065727</v>
      </c>
      <c r="I521" s="5">
        <f>(N521+O521)*(1/General!$B$20)*((D521/100)*E521-(G521/100))*1000/B521</f>
        <v>14.158739571631799</v>
      </c>
      <c r="J521" s="5">
        <f t="shared" si="8"/>
        <v>0.59410945900450962</v>
      </c>
      <c r="K521" s="5">
        <f>MAX(Online_RAW!$L$2-Online_RAW!L521,0)</f>
        <v>0</v>
      </c>
      <c r="L521" s="5">
        <f>0.0039*(Online_RAW!M521)</f>
        <v>1.0490999999999999</v>
      </c>
      <c r="M521" s="10">
        <f>Online_RAW!$N$2-Online_RAW!N521</f>
        <v>0</v>
      </c>
      <c r="N521" s="5">
        <f>Online_RAW!C521*60</f>
        <v>119.9768181818184</v>
      </c>
      <c r="O521" s="5">
        <f>MAX(0, Online_RAW!D521*60)</f>
        <v>6.4909090909090805E-2</v>
      </c>
      <c r="P521" s="5">
        <f>_xlfn.IFNA(VLOOKUP(A521,Sampling!$D$7:$E$14,2,FALSE),0)</f>
        <v>0</v>
      </c>
      <c r="Q521">
        <f>_xlfn.IFNA(VLOOKUP(A521,Refill!$D$6:$G$8,2,FALSE),0)</f>
        <v>0</v>
      </c>
    </row>
    <row r="522" spans="1:17" x14ac:dyDescent="0.25">
      <c r="A522" s="5">
        <f>ROUND((Online_RAW!B522-General!$B$10)*24,3)</f>
        <v>8.6669999999999998</v>
      </c>
      <c r="B522" s="5">
        <f>General!$B$12+Online_ANA!K522/1000+Online_ANA!L522/1000+Online_ANA!M522/1000/General!$B$22-SUM($P$2:P522)/1000/General!$B$24+SUM($Q$2:Q522)/1000/General!$B$24</f>
        <v>1.0810491</v>
      </c>
      <c r="C522" s="5">
        <f>Online_RAW!K522</f>
        <v>20.309999999999999</v>
      </c>
      <c r="D522" s="5">
        <f>Online_RAW!J522</f>
        <v>0.33</v>
      </c>
      <c r="E522" s="5">
        <f>(1-F522/100-G522/100)/(1-C522/100-D522/100-General!$B$17/100)</f>
        <v>1.0029481850388138</v>
      </c>
      <c r="F522" s="5">
        <f>N522*General!$B$14/(N522+O522)+O522*100/(N522+O522)</f>
        <v>20.8</v>
      </c>
      <c r="G522" s="5">
        <f>N522*General!$B$15/(N522+O522)</f>
        <v>0.04</v>
      </c>
      <c r="H522" s="5">
        <f>(N522+O522)*(1/General!$B$20)*((F522/100)-E522*(C522/100))*1000/B522</f>
        <v>21.304224253291423</v>
      </c>
      <c r="I522" s="5">
        <f>(N522+O522)*(1/General!$B$20)*((D522/100)*E522-(G522/100))*1000/B522</f>
        <v>14.412066159596936</v>
      </c>
      <c r="J522" s="5">
        <f t="shared" si="8"/>
        <v>0.67648866197840207</v>
      </c>
      <c r="K522" s="5">
        <f>MAX(Online_RAW!$L$2-Online_RAW!L522,0)</f>
        <v>0</v>
      </c>
      <c r="L522" s="5">
        <f>0.0039*(Online_RAW!M522)</f>
        <v>1.0490999999999999</v>
      </c>
      <c r="M522" s="10">
        <f>Online_RAW!$N$2-Online_RAW!N522</f>
        <v>0</v>
      </c>
      <c r="N522" s="5">
        <f>Online_RAW!C522*60</f>
        <v>120.01581818181839</v>
      </c>
      <c r="O522" s="5">
        <f>MAX(0, Online_RAW!D522*60)</f>
        <v>0</v>
      </c>
      <c r="P522" s="5">
        <f>_xlfn.IFNA(VLOOKUP(A522,Sampling!$D$7:$E$14,2,FALSE),0)</f>
        <v>0</v>
      </c>
      <c r="Q522">
        <f>_xlfn.IFNA(VLOOKUP(A522,Refill!$D$6:$G$8,2,FALSE),0)</f>
        <v>0</v>
      </c>
    </row>
    <row r="523" spans="1:17" x14ac:dyDescent="0.25">
      <c r="A523" s="5">
        <f>ROUND((Online_RAW!B523-General!$B$10)*24,3)</f>
        <v>8.6829999999999998</v>
      </c>
      <c r="B523" s="5">
        <f>General!$B$12+Online_ANA!K523/1000+Online_ANA!L523/1000+Online_ANA!M523/1000/General!$B$22-SUM($P$2:P523)/1000/General!$B$24+SUM($Q$2:Q523)/1000/General!$B$24</f>
        <v>1.0811349000000001</v>
      </c>
      <c r="C523" s="5">
        <f>Online_RAW!K523</f>
        <v>20.3</v>
      </c>
      <c r="D523" s="5">
        <f>Online_RAW!J523</f>
        <v>0.33</v>
      </c>
      <c r="E523" s="5">
        <f>(1-F523/100-G523/100)/(1-C523/100-D523/100-General!$B$17/100)</f>
        <v>1.0027140437734217</v>
      </c>
      <c r="F523" s="5">
        <f>N523*General!$B$14/(N523+O523)+O523*100/(N523+O523)</f>
        <v>20.808457270608123</v>
      </c>
      <c r="G523" s="5">
        <f>N523*General!$B$15/(N523+O523)</f>
        <v>3.9995728651208019E-2</v>
      </c>
      <c r="H523" s="5">
        <f>(N523+O523)*(1/General!$B$20)*((F523/100)-E523*(C523/100))*1000/B523</f>
        <v>22.457810731724628</v>
      </c>
      <c r="I523" s="5">
        <f>(N523+O523)*(1/General!$B$20)*((D523/100)*E523-(G523/100))*1000/B523</f>
        <v>14.410057312826815</v>
      </c>
      <c r="J523" s="5">
        <f t="shared" si="8"/>
        <v>0.64165013611369981</v>
      </c>
      <c r="K523" s="5">
        <f>MAX(Online_RAW!$L$2-Online_RAW!L523,0)</f>
        <v>0</v>
      </c>
      <c r="L523" s="5">
        <f>0.0039*(Online_RAW!M523)</f>
        <v>1.1349</v>
      </c>
      <c r="M523" s="10">
        <f>Online_RAW!$N$2-Online_RAW!N523</f>
        <v>0</v>
      </c>
      <c r="N523" s="5">
        <f>Online_RAW!C523*60</f>
        <v>120.0259090909092</v>
      </c>
      <c r="O523" s="5">
        <f>MAX(0, Online_RAW!D523*60)</f>
        <v>1.281818181818184E-2</v>
      </c>
      <c r="P523" s="5">
        <f>_xlfn.IFNA(VLOOKUP(A523,Sampling!$D$7:$E$14,2,FALSE),0)</f>
        <v>0</v>
      </c>
      <c r="Q523">
        <f>_xlfn.IFNA(VLOOKUP(A523,Refill!$D$6:$G$8,2,FALSE),0)</f>
        <v>0</v>
      </c>
    </row>
    <row r="524" spans="1:17" x14ac:dyDescent="0.25">
      <c r="A524" s="5">
        <f>ROUND((Online_RAW!B524-General!$B$10)*24,3)</f>
        <v>8.6999999999999993</v>
      </c>
      <c r="B524" s="5">
        <f>General!$B$12+Online_ANA!K524/1000+Online_ANA!L524/1000+Online_ANA!M524/1000/General!$B$22-SUM($P$2:P524)/1000/General!$B$24+SUM($Q$2:Q524)/1000/General!$B$24</f>
        <v>1.0811349000000001</v>
      </c>
      <c r="C524" s="5">
        <f>Online_RAW!K524</f>
        <v>20.305</v>
      </c>
      <c r="D524" s="5">
        <f>Online_RAW!J524</f>
        <v>0.33</v>
      </c>
      <c r="E524" s="5">
        <f>(1-F524/100-G524/100)/(1-C524/100-D524/100-General!$B$17/100)</f>
        <v>1.0027479454328352</v>
      </c>
      <c r="F524" s="5">
        <f>N524*General!$B$14/(N524+O524)+O524*100/(N524+O524)</f>
        <v>20.810796085834681</v>
      </c>
      <c r="G524" s="5">
        <f>N524*General!$B$15/(N524+O524)</f>
        <v>3.9994547431396625E-2</v>
      </c>
      <c r="H524" s="5">
        <f>(N524+O524)*(1/General!$B$20)*((F524/100)-E524*(C524/100))*1000/B524</f>
        <v>22.292101858488447</v>
      </c>
      <c r="I524" s="5">
        <f>(N524+O524)*(1/General!$B$20)*((D524/100)*E524-(G524/100))*1000/B524</f>
        <v>14.411243760055347</v>
      </c>
      <c r="J524" s="5">
        <f t="shared" si="8"/>
        <v>0.64647308053492469</v>
      </c>
      <c r="K524" s="5">
        <f>MAX(Online_RAW!$L$2-Online_RAW!L524,0)</f>
        <v>0</v>
      </c>
      <c r="L524" s="5">
        <f>0.0039*(Online_RAW!M524)</f>
        <v>1.1349</v>
      </c>
      <c r="M524" s="10">
        <f>Online_RAW!$N$2-Online_RAW!N524</f>
        <v>0</v>
      </c>
      <c r="N524" s="5">
        <f>Online_RAW!C524*60</f>
        <v>120.02714285714279</v>
      </c>
      <c r="O524" s="5">
        <f>MAX(0, Online_RAW!D524*60)</f>
        <v>1.6363636363636379E-2</v>
      </c>
      <c r="P524" s="5">
        <f>_xlfn.IFNA(VLOOKUP(A524,Sampling!$D$7:$E$14,2,FALSE),0)</f>
        <v>0</v>
      </c>
      <c r="Q524">
        <f>_xlfn.IFNA(VLOOKUP(A524,Refill!$D$6:$G$8,2,FALSE),0)</f>
        <v>0</v>
      </c>
    </row>
    <row r="525" spans="1:17" x14ac:dyDescent="0.25">
      <c r="A525" s="5">
        <f>ROUND((Online_RAW!B525-General!$B$10)*24,3)</f>
        <v>8.7170000000000005</v>
      </c>
      <c r="B525" s="5">
        <f>General!$B$12+Online_ANA!K525/1000+Online_ANA!L525/1000+Online_ANA!M525/1000/General!$B$22-SUM($P$2:P525)/1000/General!$B$24+SUM($Q$2:Q525)/1000/General!$B$24</f>
        <v>1.0811349000000001</v>
      </c>
      <c r="C525" s="5">
        <f>Online_RAW!K525</f>
        <v>20.285</v>
      </c>
      <c r="D525" s="5">
        <f>Online_RAW!J525</f>
        <v>0.34</v>
      </c>
      <c r="E525" s="5">
        <f>(1-F525/100-G525/100)/(1-C525/100-D525/100-General!$B$17/100)</f>
        <v>1.0025229240221118</v>
      </c>
      <c r="F525" s="5">
        <f>N525*General!$B$14/(N525+O525)+O525*100/(N525+O525)</f>
        <v>20.818536224984221</v>
      </c>
      <c r="G525" s="5">
        <f>N525*General!$B$15/(N525+O525)</f>
        <v>3.9990638270209995E-2</v>
      </c>
      <c r="H525" s="5">
        <f>(N525+O525)*(1/General!$B$20)*((F525/100)-E525*(C525/100))*1000/B525</f>
        <v>23.891342556500732</v>
      </c>
      <c r="I525" s="5">
        <f>(N525+O525)*(1/General!$B$20)*((D525/100)*E525-(G525/100))*1000/B525</f>
        <v>14.902022330486394</v>
      </c>
      <c r="J525" s="5">
        <f t="shared" si="8"/>
        <v>0.62374152039570574</v>
      </c>
      <c r="K525" s="5">
        <f>MAX(Online_RAW!$L$2-Online_RAW!L525,0)</f>
        <v>0</v>
      </c>
      <c r="L525" s="5">
        <f>0.0039*(Online_RAW!M525)</f>
        <v>1.1349</v>
      </c>
      <c r="M525" s="10">
        <f>Online_RAW!$N$2-Online_RAW!N525</f>
        <v>0</v>
      </c>
      <c r="N525" s="5">
        <f>Online_RAW!C525*60</f>
        <v>119.9963478260868</v>
      </c>
      <c r="O525" s="5">
        <f>MAX(0, Online_RAW!D525*60)</f>
        <v>2.809090909090908E-2</v>
      </c>
      <c r="P525" s="5">
        <f>_xlfn.IFNA(VLOOKUP(A525,Sampling!$D$7:$E$14,2,FALSE),0)</f>
        <v>0</v>
      </c>
      <c r="Q525">
        <f>_xlfn.IFNA(VLOOKUP(A525,Refill!$D$6:$G$8,2,FALSE),0)</f>
        <v>0</v>
      </c>
    </row>
    <row r="526" spans="1:17" x14ac:dyDescent="0.25">
      <c r="A526" s="5">
        <f>ROUND((Online_RAW!B526-General!$B$10)*24,3)</f>
        <v>8.7330000000000005</v>
      </c>
      <c r="B526" s="5">
        <f>General!$B$12+Online_ANA!K526/1000+Online_ANA!L526/1000+Online_ANA!M526/1000/General!$B$22-SUM($P$2:P526)/1000/General!$B$24+SUM($Q$2:Q526)/1000/General!$B$24</f>
        <v>1.0811349000000001</v>
      </c>
      <c r="C526" s="5">
        <f>Online_RAW!K526</f>
        <v>20.28</v>
      </c>
      <c r="D526" s="5">
        <f>Online_RAW!J526</f>
        <v>0.34</v>
      </c>
      <c r="E526" s="5">
        <f>(1-F526/100-G526/100)/(1-C526/100-D526/100-General!$B$17/100)</f>
        <v>1.0024662505936546</v>
      </c>
      <c r="F526" s="5">
        <f>N526*General!$B$14/(N526+O526)+O526*100/(N526+O526)</f>
        <v>20.817997552901897</v>
      </c>
      <c r="G526" s="5">
        <f>N526*General!$B$15/(N526+O526)</f>
        <v>3.9990910326817224E-2</v>
      </c>
      <c r="H526" s="5">
        <f>(N526+O526)*(1/General!$B$20)*((F526/100)-E526*(C526/100))*1000/B526</f>
        <v>24.16822927535787</v>
      </c>
      <c r="I526" s="5">
        <f>(N526+O526)*(1/General!$B$20)*((D526/100)*E526-(G526/100))*1000/B526</f>
        <v>14.900046045534811</v>
      </c>
      <c r="J526" s="5">
        <f t="shared" si="8"/>
        <v>0.61651376589376461</v>
      </c>
      <c r="K526" s="5">
        <f>MAX(Online_RAW!$L$2-Online_RAW!L526,0)</f>
        <v>0</v>
      </c>
      <c r="L526" s="5">
        <f>0.0039*(Online_RAW!M526)</f>
        <v>1.1349</v>
      </c>
      <c r="M526" s="10">
        <f>Online_RAW!$N$2-Online_RAW!N526</f>
        <v>0</v>
      </c>
      <c r="N526" s="5">
        <f>Online_RAW!C526*60</f>
        <v>119.989043478261</v>
      </c>
      <c r="O526" s="5">
        <f>MAX(0, Online_RAW!D526*60)</f>
        <v>2.7272727272727299E-2</v>
      </c>
      <c r="P526" s="5">
        <f>_xlfn.IFNA(VLOOKUP(A526,Sampling!$D$7:$E$14,2,FALSE),0)</f>
        <v>0</v>
      </c>
      <c r="Q526">
        <f>_xlfn.IFNA(VLOOKUP(A526,Refill!$D$6:$G$8,2,FALSE),0)</f>
        <v>0</v>
      </c>
    </row>
    <row r="527" spans="1:17" x14ac:dyDescent="0.25">
      <c r="A527" s="5">
        <f>ROUND((Online_RAW!B527-General!$B$10)*24,3)</f>
        <v>8.75</v>
      </c>
      <c r="B527" s="5">
        <f>General!$B$12+Online_ANA!K527/1000+Online_ANA!L527/1000+Online_ANA!M527/1000/General!$B$22-SUM($P$2:P527)/1000/General!$B$24+SUM($Q$2:Q527)/1000/General!$B$24</f>
        <v>1.0812129000000001</v>
      </c>
      <c r="C527" s="5">
        <f>Online_RAW!K527</f>
        <v>20.29</v>
      </c>
      <c r="D527" s="5">
        <f>Online_RAW!J527</f>
        <v>0.35</v>
      </c>
      <c r="E527" s="5">
        <f>(1-F527/100-G527/100)/(1-C527/100-D527/100-General!$B$17/100)</f>
        <v>1.0029481850388138</v>
      </c>
      <c r="F527" s="5">
        <f>N527*General!$B$14/(N527+O527)+O527*100/(N527+O527)</f>
        <v>20.8</v>
      </c>
      <c r="G527" s="5">
        <f>N527*General!$B$15/(N527+O527)</f>
        <v>0.04</v>
      </c>
      <c r="H527" s="5">
        <f>(N527+O527)*(1/General!$B$20)*((F527/100)-E527*(C527/100))*1000/B527</f>
        <v>22.290955975317839</v>
      </c>
      <c r="I527" s="5">
        <f>(N527+O527)*(1/General!$B$20)*((D527/100)*E527-(G527/100))*1000/B527</f>
        <v>15.400900061110978</v>
      </c>
      <c r="J527" s="5">
        <f t="shared" si="8"/>
        <v>0.69090352509618558</v>
      </c>
      <c r="K527" s="5">
        <f>MAX(Online_RAW!$L$2-Online_RAW!L527,0)</f>
        <v>0</v>
      </c>
      <c r="L527" s="5">
        <f>0.0039*(Online_RAW!M527)</f>
        <v>1.2128999999999999</v>
      </c>
      <c r="M527" s="10">
        <f>Online_RAW!$N$2-Online_RAW!N527</f>
        <v>0</v>
      </c>
      <c r="N527" s="5">
        <f>Online_RAW!C527*60</f>
        <v>119.9973913043478</v>
      </c>
      <c r="O527" s="5">
        <f>MAX(0, Online_RAW!D527*60)</f>
        <v>0</v>
      </c>
      <c r="P527" s="5">
        <f>_xlfn.IFNA(VLOOKUP(A527,Sampling!$D$7:$E$14,2,FALSE),0)</f>
        <v>0</v>
      </c>
      <c r="Q527">
        <f>_xlfn.IFNA(VLOOKUP(A527,Refill!$D$6:$G$8,2,FALSE),0)</f>
        <v>0</v>
      </c>
    </row>
    <row r="528" spans="1:17" x14ac:dyDescent="0.25">
      <c r="A528" s="5">
        <f>ROUND((Online_RAW!B528-General!$B$10)*24,3)</f>
        <v>8.7669999999999995</v>
      </c>
      <c r="B528" s="5">
        <f>General!$B$12+Online_ANA!K528/1000+Online_ANA!L528/1000+Online_ANA!M528/1000/General!$B$22-SUM($P$2:P528)/1000/General!$B$24+SUM($Q$2:Q528)/1000/General!$B$24</f>
        <v>1.0812129000000001</v>
      </c>
      <c r="C528" s="5">
        <f>Online_RAW!K528</f>
        <v>20.3</v>
      </c>
      <c r="D528" s="5">
        <f>Online_RAW!J528</f>
        <v>0.34</v>
      </c>
      <c r="E528" s="5">
        <f>(1-F528/100-G528/100)/(1-C528/100-D528/100-General!$B$17/100)</f>
        <v>1.0029481850388138</v>
      </c>
      <c r="F528" s="5">
        <f>N528*General!$B$14/(N528+O528)+O528*100/(N528+O528)</f>
        <v>20.8</v>
      </c>
      <c r="G528" s="5">
        <f>N528*General!$B$15/(N528+O528)</f>
        <v>3.9999999999999994E-2</v>
      </c>
      <c r="H528" s="5">
        <f>(N528+O528)*(1/General!$B$20)*((F528/100)-E528*(C528/100))*1000/B528</f>
        <v>21.778369731757639</v>
      </c>
      <c r="I528" s="5">
        <f>(N528+O528)*(1/General!$B$20)*((D528/100)*E528-(G528/100))*1000/B528</f>
        <v>14.893363003863218</v>
      </c>
      <c r="J528" s="5">
        <f t="shared" si="8"/>
        <v>0.68386032505203675</v>
      </c>
      <c r="K528" s="5">
        <f>MAX(Online_RAW!$L$2-Online_RAW!L528,0)</f>
        <v>0</v>
      </c>
      <c r="L528" s="5">
        <f>0.0039*(Online_RAW!M528)</f>
        <v>1.2128999999999999</v>
      </c>
      <c r="M528" s="10">
        <f>Online_RAW!$N$2-Online_RAW!N528</f>
        <v>0</v>
      </c>
      <c r="N528" s="5">
        <f>Online_RAW!C528*60</f>
        <v>119.90945454545459</v>
      </c>
      <c r="O528" s="5">
        <f>MAX(0, Online_RAW!D528*60)</f>
        <v>0</v>
      </c>
      <c r="P528" s="5">
        <f>_xlfn.IFNA(VLOOKUP(A528,Sampling!$D$7:$E$14,2,FALSE),0)</f>
        <v>0</v>
      </c>
      <c r="Q528">
        <f>_xlfn.IFNA(VLOOKUP(A528,Refill!$D$6:$G$8,2,FALSE),0)</f>
        <v>0</v>
      </c>
    </row>
    <row r="529" spans="1:17" x14ac:dyDescent="0.25">
      <c r="A529" s="5">
        <f>ROUND((Online_RAW!B529-General!$B$10)*24,3)</f>
        <v>8.7829999999999995</v>
      </c>
      <c r="B529" s="5">
        <f>General!$B$12+Online_ANA!K529/1000+Online_ANA!L529/1000+Online_ANA!M529/1000/General!$B$22-SUM($P$2:P529)/1000/General!$B$24+SUM($Q$2:Q529)/1000/General!$B$24</f>
        <v>1.0812987000000001</v>
      </c>
      <c r="C529" s="5">
        <f>Online_RAW!K529</f>
        <v>20.309999999999999</v>
      </c>
      <c r="D529" s="5">
        <f>Online_RAW!J529</f>
        <v>0.35</v>
      </c>
      <c r="E529" s="5">
        <f>(1-F529/100-G529/100)/(1-C529/100-D529/100-General!$B$17/100)</f>
        <v>1.0029654616053114</v>
      </c>
      <c r="F529" s="5">
        <f>N529*General!$B$14/(N529+O529)+O529*100/(N529+O529)</f>
        <v>20.818705163404484</v>
      </c>
      <c r="G529" s="5">
        <f>N529*General!$B$15/(N529+O529)</f>
        <v>3.9990552947775516E-2</v>
      </c>
      <c r="H529" s="5">
        <f>(N529+O529)*(1/General!$B$20)*((F529/100)-E529*(C529/100))*1000/B529</f>
        <v>22.222880988858385</v>
      </c>
      <c r="I529" s="5">
        <f>(N529+O529)*(1/General!$B$20)*((D529/100)*E529-(G529/100))*1000/B529</f>
        <v>15.412995557836705</v>
      </c>
      <c r="J529" s="5">
        <f t="shared" si="8"/>
        <v>0.69356423973849879</v>
      </c>
      <c r="K529" s="5">
        <f>MAX(Online_RAW!$L$2-Online_RAW!L529,0)</f>
        <v>0</v>
      </c>
      <c r="L529" s="5">
        <f>0.0039*(Online_RAW!M529)</f>
        <v>1.2987</v>
      </c>
      <c r="M529" s="10">
        <f>Online_RAW!$N$2-Online_RAW!N529</f>
        <v>0</v>
      </c>
      <c r="N529" s="5">
        <f>Online_RAW!C529*60</f>
        <v>120.06681818181841</v>
      </c>
      <c r="O529" s="5">
        <f>MAX(0, Online_RAW!D529*60)</f>
        <v>2.8363636363636379E-2</v>
      </c>
      <c r="P529" s="5">
        <f>_xlfn.IFNA(VLOOKUP(A529,Sampling!$D$7:$E$14,2,FALSE),0)</f>
        <v>0</v>
      </c>
      <c r="Q529">
        <f>_xlfn.IFNA(VLOOKUP(A529,Refill!$D$6:$G$8,2,FALSE),0)</f>
        <v>0</v>
      </c>
    </row>
    <row r="530" spans="1:17" x14ac:dyDescent="0.25">
      <c r="A530" s="5">
        <f>ROUND((Online_RAW!B530-General!$B$10)*24,3)</f>
        <v>8.8000000000000007</v>
      </c>
      <c r="B530" s="5">
        <f>General!$B$12+Online_ANA!K530/1000+Online_ANA!L530/1000+Online_ANA!M530/1000/General!$B$22-SUM($P$2:P530)/1000/General!$B$24+SUM($Q$2:Q530)/1000/General!$B$24</f>
        <v>1.0812987000000001</v>
      </c>
      <c r="C530" s="5">
        <f>Online_RAW!K530</f>
        <v>20.3</v>
      </c>
      <c r="D530" s="5">
        <f>Online_RAW!J530</f>
        <v>0.35</v>
      </c>
      <c r="E530" s="5">
        <f>(1-F530/100-G530/100)/(1-C530/100-D530/100-General!$B$17/100)</f>
        <v>1.0030370894125675</v>
      </c>
      <c r="F530" s="5">
        <f>N530*General!$B$14/(N530+O530)+O530*100/(N530+O530)</f>
        <v>20.803014910713831</v>
      </c>
      <c r="G530" s="5">
        <f>N530*General!$B$15/(N530+O530)</f>
        <v>3.9998477317821295E-2</v>
      </c>
      <c r="H530" s="5">
        <f>(N530+O530)*(1/General!$B$20)*((F530/100)-E530*(C530/100))*1000/B530</f>
        <v>21.869182608984879</v>
      </c>
      <c r="I530" s="5">
        <f>(N530+O530)*(1/General!$B$20)*((D530/100)*E530-(G530/100))*1000/B530</f>
        <v>15.413031724203339</v>
      </c>
      <c r="J530" s="5">
        <f t="shared" si="8"/>
        <v>0.70478316450066802</v>
      </c>
      <c r="K530" s="5">
        <f>MAX(Online_RAW!$L$2-Online_RAW!L530,0)</f>
        <v>0</v>
      </c>
      <c r="L530" s="5">
        <f>0.0039*(Online_RAW!M530)</f>
        <v>1.2987</v>
      </c>
      <c r="M530" s="10">
        <f>Online_RAW!$N$2-Online_RAW!N530</f>
        <v>0</v>
      </c>
      <c r="N530" s="5">
        <f>Online_RAW!C530*60</f>
        <v>120.084272727273</v>
      </c>
      <c r="O530" s="5">
        <f>MAX(0, Online_RAW!D530*60)</f>
        <v>4.5714285714285718E-3</v>
      </c>
      <c r="P530" s="5">
        <f>_xlfn.IFNA(VLOOKUP(A530,Sampling!$D$7:$E$14,2,FALSE),0)</f>
        <v>0</v>
      </c>
      <c r="Q530">
        <f>_xlfn.IFNA(VLOOKUP(A530,Refill!$D$6:$G$8,2,FALSE),0)</f>
        <v>0</v>
      </c>
    </row>
    <row r="531" spans="1:17" x14ac:dyDescent="0.25">
      <c r="A531" s="5">
        <f>ROUND((Online_RAW!B531-General!$B$10)*24,3)</f>
        <v>8.8170000000000002</v>
      </c>
      <c r="B531" s="5">
        <f>General!$B$12+Online_ANA!K531/1000+Online_ANA!L531/1000+Online_ANA!M531/1000/General!$B$22-SUM($P$2:P531)/1000/General!$B$24+SUM($Q$2:Q531)/1000/General!$B$24</f>
        <v>1.0812987000000001</v>
      </c>
      <c r="C531" s="5">
        <f>Online_RAW!K531</f>
        <v>20.285</v>
      </c>
      <c r="D531" s="5">
        <f>Online_RAW!J531</f>
        <v>0.35</v>
      </c>
      <c r="E531" s="5">
        <f>(1-F531/100-G531/100)/(1-C531/100-D531/100-General!$B$17/100)</f>
        <v>1.0027909353102473</v>
      </c>
      <c r="F531" s="5">
        <f>N531*General!$B$14/(N531+O531)+O531*100/(N531+O531)</f>
        <v>20.807401080954214</v>
      </c>
      <c r="G531" s="5">
        <f>N531*General!$B$15/(N531+O531)</f>
        <v>3.999626208032616E-2</v>
      </c>
      <c r="H531" s="5">
        <f>(N531+O531)*(1/General!$B$20)*((F531/100)-E531*(C531/100))*1000/B531</f>
        <v>23.069818236277069</v>
      </c>
      <c r="I531" s="5">
        <f>(N531+O531)*(1/General!$B$20)*((D531/100)*E531-(G531/100))*1000/B531</f>
        <v>15.402460266226857</v>
      </c>
      <c r="J531" s="5">
        <f t="shared" si="8"/>
        <v>0.66764549718066857</v>
      </c>
      <c r="K531" s="5">
        <f>MAX(Online_RAW!$L$2-Online_RAW!L531,0)</f>
        <v>0</v>
      </c>
      <c r="L531" s="5">
        <f>0.0039*(Online_RAW!M531)</f>
        <v>1.2987</v>
      </c>
      <c r="M531" s="10">
        <f>Online_RAW!$N$2-Online_RAW!N531</f>
        <v>0</v>
      </c>
      <c r="N531" s="5">
        <f>Online_RAW!C531*60</f>
        <v>120.02765217391321</v>
      </c>
      <c r="O531" s="5">
        <f>MAX(0, Online_RAW!D531*60)</f>
        <v>1.1217391304347801E-2</v>
      </c>
      <c r="P531" s="5">
        <f>_xlfn.IFNA(VLOOKUP(A531,Sampling!$D$7:$E$14,2,FALSE),0)</f>
        <v>0</v>
      </c>
      <c r="Q531">
        <f>_xlfn.IFNA(VLOOKUP(A531,Refill!$D$6:$G$8,2,FALSE),0)</f>
        <v>0</v>
      </c>
    </row>
    <row r="532" spans="1:17" x14ac:dyDescent="0.25">
      <c r="A532" s="5">
        <f>ROUND((Online_RAW!B532-General!$B$10)*24,3)</f>
        <v>8.8330000000000002</v>
      </c>
      <c r="B532" s="5">
        <f>General!$B$12+Online_ANA!K532/1000+Online_ANA!L532/1000+Online_ANA!M532/1000/General!$B$22-SUM($P$2:P532)/1000/General!$B$24+SUM($Q$2:Q532)/1000/General!$B$24</f>
        <v>1.08145275</v>
      </c>
      <c r="C532" s="5">
        <f>Online_RAW!K532</f>
        <v>20.265000000000001</v>
      </c>
      <c r="D532" s="5">
        <f>Online_RAW!J532</f>
        <v>0.35</v>
      </c>
      <c r="E532" s="5">
        <f>(1-F532/100-G532/100)/(1-C532/100-D532/100-General!$B$17/100)</f>
        <v>1.0026123750434237</v>
      </c>
      <c r="F532" s="5">
        <f>N532*General!$B$14/(N532+O532)+O532*100/(N532+O532)</f>
        <v>20.801439996727279</v>
      </c>
      <c r="G532" s="5">
        <f>N532*General!$B$15/(N532+O532)</f>
        <v>3.9999272728925617E-2</v>
      </c>
      <c r="H532" s="5">
        <f>(N532+O532)*(1/General!$B$20)*((F532/100)-E532*(C532/100))*1000/B532</f>
        <v>23.936022752929446</v>
      </c>
      <c r="I532" s="5">
        <f>(N532+O532)*(1/General!$B$20)*((D532/100)*E532-(G532/100))*1000/B532</f>
        <v>15.392071527188309</v>
      </c>
      <c r="J532" s="5">
        <f t="shared" si="8"/>
        <v>0.64305050534364683</v>
      </c>
      <c r="K532" s="5">
        <f>MAX(Online_RAW!$L$2-Online_RAW!L532,0)</f>
        <v>0</v>
      </c>
      <c r="L532" s="5">
        <f>0.0039*(Online_RAW!M532)</f>
        <v>1.45275</v>
      </c>
      <c r="M532" s="10">
        <f>Online_RAW!$N$2-Online_RAW!N532</f>
        <v>0</v>
      </c>
      <c r="N532" s="5">
        <f>Online_RAW!C532*60</f>
        <v>119.99809090909081</v>
      </c>
      <c r="O532" s="5">
        <f>MAX(0, Online_RAW!D532*60)</f>
        <v>2.1818181818181841E-3</v>
      </c>
      <c r="P532" s="5">
        <f>_xlfn.IFNA(VLOOKUP(A532,Sampling!$D$7:$E$14,2,FALSE),0)</f>
        <v>0</v>
      </c>
      <c r="Q532">
        <f>_xlfn.IFNA(VLOOKUP(A532,Refill!$D$6:$G$8,2,FALSE),0)</f>
        <v>0</v>
      </c>
    </row>
    <row r="533" spans="1:17" x14ac:dyDescent="0.25">
      <c r="A533" s="5">
        <f>ROUND((Online_RAW!B533-General!$B$10)*24,3)</f>
        <v>8.85</v>
      </c>
      <c r="B533" s="5">
        <f>General!$B$12+Online_ANA!K533/1000+Online_ANA!L533/1000+Online_ANA!M533/1000/General!$B$22-SUM($P$2:P533)/1000/General!$B$24+SUM($Q$2:Q533)/1000/General!$B$24</f>
        <v>1.0816185</v>
      </c>
      <c r="C533" s="5">
        <f>Online_RAW!K533</f>
        <v>20.265000000000001</v>
      </c>
      <c r="D533" s="5">
        <f>Online_RAW!J533</f>
        <v>0.35</v>
      </c>
      <c r="E533" s="5">
        <f>(1-F533/100-G533/100)/(1-C533/100-D533/100-General!$B$17/100)</f>
        <v>1.0026306046493501</v>
      </c>
      <c r="F533" s="5">
        <f>N533*General!$B$14/(N533+O533)+O533*100/(N533+O533)</f>
        <v>20.8</v>
      </c>
      <c r="G533" s="5">
        <f>N533*General!$B$15/(N533+O533)</f>
        <v>0.04</v>
      </c>
      <c r="H533" s="5">
        <f>(N533+O533)*(1/General!$B$20)*((F533/100)-E533*(C533/100))*1000/B533</f>
        <v>23.826860567214318</v>
      </c>
      <c r="I533" s="5">
        <f>(N533+O533)*(1/General!$B$20)*((D533/100)*E533-(G533/100))*1000/B533</f>
        <v>15.379709334100921</v>
      </c>
      <c r="J533" s="5">
        <f t="shared" si="8"/>
        <v>0.64547779136557126</v>
      </c>
      <c r="K533" s="5">
        <f>MAX(Online_RAW!$L$2-Online_RAW!L533,0)</f>
        <v>0</v>
      </c>
      <c r="L533" s="5">
        <f>0.0039*(Online_RAW!M533)</f>
        <v>1.6184999999999998</v>
      </c>
      <c r="M533" s="10">
        <f>Online_RAW!$N$2-Online_RAW!N533</f>
        <v>0</v>
      </c>
      <c r="N533" s="5">
        <f>Online_RAW!C533*60</f>
        <v>119.9200909090908</v>
      </c>
      <c r="O533" s="5">
        <f>MAX(0, Online_RAW!D533*60)</f>
        <v>0</v>
      </c>
      <c r="P533" s="5">
        <f>_xlfn.IFNA(VLOOKUP(A533,Sampling!$D$7:$E$14,2,FALSE),0)</f>
        <v>0</v>
      </c>
      <c r="Q533">
        <f>_xlfn.IFNA(VLOOKUP(A533,Refill!$D$6:$G$8,2,FALSE),0)</f>
        <v>0</v>
      </c>
    </row>
    <row r="534" spans="1:17" x14ac:dyDescent="0.25">
      <c r="A534" s="5">
        <f>ROUND((Online_RAW!B534-General!$B$10)*24,3)</f>
        <v>8.8670000000000009</v>
      </c>
      <c r="B534" s="5">
        <f>General!$B$12+Online_ANA!K534/1000+Online_ANA!L534/1000+Online_ANA!M534/1000/General!$B$22-SUM($P$2:P534)/1000/General!$B$24+SUM($Q$2:Q534)/1000/General!$B$24</f>
        <v>1.0816185</v>
      </c>
      <c r="C534" s="5">
        <f>Online_RAW!K534</f>
        <v>20.27</v>
      </c>
      <c r="D534" s="5">
        <f>Online_RAW!J534</f>
        <v>0.35666666666666702</v>
      </c>
      <c r="E534" s="5">
        <f>(1-F534/100-G534/100)/(1-C534/100-D534/100-General!$B$17/100)</f>
        <v>1.0024848981668928</v>
      </c>
      <c r="F534" s="5">
        <f>N534*General!$B$14/(N534+O534)+O534*100/(N534+O534)</f>
        <v>20.823211243031039</v>
      </c>
      <c r="G534" s="5">
        <f>N534*General!$B$15/(N534+O534)</f>
        <v>3.9988277149984326E-2</v>
      </c>
      <c r="H534" s="5">
        <f>(N534+O534)*(1/General!$B$20)*((F534/100)-E534*(C534/100))*1000/B534</f>
        <v>24.899088094200813</v>
      </c>
      <c r="I534" s="5">
        <f>(N534+O534)*(1/General!$B$20)*((D534/100)*E534-(G534/100))*1000/B534</f>
        <v>15.724750664875485</v>
      </c>
      <c r="J534" s="5">
        <f t="shared" si="8"/>
        <v>0.63153921964467041</v>
      </c>
      <c r="K534" s="5">
        <f>MAX(Online_RAW!$L$2-Online_RAW!L534,0)</f>
        <v>0</v>
      </c>
      <c r="L534" s="5">
        <f>0.0039*(Online_RAW!M534)</f>
        <v>1.6184999999999998</v>
      </c>
      <c r="M534" s="10">
        <f>Online_RAW!$N$2-Online_RAW!N534</f>
        <v>0</v>
      </c>
      <c r="N534" s="5">
        <f>Online_RAW!C534*60</f>
        <v>120.01009090909081</v>
      </c>
      <c r="O534" s="5">
        <f>MAX(0, Online_RAW!D534*60)</f>
        <v>3.5181818181818154E-2</v>
      </c>
      <c r="P534" s="5">
        <f>_xlfn.IFNA(VLOOKUP(A534,Sampling!$D$7:$E$14,2,FALSE),0)</f>
        <v>0</v>
      </c>
      <c r="Q534">
        <f>_xlfn.IFNA(VLOOKUP(A534,Refill!$D$6:$G$8,2,FALSE),0)</f>
        <v>0</v>
      </c>
    </row>
    <row r="535" spans="1:17" x14ac:dyDescent="0.25">
      <c r="A535" s="5">
        <f>ROUND((Online_RAW!B535-General!$B$10)*24,3)</f>
        <v>8.8829999999999991</v>
      </c>
      <c r="B535" s="5">
        <f>General!$B$12+Online_ANA!K535/1000+Online_ANA!L535/1000+Online_ANA!M535/1000/General!$B$22-SUM($P$2:P535)/1000/General!$B$24+SUM($Q$2:Q535)/1000/General!$B$24</f>
        <v>1.0816185</v>
      </c>
      <c r="C535" s="5">
        <f>Online_RAW!K535</f>
        <v>20.254999999999999</v>
      </c>
      <c r="D535" s="5">
        <f>Online_RAW!J535</f>
        <v>0.35666666666666702</v>
      </c>
      <c r="E535" s="5">
        <f>(1-F535/100-G535/100)/(1-C535/100-D535/100-General!$B$17/100)</f>
        <v>1.0023833192338769</v>
      </c>
      <c r="F535" s="5">
        <f>N535*General!$B$14/(N535+O535)+O535*100/(N535+O535)</f>
        <v>20.816190653577252</v>
      </c>
      <c r="G535" s="5">
        <f>N535*General!$B$15/(N535+O535)</f>
        <v>3.9991822902233715E-2</v>
      </c>
      <c r="H535" s="5">
        <f>(N535+O535)*(1/General!$B$20)*((F535/100)-E535*(C535/100))*1000/B535</f>
        <v>25.403005063980046</v>
      </c>
      <c r="I535" s="5">
        <f>(N535+O535)*(1/General!$B$20)*((D535/100)*E535-(G535/100))*1000/B535</f>
        <v>15.725924480617721</v>
      </c>
      <c r="J535" s="5">
        <f t="shared" si="8"/>
        <v>0.61905764459796719</v>
      </c>
      <c r="K535" s="5">
        <f>MAX(Online_RAW!$L$2-Online_RAW!L535,0)</f>
        <v>0</v>
      </c>
      <c r="L535" s="5">
        <f>0.0039*(Online_RAW!M535)</f>
        <v>1.6184999999999998</v>
      </c>
      <c r="M535" s="10">
        <f>Online_RAW!$N$2-Online_RAW!N535</f>
        <v>0</v>
      </c>
      <c r="N535" s="5">
        <f>Online_RAW!C535*60</f>
        <v>120.044727272727</v>
      </c>
      <c r="O535" s="5">
        <f>MAX(0, Online_RAW!D535*60)</f>
        <v>2.454545454545454E-2</v>
      </c>
      <c r="P535" s="5">
        <f>_xlfn.IFNA(VLOOKUP(A535,Sampling!$D$7:$E$14,2,FALSE),0)</f>
        <v>0</v>
      </c>
      <c r="Q535">
        <f>_xlfn.IFNA(VLOOKUP(A535,Refill!$D$6:$G$8,2,FALSE),0)</f>
        <v>0</v>
      </c>
    </row>
    <row r="536" spans="1:17" x14ac:dyDescent="0.25">
      <c r="A536" s="5">
        <f>ROUND((Online_RAW!B536-General!$B$10)*24,3)</f>
        <v>8.9</v>
      </c>
      <c r="B536" s="5">
        <f>General!$B$12+Online_ANA!K536/1000+Online_ANA!L536/1000+Online_ANA!M536/1000/General!$B$22-SUM($P$2:P536)/1000/General!$B$24+SUM($Q$2:Q536)/1000/General!$B$24</f>
        <v>1.0816185</v>
      </c>
      <c r="C536" s="5">
        <f>Online_RAW!K536</f>
        <v>20.254999999999999</v>
      </c>
      <c r="D536" s="5">
        <f>Online_RAW!J536</f>
        <v>0.36333333333333301</v>
      </c>
      <c r="E536" s="5">
        <f>(1-F536/100-G536/100)/(1-C536/100-D536/100-General!$B$17/100)</f>
        <v>1.0024963316596802</v>
      </c>
      <c r="F536" s="5">
        <f>N536*General!$B$14/(N536+O536)+O536*100/(N536+O536)</f>
        <v>20.813949862219015</v>
      </c>
      <c r="G536" s="5">
        <f>N536*General!$B$15/(N536+O536)</f>
        <v>3.9992954615040904E-2</v>
      </c>
      <c r="H536" s="5">
        <f>(N536+O536)*(1/General!$B$20)*((F536/100)-E536*(C536/100))*1000/B536</f>
        <v>25.172109621722612</v>
      </c>
      <c r="I536" s="5">
        <f>(N536+O536)*(1/General!$B$20)*((D536/100)*E536-(G536/100))*1000/B536</f>
        <v>16.054690543682707</v>
      </c>
      <c r="J536" s="5">
        <f t="shared" si="8"/>
        <v>0.63779678322344879</v>
      </c>
      <c r="K536" s="5">
        <f>MAX(Online_RAW!$L$2-Online_RAW!L536,0)</f>
        <v>0</v>
      </c>
      <c r="L536" s="5">
        <f>0.0039*(Online_RAW!M536)</f>
        <v>1.6184999999999998</v>
      </c>
      <c r="M536" s="10">
        <f>Online_RAW!$N$2-Online_RAW!N536</f>
        <v>0</v>
      </c>
      <c r="N536" s="5">
        <f>Online_RAW!C536*60</f>
        <v>120.01690909090919</v>
      </c>
      <c r="O536" s="5">
        <f>MAX(0, Online_RAW!D536*60)</f>
        <v>2.114285714285712E-2</v>
      </c>
      <c r="P536" s="5">
        <f>_xlfn.IFNA(VLOOKUP(A536,Sampling!$D$7:$E$14,2,FALSE),0)</f>
        <v>0</v>
      </c>
      <c r="Q536">
        <f>_xlfn.IFNA(VLOOKUP(A536,Refill!$D$6:$G$8,2,FALSE),0)</f>
        <v>0</v>
      </c>
    </row>
    <row r="537" spans="1:17" x14ac:dyDescent="0.25">
      <c r="A537" s="5">
        <f>ROUND((Online_RAW!B537-General!$B$10)*24,3)</f>
        <v>8.9169999999999998</v>
      </c>
      <c r="B537" s="5">
        <f>General!$B$12+Online_ANA!K537/1000+Online_ANA!L537/1000+Online_ANA!M537/1000/General!$B$22-SUM($P$2:P537)/1000/General!$B$24+SUM($Q$2:Q537)/1000/General!$B$24</f>
        <v>1.0816185</v>
      </c>
      <c r="C537" s="5">
        <f>Online_RAW!K537</f>
        <v>20.245000000000001</v>
      </c>
      <c r="D537" s="5">
        <f>Online_RAW!J537</f>
        <v>0.37</v>
      </c>
      <c r="E537" s="5">
        <f>(1-F537/100-G537/100)/(1-C537/100-D537/100-General!$B$17/100)</f>
        <v>1.0025399662192362</v>
      </c>
      <c r="F537" s="5">
        <f>N537*General!$B$14/(N537+O537)+O537*100/(N537+O537)</f>
        <v>20.807159729247974</v>
      </c>
      <c r="G537" s="5">
        <f>N537*General!$B$15/(N537+O537)</f>
        <v>3.9996383975127288E-2</v>
      </c>
      <c r="H537" s="5">
        <f>(N537+O537)*(1/General!$B$20)*((F537/100)-E537*(C537/100))*1000/B537</f>
        <v>25.301654891795245</v>
      </c>
      <c r="I537" s="5">
        <f>(N537+O537)*(1/General!$B$20)*((D537/100)*E537-(G537/100))*1000/B537</f>
        <v>16.394734540680584</v>
      </c>
      <c r="J537" s="5">
        <f t="shared" si="8"/>
        <v>0.6479708386978682</v>
      </c>
      <c r="K537" s="5">
        <f>MAX(Online_RAW!$L$2-Online_RAW!L537,0)</f>
        <v>0</v>
      </c>
      <c r="L537" s="5">
        <f>0.0039*(Online_RAW!M537)</f>
        <v>1.6184999999999998</v>
      </c>
      <c r="M537" s="10">
        <f>Online_RAW!$N$2-Online_RAW!N537</f>
        <v>0</v>
      </c>
      <c r="N537" s="5">
        <f>Online_RAW!C537*60</f>
        <v>120.0894545454546</v>
      </c>
      <c r="O537" s="5">
        <f>MAX(0, Online_RAW!D537*60)</f>
        <v>1.085714285714286E-2</v>
      </c>
      <c r="P537" s="5">
        <f>_xlfn.IFNA(VLOOKUP(A537,Sampling!$D$7:$E$14,2,FALSE),0)</f>
        <v>0</v>
      </c>
      <c r="Q537">
        <f>_xlfn.IFNA(VLOOKUP(A537,Refill!$D$6:$G$8,2,FALSE),0)</f>
        <v>0</v>
      </c>
    </row>
    <row r="538" spans="1:17" x14ac:dyDescent="0.25">
      <c r="A538" s="5">
        <f>ROUND((Online_RAW!B538-General!$B$10)*24,3)</f>
        <v>8.9329999999999998</v>
      </c>
      <c r="B538" s="5">
        <f>General!$B$12+Online_ANA!K538/1000+Online_ANA!L538/1000+Online_ANA!M538/1000/General!$B$22-SUM($P$2:P538)/1000/General!$B$24+SUM($Q$2:Q538)/1000/General!$B$24</f>
        <v>1.0816185</v>
      </c>
      <c r="C538" s="5">
        <f>Online_RAW!K538</f>
        <v>20.23</v>
      </c>
      <c r="D538" s="5">
        <f>Online_RAW!J538</f>
        <v>0.37</v>
      </c>
      <c r="E538" s="5">
        <f>(1-F538/100-G538/100)/(1-C538/100-D538/100-General!$B$17/100)</f>
        <v>1.002440152935733</v>
      </c>
      <c r="F538" s="5">
        <f>N538*General!$B$14/(N538+O538)+O538*100/(N538+O538)</f>
        <v>20.8</v>
      </c>
      <c r="G538" s="5">
        <f>N538*General!$B$15/(N538+O538)</f>
        <v>0.04</v>
      </c>
      <c r="H538" s="5">
        <f>(N538+O538)*(1/General!$B$20)*((F538/100)-E538*(C538/100))*1000/B538</f>
        <v>25.760260779414363</v>
      </c>
      <c r="I538" s="5">
        <f>(N538+O538)*(1/General!$B$20)*((D538/100)*E538-(G538/100))*1000/B538</f>
        <v>16.372568723727166</v>
      </c>
      <c r="J538" s="5">
        <f t="shared" si="8"/>
        <v>0.63557464980365708</v>
      </c>
      <c r="K538" s="5">
        <f>MAX(Online_RAW!$L$2-Online_RAW!L538,0)</f>
        <v>0</v>
      </c>
      <c r="L538" s="5">
        <f>0.0039*(Online_RAW!M538)</f>
        <v>1.6184999999999998</v>
      </c>
      <c r="M538" s="10">
        <f>Online_RAW!$N$2-Online_RAW!N538</f>
        <v>0</v>
      </c>
      <c r="N538" s="5">
        <f>Online_RAW!C538*60</f>
        <v>119.9526315789474</v>
      </c>
      <c r="O538" s="5">
        <f>MAX(0, Online_RAW!D538*60)</f>
        <v>0</v>
      </c>
      <c r="P538" s="5">
        <f>_xlfn.IFNA(VLOOKUP(A538,Sampling!$D$7:$E$14,2,FALSE),0)</f>
        <v>0</v>
      </c>
      <c r="Q538">
        <f>_xlfn.IFNA(VLOOKUP(A538,Refill!$D$6:$G$8,2,FALSE),0)</f>
        <v>0</v>
      </c>
    </row>
    <row r="539" spans="1:17" x14ac:dyDescent="0.25">
      <c r="A539" s="5">
        <f>ROUND((Online_RAW!B539-General!$B$10)*24,3)</f>
        <v>8.9499999999999993</v>
      </c>
      <c r="B539" s="5">
        <f>General!$B$12+Online_ANA!K539/1000+Online_ANA!L539/1000+Online_ANA!M539/1000/General!$B$22-SUM($P$2:P539)/1000/General!$B$24+SUM($Q$2:Q539)/1000/General!$B$24</f>
        <v>1.0817381000000001</v>
      </c>
      <c r="C539" s="5">
        <f>Online_RAW!K539</f>
        <v>20.22</v>
      </c>
      <c r="D539" s="5">
        <f>Online_RAW!J539</f>
        <v>0.37</v>
      </c>
      <c r="E539" s="5">
        <f>(1-F539/100-G539/100)/(1-C539/100-D539/100-General!$B$17/100)</f>
        <v>1.0021914822305302</v>
      </c>
      <c r="F539" s="5">
        <f>N539*General!$B$14/(N539+O539)+O539*100/(N539+O539)</f>
        <v>20.809619799754216</v>
      </c>
      <c r="G539" s="5">
        <f>N539*General!$B$15/(N539+O539)</f>
        <v>3.9995141515275646E-2</v>
      </c>
      <c r="H539" s="5">
        <f>(N539+O539)*(1/General!$B$20)*((F539/100)-E539*(C539/100))*1000/B539</f>
        <v>26.981226007619163</v>
      </c>
      <c r="I539" s="5">
        <f>(N539+O539)*(1/General!$B$20)*((D539/100)*E539-(G539/100))*1000/B539</f>
        <v>16.368387919231871</v>
      </c>
      <c r="J539" s="5">
        <f t="shared" si="8"/>
        <v>0.60665841925083919</v>
      </c>
      <c r="K539" s="5">
        <f>MAX(Online_RAW!$L$2-Online_RAW!L539,0)</f>
        <v>0</v>
      </c>
      <c r="L539" s="5">
        <f>0.0039*(Online_RAW!M539)</f>
        <v>1.7381000000000135</v>
      </c>
      <c r="M539" s="10">
        <f>Online_RAW!$N$2-Online_RAW!N539</f>
        <v>0</v>
      </c>
      <c r="N539" s="5">
        <f>Online_RAW!C539*60</f>
        <v>119.95228571428559</v>
      </c>
      <c r="O539" s="5">
        <f>MAX(0, Online_RAW!D539*60)</f>
        <v>1.4571428571428579E-2</v>
      </c>
      <c r="P539" s="5">
        <f>_xlfn.IFNA(VLOOKUP(A539,Sampling!$D$7:$E$14,2,FALSE),0)</f>
        <v>0</v>
      </c>
      <c r="Q539">
        <f>_xlfn.IFNA(VLOOKUP(A539,Refill!$D$6:$G$8,2,FALSE),0)</f>
        <v>0</v>
      </c>
    </row>
    <row r="540" spans="1:17" x14ac:dyDescent="0.25">
      <c r="A540" s="5">
        <f>ROUND((Online_RAW!B540-General!$B$10)*24,3)</f>
        <v>8.9670000000000005</v>
      </c>
      <c r="B540" s="5">
        <f>General!$B$12+Online_ANA!K540/1000+Online_ANA!L540/1000+Online_ANA!M540/1000/General!$B$22-SUM($P$2:P540)/1000/General!$B$24+SUM($Q$2:Q540)/1000/General!$B$24</f>
        <v>1.0817381000000001</v>
      </c>
      <c r="C540" s="5">
        <f>Online_RAW!K540</f>
        <v>20.204999999999998</v>
      </c>
      <c r="D540" s="5">
        <f>Online_RAW!J540</f>
        <v>0.38</v>
      </c>
      <c r="E540" s="5">
        <f>(1-F540/100-G540/100)/(1-C540/100-D540/100-General!$B$17/100)</f>
        <v>1.0022497735617519</v>
      </c>
      <c r="F540" s="5">
        <f>N540*General!$B$14/(N540+O540)+O540*100/(N540+O540)</f>
        <v>20.8</v>
      </c>
      <c r="G540" s="5">
        <f>N540*General!$B$15/(N540+O540)</f>
        <v>0.04</v>
      </c>
      <c r="H540" s="5">
        <f>(N540+O540)*(1/General!$B$20)*((F540/100)-E540*(C540/100))*1000/B540</f>
        <v>27.226668359208144</v>
      </c>
      <c r="I540" s="5">
        <f>(N540+O540)*(1/General!$B$20)*((D540/100)*E540-(G540/100))*1000/B540</f>
        <v>16.887374071364697</v>
      </c>
      <c r="J540" s="5">
        <f t="shared" si="8"/>
        <v>0.62025121283902274</v>
      </c>
      <c r="K540" s="5">
        <f>MAX(Online_RAW!$L$2-Online_RAW!L540,0)</f>
        <v>0</v>
      </c>
      <c r="L540" s="5">
        <f>0.0039*(Online_RAW!M540)</f>
        <v>1.7381000000000135</v>
      </c>
      <c r="M540" s="10">
        <f>Online_RAW!$N$2-Online_RAW!N540</f>
        <v>0</v>
      </c>
      <c r="N540" s="5">
        <f>Online_RAW!C540*60</f>
        <v>120.1251818181816</v>
      </c>
      <c r="O540" s="5">
        <f>MAX(0, Online_RAW!D540*60)</f>
        <v>0</v>
      </c>
      <c r="P540" s="5">
        <f>_xlfn.IFNA(VLOOKUP(A540,Sampling!$D$7:$E$14,2,FALSE),0)</f>
        <v>0</v>
      </c>
      <c r="Q540">
        <f>_xlfn.IFNA(VLOOKUP(A540,Refill!$D$6:$G$8,2,FALSE),0)</f>
        <v>0</v>
      </c>
    </row>
    <row r="541" spans="1:17" x14ac:dyDescent="0.25">
      <c r="A541" s="5">
        <f>ROUND((Online_RAW!B541-General!$B$10)*24,3)</f>
        <v>8.9830000000000005</v>
      </c>
      <c r="B541" s="5">
        <f>General!$B$12+Online_ANA!K541/1000+Online_ANA!L541/1000+Online_ANA!M541/1000/General!$B$22-SUM($P$2:P541)/1000/General!$B$24+SUM($Q$2:Q541)/1000/General!$B$24</f>
        <v>1.0817823</v>
      </c>
      <c r="C541" s="5">
        <f>Online_RAW!K541</f>
        <v>20.190000000000001</v>
      </c>
      <c r="D541" s="5">
        <f>Online_RAW!J541</f>
        <v>0.38</v>
      </c>
      <c r="E541" s="5">
        <f>(1-F541/100-G541/100)/(1-C541/100-D541/100-General!$B$17/100)</f>
        <v>1.0020594664861997</v>
      </c>
      <c r="F541" s="5">
        <f>N541*General!$B$14/(N541+O541)+O541*100/(N541+O541)</f>
        <v>20.8</v>
      </c>
      <c r="G541" s="5">
        <f>N541*General!$B$15/(N541+O541)</f>
        <v>0.04</v>
      </c>
      <c r="H541" s="5">
        <f>(N541+O541)*(1/General!$B$20)*((F541/100)-E541*(C541/100))*1000/B541</f>
        <v>28.090387353120846</v>
      </c>
      <c r="I541" s="5">
        <f>(N541+O541)*(1/General!$B$20)*((D541/100)*E541-(G541/100))*1000/B541</f>
        <v>16.840937585728902</v>
      </c>
      <c r="J541" s="5">
        <f t="shared" si="8"/>
        <v>0.59952671260896195</v>
      </c>
      <c r="K541" s="5">
        <f>MAX(Online_RAW!$L$2-Online_RAW!L541,0)</f>
        <v>0</v>
      </c>
      <c r="L541" s="5">
        <f>0.0039*(Online_RAW!M541)</f>
        <v>1.7823</v>
      </c>
      <c r="M541" s="10">
        <f>Online_RAW!$N$2-Online_RAW!N541</f>
        <v>0</v>
      </c>
      <c r="N541" s="5">
        <f>Online_RAW!C541*60</f>
        <v>119.8251818181816</v>
      </c>
      <c r="O541" s="5">
        <f>MAX(0, Online_RAW!D541*60)</f>
        <v>0</v>
      </c>
      <c r="P541" s="5">
        <f>_xlfn.IFNA(VLOOKUP(A541,Sampling!$D$7:$E$14,2,FALSE),0)</f>
        <v>0</v>
      </c>
      <c r="Q541">
        <f>_xlfn.IFNA(VLOOKUP(A541,Refill!$D$6:$G$8,2,FALSE),0)</f>
        <v>0</v>
      </c>
    </row>
    <row r="542" spans="1:17" x14ac:dyDescent="0.25">
      <c r="A542" s="5">
        <f>ROUND((Online_RAW!B542-General!$B$10)*24,3)</f>
        <v>9</v>
      </c>
      <c r="B542" s="5">
        <f>General!$B$12+Online_ANA!K542/1000+Online_ANA!L542/1000+Online_ANA!M542/1000/General!$B$22-SUM($P$2:P542)/1000/General!$B$24+SUM($Q$2:Q542)/1000/General!$B$24</f>
        <v>1.0819383</v>
      </c>
      <c r="C542" s="5">
        <f>Online_RAW!K542</f>
        <v>20.2</v>
      </c>
      <c r="D542" s="5">
        <f>Online_RAW!J542</f>
        <v>0.39</v>
      </c>
      <c r="E542" s="5">
        <f>(1-F542/100-G542/100)/(1-C542/100-D542/100-General!$B$17/100)</f>
        <v>1.0023132253178859</v>
      </c>
      <c r="F542" s="5">
        <f>N542*General!$B$14/(N542+O542)+O542*100/(N542+O542)</f>
        <v>20.8</v>
      </c>
      <c r="G542" s="5">
        <f>N542*General!$B$15/(N542+O542)</f>
        <v>0.04</v>
      </c>
      <c r="H542" s="5">
        <f>(N542+O542)*(1/General!$B$20)*((F542/100)-E542*(C542/100))*1000/B542</f>
        <v>27.398718993725172</v>
      </c>
      <c r="I542" s="5">
        <f>(N542+O542)*(1/General!$B$20)*((D542/100)*E542-(G542/100))*1000/B542</f>
        <v>17.377085542113143</v>
      </c>
      <c r="J542" s="5">
        <f t="shared" si="8"/>
        <v>0.6342298538151665</v>
      </c>
      <c r="K542" s="5">
        <f>MAX(Online_RAW!$L$2-Online_RAW!L542,0)</f>
        <v>0</v>
      </c>
      <c r="L542" s="5">
        <f>0.0039*(Online_RAW!M542)</f>
        <v>1.9382999999999999</v>
      </c>
      <c r="M542" s="10">
        <f>Online_RAW!$N$2-Online_RAW!N542</f>
        <v>0</v>
      </c>
      <c r="N542" s="5">
        <f>Online_RAW!C542*60</f>
        <v>120.0916363636362</v>
      </c>
      <c r="O542" s="5">
        <f>MAX(0, Online_RAW!D542*60)</f>
        <v>0</v>
      </c>
      <c r="P542" s="5">
        <f>_xlfn.IFNA(VLOOKUP(A542,Sampling!$D$7:$E$14,2,FALSE),0)</f>
        <v>0</v>
      </c>
      <c r="Q542">
        <f>_xlfn.IFNA(VLOOKUP(A542,Refill!$D$6:$G$8,2,FALSE),0)</f>
        <v>0</v>
      </c>
    </row>
    <row r="543" spans="1:17" x14ac:dyDescent="0.25">
      <c r="A543" s="5">
        <f>ROUND((Online_RAW!B543-General!$B$10)*24,3)</f>
        <v>9.0169999999999995</v>
      </c>
      <c r="B543" s="5">
        <f>General!$B$12+Online_ANA!K543/1000+Online_ANA!L543/1000+Online_ANA!M543/1000/General!$B$22-SUM($P$2:P543)/1000/General!$B$24+SUM($Q$2:Q543)/1000/General!$B$24</f>
        <v>1.0819383</v>
      </c>
      <c r="C543" s="5">
        <f>Online_RAW!K543</f>
        <v>20.190000000000001</v>
      </c>
      <c r="D543" s="5">
        <f>Online_RAW!J543</f>
        <v>0.39</v>
      </c>
      <c r="E543" s="5">
        <f>(1-F543/100-G543/100)/(1-C543/100-D543/100-General!$B$17/100)</f>
        <v>1.0021726597780114</v>
      </c>
      <c r="F543" s="5">
        <f>N543*General!$B$14/(N543+O543)+O543*100/(N543+O543)</f>
        <v>20.801080306905373</v>
      </c>
      <c r="G543" s="5">
        <f>N543*General!$B$15/(N543+O543)</f>
        <v>3.9999454390451827E-2</v>
      </c>
      <c r="H543" s="5">
        <f>(N543+O543)*(1/General!$B$20)*((F543/100)-E543*(C543/100))*1000/B543</f>
        <v>28.059709004488187</v>
      </c>
      <c r="I543" s="5">
        <f>(N543+O543)*(1/General!$B$20)*((D543/100)*E543-(G543/100))*1000/B543</f>
        <v>17.356208042960425</v>
      </c>
      <c r="J543" s="5">
        <f t="shared" si="8"/>
        <v>0.61854554657656202</v>
      </c>
      <c r="K543" s="5">
        <f>MAX(Online_RAW!$L$2-Online_RAW!L543,0)</f>
        <v>0</v>
      </c>
      <c r="L543" s="5">
        <f>0.0039*(Online_RAW!M543)</f>
        <v>1.9382999999999999</v>
      </c>
      <c r="M543" s="10">
        <f>Online_RAW!$N$2-Online_RAW!N543</f>
        <v>0</v>
      </c>
      <c r="N543" s="5">
        <f>Online_RAW!C543*60</f>
        <v>119.964272727273</v>
      </c>
      <c r="O543" s="5">
        <f>MAX(0, Online_RAW!D543*60)</f>
        <v>1.6363636363636381E-3</v>
      </c>
      <c r="P543" s="5">
        <f>_xlfn.IFNA(VLOOKUP(A543,Sampling!$D$7:$E$14,2,FALSE),0)</f>
        <v>0</v>
      </c>
      <c r="Q543">
        <f>_xlfn.IFNA(VLOOKUP(A543,Refill!$D$6:$G$8,2,FALSE),0)</f>
        <v>0</v>
      </c>
    </row>
    <row r="544" spans="1:17" x14ac:dyDescent="0.25">
      <c r="A544" s="5">
        <f>ROUND((Online_RAW!B544-General!$B$10)*24,3)</f>
        <v>9.0329999999999995</v>
      </c>
      <c r="B544" s="5">
        <f>General!$B$12+Online_ANA!K544/1000+Online_ANA!L544/1000+Online_ANA!M544/1000/General!$B$22-SUM($P$2:P544)/1000/General!$B$24+SUM($Q$2:Q544)/1000/General!$B$24</f>
        <v>1.0821021000000002</v>
      </c>
      <c r="C544" s="5">
        <f>Online_RAW!K544</f>
        <v>20.184999999999999</v>
      </c>
      <c r="D544" s="5">
        <f>Online_RAW!J544</f>
        <v>0.39</v>
      </c>
      <c r="E544" s="5">
        <f>(1-F544/100-G544/100)/(1-C544/100-D544/100-General!$B$17/100)</f>
        <v>1.0021228941474341</v>
      </c>
      <c r="F544" s="5">
        <f>N544*General!$B$14/(N544+O544)+O544*100/(N544+O544)</f>
        <v>20.8</v>
      </c>
      <c r="G544" s="5">
        <f>N544*General!$B$15/(N544+O544)</f>
        <v>0.04</v>
      </c>
      <c r="H544" s="5">
        <f>(N544+O544)*(1/General!$B$20)*((F544/100)-E544*(C544/100))*1000/B544</f>
        <v>28.314613953499212</v>
      </c>
      <c r="I544" s="5">
        <f>(N544+O544)*(1/General!$B$20)*((D544/100)*E544-(G544/100))*1000/B544</f>
        <v>17.361824874076873</v>
      </c>
      <c r="J544" s="5">
        <f t="shared" si="8"/>
        <v>0.61317540484888877</v>
      </c>
      <c r="K544" s="5">
        <f>MAX(Online_RAW!$L$2-Online_RAW!L544,0)</f>
        <v>0</v>
      </c>
      <c r="L544" s="5">
        <f>0.0039*(Online_RAW!M544)</f>
        <v>2.1021000000000001</v>
      </c>
      <c r="M544" s="10">
        <f>Online_RAW!$N$2-Online_RAW!N544</f>
        <v>0</v>
      </c>
      <c r="N544" s="5">
        <f>Online_RAW!C544*60</f>
        <v>120.029727272727</v>
      </c>
      <c r="O544" s="5">
        <f>MAX(0, Online_RAW!D544*60)</f>
        <v>0</v>
      </c>
      <c r="P544" s="5">
        <f>_xlfn.IFNA(VLOOKUP(A544,Sampling!$D$7:$E$14,2,FALSE),0)</f>
        <v>0</v>
      </c>
      <c r="Q544">
        <f>_xlfn.IFNA(VLOOKUP(A544,Refill!$D$6:$G$8,2,FALSE),0)</f>
        <v>0</v>
      </c>
    </row>
    <row r="545" spans="1:17" x14ac:dyDescent="0.25">
      <c r="A545" s="5">
        <f>ROUND((Online_RAW!B545-General!$B$10)*24,3)</f>
        <v>9.0500000000000007</v>
      </c>
      <c r="B545" s="5">
        <f>General!$B$12+Online_ANA!K545/1000+Online_ANA!L545/1000+Online_ANA!M545/1000/General!$B$22-SUM($P$2:P545)/1000/General!$B$24+SUM($Q$2:Q545)/1000/General!$B$24</f>
        <v>1.0821021000000002</v>
      </c>
      <c r="C545" s="5">
        <f>Online_RAW!K545</f>
        <v>20.170000000000002</v>
      </c>
      <c r="D545" s="5">
        <f>Online_RAW!J545</f>
        <v>0.39</v>
      </c>
      <c r="E545" s="5">
        <f>(1-F545/100-G545/100)/(1-C545/100-D545/100-General!$B$17/100)</f>
        <v>1.0017459538662472</v>
      </c>
      <c r="F545" s="5">
        <f>N545*General!$B$14/(N545+O545)+O545*100/(N545+O545)</f>
        <v>20.814756646216768</v>
      </c>
      <c r="G545" s="5">
        <f>N545*General!$B$15/(N545+O545)</f>
        <v>3.9992547148375371E-2</v>
      </c>
      <c r="H545" s="5">
        <f>(N545+O545)*(1/General!$B$20)*((F545/100)-E545*(C545/100))*1000/B545</f>
        <v>30.164427043197275</v>
      </c>
      <c r="I545" s="5">
        <f>(N545+O545)*(1/General!$B$20)*((D545/100)*E545-(G545/100))*1000/B545</f>
        <v>17.354563712877781</v>
      </c>
      <c r="J545" s="5">
        <f t="shared" si="8"/>
        <v>0.57533211845943566</v>
      </c>
      <c r="K545" s="5">
        <f>MAX(Online_RAW!$L$2-Online_RAW!L545,0)</f>
        <v>0</v>
      </c>
      <c r="L545" s="5">
        <f>0.0039*(Online_RAW!M545)</f>
        <v>2.1021000000000001</v>
      </c>
      <c r="M545" s="10">
        <f>Online_RAW!$N$2-Online_RAW!N545</f>
        <v>0</v>
      </c>
      <c r="N545" s="5">
        <f>Online_RAW!C545*60</f>
        <v>120.00490909090919</v>
      </c>
      <c r="O545" s="5">
        <f>MAX(0, Online_RAW!D545*60)</f>
        <v>2.2363636363636381E-2</v>
      </c>
      <c r="P545" s="5">
        <f>_xlfn.IFNA(VLOOKUP(A545,Sampling!$D$7:$E$14,2,FALSE),0)</f>
        <v>0</v>
      </c>
      <c r="Q545">
        <f>_xlfn.IFNA(VLOOKUP(A545,Refill!$D$6:$G$8,2,FALSE),0)</f>
        <v>0</v>
      </c>
    </row>
    <row r="546" spans="1:17" x14ac:dyDescent="0.25">
      <c r="A546" s="5">
        <f>ROUND((Online_RAW!B546-General!$B$10)*24,3)</f>
        <v>9.0670000000000002</v>
      </c>
      <c r="B546" s="5">
        <f>General!$B$12+Online_ANA!K546/1000+Online_ANA!L546/1000+Online_ANA!M546/1000/General!$B$22-SUM($P$2:P546)/1000/General!$B$24+SUM($Q$2:Q546)/1000/General!$B$24</f>
        <v>1.0821021000000002</v>
      </c>
      <c r="C546" s="5">
        <f>Online_RAW!K546</f>
        <v>20.170000000000002</v>
      </c>
      <c r="D546" s="5">
        <f>Online_RAW!J546</f>
        <v>0.4</v>
      </c>
      <c r="E546" s="5">
        <f>(1-F546/100-G546/100)/(1-C546/100-D546/100-General!$B$17/100)</f>
        <v>1.0020093275436337</v>
      </c>
      <c r="F546" s="5">
        <f>N546*General!$B$14/(N546+O546)+O546*100/(N546+O546)</f>
        <v>20.803962842909048</v>
      </c>
      <c r="G546" s="5">
        <f>N546*General!$B$15/(N546+O546)</f>
        <v>3.9997998564187356E-2</v>
      </c>
      <c r="H546" s="5">
        <f>(N546+O546)*(1/General!$B$20)*((F546/100)-E546*(C546/100))*1000/B546</f>
        <v>29.33964871023224</v>
      </c>
      <c r="I546" s="5">
        <f>(N546+O546)*(1/General!$B$20)*((D546/100)*E546-(G546/100))*1000/B546</f>
        <v>17.838379402944629</v>
      </c>
      <c r="J546" s="5">
        <f t="shared" si="8"/>
        <v>0.6079956709476031</v>
      </c>
      <c r="K546" s="5">
        <f>MAX(Online_RAW!$L$2-Online_RAW!L546,0)</f>
        <v>0</v>
      </c>
      <c r="L546" s="5">
        <f>0.0039*(Online_RAW!M546)</f>
        <v>2.1021000000000001</v>
      </c>
      <c r="M546" s="10">
        <f>Online_RAW!$N$2-Online_RAW!N546</f>
        <v>0</v>
      </c>
      <c r="N546" s="5">
        <f>Online_RAW!C546*60</f>
        <v>119.907913043478</v>
      </c>
      <c r="O546" s="5">
        <f>MAX(0, Online_RAW!D546*60)</f>
        <v>6.0000000000000001E-3</v>
      </c>
      <c r="P546" s="5">
        <f>_xlfn.IFNA(VLOOKUP(A546,Sampling!$D$7:$E$14,2,FALSE),0)</f>
        <v>0</v>
      </c>
      <c r="Q546">
        <f>_xlfn.IFNA(VLOOKUP(A546,Refill!$D$6:$G$8,2,FALSE),0)</f>
        <v>0</v>
      </c>
    </row>
    <row r="547" spans="1:17" x14ac:dyDescent="0.25">
      <c r="A547" s="5">
        <f>ROUND((Online_RAW!B547-General!$B$10)*24,3)</f>
        <v>9.0830000000000002</v>
      </c>
      <c r="B547" s="5">
        <f>General!$B$12+Online_ANA!K547/1000+Online_ANA!L547/1000+Online_ANA!M547/1000/General!$B$22-SUM($P$2:P547)/1000/General!$B$24+SUM($Q$2:Q547)/1000/General!$B$24</f>
        <v>1.0821021000000002</v>
      </c>
      <c r="C547" s="5">
        <f>Online_RAW!K547</f>
        <v>20.163333333333298</v>
      </c>
      <c r="D547" s="5">
        <f>Online_RAW!J547</f>
        <v>0.4</v>
      </c>
      <c r="E547" s="5">
        <f>(1-F547/100-G547/100)/(1-C547/100-D547/100-General!$B$17/100)</f>
        <v>1.0019749087598642</v>
      </c>
      <c r="F547" s="5">
        <f>N547*General!$B$14/(N547+O547)+O547*100/(N547+O547)</f>
        <v>20.8</v>
      </c>
      <c r="G547" s="5">
        <f>N547*General!$B$15/(N547+O547)</f>
        <v>0.04</v>
      </c>
      <c r="H547" s="5">
        <f>(N547+O547)*(1/General!$B$20)*((F547/100)-E547*(C547/100))*1000/B547</f>
        <v>29.520415049766715</v>
      </c>
      <c r="I547" s="5">
        <f>(N547+O547)*(1/General!$B$20)*((D547/100)*E547-(G547/100))*1000/B547</f>
        <v>17.844922880937748</v>
      </c>
      <c r="J547" s="5">
        <f t="shared" si="8"/>
        <v>0.60449430845921548</v>
      </c>
      <c r="K547" s="5">
        <f>MAX(Online_RAW!$L$2-Online_RAW!L547,0)</f>
        <v>0</v>
      </c>
      <c r="L547" s="5">
        <f>0.0039*(Online_RAW!M547)</f>
        <v>2.1021000000000001</v>
      </c>
      <c r="M547" s="10">
        <f>Online_RAW!$N$2-Online_RAW!N547</f>
        <v>0</v>
      </c>
      <c r="N547" s="5">
        <f>Online_RAW!C547*60</f>
        <v>119.9631428571426</v>
      </c>
      <c r="O547" s="5">
        <f>MAX(0, Online_RAW!D547*60)</f>
        <v>0</v>
      </c>
      <c r="P547" s="5">
        <f>_xlfn.IFNA(VLOOKUP(A547,Sampling!$D$7:$E$14,2,FALSE),0)</f>
        <v>0</v>
      </c>
      <c r="Q547">
        <f>_xlfn.IFNA(VLOOKUP(A547,Refill!$D$6:$G$8,2,FALSE),0)</f>
        <v>0</v>
      </c>
    </row>
    <row r="548" spans="1:17" x14ac:dyDescent="0.25">
      <c r="A548" s="5">
        <f>ROUND((Online_RAW!B548-General!$B$10)*24,3)</f>
        <v>9.1</v>
      </c>
      <c r="B548" s="5">
        <f>General!$B$12+Online_ANA!K548/1000+Online_ANA!L548/1000+Online_ANA!M548/1000/General!$B$22-SUM($P$2:P548)/1000/General!$B$24+SUM($Q$2:Q548)/1000/General!$B$24</f>
        <v>1.0821931</v>
      </c>
      <c r="C548" s="5">
        <f>Online_RAW!K548</f>
        <v>20.149999999999999</v>
      </c>
      <c r="D548" s="5">
        <f>Online_RAW!J548</f>
        <v>0.41</v>
      </c>
      <c r="E548" s="5">
        <f>(1-F548/100-G548/100)/(1-C548/100-D548/100-General!$B$17/100)</f>
        <v>1.0019326352479567</v>
      </c>
      <c r="F548" s="5">
        <f>N548*General!$B$14/(N548+O548)+O548*100/(N548+O548)</f>
        <v>20.799999999999997</v>
      </c>
      <c r="G548" s="5">
        <f>N548*General!$B$15/(N548+O548)</f>
        <v>0.04</v>
      </c>
      <c r="H548" s="5">
        <f>(N548+O548)*(1/General!$B$20)*((F548/100)-E548*(C548/100))*1000/B548</f>
        <v>30.193216208983177</v>
      </c>
      <c r="I548" s="5">
        <f>(N548+O548)*(1/General!$B$20)*((D548/100)*E548-(G548/100))*1000/B548</f>
        <v>18.321379490918019</v>
      </c>
      <c r="J548" s="5">
        <f t="shared" si="8"/>
        <v>0.60680450085562554</v>
      </c>
      <c r="K548" s="5">
        <f>MAX(Online_RAW!$L$2-Online_RAW!L548,0)</f>
        <v>0</v>
      </c>
      <c r="L548" s="5">
        <f>0.0039*(Online_RAW!M548)</f>
        <v>2.1930999999999865</v>
      </c>
      <c r="M548" s="10">
        <f>Online_RAW!$N$2-Online_RAW!N548</f>
        <v>0</v>
      </c>
      <c r="N548" s="5">
        <f>Online_RAW!C548*60</f>
        <v>119.85371428571401</v>
      </c>
      <c r="O548" s="5">
        <f>MAX(0, Online_RAW!D548*60)</f>
        <v>0</v>
      </c>
      <c r="P548" s="5">
        <f>_xlfn.IFNA(VLOOKUP(A548,Sampling!$D$7:$E$14,2,FALSE),0)</f>
        <v>0</v>
      </c>
      <c r="Q548">
        <f>_xlfn.IFNA(VLOOKUP(A548,Refill!$D$6:$G$8,2,FALSE),0)</f>
        <v>0</v>
      </c>
    </row>
    <row r="549" spans="1:17" x14ac:dyDescent="0.25">
      <c r="A549" s="5">
        <f>ROUND((Online_RAW!B549-General!$B$10)*24,3)</f>
        <v>9.1170000000000009</v>
      </c>
      <c r="B549" s="5">
        <f>General!$B$12+Online_ANA!K549/1000+Online_ANA!L549/1000+Online_ANA!M549/1000/General!$B$22-SUM($P$2:P549)/1000/General!$B$24+SUM($Q$2:Q549)/1000/General!$B$24</f>
        <v>1.0821931</v>
      </c>
      <c r="C549" s="5">
        <f>Online_RAW!K549</f>
        <v>20.14</v>
      </c>
      <c r="D549" s="5">
        <f>Online_RAW!J549</f>
        <v>0.41</v>
      </c>
      <c r="E549" s="5">
        <f>(1-F549/100-G549/100)/(1-C549/100-D549/100-General!$B$17/100)</f>
        <v>1.001494305515239</v>
      </c>
      <c r="F549" s="5">
        <f>N549*General!$B$14/(N549+O549)+O549*100/(N549+O549)</f>
        <v>20.824628747769854</v>
      </c>
      <c r="G549" s="5">
        <f>N549*General!$B$15/(N549+O549)</f>
        <v>3.9987561238500079E-2</v>
      </c>
      <c r="H549" s="5">
        <f>(N549+O549)*(1/General!$B$20)*((F549/100)-E549*(C549/100))*1000/B549</f>
        <v>32.334802683447329</v>
      </c>
      <c r="I549" s="5">
        <f>(N549+O549)*(1/General!$B$20)*((D549/100)*E549-(G549/100))*1000/B549</f>
        <v>18.309362017128642</v>
      </c>
      <c r="J549" s="5">
        <f t="shared" si="8"/>
        <v>0.56624319611207896</v>
      </c>
      <c r="K549" s="5">
        <f>MAX(Online_RAW!$L$2-Online_RAW!L549,0)</f>
        <v>0</v>
      </c>
      <c r="L549" s="5">
        <f>0.0039*(Online_RAW!M549)</f>
        <v>2.1930999999999865</v>
      </c>
      <c r="M549" s="10">
        <f>Online_RAW!$N$2-Online_RAW!N549</f>
        <v>0</v>
      </c>
      <c r="N549" s="5">
        <f>Online_RAW!C549*60</f>
        <v>119.79189473684221</v>
      </c>
      <c r="O549" s="5">
        <f>MAX(0, Online_RAW!D549*60)</f>
        <v>3.7263157894736817E-2</v>
      </c>
      <c r="P549" s="5">
        <f>_xlfn.IFNA(VLOOKUP(A549,Sampling!$D$7:$E$14,2,FALSE),0)</f>
        <v>0</v>
      </c>
      <c r="Q549">
        <f>_xlfn.IFNA(VLOOKUP(A549,Refill!$D$6:$G$8,2,FALSE),0)</f>
        <v>0</v>
      </c>
    </row>
    <row r="550" spans="1:17" x14ac:dyDescent="0.25">
      <c r="A550" s="5">
        <f>ROUND((Online_RAW!B550-General!$B$10)*24,3)</f>
        <v>9.1329999999999991</v>
      </c>
      <c r="B550" s="5">
        <f>General!$B$12+Online_ANA!K550/1000+Online_ANA!L550/1000+Online_ANA!M550/1000/General!$B$22-SUM($P$2:P550)/1000/General!$B$24+SUM($Q$2:Q550)/1000/General!$B$24</f>
        <v>1.0822620000000001</v>
      </c>
      <c r="C550" s="5">
        <f>Online_RAW!K550</f>
        <v>20.135000000000002</v>
      </c>
      <c r="D550" s="5">
        <f>Online_RAW!J550</f>
        <v>0.42</v>
      </c>
      <c r="E550" s="5">
        <f>(1-F550/100-G550/100)/(1-C550/100-D550/100-General!$B$17/100)</f>
        <v>1.0018692316678999</v>
      </c>
      <c r="F550" s="5">
        <f>N550*General!$B$14/(N550+O550)+O550*100/(N550+O550)</f>
        <v>20.8</v>
      </c>
      <c r="G550" s="5">
        <f>N550*General!$B$15/(N550+O550)</f>
        <v>0.04</v>
      </c>
      <c r="H550" s="5">
        <f>(N550+O550)*(1/General!$B$20)*((F550/100)-E550*(C550/100))*1000/B550</f>
        <v>31.02185187052304</v>
      </c>
      <c r="I550" s="5">
        <f>(N550+O550)*(1/General!$B$20)*((D550/100)*E550-(G550/100))*1000/B550</f>
        <v>18.829063682483465</v>
      </c>
      <c r="J550" s="5">
        <f t="shared" si="8"/>
        <v>0.60696130460138131</v>
      </c>
      <c r="K550" s="5">
        <f>MAX(Online_RAW!$L$2-Online_RAW!L550,0)</f>
        <v>0</v>
      </c>
      <c r="L550" s="5">
        <f>0.0039*(Online_RAW!M550)</f>
        <v>2.262</v>
      </c>
      <c r="M550" s="10">
        <f>Online_RAW!$N$2-Online_RAW!N550</f>
        <v>0</v>
      </c>
      <c r="N550" s="5">
        <f>Online_RAW!C550*60</f>
        <v>119.95009090909079</v>
      </c>
      <c r="O550" s="5">
        <f>MAX(0, Online_RAW!D550*60)</f>
        <v>0</v>
      </c>
      <c r="P550" s="5">
        <f>_xlfn.IFNA(VLOOKUP(A550,Sampling!$D$7:$E$14,2,FALSE),0)</f>
        <v>0</v>
      </c>
      <c r="Q550">
        <f>_xlfn.IFNA(VLOOKUP(A550,Refill!$D$6:$G$8,2,FALSE),0)</f>
        <v>0</v>
      </c>
    </row>
    <row r="551" spans="1:17" x14ac:dyDescent="0.25">
      <c r="A551" s="5">
        <f>ROUND((Online_RAW!B551-General!$B$10)*24,3)</f>
        <v>9.15</v>
      </c>
      <c r="B551" s="5">
        <f>General!$B$12+Online_ANA!K551/1000+Online_ANA!L551/1000+Online_ANA!M551/1000/General!$B$22-SUM($P$2:P551)/1000/General!$B$24+SUM($Q$2:Q551)/1000/General!$B$24</f>
        <v>1.0825762285714287</v>
      </c>
      <c r="C551" s="5">
        <f>Online_RAW!K551</f>
        <v>20.13</v>
      </c>
      <c r="D551" s="5">
        <f>Online_RAW!J551</f>
        <v>0.42</v>
      </c>
      <c r="E551" s="5">
        <f>(1-F551/100-G551/100)/(1-C551/100-D551/100-General!$B$17/100)</f>
        <v>1.0016441645446172</v>
      </c>
      <c r="F551" s="5">
        <f>N551*General!$B$14/(N551+O551)+O551*100/(N551+O551)</f>
        <v>20.812781307179144</v>
      </c>
      <c r="G551" s="5">
        <f>N551*General!$B$15/(N551+O551)</f>
        <v>3.9993544794353963E-2</v>
      </c>
      <c r="H551" s="5">
        <f>(N551+O551)*(1/General!$B$20)*((F551/100)-E551*(C551/100))*1000/B551</f>
        <v>32.126345697126737</v>
      </c>
      <c r="I551" s="5">
        <f>(N551+O551)*(1/General!$B$20)*((D551/100)*E551-(G551/100))*1000/B551</f>
        <v>18.825149444200864</v>
      </c>
      <c r="J551" s="5">
        <f t="shared" si="8"/>
        <v>0.58597232382656317</v>
      </c>
      <c r="K551" s="5">
        <f>MAX(Online_RAW!$L$2-Online_RAW!L551,0)</f>
        <v>0</v>
      </c>
      <c r="L551" s="5">
        <f>0.0039*(Online_RAW!M551)</f>
        <v>2.576228571428576</v>
      </c>
      <c r="M551" s="10">
        <f>Online_RAW!$N$2-Online_RAW!N551</f>
        <v>0</v>
      </c>
      <c r="N551" s="5">
        <f>Online_RAW!C551*60</f>
        <v>119.96836363636379</v>
      </c>
      <c r="O551" s="5">
        <f>MAX(0, Online_RAW!D551*60)</f>
        <v>1.9363636363636378E-2</v>
      </c>
      <c r="P551" s="5">
        <f>_xlfn.IFNA(VLOOKUP(A551,Sampling!$D$7:$E$14,2,FALSE),0)</f>
        <v>0</v>
      </c>
      <c r="Q551">
        <f>_xlfn.IFNA(VLOOKUP(A551,Refill!$D$6:$G$8,2,FALSE),0)</f>
        <v>0</v>
      </c>
    </row>
    <row r="552" spans="1:17" x14ac:dyDescent="0.25">
      <c r="A552" s="5">
        <f>ROUND((Online_RAW!B552-General!$B$10)*24,3)</f>
        <v>9.1669999999999998</v>
      </c>
      <c r="B552" s="5">
        <f>General!$B$12+Online_ANA!K552/1000+Online_ANA!L552/1000+Online_ANA!M552/1000/General!$B$22-SUM($P$2:P552)/1000/General!$B$24+SUM($Q$2:Q552)/1000/General!$B$24</f>
        <v>1.0827924</v>
      </c>
      <c r="C552" s="5">
        <f>Online_RAW!K552</f>
        <v>20.13</v>
      </c>
      <c r="D552" s="5">
        <f>Online_RAW!J552</f>
        <v>0.42</v>
      </c>
      <c r="E552" s="5">
        <f>(1-F552/100-G552/100)/(1-C552/100-D552/100-General!$B$17/100)</f>
        <v>1.0018058361118549</v>
      </c>
      <c r="F552" s="5">
        <f>N552*General!$B$14/(N552+O552)+O552*100/(N552+O552)</f>
        <v>20.8</v>
      </c>
      <c r="G552" s="5">
        <f>N552*General!$B$15/(N552+O552)</f>
        <v>0.04</v>
      </c>
      <c r="H552" s="5">
        <f>(N552+O552)*(1/General!$B$20)*((F552/100)-E552*(C552/100))*1000/B552</f>
        <v>31.323361582125056</v>
      </c>
      <c r="I552" s="5">
        <f>(N552+O552)*(1/General!$B$20)*((D552/100)*E552-(G552/100))*1000/B552</f>
        <v>18.822161312534263</v>
      </c>
      <c r="J552" s="5">
        <f t="shared" si="8"/>
        <v>0.60089851030788755</v>
      </c>
      <c r="K552" s="5">
        <f>MAX(Online_RAW!$L$2-Online_RAW!L552,0)</f>
        <v>0</v>
      </c>
      <c r="L552" s="5">
        <f>0.0039*(Online_RAW!M552)</f>
        <v>2.7923999999999998</v>
      </c>
      <c r="M552" s="10">
        <f>Online_RAW!$N$2-Online_RAW!N552</f>
        <v>0</v>
      </c>
      <c r="N552" s="5">
        <f>Online_RAW!C552*60</f>
        <v>119.973272727273</v>
      </c>
      <c r="O552" s="5">
        <f>MAX(0, Online_RAW!D552*60)</f>
        <v>0</v>
      </c>
      <c r="P552" s="5">
        <f>_xlfn.IFNA(VLOOKUP(A552,Sampling!$D$7:$E$14,2,FALSE),0)</f>
        <v>0</v>
      </c>
      <c r="Q552">
        <f>_xlfn.IFNA(VLOOKUP(A552,Refill!$D$6:$G$8,2,FALSE),0)</f>
        <v>0</v>
      </c>
    </row>
    <row r="553" spans="1:17" x14ac:dyDescent="0.25">
      <c r="A553" s="5">
        <f>ROUND((Online_RAW!B553-General!$B$10)*24,3)</f>
        <v>9.1829999999999998</v>
      </c>
      <c r="B553" s="5">
        <f>General!$B$12+Online_ANA!K553/1000+Online_ANA!L553/1000+Online_ANA!M553/1000/General!$B$22-SUM($P$2:P553)/1000/General!$B$24+SUM($Q$2:Q553)/1000/General!$B$24</f>
        <v>1.0827924</v>
      </c>
      <c r="C553" s="5">
        <f>Online_RAW!K553</f>
        <v>20.12</v>
      </c>
      <c r="D553" s="5">
        <f>Online_RAW!J553</f>
        <v>0.42499999999999999</v>
      </c>
      <c r="E553" s="5">
        <f>(1-F553/100-G553/100)/(1-C553/100-D553/100-General!$B$17/100)</f>
        <v>1.0017424485782984</v>
      </c>
      <c r="F553" s="5">
        <f>N553*General!$B$14/(N553+O553)+O553*100/(N553+O553)</f>
        <v>20.8</v>
      </c>
      <c r="G553" s="5">
        <f>N553*General!$B$15/(N553+O553)</f>
        <v>0.04</v>
      </c>
      <c r="H553" s="5">
        <f>(N553+O553)*(1/General!$B$20)*((F553/100)-E553*(C553/100))*1000/B553</f>
        <v>31.8637095786248</v>
      </c>
      <c r="I553" s="5">
        <f>(N553+O553)*(1/General!$B$20)*((D553/100)*E553-(G553/100))*1000/B553</f>
        <v>19.057722719446776</v>
      </c>
      <c r="J553" s="5">
        <f t="shared" si="8"/>
        <v>0.59810119322174937</v>
      </c>
      <c r="K553" s="5">
        <f>MAX(Online_RAW!$L$2-Online_RAW!L553,0)</f>
        <v>0</v>
      </c>
      <c r="L553" s="5">
        <f>0.0039*(Online_RAW!M553)</f>
        <v>2.7923999999999998</v>
      </c>
      <c r="M553" s="10">
        <f>Online_RAW!$N$2-Online_RAW!N553</f>
        <v>0</v>
      </c>
      <c r="N553" s="5">
        <f>Online_RAW!C553*60</f>
        <v>119.90582608695661</v>
      </c>
      <c r="O553" s="5">
        <f>MAX(0, Online_RAW!D553*60)</f>
        <v>0</v>
      </c>
      <c r="P553" s="5">
        <f>_xlfn.IFNA(VLOOKUP(A553,Sampling!$D$7:$E$14,2,FALSE),0)</f>
        <v>0</v>
      </c>
      <c r="Q553">
        <f>_xlfn.IFNA(VLOOKUP(A553,Refill!$D$6:$G$8,2,FALSE),0)</f>
        <v>0</v>
      </c>
    </row>
    <row r="554" spans="1:17" x14ac:dyDescent="0.25">
      <c r="A554" s="5">
        <f>ROUND((Online_RAW!B554-General!$B$10)*24,3)</f>
        <v>9.1999999999999993</v>
      </c>
      <c r="B554" s="5">
        <f>General!$B$12+Online_ANA!K554/1000+Online_ANA!L554/1000+Online_ANA!M554/1000/General!$B$22-SUM($P$2:P554)/1000/General!$B$24+SUM($Q$2:Q554)/1000/General!$B$24</f>
        <v>1.0827924</v>
      </c>
      <c r="C554" s="5">
        <f>Online_RAW!K554</f>
        <v>20.12</v>
      </c>
      <c r="D554" s="5">
        <f>Online_RAW!J554</f>
        <v>0.42499999999999999</v>
      </c>
      <c r="E554" s="5">
        <f>(1-F554/100-G554/100)/(1-C554/100-D554/100-General!$B$17/100)</f>
        <v>1.0015718625705299</v>
      </c>
      <c r="F554" s="5">
        <f>N554*General!$B$14/(N554+O554)+O554*100/(N554+O554)</f>
        <v>20.81348691156537</v>
      </c>
      <c r="G554" s="5">
        <f>N554*General!$B$15/(N554+O554)</f>
        <v>3.9993188428502344E-2</v>
      </c>
      <c r="H554" s="5">
        <f>(N554+O554)*(1/General!$B$20)*((F554/100)-E554*(C554/100))*1000/B554</f>
        <v>32.757047726982151</v>
      </c>
      <c r="I554" s="5">
        <f>(N554+O554)*(1/General!$B$20)*((D554/100)*E554-(G554/100))*1000/B554</f>
        <v>19.087948787866704</v>
      </c>
      <c r="J554" s="5">
        <f t="shared" si="8"/>
        <v>0.58271273244639388</v>
      </c>
      <c r="K554" s="5">
        <f>MAX(Online_RAW!$L$2-Online_RAW!L554,0)</f>
        <v>0</v>
      </c>
      <c r="L554" s="5">
        <f>0.0039*(Online_RAW!M554)</f>
        <v>2.7923999999999998</v>
      </c>
      <c r="M554" s="10">
        <f>Online_RAW!$N$2-Online_RAW!N554</f>
        <v>0</v>
      </c>
      <c r="N554" s="5">
        <f>Online_RAW!C554*60</f>
        <v>120.09599999999999</v>
      </c>
      <c r="O554" s="5">
        <f>MAX(0, Online_RAW!D554*60)</f>
        <v>2.0454545454545458E-2</v>
      </c>
      <c r="P554" s="5">
        <f>_xlfn.IFNA(VLOOKUP(A554,Sampling!$D$7:$E$14,2,FALSE),0)</f>
        <v>0</v>
      </c>
      <c r="Q554">
        <f>_xlfn.IFNA(VLOOKUP(A554,Refill!$D$6:$G$8,2,FALSE),0)</f>
        <v>0</v>
      </c>
    </row>
    <row r="555" spans="1:17" x14ac:dyDescent="0.25">
      <c r="A555" s="5">
        <f>ROUND((Online_RAW!B555-General!$B$10)*24,3)</f>
        <v>9.2170000000000005</v>
      </c>
      <c r="B555" s="5">
        <f>General!$B$12+Online_ANA!K555/1000+Online_ANA!L555/1000+Online_ANA!M555/1000/General!$B$22-SUM($P$2:P555)/1000/General!$B$24+SUM($Q$2:Q555)/1000/General!$B$24</f>
        <v>1.0827924</v>
      </c>
      <c r="C555" s="5">
        <f>Online_RAW!K555</f>
        <v>20.13</v>
      </c>
      <c r="D555" s="5">
        <f>Online_RAW!J555</f>
        <v>0.43</v>
      </c>
      <c r="E555" s="5">
        <f>(1-F555/100-G555/100)/(1-C555/100-D555/100-General!$B$17/100)</f>
        <v>1.0015413904364021</v>
      </c>
      <c r="F555" s="5">
        <f>N555*General!$B$14/(N555+O555)+O555*100/(N555+O555)</f>
        <v>20.830926818814955</v>
      </c>
      <c r="G555" s="5">
        <f>N555*General!$B$15/(N555+O555)</f>
        <v>3.9984380394537902E-2</v>
      </c>
      <c r="H555" s="5">
        <f>(N555+O555)*(1/General!$B$20)*((F555/100)-E555*(C555/100))*1000/B555</f>
        <v>33.121519920323401</v>
      </c>
      <c r="I555" s="5">
        <f>(N555+O555)*(1/General!$B$20)*((D555/100)*E555-(G555/100))*1000/B555</f>
        <v>19.316150863567131</v>
      </c>
      <c r="J555" s="5">
        <f t="shared" si="8"/>
        <v>0.5831903520742332</v>
      </c>
      <c r="K555" s="5">
        <f>MAX(Online_RAW!$L$2-Online_RAW!L555,0)</f>
        <v>0</v>
      </c>
      <c r="L555" s="5">
        <f>0.0039*(Online_RAW!M555)</f>
        <v>2.7923999999999998</v>
      </c>
      <c r="M555" s="10">
        <f>Online_RAW!$N$2-Online_RAW!N555</f>
        <v>0</v>
      </c>
      <c r="N555" s="5">
        <f>Online_RAW!C555*60</f>
        <v>119.94885714285721</v>
      </c>
      <c r="O555" s="5">
        <f>MAX(0, Online_RAW!D555*60)</f>
        <v>4.6857142857142861E-2</v>
      </c>
      <c r="P555" s="5">
        <f>_xlfn.IFNA(VLOOKUP(A555,Sampling!$D$7:$E$14,2,FALSE),0)</f>
        <v>0</v>
      </c>
      <c r="Q555">
        <f>_xlfn.IFNA(VLOOKUP(A555,Refill!$D$6:$G$8,2,FALSE),0)</f>
        <v>0</v>
      </c>
    </row>
    <row r="556" spans="1:17" x14ac:dyDescent="0.25">
      <c r="A556" s="5">
        <f>ROUND((Online_RAW!B556-General!$B$10)*24,3)</f>
        <v>9.2330000000000005</v>
      </c>
      <c r="B556" s="5">
        <f>General!$B$12+Online_ANA!K556/1000+Online_ANA!L556/1000+Online_ANA!M556/1000/General!$B$22-SUM($P$2:P556)/1000/General!$B$24+SUM($Q$2:Q556)/1000/General!$B$24</f>
        <v>1.0827924</v>
      </c>
      <c r="C556" s="5">
        <f>Online_RAW!K556</f>
        <v>20.125</v>
      </c>
      <c r="D556" s="5">
        <f>Online_RAW!J556</f>
        <v>0.44</v>
      </c>
      <c r="E556" s="5">
        <f>(1-F556/100-G556/100)/(1-C556/100-D556/100-General!$B$17/100)</f>
        <v>1.0018932385928083</v>
      </c>
      <c r="F556" s="5">
        <f>N556*General!$B$14/(N556+O556)+O556*100/(N556+O556)</f>
        <v>20.808126193986688</v>
      </c>
      <c r="G556" s="5">
        <f>N556*General!$B$15/(N556+O556)</f>
        <v>3.9995895861622888E-2</v>
      </c>
      <c r="H556" s="5">
        <f>(N556+O556)*(1/General!$B$20)*((F556/100)-E556*(C556/100))*1000/B556</f>
        <v>31.901571466710291</v>
      </c>
      <c r="I556" s="5">
        <f>(N556+O556)*(1/General!$B$20)*((D556/100)*E556-(G556/100))*1000/B556</f>
        <v>19.824563286936456</v>
      </c>
      <c r="J556" s="5">
        <f t="shared" si="8"/>
        <v>0.62142905115579172</v>
      </c>
      <c r="K556" s="5">
        <f>MAX(Online_RAW!$L$2-Online_RAW!L556,0)</f>
        <v>0</v>
      </c>
      <c r="L556" s="5">
        <f>0.0039*(Online_RAW!M556)</f>
        <v>2.7923999999999998</v>
      </c>
      <c r="M556" s="10">
        <f>Online_RAW!$N$2-Online_RAW!N556</f>
        <v>0</v>
      </c>
      <c r="N556" s="5">
        <f>Online_RAW!C556*60</f>
        <v>120.0205714285716</v>
      </c>
      <c r="O556" s="5">
        <f>MAX(0, Online_RAW!D556*60)</f>
        <v>1.2315789473684219E-2</v>
      </c>
      <c r="P556" s="5">
        <f>_xlfn.IFNA(VLOOKUP(A556,Sampling!$D$7:$E$14,2,FALSE),0)</f>
        <v>0</v>
      </c>
      <c r="Q556">
        <f>_xlfn.IFNA(VLOOKUP(A556,Refill!$D$6:$G$8,2,FALSE),0)</f>
        <v>0</v>
      </c>
    </row>
    <row r="557" spans="1:17" x14ac:dyDescent="0.25">
      <c r="A557" s="5">
        <f>ROUND((Online_RAW!B557-General!$B$10)*24,3)</f>
        <v>9.25</v>
      </c>
      <c r="B557" s="5">
        <f>General!$B$12+Online_ANA!K557/1000+Online_ANA!L557/1000+Online_ANA!M557/1000/General!$B$22-SUM($P$2:P557)/1000/General!$B$24+SUM($Q$2:Q557)/1000/General!$B$24</f>
        <v>1.0829671200000002</v>
      </c>
      <c r="C557" s="5">
        <f>Online_RAW!K557</f>
        <v>20.12</v>
      </c>
      <c r="D557" s="5">
        <f>Online_RAW!J557</f>
        <v>0.45</v>
      </c>
      <c r="E557" s="5">
        <f>(1-F557/100-G557/100)/(1-C557/100-D557/100-General!$B$17/100)</f>
        <v>1.0020594664861997</v>
      </c>
      <c r="F557" s="5">
        <f>N557*General!$B$14/(N557+O557)+O557*100/(N557+O557)</f>
        <v>20.8</v>
      </c>
      <c r="G557" s="5">
        <f>N557*General!$B$15/(N557+O557)</f>
        <v>0.04</v>
      </c>
      <c r="H557" s="5">
        <f>(N557+O557)*(1/General!$B$20)*((F557/100)-E557*(C557/100))*1000/B557</f>
        <v>31.572932180566863</v>
      </c>
      <c r="I557" s="5">
        <f>(N557+O557)*(1/General!$B$20)*((D557/100)*E557-(G557/100))*1000/B557</f>
        <v>20.317731948733883</v>
      </c>
      <c r="J557" s="5">
        <f t="shared" si="8"/>
        <v>0.64351742285245983</v>
      </c>
      <c r="K557" s="5">
        <f>MAX(Online_RAW!$L$2-Online_RAW!L557,0)</f>
        <v>0</v>
      </c>
      <c r="L557" s="5">
        <f>0.0039*(Online_RAW!M557)</f>
        <v>2.9671200000000004</v>
      </c>
      <c r="M557" s="10">
        <f>Online_RAW!$N$2-Online_RAW!N557</f>
        <v>0</v>
      </c>
      <c r="N557" s="5">
        <f>Online_RAW!C557*60</f>
        <v>120.01773913043459</v>
      </c>
      <c r="O557" s="5">
        <f>MAX(0, Online_RAW!D557*60)</f>
        <v>0</v>
      </c>
      <c r="P557" s="5">
        <f>_xlfn.IFNA(VLOOKUP(A557,Sampling!$D$7:$E$14,2,FALSE),0)</f>
        <v>0</v>
      </c>
      <c r="Q557">
        <f>_xlfn.IFNA(VLOOKUP(A557,Refill!$D$6:$G$8,2,FALSE),0)</f>
        <v>0</v>
      </c>
    </row>
    <row r="558" spans="1:17" x14ac:dyDescent="0.25">
      <c r="A558" s="5">
        <f>ROUND((Online_RAW!B558-General!$B$10)*24,3)</f>
        <v>9.2669999999999995</v>
      </c>
      <c r="B558" s="5">
        <f>General!$B$12+Online_ANA!K558/1000+Online_ANA!L558/1000+Online_ANA!M558/1000/General!$B$22-SUM($P$2:P558)/1000/General!$B$24+SUM($Q$2:Q558)/1000/General!$B$24</f>
        <v>1.0831122</v>
      </c>
      <c r="C558" s="5">
        <f>Online_RAW!K558</f>
        <v>20.11</v>
      </c>
      <c r="D558" s="5">
        <f>Online_RAW!J558</f>
        <v>0.45</v>
      </c>
      <c r="E558" s="5">
        <f>(1-F558/100-G558/100)/(1-C558/100-D558/100-General!$B$17/100)</f>
        <v>1.0019326352479567</v>
      </c>
      <c r="F558" s="5">
        <f>N558*General!$B$14/(N558+O558)+O558*100/(N558+O558)</f>
        <v>20.799999999999997</v>
      </c>
      <c r="G558" s="5">
        <f>N558*General!$B$15/(N558+O558)</f>
        <v>0.04</v>
      </c>
      <c r="H558" s="5">
        <f>(N558+O558)*(1/General!$B$20)*((F558/100)-E558*(C558/100))*1000/B558</f>
        <v>32.20064186841897</v>
      </c>
      <c r="I558" s="5">
        <f>(N558+O558)*(1/General!$B$20)*((D558/100)*E558-(G558/100))*1000/B558</f>
        <v>20.318787347841774</v>
      </c>
      <c r="J558" s="5">
        <f t="shared" si="8"/>
        <v>0.63100566227437793</v>
      </c>
      <c r="K558" s="5">
        <f>MAX(Online_RAW!$L$2-Online_RAW!L558,0)</f>
        <v>0</v>
      </c>
      <c r="L558" s="5">
        <f>0.0039*(Online_RAW!M558)</f>
        <v>3.1122000000000001</v>
      </c>
      <c r="M558" s="10">
        <f>Online_RAW!$N$2-Online_RAW!N558</f>
        <v>0</v>
      </c>
      <c r="N558" s="5">
        <f>Online_RAW!C558*60</f>
        <v>120.05672727272699</v>
      </c>
      <c r="O558" s="5">
        <f>MAX(0, Online_RAW!D558*60)</f>
        <v>0</v>
      </c>
      <c r="P558" s="5">
        <f>_xlfn.IFNA(VLOOKUP(A558,Sampling!$D$7:$E$14,2,FALSE),0)</f>
        <v>0</v>
      </c>
      <c r="Q558">
        <f>_xlfn.IFNA(VLOOKUP(A558,Refill!$D$6:$G$8,2,FALSE),0)</f>
        <v>0</v>
      </c>
    </row>
    <row r="559" spans="1:17" x14ac:dyDescent="0.25">
      <c r="A559" s="5">
        <f>ROUND((Online_RAW!B559-General!$B$10)*24,3)</f>
        <v>9.2829999999999995</v>
      </c>
      <c r="B559" s="5">
        <f>General!$B$12+Online_ANA!K559/1000+Online_ANA!L559/1000+Online_ANA!M559/1000/General!$B$22-SUM($P$2:P559)/1000/General!$B$24+SUM($Q$2:Q559)/1000/General!$B$24</f>
        <v>1.0831122</v>
      </c>
      <c r="C559" s="5">
        <f>Online_RAW!K559</f>
        <v>20.105</v>
      </c>
      <c r="D559" s="5">
        <f>Online_RAW!J559</f>
        <v>0.45</v>
      </c>
      <c r="E559" s="5">
        <f>(1-F559/100-G559/100)/(1-C559/100-D559/100-General!$B$17/100)</f>
        <v>1.0016855744450952</v>
      </c>
      <c r="F559" s="5">
        <f>N559*General!$B$14/(N559+O559)+O559*100/(N559+O559)</f>
        <v>20.814518513580751</v>
      </c>
      <c r="G559" s="5">
        <f>N559*General!$B$15/(N559+O559)</f>
        <v>3.9992667417383457E-2</v>
      </c>
      <c r="H559" s="5">
        <f>(N559+O559)*(1/General!$B$20)*((F559/100)-E559*(C559/100))*1000/B559</f>
        <v>33.399644369167781</v>
      </c>
      <c r="I559" s="5">
        <f>(N559+O559)*(1/General!$B$20)*((D559/100)*E559-(G559/100))*1000/B559</f>
        <v>20.306132368128988</v>
      </c>
      <c r="J559" s="5">
        <f t="shared" si="8"/>
        <v>0.60797450846135925</v>
      </c>
      <c r="K559" s="5">
        <f>MAX(Online_RAW!$L$2-Online_RAW!L559,0)</f>
        <v>0</v>
      </c>
      <c r="L559" s="5">
        <f>0.0039*(Online_RAW!M559)</f>
        <v>3.1122000000000001</v>
      </c>
      <c r="M559" s="10">
        <f>Online_RAW!$N$2-Online_RAW!N559</f>
        <v>0</v>
      </c>
      <c r="N559" s="5">
        <f>Online_RAW!C559*60</f>
        <v>119.990285714286</v>
      </c>
      <c r="O559" s="5">
        <f>MAX(0, Online_RAW!D559*60)</f>
        <v>2.200000000000002E-2</v>
      </c>
      <c r="P559" s="5">
        <f>_xlfn.IFNA(VLOOKUP(A559,Sampling!$D$7:$E$14,2,FALSE),0)</f>
        <v>0</v>
      </c>
      <c r="Q559">
        <f>_xlfn.IFNA(VLOOKUP(A559,Refill!$D$6:$G$8,2,FALSE),0)</f>
        <v>0</v>
      </c>
    </row>
    <row r="560" spans="1:17" x14ac:dyDescent="0.25">
      <c r="A560" s="5">
        <f>ROUND((Online_RAW!B560-General!$B$10)*24,3)</f>
        <v>9.3000000000000007</v>
      </c>
      <c r="B560" s="5">
        <f>General!$B$12+Online_ANA!K560/1000+Online_ANA!L560/1000+Online_ANA!M560/1000/General!$B$22-SUM($P$2:P560)/1000/General!$B$24+SUM($Q$2:Q560)/1000/General!$B$24</f>
        <v>1.0831122</v>
      </c>
      <c r="C560" s="5">
        <f>Online_RAW!K560</f>
        <v>20.11</v>
      </c>
      <c r="D560" s="5">
        <f>Online_RAW!J560</f>
        <v>0.45</v>
      </c>
      <c r="E560" s="5">
        <f>(1-F560/100-G560/100)/(1-C560/100-D560/100-General!$B$17/100)</f>
        <v>1.0017732180339509</v>
      </c>
      <c r="F560" s="5">
        <f>N560*General!$B$14/(N560+O560)+O560*100/(N560+O560)</f>
        <v>20.812601489266918</v>
      </c>
      <c r="G560" s="5">
        <f>N560*General!$B$15/(N560+O560)</f>
        <v>3.9993635611481358E-2</v>
      </c>
      <c r="H560" s="5">
        <f>(N560+O560)*(1/General!$B$20)*((F560/100)-E560*(C560/100))*1000/B560</f>
        <v>32.962885215040657</v>
      </c>
      <c r="I560" s="5">
        <f>(N560+O560)*(1/General!$B$20)*((D560/100)*E560-(G560/100))*1000/B560</f>
        <v>20.303555457860696</v>
      </c>
      <c r="J560" s="5">
        <f t="shared" si="8"/>
        <v>0.61595201164600644</v>
      </c>
      <c r="K560" s="5">
        <f>MAX(Online_RAW!$L$2-Online_RAW!L560,0)</f>
        <v>0</v>
      </c>
      <c r="L560" s="5">
        <f>0.0039*(Online_RAW!M560)</f>
        <v>3.1122000000000001</v>
      </c>
      <c r="M560" s="10">
        <f>Online_RAW!$N$2-Online_RAW!N560</f>
        <v>0</v>
      </c>
      <c r="N560" s="5">
        <f>Online_RAW!C560*60</f>
        <v>119.966727272727</v>
      </c>
      <c r="O560" s="5">
        <f>MAX(0, Online_RAW!D560*60)</f>
        <v>1.9090909090909079E-2</v>
      </c>
      <c r="P560" s="5">
        <f>_xlfn.IFNA(VLOOKUP(A560,Sampling!$D$7:$E$14,2,FALSE),0)</f>
        <v>0</v>
      </c>
      <c r="Q560">
        <f>_xlfn.IFNA(VLOOKUP(A560,Refill!$D$6:$G$8,2,FALSE),0)</f>
        <v>0</v>
      </c>
    </row>
    <row r="561" spans="1:17" x14ac:dyDescent="0.25">
      <c r="A561" s="5">
        <f>ROUND((Online_RAW!B561-General!$B$10)*24,3)</f>
        <v>9.3170000000000002</v>
      </c>
      <c r="B561" s="5">
        <f>General!$B$12+Online_ANA!K561/1000+Online_ANA!L561/1000+Online_ANA!M561/1000/General!$B$22-SUM($P$2:P561)/1000/General!$B$24+SUM($Q$2:Q561)/1000/General!$B$24</f>
        <v>1.0831122</v>
      </c>
      <c r="C561" s="5">
        <f>Online_RAW!K561</f>
        <v>20.12</v>
      </c>
      <c r="D561" s="5">
        <f>Online_RAW!J561</f>
        <v>0.46</v>
      </c>
      <c r="E561" s="5">
        <f>(1-F561/100-G561/100)/(1-C561/100-D561/100-General!$B$17/100)</f>
        <v>1.0020468761198766</v>
      </c>
      <c r="F561" s="5">
        <f>N561*General!$B$14/(N561+O561)+O561*100/(N561+O561)</f>
        <v>20.811020639783273</v>
      </c>
      <c r="G561" s="5">
        <f>N561*General!$B$15/(N561+O561)</f>
        <v>3.9994434020311484E-2</v>
      </c>
      <c r="H561" s="5">
        <f>(N561+O561)*(1/General!$B$20)*((F561/100)-E561*(C561/100))*1000/B561</f>
        <v>32.116906804541095</v>
      </c>
      <c r="I561" s="5">
        <f>(N561+O561)*(1/General!$B$20)*((D561/100)*E561-(G561/100))*1000/B561</f>
        <v>20.804462458341611</v>
      </c>
      <c r="J561" s="5">
        <f t="shared" si="8"/>
        <v>0.64777291863611264</v>
      </c>
      <c r="K561" s="5">
        <f>MAX(Online_RAW!$L$2-Online_RAW!L561,0)</f>
        <v>0</v>
      </c>
      <c r="L561" s="5">
        <f>0.0039*(Online_RAW!M561)</f>
        <v>3.1122000000000001</v>
      </c>
      <c r="M561" s="10">
        <f>Online_RAW!$N$2-Online_RAW!N561</f>
        <v>0</v>
      </c>
      <c r="N561" s="5">
        <f>Online_RAW!C561*60</f>
        <v>119.96686956521759</v>
      </c>
      <c r="O561" s="5">
        <f>MAX(0, Online_RAW!D561*60)</f>
        <v>1.6695652173913018E-2</v>
      </c>
      <c r="P561" s="5">
        <f>_xlfn.IFNA(VLOOKUP(A561,Sampling!$D$7:$E$14,2,FALSE),0)</f>
        <v>0</v>
      </c>
      <c r="Q561">
        <f>_xlfn.IFNA(VLOOKUP(A561,Refill!$D$6:$G$8,2,FALSE),0)</f>
        <v>0</v>
      </c>
    </row>
    <row r="562" spans="1:17" x14ac:dyDescent="0.25">
      <c r="A562" s="5">
        <f>ROUND((Online_RAW!B562-General!$B$10)*24,3)</f>
        <v>9.3330000000000002</v>
      </c>
      <c r="B562" s="5">
        <f>General!$B$12+Online_ANA!K562/1000+Online_ANA!L562/1000+Online_ANA!M562/1000/General!$B$22-SUM($P$2:P562)/1000/General!$B$24+SUM($Q$2:Q562)/1000/General!$B$24</f>
        <v>1.0831950750000001</v>
      </c>
      <c r="C562" s="5">
        <f>Online_RAW!K562</f>
        <v>20.11</v>
      </c>
      <c r="D562" s="5">
        <f>Online_RAW!J562</f>
        <v>0.46</v>
      </c>
      <c r="E562" s="5">
        <f>(1-F562/100-G562/100)/(1-C562/100-D562/100-General!$B$17/100)</f>
        <v>1.0020594664861999</v>
      </c>
      <c r="F562" s="5">
        <f>N562*General!$B$14/(N562+O562)+O562*100/(N562+O562)</f>
        <v>20.8</v>
      </c>
      <c r="G562" s="5">
        <f>N562*General!$B$15/(N562+O562)</f>
        <v>0.04</v>
      </c>
      <c r="H562" s="5">
        <f>(N562+O562)*(1/General!$B$20)*((F562/100)-E562*(C562/100))*1000/B562</f>
        <v>32.082690969918389</v>
      </c>
      <c r="I562" s="5">
        <f>(N562+O562)*(1/General!$B$20)*((D562/100)*E562-(G562/100))*1000/B562</f>
        <v>20.822470499416706</v>
      </c>
      <c r="J562" s="5">
        <f t="shared" si="8"/>
        <v>0.64902506211029576</v>
      </c>
      <c r="K562" s="5">
        <f>MAX(Online_RAW!$L$2-Online_RAW!L562,0)</f>
        <v>0</v>
      </c>
      <c r="L562" s="5">
        <f>0.0039*(Online_RAW!M562)</f>
        <v>3.1950749999999997</v>
      </c>
      <c r="M562" s="10">
        <f>Online_RAW!$N$2-Online_RAW!N562</f>
        <v>0</v>
      </c>
      <c r="N562" s="5">
        <f>Online_RAW!C562*60</f>
        <v>120.09654545454539</v>
      </c>
      <c r="O562" s="5">
        <f>MAX(0, Online_RAW!D562*60)</f>
        <v>0</v>
      </c>
      <c r="P562" s="5">
        <f>_xlfn.IFNA(VLOOKUP(A562,Sampling!$D$7:$E$14,2,FALSE),0)</f>
        <v>0</v>
      </c>
      <c r="Q562">
        <f>_xlfn.IFNA(VLOOKUP(A562,Refill!$D$6:$G$8,2,FALSE),0)</f>
        <v>0</v>
      </c>
    </row>
    <row r="563" spans="1:17" x14ac:dyDescent="0.25">
      <c r="A563" s="5">
        <f>ROUND((Online_RAW!B563-General!$B$10)*24,3)</f>
        <v>9.35</v>
      </c>
      <c r="B563" s="5">
        <f>General!$B$12+Online_ANA!K563/1000+Online_ANA!L563/1000+Online_ANA!M563/1000/General!$B$22-SUM($P$2:P563)/1000/General!$B$24+SUM($Q$2:Q563)/1000/General!$B$24</f>
        <v>1.0832760000000001</v>
      </c>
      <c r="C563" s="5">
        <f>Online_RAW!K563</f>
        <v>20.094999999999999</v>
      </c>
      <c r="D563" s="5">
        <f>Online_RAW!J563</f>
        <v>0.46</v>
      </c>
      <c r="E563" s="5">
        <f>(1-F563/100-G563/100)/(1-C563/100-D563/100-General!$B$17/100)</f>
        <v>1.0018692316678999</v>
      </c>
      <c r="F563" s="5">
        <f>N563*General!$B$14/(N563+O563)+O563*100/(N563+O563)</f>
        <v>20.8</v>
      </c>
      <c r="G563" s="5">
        <f>N563*General!$B$15/(N563+O563)</f>
        <v>0.04</v>
      </c>
      <c r="H563" s="5">
        <f>(N563+O563)*(1/General!$B$20)*((F563/100)-E563*(C563/100))*1000/B563</f>
        <v>32.968583607246408</v>
      </c>
      <c r="I563" s="5">
        <f>(N563+O563)*(1/General!$B$20)*((D563/100)*E563-(G563/100))*1000/B563</f>
        <v>20.78868361065182</v>
      </c>
      <c r="J563" s="5">
        <f t="shared" si="8"/>
        <v>0.63056041042911293</v>
      </c>
      <c r="K563" s="5">
        <f>MAX(Online_RAW!$L$2-Online_RAW!L563,0)</f>
        <v>0</v>
      </c>
      <c r="L563" s="5">
        <f>0.0039*(Online_RAW!M563)</f>
        <v>3.2759999999999998</v>
      </c>
      <c r="M563" s="10">
        <f>Online_RAW!$N$2-Online_RAW!N563</f>
        <v>0</v>
      </c>
      <c r="N563" s="5">
        <f>Online_RAW!C563*60</f>
        <v>119.9355652173912</v>
      </c>
      <c r="O563" s="5">
        <f>MAX(0, Online_RAW!D563*60)</f>
        <v>0</v>
      </c>
      <c r="P563" s="5">
        <f>_xlfn.IFNA(VLOOKUP(A563,Sampling!$D$7:$E$14,2,FALSE),0)</f>
        <v>0</v>
      </c>
      <c r="Q563">
        <f>_xlfn.IFNA(VLOOKUP(A563,Refill!$D$6:$G$8,2,FALSE),0)</f>
        <v>0</v>
      </c>
    </row>
    <row r="564" spans="1:17" x14ac:dyDescent="0.25">
      <c r="A564" s="5">
        <f>ROUND((Online_RAW!B564-General!$B$10)*24,3)</f>
        <v>9.3670000000000009</v>
      </c>
      <c r="B564" s="5">
        <f>General!$B$12+Online_ANA!K564/1000+Online_ANA!L564/1000+Online_ANA!M564/1000/General!$B$22-SUM($P$2:P564)/1000/General!$B$24+SUM($Q$2:Q564)/1000/General!$B$24</f>
        <v>1.0832760000000001</v>
      </c>
      <c r="C564" s="5">
        <f>Online_RAW!K564</f>
        <v>20.079999999999998</v>
      </c>
      <c r="D564" s="5">
        <f>Online_RAW!J564</f>
        <v>0.46</v>
      </c>
      <c r="E564" s="5">
        <f>(1-F564/100-G564/100)/(1-C564/100-D564/100-General!$B$17/100)</f>
        <v>1.0016790690657076</v>
      </c>
      <c r="F564" s="5">
        <f>N564*General!$B$14/(N564+O564)+O564*100/(N564+O564)</f>
        <v>20.8</v>
      </c>
      <c r="G564" s="5">
        <f>N564*General!$B$15/(N564+O564)</f>
        <v>3.9999999999999994E-2</v>
      </c>
      <c r="H564" s="5">
        <f>(N564+O564)*(1/General!$B$20)*((F564/100)-E564*(C564/100))*1000/B564</f>
        <v>33.885973613908142</v>
      </c>
      <c r="I564" s="5">
        <f>(N564+O564)*(1/General!$B$20)*((D564/100)*E564-(G564/100))*1000/B564</f>
        <v>20.776056846066911</v>
      </c>
      <c r="J564" s="5">
        <f t="shared" si="8"/>
        <v>0.61311671557046832</v>
      </c>
      <c r="K564" s="5">
        <f>MAX(Online_RAW!$L$2-Online_RAW!L564,0)</f>
        <v>0</v>
      </c>
      <c r="L564" s="5">
        <f>0.0039*(Online_RAW!M564)</f>
        <v>3.2759999999999998</v>
      </c>
      <c r="M564" s="10">
        <f>Online_RAW!$N$2-Online_RAW!N564</f>
        <v>0</v>
      </c>
      <c r="N564" s="5">
        <f>Online_RAW!C564*60</f>
        <v>119.8876363636362</v>
      </c>
      <c r="O564" s="5">
        <f>MAX(0, Online_RAW!D564*60)</f>
        <v>0</v>
      </c>
      <c r="P564" s="5">
        <f>_xlfn.IFNA(VLOOKUP(A564,Sampling!$D$7:$E$14,2,FALSE),0)</f>
        <v>0</v>
      </c>
      <c r="Q564">
        <f>_xlfn.IFNA(VLOOKUP(A564,Refill!$D$6:$G$8,2,FALSE),0)</f>
        <v>0</v>
      </c>
    </row>
    <row r="565" spans="1:17" x14ac:dyDescent="0.25">
      <c r="A565" s="5">
        <f>ROUND((Online_RAW!B565-General!$B$10)*24,3)</f>
        <v>9.3829999999999991</v>
      </c>
      <c r="B565" s="5">
        <f>General!$B$12+Online_ANA!K565/1000+Online_ANA!L565/1000+Online_ANA!M565/1000/General!$B$22-SUM($P$2:P565)/1000/General!$B$24+SUM($Q$2:Q565)/1000/General!$B$24</f>
        <v>1.083364725</v>
      </c>
      <c r="C565" s="5">
        <f>Online_RAW!K565</f>
        <v>20.086666666666702</v>
      </c>
      <c r="D565" s="5">
        <f>Online_RAW!J565</f>
        <v>0.46500000000000002</v>
      </c>
      <c r="E565" s="5">
        <f>(1-F565/100-G565/100)/(1-C565/100-D565/100-General!$B$17/100)</f>
        <v>1.0018269670724074</v>
      </c>
      <c r="F565" s="5">
        <f>N565*General!$B$14/(N565+O565)+O565*100/(N565+O565)</f>
        <v>20.8</v>
      </c>
      <c r="G565" s="5">
        <f>N565*General!$B$15/(N565+O565)</f>
        <v>0.04</v>
      </c>
      <c r="H565" s="5">
        <f>(N565+O565)*(1/General!$B$20)*((F565/100)-E565*(C565/100))*1000/B565</f>
        <v>33.439960427800997</v>
      </c>
      <c r="I565" s="5">
        <f>(N565+O565)*(1/General!$B$20)*((D565/100)*E565-(G565/100))*1000/B565</f>
        <v>21.045878465984668</v>
      </c>
      <c r="J565" s="5">
        <f t="shared" si="8"/>
        <v>0.62936313909294417</v>
      </c>
      <c r="K565" s="5">
        <f>MAX(Online_RAW!$L$2-Online_RAW!L565,0)</f>
        <v>0</v>
      </c>
      <c r="L565" s="5">
        <f>0.0039*(Online_RAW!M565)</f>
        <v>3.364725</v>
      </c>
      <c r="M565" s="10">
        <f>Online_RAW!$N$2-Online_RAW!N565</f>
        <v>0</v>
      </c>
      <c r="N565" s="5">
        <f>Online_RAW!C565*60</f>
        <v>120.0065454545454</v>
      </c>
      <c r="O565" s="5">
        <f>MAX(0, Online_RAW!D565*60)</f>
        <v>0</v>
      </c>
      <c r="P565" s="5">
        <f>_xlfn.IFNA(VLOOKUP(A565,Sampling!$D$7:$E$14,2,FALSE),0)</f>
        <v>0</v>
      </c>
      <c r="Q565">
        <f>_xlfn.IFNA(VLOOKUP(A565,Refill!$D$6:$G$8,2,FALSE),0)</f>
        <v>0</v>
      </c>
    </row>
    <row r="566" spans="1:17" x14ac:dyDescent="0.25">
      <c r="A566" s="5">
        <f>ROUND((Online_RAW!B566-General!$B$10)*24,3)</f>
        <v>9.4</v>
      </c>
      <c r="B566" s="5">
        <f>General!$B$12+Online_ANA!K566/1000+Online_ANA!L566/1000+Online_ANA!M566/1000/General!$B$22-SUM($P$2:P566)/1000/General!$B$24+SUM($Q$2:Q566)/1000/General!$B$24</f>
        <v>1.0834359</v>
      </c>
      <c r="C566" s="5">
        <f>Online_RAW!K566</f>
        <v>20.09</v>
      </c>
      <c r="D566" s="5">
        <f>Online_RAW!J566</f>
        <v>0.46500000000000002</v>
      </c>
      <c r="E566" s="5">
        <f>(1-F566/100-G566/100)/(1-C566/100-D566/100-General!$B$17/100)</f>
        <v>1.00184646077409</v>
      </c>
      <c r="F566" s="5">
        <f>N566*General!$B$14/(N566+O566)+O566*100/(N566+O566)</f>
        <v>20.801800090004502</v>
      </c>
      <c r="G566" s="5">
        <f>N566*General!$B$15/(N566+O566)</f>
        <v>3.9999090863634096E-2</v>
      </c>
      <c r="H566" s="5">
        <f>(N566+O566)*(1/General!$B$20)*((F566/100)-E566*(C566/100))*1000/B566</f>
        <v>33.338854385541879</v>
      </c>
      <c r="I566" s="5">
        <f>(N566+O566)*(1/General!$B$20)*((D566/100)*E566-(G566/100))*1000/B566</f>
        <v>21.042788722238143</v>
      </c>
      <c r="J566" s="5">
        <f t="shared" si="8"/>
        <v>0.63117911848116193</v>
      </c>
      <c r="K566" s="5">
        <f>MAX(Online_RAW!$L$2-Online_RAW!L566,0)</f>
        <v>0</v>
      </c>
      <c r="L566" s="5">
        <f>0.0039*(Online_RAW!M566)</f>
        <v>3.4358999999999997</v>
      </c>
      <c r="M566" s="10">
        <f>Online_RAW!$N$2-Online_RAW!N566</f>
        <v>0</v>
      </c>
      <c r="N566" s="5">
        <f>Online_RAW!C566*60</f>
        <v>119.991272727273</v>
      </c>
      <c r="O566" s="5">
        <f>MAX(0, Online_RAW!D566*60)</f>
        <v>2.7272727272727301E-3</v>
      </c>
      <c r="P566" s="5">
        <f>_xlfn.IFNA(VLOOKUP(A566,Sampling!$D$7:$E$14,2,FALSE),0)</f>
        <v>0</v>
      </c>
      <c r="Q566">
        <f>_xlfn.IFNA(VLOOKUP(A566,Refill!$D$6:$G$8,2,FALSE),0)</f>
        <v>0</v>
      </c>
    </row>
    <row r="567" spans="1:17" x14ac:dyDescent="0.25">
      <c r="A567" s="5">
        <f>ROUND((Online_RAW!B567-General!$B$10)*24,3)</f>
        <v>9.4169999999999998</v>
      </c>
      <c r="B567" s="5">
        <f>General!$B$12+Online_ANA!K567/1000+Online_ANA!L567/1000+Online_ANA!M567/1000/General!$B$22-SUM($P$2:P567)/1000/General!$B$24+SUM($Q$2:Q567)/1000/General!$B$24</f>
        <v>1.0834359</v>
      </c>
      <c r="C567" s="5">
        <f>Online_RAW!K567</f>
        <v>20.09</v>
      </c>
      <c r="D567" s="5">
        <f>Online_RAW!J567</f>
        <v>0.47</v>
      </c>
      <c r="E567" s="5">
        <f>(1-F567/100-G567/100)/(1-C567/100-D567/100-General!$B$17/100)</f>
        <v>1.0017663846682563</v>
      </c>
      <c r="F567" s="5">
        <f>N567*General!$B$14/(N567+O567)+O567*100/(N567+O567)</f>
        <v>20.813141647900313</v>
      </c>
      <c r="G567" s="5">
        <f>N567*General!$B$15/(N567+O567)</f>
        <v>3.9993362804090743E-2</v>
      </c>
      <c r="H567" s="5">
        <f>(N567+O567)*(1/General!$B$20)*((F567/100)-E567*(C567/100))*1000/B567</f>
        <v>33.976198637383995</v>
      </c>
      <c r="I567" s="5">
        <f>(N567+O567)*(1/General!$B$20)*((D567/100)*E567-(G567/100))*1000/B567</f>
        <v>21.287125688610242</v>
      </c>
      <c r="J567" s="5">
        <f t="shared" si="8"/>
        <v>0.62653052849732371</v>
      </c>
      <c r="K567" s="5">
        <f>MAX(Online_RAW!$L$2-Online_RAW!L567,0)</f>
        <v>0</v>
      </c>
      <c r="L567" s="5">
        <f>0.0039*(Online_RAW!M567)</f>
        <v>3.4358999999999997</v>
      </c>
      <c r="M567" s="10">
        <f>Online_RAW!$N$2-Online_RAW!N567</f>
        <v>0</v>
      </c>
      <c r="N567" s="5">
        <f>Online_RAW!C567*60</f>
        <v>119.96504347826101</v>
      </c>
      <c r="O567" s="5">
        <f>MAX(0, Online_RAW!D567*60)</f>
        <v>1.9909090909090918E-2</v>
      </c>
      <c r="P567" s="5">
        <f>_xlfn.IFNA(VLOOKUP(A567,Sampling!$D$7:$E$14,2,FALSE),0)</f>
        <v>0</v>
      </c>
      <c r="Q567">
        <f>_xlfn.IFNA(VLOOKUP(A567,Refill!$D$6:$G$8,2,FALSE),0)</f>
        <v>0</v>
      </c>
    </row>
    <row r="568" spans="1:17" x14ac:dyDescent="0.25">
      <c r="A568" s="5">
        <f>ROUND((Online_RAW!B568-General!$B$10)*24,3)</f>
        <v>9.4329999999999998</v>
      </c>
      <c r="B568" s="5">
        <f>General!$B$12+Online_ANA!K568/1000+Online_ANA!L568/1000+Online_ANA!M568/1000/General!$B$22-SUM($P$2:P568)/1000/General!$B$24+SUM($Q$2:Q568)/1000/General!$B$24</f>
        <v>1.0834359</v>
      </c>
      <c r="C568" s="5">
        <f>Online_RAW!K568</f>
        <v>20.085000000000001</v>
      </c>
      <c r="D568" s="5">
        <f>Online_RAW!J568</f>
        <v>0.48</v>
      </c>
      <c r="E568" s="5">
        <f>(1-F568/100-G568/100)/(1-C568/100-D568/100-General!$B$17/100)</f>
        <v>1.0019960468535487</v>
      </c>
      <c r="F568" s="5">
        <f>N568*General!$B$14/(N568+O568)+O568*100/(N568+O568)</f>
        <v>20.8</v>
      </c>
      <c r="G568" s="5">
        <f>N568*General!$B$15/(N568+O568)</f>
        <v>0.04</v>
      </c>
      <c r="H568" s="5">
        <f>(N568+O568)*(1/General!$B$20)*((F568/100)-E568*(C568/100))*1000/B568</f>
        <v>33.359353593749077</v>
      </c>
      <c r="I568" s="5">
        <f>(N568+O568)*(1/General!$B$20)*((D568/100)*E568-(G568/100))*1000/B568</f>
        <v>21.795632545560718</v>
      </c>
      <c r="J568" s="5">
        <f t="shared" si="8"/>
        <v>0.65335895925887533</v>
      </c>
      <c r="K568" s="5">
        <f>MAX(Online_RAW!$L$2-Online_RAW!L568,0)</f>
        <v>0</v>
      </c>
      <c r="L568" s="5">
        <f>0.0039*(Online_RAW!M568)</f>
        <v>3.4358999999999997</v>
      </c>
      <c r="M568" s="10">
        <f>Online_RAW!$N$2-Online_RAW!N568</f>
        <v>0</v>
      </c>
      <c r="N568" s="5">
        <f>Online_RAW!C568*60</f>
        <v>120.03136363636381</v>
      </c>
      <c r="O568" s="5">
        <f>MAX(0, Online_RAW!D568*60)</f>
        <v>0</v>
      </c>
      <c r="P568" s="5">
        <f>_xlfn.IFNA(VLOOKUP(A568,Sampling!$D$7:$E$14,2,FALSE),0)</f>
        <v>0</v>
      </c>
      <c r="Q568">
        <f>_xlfn.IFNA(VLOOKUP(A568,Refill!$D$6:$G$8,2,FALSE),0)</f>
        <v>0</v>
      </c>
    </row>
    <row r="569" spans="1:17" x14ac:dyDescent="0.25">
      <c r="A569" s="5">
        <f>ROUND((Online_RAW!B569-General!$B$10)*24,3)</f>
        <v>9.4499999999999993</v>
      </c>
      <c r="B569" s="5">
        <f>General!$B$12+Online_ANA!K569/1000+Online_ANA!L569/1000+Online_ANA!M569/1000/General!$B$22-SUM($P$2:P569)/1000/General!$B$24+SUM($Q$2:Q569)/1000/General!$B$24</f>
        <v>1.0834632000000002</v>
      </c>
      <c r="C569" s="5">
        <f>Online_RAW!K569</f>
        <v>20.07</v>
      </c>
      <c r="D569" s="5">
        <f>Online_RAW!J569</f>
        <v>0.48</v>
      </c>
      <c r="E569" s="5">
        <f>(1-F569/100-G569/100)/(1-C569/100-D569/100-General!$B$17/100)</f>
        <v>1.0018058361118549</v>
      </c>
      <c r="F569" s="5">
        <f>N569*General!$B$14/(N569+O569)+O569*100/(N569+O569)</f>
        <v>20.8</v>
      </c>
      <c r="G569" s="5">
        <f>N569*General!$B$15/(N569+O569)</f>
        <v>0.04</v>
      </c>
      <c r="H569" s="5">
        <f>(N569+O569)*(1/General!$B$20)*((F569/100)-E569*(C569/100))*1000/B569</f>
        <v>34.301299698861882</v>
      </c>
      <c r="I569" s="5">
        <f>(N569+O569)*(1/General!$B$20)*((D569/100)*E569-(G569/100))*1000/B569</f>
        <v>21.797700246916687</v>
      </c>
      <c r="J569" s="5">
        <f t="shared" ref="J569:J632" si="9">I569/H569</f>
        <v>0.63547738535516585</v>
      </c>
      <c r="K569" s="5">
        <f>MAX(Online_RAW!$L$2-Online_RAW!L569,0)</f>
        <v>0</v>
      </c>
      <c r="L569" s="5">
        <f>0.0039*(Online_RAW!M569)</f>
        <v>3.4632000000000001</v>
      </c>
      <c r="M569" s="10">
        <f>Online_RAW!$N$2-Online_RAW!N569</f>
        <v>0</v>
      </c>
      <c r="N569" s="5">
        <f>Online_RAW!C569*60</f>
        <v>120.0706363636362</v>
      </c>
      <c r="O569" s="5">
        <f>MAX(0, Online_RAW!D569*60)</f>
        <v>0</v>
      </c>
      <c r="P569" s="5">
        <f>_xlfn.IFNA(VLOOKUP(A569,Sampling!$D$7:$E$14,2,FALSE),0)</f>
        <v>0</v>
      </c>
      <c r="Q569">
        <f>_xlfn.IFNA(VLOOKUP(A569,Refill!$D$6:$G$8,2,FALSE),0)</f>
        <v>0</v>
      </c>
    </row>
    <row r="570" spans="1:17" x14ac:dyDescent="0.25">
      <c r="A570" s="5">
        <f>ROUND((Online_RAW!B570-General!$B$10)*24,3)</f>
        <v>9.4670000000000005</v>
      </c>
      <c r="B570" s="5">
        <f>General!$B$12+Online_ANA!K570/1000+Online_ANA!L570/1000+Online_ANA!M570/1000/General!$B$22-SUM($P$2:P570)/1000/General!$B$24+SUM($Q$2:Q570)/1000/General!$B$24</f>
        <v>1.0835919000000001</v>
      </c>
      <c r="C570" s="5">
        <f>Online_RAW!K570</f>
        <v>20.07</v>
      </c>
      <c r="D570" s="5">
        <f>Online_RAW!J570</f>
        <v>0.48499999999999999</v>
      </c>
      <c r="E570" s="5">
        <f>(1-F570/100-G570/100)/(1-C570/100-D570/100-General!$B$17/100)</f>
        <v>1.0017865022786763</v>
      </c>
      <c r="F570" s="5">
        <f>N570*General!$B$14/(N570+O570)+O570*100/(N570+O570)</f>
        <v>20.806539942958032</v>
      </c>
      <c r="G570" s="5">
        <f>N570*General!$B$15/(N570+O570)</f>
        <v>3.999669699850604E-2</v>
      </c>
      <c r="H570" s="5">
        <f>(N570+O570)*(1/General!$B$20)*((F570/100)-E570*(C570/100))*1000/B570</f>
        <v>34.633456491957197</v>
      </c>
      <c r="I570" s="5">
        <f>(N570+O570)*(1/General!$B$20)*((D570/100)*E570-(G570/100))*1000/B570</f>
        <v>22.038454217848379</v>
      </c>
      <c r="J570" s="5">
        <f t="shared" si="9"/>
        <v>0.63633424007119499</v>
      </c>
      <c r="K570" s="5">
        <f>MAX(Online_RAW!$L$2-Online_RAW!L570,0)</f>
        <v>0</v>
      </c>
      <c r="L570" s="5">
        <f>0.0039*(Online_RAW!M570)</f>
        <v>3.5918999999999999</v>
      </c>
      <c r="M570" s="10">
        <f>Online_RAW!$N$2-Online_RAW!N570</f>
        <v>0</v>
      </c>
      <c r="N570" s="5">
        <f>Online_RAW!C570*60</f>
        <v>120.03899999999999</v>
      </c>
      <c r="O570" s="5">
        <f>MAX(0, Online_RAW!D570*60)</f>
        <v>9.9130434782608804E-3</v>
      </c>
      <c r="P570" s="5">
        <f>_xlfn.IFNA(VLOOKUP(A570,Sampling!$D$7:$E$14,2,FALSE),0)</f>
        <v>0</v>
      </c>
      <c r="Q570">
        <f>_xlfn.IFNA(VLOOKUP(A570,Refill!$D$6:$G$8,2,FALSE),0)</f>
        <v>0</v>
      </c>
    </row>
    <row r="571" spans="1:17" x14ac:dyDescent="0.25">
      <c r="A571" s="5">
        <f>ROUND((Online_RAW!B571-General!$B$10)*24,3)</f>
        <v>9.4830000000000005</v>
      </c>
      <c r="B571" s="5">
        <f>General!$B$12+Online_ANA!K571/1000+Online_ANA!L571/1000+Online_ANA!M571/1000/General!$B$22-SUM($P$2:P571)/1000/General!$B$24+SUM($Q$2:Q571)/1000/General!$B$24</f>
        <v>1.0835997000000002</v>
      </c>
      <c r="C571" s="5">
        <f>Online_RAW!K571</f>
        <v>20.059999999999999</v>
      </c>
      <c r="D571" s="5">
        <f>Online_RAW!J571</f>
        <v>0.49</v>
      </c>
      <c r="E571" s="5">
        <f>(1-F571/100-G571/100)/(1-C571/100-D571/100-General!$B$17/100)</f>
        <v>1.0018058361118549</v>
      </c>
      <c r="F571" s="5">
        <f>N571*General!$B$14/(N571+O571)+O571*100/(N571+O571)</f>
        <v>20.8</v>
      </c>
      <c r="G571" s="5">
        <f>N571*General!$B$15/(N571+O571)</f>
        <v>0.04</v>
      </c>
      <c r="H571" s="5">
        <f>(N571+O571)*(1/General!$B$20)*((F571/100)-E571*(C571/100))*1000/B571</f>
        <v>34.786207427420052</v>
      </c>
      <c r="I571" s="5">
        <f>(N571+O571)*(1/General!$B$20)*((D571/100)*E571-(G571/100))*1000/B571</f>
        <v>22.286349854489551</v>
      </c>
      <c r="J571" s="5">
        <f t="shared" si="9"/>
        <v>0.64066627271711285</v>
      </c>
      <c r="K571" s="5">
        <f>MAX(Online_RAW!$L$2-Online_RAW!L571,0)</f>
        <v>0</v>
      </c>
      <c r="L571" s="5">
        <f>0.0039*(Online_RAW!M571)</f>
        <v>3.5996999999999999</v>
      </c>
      <c r="M571" s="10">
        <f>Online_RAW!$N$2-Online_RAW!N571</f>
        <v>0</v>
      </c>
      <c r="N571" s="5">
        <f>Online_RAW!C571*60</f>
        <v>120.0498260869566</v>
      </c>
      <c r="O571" s="5">
        <f>MAX(0, Online_RAW!D571*60)</f>
        <v>0</v>
      </c>
      <c r="P571" s="5">
        <f>_xlfn.IFNA(VLOOKUP(A571,Sampling!$D$7:$E$14,2,FALSE),0)</f>
        <v>0</v>
      </c>
      <c r="Q571">
        <f>_xlfn.IFNA(VLOOKUP(A571,Refill!$D$6:$G$8,2,FALSE),0)</f>
        <v>0</v>
      </c>
    </row>
    <row r="572" spans="1:17" x14ac:dyDescent="0.25">
      <c r="A572" s="5">
        <f>ROUND((Online_RAW!B572-General!$B$10)*24,3)</f>
        <v>9.5</v>
      </c>
      <c r="B572" s="5">
        <f>General!$B$12+Online_ANA!K572/1000+Online_ANA!L572/1000+Online_ANA!M572/1000/General!$B$22-SUM($P$2:P572)/1000/General!$B$24+SUM($Q$2:Q572)/1000/General!$B$24</f>
        <v>1.0835997000000002</v>
      </c>
      <c r="C572" s="5">
        <f>Online_RAW!K572</f>
        <v>20.059999999999999</v>
      </c>
      <c r="D572" s="5">
        <f>Online_RAW!J572</f>
        <v>0.5</v>
      </c>
      <c r="E572" s="5">
        <f>(1-F572/100-G572/100)/(1-C572/100-D572/100-General!$B$17/100)</f>
        <v>1.0017047756945532</v>
      </c>
      <c r="F572" s="5">
        <f>N572*General!$B$14/(N572+O572)+O572*100/(N572+O572)</f>
        <v>20.818011666647717</v>
      </c>
      <c r="G572" s="5">
        <f>N572*General!$B$15/(N572+O572)</f>
        <v>3.9990903198662775E-2</v>
      </c>
      <c r="H572" s="5">
        <f>(N572+O572)*(1/General!$B$20)*((F572/100)-E572*(C572/100))*1000/B572</f>
        <v>35.738679802695486</v>
      </c>
      <c r="I572" s="5">
        <f>(N572+O572)*(1/General!$B$20)*((D572/100)*E572-(G572/100))*1000/B572</f>
        <v>22.755271489037366</v>
      </c>
      <c r="J572" s="5">
        <f t="shared" si="9"/>
        <v>0.63671270496458332</v>
      </c>
      <c r="K572" s="5">
        <f>MAX(Online_RAW!$L$2-Online_RAW!L572,0)</f>
        <v>0</v>
      </c>
      <c r="L572" s="5">
        <f>0.0039*(Online_RAW!M572)</f>
        <v>3.5996999999999999</v>
      </c>
      <c r="M572" s="10">
        <f>Online_RAW!$N$2-Online_RAW!N572</f>
        <v>0</v>
      </c>
      <c r="N572" s="5">
        <f>Online_RAW!C572*60</f>
        <v>119.89500000000001</v>
      </c>
      <c r="O572" s="5">
        <f>MAX(0, Online_RAW!D572*60)</f>
        <v>2.7272727272727299E-2</v>
      </c>
      <c r="P572" s="5">
        <f>_xlfn.IFNA(VLOOKUP(A572,Sampling!$D$7:$E$14,2,FALSE),0)</f>
        <v>0</v>
      </c>
      <c r="Q572">
        <f>_xlfn.IFNA(VLOOKUP(A572,Refill!$D$6:$G$8,2,FALSE),0)</f>
        <v>0</v>
      </c>
    </row>
    <row r="573" spans="1:17" x14ac:dyDescent="0.25">
      <c r="A573" s="5">
        <f>ROUND((Online_RAW!B573-General!$B$10)*24,3)</f>
        <v>9.5169999999999995</v>
      </c>
      <c r="B573" s="5">
        <f>General!$B$12+Online_ANA!K573/1000+Online_ANA!L573/1000+Online_ANA!M573/1000/General!$B$22-SUM($P$2:P573)/1000/General!$B$24+SUM($Q$2:Q573)/1000/General!$B$24</f>
        <v>1.0835997000000002</v>
      </c>
      <c r="C573" s="5">
        <f>Online_RAW!K573</f>
        <v>20.059999999999999</v>
      </c>
      <c r="D573" s="5">
        <f>Online_RAW!J573</f>
        <v>0.5</v>
      </c>
      <c r="E573" s="5">
        <f>(1-F573/100-G573/100)/(1-C573/100-D573/100-General!$B$17/100)</f>
        <v>1.0019326352479567</v>
      </c>
      <c r="F573" s="5">
        <f>N573*General!$B$14/(N573+O573)+O573*100/(N573+O573)</f>
        <v>20.8</v>
      </c>
      <c r="G573" s="5">
        <f>N573*General!$B$15/(N573+O573)</f>
        <v>0.04</v>
      </c>
      <c r="H573" s="5">
        <f>(N573+O573)*(1/General!$B$20)*((F573/100)-E573*(C573/100))*1000/B573</f>
        <v>34.696559885919783</v>
      </c>
      <c r="I573" s="5">
        <f>(N573+O573)*(1/General!$B$20)*((D573/100)*E573-(G573/100))*1000/B573</f>
        <v>22.808372362458105</v>
      </c>
      <c r="J573" s="5">
        <f t="shared" si="9"/>
        <v>0.65736696771814473</v>
      </c>
      <c r="K573" s="5">
        <f>MAX(Online_RAW!$L$2-Online_RAW!L573,0)</f>
        <v>0</v>
      </c>
      <c r="L573" s="5">
        <f>0.0039*(Online_RAW!M573)</f>
        <v>3.5996999999999999</v>
      </c>
      <c r="M573" s="10">
        <f>Online_RAW!$N$2-Online_RAW!N573</f>
        <v>0</v>
      </c>
      <c r="N573" s="5">
        <f>Online_RAW!C573*60</f>
        <v>120.17478260869561</v>
      </c>
      <c r="O573" s="5">
        <f>MAX(0, Online_RAW!D573*60)</f>
        <v>0</v>
      </c>
      <c r="P573" s="5">
        <f>_xlfn.IFNA(VLOOKUP(A573,Sampling!$D$7:$E$14,2,FALSE),0)</f>
        <v>0</v>
      </c>
      <c r="Q573">
        <f>_xlfn.IFNA(VLOOKUP(A573,Refill!$D$6:$G$8,2,FALSE),0)</f>
        <v>0</v>
      </c>
    </row>
    <row r="574" spans="1:17" x14ac:dyDescent="0.25">
      <c r="A574" s="5">
        <f>ROUND((Online_RAW!B574-General!$B$10)*24,3)</f>
        <v>9.5329999999999995</v>
      </c>
      <c r="B574" s="5">
        <f>General!$B$12+Online_ANA!K574/1000+Online_ANA!L574/1000+Online_ANA!M574/1000/General!$B$22-SUM($P$2:P574)/1000/General!$B$24+SUM($Q$2:Q574)/1000/General!$B$24</f>
        <v>1.0838332666666668</v>
      </c>
      <c r="C574" s="5">
        <f>Online_RAW!K574</f>
        <v>20.055</v>
      </c>
      <c r="D574" s="5">
        <f>Online_RAW!J574</f>
        <v>0.5</v>
      </c>
      <c r="E574" s="5">
        <f>(1-F574/100-G574/100)/(1-C574/100-D574/100-General!$B$17/100)</f>
        <v>1.0018692316678999</v>
      </c>
      <c r="F574" s="5">
        <f>N574*General!$B$14/(N574+O574)+O574*100/(N574+O574)</f>
        <v>20.8</v>
      </c>
      <c r="G574" s="5">
        <f>N574*General!$B$15/(N574+O574)</f>
        <v>0.04</v>
      </c>
      <c r="H574" s="5">
        <f>(N574+O574)*(1/General!$B$20)*((F574/100)-E574*(C574/100))*1000/B574</f>
        <v>34.973291780136293</v>
      </c>
      <c r="I574" s="5">
        <f>(N574+O574)*(1/General!$B$20)*((D574/100)*E574-(G574/100))*1000/B574</f>
        <v>22.784614362440003</v>
      </c>
      <c r="J574" s="5">
        <f t="shared" si="9"/>
        <v>0.651486125632044</v>
      </c>
      <c r="K574" s="5">
        <f>MAX(Online_RAW!$L$2-Online_RAW!L574,0)</f>
        <v>0</v>
      </c>
      <c r="L574" s="5">
        <f>0.0039*(Online_RAW!M574)</f>
        <v>3.8332666666666708</v>
      </c>
      <c r="M574" s="10">
        <f>Online_RAW!$N$2-Online_RAW!N574</f>
        <v>0</v>
      </c>
      <c r="N574" s="5">
        <f>Online_RAW!C574*60</f>
        <v>120.08373913043459</v>
      </c>
      <c r="O574" s="5">
        <f>MAX(0, Online_RAW!D574*60)</f>
        <v>0</v>
      </c>
      <c r="P574" s="5">
        <f>_xlfn.IFNA(VLOOKUP(A574,Sampling!$D$7:$E$14,2,FALSE),0)</f>
        <v>0</v>
      </c>
      <c r="Q574">
        <f>_xlfn.IFNA(VLOOKUP(A574,Refill!$D$6:$G$8,2,FALSE),0)</f>
        <v>0</v>
      </c>
    </row>
    <row r="575" spans="1:17" x14ac:dyDescent="0.25">
      <c r="A575" s="5">
        <f>ROUND((Online_RAW!B575-General!$B$10)*24,3)</f>
        <v>9.5500000000000007</v>
      </c>
      <c r="B575" s="5">
        <f>General!$B$12+Online_ANA!K575/1000+Online_ANA!L575/1000+Online_ANA!M575/1000/General!$B$22-SUM($P$2:P575)/1000/General!$B$24+SUM($Q$2:Q575)/1000/General!$B$24</f>
        <v>1.0838332666666668</v>
      </c>
      <c r="C575" s="5">
        <f>Online_RAW!K575</f>
        <v>20.059999999999999</v>
      </c>
      <c r="D575" s="5">
        <f>Online_RAW!J575</f>
        <v>0.51</v>
      </c>
      <c r="E575" s="5">
        <f>(1-F575/100-G575/100)/(1-C575/100-D575/100-General!$B$17/100)</f>
        <v>1.0019201164655462</v>
      </c>
      <c r="F575" s="5">
        <f>N575*General!$B$14/(N575+O575)+O575*100/(N575+O575)</f>
        <v>20.81101383900344</v>
      </c>
      <c r="G575" s="5">
        <f>N575*General!$B$15/(N575+O575)</f>
        <v>3.999443745504877E-2</v>
      </c>
      <c r="H575" s="5">
        <f>(N575+O575)*(1/General!$B$20)*((F575/100)-E575*(C575/100))*1000/B575</f>
        <v>35.21199379459442</v>
      </c>
      <c r="I575" s="5">
        <f>(N575+O575)*(1/General!$B$20)*((D575/100)*E575-(G575/100))*1000/B575</f>
        <v>23.276351841589118</v>
      </c>
      <c r="J575" s="5">
        <f t="shared" si="9"/>
        <v>0.66103475927461952</v>
      </c>
      <c r="K575" s="5">
        <f>MAX(Online_RAW!$L$2-Online_RAW!L575,0)</f>
        <v>0</v>
      </c>
      <c r="L575" s="5">
        <f>0.0039*(Online_RAW!M575)</f>
        <v>3.8332666666666708</v>
      </c>
      <c r="M575" s="10">
        <f>Online_RAW!$N$2-Online_RAW!N575</f>
        <v>0</v>
      </c>
      <c r="N575" s="5">
        <f>Online_RAW!C575*60</f>
        <v>120.04095652173901</v>
      </c>
      <c r="O575" s="5">
        <f>MAX(0, Online_RAW!D575*60)</f>
        <v>1.6695652173913018E-2</v>
      </c>
      <c r="P575" s="5">
        <f>_xlfn.IFNA(VLOOKUP(A575,Sampling!$D$7:$E$14,2,FALSE),0)</f>
        <v>0</v>
      </c>
      <c r="Q575">
        <f>_xlfn.IFNA(VLOOKUP(A575,Refill!$D$6:$G$8,2,FALSE),0)</f>
        <v>0</v>
      </c>
    </row>
    <row r="576" spans="1:17" x14ac:dyDescent="0.25">
      <c r="A576" s="5">
        <f>ROUND((Online_RAW!B576-General!$B$10)*24,3)</f>
        <v>9.5670000000000002</v>
      </c>
      <c r="B576" s="5">
        <f>General!$B$12+Online_ANA!K576/1000+Online_ANA!L576/1000+Online_ANA!M576/1000/General!$B$22-SUM($P$2:P576)/1000/General!$B$24+SUM($Q$2:Q576)/1000/General!$B$24</f>
        <v>1.0841262</v>
      </c>
      <c r="C576" s="5">
        <f>Online_RAW!K576</f>
        <v>20.059999999999999</v>
      </c>
      <c r="D576" s="5">
        <f>Online_RAW!J576</f>
        <v>0.51</v>
      </c>
      <c r="E576" s="5">
        <f>(1-F576/100-G576/100)/(1-C576/100-D576/100-General!$B$17/100)</f>
        <v>1.0019377508873195</v>
      </c>
      <c r="F576" s="5">
        <f>N576*General!$B$14/(N576+O576)+O576*100/(N576+O576)</f>
        <v>20.809620063233485</v>
      </c>
      <c r="G576" s="5">
        <f>N576*General!$B$15/(N576+O576)</f>
        <v>3.9995141382205314E-2</v>
      </c>
      <c r="H576" s="5">
        <f>(N576+O576)*(1/General!$B$20)*((F576/100)-E576*(C576/100))*1000/B576</f>
        <v>35.088621123132263</v>
      </c>
      <c r="I576" s="5">
        <f>(N576+O576)*(1/General!$B$20)*((D576/100)*E576-(G576/100))*1000/B576</f>
        <v>23.252236653024237</v>
      </c>
      <c r="J576" s="5">
        <f t="shared" si="9"/>
        <v>0.66267171261669044</v>
      </c>
      <c r="K576" s="5">
        <f>MAX(Online_RAW!$L$2-Online_RAW!L576,0)</f>
        <v>0</v>
      </c>
      <c r="L576" s="5">
        <f>0.0039*(Online_RAW!M576)</f>
        <v>4.1261999999999999</v>
      </c>
      <c r="M576" s="10">
        <f>Online_RAW!$N$2-Online_RAW!N576</f>
        <v>0</v>
      </c>
      <c r="N576" s="5">
        <f>Online_RAW!C576*60</f>
        <v>119.949</v>
      </c>
      <c r="O576" s="5">
        <f>MAX(0, Online_RAW!D576*60)</f>
        <v>1.4571428571428579E-2</v>
      </c>
      <c r="P576" s="5">
        <f>_xlfn.IFNA(VLOOKUP(A576,Sampling!$D$7:$E$14,2,FALSE),0)</f>
        <v>0</v>
      </c>
      <c r="Q576">
        <f>_xlfn.IFNA(VLOOKUP(A576,Refill!$D$6:$G$8,2,FALSE),0)</f>
        <v>0</v>
      </c>
    </row>
    <row r="577" spans="1:17" x14ac:dyDescent="0.25">
      <c r="A577" s="5">
        <f>ROUND((Online_RAW!B577-General!$B$10)*24,3)</f>
        <v>9.5830000000000002</v>
      </c>
      <c r="B577" s="5">
        <f>General!$B$12+Online_ANA!K577/1000+Online_ANA!L577/1000+Online_ANA!M577/1000/General!$B$22-SUM($P$2:P577)/1000/General!$B$24+SUM($Q$2:Q577)/1000/General!$B$24</f>
        <v>1.0842133</v>
      </c>
      <c r="C577" s="5">
        <f>Online_RAW!K577</f>
        <v>20.05</v>
      </c>
      <c r="D577" s="5">
        <f>Online_RAW!J577</f>
        <v>0.52</v>
      </c>
      <c r="E577" s="5">
        <f>(1-F577/100-G577/100)/(1-C577/100-D577/100-General!$B$17/100)</f>
        <v>1.0019616389418964</v>
      </c>
      <c r="F577" s="5">
        <f>N577*General!$B$14/(N577+O577)+O577*100/(N577+O577)</f>
        <v>20.807732017677537</v>
      </c>
      <c r="G577" s="5">
        <f>N577*General!$B$15/(N577+O577)</f>
        <v>3.9996094940566905E-2</v>
      </c>
      <c r="H577" s="5">
        <f>(N577+O577)*(1/General!$B$20)*((F577/100)-E577*(C577/100))*1000/B577</f>
        <v>35.471624686713213</v>
      </c>
      <c r="I577" s="5">
        <f>(N577+O577)*(1/General!$B$20)*((D577/100)*E577-(G577/100))*1000/B577</f>
        <v>23.750937919971999</v>
      </c>
      <c r="J577" s="5">
        <f t="shared" si="9"/>
        <v>0.66957569972453246</v>
      </c>
      <c r="K577" s="5">
        <f>MAX(Online_RAW!$L$2-Online_RAW!L577,0)</f>
        <v>0</v>
      </c>
      <c r="L577" s="5">
        <f>0.0039*(Online_RAW!M577)</f>
        <v>4.2132999999999861</v>
      </c>
      <c r="M577" s="10">
        <f>Online_RAW!$N$2-Online_RAW!N577</f>
        <v>0</v>
      </c>
      <c r="N577" s="5">
        <f>Online_RAW!C577*60</f>
        <v>119.9791428571428</v>
      </c>
      <c r="O577" s="5">
        <f>MAX(0, Online_RAW!D577*60)</f>
        <v>1.17142857142857E-2</v>
      </c>
      <c r="P577" s="5">
        <f>_xlfn.IFNA(VLOOKUP(A577,Sampling!$D$7:$E$14,2,FALSE),0)</f>
        <v>0</v>
      </c>
      <c r="Q577">
        <f>_xlfn.IFNA(VLOOKUP(A577,Refill!$D$6:$G$8,2,FALSE),0)</f>
        <v>0</v>
      </c>
    </row>
    <row r="578" spans="1:17" x14ac:dyDescent="0.25">
      <c r="A578" s="5">
        <f>ROUND((Online_RAW!B578-General!$B$10)*24,3)</f>
        <v>9.6</v>
      </c>
      <c r="B578" s="5">
        <f>General!$B$12+Online_ANA!K578/1000+Online_ANA!L578/1000+Online_ANA!M578/1000/General!$B$22-SUM($P$2:P578)/1000/General!$B$24+SUM($Q$2:Q578)/1000/General!$B$24</f>
        <v>1.08429</v>
      </c>
      <c r="C578" s="5">
        <f>Online_RAW!K578</f>
        <v>20.035</v>
      </c>
      <c r="D578" s="5">
        <f>Online_RAW!J578</f>
        <v>0.52</v>
      </c>
      <c r="E578" s="5">
        <f>(1-F578/100-G578/100)/(1-C578/100-D578/100-General!$B$17/100)</f>
        <v>1.0018453072116036</v>
      </c>
      <c r="F578" s="5">
        <f>N578*General!$B$14/(N578+O578)+O578*100/(N578+O578)</f>
        <v>20.801891281695031</v>
      </c>
      <c r="G578" s="5">
        <f>N578*General!$B$15/(N578+O578)</f>
        <v>3.9999044807224736E-2</v>
      </c>
      <c r="H578" s="5">
        <f>(N578+O578)*(1/General!$B$20)*((F578/100)-E578*(C578/100))*1000/B578</f>
        <v>36.090743891968131</v>
      </c>
      <c r="I578" s="5">
        <f>(N578+O578)*(1/General!$B$20)*((D578/100)*E578-(G578/100))*1000/B578</f>
        <v>23.780975513391727</v>
      </c>
      <c r="J578" s="5">
        <f t="shared" si="9"/>
        <v>0.65892173307860524</v>
      </c>
      <c r="K578" s="5">
        <f>MAX(Online_RAW!$L$2-Online_RAW!L578,0)</f>
        <v>0</v>
      </c>
      <c r="L578" s="5">
        <f>0.0039*(Online_RAW!M578)</f>
        <v>4.29</v>
      </c>
      <c r="M578" s="10">
        <f>Online_RAW!$N$2-Online_RAW!N578</f>
        <v>0</v>
      </c>
      <c r="N578" s="5">
        <f>Online_RAW!C578*60</f>
        <v>120.164086956522</v>
      </c>
      <c r="O578" s="5">
        <f>MAX(0, Online_RAW!D578*60)</f>
        <v>2.8695652173913082E-3</v>
      </c>
      <c r="P578" s="5">
        <f>_xlfn.IFNA(VLOOKUP(A578,Sampling!$D$7:$E$14,2,FALSE),0)</f>
        <v>0</v>
      </c>
      <c r="Q578">
        <f>_xlfn.IFNA(VLOOKUP(A578,Refill!$D$6:$G$8,2,FALSE),0)</f>
        <v>0</v>
      </c>
    </row>
    <row r="579" spans="1:17" x14ac:dyDescent="0.25">
      <c r="A579" s="5">
        <f>ROUND((Online_RAW!B579-General!$B$10)*24,3)</f>
        <v>9.6170000000000009</v>
      </c>
      <c r="B579" s="5">
        <f>General!$B$12+Online_ANA!K579/1000+Online_ANA!L579/1000+Online_ANA!M579/1000/General!$B$22-SUM($P$2:P579)/1000/General!$B$24+SUM($Q$2:Q579)/1000/General!$B$24</f>
        <v>1.08429</v>
      </c>
      <c r="C579" s="5">
        <f>Online_RAW!K579</f>
        <v>20.035</v>
      </c>
      <c r="D579" s="5">
        <f>Online_RAW!J579</f>
        <v>0.53</v>
      </c>
      <c r="E579" s="5">
        <f>(1-F579/100-G579/100)/(1-C579/100-D579/100-General!$B$17/100)</f>
        <v>1.0019960468535487</v>
      </c>
      <c r="F579" s="5">
        <f>N579*General!$B$14/(N579+O579)+O579*100/(N579+O579)</f>
        <v>20.8</v>
      </c>
      <c r="G579" s="5">
        <f>N579*General!$B$15/(N579+O579)</f>
        <v>0.04</v>
      </c>
      <c r="H579" s="5">
        <f>(N579+O579)*(1/General!$B$20)*((F579/100)-E579*(C579/100))*1000/B579</f>
        <v>35.792280127386775</v>
      </c>
      <c r="I579" s="5">
        <f>(N579+O579)*(1/General!$B$20)*((D579/100)*E579-(G579/100))*1000/B579</f>
        <v>24.242564173359209</v>
      </c>
      <c r="J579" s="5">
        <f t="shared" si="9"/>
        <v>0.67731265197630708</v>
      </c>
      <c r="K579" s="5">
        <f>MAX(Online_RAW!$L$2-Online_RAW!L579,0)</f>
        <v>0</v>
      </c>
      <c r="L579" s="5">
        <f>0.0039*(Online_RAW!M579)</f>
        <v>4.29</v>
      </c>
      <c r="M579" s="10">
        <f>Online_RAW!$N$2-Online_RAW!N579</f>
        <v>0</v>
      </c>
      <c r="N579" s="5">
        <f>Online_RAW!C579*60</f>
        <v>119.98050000000001</v>
      </c>
      <c r="O579" s="5">
        <f>MAX(0, Online_RAW!D579*60)</f>
        <v>0</v>
      </c>
      <c r="P579" s="5">
        <f>_xlfn.IFNA(VLOOKUP(A579,Sampling!$D$7:$E$14,2,FALSE),0)</f>
        <v>0</v>
      </c>
      <c r="Q579">
        <f>_xlfn.IFNA(VLOOKUP(A579,Refill!$D$6:$G$8,2,FALSE),0)</f>
        <v>0</v>
      </c>
    </row>
    <row r="580" spans="1:17" x14ac:dyDescent="0.25">
      <c r="A580" s="5">
        <f>ROUND((Online_RAW!B580-General!$B$10)*24,3)</f>
        <v>9.6329999999999991</v>
      </c>
      <c r="B580" s="5">
        <f>General!$B$12+Online_ANA!K580/1000+Online_ANA!L580/1000+Online_ANA!M580/1000/General!$B$22-SUM($P$2:P580)/1000/General!$B$24+SUM($Q$2:Q580)/1000/General!$B$24</f>
        <v>1.0843173000000002</v>
      </c>
      <c r="C580" s="5">
        <f>Online_RAW!K580</f>
        <v>20.024999999999999</v>
      </c>
      <c r="D580" s="5">
        <f>Online_RAW!J580</f>
        <v>0.53</v>
      </c>
      <c r="E580" s="5">
        <f>(1-F580/100-G580/100)/(1-C580/100-D580/100-General!$B$17/100)</f>
        <v>1.0017754881916712</v>
      </c>
      <c r="F580" s="5">
        <f>N580*General!$B$14/(N580+O580)+O580*100/(N580+O580)</f>
        <v>20.807410631130921</v>
      </c>
      <c r="G580" s="5">
        <f>N580*General!$B$15/(N580+O580)</f>
        <v>3.9996257257004585E-2</v>
      </c>
      <c r="H580" s="5">
        <f>(N580+O580)*(1/General!$B$20)*((F580/100)-E580*(C580/100))*1000/B580</f>
        <v>36.840308137847742</v>
      </c>
      <c r="I580" s="5">
        <f>(N580+O580)*(1/General!$B$20)*((D580/100)*E580-(G580/100))*1000/B580</f>
        <v>24.216909681370023</v>
      </c>
      <c r="J580" s="5">
        <f t="shared" si="9"/>
        <v>0.65734818478597035</v>
      </c>
      <c r="K580" s="5">
        <f>MAX(Online_RAW!$L$2-Online_RAW!L580,0)</f>
        <v>0</v>
      </c>
      <c r="L580" s="5">
        <f>0.0039*(Online_RAW!M580)</f>
        <v>4.3172999999999995</v>
      </c>
      <c r="M580" s="10">
        <f>Online_RAW!$N$2-Online_RAW!N580</f>
        <v>0</v>
      </c>
      <c r="N580" s="5">
        <f>Online_RAW!C580*60</f>
        <v>119.872956521739</v>
      </c>
      <c r="O580" s="5">
        <f>MAX(0, Online_RAW!D580*60)</f>
        <v>1.1217391304347801E-2</v>
      </c>
      <c r="P580" s="5">
        <f>_xlfn.IFNA(VLOOKUP(A580,Sampling!$D$7:$E$14,2,FALSE),0)</f>
        <v>0</v>
      </c>
      <c r="Q580">
        <f>_xlfn.IFNA(VLOOKUP(A580,Refill!$D$6:$G$8,2,FALSE),0)</f>
        <v>0</v>
      </c>
    </row>
    <row r="581" spans="1:17" x14ac:dyDescent="0.25">
      <c r="A581" s="5">
        <f>ROUND((Online_RAW!B581-General!$B$10)*24,3)</f>
        <v>9.65</v>
      </c>
      <c r="B581" s="5">
        <f>General!$B$12+Online_ANA!K581/1000+Online_ANA!L581/1000+Online_ANA!M581/1000/General!$B$22-SUM($P$2:P581)/1000/General!$B$24+SUM($Q$2:Q581)/1000/General!$B$24</f>
        <v>1.0844538000000001</v>
      </c>
      <c r="C581" s="5">
        <f>Online_RAW!K581</f>
        <v>20.026666666666699</v>
      </c>
      <c r="D581" s="5">
        <f>Online_RAW!J581</f>
        <v>0.53666666666666696</v>
      </c>
      <c r="E581" s="5">
        <f>(1-F581/100-G581/100)/(1-C581/100-D581/100-General!$B$17/100)</f>
        <v>1.0019749087598648</v>
      </c>
      <c r="F581" s="5">
        <f>N581*General!$B$14/(N581+O581)+O581*100/(N581+O581)</f>
        <v>20.8</v>
      </c>
      <c r="G581" s="5">
        <f>N581*General!$B$15/(N581+O581)</f>
        <v>0.04</v>
      </c>
      <c r="H581" s="5">
        <f>(N581+O581)*(1/General!$B$20)*((F581/100)-E581*(C581/100))*1000/B581</f>
        <v>36.214317665104467</v>
      </c>
      <c r="I581" s="5">
        <f>(N581+O581)*(1/General!$B$20)*((D581/100)*E581-(G581/100))*1000/B581</f>
        <v>24.564263900719428</v>
      </c>
      <c r="J581" s="5">
        <f t="shared" si="9"/>
        <v>0.67830254674076484</v>
      </c>
      <c r="K581" s="5">
        <f>MAX(Online_RAW!$L$2-Online_RAW!L581,0)</f>
        <v>0</v>
      </c>
      <c r="L581" s="5">
        <f>0.0039*(Online_RAW!M581)</f>
        <v>4.4538000000000002</v>
      </c>
      <c r="M581" s="10">
        <f>Online_RAW!$N$2-Online_RAW!N581</f>
        <v>0</v>
      </c>
      <c r="N581" s="5">
        <f>Online_RAW!C581*60</f>
        <v>119.96191304347799</v>
      </c>
      <c r="O581" s="5">
        <f>MAX(0, Online_RAW!D581*60)</f>
        <v>0</v>
      </c>
      <c r="P581" s="5">
        <f>_xlfn.IFNA(VLOOKUP(A581,Sampling!$D$7:$E$14,2,FALSE),0)</f>
        <v>0</v>
      </c>
      <c r="Q581">
        <f>_xlfn.IFNA(VLOOKUP(A581,Refill!$D$6:$G$8,2,FALSE),0)</f>
        <v>0</v>
      </c>
    </row>
    <row r="582" spans="1:17" x14ac:dyDescent="0.25">
      <c r="A582" s="5">
        <f>ROUND((Online_RAW!B582-General!$B$10)*24,3)</f>
        <v>9.6669999999999998</v>
      </c>
      <c r="B582" s="5">
        <f>General!$B$12+Online_ANA!K582/1000+Online_ANA!L582/1000+Online_ANA!M582/1000/General!$B$22-SUM($P$2:P582)/1000/General!$B$24+SUM($Q$2:Q582)/1000/General!$B$24</f>
        <v>1.0844538000000001</v>
      </c>
      <c r="C582" s="5">
        <f>Online_RAW!K582</f>
        <v>20.02</v>
      </c>
      <c r="D582" s="5">
        <f>Online_RAW!J582</f>
        <v>0.53666666666666696</v>
      </c>
      <c r="E582" s="5">
        <f>(1-F582/100-G582/100)/(1-C582/100-D582/100-General!$B$17/100)</f>
        <v>1.0018903653029534</v>
      </c>
      <c r="F582" s="5">
        <f>N582*General!$B$14/(N582+O582)+O582*100/(N582+O582)</f>
        <v>20.8</v>
      </c>
      <c r="G582" s="5">
        <f>N582*General!$B$15/(N582+O582)</f>
        <v>0.04</v>
      </c>
      <c r="H582" s="5">
        <f>(N582+O582)*(1/General!$B$20)*((F582/100)-E582*(C582/100))*1000/B582</f>
        <v>36.664129980902459</v>
      </c>
      <c r="I582" s="5">
        <f>(N582+O582)*(1/General!$B$20)*((D582/100)*E582-(G582/100))*1000/B582</f>
        <v>24.586575076636279</v>
      </c>
      <c r="J582" s="5">
        <f t="shared" si="9"/>
        <v>0.67058934957526295</v>
      </c>
      <c r="K582" s="5">
        <f>MAX(Online_RAW!$L$2-Online_RAW!L582,0)</f>
        <v>0</v>
      </c>
      <c r="L582" s="5">
        <f>0.0039*(Online_RAW!M582)</f>
        <v>4.4538000000000002</v>
      </c>
      <c r="M582" s="10">
        <f>Online_RAW!$N$2-Online_RAW!N582</f>
        <v>0</v>
      </c>
      <c r="N582" s="5">
        <f>Online_RAW!C582*60</f>
        <v>120.08181818181841</v>
      </c>
      <c r="O582" s="5">
        <f>MAX(0, Online_RAW!D582*60)</f>
        <v>0</v>
      </c>
      <c r="P582" s="5">
        <f>_xlfn.IFNA(VLOOKUP(A582,Sampling!$D$7:$E$14,2,FALSE),0)</f>
        <v>0</v>
      </c>
      <c r="Q582">
        <f>_xlfn.IFNA(VLOOKUP(A582,Refill!$D$6:$G$8,2,FALSE),0)</f>
        <v>0</v>
      </c>
    </row>
    <row r="583" spans="1:17" x14ac:dyDescent="0.25">
      <c r="A583" s="5">
        <f>ROUND((Online_RAW!B583-General!$B$10)*24,3)</f>
        <v>9.6829999999999998</v>
      </c>
      <c r="B583" s="5">
        <f>General!$B$12+Online_ANA!K583/1000+Online_ANA!L583/1000+Online_ANA!M583/1000/General!$B$22-SUM($P$2:P583)/1000/General!$B$24+SUM($Q$2:Q583)/1000/General!$B$24</f>
        <v>1.0844538000000001</v>
      </c>
      <c r="C583" s="5">
        <f>Online_RAW!K583</f>
        <v>20.015000000000001</v>
      </c>
      <c r="D583" s="5">
        <f>Online_RAW!J583</f>
        <v>0.54500000000000004</v>
      </c>
      <c r="E583" s="5">
        <f>(1-F583/100-G583/100)/(1-C583/100-D583/100-General!$B$17/100)</f>
        <v>1.0018758239725167</v>
      </c>
      <c r="F583" s="5">
        <f>N583*General!$B$14/(N583+O583)+O583*100/(N583+O583)</f>
        <v>20.804490773986736</v>
      </c>
      <c r="G583" s="5">
        <f>N583*General!$B$15/(N583+O583)</f>
        <v>3.999773193232993E-2</v>
      </c>
      <c r="H583" s="5">
        <f>(N583+O583)*(1/General!$B$20)*((F583/100)-E583*(C583/100))*1000/B583</f>
        <v>37.198795983119993</v>
      </c>
      <c r="I583" s="5">
        <f>(N583+O583)*(1/General!$B$20)*((D583/100)*E583-(G583/100))*1000/B583</f>
        <v>25.033049754331433</v>
      </c>
      <c r="J583" s="5">
        <f t="shared" si="9"/>
        <v>0.67295322584340866</v>
      </c>
      <c r="K583" s="5">
        <f>MAX(Online_RAW!$L$2-Online_RAW!L583,0)</f>
        <v>0</v>
      </c>
      <c r="L583" s="5">
        <f>0.0039*(Online_RAW!M583)</f>
        <v>4.4538000000000002</v>
      </c>
      <c r="M583" s="10">
        <f>Online_RAW!$N$2-Online_RAW!N583</f>
        <v>0</v>
      </c>
      <c r="N583" s="5">
        <f>Online_RAW!C583*60</f>
        <v>120.23971428571441</v>
      </c>
      <c r="O583" s="5">
        <f>MAX(0, Online_RAW!D583*60)</f>
        <v>6.8181818181818404E-3</v>
      </c>
      <c r="P583" s="5">
        <f>_xlfn.IFNA(VLOOKUP(A583,Sampling!$D$7:$E$14,2,FALSE),0)</f>
        <v>0</v>
      </c>
      <c r="Q583">
        <f>_xlfn.IFNA(VLOOKUP(A583,Refill!$D$6:$G$8,2,FALSE),0)</f>
        <v>0</v>
      </c>
    </row>
    <row r="584" spans="1:17" x14ac:dyDescent="0.25">
      <c r="A584" s="5">
        <f>ROUND((Online_RAW!B584-General!$B$10)*24,3)</f>
        <v>9.6999999999999993</v>
      </c>
      <c r="B584" s="5">
        <f>General!$B$12+Online_ANA!K584/1000+Online_ANA!L584/1000+Online_ANA!M584/1000/General!$B$22-SUM($P$2:P584)/1000/General!$B$24+SUM($Q$2:Q584)/1000/General!$B$24</f>
        <v>1.0844538000000001</v>
      </c>
      <c r="C584" s="5">
        <f>Online_RAW!K584</f>
        <v>20.015000000000001</v>
      </c>
      <c r="D584" s="5">
        <f>Online_RAW!J584</f>
        <v>0.55500000000000005</v>
      </c>
      <c r="E584" s="5">
        <f>(1-F584/100-G584/100)/(1-C584/100-D584/100-General!$B$17/100)</f>
        <v>1.0020594664861999</v>
      </c>
      <c r="F584" s="5">
        <f>N584*General!$B$14/(N584+O584)+O584*100/(N584+O584)</f>
        <v>20.8</v>
      </c>
      <c r="G584" s="5">
        <f>N584*General!$B$15/(N584+O584)</f>
        <v>0.04</v>
      </c>
      <c r="H584" s="5">
        <f>(N584+O584)*(1/General!$B$20)*((F584/100)-E584*(C584/100))*1000/B584</f>
        <v>36.753332785753194</v>
      </c>
      <c r="I584" s="5">
        <f>(N584+O584)*(1/General!$B$20)*((D584/100)*E584-(G584/100))*1000/B584</f>
        <v>25.50482836636181</v>
      </c>
      <c r="J584" s="5">
        <f t="shared" si="9"/>
        <v>0.69394600253091399</v>
      </c>
      <c r="K584" s="5">
        <f>MAX(Online_RAW!$L$2-Online_RAW!L584,0)</f>
        <v>0</v>
      </c>
      <c r="L584" s="5">
        <f>0.0039*(Online_RAW!M584)</f>
        <v>4.4538000000000002</v>
      </c>
      <c r="M584" s="10">
        <f>Online_RAW!$N$2-Online_RAW!N584</f>
        <v>0</v>
      </c>
      <c r="N584" s="5">
        <f>Online_RAW!C584*60</f>
        <v>120.111</v>
      </c>
      <c r="O584" s="5">
        <f>MAX(0, Online_RAW!D584*60)</f>
        <v>0</v>
      </c>
      <c r="P584" s="5">
        <f>_xlfn.IFNA(VLOOKUP(A584,Sampling!$D$7:$E$14,2,FALSE),0)</f>
        <v>0</v>
      </c>
      <c r="Q584">
        <f>_xlfn.IFNA(VLOOKUP(A584,Refill!$D$6:$G$8,2,FALSE),0)</f>
        <v>0</v>
      </c>
    </row>
    <row r="585" spans="1:17" x14ac:dyDescent="0.25">
      <c r="A585" s="5">
        <f>ROUND((Online_RAW!B585-General!$B$10)*24,3)</f>
        <v>9.7170000000000005</v>
      </c>
      <c r="B585" s="5">
        <f>General!$B$12+Online_ANA!K585/1000+Online_ANA!L585/1000+Online_ANA!M585/1000/General!$B$22-SUM($P$2:P585)/1000/General!$B$24+SUM($Q$2:Q585)/1000/General!$B$24</f>
        <v>1.0845271200000002</v>
      </c>
      <c r="C585" s="5">
        <f>Online_RAW!K585</f>
        <v>20.004000000000001</v>
      </c>
      <c r="D585" s="5">
        <f>Online_RAW!J585</f>
        <v>0.55500000000000005</v>
      </c>
      <c r="E585" s="5">
        <f>(1-F585/100-G585/100)/(1-C585/100-D585/100-General!$B$17/100)</f>
        <v>1.0015691495571823</v>
      </c>
      <c r="F585" s="5">
        <f>N585*General!$B$14/(N585+O585)+O585*100/(N585+O585)</f>
        <v>20.827730461947009</v>
      </c>
      <c r="G585" s="5">
        <f>N585*General!$B$15/(N585+O585)</f>
        <v>3.9985994716188376E-2</v>
      </c>
      <c r="H585" s="5">
        <f>(N585+O585)*(1/General!$B$20)*((F585/100)-E585*(C585/100))*1000/B585</f>
        <v>39.099375350544165</v>
      </c>
      <c r="I585" s="5">
        <f>(N585+O585)*(1/General!$B$20)*((D585/100)*E585-(G585/100))*1000/B585</f>
        <v>25.457185410618759</v>
      </c>
      <c r="J585" s="5">
        <f t="shared" si="9"/>
        <v>0.65108931235814382</v>
      </c>
      <c r="K585" s="5">
        <f>MAX(Online_RAW!$L$2-Online_RAW!L585,0)</f>
        <v>0</v>
      </c>
      <c r="L585" s="5">
        <f>0.0039*(Online_RAW!M585)</f>
        <v>4.5271200000000009</v>
      </c>
      <c r="M585" s="10">
        <f>Online_RAW!$N$2-Online_RAW!N585</f>
        <v>0</v>
      </c>
      <c r="N585" s="5">
        <f>Online_RAW!C585*60</f>
        <v>119.912727272727</v>
      </c>
      <c r="O585" s="5">
        <f>MAX(0, Online_RAW!D585*60)</f>
        <v>4.2000000000000003E-2</v>
      </c>
      <c r="P585" s="5">
        <f>_xlfn.IFNA(VLOOKUP(A585,Sampling!$D$7:$E$14,2,FALSE),0)</f>
        <v>0</v>
      </c>
      <c r="Q585">
        <f>_xlfn.IFNA(VLOOKUP(A585,Refill!$D$6:$G$8,2,FALSE),0)</f>
        <v>0</v>
      </c>
    </row>
    <row r="586" spans="1:17" x14ac:dyDescent="0.25">
      <c r="A586" s="5">
        <f>ROUND((Online_RAW!B586-General!$B$10)*24,3)</f>
        <v>9.7330000000000005</v>
      </c>
      <c r="B586" s="5">
        <f>General!$B$12+Online_ANA!K586/1000+Online_ANA!L586/1000+Online_ANA!M586/1000/General!$B$22-SUM($P$2:P586)/1000/General!$B$24+SUM($Q$2:Q586)/1000/General!$B$24</f>
        <v>1.0845271200000002</v>
      </c>
      <c r="C586" s="5">
        <f>Online_RAW!K586</f>
        <v>20.004999999999999</v>
      </c>
      <c r="D586" s="5">
        <f>Online_RAW!J586</f>
        <v>0.56499999999999995</v>
      </c>
      <c r="E586" s="5">
        <f>(1-F586/100-G586/100)/(1-C586/100-D586/100-General!$B$17/100)</f>
        <v>1.0015406318398909</v>
      </c>
      <c r="F586" s="5">
        <f>N586*General!$B$14/(N586+O586)+O586*100/(N586+O586)</f>
        <v>20.841007250928655</v>
      </c>
      <c r="G586" s="5">
        <f>N586*General!$B$15/(N586+O586)</f>
        <v>3.997928926720775E-2</v>
      </c>
      <c r="H586" s="5">
        <f>(N586+O586)*(1/General!$B$20)*((F586/100)-E586*(C586/100))*1000/B586</f>
        <v>39.780007865954396</v>
      </c>
      <c r="I586" s="5">
        <f>(N586+O586)*(1/General!$B$20)*((D586/100)*E586-(G586/100))*1000/B586</f>
        <v>25.981488898503851</v>
      </c>
      <c r="J586" s="5">
        <f t="shared" si="9"/>
        <v>0.65312930520408552</v>
      </c>
      <c r="K586" s="5">
        <f>MAX(Online_RAW!$L$2-Online_RAW!L586,0)</f>
        <v>0</v>
      </c>
      <c r="L586" s="5">
        <f>0.0039*(Online_RAW!M586)</f>
        <v>4.5271200000000009</v>
      </c>
      <c r="M586" s="10">
        <f>Online_RAW!$N$2-Online_RAW!N586</f>
        <v>0</v>
      </c>
      <c r="N586" s="5">
        <f>Online_RAW!C586*60</f>
        <v>120.0336521739132</v>
      </c>
      <c r="O586" s="5">
        <f>MAX(0, Online_RAW!D586*60)</f>
        <v>6.2181818181818393E-2</v>
      </c>
      <c r="P586" s="5">
        <f>_xlfn.IFNA(VLOOKUP(A586,Sampling!$D$7:$E$14,2,FALSE),0)</f>
        <v>0</v>
      </c>
      <c r="Q586">
        <f>_xlfn.IFNA(VLOOKUP(A586,Refill!$D$6:$G$8,2,FALSE),0)</f>
        <v>0</v>
      </c>
    </row>
    <row r="587" spans="1:17" x14ac:dyDescent="0.25">
      <c r="A587" s="5">
        <f>ROUND((Online_RAW!B587-General!$B$10)*24,3)</f>
        <v>9.75</v>
      </c>
      <c r="B587" s="5">
        <f>General!$B$12+Online_ANA!K587/1000+Online_ANA!L587/1000+Online_ANA!M587/1000/General!$B$22-SUM($P$2:P587)/1000/General!$B$24+SUM($Q$2:Q587)/1000/General!$B$24</f>
        <v>1.0846137</v>
      </c>
      <c r="C587" s="5">
        <f>Online_RAW!K587</f>
        <v>19.989999999999998</v>
      </c>
      <c r="D587" s="5">
        <f>Online_RAW!J587</f>
        <v>0.56499999999999995</v>
      </c>
      <c r="E587" s="5">
        <f>(1-F587/100-G587/100)/(1-C587/100-D587/100-General!$B$17/100)</f>
        <v>1.0017303382057552</v>
      </c>
      <c r="F587" s="5">
        <f>N587*General!$B$14/(N587+O587)+O587*100/(N587+O587)</f>
        <v>20.810979838340323</v>
      </c>
      <c r="G587" s="5">
        <f>N587*General!$B$15/(N587+O587)</f>
        <v>3.9994454627100842E-2</v>
      </c>
      <c r="H587" s="5">
        <f>(N587+O587)*(1/General!$B$20)*((F587/100)-E587*(C587/100))*1000/B587</f>
        <v>38.81784107254731</v>
      </c>
      <c r="I587" s="5">
        <f>(N587+O587)*(1/General!$B$20)*((D587/100)*E587-(G587/100))*1000/B587</f>
        <v>25.963608304729</v>
      </c>
      <c r="J587" s="5">
        <f t="shared" si="9"/>
        <v>0.66885760741317835</v>
      </c>
      <c r="K587" s="5">
        <f>MAX(Online_RAW!$L$2-Online_RAW!L587,0)</f>
        <v>0</v>
      </c>
      <c r="L587" s="5">
        <f>0.0039*(Online_RAW!M587)</f>
        <v>4.6136999999999997</v>
      </c>
      <c r="M587" s="10">
        <f>Online_RAW!$N$2-Online_RAW!N587</f>
        <v>0</v>
      </c>
      <c r="N587" s="5">
        <f>Online_RAW!C587*60</f>
        <v>119.98513043478239</v>
      </c>
      <c r="O587" s="5">
        <f>MAX(0, Online_RAW!D587*60)</f>
        <v>1.6636363636363623E-2</v>
      </c>
      <c r="P587" s="5">
        <f>_xlfn.IFNA(VLOOKUP(A587,Sampling!$D$7:$E$14,2,FALSE),0)</f>
        <v>0</v>
      </c>
      <c r="Q587">
        <f>_xlfn.IFNA(VLOOKUP(A587,Refill!$D$6:$G$8,2,FALSE),0)</f>
        <v>0</v>
      </c>
    </row>
    <row r="588" spans="1:17" x14ac:dyDescent="0.25">
      <c r="A588" s="5">
        <f>ROUND((Online_RAW!B588-General!$B$10)*24,3)</f>
        <v>9.7669999999999995</v>
      </c>
      <c r="B588" s="5">
        <f>General!$B$12+Online_ANA!K588/1000+Online_ANA!L588/1000+Online_ANA!M588/1000/General!$B$22-SUM($P$2:P588)/1000/General!$B$24+SUM($Q$2:Q588)/1000/General!$B$24</f>
        <v>1.0846137</v>
      </c>
      <c r="C588" s="5">
        <f>Online_RAW!K588</f>
        <v>19.98</v>
      </c>
      <c r="D588" s="5">
        <f>Online_RAW!J588</f>
        <v>0.56999999999999995</v>
      </c>
      <c r="E588" s="5">
        <f>(1-F588/100-G588/100)/(1-C588/100-D588/100-General!$B$17/100)</f>
        <v>1.0017448856439013</v>
      </c>
      <c r="F588" s="5">
        <f>N588*General!$B$14/(N588+O588)+O588*100/(N588+O588)</f>
        <v>20.804818575504271</v>
      </c>
      <c r="G588" s="5">
        <f>N588*General!$B$15/(N588+O588)</f>
        <v>3.9997566376007945E-2</v>
      </c>
      <c r="H588" s="5">
        <f>(N588+O588)*(1/General!$B$20)*((F588/100)-E588*(C588/100))*1000/B588</f>
        <v>39.011825745872869</v>
      </c>
      <c r="I588" s="5">
        <f>(N588+O588)*(1/General!$B$20)*((D588/100)*E588-(G588/100))*1000/B588</f>
        <v>26.223194000264098</v>
      </c>
      <c r="J588" s="5">
        <f t="shared" si="9"/>
        <v>0.67218576672326846</v>
      </c>
      <c r="K588" s="5">
        <f>MAX(Online_RAW!$L$2-Online_RAW!L588,0)</f>
        <v>0</v>
      </c>
      <c r="L588" s="5">
        <f>0.0039*(Online_RAW!M588)</f>
        <v>4.6136999999999997</v>
      </c>
      <c r="M588" s="10">
        <f>Online_RAW!$N$2-Online_RAW!N588</f>
        <v>0</v>
      </c>
      <c r="N588" s="5">
        <f>Online_RAW!C588*60</f>
        <v>120.0498260869566</v>
      </c>
      <c r="O588" s="5">
        <f>MAX(0, Online_RAW!D588*60)</f>
        <v>7.3043478260869802E-3</v>
      </c>
      <c r="P588" s="5">
        <f>_xlfn.IFNA(VLOOKUP(A588,Sampling!$D$7:$E$14,2,FALSE),0)</f>
        <v>0</v>
      </c>
      <c r="Q588">
        <f>_xlfn.IFNA(VLOOKUP(A588,Refill!$D$6:$G$8,2,FALSE),0)</f>
        <v>0</v>
      </c>
    </row>
    <row r="589" spans="1:17" x14ac:dyDescent="0.25">
      <c r="A589" s="5">
        <f>ROUND((Online_RAW!B589-General!$B$10)*24,3)</f>
        <v>9.7829999999999995</v>
      </c>
      <c r="B589" s="5">
        <f>General!$B$12+Online_ANA!K589/1000+Online_ANA!L589/1000+Online_ANA!M589/1000/General!$B$22-SUM($P$2:P589)/1000/General!$B$24+SUM($Q$2:Q589)/1000/General!$B$24</f>
        <v>1.0846137</v>
      </c>
      <c r="C589" s="5">
        <f>Online_RAW!K589</f>
        <v>19.97</v>
      </c>
      <c r="D589" s="5">
        <f>Online_RAW!J589</f>
        <v>0.57999999999999996</v>
      </c>
      <c r="E589" s="5">
        <f>(1-F589/100-G589/100)/(1-C589/100-D589/100-General!$B$17/100)</f>
        <v>1.0018058361118549</v>
      </c>
      <c r="F589" s="5">
        <f>N589*General!$B$14/(N589+O589)+O589*100/(N589+O589)</f>
        <v>20.8</v>
      </c>
      <c r="G589" s="5">
        <f>N589*General!$B$15/(N589+O589)</f>
        <v>0.04</v>
      </c>
      <c r="H589" s="5">
        <f>(N589+O589)*(1/General!$B$20)*((F589/100)-E589*(C589/100))*1000/B589</f>
        <v>39.191228256943027</v>
      </c>
      <c r="I589" s="5">
        <f>(N589+O589)*(1/General!$B$20)*((D589/100)*E589-(G589/100))*1000/B589</f>
        <v>26.70778596623629</v>
      </c>
      <c r="J589" s="5">
        <f t="shared" si="9"/>
        <v>0.68147356319471308</v>
      </c>
      <c r="K589" s="5">
        <f>MAX(Online_RAW!$L$2-Online_RAW!L589,0)</f>
        <v>0</v>
      </c>
      <c r="L589" s="5">
        <f>0.0039*(Online_RAW!M589)</f>
        <v>4.6136999999999997</v>
      </c>
      <c r="M589" s="10">
        <f>Online_RAW!$N$2-Online_RAW!N589</f>
        <v>0</v>
      </c>
      <c r="N589" s="5">
        <f>Online_RAW!C589*60</f>
        <v>120.00436363636379</v>
      </c>
      <c r="O589" s="5">
        <f>MAX(0, Online_RAW!D589*60)</f>
        <v>0</v>
      </c>
      <c r="P589" s="5">
        <f>_xlfn.IFNA(VLOOKUP(A589,Sampling!$D$7:$E$14,2,FALSE),0)</f>
        <v>0</v>
      </c>
      <c r="Q589">
        <f>_xlfn.IFNA(VLOOKUP(A589,Refill!$D$6:$G$8,2,FALSE),0)</f>
        <v>0</v>
      </c>
    </row>
    <row r="590" spans="1:17" x14ac:dyDescent="0.25">
      <c r="A590" s="5">
        <f>ROUND((Online_RAW!B590-General!$B$10)*24,3)</f>
        <v>9.8000000000000007</v>
      </c>
      <c r="B590" s="5">
        <f>General!$B$12+Online_ANA!K590/1000+Online_ANA!L590/1000+Online_ANA!M590/1000/General!$B$22-SUM($P$2:P590)/1000/General!$B$24+SUM($Q$2:Q590)/1000/General!$B$24</f>
        <v>1.0847177000000001</v>
      </c>
      <c r="C590" s="5">
        <f>Online_RAW!K590</f>
        <v>19.96</v>
      </c>
      <c r="D590" s="5">
        <f>Online_RAW!J590</f>
        <v>0.59</v>
      </c>
      <c r="E590" s="5">
        <f>(1-F590/100-G590/100)/(1-C590/100-D590/100-General!$B$17/100)</f>
        <v>1.0018058361118549</v>
      </c>
      <c r="F590" s="5">
        <f>N590*General!$B$14/(N590+O590)+O590*100/(N590+O590)</f>
        <v>20.8</v>
      </c>
      <c r="G590" s="5">
        <f>N590*General!$B$15/(N590+O590)</f>
        <v>0.04</v>
      </c>
      <c r="H590" s="5">
        <f>(N590+O590)*(1/General!$B$20)*((F590/100)-E590*(C590/100))*1000/B590</f>
        <v>39.624619582879056</v>
      </c>
      <c r="I590" s="5">
        <f>(N590+O590)*(1/General!$B$20)*((D590/100)*E590-(G590/100))*1000/B590</f>
        <v>27.16040657956033</v>
      </c>
      <c r="J590" s="5">
        <f t="shared" si="9"/>
        <v>0.685442708736963</v>
      </c>
      <c r="K590" s="5">
        <f>MAX(Online_RAW!$L$2-Online_RAW!L590,0)</f>
        <v>0</v>
      </c>
      <c r="L590" s="5">
        <f>0.0039*(Online_RAW!M590)</f>
        <v>4.7177000000000131</v>
      </c>
      <c r="M590" s="10">
        <f>Online_RAW!$N$2-Online_RAW!N590</f>
        <v>0</v>
      </c>
      <c r="N590" s="5">
        <f>Online_RAW!C590*60</f>
        <v>119.8309999999998</v>
      </c>
      <c r="O590" s="5">
        <f>MAX(0, Online_RAW!D590*60)</f>
        <v>0</v>
      </c>
      <c r="P590" s="5">
        <f>_xlfn.IFNA(VLOOKUP(A590,Sampling!$D$7:$E$14,2,FALSE),0)</f>
        <v>0</v>
      </c>
      <c r="Q590">
        <f>_xlfn.IFNA(VLOOKUP(A590,Refill!$D$6:$G$8,2,FALSE),0)</f>
        <v>0</v>
      </c>
    </row>
    <row r="591" spans="1:17" x14ac:dyDescent="0.25">
      <c r="A591" s="5">
        <f>ROUND((Online_RAW!B591-General!$B$10)*24,3)</f>
        <v>9.8170000000000002</v>
      </c>
      <c r="B591" s="5">
        <f>General!$B$12+Online_ANA!K591/1000+Online_ANA!L591/1000+Online_ANA!M591/1000/General!$B$22-SUM($P$2:P591)/1000/General!$B$24+SUM($Q$2:Q591)/1000/General!$B$24</f>
        <v>1.0847775000000002</v>
      </c>
      <c r="C591" s="5">
        <f>Online_RAW!K591</f>
        <v>19.940000000000001</v>
      </c>
      <c r="D591" s="5">
        <f>Online_RAW!J591</f>
        <v>0.59499999999999997</v>
      </c>
      <c r="E591" s="5">
        <f>(1-F591/100-G591/100)/(1-C591/100-D591/100-General!$B$17/100)</f>
        <v>1.0015330543983891</v>
      </c>
      <c r="F591" s="5">
        <f>N591*General!$B$14/(N591+O591)+O591*100/(N591+O591)</f>
        <v>20.806534781164299</v>
      </c>
      <c r="G591" s="5">
        <f>N591*General!$B$15/(N591+O591)</f>
        <v>3.9996699605472578E-2</v>
      </c>
      <c r="H591" s="5">
        <f>(N591+O591)*(1/General!$B$20)*((F591/100)-E591*(C591/100))*1000/B591</f>
        <v>41.307561111377936</v>
      </c>
      <c r="I591" s="5">
        <f>(N591+O591)*(1/General!$B$20)*((D591/100)*E591-(G591/100))*1000/B591</f>
        <v>27.46944378691672</v>
      </c>
      <c r="J591" s="5">
        <f t="shared" si="9"/>
        <v>0.66499795794892413</v>
      </c>
      <c r="K591" s="5">
        <f>MAX(Online_RAW!$L$2-Online_RAW!L591,0)</f>
        <v>0</v>
      </c>
      <c r="L591" s="5">
        <f>0.0039*(Online_RAW!M591)</f>
        <v>4.7774999999999999</v>
      </c>
      <c r="M591" s="10">
        <f>Online_RAW!$N$2-Online_RAW!N591</f>
        <v>0</v>
      </c>
      <c r="N591" s="5">
        <f>Online_RAW!C591*60</f>
        <v>120.13382608695659</v>
      </c>
      <c r="O591" s="5">
        <f>MAX(0, Online_RAW!D591*60)</f>
        <v>9.9130434782608804E-3</v>
      </c>
      <c r="P591" s="5">
        <f>_xlfn.IFNA(VLOOKUP(A591,Sampling!$D$7:$E$14,2,FALSE),0)</f>
        <v>0</v>
      </c>
      <c r="Q591">
        <f>_xlfn.IFNA(VLOOKUP(A591,Refill!$D$6:$G$8,2,FALSE),0)</f>
        <v>0</v>
      </c>
    </row>
    <row r="592" spans="1:17" x14ac:dyDescent="0.25">
      <c r="A592" s="5">
        <f>ROUND((Online_RAW!B592-General!$B$10)*24,3)</f>
        <v>9.8330000000000002</v>
      </c>
      <c r="B592" s="5">
        <f>General!$B$12+Online_ANA!K592/1000+Online_ANA!L592/1000+Online_ANA!M592/1000/General!$B$22-SUM($P$2:P592)/1000/General!$B$24+SUM($Q$2:Q592)/1000/General!$B$24</f>
        <v>1.0847775000000002</v>
      </c>
      <c r="C592" s="5">
        <f>Online_RAW!K592</f>
        <v>19.934999999999999</v>
      </c>
      <c r="D592" s="5">
        <f>Online_RAW!J592</f>
        <v>0.59499999999999997</v>
      </c>
      <c r="E592" s="5">
        <f>(1-F592/100-G592/100)/(1-C592/100-D592/100-General!$B$17/100)</f>
        <v>1.0014391599154391</v>
      </c>
      <c r="F592" s="5">
        <f>N592*General!$B$14/(N592+O592)+O592*100/(N592+O592)</f>
        <v>20.80894950258811</v>
      </c>
      <c r="G592" s="5">
        <f>N592*General!$B$15/(N592+O592)</f>
        <v>3.9995480049197923E-2</v>
      </c>
      <c r="H592" s="5">
        <f>(N592+O592)*(1/General!$B$20)*((F592/100)-E592*(C592/100))*1000/B592</f>
        <v>41.733349807286793</v>
      </c>
      <c r="I592" s="5">
        <f>(N592+O592)*(1/General!$B$20)*((D592/100)*E592-(G592/100))*1000/B592</f>
        <v>27.444736737904506</v>
      </c>
      <c r="J592" s="5">
        <f t="shared" si="9"/>
        <v>0.6576212277384107</v>
      </c>
      <c r="K592" s="5">
        <f>MAX(Online_RAW!$L$2-Online_RAW!L592,0)</f>
        <v>0</v>
      </c>
      <c r="L592" s="5">
        <f>0.0039*(Online_RAW!M592)</f>
        <v>4.7774999999999999</v>
      </c>
      <c r="M592" s="10">
        <f>Online_RAW!$N$2-Online_RAW!N592</f>
        <v>0</v>
      </c>
      <c r="N592" s="5">
        <f>Online_RAW!C592*60</f>
        <v>120.03391304347799</v>
      </c>
      <c r="O592" s="5">
        <f>MAX(0, Online_RAW!D592*60)</f>
        <v>1.3565217391304341E-2</v>
      </c>
      <c r="P592" s="5">
        <f>_xlfn.IFNA(VLOOKUP(A592,Sampling!$D$7:$E$14,2,FALSE),0)</f>
        <v>0</v>
      </c>
      <c r="Q592">
        <f>_xlfn.IFNA(VLOOKUP(A592,Refill!$D$6:$G$8,2,FALSE),0)</f>
        <v>0</v>
      </c>
    </row>
    <row r="593" spans="1:17" x14ac:dyDescent="0.25">
      <c r="A593" s="5">
        <f>ROUND((Online_RAW!B593-General!$B$10)*24,3)</f>
        <v>9.85</v>
      </c>
      <c r="B593" s="5">
        <f>General!$B$12+Online_ANA!K593/1000+Online_ANA!L593/1000+Online_ANA!M593/1000/General!$B$22-SUM($P$2:P593)/1000/General!$B$24+SUM($Q$2:Q593)/1000/General!$B$24</f>
        <v>1.0847775000000002</v>
      </c>
      <c r="C593" s="5">
        <f>Online_RAW!K593</f>
        <v>19.934999999999999</v>
      </c>
      <c r="D593" s="5">
        <f>Online_RAW!J593</f>
        <v>0.6</v>
      </c>
      <c r="E593" s="5">
        <f>(1-F593/100-G593/100)/(1-C593/100-D593/100-General!$B$17/100)</f>
        <v>1.0016156975725605</v>
      </c>
      <c r="F593" s="5">
        <f>N593*General!$B$14/(N593+O593)+O593*100/(N593+O593)</f>
        <v>20.8</v>
      </c>
      <c r="G593" s="5">
        <f>N593*General!$B$15/(N593+O593)</f>
        <v>0.04</v>
      </c>
      <c r="H593" s="5">
        <f>(N593+O593)*(1/General!$B$20)*((F593/100)-E593*(C593/100))*1000/B593</f>
        <v>41.114953867168019</v>
      </c>
      <c r="I593" s="5">
        <f>(N593+O593)*(1/General!$B$20)*((D593/100)*E593-(G593/100))*1000/B593</f>
        <v>27.695099798588355</v>
      </c>
      <c r="J593" s="5">
        <f t="shared" si="9"/>
        <v>0.67360162650465794</v>
      </c>
      <c r="K593" s="5">
        <f>MAX(Online_RAW!$L$2-Online_RAW!L593,0)</f>
        <v>0</v>
      </c>
      <c r="L593" s="5">
        <f>0.0039*(Online_RAW!M593)</f>
        <v>4.7774999999999999</v>
      </c>
      <c r="M593" s="10">
        <f>Online_RAW!$N$2-Online_RAW!N593</f>
        <v>0</v>
      </c>
      <c r="N593" s="5">
        <f>Online_RAW!C593*60</f>
        <v>120.03939130434779</v>
      </c>
      <c r="O593" s="5">
        <f>MAX(0, Online_RAW!D593*60)</f>
        <v>0</v>
      </c>
      <c r="P593" s="5">
        <f>_xlfn.IFNA(VLOOKUP(A593,Sampling!$D$7:$E$14,2,FALSE),0)</f>
        <v>0</v>
      </c>
      <c r="Q593">
        <f>_xlfn.IFNA(VLOOKUP(A593,Refill!$D$6:$G$8,2,FALSE),0)</f>
        <v>0</v>
      </c>
    </row>
    <row r="594" spans="1:17" x14ac:dyDescent="0.25">
      <c r="A594" s="5">
        <f>ROUND((Online_RAW!B594-General!$B$10)*24,3)</f>
        <v>9.8670000000000009</v>
      </c>
      <c r="B594" s="5">
        <f>General!$B$12+Online_ANA!K594/1000+Online_ANA!L594/1000+Online_ANA!M594/1000/General!$B$22-SUM($P$2:P594)/1000/General!$B$24+SUM($Q$2:Q594)/1000/General!$B$24</f>
        <v>1.0847983000000001</v>
      </c>
      <c r="C594" s="5">
        <f>Online_RAW!K594</f>
        <v>19.934999999999999</v>
      </c>
      <c r="D594" s="5">
        <f>Online_RAW!J594</f>
        <v>0.60499999999999998</v>
      </c>
      <c r="E594" s="5">
        <f>(1-F594/100-G594/100)/(1-C594/100-D594/100-General!$B$17/100)</f>
        <v>1.0016790690657076</v>
      </c>
      <c r="F594" s="5">
        <f>N594*General!$B$14/(N594+O594)+O594*100/(N594+O594)</f>
        <v>20.8</v>
      </c>
      <c r="G594" s="5">
        <f>N594*General!$B$15/(N594+O594)</f>
        <v>0.04</v>
      </c>
      <c r="H594" s="5">
        <f>(N594+O594)*(1/General!$B$20)*((F594/100)-E594*(C594/100))*1000/B594</f>
        <v>41.026371063568924</v>
      </c>
      <c r="I594" s="5">
        <f>(N594+O594)*(1/General!$B$20)*((D594/100)*E594-(G594/100))*1000/B594</f>
        <v>27.926398751558256</v>
      </c>
      <c r="J594" s="5">
        <f t="shared" si="9"/>
        <v>0.68069385684362094</v>
      </c>
      <c r="K594" s="5">
        <f>MAX(Online_RAW!$L$2-Online_RAW!L594,0)</f>
        <v>0</v>
      </c>
      <c r="L594" s="5">
        <f>0.0039*(Online_RAW!M594)</f>
        <v>4.798299999999986</v>
      </c>
      <c r="M594" s="10">
        <f>Online_RAW!$N$2-Online_RAW!N594</f>
        <v>0</v>
      </c>
      <c r="N594" s="5">
        <f>Online_RAW!C594*60</f>
        <v>119.96504347826101</v>
      </c>
      <c r="O594" s="5">
        <f>MAX(0, Online_RAW!D594*60)</f>
        <v>0</v>
      </c>
      <c r="P594" s="5">
        <f>_xlfn.IFNA(VLOOKUP(A594,Sampling!$D$7:$E$14,2,FALSE),0)</f>
        <v>0</v>
      </c>
      <c r="Q594">
        <f>_xlfn.IFNA(VLOOKUP(A594,Refill!$D$6:$G$8,2,FALSE),0)</f>
        <v>0</v>
      </c>
    </row>
    <row r="595" spans="1:17" x14ac:dyDescent="0.25">
      <c r="A595" s="5">
        <f>ROUND((Online_RAW!B595-General!$B$10)*24,3)</f>
        <v>9.8829999999999991</v>
      </c>
      <c r="B595" s="5">
        <f>General!$B$12+Online_ANA!K595/1000+Online_ANA!L595/1000+Online_ANA!M595/1000/General!$B$22-SUM($P$2:P595)/1000/General!$B$24+SUM($Q$2:Q595)/1000/General!$B$24</f>
        <v>1.08492765</v>
      </c>
      <c r="C595" s="5">
        <f>Online_RAW!K595</f>
        <v>19.914999999999999</v>
      </c>
      <c r="D595" s="5">
        <f>Online_RAW!J595</f>
        <v>0.60499999999999998</v>
      </c>
      <c r="E595" s="5">
        <f>(1-F595/100-G595/100)/(1-C595/100-D595/100-General!$B$17/100)</f>
        <v>1.0013190562923442</v>
      </c>
      <c r="F595" s="5">
        <f>N595*General!$B$14/(N595+O595)+O595*100/(N595+O595)</f>
        <v>20.808428716015168</v>
      </c>
      <c r="G595" s="5">
        <f>N595*General!$B$15/(N595+O595)</f>
        <v>3.9995743072719608E-2</v>
      </c>
      <c r="H595" s="5">
        <f>(N595+O595)*(1/General!$B$20)*((F595/100)-E595*(C595/100))*1000/B595</f>
        <v>42.831393148891877</v>
      </c>
      <c r="I595" s="5">
        <f>(N595+O595)*(1/General!$B$20)*((D595/100)*E595-(G595/100))*1000/B595</f>
        <v>27.946524587539457</v>
      </c>
      <c r="J595" s="5">
        <f t="shared" si="9"/>
        <v>0.65247759955859574</v>
      </c>
      <c r="K595" s="5">
        <f>MAX(Online_RAW!$L$2-Online_RAW!L595,0)</f>
        <v>0</v>
      </c>
      <c r="L595" s="5">
        <f>0.0039*(Online_RAW!M595)</f>
        <v>4.9276499999999999</v>
      </c>
      <c r="M595" s="10">
        <f>Online_RAW!$N$2-Online_RAW!N595</f>
        <v>0</v>
      </c>
      <c r="N595" s="5">
        <f>Online_RAW!C595*60</f>
        <v>120.09834782608679</v>
      </c>
      <c r="O595" s="5">
        <f>MAX(0, Online_RAW!D595*60)</f>
        <v>1.27826086956522E-2</v>
      </c>
      <c r="P595" s="5">
        <f>_xlfn.IFNA(VLOOKUP(A595,Sampling!$D$7:$E$14,2,FALSE),0)</f>
        <v>0</v>
      </c>
      <c r="Q595">
        <f>_xlfn.IFNA(VLOOKUP(A595,Refill!$D$6:$G$8,2,FALSE),0)</f>
        <v>0</v>
      </c>
    </row>
    <row r="596" spans="1:17" x14ac:dyDescent="0.25">
      <c r="A596" s="5">
        <f>ROUND((Online_RAW!B596-General!$B$10)*24,3)</f>
        <v>9.9</v>
      </c>
      <c r="B596" s="5">
        <f>General!$B$12+Online_ANA!K596/1000+Online_ANA!L596/1000+Online_ANA!M596/1000/General!$B$22-SUM($P$2:P596)/1000/General!$B$24+SUM($Q$2:Q596)/1000/General!$B$24</f>
        <v>1.0849413000000001</v>
      </c>
      <c r="C596" s="5">
        <f>Online_RAW!K596</f>
        <v>19.895</v>
      </c>
      <c r="D596" s="5">
        <f>Online_RAW!J596</f>
        <v>0.61</v>
      </c>
      <c r="E596" s="5">
        <f>(1-F596/100-G596/100)/(1-C596/100-D596/100-General!$B$17/100)</f>
        <v>1.0010447778064793</v>
      </c>
      <c r="F596" s="5">
        <f>N596*General!$B$14/(N596+O596)+O596*100/(N596+O596)</f>
        <v>20.815097388229901</v>
      </c>
      <c r="G596" s="5">
        <f>N596*General!$B$15/(N596+O596)</f>
        <v>3.9992375056449543E-2</v>
      </c>
      <c r="H596" s="5">
        <f>(N596+O596)*(1/General!$B$20)*((F596/100)-E596*(C596/100))*1000/B596</f>
        <v>44.444269074002293</v>
      </c>
      <c r="I596" s="5">
        <f>(N596+O596)*(1/General!$B$20)*((D596/100)*E596-(G596/100))*1000/B596</f>
        <v>28.201458871917801</v>
      </c>
      <c r="J596" s="5">
        <f t="shared" si="9"/>
        <v>0.63453532838982529</v>
      </c>
      <c r="K596" s="5">
        <f>MAX(Online_RAW!$L$2-Online_RAW!L596,0)</f>
        <v>0</v>
      </c>
      <c r="L596" s="5">
        <f>0.0039*(Online_RAW!M596)</f>
        <v>4.9413</v>
      </c>
      <c r="M596" s="10">
        <f>Online_RAW!$N$2-Online_RAW!N596</f>
        <v>0</v>
      </c>
      <c r="N596" s="5">
        <f>Online_RAW!C596*60</f>
        <v>120.15681818181841</v>
      </c>
      <c r="O596" s="5">
        <f>MAX(0, Online_RAW!D596*60)</f>
        <v>2.2909090909090921E-2</v>
      </c>
      <c r="P596" s="5">
        <f>_xlfn.IFNA(VLOOKUP(A596,Sampling!$D$7:$E$14,2,FALSE),0)</f>
        <v>0</v>
      </c>
      <c r="Q596">
        <f>_xlfn.IFNA(VLOOKUP(A596,Refill!$D$6:$G$8,2,FALSE),0)</f>
        <v>0</v>
      </c>
    </row>
    <row r="597" spans="1:17" x14ac:dyDescent="0.25">
      <c r="A597" s="5">
        <f>ROUND((Online_RAW!B597-General!$B$10)*24,3)</f>
        <v>9.9169999999999998</v>
      </c>
      <c r="B597" s="5">
        <f>General!$B$12+Online_ANA!K597/1000+Online_ANA!L597/1000+Online_ANA!M597/1000/General!$B$22-SUM($P$2:P597)/1000/General!$B$24+SUM($Q$2:Q597)/1000/General!$B$24</f>
        <v>1.0849413000000001</v>
      </c>
      <c r="C597" s="5">
        <f>Online_RAW!K597</f>
        <v>19.88</v>
      </c>
      <c r="D597" s="5">
        <f>Online_RAW!J597</f>
        <v>0.62</v>
      </c>
      <c r="E597" s="5">
        <f>(1-F597/100-G597/100)/(1-C597/100-D597/100-General!$B$17/100)</f>
        <v>1.0009936477956609</v>
      </c>
      <c r="F597" s="5">
        <f>N597*General!$B$14/(N597+O597)+O597*100/(N597+O597)</f>
        <v>20.814134390275953</v>
      </c>
      <c r="G597" s="5">
        <f>N597*General!$B$15/(N597+O597)</f>
        <v>3.9992861419052547E-2</v>
      </c>
      <c r="H597" s="5">
        <f>(N597+O597)*(1/General!$B$20)*((F597/100)-E597*(C597/100))*1000/B597</f>
        <v>45.148440130164182</v>
      </c>
      <c r="I597" s="5">
        <f>(N597+O597)*(1/General!$B$20)*((D597/100)*E597-(G597/100))*1000/B597</f>
        <v>28.668838475013136</v>
      </c>
      <c r="J597" s="5">
        <f t="shared" si="9"/>
        <v>0.63499067503462125</v>
      </c>
      <c r="K597" s="5">
        <f>MAX(Online_RAW!$L$2-Online_RAW!L597,0)</f>
        <v>0</v>
      </c>
      <c r="L597" s="5">
        <f>0.0039*(Online_RAW!M597)</f>
        <v>4.9413</v>
      </c>
      <c r="M597" s="10">
        <f>Online_RAW!$N$2-Online_RAW!N597</f>
        <v>0</v>
      </c>
      <c r="N597" s="5">
        <f>Online_RAW!C597*60</f>
        <v>120.05045454545458</v>
      </c>
      <c r="O597" s="5">
        <f>MAX(0, Online_RAW!D597*60)</f>
        <v>2.1428571428571418E-2</v>
      </c>
      <c r="P597" s="5">
        <f>_xlfn.IFNA(VLOOKUP(A597,Sampling!$D$7:$E$14,2,FALSE),0)</f>
        <v>0</v>
      </c>
      <c r="Q597">
        <f>_xlfn.IFNA(VLOOKUP(A597,Refill!$D$6:$G$8,2,FALSE),0)</f>
        <v>0</v>
      </c>
    </row>
    <row r="598" spans="1:17" x14ac:dyDescent="0.25">
      <c r="A598" s="5">
        <f>ROUND((Online_RAW!B598-General!$B$10)*24,3)</f>
        <v>9.9329999999999998</v>
      </c>
      <c r="B598" s="5">
        <f>General!$B$12+Online_ANA!K598/1000+Online_ANA!L598/1000+Online_ANA!M598/1000/General!$B$22-SUM($P$2:P598)/1000/General!$B$24+SUM($Q$2:Q598)/1000/General!$B$24</f>
        <v>1.0849413000000001</v>
      </c>
      <c r="C598" s="5">
        <f>Online_RAW!K598</f>
        <v>19.873333333333299</v>
      </c>
      <c r="D598" s="5">
        <f>Online_RAW!J598</f>
        <v>0.62</v>
      </c>
      <c r="E598" s="5">
        <f>(1-F598/100-G598/100)/(1-C598/100-D598/100-General!$B$17/100)</f>
        <v>1.0010879134598076</v>
      </c>
      <c r="F598" s="5">
        <f>N598*General!$B$14/(N598+O598)+O598*100/(N598+O598)</f>
        <v>20.799999999999997</v>
      </c>
      <c r="G598" s="5">
        <f>N598*General!$B$15/(N598+O598)</f>
        <v>0.04</v>
      </c>
      <c r="H598" s="5">
        <f>(N598+O598)*(1/General!$B$20)*((F598/100)-E598*(C598/100))*1000/B598</f>
        <v>44.648458198088626</v>
      </c>
      <c r="I598" s="5">
        <f>(N598+O598)*(1/General!$B$20)*((D598/100)*E598-(G598/100))*1000/B598</f>
        <v>28.64629609821765</v>
      </c>
      <c r="J598" s="5">
        <f t="shared" si="9"/>
        <v>0.64159653556511798</v>
      </c>
      <c r="K598" s="5">
        <f>MAX(Online_RAW!$L$2-Online_RAW!L598,0)</f>
        <v>0</v>
      </c>
      <c r="L598" s="5">
        <f>0.0039*(Online_RAW!M598)</f>
        <v>4.9413</v>
      </c>
      <c r="M598" s="10">
        <f>Online_RAW!$N$2-Online_RAW!N598</f>
        <v>0</v>
      </c>
      <c r="N598" s="5">
        <f>Online_RAW!C598*60</f>
        <v>119.96686956521759</v>
      </c>
      <c r="O598" s="5">
        <f>MAX(0, Online_RAW!D598*60)</f>
        <v>0</v>
      </c>
      <c r="P598" s="5">
        <f>_xlfn.IFNA(VLOOKUP(A598,Sampling!$D$7:$E$14,2,FALSE),0)</f>
        <v>0</v>
      </c>
      <c r="Q598">
        <f>_xlfn.IFNA(VLOOKUP(A598,Refill!$D$6:$G$8,2,FALSE),0)</f>
        <v>0</v>
      </c>
    </row>
    <row r="599" spans="1:17" x14ac:dyDescent="0.25">
      <c r="A599" s="5">
        <f>ROUND((Online_RAW!B599-General!$B$10)*24,3)</f>
        <v>9.9499999999999993</v>
      </c>
      <c r="B599" s="5">
        <f>General!$B$12+Online_ANA!K599/1000+Online_ANA!L599/1000+Online_ANA!M599/1000/General!$B$22-SUM($P$2:P599)/1000/General!$B$24+SUM($Q$2:Q599)/1000/General!$B$24</f>
        <v>1.085030025</v>
      </c>
      <c r="C599" s="5">
        <f>Online_RAW!K599</f>
        <v>19.873333333333299</v>
      </c>
      <c r="D599" s="5">
        <f>Online_RAW!J599</f>
        <v>0.625</v>
      </c>
      <c r="E599" s="5">
        <f>(1-F599/100-G599/100)/(1-C599/100-D599/100-General!$B$17/100)</f>
        <v>1.0011056799190523</v>
      </c>
      <c r="F599" s="5">
        <f>N599*General!$B$14/(N599+O599)+O599*100/(N599+O599)</f>
        <v>20.803602483292831</v>
      </c>
      <c r="G599" s="5">
        <f>N599*General!$B$15/(N599+O599)</f>
        <v>3.999818056399352E-2</v>
      </c>
      <c r="H599" s="5">
        <f>(N599+O599)*(1/General!$B$20)*((F599/100)-E599*(C599/100))*1000/B599</f>
        <v>44.78657588417196</v>
      </c>
      <c r="I599" s="5">
        <f>(N599+O599)*(1/General!$B$20)*((D599/100)*E599-(G599/100))*1000/B599</f>
        <v>28.879560809713919</v>
      </c>
      <c r="J599" s="5">
        <f t="shared" si="9"/>
        <v>0.64482627304223661</v>
      </c>
      <c r="K599" s="5">
        <f>MAX(Online_RAW!$L$2-Online_RAW!L599,0)</f>
        <v>0</v>
      </c>
      <c r="L599" s="5">
        <f>0.0039*(Online_RAW!M599)</f>
        <v>5.0300250000000002</v>
      </c>
      <c r="M599" s="10">
        <f>Online_RAW!$N$2-Online_RAW!N599</f>
        <v>0</v>
      </c>
      <c r="N599" s="5">
        <f>Online_RAW!C599*60</f>
        <v>119.91182608695661</v>
      </c>
      <c r="O599" s="5">
        <f>MAX(0, Online_RAW!D599*60)</f>
        <v>5.4545454545454541E-3</v>
      </c>
      <c r="P599" s="5">
        <f>_xlfn.IFNA(VLOOKUP(A599,Sampling!$D$7:$E$14,2,FALSE),0)</f>
        <v>0</v>
      </c>
      <c r="Q599">
        <f>_xlfn.IFNA(VLOOKUP(A599,Refill!$D$6:$G$8,2,FALSE),0)</f>
        <v>0</v>
      </c>
    </row>
    <row r="600" spans="1:17" x14ac:dyDescent="0.25">
      <c r="A600" s="5">
        <f>ROUND((Online_RAW!B600-General!$B$10)*24,3)</f>
        <v>9.9670000000000005</v>
      </c>
      <c r="B600" s="5">
        <f>General!$B$12+Online_ANA!K600/1000+Online_ANA!L600/1000+Online_ANA!M600/1000/General!$B$22-SUM($P$2:P600)/1000/General!$B$24+SUM($Q$2:Q600)/1000/General!$B$24</f>
        <v>1.0851012</v>
      </c>
      <c r="C600" s="5">
        <f>Online_RAW!K600</f>
        <v>19.86</v>
      </c>
      <c r="D600" s="5">
        <f>Online_RAW!J600</f>
        <v>0.63500000000000001</v>
      </c>
      <c r="E600" s="5">
        <f>(1-F600/100-G600/100)/(1-C600/100-D600/100-General!$B$17/100)</f>
        <v>1.0011090141447945</v>
      </c>
      <c r="F600" s="5">
        <f>N600*General!$B$14/(N600+O600)+O600*100/(N600+O600)</f>
        <v>20.8</v>
      </c>
      <c r="G600" s="5">
        <f>N600*General!$B$15/(N600+O600)</f>
        <v>0.04</v>
      </c>
      <c r="H600" s="5">
        <f>(N600+O600)*(1/General!$B$20)*((F600/100)-E600*(C600/100))*1000/B600</f>
        <v>45.272311523419106</v>
      </c>
      <c r="I600" s="5">
        <f>(N600+O600)*(1/General!$B$20)*((D600/100)*E600-(G600/100))*1000/B600</f>
        <v>29.378695300417444</v>
      </c>
      <c r="J600" s="5">
        <f t="shared" si="9"/>
        <v>0.64893296392034272</v>
      </c>
      <c r="K600" s="5">
        <f>MAX(Online_RAW!$L$2-Online_RAW!L600,0)</f>
        <v>0</v>
      </c>
      <c r="L600" s="5">
        <f>0.0039*(Online_RAW!M600)</f>
        <v>5.1011999999999995</v>
      </c>
      <c r="M600" s="10">
        <f>Online_RAW!$N$2-Online_RAW!N600</f>
        <v>0</v>
      </c>
      <c r="N600" s="5">
        <f>Online_RAW!C600*60</f>
        <v>119.9475652173912</v>
      </c>
      <c r="O600" s="5">
        <f>MAX(0, Online_RAW!D600*60)</f>
        <v>0</v>
      </c>
      <c r="P600" s="5">
        <f>_xlfn.IFNA(VLOOKUP(A600,Sampling!$D$7:$E$14,2,FALSE),0)</f>
        <v>0</v>
      </c>
      <c r="Q600">
        <f>_xlfn.IFNA(VLOOKUP(A600,Refill!$D$6:$G$8,2,FALSE),0)</f>
        <v>0</v>
      </c>
    </row>
    <row r="601" spans="1:17" x14ac:dyDescent="0.25">
      <c r="A601" s="5">
        <f>ROUND((Online_RAW!B601-General!$B$10)*24,3)</f>
        <v>9.9830000000000005</v>
      </c>
      <c r="B601" s="5">
        <f>General!$B$12+Online_ANA!K601/1000+Online_ANA!L601/1000+Online_ANA!M601/1000/General!$B$22-SUM($P$2:P601)/1000/General!$B$24+SUM($Q$2:Q601)/1000/General!$B$24</f>
        <v>1.0851012</v>
      </c>
      <c r="C601" s="5">
        <f>Online_RAW!K601</f>
        <v>19.850000000000001</v>
      </c>
      <c r="D601" s="5">
        <f>Online_RAW!J601</f>
        <v>0.64</v>
      </c>
      <c r="E601" s="5">
        <f>(1-F601/100-G601/100)/(1-C601/100-D601/100-General!$B$17/100)</f>
        <v>1.0010457147581968</v>
      </c>
      <c r="F601" s="5">
        <f>N601*General!$B$14/(N601+O601)+O601*100/(N601+O601)</f>
        <v>20.8</v>
      </c>
      <c r="G601" s="5">
        <f>N601*General!$B$15/(N601+O601)</f>
        <v>0.04</v>
      </c>
      <c r="H601" s="5">
        <f>(N601+O601)*(1/General!$B$20)*((F601/100)-E601*(C601/100))*1000/B601</f>
        <v>45.860992185677993</v>
      </c>
      <c r="I601" s="5">
        <f>(N601+O601)*(1/General!$B$20)*((D601/100)*E601-(G601/100))*1000/B601</f>
        <v>29.644884174383371</v>
      </c>
      <c r="J601" s="5">
        <f t="shared" si="9"/>
        <v>0.64640738809923137</v>
      </c>
      <c r="K601" s="5">
        <f>MAX(Online_RAW!$L$2-Online_RAW!L601,0)</f>
        <v>0</v>
      </c>
      <c r="L601" s="5">
        <f>0.0039*(Online_RAW!M601)</f>
        <v>5.1011999999999995</v>
      </c>
      <c r="M601" s="10">
        <f>Online_RAW!$N$2-Online_RAW!N601</f>
        <v>0</v>
      </c>
      <c r="N601" s="5">
        <f>Online_RAW!C601*60</f>
        <v>120.03391304347799</v>
      </c>
      <c r="O601" s="5">
        <f>MAX(0, Online_RAW!D601*60)</f>
        <v>0</v>
      </c>
      <c r="P601" s="5">
        <f>_xlfn.IFNA(VLOOKUP(A601,Sampling!$D$7:$E$14,2,FALSE),0)</f>
        <v>0</v>
      </c>
      <c r="Q601">
        <f>_xlfn.IFNA(VLOOKUP(A601,Refill!$D$6:$G$8,2,FALSE),0)</f>
        <v>0</v>
      </c>
    </row>
    <row r="602" spans="1:17" x14ac:dyDescent="0.25">
      <c r="A602" s="5">
        <f>ROUND((Online_RAW!B602-General!$B$10)*24,3)</f>
        <v>10</v>
      </c>
      <c r="B602" s="5">
        <f>General!$B$12+Online_ANA!K602/1000+Online_ANA!L602/1000+Online_ANA!M602/1000/General!$B$22-SUM($P$2:P602)/1000/General!$B$24+SUM($Q$2:Q602)/1000/General!$B$24</f>
        <v>1.0851012</v>
      </c>
      <c r="C602" s="5">
        <f>Online_RAW!K602</f>
        <v>19.855</v>
      </c>
      <c r="D602" s="5">
        <f>Online_RAW!J602</f>
        <v>0.64</v>
      </c>
      <c r="E602" s="5">
        <f>(1-F602/100-G602/100)/(1-C602/100-D602/100-General!$B$17/100)</f>
        <v>1.0009793792334705</v>
      </c>
      <c r="F602" s="5">
        <f>N602*General!$B$14/(N602+O602)+O602*100/(N602+O602)</f>
        <v>20.810255711248022</v>
      </c>
      <c r="G602" s="5">
        <f>N602*General!$B$15/(N602+O602)</f>
        <v>3.9994820347854537E-2</v>
      </c>
      <c r="H602" s="5">
        <f>(N602+O602)*(1/General!$B$20)*((F602/100)-E602*(C602/100))*1000/B602</f>
        <v>46.191381976878688</v>
      </c>
      <c r="I602" s="5">
        <f>(N602+O602)*(1/General!$B$20)*((D602/100)*E602-(G602/100))*1000/B602</f>
        <v>29.647062198489966</v>
      </c>
      <c r="J602" s="5">
        <f t="shared" si="9"/>
        <v>0.64183102842278983</v>
      </c>
      <c r="K602" s="5">
        <f>MAX(Online_RAW!$L$2-Online_RAW!L602,0)</f>
        <v>0</v>
      </c>
      <c r="L602" s="5">
        <f>0.0039*(Online_RAW!M602)</f>
        <v>5.1011999999999995</v>
      </c>
      <c r="M602" s="10">
        <f>Online_RAW!$N$2-Online_RAW!N602</f>
        <v>0</v>
      </c>
      <c r="N602" s="5">
        <f>Online_RAW!C602*60</f>
        <v>120.0346363636362</v>
      </c>
      <c r="O602" s="5">
        <f>MAX(0, Online_RAW!D602*60)</f>
        <v>1.5545454545454541E-2</v>
      </c>
      <c r="P602" s="5">
        <f>_xlfn.IFNA(VLOOKUP(A602,Sampling!$D$7:$E$14,2,FALSE),0)</f>
        <v>0</v>
      </c>
      <c r="Q602">
        <f>_xlfn.IFNA(VLOOKUP(A602,Refill!$D$6:$G$8,2,FALSE),0)</f>
        <v>0</v>
      </c>
    </row>
    <row r="603" spans="1:17" x14ac:dyDescent="0.25">
      <c r="A603" s="5">
        <f>ROUND((Online_RAW!B603-General!$B$10)*24,3)</f>
        <v>10.016999999999999</v>
      </c>
      <c r="B603" s="5">
        <f>General!$B$12+Online_ANA!K603/1000+Online_ANA!L603/1000+Online_ANA!M603/1000/General!$B$22-SUM($P$2:P603)/1000/General!$B$24+SUM($Q$2:Q603)/1000/General!$B$24</f>
        <v>1.0852104</v>
      </c>
      <c r="C603" s="5">
        <f>Online_RAW!K603</f>
        <v>19.835000000000001</v>
      </c>
      <c r="D603" s="5">
        <f>Online_RAW!J603</f>
        <v>0.65</v>
      </c>
      <c r="E603" s="5">
        <f>(1-F603/100-G603/100)/(1-C603/100-D603/100-General!$B$17/100)</f>
        <v>1.0008039858269988</v>
      </c>
      <c r="F603" s="5">
        <f>N603*General!$B$14/(N603+O603)+O603*100/(N603+O603)</f>
        <v>20.814118383638117</v>
      </c>
      <c r="G603" s="5">
        <f>N603*General!$B$15/(N603+O603)</f>
        <v>3.9992869503213069E-2</v>
      </c>
      <c r="H603" s="5">
        <f>(N603+O603)*(1/General!$B$20)*((F603/100)-E603*(C603/100))*1000/B603</f>
        <v>47.516856203675367</v>
      </c>
      <c r="I603" s="5">
        <f>(N603+O603)*(1/General!$B$20)*((D603/100)*E603-(G603/100))*1000/B603</f>
        <v>30.119722450809785</v>
      </c>
      <c r="J603" s="5">
        <f t="shared" si="9"/>
        <v>0.63387447859987134</v>
      </c>
      <c r="K603" s="5">
        <f>MAX(Online_RAW!$L$2-Online_RAW!L603,0)</f>
        <v>0</v>
      </c>
      <c r="L603" s="5">
        <f>0.0039*(Online_RAW!M603)</f>
        <v>5.2103999999999999</v>
      </c>
      <c r="M603" s="10">
        <f>Online_RAW!$N$2-Online_RAW!N603</f>
        <v>0</v>
      </c>
      <c r="N603" s="5">
        <f>Online_RAW!C603*60</f>
        <v>119.9775652173912</v>
      </c>
      <c r="O603" s="5">
        <f>MAX(0, Online_RAW!D603*60)</f>
        <v>2.1391304347826101E-2</v>
      </c>
      <c r="P603" s="5">
        <f>_xlfn.IFNA(VLOOKUP(A603,Sampling!$D$7:$E$14,2,FALSE),0)</f>
        <v>0</v>
      </c>
      <c r="Q603">
        <f>_xlfn.IFNA(VLOOKUP(A603,Refill!$D$6:$G$8,2,FALSE),0)</f>
        <v>0</v>
      </c>
    </row>
    <row r="604" spans="1:17" x14ac:dyDescent="0.25">
      <c r="A604" s="5">
        <f>ROUND((Online_RAW!B604-General!$B$10)*24,3)</f>
        <v>10.032999999999999</v>
      </c>
      <c r="B604" s="5">
        <f>General!$B$12+Online_ANA!K604/1000+Online_ANA!L604/1000+Online_ANA!M604/1000/General!$B$22-SUM($P$2:P604)/1000/General!$B$24+SUM($Q$2:Q604)/1000/General!$B$24</f>
        <v>1.0852650000000001</v>
      </c>
      <c r="C604" s="5">
        <f>Online_RAW!K604</f>
        <v>19.815000000000001</v>
      </c>
      <c r="D604" s="5">
        <f>Online_RAW!J604</f>
        <v>0.66</v>
      </c>
      <c r="E604" s="5">
        <f>(1-F604/100-G604/100)/(1-C604/100-D604/100-General!$B$17/100)</f>
        <v>1.0008558646177788</v>
      </c>
      <c r="F604" s="5">
        <f>N604*General!$B$14/(N604+O604)+O604*100/(N604+O604)</f>
        <v>20.8</v>
      </c>
      <c r="G604" s="5">
        <f>N604*General!$B$15/(N604+O604)</f>
        <v>0.04</v>
      </c>
      <c r="H604" s="5">
        <f>(N604+O604)*(1/General!$B$20)*((F604/100)-E604*(C604/100))*1000/B604</f>
        <v>47.76183937801445</v>
      </c>
      <c r="I604" s="5">
        <f>(N604+O604)*(1/General!$B$20)*((D604/100)*E604-(G604/100))*1000/B604</f>
        <v>30.617833719062585</v>
      </c>
      <c r="J604" s="5">
        <f t="shared" si="9"/>
        <v>0.64105223160974978</v>
      </c>
      <c r="K604" s="5">
        <f>MAX(Online_RAW!$L$2-Online_RAW!L604,0)</f>
        <v>0</v>
      </c>
      <c r="L604" s="5">
        <f>0.0039*(Online_RAW!M604)</f>
        <v>5.2649999999999997</v>
      </c>
      <c r="M604" s="10">
        <f>Online_RAW!$N$2-Online_RAW!N604</f>
        <v>0</v>
      </c>
      <c r="N604" s="5">
        <f>Online_RAW!C604*60</f>
        <v>120.01690909090919</v>
      </c>
      <c r="O604" s="5">
        <f>MAX(0, Online_RAW!D604*60)</f>
        <v>0</v>
      </c>
      <c r="P604" s="5">
        <f>_xlfn.IFNA(VLOOKUP(A604,Sampling!$D$7:$E$14,2,FALSE),0)</f>
        <v>0</v>
      </c>
      <c r="Q604">
        <f>_xlfn.IFNA(VLOOKUP(A604,Refill!$D$6:$G$8,2,FALSE),0)</f>
        <v>0</v>
      </c>
    </row>
    <row r="605" spans="1:17" x14ac:dyDescent="0.25">
      <c r="A605" s="5">
        <f>ROUND((Online_RAW!B605-General!$B$10)*24,3)</f>
        <v>10.050000000000001</v>
      </c>
      <c r="B605" s="5">
        <f>General!$B$12+Online_ANA!K605/1000+Online_ANA!L605/1000+Online_ANA!M605/1000/General!$B$22-SUM($P$2:P605)/1000/General!$B$24+SUM($Q$2:Q605)/1000/General!$B$24</f>
        <v>1.0852650000000001</v>
      </c>
      <c r="C605" s="5">
        <f>Online_RAW!K605</f>
        <v>19.8</v>
      </c>
      <c r="D605" s="5">
        <f>Online_RAW!J605</f>
        <v>0.66500000000000004</v>
      </c>
      <c r="E605" s="5">
        <f>(1-F605/100-G605/100)/(1-C605/100-D605/100-General!$B$17/100)</f>
        <v>1.0007189130081358</v>
      </c>
      <c r="F605" s="5">
        <f>N605*General!$B$14/(N605+O605)+O605*100/(N605+O605)</f>
        <v>20.80082504640886</v>
      </c>
      <c r="G605" s="5">
        <f>N605*General!$B$15/(N605+O605)</f>
        <v>3.9999583309894518E-2</v>
      </c>
      <c r="H605" s="5">
        <f>(N605+O605)*(1/General!$B$20)*((F605/100)-E605*(C605/100))*1000/B605</f>
        <v>48.667452213718612</v>
      </c>
      <c r="I605" s="5">
        <f>(N605+O605)*(1/General!$B$20)*((D605/100)*E605-(G605/100))*1000/B605</f>
        <v>30.85418173543157</v>
      </c>
      <c r="J605" s="5">
        <f t="shared" si="9"/>
        <v>0.63397980235205831</v>
      </c>
      <c r="K605" s="5">
        <f>MAX(Online_RAW!$L$2-Online_RAW!L605,0)</f>
        <v>0</v>
      </c>
      <c r="L605" s="5">
        <f>0.0039*(Online_RAW!M605)</f>
        <v>5.2649999999999997</v>
      </c>
      <c r="M605" s="10">
        <f>Online_RAW!$N$2-Online_RAW!N605</f>
        <v>0</v>
      </c>
      <c r="N605" s="5">
        <f>Online_RAW!C605*60</f>
        <v>119.9920000000002</v>
      </c>
      <c r="O605" s="5">
        <f>MAX(0, Online_RAW!D605*60)</f>
        <v>1.2499999999999979E-3</v>
      </c>
      <c r="P605" s="5">
        <f>_xlfn.IFNA(VLOOKUP(A605,Sampling!$D$7:$E$14,2,FALSE),0)</f>
        <v>0</v>
      </c>
      <c r="Q605">
        <f>_xlfn.IFNA(VLOOKUP(A605,Refill!$D$6:$G$8,2,FALSE),0)</f>
        <v>0</v>
      </c>
    </row>
    <row r="606" spans="1:17" x14ac:dyDescent="0.25">
      <c r="A606" s="5">
        <f>ROUND((Online_RAW!B606-General!$B$10)*24,3)</f>
        <v>10.067</v>
      </c>
      <c r="B606" s="5">
        <f>General!$B$12+Online_ANA!K606/1000+Online_ANA!L606/1000+Online_ANA!M606/1000/General!$B$22-SUM($P$2:P606)/1000/General!$B$24+SUM($Q$2:Q606)/1000/General!$B$24</f>
        <v>1.0853137500000001</v>
      </c>
      <c r="C606" s="5">
        <f>Online_RAW!K606</f>
        <v>19.79</v>
      </c>
      <c r="D606" s="5">
        <f>Online_RAW!J606</f>
        <v>0.66500000000000004</v>
      </c>
      <c r="E606" s="5">
        <f>(1-F606/100-G606/100)/(1-C606/100-D606/100-General!$B$17/100)</f>
        <v>1.0006028430857787</v>
      </c>
      <c r="F606" s="5">
        <f>N606*General!$B$14/(N606+O606)+O606*100/(N606+O606)</f>
        <v>20.8</v>
      </c>
      <c r="G606" s="5">
        <f>N606*General!$B$15/(N606+O606)</f>
        <v>0.04</v>
      </c>
      <c r="H606" s="5">
        <f>(N606+O606)*(1/General!$B$20)*((F606/100)-E606*(C606/100))*1000/B606</f>
        <v>49.255413464858478</v>
      </c>
      <c r="I606" s="5">
        <f>(N606+O606)*(1/General!$B$20)*((D606/100)*E606-(G606/100))*1000/B606</f>
        <v>30.863955052295697</v>
      </c>
      <c r="J606" s="5">
        <f t="shared" si="9"/>
        <v>0.62661041459566147</v>
      </c>
      <c r="K606" s="5">
        <f>MAX(Online_RAW!$L$2-Online_RAW!L606,0)</f>
        <v>0</v>
      </c>
      <c r="L606" s="5">
        <f>0.0039*(Online_RAW!M606)</f>
        <v>5.3137499999999998</v>
      </c>
      <c r="M606" s="10">
        <f>Online_RAW!$N$2-Online_RAW!N606</f>
        <v>0</v>
      </c>
      <c r="N606" s="5">
        <f>Online_RAW!C606*60</f>
        <v>120.05154545454542</v>
      </c>
      <c r="O606" s="5">
        <f>MAX(0, Online_RAW!D606*60)</f>
        <v>0</v>
      </c>
      <c r="P606" s="5">
        <f>_xlfn.IFNA(VLOOKUP(A606,Sampling!$D$7:$E$14,2,FALSE),0)</f>
        <v>0</v>
      </c>
      <c r="Q606">
        <f>_xlfn.IFNA(VLOOKUP(A606,Refill!$D$6:$G$8,2,FALSE),0)</f>
        <v>0</v>
      </c>
    </row>
    <row r="607" spans="1:17" x14ac:dyDescent="0.25">
      <c r="A607" s="5">
        <f>ROUND((Online_RAW!B607-General!$B$10)*24,3)</f>
        <v>10.083</v>
      </c>
      <c r="B607" s="5">
        <f>General!$B$12+Online_ANA!K607/1000+Online_ANA!L607/1000+Online_ANA!M607/1000/General!$B$22-SUM($P$2:P607)/1000/General!$B$24+SUM($Q$2:Q607)/1000/General!$B$24</f>
        <v>1.0854288000000001</v>
      </c>
      <c r="C607" s="5">
        <f>Online_RAW!K607</f>
        <v>19.78</v>
      </c>
      <c r="D607" s="5">
        <f>Online_RAW!J607</f>
        <v>0.67500000000000004</v>
      </c>
      <c r="E607" s="5">
        <f>(1-F607/100-G607/100)/(1-C607/100-D607/100-General!$B$17/100)</f>
        <v>1.00051870051027</v>
      </c>
      <c r="F607" s="5">
        <f>N607*General!$B$14/(N607+O607)+O607*100/(N607+O607)</f>
        <v>20.806660076998913</v>
      </c>
      <c r="G607" s="5">
        <f>N607*General!$B$15/(N607+O607)</f>
        <v>3.9996636324748022E-2</v>
      </c>
      <c r="H607" s="5">
        <f>(N607+O607)*(1/General!$B$20)*((F607/100)-E607*(C607/100))*1000/B607</f>
        <v>50.132602501232938</v>
      </c>
      <c r="I607" s="5">
        <f>(N607+O607)*(1/General!$B$20)*((D607/100)*E607-(G607/100))*1000/B607</f>
        <v>31.337975322946861</v>
      </c>
      <c r="J607" s="5">
        <f t="shared" si="9"/>
        <v>0.62510170546554311</v>
      </c>
      <c r="K607" s="5">
        <f>MAX(Online_RAW!$L$2-Online_RAW!L607,0)</f>
        <v>0</v>
      </c>
      <c r="L607" s="5">
        <f>0.0039*(Online_RAW!M607)</f>
        <v>5.4287999999999998</v>
      </c>
      <c r="M607" s="10">
        <f>Online_RAW!$N$2-Online_RAW!N607</f>
        <v>0</v>
      </c>
      <c r="N607" s="5">
        <f>Online_RAW!C607*60</f>
        <v>119.98852173913019</v>
      </c>
      <c r="O607" s="5">
        <f>MAX(0, Online_RAW!D607*60)</f>
        <v>1.0090909090909079E-2</v>
      </c>
      <c r="P607" s="5">
        <f>_xlfn.IFNA(VLOOKUP(A607,Sampling!$D$7:$E$14,2,FALSE),0)</f>
        <v>0</v>
      </c>
      <c r="Q607">
        <f>_xlfn.IFNA(VLOOKUP(A607,Refill!$D$6:$G$8,2,FALSE),0)</f>
        <v>0</v>
      </c>
    </row>
    <row r="608" spans="1:17" x14ac:dyDescent="0.25">
      <c r="A608" s="5">
        <f>ROUND((Online_RAW!B608-General!$B$10)*24,3)</f>
        <v>10.1</v>
      </c>
      <c r="B608" s="5">
        <f>General!$B$12+Online_ANA!K608/1000+Online_ANA!L608/1000+Online_ANA!M608/1000/General!$B$22-SUM($P$2:P608)/1000/General!$B$24+SUM($Q$2:Q608)/1000/General!$B$24</f>
        <v>1.0854288000000001</v>
      </c>
      <c r="C608" s="5">
        <f>Online_RAW!K608</f>
        <v>19.78</v>
      </c>
      <c r="D608" s="5">
        <f>Online_RAW!J608</f>
        <v>0.67500000000000004</v>
      </c>
      <c r="E608" s="5">
        <f>(1-F608/100-G608/100)/(1-C608/100-D608/100-General!$B$17/100)</f>
        <v>1.0006028430857787</v>
      </c>
      <c r="F608" s="5">
        <f>N608*General!$B$14/(N608+O608)+O608*100/(N608+O608)</f>
        <v>20.8</v>
      </c>
      <c r="G608" s="5">
        <f>N608*General!$B$15/(N608+O608)</f>
        <v>3.9999999999999994E-2</v>
      </c>
      <c r="H608" s="5">
        <f>(N608+O608)*(1/General!$B$20)*((F608/100)-E608*(C608/100))*1000/B608</f>
        <v>49.743492514571621</v>
      </c>
      <c r="I608" s="5">
        <f>(N608+O608)*(1/General!$B$20)*((D608/100)*E608-(G608/100))*1000/B608</f>
        <v>31.35415060978384</v>
      </c>
      <c r="J608" s="5">
        <f t="shared" si="9"/>
        <v>0.63031663087586998</v>
      </c>
      <c r="K608" s="5">
        <f>MAX(Online_RAW!$L$2-Online_RAW!L608,0)</f>
        <v>0</v>
      </c>
      <c r="L608" s="5">
        <f>0.0039*(Online_RAW!M608)</f>
        <v>5.4287999999999998</v>
      </c>
      <c r="M608" s="10">
        <f>Online_RAW!$N$2-Online_RAW!N608</f>
        <v>0</v>
      </c>
      <c r="N608" s="5">
        <f>Online_RAW!C608*60</f>
        <v>120.05045454545458</v>
      </c>
      <c r="O608" s="5">
        <f>MAX(0, Online_RAW!D608*60)</f>
        <v>0</v>
      </c>
      <c r="P608" s="5">
        <f>_xlfn.IFNA(VLOOKUP(A608,Sampling!$D$7:$E$14,2,FALSE),0)</f>
        <v>0</v>
      </c>
      <c r="Q608">
        <f>_xlfn.IFNA(VLOOKUP(A608,Refill!$D$6:$G$8,2,FALSE),0)</f>
        <v>0</v>
      </c>
    </row>
    <row r="609" spans="1:17" x14ac:dyDescent="0.25">
      <c r="A609" s="5">
        <f>ROUND((Online_RAW!B609-General!$B$10)*24,3)</f>
        <v>10.117000000000001</v>
      </c>
      <c r="B609" s="5">
        <f>General!$B$12+Online_ANA!K609/1000+Online_ANA!L609/1000+Online_ANA!M609/1000/General!$B$22-SUM($P$2:P609)/1000/General!$B$24+SUM($Q$2:Q609)/1000/General!$B$24</f>
        <v>1.0854288000000001</v>
      </c>
      <c r="C609" s="5">
        <f>Online_RAW!K609</f>
        <v>19.77</v>
      </c>
      <c r="D609" s="5">
        <f>Online_RAW!J609</f>
        <v>0.68500000000000005</v>
      </c>
      <c r="E609" s="5">
        <f>(1-F609/100-G609/100)/(1-C609/100-D609/100-General!$B$17/100)</f>
        <v>1.0005147603826641</v>
      </c>
      <c r="F609" s="5">
        <f>N609*General!$B$14/(N609+O609)+O609*100/(N609+O609)</f>
        <v>20.806971947096571</v>
      </c>
      <c r="G609" s="5">
        <f>N609*General!$B$15/(N609+O609)</f>
        <v>3.9996478814597697E-2</v>
      </c>
      <c r="H609" s="5">
        <f>(N609+O609)*(1/General!$B$20)*((F609/100)-E609*(C609/100))*1000/B609</f>
        <v>50.683648699887399</v>
      </c>
      <c r="I609" s="5">
        <f>(N609+O609)*(1/General!$B$20)*((D609/100)*E609-(G609/100))*1000/B609</f>
        <v>31.855432879818515</v>
      </c>
      <c r="J609" s="5">
        <f t="shared" si="9"/>
        <v>0.62851498850139587</v>
      </c>
      <c r="K609" s="5">
        <f>MAX(Online_RAW!$L$2-Online_RAW!L609,0)</f>
        <v>0</v>
      </c>
      <c r="L609" s="5">
        <f>0.0039*(Online_RAW!M609)</f>
        <v>5.4287999999999998</v>
      </c>
      <c r="M609" s="10">
        <f>Online_RAW!$N$2-Online_RAW!N609</f>
        <v>0</v>
      </c>
      <c r="N609" s="5">
        <f>Online_RAW!C609*60</f>
        <v>120.07885714285739</v>
      </c>
      <c r="O609" s="5">
        <f>MAX(0, Online_RAW!D609*60)</f>
        <v>1.057142857142856E-2</v>
      </c>
      <c r="P609" s="5">
        <f>_xlfn.IFNA(VLOOKUP(A609,Sampling!$D$7:$E$14,2,FALSE),0)</f>
        <v>0</v>
      </c>
      <c r="Q609">
        <f>_xlfn.IFNA(VLOOKUP(A609,Refill!$D$6:$G$8,2,FALSE),0)</f>
        <v>0</v>
      </c>
    </row>
    <row r="610" spans="1:17" x14ac:dyDescent="0.25">
      <c r="A610" s="5">
        <f>ROUND((Online_RAW!B610-General!$B$10)*24,3)</f>
        <v>10.132999999999999</v>
      </c>
      <c r="B610" s="5">
        <f>General!$B$12+Online_ANA!K610/1000+Online_ANA!L610/1000+Online_ANA!M610/1000/General!$B$22-SUM($P$2:P610)/1000/General!$B$24+SUM($Q$2:Q610)/1000/General!$B$24</f>
        <v>1.0854717</v>
      </c>
      <c r="C610" s="5">
        <f>Online_RAW!K610</f>
        <v>19.760000000000002</v>
      </c>
      <c r="D610" s="5">
        <f>Online_RAW!J610</f>
        <v>0.7</v>
      </c>
      <c r="E610" s="5">
        <f>(1-F610/100-G610/100)/(1-C610/100-D610/100-General!$B$17/100)</f>
        <v>1.0005517813433218</v>
      </c>
      <c r="F610" s="5">
        <f>N610*General!$B$14/(N610+O610)+O610*100/(N610+O610)</f>
        <v>20.809046940349074</v>
      </c>
      <c r="G610" s="5">
        <f>N610*General!$B$15/(N610+O610)</f>
        <v>3.9995430838207537E-2</v>
      </c>
      <c r="H610" s="5">
        <f>(N610+O610)*(1/General!$B$20)*((F610/100)-E610*(C610/100))*1000/B610</f>
        <v>51.229045592849346</v>
      </c>
      <c r="I610" s="5">
        <f>(N610+O610)*(1/General!$B$20)*((D610/100)*E610-(G610/100))*1000/B610</f>
        <v>32.588157006506854</v>
      </c>
      <c r="J610" s="5">
        <f t="shared" si="9"/>
        <v>0.63612656900747677</v>
      </c>
      <c r="K610" s="5">
        <f>MAX(Online_RAW!$L$2-Online_RAW!L610,0)</f>
        <v>0</v>
      </c>
      <c r="L610" s="5">
        <f>0.0039*(Online_RAW!M610)</f>
        <v>5.4716999999999993</v>
      </c>
      <c r="M610" s="10">
        <f>Online_RAW!$N$2-Online_RAW!N610</f>
        <v>0</v>
      </c>
      <c r="N610" s="5">
        <f>Online_RAW!C610*60</f>
        <v>120.0458181818184</v>
      </c>
      <c r="O610" s="5">
        <f>MAX(0, Online_RAW!D610*60)</f>
        <v>1.371428571428574E-2</v>
      </c>
      <c r="P610" s="5">
        <f>_xlfn.IFNA(VLOOKUP(A610,Sampling!$D$7:$E$14,2,FALSE),0)</f>
        <v>0</v>
      </c>
      <c r="Q610">
        <f>_xlfn.IFNA(VLOOKUP(A610,Refill!$D$6:$G$8,2,FALSE),0)</f>
        <v>0</v>
      </c>
    </row>
    <row r="611" spans="1:17" x14ac:dyDescent="0.25">
      <c r="A611" s="5">
        <f>ROUND((Online_RAW!B611-General!$B$10)*24,3)</f>
        <v>10.15</v>
      </c>
      <c r="B611" s="5">
        <f>General!$B$12+Online_ANA!K611/1000+Online_ANA!L611/1000+Online_ANA!M611/1000/General!$B$22-SUM($P$2:P611)/1000/General!$B$24+SUM($Q$2:Q611)/1000/General!$B$24</f>
        <v>1.0855419000000002</v>
      </c>
      <c r="C611" s="5">
        <f>Online_RAW!K611</f>
        <v>19.746666666666702</v>
      </c>
      <c r="D611" s="5">
        <f>Online_RAW!J611</f>
        <v>0.71</v>
      </c>
      <c r="E611" s="5">
        <f>(1-F611/100-G611/100)/(1-C611/100-D611/100-General!$B$17/100)</f>
        <v>1.0006239233271161</v>
      </c>
      <c r="F611" s="5">
        <f>N611*General!$B$14/(N611+O611)+O611*100/(N611+O611)</f>
        <v>20.8</v>
      </c>
      <c r="G611" s="5">
        <f>N611*General!$B$15/(N611+O611)</f>
        <v>0.04</v>
      </c>
      <c r="H611" s="5">
        <f>(N611+O611)*(1/General!$B$20)*((F611/100)-E611*(C611/100))*1000/B611</f>
        <v>51.356306819991758</v>
      </c>
      <c r="I611" s="5">
        <f>(N611+O611)*(1/General!$B$20)*((D611/100)*E611-(G611/100))*1000/B611</f>
        <v>33.074974158992241</v>
      </c>
      <c r="J611" s="5">
        <f t="shared" si="9"/>
        <v>0.644029452408306</v>
      </c>
      <c r="K611" s="5">
        <f>MAX(Online_RAW!$L$2-Online_RAW!L611,0)</f>
        <v>0</v>
      </c>
      <c r="L611" s="5">
        <f>0.0039*(Online_RAW!M611)</f>
        <v>5.5419</v>
      </c>
      <c r="M611" s="10">
        <f>Online_RAW!$N$2-Online_RAW!N611</f>
        <v>0</v>
      </c>
      <c r="N611" s="5">
        <f>Online_RAW!C611*60</f>
        <v>120.0338181818184</v>
      </c>
      <c r="O611" s="5">
        <f>MAX(0, Online_RAW!D611*60)</f>
        <v>0</v>
      </c>
      <c r="P611" s="5">
        <f>_xlfn.IFNA(VLOOKUP(A611,Sampling!$D$7:$E$14,2,FALSE),0)</f>
        <v>0</v>
      </c>
      <c r="Q611">
        <f>_xlfn.IFNA(VLOOKUP(A611,Refill!$D$6:$G$8,2,FALSE),0)</f>
        <v>0</v>
      </c>
    </row>
    <row r="612" spans="1:17" x14ac:dyDescent="0.25">
      <c r="A612" s="5">
        <f>ROUND((Online_RAW!B612-General!$B$10)*24,3)</f>
        <v>10.167</v>
      </c>
      <c r="B612" s="5">
        <f>General!$B$12+Online_ANA!K612/1000+Online_ANA!L612/1000+Online_ANA!M612/1000/General!$B$22-SUM($P$2:P612)/1000/General!$B$24+SUM($Q$2:Q612)/1000/General!$B$24</f>
        <v>1.0855887</v>
      </c>
      <c r="C612" s="5">
        <f>Online_RAW!K612</f>
        <v>19.744</v>
      </c>
      <c r="D612" s="5">
        <f>Online_RAW!J612</f>
        <v>0.72</v>
      </c>
      <c r="E612" s="5">
        <f>(1-F612/100-G612/100)/(1-C612/100-D612/100-General!$B$17/100)</f>
        <v>1.0005597306868905</v>
      </c>
      <c r="F612" s="5">
        <f>N612*General!$B$14/(N612+O612)+O612*100/(N612+O612)</f>
        <v>20.812422032696261</v>
      </c>
      <c r="G612" s="5">
        <f>N612*General!$B$15/(N612+O612)</f>
        <v>3.9993726246113005E-2</v>
      </c>
      <c r="H612" s="5">
        <f>(N612+O612)*(1/General!$B$20)*((F612/100)-E612*(C612/100))*1000/B612</f>
        <v>52.137807967002303</v>
      </c>
      <c r="I612" s="5">
        <f>(N612+O612)*(1/General!$B$20)*((D612/100)*E612-(G612/100))*1000/B612</f>
        <v>33.550246886661981</v>
      </c>
      <c r="J612" s="5">
        <f t="shared" si="9"/>
        <v>0.64349170390699439</v>
      </c>
      <c r="K612" s="5">
        <f>MAX(Online_RAW!$L$2-Online_RAW!L612,0)</f>
        <v>0</v>
      </c>
      <c r="L612" s="5">
        <f>0.0039*(Online_RAW!M612)</f>
        <v>5.5886999999999993</v>
      </c>
      <c r="M612" s="10">
        <f>Online_RAW!$N$2-Online_RAW!N612</f>
        <v>0</v>
      </c>
      <c r="N612" s="5">
        <f>Online_RAW!C612*60</f>
        <v>119.9615454545454</v>
      </c>
      <c r="O612" s="5">
        <f>MAX(0, Online_RAW!D612*60)</f>
        <v>1.8818181818181842E-2</v>
      </c>
      <c r="P612" s="5">
        <f>_xlfn.IFNA(VLOOKUP(A612,Sampling!$D$7:$E$14,2,FALSE),0)</f>
        <v>0</v>
      </c>
      <c r="Q612">
        <f>_xlfn.IFNA(VLOOKUP(A612,Refill!$D$6:$G$8,2,FALSE),0)</f>
        <v>0</v>
      </c>
    </row>
    <row r="613" spans="1:17" x14ac:dyDescent="0.25">
      <c r="A613" s="5">
        <f>ROUND((Online_RAW!B613-General!$B$10)*24,3)</f>
        <v>10.183</v>
      </c>
      <c r="B613" s="5">
        <f>General!$B$12+Online_ANA!K613/1000+Online_ANA!L613/1000+Online_ANA!M613/1000/General!$B$22-SUM($P$2:P613)/1000/General!$B$24+SUM($Q$2:Q613)/1000/General!$B$24</f>
        <v>1.0855887</v>
      </c>
      <c r="C613" s="5">
        <f>Online_RAW!K613</f>
        <v>19.725000000000001</v>
      </c>
      <c r="D613" s="5">
        <f>Online_RAW!J613</f>
        <v>0.71499999999999997</v>
      </c>
      <c r="E613" s="5">
        <f>(1-F613/100-G613/100)/(1-C613/100-D613/100-General!$B$17/100)</f>
        <v>1.0002722320012385</v>
      </c>
      <c r="F613" s="5">
        <f>N613*General!$B$14/(N613+O613)+O613*100/(N613+O613)</f>
        <v>20.811156957193493</v>
      </c>
      <c r="G613" s="5">
        <f>N613*General!$B$15/(N613+O613)</f>
        <v>3.9994365173134601E-2</v>
      </c>
      <c r="H613" s="5">
        <f>(N613+O613)*(1/General!$B$20)*((F613/100)-E613*(C613/100))*1000/B613</f>
        <v>53.315707557534679</v>
      </c>
      <c r="I613" s="5">
        <f>(N613+O613)*(1/General!$B$20)*((D613/100)*E613-(G613/100))*1000/B613</f>
        <v>33.307927169067874</v>
      </c>
      <c r="J613" s="5">
        <f t="shared" si="9"/>
        <v>0.62473009728182316</v>
      </c>
      <c r="K613" s="5">
        <f>MAX(Online_RAW!$L$2-Online_RAW!L613,0)</f>
        <v>0</v>
      </c>
      <c r="L613" s="5">
        <f>0.0039*(Online_RAW!M613)</f>
        <v>5.5886999999999993</v>
      </c>
      <c r="M613" s="10">
        <f>Online_RAW!$N$2-Online_RAW!N613</f>
        <v>0</v>
      </c>
      <c r="N613" s="5">
        <f>Online_RAW!C613*60</f>
        <v>120.01581818181839</v>
      </c>
      <c r="O613" s="5">
        <f>MAX(0, Online_RAW!D613*60)</f>
        <v>1.6909090909090922E-2</v>
      </c>
      <c r="P613" s="5">
        <f>_xlfn.IFNA(VLOOKUP(A613,Sampling!$D$7:$E$14,2,FALSE),0)</f>
        <v>0</v>
      </c>
      <c r="Q613">
        <f>_xlfn.IFNA(VLOOKUP(A613,Refill!$D$6:$G$8,2,FALSE),0)</f>
        <v>0</v>
      </c>
    </row>
    <row r="614" spans="1:17" x14ac:dyDescent="0.25">
      <c r="A614" s="5">
        <f>ROUND((Online_RAW!B614-General!$B$10)*24,3)</f>
        <v>10.199999999999999</v>
      </c>
      <c r="B614" s="5">
        <f>General!$B$12+Online_ANA!K614/1000+Online_ANA!L614/1000+Online_ANA!M614/1000/General!$B$22-SUM($P$2:P614)/1000/General!$B$24+SUM($Q$2:Q614)/1000/General!$B$24</f>
        <v>1.085673525</v>
      </c>
      <c r="C614" s="5">
        <f>Online_RAW!K614</f>
        <v>19.704999999999998</v>
      </c>
      <c r="D614" s="5">
        <f>Online_RAW!J614</f>
        <v>0.73</v>
      </c>
      <c r="E614" s="5">
        <f>(1-F614/100-G614/100)/(1-C614/100-D614/100-General!$B$17/100)</f>
        <v>1.0001345874548517</v>
      </c>
      <c r="F614" s="5">
        <f>N614*General!$B$14/(N614+O614)+O614*100/(N614+O614)</f>
        <v>20.817050703269746</v>
      </c>
      <c r="G614" s="5">
        <f>N614*General!$B$15/(N614+O614)</f>
        <v>3.9991388533702141E-2</v>
      </c>
      <c r="H614" s="5">
        <f>(N614+O614)*(1/General!$B$20)*((F614/100)-E614*(C614/100))*1000/B614</f>
        <v>54.69032637001802</v>
      </c>
      <c r="I614" s="5">
        <f>(N614+O614)*(1/General!$B$20)*((D614/100)*E614-(G614/100))*1000/B614</f>
        <v>34.020384977262069</v>
      </c>
      <c r="J614" s="5">
        <f t="shared" si="9"/>
        <v>0.62205489042231255</v>
      </c>
      <c r="K614" s="5">
        <f>MAX(Online_RAW!$L$2-Online_RAW!L614,0)</f>
        <v>0</v>
      </c>
      <c r="L614" s="5">
        <f>0.0039*(Online_RAW!M614)</f>
        <v>5.6735249999999997</v>
      </c>
      <c r="M614" s="10">
        <f>Online_RAW!$N$2-Online_RAW!N614</f>
        <v>0</v>
      </c>
      <c r="N614" s="5">
        <f>Online_RAW!C614*60</f>
        <v>119.9355652173912</v>
      </c>
      <c r="O614" s="5">
        <f>MAX(0, Online_RAW!D614*60)</f>
        <v>2.5826086956521759E-2</v>
      </c>
      <c r="P614" s="5">
        <f>_xlfn.IFNA(VLOOKUP(A614,Sampling!$D$7:$E$14,2,FALSE),0)</f>
        <v>0</v>
      </c>
      <c r="Q614">
        <f>_xlfn.IFNA(VLOOKUP(A614,Refill!$D$6:$G$8,2,FALSE),0)</f>
        <v>0</v>
      </c>
    </row>
    <row r="615" spans="1:17" x14ac:dyDescent="0.25">
      <c r="A615" s="5">
        <f>ROUND((Online_RAW!B615-General!$B$10)*24,3)</f>
        <v>10.217000000000001</v>
      </c>
      <c r="B615" s="5">
        <f>General!$B$12+Online_ANA!K615/1000+Online_ANA!L615/1000+Online_ANA!M615/1000/General!$B$22-SUM($P$2:P615)/1000/General!$B$24+SUM($Q$2:Q615)/1000/General!$B$24</f>
        <v>1.085673525</v>
      </c>
      <c r="C615" s="5">
        <f>Online_RAW!K615</f>
        <v>19.71</v>
      </c>
      <c r="D615" s="5">
        <f>Online_RAW!J615</f>
        <v>0.73</v>
      </c>
      <c r="E615" s="5">
        <f>(1-F615/100-G615/100)/(1-C615/100-D615/100-General!$B$17/100)</f>
        <v>1.0001606972403683</v>
      </c>
      <c r="F615" s="5">
        <f>N615*General!$B$14/(N615+O615)+O615*100/(N615+O615)</f>
        <v>20.819986862083169</v>
      </c>
      <c r="G615" s="5">
        <f>N615*General!$B$15/(N615+O615)</f>
        <v>3.9989905625210521E-2</v>
      </c>
      <c r="H615" s="5">
        <f>(N615+O615)*(1/General!$B$20)*((F615/100)-E615*(C615/100))*1000/B615</f>
        <v>54.611158434323457</v>
      </c>
      <c r="I615" s="5">
        <f>(N615+O615)*(1/General!$B$20)*((D615/100)*E615-(G615/100))*1000/B615</f>
        <v>34.051312162108225</v>
      </c>
      <c r="J615" s="5">
        <f t="shared" si="9"/>
        <v>0.62352297842315607</v>
      </c>
      <c r="K615" s="5">
        <f>MAX(Online_RAW!$L$2-Online_RAW!L615,0)</f>
        <v>0</v>
      </c>
      <c r="L615" s="5">
        <f>0.0039*(Online_RAW!M615)</f>
        <v>5.6735249999999997</v>
      </c>
      <c r="M615" s="10">
        <f>Online_RAW!$N$2-Online_RAW!N615</f>
        <v>0</v>
      </c>
      <c r="N615" s="5">
        <f>Online_RAW!C615*60</f>
        <v>120.03657142857121</v>
      </c>
      <c r="O615" s="5">
        <f>MAX(0, Online_RAW!D615*60)</f>
        <v>3.0300000000000001E-2</v>
      </c>
      <c r="P615" s="5">
        <f>_xlfn.IFNA(VLOOKUP(A615,Sampling!$D$7:$E$14,2,FALSE),0)</f>
        <v>0</v>
      </c>
      <c r="Q615">
        <f>_xlfn.IFNA(VLOOKUP(A615,Refill!$D$6:$G$8,2,FALSE),0)</f>
        <v>0</v>
      </c>
    </row>
    <row r="616" spans="1:17" x14ac:dyDescent="0.25">
      <c r="A616" s="5">
        <f>ROUND((Online_RAW!B616-General!$B$10)*24,3)</f>
        <v>10.233000000000001</v>
      </c>
      <c r="B616" s="5">
        <f>General!$B$12+Online_ANA!K616/1000+Online_ANA!L616/1000+Online_ANA!M616/1000/General!$B$22-SUM($P$2:P616)/1000/General!$B$24+SUM($Q$2:Q616)/1000/General!$B$24</f>
        <v>1.0857525000000001</v>
      </c>
      <c r="C616" s="5">
        <f>Online_RAW!K616</f>
        <v>19.695</v>
      </c>
      <c r="D616" s="5">
        <f>Online_RAW!J616</f>
        <v>0.74</v>
      </c>
      <c r="E616" s="5">
        <f>(1-F616/100-G616/100)/(1-C616/100-D616/100-General!$B$17/100)</f>
        <v>1.0003499494517458</v>
      </c>
      <c r="F616" s="5">
        <f>N616*General!$B$14/(N616+O616)+O616*100/(N616+O616)</f>
        <v>20.8</v>
      </c>
      <c r="G616" s="5">
        <f>N616*General!$B$15/(N616+O616)</f>
        <v>0.04</v>
      </c>
      <c r="H616" s="5">
        <f>(N616+O616)*(1/General!$B$20)*((F616/100)-E616*(C616/100))*1000/B616</f>
        <v>54.147669786922044</v>
      </c>
      <c r="I616" s="5">
        <f>(N616+O616)*(1/General!$B$20)*((D616/100)*E616-(G616/100))*1000/B616</f>
        <v>34.529754685384383</v>
      </c>
      <c r="J616" s="5">
        <f t="shared" si="9"/>
        <v>0.63769604160739235</v>
      </c>
      <c r="K616" s="5">
        <f>MAX(Online_RAW!$L$2-Online_RAW!L616,0)</f>
        <v>0</v>
      </c>
      <c r="L616" s="5">
        <f>0.0039*(Online_RAW!M616)</f>
        <v>5.7524999999999995</v>
      </c>
      <c r="M616" s="10">
        <f>Online_RAW!$N$2-Online_RAW!N616</f>
        <v>0</v>
      </c>
      <c r="N616" s="5">
        <f>Online_RAW!C616*60</f>
        <v>120.001043478261</v>
      </c>
      <c r="O616" s="5">
        <f>MAX(0, Online_RAW!D616*60)</f>
        <v>0</v>
      </c>
      <c r="P616" s="5">
        <f>_xlfn.IFNA(VLOOKUP(A616,Sampling!$D$7:$E$14,2,FALSE),0)</f>
        <v>0</v>
      </c>
      <c r="Q616">
        <f>_xlfn.IFNA(VLOOKUP(A616,Refill!$D$6:$G$8,2,FALSE),0)</f>
        <v>0</v>
      </c>
    </row>
    <row r="617" spans="1:17" x14ac:dyDescent="0.25">
      <c r="A617" s="5">
        <f>ROUND((Online_RAW!B617-General!$B$10)*24,3)</f>
        <v>10.25</v>
      </c>
      <c r="B617" s="5">
        <f>General!$B$12+Online_ANA!K617/1000+Online_ANA!L617/1000+Online_ANA!M617/1000/General!$B$22-SUM($P$2:P617)/1000/General!$B$24+SUM($Q$2:Q617)/1000/General!$B$24</f>
        <v>1.0857525000000001</v>
      </c>
      <c r="C617" s="5">
        <f>Online_RAW!K617</f>
        <v>19.68</v>
      </c>
      <c r="D617" s="5">
        <f>Online_RAW!J617</f>
        <v>0.75</v>
      </c>
      <c r="E617" s="5">
        <f>(1-F617/100-G617/100)/(1-C617/100-D617/100-General!$B$17/100)</f>
        <v>1.0002412683074409</v>
      </c>
      <c r="F617" s="5">
        <f>N617*General!$B$14/(N617+O617)+O617*100/(N617+O617)</f>
        <v>20.803600801996811</v>
      </c>
      <c r="G617" s="5">
        <f>N617*General!$B$15/(N617+O617)</f>
        <v>3.9998181413132931E-2</v>
      </c>
      <c r="H617" s="5">
        <f>(N617+O617)*(1/General!$B$20)*((F617/100)-E617*(C617/100))*1000/B617</f>
        <v>55.157832548595657</v>
      </c>
      <c r="I617" s="5">
        <f>(N617+O617)*(1/General!$B$20)*((D617/100)*E617-(G617/100))*1000/B617</f>
        <v>35.010993258903831</v>
      </c>
      <c r="J617" s="5">
        <f t="shared" si="9"/>
        <v>0.63474200564458594</v>
      </c>
      <c r="K617" s="5">
        <f>MAX(Online_RAW!$L$2-Online_RAW!L617,0)</f>
        <v>0</v>
      </c>
      <c r="L617" s="5">
        <f>0.0039*(Online_RAW!M617)</f>
        <v>5.7524999999999995</v>
      </c>
      <c r="M617" s="10">
        <f>Online_RAW!$N$2-Online_RAW!N617</f>
        <v>0</v>
      </c>
      <c r="N617" s="5">
        <f>Online_RAW!C617*60</f>
        <v>119.9678181818184</v>
      </c>
      <c r="O617" s="5">
        <f>MAX(0, Online_RAW!D617*60)</f>
        <v>5.4545454545454541E-3</v>
      </c>
      <c r="P617" s="5">
        <f>_xlfn.IFNA(VLOOKUP(A617,Sampling!$D$7:$E$14,2,FALSE),0)</f>
        <v>0</v>
      </c>
      <c r="Q617">
        <f>_xlfn.IFNA(VLOOKUP(A617,Refill!$D$6:$G$8,2,FALSE),0)</f>
        <v>0</v>
      </c>
    </row>
    <row r="618" spans="1:17" x14ac:dyDescent="0.25">
      <c r="A618" s="5">
        <f>ROUND((Online_RAW!B618-General!$B$10)*24,3)</f>
        <v>10.266999999999999</v>
      </c>
      <c r="B618" s="5">
        <f>General!$B$12+Online_ANA!K618/1000+Online_ANA!L618/1000+Online_ANA!M618/1000/General!$B$22-SUM($P$2:P618)/1000/General!$B$24+SUM($Q$2:Q618)/1000/General!$B$24</f>
        <v>1.0858513000000001</v>
      </c>
      <c r="C618" s="5">
        <f>Online_RAW!K618</f>
        <v>19.673999999999999</v>
      </c>
      <c r="D618" s="5">
        <f>Online_RAW!J618</f>
        <v>0.76</v>
      </c>
      <c r="E618" s="5">
        <f>(1-F618/100-G618/100)/(1-C618/100-D618/100-General!$B$17/100)</f>
        <v>1.0003046616749007</v>
      </c>
      <c r="F618" s="5">
        <f>N618*General!$B$14/(N618+O618)+O618*100/(N618+O618)</f>
        <v>20.802584727048039</v>
      </c>
      <c r="G618" s="5">
        <f>N618*General!$B$15/(N618+O618)</f>
        <v>3.9998694582298967E-2</v>
      </c>
      <c r="H618" s="5">
        <f>(N618+O618)*(1/General!$B$20)*((F618/100)-E618*(C618/100))*1000/B618</f>
        <v>55.304048925001567</v>
      </c>
      <c r="I618" s="5">
        <f>(N618+O618)*(1/General!$B$20)*((D618/100)*E618-(G618/100))*1000/B618</f>
        <v>35.482022664809591</v>
      </c>
      <c r="J618" s="5">
        <f t="shared" si="9"/>
        <v>0.64158092137028078</v>
      </c>
      <c r="K618" s="5">
        <f>MAX(Online_RAW!$L$2-Online_RAW!L618,0)</f>
        <v>0</v>
      </c>
      <c r="L618" s="5">
        <f>0.0039*(Online_RAW!M618)</f>
        <v>5.8512999999999877</v>
      </c>
      <c r="M618" s="10">
        <f>Online_RAW!$N$2-Online_RAW!N618</f>
        <v>0</v>
      </c>
      <c r="N618" s="5">
        <f>Online_RAW!C618*60</f>
        <v>119.8977391304346</v>
      </c>
      <c r="O618" s="5">
        <f>MAX(0, Online_RAW!D618*60)</f>
        <v>3.9130434782608673E-3</v>
      </c>
      <c r="P618" s="5">
        <f>_xlfn.IFNA(VLOOKUP(A618,Sampling!$D$7:$E$14,2,FALSE),0)</f>
        <v>0</v>
      </c>
      <c r="Q618">
        <f>_xlfn.IFNA(VLOOKUP(A618,Refill!$D$6:$G$8,2,FALSE),0)</f>
        <v>0</v>
      </c>
    </row>
    <row r="619" spans="1:17" x14ac:dyDescent="0.25">
      <c r="A619" s="5">
        <f>ROUND((Online_RAW!B619-General!$B$10)*24,3)</f>
        <v>10.282999999999999</v>
      </c>
      <c r="B619" s="5">
        <f>General!$B$12+Online_ANA!K619/1000+Online_ANA!L619/1000+Online_ANA!M619/1000/General!$B$22-SUM($P$2:P619)/1000/General!$B$24+SUM($Q$2:Q619)/1000/General!$B$24</f>
        <v>1.0859163000000001</v>
      </c>
      <c r="C619" s="5">
        <f>Online_RAW!K619</f>
        <v>19.675000000000001</v>
      </c>
      <c r="D619" s="5">
        <f>Online_RAW!J619</f>
        <v>0.76500000000000001</v>
      </c>
      <c r="E619" s="5">
        <f>(1-F619/100-G619/100)/(1-C619/100-D619/100-General!$B$17/100)</f>
        <v>1.0002792546830641</v>
      </c>
      <c r="F619" s="5">
        <f>N619*General!$B$14/(N619+O619)+O619*100/(N619+O619)</f>
        <v>20.810600990496589</v>
      </c>
      <c r="G619" s="5">
        <f>N619*General!$B$15/(N619+O619)</f>
        <v>3.999464596439567E-2</v>
      </c>
      <c r="H619" s="5">
        <f>(N619+O619)*(1/General!$B$20)*((F619/100)-E619*(C619/100))*1000/B619</f>
        <v>55.816555241161133</v>
      </c>
      <c r="I619" s="5">
        <f>(N619+O619)*(1/General!$B$20)*((D619/100)*E619-(G619/100))*1000/B619</f>
        <v>35.818942672345635</v>
      </c>
      <c r="J619" s="5">
        <f t="shared" si="9"/>
        <v>0.64172614231720737</v>
      </c>
      <c r="K619" s="5">
        <f>MAX(Online_RAW!$L$2-Online_RAW!L619,0)</f>
        <v>0</v>
      </c>
      <c r="L619" s="5">
        <f>0.0039*(Online_RAW!M619)</f>
        <v>5.9162999999999997</v>
      </c>
      <c r="M619" s="10">
        <f>Online_RAW!$N$2-Online_RAW!N619</f>
        <v>0</v>
      </c>
      <c r="N619" s="5">
        <f>Online_RAW!C619*60</f>
        <v>120.19909090909081</v>
      </c>
      <c r="O619" s="5">
        <f>MAX(0, Online_RAW!D619*60)</f>
        <v>1.6090909090909079E-2</v>
      </c>
      <c r="P619" s="5">
        <f>_xlfn.IFNA(VLOOKUP(A619,Sampling!$D$7:$E$14,2,FALSE),0)</f>
        <v>0</v>
      </c>
      <c r="Q619">
        <f>_xlfn.IFNA(VLOOKUP(A619,Refill!$D$6:$G$8,2,FALSE),0)</f>
        <v>0</v>
      </c>
    </row>
    <row r="620" spans="1:17" x14ac:dyDescent="0.25">
      <c r="A620" s="5">
        <f>ROUND((Online_RAW!B620-General!$B$10)*24,3)</f>
        <v>10.3</v>
      </c>
      <c r="B620" s="5">
        <f>General!$B$12+Online_ANA!K620/1000+Online_ANA!L620/1000+Online_ANA!M620/1000/General!$B$22-SUM($P$2:P620)/1000/General!$B$24+SUM($Q$2:Q620)/1000/General!$B$24</f>
        <v>1.0859163000000001</v>
      </c>
      <c r="C620" s="5">
        <f>Online_RAW!K620</f>
        <v>19.66</v>
      </c>
      <c r="D620" s="5">
        <f>Online_RAW!J620</f>
        <v>0.76500000000000001</v>
      </c>
      <c r="E620" s="5">
        <f>(1-F620/100-G620/100)/(1-C620/100-D620/100-General!$B$17/100)</f>
        <v>1.0002135566074755</v>
      </c>
      <c r="F620" s="5">
        <f>N620*General!$B$14/(N620+O620)+O620*100/(N620+O620)</f>
        <v>20.800791344622773</v>
      </c>
      <c r="G620" s="5">
        <f>N620*General!$B$15/(N620+O620)</f>
        <v>3.99996003309986E-2</v>
      </c>
      <c r="H620" s="5">
        <f>(N620+O620)*(1/General!$B$20)*((F620/100)-E620*(C620/100))*1000/B620</f>
        <v>56.082835255201083</v>
      </c>
      <c r="I620" s="5">
        <f>(N620+O620)*(1/General!$B$20)*((D620/100)*E620-(G620/100))*1000/B620</f>
        <v>35.781714872156662</v>
      </c>
      <c r="J620" s="5">
        <f t="shared" si="9"/>
        <v>0.63801544107630137</v>
      </c>
      <c r="K620" s="5">
        <f>MAX(Online_RAW!$L$2-Online_RAW!L620,0)</f>
        <v>0</v>
      </c>
      <c r="L620" s="5">
        <f>0.0039*(Online_RAW!M620)</f>
        <v>5.9162999999999997</v>
      </c>
      <c r="M620" s="10">
        <f>Online_RAW!$N$2-Online_RAW!N620</f>
        <v>0</v>
      </c>
      <c r="N620" s="5">
        <f>Online_RAW!C620*60</f>
        <v>120.0981818181816</v>
      </c>
      <c r="O620" s="5">
        <f>MAX(0, Online_RAW!D620*60)</f>
        <v>1.200000000000006E-3</v>
      </c>
      <c r="P620" s="5">
        <f>_xlfn.IFNA(VLOOKUP(A620,Sampling!$D$7:$E$14,2,FALSE),0)</f>
        <v>0</v>
      </c>
      <c r="Q620">
        <f>_xlfn.IFNA(VLOOKUP(A620,Refill!$D$6:$G$8,2,FALSE),0)</f>
        <v>0</v>
      </c>
    </row>
    <row r="621" spans="1:17" x14ac:dyDescent="0.25">
      <c r="A621" s="5">
        <f>ROUND((Online_RAW!B621-General!$B$10)*24,3)</f>
        <v>10.317</v>
      </c>
      <c r="B621" s="5">
        <f>General!$B$12+Online_ANA!K621/1000+Online_ANA!L621/1000+Online_ANA!M621/1000/General!$B$22-SUM($P$2:P621)/1000/General!$B$24+SUM($Q$2:Q621)/1000/General!$B$24</f>
        <v>1.0860001500000001</v>
      </c>
      <c r="C621" s="5">
        <f>Online_RAW!K621</f>
        <v>19.648333333333301</v>
      </c>
      <c r="D621" s="5">
        <f>Online_RAW!J621</f>
        <v>0.77500000000000002</v>
      </c>
      <c r="E621" s="5">
        <f>(1-F621/100-G621/100)/(1-C621/100-D621/100-General!$B$17/100)</f>
        <v>1.0002024871906601</v>
      </c>
      <c r="F621" s="5">
        <f>N621*General!$B$14/(N621+O621)+O621*100/(N621+O621)</f>
        <v>20.8</v>
      </c>
      <c r="G621" s="5">
        <f>N621*General!$B$15/(N621+O621)</f>
        <v>0.04</v>
      </c>
      <c r="H621" s="5">
        <f>(N621+O621)*(1/General!$B$20)*((F621/100)-E621*(C621/100))*1000/B621</f>
        <v>56.572779425173394</v>
      </c>
      <c r="I621" s="5">
        <f>(N621+O621)*(1/General!$B$20)*((D621/100)*E621-(G621/100))*1000/B621</f>
        <v>36.237954883876242</v>
      </c>
      <c r="J621" s="5">
        <f t="shared" si="9"/>
        <v>0.64055461393419377</v>
      </c>
      <c r="K621" s="5">
        <f>MAX(Online_RAW!$L$2-Online_RAW!L621,0)</f>
        <v>0</v>
      </c>
      <c r="L621" s="5">
        <f>0.0039*(Online_RAW!M621)</f>
        <v>6.0001499999999997</v>
      </c>
      <c r="M621" s="10">
        <f>Online_RAW!$N$2-Online_RAW!N621</f>
        <v>0</v>
      </c>
      <c r="N621" s="5">
        <f>Online_RAW!C621*60</f>
        <v>119.98663636363619</v>
      </c>
      <c r="O621" s="5">
        <f>MAX(0, Online_RAW!D621*60)</f>
        <v>0</v>
      </c>
      <c r="P621" s="5">
        <f>_xlfn.IFNA(VLOOKUP(A621,Sampling!$D$7:$E$14,2,FALSE),0)</f>
        <v>0</v>
      </c>
      <c r="Q621">
        <f>_xlfn.IFNA(VLOOKUP(A621,Refill!$D$6:$G$8,2,FALSE),0)</f>
        <v>0</v>
      </c>
    </row>
    <row r="622" spans="1:17" x14ac:dyDescent="0.25">
      <c r="A622" s="5">
        <f>ROUND((Online_RAW!B622-General!$B$10)*24,3)</f>
        <v>10.333</v>
      </c>
      <c r="B622" s="5">
        <f>General!$B$12+Online_ANA!K622/1000+Online_ANA!L622/1000+Online_ANA!M622/1000/General!$B$22-SUM($P$2:P622)/1000/General!$B$24+SUM($Q$2:Q622)/1000/General!$B$24</f>
        <v>1.0860001500000001</v>
      </c>
      <c r="C622" s="5">
        <f>Online_RAW!K622</f>
        <v>19.63</v>
      </c>
      <c r="D622" s="5">
        <f>Online_RAW!J622</f>
        <v>0.79</v>
      </c>
      <c r="E622" s="5">
        <f>(1-F622/100-G622/100)/(1-C622/100-D622/100-General!$B$17/100)</f>
        <v>1.0001603631009366</v>
      </c>
      <c r="F622" s="5">
        <f>N622*General!$B$14/(N622+O622)+O622*100/(N622+O622)</f>
        <v>20.8</v>
      </c>
      <c r="G622" s="5">
        <f>N622*General!$B$15/(N622+O622)</f>
        <v>0.04</v>
      </c>
      <c r="H622" s="5">
        <f>(N622+O622)*(1/General!$B$20)*((F622/100)-E622*(C622/100))*1000/B622</f>
        <v>57.561482083553919</v>
      </c>
      <c r="I622" s="5">
        <f>(N622+O622)*(1/General!$B$20)*((D622/100)*E622-(G622/100))*1000/B622</f>
        <v>37.004179766616346</v>
      </c>
      <c r="J622" s="5">
        <f t="shared" si="9"/>
        <v>0.64286356826084801</v>
      </c>
      <c r="K622" s="5">
        <f>MAX(Online_RAW!$L$2-Online_RAW!L622,0)</f>
        <v>0</v>
      </c>
      <c r="L622" s="5">
        <f>0.0039*(Online_RAW!M622)</f>
        <v>6.0001499999999997</v>
      </c>
      <c r="M622" s="10">
        <f>Online_RAW!$N$2-Online_RAW!N622</f>
        <v>0</v>
      </c>
      <c r="N622" s="5">
        <f>Online_RAW!C622*60</f>
        <v>120.07854545454541</v>
      </c>
      <c r="O622" s="5">
        <f>MAX(0, Online_RAW!D622*60)</f>
        <v>0</v>
      </c>
      <c r="P622" s="5">
        <f>_xlfn.IFNA(VLOOKUP(A622,Sampling!$D$7:$E$14,2,FALSE),0)</f>
        <v>0</v>
      </c>
      <c r="Q622">
        <f>_xlfn.IFNA(VLOOKUP(A622,Refill!$D$6:$G$8,2,FALSE),0)</f>
        <v>0</v>
      </c>
    </row>
    <row r="623" spans="1:17" x14ac:dyDescent="0.25">
      <c r="A623" s="5">
        <f>ROUND((Online_RAW!B623-General!$B$10)*24,3)</f>
        <v>10.35</v>
      </c>
      <c r="B623" s="5">
        <f>General!$B$12+Online_ANA!K623/1000+Online_ANA!L623/1000+Online_ANA!M623/1000/General!$B$22-SUM($P$2:P623)/1000/General!$B$24+SUM($Q$2:Q623)/1000/General!$B$24</f>
        <v>1.0860762000000002</v>
      </c>
      <c r="C623" s="5">
        <f>Online_RAW!K623</f>
        <v>19.63</v>
      </c>
      <c r="D623" s="5">
        <f>Online_RAW!J623</f>
        <v>0.79500000000000004</v>
      </c>
      <c r="E623" s="5">
        <f>(1-F623/100-G623/100)/(1-C623/100-D623/100-General!$B$17/100)</f>
        <v>1.0002235505661663</v>
      </c>
      <c r="F623" s="5">
        <f>N623*General!$B$14/(N623+O623)+O623*100/(N623+O623)</f>
        <v>20.8</v>
      </c>
      <c r="G623" s="5">
        <f>N623*General!$B$15/(N623+O623)</f>
        <v>0.04</v>
      </c>
      <c r="H623" s="5">
        <f>(N623+O623)*(1/General!$B$20)*((F623/100)-E623*(C623/100))*1000/B623</f>
        <v>57.493917014817875</v>
      </c>
      <c r="I623" s="5">
        <f>(N623+O623)*(1/General!$B$20)*((D623/100)*E623-(G623/100))*1000/B623</f>
        <v>37.249218784846043</v>
      </c>
      <c r="J623" s="5">
        <f t="shared" si="9"/>
        <v>0.6478810406194071</v>
      </c>
      <c r="K623" s="5">
        <f>MAX(Online_RAW!$L$2-Online_RAW!L623,0)</f>
        <v>0</v>
      </c>
      <c r="L623" s="5">
        <f>0.0039*(Online_RAW!M623)</f>
        <v>6.0762</v>
      </c>
      <c r="M623" s="10">
        <f>Online_RAW!$N$2-Online_RAW!N623</f>
        <v>0</v>
      </c>
      <c r="N623" s="5">
        <f>Online_RAW!C623*60</f>
        <v>120.07363636363621</v>
      </c>
      <c r="O623" s="5">
        <f>MAX(0, Online_RAW!D623*60)</f>
        <v>0</v>
      </c>
      <c r="P623" s="5">
        <f>_xlfn.IFNA(VLOOKUP(A623,Sampling!$D$7:$E$14,2,FALSE),0)</f>
        <v>0</v>
      </c>
      <c r="Q623">
        <f>_xlfn.IFNA(VLOOKUP(A623,Refill!$D$6:$G$8,2,FALSE),0)</f>
        <v>0</v>
      </c>
    </row>
    <row r="624" spans="1:17" x14ac:dyDescent="0.25">
      <c r="A624" s="5">
        <f>ROUND((Online_RAW!B624-General!$B$10)*24,3)</f>
        <v>10.367000000000001</v>
      </c>
      <c r="B624" s="5">
        <f>General!$B$12+Online_ANA!K624/1000+Online_ANA!L624/1000+Online_ANA!M624/1000/General!$B$22-SUM($P$2:P624)/1000/General!$B$24+SUM($Q$2:Q624)/1000/General!$B$24</f>
        <v>1.0861022</v>
      </c>
      <c r="C624" s="5">
        <f>Online_RAW!K624</f>
        <v>19.625</v>
      </c>
      <c r="D624" s="5">
        <f>Online_RAW!J624</f>
        <v>0.81</v>
      </c>
      <c r="E624" s="5">
        <f>(1-F624/100-G624/100)/(1-C624/100-D624/100-General!$B$17/100)</f>
        <v>1.000349949451746</v>
      </c>
      <c r="F624" s="5">
        <f>N624*General!$B$14/(N624+O624)+O624*100/(N624+O624)</f>
        <v>20.8</v>
      </c>
      <c r="G624" s="5">
        <f>N624*General!$B$15/(N624+O624)</f>
        <v>0.04</v>
      </c>
      <c r="H624" s="5">
        <f>(N624+O624)*(1/General!$B$20)*((F624/100)-E624*(C624/100))*1000/B624</f>
        <v>57.555206473063748</v>
      </c>
      <c r="I624" s="5">
        <f>(N624+O624)*(1/General!$B$20)*((D624/100)*E624-(G624/100))*1000/B624</f>
        <v>37.95274364868439</v>
      </c>
      <c r="J624" s="5">
        <f t="shared" si="9"/>
        <v>0.65941460337643909</v>
      </c>
      <c r="K624" s="5">
        <f>MAX(Online_RAW!$L$2-Online_RAW!L624,0)</f>
        <v>0</v>
      </c>
      <c r="L624" s="5">
        <f>0.0039*(Online_RAW!M624)</f>
        <v>6.1022000000000114</v>
      </c>
      <c r="M624" s="10">
        <f>Online_RAW!$N$2-Online_RAW!N624</f>
        <v>0</v>
      </c>
      <c r="N624" s="5">
        <f>Online_RAW!C624*60</f>
        <v>119.9451428571426</v>
      </c>
      <c r="O624" s="5">
        <f>MAX(0, Online_RAW!D624*60)</f>
        <v>0</v>
      </c>
      <c r="P624" s="5">
        <f>_xlfn.IFNA(VLOOKUP(A624,Sampling!$D$7:$E$14,2,FALSE),0)</f>
        <v>0</v>
      </c>
      <c r="Q624">
        <f>_xlfn.IFNA(VLOOKUP(A624,Refill!$D$6:$G$8,2,FALSE),0)</f>
        <v>0</v>
      </c>
    </row>
    <row r="625" spans="1:17" x14ac:dyDescent="0.25">
      <c r="A625" s="5">
        <f>ROUND((Online_RAW!B625-General!$B$10)*24,3)</f>
        <v>10.382999999999999</v>
      </c>
      <c r="B625" s="5">
        <f>General!$B$12+Online_ANA!K625/1000+Online_ANA!L625/1000+Online_ANA!M625/1000/General!$B$22-SUM($P$2:P625)/1000/General!$B$24+SUM($Q$2:Q625)/1000/General!$B$24</f>
        <v>1.0861893</v>
      </c>
      <c r="C625" s="5">
        <f>Online_RAW!K625</f>
        <v>19.63</v>
      </c>
      <c r="D625" s="5">
        <f>Online_RAW!J625</f>
        <v>0.82</v>
      </c>
      <c r="E625" s="5">
        <f>(1-F625/100-G625/100)/(1-C625/100-D625/100-General!$B$17/100)</f>
        <v>1.000539607690625</v>
      </c>
      <c r="F625" s="5">
        <f>N625*General!$B$14/(N625+O625)+O625*100/(N625+O625)</f>
        <v>20.8</v>
      </c>
      <c r="G625" s="5">
        <f>N625*General!$B$15/(N625+O625)</f>
        <v>0.04</v>
      </c>
      <c r="H625" s="5">
        <f>(N625+O625)*(1/General!$B$20)*((F625/100)-E625*(C625/100))*1000/B625</f>
        <v>57.17596498186861</v>
      </c>
      <c r="I625" s="5">
        <f>(N625+O625)*(1/General!$B$20)*((D625/100)*E625-(G625/100))*1000/B625</f>
        <v>38.487375465697554</v>
      </c>
      <c r="J625" s="5">
        <f t="shared" si="9"/>
        <v>0.67313906250471678</v>
      </c>
      <c r="K625" s="5">
        <f>MAX(Online_RAW!$L$2-Online_RAW!L625,0)</f>
        <v>0</v>
      </c>
      <c r="L625" s="5">
        <f>0.0039*(Online_RAW!M625)</f>
        <v>6.1892999999999994</v>
      </c>
      <c r="M625" s="10">
        <f>Online_RAW!$N$2-Online_RAW!N625</f>
        <v>0</v>
      </c>
      <c r="N625" s="5">
        <f>Online_RAW!C625*60</f>
        <v>120.06109090909079</v>
      </c>
      <c r="O625" s="5">
        <f>MAX(0, Online_RAW!D625*60)</f>
        <v>0</v>
      </c>
      <c r="P625" s="5">
        <f>_xlfn.IFNA(VLOOKUP(A625,Sampling!$D$7:$E$14,2,FALSE),0)</f>
        <v>0</v>
      </c>
      <c r="Q625">
        <f>_xlfn.IFNA(VLOOKUP(A625,Refill!$D$6:$G$8,2,FALSE),0)</f>
        <v>0</v>
      </c>
    </row>
    <row r="626" spans="1:17" x14ac:dyDescent="0.25">
      <c r="A626" s="5">
        <f>ROUND((Online_RAW!B626-General!$B$10)*24,3)</f>
        <v>10.4</v>
      </c>
      <c r="B626" s="5">
        <f>General!$B$12+Online_ANA!K626/1000+Online_ANA!L626/1000+Online_ANA!M626/1000/General!$B$22-SUM($P$2:P626)/1000/General!$B$24+SUM($Q$2:Q626)/1000/General!$B$24</f>
        <v>1.0862400000000001</v>
      </c>
      <c r="C626" s="5">
        <f>Online_RAW!K626</f>
        <v>19.623333333333299</v>
      </c>
      <c r="D626" s="5">
        <f>Online_RAW!J626</f>
        <v>0.81</v>
      </c>
      <c r="E626" s="5">
        <f>(1-F626/100-G626/100)/(1-C626/100-D626/100-General!$B$17/100)</f>
        <v>1.0003288807523751</v>
      </c>
      <c r="F626" s="5">
        <f>N626*General!$B$14/(N626+O626)+O626*100/(N626+O626)</f>
        <v>20.8</v>
      </c>
      <c r="G626" s="5">
        <f>N626*General!$B$15/(N626+O626)</f>
        <v>0.04</v>
      </c>
      <c r="H626" s="5">
        <f>(N626+O626)*(1/General!$B$20)*((F626/100)-E626*(C626/100))*1000/B626</f>
        <v>57.598787399305657</v>
      </c>
      <c r="I626" s="5">
        <f>(N626+O626)*(1/General!$B$20)*((D626/100)*E626-(G626/100))*1000/B626</f>
        <v>37.913108884771198</v>
      </c>
      <c r="J626" s="5">
        <f t="shared" si="9"/>
        <v>0.65822755298539903</v>
      </c>
      <c r="K626" s="5">
        <f>MAX(Online_RAW!$L$2-Online_RAW!L626,0)</f>
        <v>0</v>
      </c>
      <c r="L626" s="5">
        <f>0.0039*(Online_RAW!M626)</f>
        <v>6.2399999999999993</v>
      </c>
      <c r="M626" s="10">
        <f>Online_RAW!$N$2-Online_RAW!N626</f>
        <v>0</v>
      </c>
      <c r="N626" s="5">
        <f>Online_RAW!C626*60</f>
        <v>119.8377391304346</v>
      </c>
      <c r="O626" s="5">
        <f>MAX(0, Online_RAW!D626*60)</f>
        <v>0</v>
      </c>
      <c r="P626" s="5">
        <f>_xlfn.IFNA(VLOOKUP(A626,Sampling!$D$7:$E$14,2,FALSE),0)</f>
        <v>0</v>
      </c>
      <c r="Q626">
        <f>_xlfn.IFNA(VLOOKUP(A626,Refill!$D$6:$G$8,2,FALSE),0)</f>
        <v>0</v>
      </c>
    </row>
    <row r="627" spans="1:17" x14ac:dyDescent="0.25">
      <c r="A627" s="5">
        <f>ROUND((Online_RAW!B627-General!$B$10)*24,3)</f>
        <v>10.417</v>
      </c>
      <c r="B627" s="5">
        <f>General!$B$12+Online_ANA!K627/1000+Online_ANA!L627/1000+Online_ANA!M627/1000/General!$B$22-SUM($P$2:P627)/1000/General!$B$24+SUM($Q$2:Q627)/1000/General!$B$24</f>
        <v>1.0862400000000001</v>
      </c>
      <c r="C627" s="5">
        <f>Online_RAW!K627</f>
        <v>19.623333333333299</v>
      </c>
      <c r="D627" s="5">
        <f>Online_RAW!J627</f>
        <v>0.82</v>
      </c>
      <c r="E627" s="5">
        <f>(1-F627/100-G627/100)/(1-C627/100-D627/100-General!$B$17/100)</f>
        <v>1.0003553476005349</v>
      </c>
      <c r="F627" s="5">
        <f>N627*General!$B$14/(N627+O627)+O627*100/(N627+O627)</f>
        <v>20.807913123119196</v>
      </c>
      <c r="G627" s="5">
        <f>N627*General!$B$15/(N627+O627)</f>
        <v>3.9996003473172122E-2</v>
      </c>
      <c r="H627" s="5">
        <f>(N627+O627)*(1/General!$B$20)*((F627/100)-E627*(C627/100))*1000/B627</f>
        <v>58.091636120829108</v>
      </c>
      <c r="I627" s="5">
        <f>(N627+O627)*(1/General!$B$20)*((D627/100)*E627-(G627/100))*1000/B627</f>
        <v>38.49216885008456</v>
      </c>
      <c r="J627" s="5">
        <f t="shared" si="9"/>
        <v>0.66261120223954173</v>
      </c>
      <c r="K627" s="5">
        <f>MAX(Online_RAW!$L$2-Online_RAW!L627,0)</f>
        <v>0</v>
      </c>
      <c r="L627" s="5">
        <f>0.0039*(Online_RAW!M627)</f>
        <v>6.2399999999999993</v>
      </c>
      <c r="M627" s="10">
        <f>Online_RAW!$N$2-Online_RAW!N627</f>
        <v>0</v>
      </c>
      <c r="N627" s="5">
        <f>Online_RAW!C627*60</f>
        <v>120.09228571428601</v>
      </c>
      <c r="O627" s="5">
        <f>MAX(0, Online_RAW!D627*60)</f>
        <v>1.2E-2</v>
      </c>
      <c r="P627" s="5">
        <f>_xlfn.IFNA(VLOOKUP(A627,Sampling!$D$7:$E$14,2,FALSE),0)</f>
        <v>0</v>
      </c>
      <c r="Q627">
        <f>_xlfn.IFNA(VLOOKUP(A627,Refill!$D$6:$G$8,2,FALSE),0)</f>
        <v>0</v>
      </c>
    </row>
    <row r="628" spans="1:17" x14ac:dyDescent="0.25">
      <c r="A628" s="5">
        <f>ROUND((Online_RAW!B628-General!$B$10)*24,3)</f>
        <v>10.433</v>
      </c>
      <c r="B628" s="5">
        <f>General!$B$12+Online_ANA!K628/1000+Online_ANA!L628/1000+Online_ANA!M628/1000/General!$B$22-SUM($P$2:P628)/1000/General!$B$24+SUM($Q$2:Q628)/1000/General!$B$24</f>
        <v>1.086279</v>
      </c>
      <c r="C628" s="5">
        <f>Online_RAW!K628</f>
        <v>19.605</v>
      </c>
      <c r="D628" s="5">
        <f>Online_RAW!J628</f>
        <v>0.83</v>
      </c>
      <c r="E628" s="5">
        <f>(1-F628/100-G628/100)/(1-C628/100-D628/100-General!$B$17/100)</f>
        <v>1.000349949451746</v>
      </c>
      <c r="F628" s="5">
        <f>N628*General!$B$14/(N628+O628)+O628*100/(N628+O628)</f>
        <v>20.8</v>
      </c>
      <c r="G628" s="5">
        <f>N628*General!$B$15/(N628+O628)</f>
        <v>0.04</v>
      </c>
      <c r="H628" s="5">
        <f>(N628+O628)*(1/General!$B$20)*((F628/100)-E628*(C628/100))*1000/B628</f>
        <v>58.56154276985405</v>
      </c>
      <c r="I628" s="5">
        <f>(N628+O628)*(1/General!$B$20)*((D628/100)*E628-(G628/100))*1000/B628</f>
        <v>38.952192522917009</v>
      </c>
      <c r="J628" s="5">
        <f t="shared" si="9"/>
        <v>0.66514969859995865</v>
      </c>
      <c r="K628" s="5">
        <f>MAX(Online_RAW!$L$2-Online_RAW!L628,0)</f>
        <v>0</v>
      </c>
      <c r="L628" s="5">
        <f>0.0039*(Online_RAW!M628)</f>
        <v>6.2789999999999999</v>
      </c>
      <c r="M628" s="10">
        <f>Online_RAW!$N$2-Online_RAW!N628</f>
        <v>0</v>
      </c>
      <c r="N628" s="5">
        <f>Online_RAW!C628*60</f>
        <v>120.00681818181839</v>
      </c>
      <c r="O628" s="5">
        <f>MAX(0, Online_RAW!D628*60)</f>
        <v>0</v>
      </c>
      <c r="P628" s="5">
        <f>_xlfn.IFNA(VLOOKUP(A628,Sampling!$D$7:$E$14,2,FALSE),0)</f>
        <v>0</v>
      </c>
      <c r="Q628">
        <f>_xlfn.IFNA(VLOOKUP(A628,Refill!$D$6:$G$8,2,FALSE),0)</f>
        <v>0</v>
      </c>
    </row>
    <row r="629" spans="1:17" x14ac:dyDescent="0.25">
      <c r="A629" s="5">
        <f>ROUND((Online_RAW!B629-General!$B$10)*24,3)</f>
        <v>10.45</v>
      </c>
      <c r="B629" s="5">
        <f>General!$B$12+Online_ANA!K629/1000+Online_ANA!L629/1000+Online_ANA!M629/1000/General!$B$22-SUM($P$2:P629)/1000/General!$B$24+SUM($Q$2:Q629)/1000/General!$B$24</f>
        <v>1.0863531</v>
      </c>
      <c r="C629" s="5">
        <f>Online_RAW!K629</f>
        <v>19.593333333333302</v>
      </c>
      <c r="D629" s="5">
        <f>Online_RAW!J629</f>
        <v>0.84</v>
      </c>
      <c r="E629" s="5">
        <f>(1-F629/100-G629/100)/(1-C629/100-D629/100-General!$B$17/100)</f>
        <v>1.0003288807523751</v>
      </c>
      <c r="F629" s="5">
        <f>N629*General!$B$14/(N629+O629)+O629*100/(N629+O629)</f>
        <v>20.8</v>
      </c>
      <c r="G629" s="5">
        <f>N629*General!$B$15/(N629+O629)</f>
        <v>0.04</v>
      </c>
      <c r="H629" s="5">
        <f>(N629+O629)*(1/General!$B$20)*((F629/100)-E629*(C629/100))*1000/B629</f>
        <v>59.162199498918611</v>
      </c>
      <c r="I629" s="5">
        <f>(N629+O629)*(1/General!$B$20)*((D629/100)*E629-(G629/100))*1000/B629</f>
        <v>39.447762430553126</v>
      </c>
      <c r="J629" s="5">
        <f t="shared" si="9"/>
        <v>0.66677308762454257</v>
      </c>
      <c r="K629" s="5">
        <f>MAX(Online_RAW!$L$2-Online_RAW!L629,0)</f>
        <v>0</v>
      </c>
      <c r="L629" s="5">
        <f>0.0039*(Online_RAW!M629)</f>
        <v>6.3530999999999995</v>
      </c>
      <c r="M629" s="10">
        <f>Online_RAW!$N$2-Online_RAW!N629</f>
        <v>0</v>
      </c>
      <c r="N629" s="5">
        <f>Online_RAW!C629*60</f>
        <v>120.0253043478258</v>
      </c>
      <c r="O629" s="5">
        <f>MAX(0, Online_RAW!D629*60)</f>
        <v>0</v>
      </c>
      <c r="P629" s="5">
        <f>_xlfn.IFNA(VLOOKUP(A629,Sampling!$D$7:$E$14,2,FALSE),0)</f>
        <v>0</v>
      </c>
      <c r="Q629">
        <f>_xlfn.IFNA(VLOOKUP(A629,Refill!$D$6:$G$8,2,FALSE),0)</f>
        <v>0</v>
      </c>
    </row>
    <row r="630" spans="1:17" x14ac:dyDescent="0.25">
      <c r="A630" s="5">
        <f>ROUND((Online_RAW!B630-General!$B$10)*24,3)</f>
        <v>10.467000000000001</v>
      </c>
      <c r="B630" s="5">
        <f>General!$B$12+Online_ANA!K630/1000+Online_ANA!L630/1000+Online_ANA!M630/1000/General!$B$22-SUM($P$2:P630)/1000/General!$B$24+SUM($Q$2:Q630)/1000/General!$B$24</f>
        <v>1.0864428000000002</v>
      </c>
      <c r="C630" s="5">
        <f>Online_RAW!K630</f>
        <v>19.579999999999998</v>
      </c>
      <c r="D630" s="5">
        <f>Online_RAW!J630</f>
        <v>0.84</v>
      </c>
      <c r="E630" s="5">
        <f>(1-F630/100-G630/100)/(1-C630/100-D630/100-General!$B$17/100)</f>
        <v>1.0001603631009364</v>
      </c>
      <c r="F630" s="5">
        <f>N630*General!$B$14/(N630+O630)+O630*100/(N630+O630)</f>
        <v>20.799999999999997</v>
      </c>
      <c r="G630" s="5">
        <f>N630*General!$B$15/(N630+O630)</f>
        <v>0.04</v>
      </c>
      <c r="H630" s="5">
        <f>(N630+O630)*(1/General!$B$20)*((F630/100)-E630*(C630/100))*1000/B630</f>
        <v>59.978126155538327</v>
      </c>
      <c r="I630" s="5">
        <f>(N630+O630)*(1/General!$B$20)*((D630/100)*E630-(G630/100))*1000/B630</f>
        <v>39.438042757345031</v>
      </c>
      <c r="J630" s="5">
        <f t="shared" si="9"/>
        <v>0.65754042823999359</v>
      </c>
      <c r="K630" s="5">
        <f>MAX(Online_RAW!$L$2-Online_RAW!L630,0)</f>
        <v>0</v>
      </c>
      <c r="L630" s="5">
        <f>0.0039*(Online_RAW!M630)</f>
        <v>6.4428000000000001</v>
      </c>
      <c r="M630" s="10">
        <f>Online_RAW!$N$2-Online_RAW!N630</f>
        <v>0</v>
      </c>
      <c r="N630" s="5">
        <f>Online_RAW!C630*60</f>
        <v>120.02686956521759</v>
      </c>
      <c r="O630" s="5">
        <f>MAX(0, Online_RAW!D630*60)</f>
        <v>0</v>
      </c>
      <c r="P630" s="5">
        <f>_xlfn.IFNA(VLOOKUP(A630,Sampling!$D$7:$E$14,2,FALSE),0)</f>
        <v>0</v>
      </c>
      <c r="Q630">
        <f>_xlfn.IFNA(VLOOKUP(A630,Refill!$D$6:$G$8,2,FALSE),0)</f>
        <v>0</v>
      </c>
    </row>
    <row r="631" spans="1:17" x14ac:dyDescent="0.25">
      <c r="A631" s="5">
        <f>ROUND((Online_RAW!B631-General!$B$10)*24,3)</f>
        <v>10.483000000000001</v>
      </c>
      <c r="B631" s="5">
        <f>General!$B$12+Online_ANA!K631/1000+Online_ANA!L631/1000+Online_ANA!M631/1000/General!$B$22-SUM($P$2:P631)/1000/General!$B$24+SUM($Q$2:Q631)/1000/General!$B$24</f>
        <v>1.0865130000000001</v>
      </c>
      <c r="C631" s="5">
        <f>Online_RAW!K631</f>
        <v>19.57</v>
      </c>
      <c r="D631" s="5">
        <f>Online_RAW!J631</f>
        <v>0.84499999999999997</v>
      </c>
      <c r="E631" s="5">
        <f>(1-F631/100-G631/100)/(1-C631/100-D631/100-General!$B$17/100)</f>
        <v>1.0000971836187293</v>
      </c>
      <c r="F631" s="5">
        <f>N631*General!$B$14/(N631+O631)+O631*100/(N631+O631)</f>
        <v>20.8</v>
      </c>
      <c r="G631" s="5">
        <f>N631*General!$B$15/(N631+O631)</f>
        <v>0.04</v>
      </c>
      <c r="H631" s="5">
        <f>(N631+O631)*(1/General!$B$20)*((F631/100)-E631*(C631/100))*1000/B631</f>
        <v>60.489685581008935</v>
      </c>
      <c r="I631" s="5">
        <f>(N631+O631)*(1/General!$B$20)*((D631/100)*E631-(G631/100))*1000/B631</f>
        <v>39.654131585836112</v>
      </c>
      <c r="J631" s="5">
        <f t="shared" si="9"/>
        <v>0.65555195410514322</v>
      </c>
      <c r="K631" s="5">
        <f>MAX(Online_RAW!$L$2-Online_RAW!L631,0)</f>
        <v>0</v>
      </c>
      <c r="L631" s="5">
        <f>0.0039*(Online_RAW!M631)</f>
        <v>6.5129999999999999</v>
      </c>
      <c r="M631" s="10">
        <f>Online_RAW!$N$2-Online_RAW!N631</f>
        <v>0</v>
      </c>
      <c r="N631" s="5">
        <f>Online_RAW!C631*60</f>
        <v>119.95063636363621</v>
      </c>
      <c r="O631" s="5">
        <f>MAX(0, Online_RAW!D631*60)</f>
        <v>0</v>
      </c>
      <c r="P631" s="5">
        <f>_xlfn.IFNA(VLOOKUP(A631,Sampling!$D$7:$E$14,2,FALSE),0)</f>
        <v>0</v>
      </c>
      <c r="Q631">
        <f>_xlfn.IFNA(VLOOKUP(A631,Refill!$D$6:$G$8,2,FALSE),0)</f>
        <v>0</v>
      </c>
    </row>
    <row r="632" spans="1:17" x14ac:dyDescent="0.25">
      <c r="A632" s="5">
        <f>ROUND((Online_RAW!B632-General!$B$10)*24,3)</f>
        <v>10.5</v>
      </c>
      <c r="B632" s="5">
        <f>General!$B$12+Online_ANA!K632/1000+Online_ANA!L632/1000+Online_ANA!M632/1000/General!$B$22-SUM($P$2:P632)/1000/General!$B$24+SUM($Q$2:Q632)/1000/General!$B$24</f>
        <v>1.0865130000000001</v>
      </c>
      <c r="C632" s="5">
        <f>Online_RAW!K632</f>
        <v>19.559999999999999</v>
      </c>
      <c r="D632" s="5">
        <f>Online_RAW!J632</f>
        <v>0.86</v>
      </c>
      <c r="E632" s="5">
        <f>(1-F632/100-G632/100)/(1-C632/100-D632/100-General!$B$17/100)</f>
        <v>0.99993632298480817</v>
      </c>
      <c r="F632" s="5">
        <f>N632*General!$B$14/(N632+O632)+O632*100/(N632+O632)</f>
        <v>20.81774113217439</v>
      </c>
      <c r="G632" s="5">
        <f>N632*General!$B$15/(N632+O632)</f>
        <v>3.9991039832235162E-2</v>
      </c>
      <c r="H632" s="5">
        <f>(N632+O632)*(1/General!$B$20)*((F632/100)-E632*(C632/100))*1000/B632</f>
        <v>61.982700134338543</v>
      </c>
      <c r="I632" s="5">
        <f>(N632+O632)*(1/General!$B$20)*((D632/100)*E632-(G632/100))*1000/B632</f>
        <v>40.368160368599959</v>
      </c>
      <c r="J632" s="5">
        <f t="shared" si="9"/>
        <v>0.65128108780527161</v>
      </c>
      <c r="K632" s="5">
        <f>MAX(Online_RAW!$L$2-Online_RAW!L632,0)</f>
        <v>0</v>
      </c>
      <c r="L632" s="5">
        <f>0.0039*(Online_RAW!M632)</f>
        <v>6.5129999999999999</v>
      </c>
      <c r="M632" s="10">
        <f>Online_RAW!$N$2-Online_RAW!N632</f>
        <v>0</v>
      </c>
      <c r="N632" s="5">
        <f>Online_RAW!C632*60</f>
        <v>119.86885714285739</v>
      </c>
      <c r="O632" s="5">
        <f>MAX(0, Online_RAW!D632*60)</f>
        <v>2.6857142857142878E-2</v>
      </c>
      <c r="P632" s="5">
        <f>_xlfn.IFNA(VLOOKUP(A632,Sampling!$D$7:$E$14,2,FALSE),0)</f>
        <v>0</v>
      </c>
      <c r="Q632">
        <f>_xlfn.IFNA(VLOOKUP(A632,Refill!$D$6:$G$8,2,FALSE),0)</f>
        <v>0</v>
      </c>
    </row>
    <row r="633" spans="1:17" x14ac:dyDescent="0.25">
      <c r="A633" s="5">
        <f>ROUND((Online_RAW!B633-General!$B$10)*24,3)</f>
        <v>10.516999999999999</v>
      </c>
      <c r="B633" s="5">
        <f>General!$B$12+Online_ANA!K633/1000+Online_ANA!L633/1000+Online_ANA!M633/1000/General!$B$22-SUM($P$2:P633)/1000/General!$B$24+SUM($Q$2:Q633)/1000/General!$B$24</f>
        <v>1.08657735</v>
      </c>
      <c r="C633" s="5">
        <f>Online_RAW!K633</f>
        <v>19.57</v>
      </c>
      <c r="D633" s="5">
        <f>Online_RAW!J633</f>
        <v>0.87</v>
      </c>
      <c r="E633" s="5">
        <f>(1-F633/100-G633/100)/(1-C633/100-D633/100-General!$B$17/100)</f>
        <v>1.0004131608751234</v>
      </c>
      <c r="F633" s="5">
        <f>N633*General!$B$14/(N633+O633)+O633*100/(N633+O633)</f>
        <v>20.8</v>
      </c>
      <c r="G633" s="5">
        <f>N633*General!$B$15/(N633+O633)</f>
        <v>0.04</v>
      </c>
      <c r="H633" s="5">
        <f>(N633+O633)*(1/General!$B$20)*((F633/100)-E633*(C633/100))*1000/B633</f>
        <v>60.199881355828651</v>
      </c>
      <c r="I633" s="5">
        <f>(N633+O633)*(1/General!$B$20)*((D633/100)*E633-(G633/100))*1000/B633</f>
        <v>40.909198439368311</v>
      </c>
      <c r="J633" s="5">
        <f t="shared" ref="J633:J696" si="10">I633/H633</f>
        <v>0.67955613064356002</v>
      </c>
      <c r="K633" s="5">
        <f>MAX(Online_RAW!$L$2-Online_RAW!L633,0)</f>
        <v>0</v>
      </c>
      <c r="L633" s="5">
        <f>0.0039*(Online_RAW!M633)</f>
        <v>6.57735</v>
      </c>
      <c r="M633" s="10">
        <f>Online_RAW!$N$2-Online_RAW!N633</f>
        <v>0</v>
      </c>
      <c r="N633" s="5">
        <f>Online_RAW!C633*60</f>
        <v>119.9871818181816</v>
      </c>
      <c r="O633" s="5">
        <f>MAX(0, Online_RAW!D633*60)</f>
        <v>0</v>
      </c>
      <c r="P633" s="5">
        <f>_xlfn.IFNA(VLOOKUP(A633,Sampling!$D$7:$E$14,2,FALSE),0)</f>
        <v>0</v>
      </c>
      <c r="Q633">
        <f>_xlfn.IFNA(VLOOKUP(A633,Refill!$D$6:$G$8,2,FALSE),0)</f>
        <v>0</v>
      </c>
    </row>
    <row r="634" spans="1:17" x14ac:dyDescent="0.25">
      <c r="A634" s="5">
        <f>ROUND((Online_RAW!B634-General!$B$10)*24,3)</f>
        <v>10.532999999999999</v>
      </c>
      <c r="B634" s="5">
        <f>General!$B$12+Online_ANA!K634/1000+Online_ANA!L634/1000+Online_ANA!M634/1000/General!$B$22-SUM($P$2:P634)/1000/General!$B$24+SUM($Q$2:Q634)/1000/General!$B$24</f>
        <v>1.0866768</v>
      </c>
      <c r="C634" s="5">
        <f>Online_RAW!K634</f>
        <v>19.565000000000001</v>
      </c>
      <c r="D634" s="5">
        <f>Online_RAW!J634</f>
        <v>0.88</v>
      </c>
      <c r="E634" s="5">
        <f>(1-F634/100-G634/100)/(1-C634/100-D634/100-General!$B$17/100)</f>
        <v>1.0004763802875782</v>
      </c>
      <c r="F634" s="5">
        <f>N634*General!$B$14/(N634+O634)+O634*100/(N634+O634)</f>
        <v>20.8</v>
      </c>
      <c r="G634" s="5">
        <f>N634*General!$B$15/(N634+O634)</f>
        <v>0.04</v>
      </c>
      <c r="H634" s="5">
        <f>(N634+O634)*(1/General!$B$20)*((F634/100)-E634*(C634/100))*1000/B634</f>
        <v>60.422123924172091</v>
      </c>
      <c r="I634" s="5">
        <f>(N634+O634)*(1/General!$B$20)*((D634/100)*E634-(G634/100))*1000/B634</f>
        <v>41.43000595012645</v>
      </c>
      <c r="J634" s="5">
        <f t="shared" si="10"/>
        <v>0.68567609444050381</v>
      </c>
      <c r="K634" s="5">
        <f>MAX(Online_RAW!$L$2-Online_RAW!L634,0)</f>
        <v>0</v>
      </c>
      <c r="L634" s="5">
        <f>0.0039*(Online_RAW!M634)</f>
        <v>6.6768000000000001</v>
      </c>
      <c r="M634" s="10">
        <f>Online_RAW!$N$2-Online_RAW!N634</f>
        <v>0</v>
      </c>
      <c r="N634" s="5">
        <f>Online_RAW!C634*60</f>
        <v>120.07118181818159</v>
      </c>
      <c r="O634" s="5">
        <f>MAX(0, Online_RAW!D634*60)</f>
        <v>0</v>
      </c>
      <c r="P634" s="5">
        <f>_xlfn.IFNA(VLOOKUP(A634,Sampling!$D$7:$E$14,2,FALSE),0)</f>
        <v>0</v>
      </c>
      <c r="Q634">
        <f>_xlfn.IFNA(VLOOKUP(A634,Refill!$D$6:$G$8,2,FALSE),0)</f>
        <v>0</v>
      </c>
    </row>
    <row r="635" spans="1:17" x14ac:dyDescent="0.25">
      <c r="A635" s="5">
        <f>ROUND((Online_RAW!B635-General!$B$10)*24,3)</f>
        <v>10.55</v>
      </c>
      <c r="B635" s="5">
        <f>General!$B$12+Online_ANA!K635/1000+Online_ANA!L635/1000+Online_ANA!M635/1000/General!$B$22-SUM($P$2:P635)/1000/General!$B$24+SUM($Q$2:Q635)/1000/General!$B$24</f>
        <v>1.0866768</v>
      </c>
      <c r="C635" s="5">
        <f>Online_RAW!K635</f>
        <v>19.555</v>
      </c>
      <c r="D635" s="5">
        <f>Online_RAW!J635</f>
        <v>0.89</v>
      </c>
      <c r="E635" s="5">
        <f>(1-F635/100-G635/100)/(1-C635/100-D635/100-General!$B$17/100)</f>
        <v>1.000450168608882</v>
      </c>
      <c r="F635" s="5">
        <f>N635*General!$B$14/(N635+O635)+O635*100/(N635+O635)</f>
        <v>20.802074976474852</v>
      </c>
      <c r="G635" s="5">
        <f>N635*General!$B$15/(N635+O635)</f>
        <v>3.9998952032083403E-2</v>
      </c>
      <c r="H635" s="5">
        <f>(N635+O635)*(1/General!$B$20)*((F635/100)-E635*(C635/100))*1000/B635</f>
        <v>60.986387695276214</v>
      </c>
      <c r="I635" s="5">
        <f>(N635+O635)*(1/General!$B$20)*((D635/100)*E635-(G635/100))*1000/B635</f>
        <v>41.883310462271929</v>
      </c>
      <c r="J635" s="5">
        <f t="shared" si="10"/>
        <v>0.68676490025193049</v>
      </c>
      <c r="K635" s="5">
        <f>MAX(Online_RAW!$L$2-Online_RAW!L635,0)</f>
        <v>0</v>
      </c>
      <c r="L635" s="5">
        <f>0.0039*(Online_RAW!M635)</f>
        <v>6.6768000000000001</v>
      </c>
      <c r="M635" s="10">
        <f>Online_RAW!$N$2-Online_RAW!N635</f>
        <v>0</v>
      </c>
      <c r="N635" s="5">
        <f>Online_RAW!C635*60</f>
        <v>119.95690909090919</v>
      </c>
      <c r="O635" s="5">
        <f>MAX(0, Online_RAW!D635*60)</f>
        <v>3.1428571428571439E-3</v>
      </c>
      <c r="P635" s="5">
        <f>_xlfn.IFNA(VLOOKUP(A635,Sampling!$D$7:$E$14,2,FALSE),0)</f>
        <v>0</v>
      </c>
      <c r="Q635">
        <f>_xlfn.IFNA(VLOOKUP(A635,Refill!$D$6:$G$8,2,FALSE),0)</f>
        <v>0</v>
      </c>
    </row>
    <row r="636" spans="1:17" x14ac:dyDescent="0.25">
      <c r="A636" s="5">
        <f>ROUND((Online_RAW!B636-General!$B$10)*24,3)</f>
        <v>10.567</v>
      </c>
      <c r="B636" s="5">
        <f>General!$B$12+Online_ANA!K636/1000+Online_ANA!L636/1000+Online_ANA!M636/1000/General!$B$22-SUM($P$2:P636)/1000/General!$B$24+SUM($Q$2:Q636)/1000/General!$B$24</f>
        <v>1.0867769</v>
      </c>
      <c r="C636" s="5">
        <f>Online_RAW!K636</f>
        <v>19.54</v>
      </c>
      <c r="D636" s="5">
        <f>Online_RAW!J636</f>
        <v>0.89</v>
      </c>
      <c r="E636" s="5">
        <f>(1-F636/100-G636/100)/(1-C636/100-D636/100-General!$B$17/100)</f>
        <v>1.0002867460159315</v>
      </c>
      <c r="F636" s="5">
        <f>N636*General!$B$14/(N636+O636)+O636*100/(N636+O636)</f>
        <v>20.8</v>
      </c>
      <c r="G636" s="5">
        <f>N636*General!$B$15/(N636+O636)</f>
        <v>0.04</v>
      </c>
      <c r="H636" s="5">
        <f>(N636+O636)*(1/General!$B$20)*((F636/100)-E636*(C636/100))*1000/B636</f>
        <v>61.741235885977808</v>
      </c>
      <c r="I636" s="5">
        <f>(N636+O636)*(1/General!$B$20)*((D636/100)*E636-(G636/100))*1000/B636</f>
        <v>41.849436684229396</v>
      </c>
      <c r="J636" s="5">
        <f t="shared" si="10"/>
        <v>0.67781987327749482</v>
      </c>
      <c r="K636" s="5">
        <f>MAX(Online_RAW!$L$2-Online_RAW!L636,0)</f>
        <v>0</v>
      </c>
      <c r="L636" s="5">
        <f>0.0039*(Online_RAW!M636)</f>
        <v>6.7769000000000119</v>
      </c>
      <c r="M636" s="10">
        <f>Online_RAW!$N$2-Online_RAW!N636</f>
        <v>0</v>
      </c>
      <c r="N636" s="5">
        <f>Online_RAW!C636*60</f>
        <v>119.894727272727</v>
      </c>
      <c r="O636" s="5">
        <f>MAX(0, Online_RAW!D636*60)</f>
        <v>0</v>
      </c>
      <c r="P636" s="5">
        <f>_xlfn.IFNA(VLOOKUP(A636,Sampling!$D$7:$E$14,2,FALSE),0)</f>
        <v>0</v>
      </c>
      <c r="Q636">
        <f>_xlfn.IFNA(VLOOKUP(A636,Refill!$D$6:$G$8,2,FALSE),0)</f>
        <v>0</v>
      </c>
    </row>
    <row r="637" spans="1:17" x14ac:dyDescent="0.25">
      <c r="A637" s="5">
        <f>ROUND((Online_RAW!B637-General!$B$10)*24,3)</f>
        <v>10.583</v>
      </c>
      <c r="B637" s="5">
        <f>General!$B$12+Online_ANA!K637/1000+Online_ANA!L637/1000+Online_ANA!M637/1000/General!$B$22-SUM($P$2:P637)/1000/General!$B$24+SUM($Q$2:Q637)/1000/General!$B$24</f>
        <v>1.0868406000000002</v>
      </c>
      <c r="C637" s="5">
        <f>Online_RAW!K637</f>
        <v>19.53</v>
      </c>
      <c r="D637" s="5">
        <f>Online_RAW!J637</f>
        <v>0.90500000000000003</v>
      </c>
      <c r="E637" s="5">
        <f>(1-F637/100-G637/100)/(1-C637/100-D637/100-General!$B$17/100)</f>
        <v>1.000349949451746</v>
      </c>
      <c r="F637" s="5">
        <f>N637*General!$B$14/(N637+O637)+O637*100/(N637+O637)</f>
        <v>20.8</v>
      </c>
      <c r="G637" s="5">
        <f>N637*General!$B$15/(N637+O637)</f>
        <v>0.04</v>
      </c>
      <c r="H637" s="5">
        <f>(N637+O637)*(1/General!$B$20)*((F637/100)-E637*(C637/100))*1000/B637</f>
        <v>62.15324336782605</v>
      </c>
      <c r="I637" s="5">
        <f>(N637+O637)*(1/General!$B$20)*((D637/100)*E637-(G637/100))*1000/B637</f>
        <v>42.577350516942097</v>
      </c>
      <c r="J637" s="5">
        <f t="shared" si="10"/>
        <v>0.68503827330405231</v>
      </c>
      <c r="K637" s="5">
        <f>MAX(Online_RAW!$L$2-Online_RAW!L637,0)</f>
        <v>0</v>
      </c>
      <c r="L637" s="5">
        <f>0.0039*(Online_RAW!M637)</f>
        <v>6.8405999999999993</v>
      </c>
      <c r="M637" s="10">
        <f>Online_RAW!$N$2-Online_RAW!N637</f>
        <v>0</v>
      </c>
      <c r="N637" s="5">
        <f>Online_RAW!C637*60</f>
        <v>119.86399999999981</v>
      </c>
      <c r="O637" s="5">
        <f>MAX(0, Online_RAW!D637*60)</f>
        <v>0</v>
      </c>
      <c r="P637" s="5">
        <f>_xlfn.IFNA(VLOOKUP(A637,Sampling!$D$7:$E$14,2,FALSE),0)</f>
        <v>0</v>
      </c>
      <c r="Q637">
        <f>_xlfn.IFNA(VLOOKUP(A637,Refill!$D$6:$G$8,2,FALSE),0)</f>
        <v>0</v>
      </c>
    </row>
    <row r="638" spans="1:17" x14ac:dyDescent="0.25">
      <c r="A638" s="5">
        <f>ROUND((Online_RAW!B638-General!$B$10)*24,3)</f>
        <v>10.6</v>
      </c>
      <c r="B638" s="5">
        <f>General!$B$12+Online_ANA!K638/1000+Online_ANA!L638/1000+Online_ANA!M638/1000/General!$B$22-SUM($P$2:P638)/1000/General!$B$24+SUM($Q$2:Q638)/1000/General!$B$24</f>
        <v>1.0868406000000002</v>
      </c>
      <c r="C638" s="5">
        <f>Online_RAW!K638</f>
        <v>19.52</v>
      </c>
      <c r="D638" s="5">
        <f>Online_RAW!J638</f>
        <v>0.91</v>
      </c>
      <c r="E638" s="5">
        <f>(1-F638/100-G638/100)/(1-C638/100-D638/100-General!$B$17/100)</f>
        <v>1.0002867460159315</v>
      </c>
      <c r="F638" s="5">
        <f>N638*General!$B$14/(N638+O638)+O638*100/(N638+O638)</f>
        <v>20.8</v>
      </c>
      <c r="G638" s="5">
        <f>N638*General!$B$15/(N638+O638)</f>
        <v>0.04</v>
      </c>
      <c r="H638" s="5">
        <f>(N638+O638)*(1/General!$B$20)*((F638/100)-E638*(C638/100))*1000/B638</f>
        <v>62.746670365375891</v>
      </c>
      <c r="I638" s="5">
        <f>(N638+O638)*(1/General!$B$20)*((D638/100)*E638-(G638/100))*1000/B638</f>
        <v>42.848289243304713</v>
      </c>
      <c r="J638" s="5">
        <f t="shared" si="10"/>
        <v>0.68287749762334382</v>
      </c>
      <c r="K638" s="5">
        <f>MAX(Online_RAW!$L$2-Online_RAW!L638,0)</f>
        <v>0</v>
      </c>
      <c r="L638" s="5">
        <f>0.0039*(Online_RAW!M638)</f>
        <v>6.8405999999999993</v>
      </c>
      <c r="M638" s="10">
        <f>Online_RAW!$N$2-Online_RAW!N638</f>
        <v>0</v>
      </c>
      <c r="N638" s="5">
        <f>Online_RAW!C638*60</f>
        <v>119.9414285714286</v>
      </c>
      <c r="O638" s="5">
        <f>MAX(0, Online_RAW!D638*60)</f>
        <v>0</v>
      </c>
      <c r="P638" s="5">
        <f>_xlfn.IFNA(VLOOKUP(A638,Sampling!$D$7:$E$14,2,FALSE),0)</f>
        <v>0</v>
      </c>
      <c r="Q638">
        <f>_xlfn.IFNA(VLOOKUP(A638,Refill!$D$6:$G$8,2,FALSE),0)</f>
        <v>0</v>
      </c>
    </row>
    <row r="639" spans="1:17" x14ac:dyDescent="0.25">
      <c r="A639" s="5">
        <f>ROUND((Online_RAW!B639-General!$B$10)*24,3)</f>
        <v>10.617000000000001</v>
      </c>
      <c r="B639" s="5">
        <f>General!$B$12+Online_ANA!K639/1000+Online_ANA!L639/1000+Online_ANA!M639/1000/General!$B$22-SUM($P$2:P639)/1000/General!$B$24+SUM($Q$2:Q639)/1000/General!$B$24</f>
        <v>1.0868679000000001</v>
      </c>
      <c r="C639" s="5">
        <f>Online_RAW!K639</f>
        <v>19.504999999999999</v>
      </c>
      <c r="D639" s="5">
        <f>Online_RAW!J639</f>
        <v>0.92500000000000004</v>
      </c>
      <c r="E639" s="5">
        <f>(1-F639/100-G639/100)/(1-C639/100-D639/100-General!$B$17/100)</f>
        <v>1.0001714469603755</v>
      </c>
      <c r="F639" s="5">
        <f>N639*General!$B$14/(N639+O639)+O639*100/(N639+O639)</f>
        <v>20.809129067476285</v>
      </c>
      <c r="G639" s="5">
        <f>N639*General!$B$15/(N639+O639)</f>
        <v>3.999538935986046E-2</v>
      </c>
      <c r="H639" s="5">
        <f>(N639+O639)*(1/General!$B$20)*((F639/100)-E639*(C639/100))*1000/B639</f>
        <v>64.048274917393258</v>
      </c>
      <c r="I639" s="5">
        <f>(N639+O639)*(1/General!$B$20)*((D639/100)*E639-(G639/100))*1000/B639</f>
        <v>43.583817587404624</v>
      </c>
      <c r="J639" s="5">
        <f t="shared" si="10"/>
        <v>0.68048386382954384</v>
      </c>
      <c r="K639" s="5">
        <f>MAX(Online_RAW!$L$2-Online_RAW!L639,0)</f>
        <v>0</v>
      </c>
      <c r="L639" s="5">
        <f>0.0039*(Online_RAW!M639)</f>
        <v>6.8678999999999997</v>
      </c>
      <c r="M639" s="10">
        <f>Online_RAW!$N$2-Online_RAW!N639</f>
        <v>0</v>
      </c>
      <c r="N639" s="5">
        <f>Online_RAW!C639*60</f>
        <v>119.9355652173912</v>
      </c>
      <c r="O639" s="5">
        <f>MAX(0, Online_RAW!D639*60)</f>
        <v>1.3826086956521761E-2</v>
      </c>
      <c r="P639" s="5">
        <f>_xlfn.IFNA(VLOOKUP(A639,Sampling!$D$7:$E$14,2,FALSE),0)</f>
        <v>0</v>
      </c>
      <c r="Q639">
        <f>_xlfn.IFNA(VLOOKUP(A639,Refill!$D$6:$G$8,2,FALSE),0)</f>
        <v>0</v>
      </c>
    </row>
    <row r="640" spans="1:17" x14ac:dyDescent="0.25">
      <c r="A640" s="5">
        <f>ROUND((Online_RAW!B640-General!$B$10)*24,3)</f>
        <v>10.632999999999999</v>
      </c>
      <c r="B640" s="5">
        <f>General!$B$12+Online_ANA!K640/1000+Online_ANA!L640/1000+Online_ANA!M640/1000/General!$B$22-SUM($P$2:P640)/1000/General!$B$24+SUM($Q$2:Q640)/1000/General!$B$24</f>
        <v>1.086978075</v>
      </c>
      <c r="C640" s="5">
        <f>Online_RAW!K640</f>
        <v>19.5</v>
      </c>
      <c r="D640" s="5">
        <f>Online_RAW!J640</f>
        <v>0.94</v>
      </c>
      <c r="E640" s="5">
        <f>(1-F640/100-G640/100)/(1-C640/100-D640/100-General!$B$17/100)</f>
        <v>1.0001522531699574</v>
      </c>
      <c r="F640" s="5">
        <f>N640*General!$B$14/(N640+O640)+O640*100/(N640+O640)</f>
        <v>20.820655356264076</v>
      </c>
      <c r="G640" s="5">
        <f>N640*General!$B$15/(N640+O640)</f>
        <v>3.9989568001886827E-2</v>
      </c>
      <c r="H640" s="5">
        <f>(N640+O640)*(1/General!$B$20)*((F640/100)-E640*(C640/100))*1000/B640</f>
        <v>65.041540599714025</v>
      </c>
      <c r="I640" s="5">
        <f>(N640+O640)*(1/General!$B$20)*((D640/100)*E640-(G640/100))*1000/B640</f>
        <v>44.431947391022099</v>
      </c>
      <c r="J640" s="5">
        <f t="shared" si="10"/>
        <v>0.68313184130231774</v>
      </c>
      <c r="K640" s="5">
        <f>MAX(Online_RAW!$L$2-Online_RAW!L640,0)</f>
        <v>0</v>
      </c>
      <c r="L640" s="5">
        <f>0.0039*(Online_RAW!M640)</f>
        <v>6.9780749999999996</v>
      </c>
      <c r="M640" s="10">
        <f>Online_RAW!$N$2-Online_RAW!N640</f>
        <v>0</v>
      </c>
      <c r="N640" s="5">
        <f>Online_RAW!C640*60</f>
        <v>120.22800000000001</v>
      </c>
      <c r="O640" s="5">
        <f>MAX(0, Online_RAW!D640*60)</f>
        <v>3.1363636363636378E-2</v>
      </c>
      <c r="P640" s="5">
        <f>_xlfn.IFNA(VLOOKUP(A640,Sampling!$D$7:$E$14,2,FALSE),0)</f>
        <v>0</v>
      </c>
      <c r="Q640">
        <f>_xlfn.IFNA(VLOOKUP(A640,Refill!$D$6:$G$8,2,FALSE),0)</f>
        <v>0</v>
      </c>
    </row>
    <row r="641" spans="1:17" x14ac:dyDescent="0.25">
      <c r="A641" s="5">
        <f>ROUND((Online_RAW!B641-General!$B$10)*24,3)</f>
        <v>10.65</v>
      </c>
      <c r="B641" s="5">
        <f>General!$B$12+Online_ANA!K641/1000+Online_ANA!L641/1000+Online_ANA!M641/1000/General!$B$22-SUM($P$2:P641)/1000/General!$B$24+SUM($Q$2:Q641)/1000/General!$B$24</f>
        <v>1.087059</v>
      </c>
      <c r="C641" s="5">
        <f>Online_RAW!K641</f>
        <v>19.48</v>
      </c>
      <c r="D641" s="5">
        <f>Online_RAW!J641</f>
        <v>0.95</v>
      </c>
      <c r="E641" s="5">
        <f>(1-F641/100-G641/100)/(1-C641/100-D641/100-General!$B$17/100)</f>
        <v>1.0001486095350947</v>
      </c>
      <c r="F641" s="5">
        <f>N641*General!$B$14/(N641+O641)+O641*100/(N641+O641)</f>
        <v>20.810937273062777</v>
      </c>
      <c r="G641" s="5">
        <f>N641*General!$B$15/(N641+O641)</f>
        <v>3.9994476124715773E-2</v>
      </c>
      <c r="H641" s="5">
        <f>(N641+O641)*(1/General!$B$20)*((F641/100)-E641*(C641/100))*1000/B641</f>
        <v>65.405688214752175</v>
      </c>
      <c r="I641" s="5">
        <f>(N641+O641)*(1/General!$B$20)*((D641/100)*E641-(G641/100))*1000/B641</f>
        <v>44.824452370842181</v>
      </c>
      <c r="J641" s="5">
        <f t="shared" si="10"/>
        <v>0.68532957292133623</v>
      </c>
      <c r="K641" s="5">
        <f>MAX(Online_RAW!$L$2-Online_RAW!L641,0)</f>
        <v>0</v>
      </c>
      <c r="L641" s="5">
        <f>0.0039*(Online_RAW!M641)</f>
        <v>7.0589999999999993</v>
      </c>
      <c r="M641" s="10">
        <f>Online_RAW!$N$2-Online_RAW!N641</f>
        <v>0</v>
      </c>
      <c r="N641" s="5">
        <f>Online_RAW!C641*60</f>
        <v>119.982</v>
      </c>
      <c r="O641" s="5">
        <f>MAX(0, Online_RAW!D641*60)</f>
        <v>1.657142857142856E-2</v>
      </c>
      <c r="P641" s="5">
        <f>_xlfn.IFNA(VLOOKUP(A641,Sampling!$D$7:$E$14,2,FALSE),0)</f>
        <v>0</v>
      </c>
      <c r="Q641">
        <f>_xlfn.IFNA(VLOOKUP(A641,Refill!$D$6:$G$8,2,FALSE),0)</f>
        <v>0</v>
      </c>
    </row>
    <row r="642" spans="1:17" x14ac:dyDescent="0.25">
      <c r="A642" s="5">
        <f>ROUND((Online_RAW!B642-General!$B$10)*24,3)</f>
        <v>10.667</v>
      </c>
      <c r="B642" s="5">
        <f>General!$B$12+Online_ANA!K642/1000+Online_ANA!L642/1000+Online_ANA!M642/1000/General!$B$22-SUM($P$2:P642)/1000/General!$B$24+SUM($Q$2:Q642)/1000/General!$B$24</f>
        <v>1.087059</v>
      </c>
      <c r="C642" s="5">
        <f>Online_RAW!K642</f>
        <v>19.47</v>
      </c>
      <c r="D642" s="5">
        <f>Online_RAW!J642</f>
        <v>0.95</v>
      </c>
      <c r="E642" s="5">
        <f>(1-F642/100-G642/100)/(1-C642/100-D642/100-General!$B$17/100)</f>
        <v>1.0001603631009364</v>
      </c>
      <c r="F642" s="5">
        <f>N642*General!$B$14/(N642+O642)+O642*100/(N642+O642)</f>
        <v>20.8</v>
      </c>
      <c r="G642" s="5">
        <f>N642*General!$B$15/(N642+O642)</f>
        <v>0.04</v>
      </c>
      <c r="H642" s="5">
        <f>(N642+O642)*(1/General!$B$20)*((F642/100)-E642*(C642/100))*1000/B642</f>
        <v>65.339448253289859</v>
      </c>
      <c r="I642" s="5">
        <f>(N642+O642)*(1/General!$B$20)*((D642/100)*E642-(G642/100))*1000/B642</f>
        <v>44.81863752899423</v>
      </c>
      <c r="J642" s="5">
        <f t="shared" si="10"/>
        <v>0.68593535340631839</v>
      </c>
      <c r="K642" s="5">
        <f>MAX(Online_RAW!$L$2-Online_RAW!L642,0)</f>
        <v>0</v>
      </c>
      <c r="L642" s="5">
        <f>0.0039*(Online_RAW!M642)</f>
        <v>7.0589999999999993</v>
      </c>
      <c r="M642" s="10">
        <f>Online_RAW!$N$2-Online_RAW!N642</f>
        <v>0</v>
      </c>
      <c r="N642" s="5">
        <f>Online_RAW!C642*60</f>
        <v>119.98226086956541</v>
      </c>
      <c r="O642" s="5">
        <f>MAX(0, Online_RAW!D642*60)</f>
        <v>0</v>
      </c>
      <c r="P642" s="5">
        <f>_xlfn.IFNA(VLOOKUP(A642,Sampling!$D$7:$E$14,2,FALSE),0)</f>
        <v>0</v>
      </c>
      <c r="Q642">
        <f>_xlfn.IFNA(VLOOKUP(A642,Refill!$D$6:$G$8,2,FALSE),0)</f>
        <v>0</v>
      </c>
    </row>
    <row r="643" spans="1:17" x14ac:dyDescent="0.25">
      <c r="A643" s="5">
        <f>ROUND((Online_RAW!B643-General!$B$10)*24,3)</f>
        <v>10.683</v>
      </c>
      <c r="B643" s="5">
        <f>General!$B$12+Online_ANA!K643/1000+Online_ANA!L643/1000+Online_ANA!M643/1000/General!$B$22-SUM($P$2:P643)/1000/General!$B$24+SUM($Q$2:Q643)/1000/General!$B$24</f>
        <v>1.087149675</v>
      </c>
      <c r="C643" s="5">
        <f>Online_RAW!K643</f>
        <v>19.454999999999998</v>
      </c>
      <c r="D643" s="5">
        <f>Online_RAW!J643</f>
        <v>0.96</v>
      </c>
      <c r="E643" s="5">
        <f>(1-F643/100-G643/100)/(1-C643/100-D643/100-General!$B$17/100)</f>
        <v>1.0000235110070474</v>
      </c>
      <c r="F643" s="5">
        <f>N643*General!$B$14/(N643+O643)+O643*100/(N643+O643)</f>
        <v>20.805834303846439</v>
      </c>
      <c r="G643" s="5">
        <f>N643*General!$B$15/(N643+O643)</f>
        <v>3.9997053381895742E-2</v>
      </c>
      <c r="H643" s="5">
        <f>(N643+O643)*(1/General!$B$20)*((F643/100)-E643*(C643/100))*1000/B643</f>
        <v>66.517835770209672</v>
      </c>
      <c r="I643" s="5">
        <f>(N643+O643)*(1/General!$B$20)*((D643/100)*E643-(G643/100))*1000/B643</f>
        <v>45.319278183152406</v>
      </c>
      <c r="J643" s="5">
        <f t="shared" si="10"/>
        <v>0.68131017280404149</v>
      </c>
      <c r="K643" s="5">
        <f>MAX(Online_RAW!$L$2-Online_RAW!L643,0)</f>
        <v>0</v>
      </c>
      <c r="L643" s="5">
        <f>0.0039*(Online_RAW!M643)</f>
        <v>7.1496749999999993</v>
      </c>
      <c r="M643" s="10">
        <f>Online_RAW!$N$2-Online_RAW!N643</f>
        <v>0</v>
      </c>
      <c r="N643" s="5">
        <f>Online_RAW!C643*60</f>
        <v>120.021714285714</v>
      </c>
      <c r="O643" s="5">
        <f>MAX(0, Online_RAW!D643*60)</f>
        <v>8.8421052631579202E-3</v>
      </c>
      <c r="P643" s="5">
        <f>_xlfn.IFNA(VLOOKUP(A643,Sampling!$D$7:$E$14,2,FALSE),0)</f>
        <v>0</v>
      </c>
      <c r="Q643">
        <f>_xlfn.IFNA(VLOOKUP(A643,Refill!$D$6:$G$8,2,FALSE),0)</f>
        <v>0</v>
      </c>
    </row>
    <row r="644" spans="1:17" x14ac:dyDescent="0.25">
      <c r="A644" s="5">
        <f>ROUND((Online_RAW!B644-General!$B$10)*24,3)</f>
        <v>10.7</v>
      </c>
      <c r="B644" s="5">
        <f>General!$B$12+Online_ANA!K644/1000+Online_ANA!L644/1000+Online_ANA!M644/1000/General!$B$22-SUM($P$2:P644)/1000/General!$B$24+SUM($Q$2:Q644)/1000/General!$B$24</f>
        <v>1.0872189000000001</v>
      </c>
      <c r="C644" s="5">
        <f>Online_RAW!K644</f>
        <v>19.434999999999999</v>
      </c>
      <c r="D644" s="5">
        <f>Online_RAW!J644</f>
        <v>0.98</v>
      </c>
      <c r="E644" s="5">
        <f>(1-F644/100-G644/100)/(1-C644/100-D644/100-General!$B$17/100)</f>
        <v>0.9999590706851148</v>
      </c>
      <c r="F644" s="5">
        <f>N644*General!$B$14/(N644+O644)+O644*100/(N644+O644)</f>
        <v>20.810937481398234</v>
      </c>
      <c r="G644" s="5">
        <f>N644*General!$B$15/(N644+O644)</f>
        <v>3.9994476019495843E-2</v>
      </c>
      <c r="H644" s="5">
        <f>(N644+O644)*(1/General!$B$20)*((F644/100)-E644*(C644/100))*1000/B644</f>
        <v>67.792421470063843</v>
      </c>
      <c r="I644" s="5">
        <f>(N644+O644)*(1/General!$B$20)*((D644/100)*E644-(G644/100))*1000/B644</f>
        <v>46.285324836192373</v>
      </c>
      <c r="J644" s="5">
        <f t="shared" si="10"/>
        <v>0.682750723937945</v>
      </c>
      <c r="K644" s="5">
        <f>MAX(Online_RAW!$L$2-Online_RAW!L644,0)</f>
        <v>0</v>
      </c>
      <c r="L644" s="5">
        <f>0.0039*(Online_RAW!M644)</f>
        <v>7.2188999999999997</v>
      </c>
      <c r="M644" s="10">
        <f>Online_RAW!$N$2-Online_RAW!N644</f>
        <v>0</v>
      </c>
      <c r="N644" s="5">
        <f>Online_RAW!C644*60</f>
        <v>119.979714285714</v>
      </c>
      <c r="O644" s="5">
        <f>MAX(0, Online_RAW!D644*60)</f>
        <v>1.657142857142856E-2</v>
      </c>
      <c r="P644" s="5">
        <f>_xlfn.IFNA(VLOOKUP(A644,Sampling!$D$7:$E$14,2,FALSE),0)</f>
        <v>0</v>
      </c>
      <c r="Q644">
        <f>_xlfn.IFNA(VLOOKUP(A644,Refill!$D$6:$G$8,2,FALSE),0)</f>
        <v>0</v>
      </c>
    </row>
    <row r="645" spans="1:17" x14ac:dyDescent="0.25">
      <c r="A645" s="5">
        <f>ROUND((Online_RAW!B645-General!$B$10)*24,3)</f>
        <v>10.717000000000001</v>
      </c>
      <c r="B645" s="5">
        <f>General!$B$12+Online_ANA!K645/1000+Online_ANA!L645/1000+Online_ANA!M645/1000/General!$B$22-SUM($P$2:P645)/1000/General!$B$24+SUM($Q$2:Q645)/1000/General!$B$24</f>
        <v>1.0873177000000001</v>
      </c>
      <c r="C645" s="5">
        <f>Online_RAW!K645</f>
        <v>19.414999999999999</v>
      </c>
      <c r="D645" s="5">
        <f>Online_RAW!J645</f>
        <v>0.99</v>
      </c>
      <c r="E645" s="5">
        <f>(1-F645/100-G645/100)/(1-C645/100-D645/100-General!$B$17/100)</f>
        <v>0.99997084859733187</v>
      </c>
      <c r="F645" s="5">
        <f>N645*General!$B$14/(N645+O645)+O645*100/(N645+O645)</f>
        <v>20.8</v>
      </c>
      <c r="G645" s="5">
        <f>N645*General!$B$15/(N645+O645)</f>
        <v>0.04</v>
      </c>
      <c r="H645" s="5">
        <f>(N645+O645)*(1/General!$B$20)*((F645/100)-E645*(C645/100))*1000/B645</f>
        <v>68.237523417339119</v>
      </c>
      <c r="I645" s="5">
        <f>(N645+O645)*(1/General!$B$20)*((D645/100)*E645-(G645/100))*1000/B645</f>
        <v>46.784981092901127</v>
      </c>
      <c r="J645" s="5">
        <f t="shared" si="10"/>
        <v>0.68561956457248985</v>
      </c>
      <c r="K645" s="5">
        <f>MAX(Online_RAW!$L$2-Online_RAW!L645,0)</f>
        <v>0</v>
      </c>
      <c r="L645" s="5">
        <f>0.0039*(Online_RAW!M645)</f>
        <v>7.3176999999999879</v>
      </c>
      <c r="M645" s="10">
        <f>Online_RAW!$N$2-Online_RAW!N645</f>
        <v>0</v>
      </c>
      <c r="N645" s="5">
        <f>Online_RAW!C645*60</f>
        <v>120.025043478261</v>
      </c>
      <c r="O645" s="5">
        <f>MAX(0, Online_RAW!D645*60)</f>
        <v>0</v>
      </c>
      <c r="P645" s="5">
        <f>_xlfn.IFNA(VLOOKUP(A645,Sampling!$D$7:$E$14,2,FALSE),0)</f>
        <v>0</v>
      </c>
      <c r="Q645">
        <f>_xlfn.IFNA(VLOOKUP(A645,Refill!$D$6:$G$8,2,FALSE),0)</f>
        <v>0</v>
      </c>
    </row>
    <row r="646" spans="1:17" x14ac:dyDescent="0.25">
      <c r="A646" s="5">
        <f>ROUND((Online_RAW!B646-General!$B$10)*24,3)</f>
        <v>10.733000000000001</v>
      </c>
      <c r="B646" s="5">
        <f>General!$B$12+Online_ANA!K646/1000+Online_ANA!L646/1000+Online_ANA!M646/1000/General!$B$22-SUM($P$2:P646)/1000/General!$B$24+SUM($Q$2:Q646)/1000/General!$B$24</f>
        <v>1.0873177000000001</v>
      </c>
      <c r="C646" s="5">
        <f>Online_RAW!K646</f>
        <v>19.414999999999999</v>
      </c>
      <c r="D646" s="5">
        <f>Online_RAW!J646</f>
        <v>1</v>
      </c>
      <c r="E646" s="5">
        <f>(1-F646/100-G646/100)/(1-C646/100-D646/100-General!$B$17/100)</f>
        <v>0.99983541981096413</v>
      </c>
      <c r="F646" s="5">
        <f>N646*General!$B$14/(N646+O646)+O646*100/(N646+O646)</f>
        <v>20.820729678989785</v>
      </c>
      <c r="G646" s="5">
        <f>N646*General!$B$15/(N646+O646)</f>
        <v>3.9989530465156672E-2</v>
      </c>
      <c r="H646" s="5">
        <f>(N646+O646)*(1/General!$B$20)*((F646/100)-E646*(C646/100))*1000/B646</f>
        <v>69.417552357582153</v>
      </c>
      <c r="I646" s="5">
        <f>(N646+O646)*(1/General!$B$20)*((D646/100)*E646-(G646/100))*1000/B646</f>
        <v>47.291482598418725</v>
      </c>
      <c r="J646" s="5">
        <f t="shared" si="10"/>
        <v>0.68126116511299462</v>
      </c>
      <c r="K646" s="5">
        <f>MAX(Online_RAW!$L$2-Online_RAW!L646,0)</f>
        <v>0</v>
      </c>
      <c r="L646" s="5">
        <f>0.0039*(Online_RAW!M646)</f>
        <v>7.3176999999999879</v>
      </c>
      <c r="M646" s="10">
        <f>Online_RAW!$N$2-Online_RAW!N646</f>
        <v>0</v>
      </c>
      <c r="N646" s="5">
        <f>Online_RAW!C646*60</f>
        <v>120.0448571428572</v>
      </c>
      <c r="O646" s="5">
        <f>MAX(0, Online_RAW!D646*60)</f>
        <v>3.1428571428571445E-2</v>
      </c>
      <c r="P646" s="5">
        <f>_xlfn.IFNA(VLOOKUP(A646,Sampling!$D$7:$E$14,2,FALSE),0)</f>
        <v>0</v>
      </c>
      <c r="Q646">
        <f>_xlfn.IFNA(VLOOKUP(A646,Refill!$D$6:$G$8,2,FALSE),0)</f>
        <v>0</v>
      </c>
    </row>
    <row r="647" spans="1:17" x14ac:dyDescent="0.25">
      <c r="A647" s="5">
        <f>ROUND((Online_RAW!B647-General!$B$10)*24,3)</f>
        <v>10.75</v>
      </c>
      <c r="B647" s="5">
        <f>General!$B$12+Online_ANA!K647/1000+Online_ANA!L647/1000+Online_ANA!M647/1000/General!$B$22-SUM($P$2:P647)/1000/General!$B$24+SUM($Q$2:Q647)/1000/General!$B$24</f>
        <v>1.0873827</v>
      </c>
      <c r="C647" s="5">
        <f>Online_RAW!K647</f>
        <v>19.395</v>
      </c>
      <c r="D647" s="5">
        <f>Online_RAW!J647</f>
        <v>1.01</v>
      </c>
      <c r="E647" s="5">
        <f>(1-F647/100-G647/100)/(1-C647/100-D647/100-General!$B$17/100)</f>
        <v>0.99997084859733165</v>
      </c>
      <c r="F647" s="5">
        <f>N647*General!$B$14/(N647+O647)+O647*100/(N647+O647)</f>
        <v>20.799999999999997</v>
      </c>
      <c r="G647" s="5">
        <f>N647*General!$B$15/(N647+O647)</f>
        <v>0.04</v>
      </c>
      <c r="H647" s="5">
        <f>(N647+O647)*(1/General!$B$20)*((F647/100)-E647*(C647/100))*1000/B647</f>
        <v>69.228112526007081</v>
      </c>
      <c r="I647" s="5">
        <f>(N647+O647)*(1/General!$B$20)*((D647/100)*E647-(G647/100))*1000/B647</f>
        <v>47.773822036965399</v>
      </c>
      <c r="J647" s="5">
        <f t="shared" si="10"/>
        <v>0.69009280036369758</v>
      </c>
      <c r="K647" s="5">
        <f>MAX(Online_RAW!$L$2-Online_RAW!L647,0)</f>
        <v>0</v>
      </c>
      <c r="L647" s="5">
        <f>0.0039*(Online_RAW!M647)</f>
        <v>7.3826999999999998</v>
      </c>
      <c r="M647" s="10">
        <f>Online_RAW!$N$2-Online_RAW!N647</f>
        <v>0</v>
      </c>
      <c r="N647" s="5">
        <f>Online_RAW!C647*60</f>
        <v>120.042</v>
      </c>
      <c r="O647" s="5">
        <f>MAX(0, Online_RAW!D647*60)</f>
        <v>0</v>
      </c>
      <c r="P647" s="5">
        <f>_xlfn.IFNA(VLOOKUP(A647,Sampling!$D$7:$E$14,2,FALSE),0)</f>
        <v>0</v>
      </c>
      <c r="Q647">
        <f>_xlfn.IFNA(VLOOKUP(A647,Refill!$D$6:$G$8,2,FALSE),0)</f>
        <v>0</v>
      </c>
    </row>
    <row r="648" spans="1:17" x14ac:dyDescent="0.25">
      <c r="A648" s="5">
        <f>ROUND((Online_RAW!B648-General!$B$10)*24,3)</f>
        <v>10.766999999999999</v>
      </c>
      <c r="B648" s="5">
        <f>General!$B$12+Online_ANA!K648/1000+Online_ANA!L648/1000+Online_ANA!M648/1000/General!$B$22-SUM($P$2:P648)/1000/General!$B$24+SUM($Q$2:Q648)/1000/General!$B$24</f>
        <v>1.0874139</v>
      </c>
      <c r="C648" s="5">
        <f>Online_RAW!K648</f>
        <v>19.375</v>
      </c>
      <c r="D648" s="5">
        <f>Online_RAW!J648</f>
        <v>1.02</v>
      </c>
      <c r="E648" s="5">
        <f>(1-F648/100-G648/100)/(1-C648/100-D648/100-General!$B$17/100)</f>
        <v>0.99984454548987611</v>
      </c>
      <c r="F648" s="5">
        <f>N648*General!$B$14/(N648+O648)+O648*100/(N648+O648)</f>
        <v>20.8</v>
      </c>
      <c r="G648" s="5">
        <f>N648*General!$B$15/(N648+O648)</f>
        <v>0.04</v>
      </c>
      <c r="H648" s="5">
        <f>(N648+O648)*(1/General!$B$20)*((F648/100)-E648*(C648/100))*1000/B648</f>
        <v>70.324452645137811</v>
      </c>
      <c r="I648" s="5">
        <f>(N648+O648)*(1/General!$B$20)*((D648/100)*E648-(G648/100))*1000/B648</f>
        <v>48.253667347954035</v>
      </c>
      <c r="J648" s="5">
        <f t="shared" si="10"/>
        <v>0.68615773792716839</v>
      </c>
      <c r="K648" s="5">
        <f>MAX(Online_RAW!$L$2-Online_RAW!L648,0)</f>
        <v>0</v>
      </c>
      <c r="L648" s="5">
        <f>0.0039*(Online_RAW!M648)</f>
        <v>7.4138999999999999</v>
      </c>
      <c r="M648" s="10">
        <f>Online_RAW!$N$2-Online_RAW!N648</f>
        <v>0</v>
      </c>
      <c r="N648" s="5">
        <f>Online_RAW!C648*60</f>
        <v>120.02971428571439</v>
      </c>
      <c r="O648" s="5">
        <f>MAX(0, Online_RAW!D648*60)</f>
        <v>0</v>
      </c>
      <c r="P648" s="5">
        <f>_xlfn.IFNA(VLOOKUP(A648,Sampling!$D$7:$E$14,2,FALSE),0)</f>
        <v>0</v>
      </c>
      <c r="Q648">
        <f>_xlfn.IFNA(VLOOKUP(A648,Refill!$D$6:$G$8,2,FALSE),0)</f>
        <v>0</v>
      </c>
    </row>
    <row r="649" spans="1:17" x14ac:dyDescent="0.25">
      <c r="A649" s="5">
        <f>ROUND((Online_RAW!B649-General!$B$10)*24,3)</f>
        <v>10.782999999999999</v>
      </c>
      <c r="B649" s="5">
        <f>General!$B$12+Online_ANA!K649/1000+Online_ANA!L649/1000+Online_ANA!M649/1000/General!$B$22-SUM($P$2:P649)/1000/General!$B$24+SUM($Q$2:Q649)/1000/General!$B$24</f>
        <v>1.0875413</v>
      </c>
      <c r="C649" s="5">
        <f>Online_RAW!K649</f>
        <v>19.363333333333301</v>
      </c>
      <c r="D649" s="5">
        <f>Online_RAW!J649</f>
        <v>1.0349999999999999</v>
      </c>
      <c r="E649" s="5">
        <f>(1-F649/100-G649/100)/(1-C649/100-D649/100-General!$B$17/100)</f>
        <v>0.9998301006064475</v>
      </c>
      <c r="F649" s="5">
        <f>N649*General!$B$14/(N649+O649)+O649*100/(N649+O649)</f>
        <v>20.804478663708728</v>
      </c>
      <c r="G649" s="5">
        <f>N649*General!$B$15/(N649+O649)</f>
        <v>3.9997738048631951E-2</v>
      </c>
      <c r="H649" s="5">
        <f>(N649+O649)*(1/General!$B$20)*((F649/100)-E649*(C649/100))*1000/B649</f>
        <v>71.073288807431751</v>
      </c>
      <c r="I649" s="5">
        <f>(N649+O649)*(1/General!$B$20)*((D649/100)*E649-(G649/100))*1000/B649</f>
        <v>48.950335523105224</v>
      </c>
      <c r="J649" s="5">
        <f t="shared" si="10"/>
        <v>0.68873041257078782</v>
      </c>
      <c r="K649" s="5">
        <f>MAX(Online_RAW!$L$2-Online_RAW!L649,0)</f>
        <v>0</v>
      </c>
      <c r="L649" s="5">
        <f>0.0039*(Online_RAW!M649)</f>
        <v>7.5413000000000112</v>
      </c>
      <c r="M649" s="10">
        <f>Online_RAW!$N$2-Online_RAW!N649</f>
        <v>0</v>
      </c>
      <c r="N649" s="5">
        <f>Online_RAW!C649*60</f>
        <v>119.9358260869566</v>
      </c>
      <c r="O649" s="5">
        <f>MAX(0, Online_RAW!D649*60)</f>
        <v>6.7826086956521998E-3</v>
      </c>
      <c r="P649" s="5">
        <f>_xlfn.IFNA(VLOOKUP(A649,Sampling!$D$7:$E$14,2,FALSE),0)</f>
        <v>0</v>
      </c>
      <c r="Q649">
        <f>_xlfn.IFNA(VLOOKUP(A649,Refill!$D$6:$G$8,2,FALSE),0)</f>
        <v>0</v>
      </c>
    </row>
    <row r="650" spans="1:17" x14ac:dyDescent="0.25">
      <c r="A650" s="5">
        <f>ROUND((Online_RAW!B650-General!$B$10)*24,3)</f>
        <v>10.8</v>
      </c>
      <c r="B650" s="5">
        <f>General!$B$12+Online_ANA!K650/1000+Online_ANA!L650/1000+Online_ANA!M650/1000/General!$B$22-SUM($P$2:P650)/1000/General!$B$24+SUM($Q$2:Q650)/1000/General!$B$24</f>
        <v>1.0876011000000001</v>
      </c>
      <c r="C650" s="5">
        <f>Online_RAW!K650</f>
        <v>19.350000000000001</v>
      </c>
      <c r="D650" s="5">
        <f>Online_RAW!J650</f>
        <v>1.0349999999999999</v>
      </c>
      <c r="E650" s="5">
        <f>(1-F650/100-G650/100)/(1-C650/100-D650/100-General!$B$17/100)</f>
        <v>0.99971827428427107</v>
      </c>
      <c r="F650" s="5">
        <f>N650*General!$B$14/(N650+O650)+O650*100/(N650+O650)</f>
        <v>20.799999999999997</v>
      </c>
      <c r="G650" s="5">
        <f>N650*General!$B$15/(N650+O650)</f>
        <v>0.04</v>
      </c>
      <c r="H650" s="5">
        <f>(N650+O650)*(1/General!$B$20)*((F650/100)-E650*(C650/100))*1000/B650</f>
        <v>71.545854208486091</v>
      </c>
      <c r="I650" s="5">
        <f>(N650+O650)*(1/General!$B$20)*((D650/100)*E650-(G650/100))*1000/B650</f>
        <v>48.897038761709787</v>
      </c>
      <c r="J650" s="5">
        <f t="shared" si="10"/>
        <v>0.68343636822369624</v>
      </c>
      <c r="K650" s="5">
        <f>MAX(Online_RAW!$L$2-Online_RAW!L650,0)</f>
        <v>0</v>
      </c>
      <c r="L650" s="5">
        <f>0.0039*(Online_RAW!M650)</f>
        <v>7.6010999999999997</v>
      </c>
      <c r="M650" s="10">
        <f>Online_RAW!$N$2-Online_RAW!N650</f>
        <v>0</v>
      </c>
      <c r="N650" s="5">
        <f>Online_RAW!C650*60</f>
        <v>119.8328181818184</v>
      </c>
      <c r="O650" s="5">
        <f>MAX(0, Online_RAW!D650*60)</f>
        <v>0</v>
      </c>
      <c r="P650" s="5">
        <f>_xlfn.IFNA(VLOOKUP(A650,Sampling!$D$7:$E$14,2,FALSE),0)</f>
        <v>0</v>
      </c>
      <c r="Q650">
        <f>_xlfn.IFNA(VLOOKUP(A650,Refill!$D$6:$G$8,2,FALSE),0)</f>
        <v>0</v>
      </c>
    </row>
    <row r="651" spans="1:17" x14ac:dyDescent="0.25">
      <c r="A651" s="5">
        <f>ROUND((Online_RAW!B651-General!$B$10)*24,3)</f>
        <v>10.817</v>
      </c>
      <c r="B651" s="5">
        <f>General!$B$12+Online_ANA!K651/1000+Online_ANA!L651/1000+Online_ANA!M651/1000/General!$B$22-SUM($P$2:P651)/1000/General!$B$24+SUM($Q$2:Q651)/1000/General!$B$24</f>
        <v>1.0876596000000001</v>
      </c>
      <c r="C651" s="5">
        <f>Online_RAW!K651</f>
        <v>19.335000000000001</v>
      </c>
      <c r="D651" s="5">
        <f>Online_RAW!J651</f>
        <v>1.05</v>
      </c>
      <c r="E651" s="5">
        <f>(1-F651/100-G651/100)/(1-C651/100-D651/100-General!$B$17/100)</f>
        <v>0.99971827428427107</v>
      </c>
      <c r="F651" s="5">
        <f>N651*General!$B$14/(N651+O651)+O651*100/(N651+O651)</f>
        <v>20.8</v>
      </c>
      <c r="G651" s="5">
        <f>N651*General!$B$15/(N651+O651)</f>
        <v>0.04</v>
      </c>
      <c r="H651" s="5">
        <f>(N651+O651)*(1/General!$B$20)*((F651/100)-E651*(C651/100))*1000/B651</f>
        <v>72.441305155637977</v>
      </c>
      <c r="I651" s="5">
        <f>(N651+O651)*(1/General!$B$20)*((D651/100)*E651-(G651/100))*1000/B651</f>
        <v>49.742888323691389</v>
      </c>
      <c r="J651" s="5">
        <f t="shared" si="10"/>
        <v>0.68666471727449252</v>
      </c>
      <c r="K651" s="5">
        <f>MAX(Online_RAW!$L$2-Online_RAW!L651,0)</f>
        <v>0</v>
      </c>
      <c r="L651" s="5">
        <f>0.0039*(Online_RAW!M651)</f>
        <v>7.6595999999999993</v>
      </c>
      <c r="M651" s="10">
        <f>Online_RAW!$N$2-Online_RAW!N651</f>
        <v>0</v>
      </c>
      <c r="N651" s="5">
        <f>Online_RAW!C651*60</f>
        <v>120.10171428571441</v>
      </c>
      <c r="O651" s="5">
        <f>MAX(0, Online_RAW!D651*60)</f>
        <v>0</v>
      </c>
      <c r="P651" s="5">
        <f>_xlfn.IFNA(VLOOKUP(A651,Sampling!$D$7:$E$14,2,FALSE),0)</f>
        <v>0</v>
      </c>
      <c r="Q651">
        <f>_xlfn.IFNA(VLOOKUP(A651,Refill!$D$6:$G$8,2,FALSE),0)</f>
        <v>0</v>
      </c>
    </row>
    <row r="652" spans="1:17" x14ac:dyDescent="0.25">
      <c r="A652" s="5">
        <f>ROUND((Online_RAW!B652-General!$B$10)*24,3)</f>
        <v>10.833</v>
      </c>
      <c r="B652" s="5">
        <f>General!$B$12+Online_ANA!K652/1000+Online_ANA!L652/1000+Online_ANA!M652/1000/General!$B$22-SUM($P$2:P652)/1000/General!$B$24+SUM($Q$2:Q652)/1000/General!$B$24</f>
        <v>1.0877376000000001</v>
      </c>
      <c r="C652" s="5">
        <f>Online_RAW!K652</f>
        <v>19.32</v>
      </c>
      <c r="D652" s="5">
        <f>Online_RAW!J652</f>
        <v>1.07</v>
      </c>
      <c r="E652" s="5">
        <f>(1-F652/100-G652/100)/(1-C652/100-D652/100-General!$B$17/100)</f>
        <v>0.99970637847181643</v>
      </c>
      <c r="F652" s="5">
        <f>N652*General!$B$14/(N652+O652)+O652*100/(N652+O652)</f>
        <v>20.805943471527687</v>
      </c>
      <c r="G652" s="5">
        <f>N652*General!$B$15/(N652+O652)</f>
        <v>3.9996998246703185E-2</v>
      </c>
      <c r="H652" s="5">
        <f>(N652+O652)*(1/General!$B$20)*((F652/100)-E652*(C652/100))*1000/B652</f>
        <v>73.373814717113618</v>
      </c>
      <c r="I652" s="5">
        <f>(N652+O652)*(1/General!$B$20)*((D652/100)*E652-(G652/100))*1000/B652</f>
        <v>50.651229981007766</v>
      </c>
      <c r="J652" s="5">
        <f t="shared" si="10"/>
        <v>0.69031752235166177</v>
      </c>
      <c r="K652" s="5">
        <f>MAX(Online_RAW!$L$2-Online_RAW!L652,0)</f>
        <v>0</v>
      </c>
      <c r="L652" s="5">
        <f>0.0039*(Online_RAW!M652)</f>
        <v>7.7375999999999996</v>
      </c>
      <c r="M652" s="10">
        <f>Online_RAW!$N$2-Online_RAW!N652</f>
        <v>0</v>
      </c>
      <c r="N652" s="5">
        <f>Online_RAW!C652*60</f>
        <v>119.92090909090921</v>
      </c>
      <c r="O652" s="5">
        <f>MAX(0, Online_RAW!D652*60)</f>
        <v>8.9999999999999993E-3</v>
      </c>
      <c r="P652" s="5">
        <f>_xlfn.IFNA(VLOOKUP(A652,Sampling!$D$7:$E$14,2,FALSE),0)</f>
        <v>0</v>
      </c>
      <c r="Q652">
        <f>_xlfn.IFNA(VLOOKUP(A652,Refill!$D$6:$G$8,2,FALSE),0)</f>
        <v>0</v>
      </c>
    </row>
    <row r="653" spans="1:17" x14ac:dyDescent="0.25">
      <c r="A653" s="5">
        <f>ROUND((Online_RAW!B653-General!$B$10)*24,3)</f>
        <v>10.85</v>
      </c>
      <c r="B653" s="5">
        <f>General!$B$12+Online_ANA!K653/1000+Online_ANA!L653/1000+Online_ANA!M653/1000/General!$B$22-SUM($P$2:P653)/1000/General!$B$24+SUM($Q$2:Q653)/1000/General!$B$24</f>
        <v>1.0877649</v>
      </c>
      <c r="C653" s="5">
        <f>Online_RAW!K653</f>
        <v>19.305</v>
      </c>
      <c r="D653" s="5">
        <f>Online_RAW!J653</f>
        <v>1.07666666666667</v>
      </c>
      <c r="E653" s="5">
        <f>(1-F653/100-G653/100)/(1-C653/100-D653/100-General!$B$17/100)</f>
        <v>0.9996761909696138</v>
      </c>
      <c r="F653" s="5">
        <f>N653*General!$B$14/(N653+O653)+O653*100/(N653+O653)</f>
        <v>20.8</v>
      </c>
      <c r="G653" s="5">
        <f>N653*General!$B$15/(N653+O653)</f>
        <v>0.04</v>
      </c>
      <c r="H653" s="5">
        <f>(N653+O653)*(1/General!$B$20)*((F653/100)-E653*(C653/100))*1000/B653</f>
        <v>73.751669045392049</v>
      </c>
      <c r="I653" s="5">
        <f>(N653+O653)*(1/General!$B$20)*((D653/100)*E653-(G653/100))*1000/B653</f>
        <v>50.910992068775982</v>
      </c>
      <c r="J653" s="5">
        <f t="shared" si="10"/>
        <v>0.69030291419495493</v>
      </c>
      <c r="K653" s="5">
        <f>MAX(Online_RAW!$L$2-Online_RAW!L653,0)</f>
        <v>0</v>
      </c>
      <c r="L653" s="5">
        <f>0.0039*(Online_RAW!M653)</f>
        <v>7.7648999999999999</v>
      </c>
      <c r="M653" s="10">
        <f>Online_RAW!$N$2-Online_RAW!N653</f>
        <v>0</v>
      </c>
      <c r="N653" s="5">
        <f>Online_RAW!C653*60</f>
        <v>119.776857142857</v>
      </c>
      <c r="O653" s="5">
        <f>MAX(0, Online_RAW!D653*60)</f>
        <v>0</v>
      </c>
      <c r="P653" s="5">
        <f>_xlfn.IFNA(VLOOKUP(A653,Sampling!$D$7:$E$14,2,FALSE),0)</f>
        <v>0</v>
      </c>
      <c r="Q653">
        <f>_xlfn.IFNA(VLOOKUP(A653,Refill!$D$6:$G$8,2,FALSE),0)</f>
        <v>0</v>
      </c>
    </row>
    <row r="654" spans="1:17" x14ac:dyDescent="0.25">
      <c r="A654" s="5">
        <f>ROUND((Online_RAW!B654-General!$B$10)*24,3)</f>
        <v>10.867000000000001</v>
      </c>
      <c r="B654" s="5">
        <f>General!$B$12+Online_ANA!K654/1000+Online_ANA!L654/1000+Online_ANA!M654/1000/General!$B$22-SUM($P$2:P654)/1000/General!$B$24+SUM($Q$2:Q654)/1000/General!$B$24</f>
        <v>1.0878409500000001</v>
      </c>
      <c r="C654" s="5">
        <f>Online_RAW!K654</f>
        <v>19.29</v>
      </c>
      <c r="D654" s="5">
        <f>Online_RAW!J654</f>
        <v>1.0900000000000001</v>
      </c>
      <c r="E654" s="5">
        <f>(1-F654/100-G654/100)/(1-C654/100-D654/100-General!$B$17/100)</f>
        <v>0.99965515064088561</v>
      </c>
      <c r="F654" s="5">
        <f>N654*General!$B$14/(N654+O654)+O654*100/(N654+O654)</f>
        <v>20.8</v>
      </c>
      <c r="G654" s="5">
        <f>N654*General!$B$15/(N654+O654)</f>
        <v>0.04</v>
      </c>
      <c r="H654" s="5">
        <f>(N654+O654)*(1/General!$B$20)*((F654/100)-E654*(C654/100))*1000/B654</f>
        <v>74.604540052729632</v>
      </c>
      <c r="I654" s="5">
        <f>(N654+O654)*(1/General!$B$20)*((D654/100)*E654-(G654/100))*1000/B654</f>
        <v>51.631301594591434</v>
      </c>
      <c r="J654" s="5">
        <f t="shared" si="10"/>
        <v>0.69206648225562439</v>
      </c>
      <c r="K654" s="5">
        <f>MAX(Online_RAW!$L$2-Online_RAW!L654,0)</f>
        <v>0</v>
      </c>
      <c r="L654" s="5">
        <f>0.0039*(Online_RAW!M654)</f>
        <v>7.8409499999999994</v>
      </c>
      <c r="M654" s="10">
        <f>Online_RAW!$N$2-Online_RAW!N654</f>
        <v>0</v>
      </c>
      <c r="N654" s="5">
        <f>Online_RAW!C654*60</f>
        <v>119.94000000000001</v>
      </c>
      <c r="O654" s="5">
        <f>MAX(0, Online_RAW!D654*60)</f>
        <v>0</v>
      </c>
      <c r="P654" s="5">
        <f>_xlfn.IFNA(VLOOKUP(A654,Sampling!$D$7:$E$14,2,FALSE),0)</f>
        <v>0</v>
      </c>
      <c r="Q654">
        <f>_xlfn.IFNA(VLOOKUP(A654,Refill!$D$6:$G$8,2,FALSE),0)</f>
        <v>0</v>
      </c>
    </row>
    <row r="655" spans="1:17" x14ac:dyDescent="0.25">
      <c r="A655" s="5">
        <f>ROUND((Online_RAW!B655-General!$B$10)*24,3)</f>
        <v>10.882999999999999</v>
      </c>
      <c r="B655" s="5">
        <f>General!$B$12+Online_ANA!K655/1000+Online_ANA!L655/1000+Online_ANA!M655/1000/General!$B$22-SUM($P$2:P655)/1000/General!$B$24+SUM($Q$2:Q655)/1000/General!$B$24</f>
        <v>1.0879092000000001</v>
      </c>
      <c r="C655" s="5">
        <f>Online_RAW!K655</f>
        <v>19.274999999999999</v>
      </c>
      <c r="D655" s="5">
        <f>Online_RAW!J655</f>
        <v>1.1000000000000001</v>
      </c>
      <c r="E655" s="5">
        <f>(1-F655/100-G655/100)/(1-C655/100-D655/100-General!$B$17/100)</f>
        <v>0.99948350163130106</v>
      </c>
      <c r="F655" s="5">
        <f>N655*General!$B$14/(N655+O655)+O655*100/(N655+O655)</f>
        <v>20.808599348534202</v>
      </c>
      <c r="G655" s="5">
        <f>N655*General!$B$15/(N655+O655)</f>
        <v>3.9995656894679696E-2</v>
      </c>
      <c r="H655" s="5">
        <f>(N655+O655)*(1/General!$B$20)*((F655/100)-E655*(C655/100))*1000/B655</f>
        <v>76.043675489192211</v>
      </c>
      <c r="I655" s="5">
        <f>(N655+O655)*(1/General!$B$20)*((D655/100)*E655-(G655/100))*1000/B655</f>
        <v>52.193429969040473</v>
      </c>
      <c r="J655" s="5">
        <f t="shared" si="10"/>
        <v>0.68636122114400588</v>
      </c>
      <c r="K655" s="5">
        <f>MAX(Online_RAW!$L$2-Online_RAW!L655,0)</f>
        <v>0</v>
      </c>
      <c r="L655" s="5">
        <f>0.0039*(Online_RAW!M655)</f>
        <v>7.9091999999999993</v>
      </c>
      <c r="M655" s="10">
        <f>Online_RAW!$N$2-Online_RAW!N655</f>
        <v>0</v>
      </c>
      <c r="N655" s="5">
        <f>Online_RAW!C655*60</f>
        <v>120.11739130434779</v>
      </c>
      <c r="O655" s="5">
        <f>MAX(0, Online_RAW!D655*60)</f>
        <v>1.3043478260869559E-2</v>
      </c>
      <c r="P655" s="5">
        <f>_xlfn.IFNA(VLOOKUP(A655,Sampling!$D$7:$E$14,2,FALSE),0)</f>
        <v>0</v>
      </c>
      <c r="Q655">
        <f>_xlfn.IFNA(VLOOKUP(A655,Refill!$D$6:$G$8,2,FALSE),0)</f>
        <v>0</v>
      </c>
    </row>
    <row r="656" spans="1:17" x14ac:dyDescent="0.25">
      <c r="A656" s="5">
        <f>ROUND((Online_RAW!B656-General!$B$10)*24,3)</f>
        <v>10.9</v>
      </c>
      <c r="B656" s="5">
        <f>General!$B$12+Online_ANA!K656/1000+Online_ANA!L656/1000+Online_ANA!M656/1000/General!$B$22-SUM($P$2:P656)/1000/General!$B$24+SUM($Q$2:Q656)/1000/General!$B$24</f>
        <v>1.0880301000000001</v>
      </c>
      <c r="C656" s="5">
        <f>Online_RAW!K656</f>
        <v>19.260000000000002</v>
      </c>
      <c r="D656" s="5">
        <f>Online_RAW!J656</f>
        <v>1.1100000000000001</v>
      </c>
      <c r="E656" s="5">
        <f>(1-F656/100-G656/100)/(1-C656/100-D656/100-General!$B$17/100)</f>
        <v>0.99949716024334467</v>
      </c>
      <c r="F656" s="5">
        <f>N656*General!$B$14/(N656+O656)+O656*100/(N656+O656)</f>
        <v>20.802517133899812</v>
      </c>
      <c r="G656" s="5">
        <f>N656*General!$B$15/(N656+O656)</f>
        <v>3.9998728720252626E-2</v>
      </c>
      <c r="H656" s="5">
        <f>(N656+O656)*(1/General!$B$20)*((F656/100)-E656*(C656/100))*1000/B656</f>
        <v>76.465121146195457</v>
      </c>
      <c r="I656" s="5">
        <f>(N656+O656)*(1/General!$B$20)*((D656/100)*E656-(G656/100))*1000/B656</f>
        <v>52.683289125174269</v>
      </c>
      <c r="J656" s="5">
        <f t="shared" si="10"/>
        <v>0.68898457669932744</v>
      </c>
      <c r="K656" s="5">
        <f>MAX(Online_RAW!$L$2-Online_RAW!L656,0)</f>
        <v>0</v>
      </c>
      <c r="L656" s="5">
        <f>0.0039*(Online_RAW!M656)</f>
        <v>8.0300999999999991</v>
      </c>
      <c r="M656" s="10">
        <f>Online_RAW!$N$2-Online_RAW!N656</f>
        <v>0</v>
      </c>
      <c r="N656" s="5">
        <f>Online_RAW!C656*60</f>
        <v>120.13281818181839</v>
      </c>
      <c r="O656" s="5">
        <f>MAX(0, Online_RAW!D656*60)</f>
        <v>3.8181818181818161E-3</v>
      </c>
      <c r="P656" s="5">
        <f>_xlfn.IFNA(VLOOKUP(A656,Sampling!$D$7:$E$14,2,FALSE),0)</f>
        <v>0</v>
      </c>
      <c r="Q656">
        <f>_xlfn.IFNA(VLOOKUP(A656,Refill!$D$6:$G$8,2,FALSE),0)</f>
        <v>0</v>
      </c>
    </row>
    <row r="657" spans="1:17" x14ac:dyDescent="0.25">
      <c r="A657" s="5">
        <f>ROUND((Online_RAW!B657-General!$B$10)*24,3)</f>
        <v>10.917</v>
      </c>
      <c r="B657" s="5">
        <f>General!$B$12+Online_ANA!K657/1000+Online_ANA!L657/1000+Online_ANA!M657/1000/General!$B$22-SUM($P$2:P657)/1000/General!$B$24+SUM($Q$2:Q657)/1000/General!$B$24</f>
        <v>1.0880301000000001</v>
      </c>
      <c r="C657" s="5">
        <f>Online_RAW!K657</f>
        <v>19.25</v>
      </c>
      <c r="D657" s="5">
        <f>Online_RAW!J657</f>
        <v>1.11666666666667</v>
      </c>
      <c r="E657" s="5">
        <f>(1-F657/100-G657/100)/(1-C657/100-D657/100-General!$B$17/100)</f>
        <v>0.99948685989008779</v>
      </c>
      <c r="F657" s="5">
        <f>N657*General!$B$14/(N657+O657)+O657*100/(N657+O657)</f>
        <v>20.8</v>
      </c>
      <c r="G657" s="5">
        <f>N657*General!$B$15/(N657+O657)</f>
        <v>0.04</v>
      </c>
      <c r="H657" s="5">
        <f>(N657+O657)*(1/General!$B$20)*((F657/100)-E657*(C657/100))*1000/B657</f>
        <v>76.779243516771075</v>
      </c>
      <c r="I657" s="5">
        <f>(N657+O657)*(1/General!$B$20)*((D657/100)*E657-(G657/100))*1000/B657</f>
        <v>52.966744825727766</v>
      </c>
      <c r="J657" s="5">
        <f t="shared" si="10"/>
        <v>0.68985760212860281</v>
      </c>
      <c r="K657" s="5">
        <f>MAX(Online_RAW!$L$2-Online_RAW!L657,0)</f>
        <v>0</v>
      </c>
      <c r="L657" s="5">
        <f>0.0039*(Online_RAW!M657)</f>
        <v>8.0300999999999991</v>
      </c>
      <c r="M657" s="10">
        <f>Online_RAW!$N$2-Online_RAW!N657</f>
        <v>0</v>
      </c>
      <c r="N657" s="5">
        <f>Online_RAW!C657*60</f>
        <v>120.03654545454539</v>
      </c>
      <c r="O657" s="5">
        <f>MAX(0, Online_RAW!D657*60)</f>
        <v>0</v>
      </c>
      <c r="P657" s="5">
        <f>_xlfn.IFNA(VLOOKUP(A657,Sampling!$D$7:$E$14,2,FALSE),0)</f>
        <v>0</v>
      </c>
      <c r="Q657">
        <f>_xlfn.IFNA(VLOOKUP(A657,Refill!$D$6:$G$8,2,FALSE),0)</f>
        <v>0</v>
      </c>
    </row>
    <row r="658" spans="1:17" x14ac:dyDescent="0.25">
      <c r="A658" s="5">
        <f>ROUND((Online_RAW!B658-General!$B$10)*24,3)</f>
        <v>10.933</v>
      </c>
      <c r="B658" s="5">
        <f>General!$B$12+Online_ANA!K658/1000+Online_ANA!L658/1000+Online_ANA!M658/1000/General!$B$22-SUM($P$2:P658)/1000/General!$B$24+SUM($Q$2:Q658)/1000/General!$B$24</f>
        <v>1.0880964</v>
      </c>
      <c r="C658" s="5">
        <f>Online_RAW!K658</f>
        <v>19.239999999999998</v>
      </c>
      <c r="D658" s="5">
        <f>Online_RAW!J658</f>
        <v>1.125</v>
      </c>
      <c r="E658" s="5">
        <f>(1-F658/100-G658/100)/(1-C658/100-D658/100-General!$B$17/100)</f>
        <v>0.99942948389656183</v>
      </c>
      <c r="F658" s="5">
        <f>N658*General!$B$14/(N658+O658)+O658*100/(N658+O658)</f>
        <v>20.802879954182551</v>
      </c>
      <c r="G658" s="5">
        <f>N658*General!$B$15/(N658+O658)</f>
        <v>3.9998545477685582E-2</v>
      </c>
      <c r="H658" s="5">
        <f>(N658+O658)*(1/General!$B$20)*((F658/100)-E658*(C658/100))*1000/B658</f>
        <v>77.440223372408596</v>
      </c>
      <c r="I658" s="5">
        <f>(N658+O658)*(1/General!$B$20)*((D658/100)*E658-(G658/100))*1000/B658</f>
        <v>53.35495432608252</v>
      </c>
      <c r="J658" s="5">
        <f t="shared" si="10"/>
        <v>0.68898244352291615</v>
      </c>
      <c r="K658" s="5">
        <f>MAX(Online_RAW!$L$2-Online_RAW!L658,0)</f>
        <v>0</v>
      </c>
      <c r="L658" s="5">
        <f>0.0039*(Online_RAW!M658)</f>
        <v>8.0963999999999992</v>
      </c>
      <c r="M658" s="10">
        <f>Online_RAW!$N$2-Online_RAW!N658</f>
        <v>0</v>
      </c>
      <c r="N658" s="5">
        <f>Online_RAW!C658*60</f>
        <v>119.9975454545454</v>
      </c>
      <c r="O658" s="5">
        <f>MAX(0, Online_RAW!D658*60)</f>
        <v>4.3636363636363621E-3</v>
      </c>
      <c r="P658" s="5">
        <f>_xlfn.IFNA(VLOOKUP(A658,Sampling!$D$7:$E$14,2,FALSE),0)</f>
        <v>0</v>
      </c>
      <c r="Q658">
        <f>_xlfn.IFNA(VLOOKUP(A658,Refill!$D$6:$G$8,2,FALSE),0)</f>
        <v>0</v>
      </c>
    </row>
    <row r="659" spans="1:17" x14ac:dyDescent="0.25">
      <c r="A659" s="5">
        <f>ROUND((Online_RAW!B659-General!$B$10)*24,3)</f>
        <v>10.95</v>
      </c>
      <c r="B659" s="5">
        <f>General!$B$12+Online_ANA!K659/1000+Online_ANA!L659/1000+Online_ANA!M659/1000/General!$B$22-SUM($P$2:P659)/1000/General!$B$24+SUM($Q$2:Q659)/1000/General!$B$24</f>
        <v>1.0881887000000001</v>
      </c>
      <c r="C659" s="5">
        <f>Online_RAW!K659</f>
        <v>19.234999999999999</v>
      </c>
      <c r="D659" s="5">
        <f>Online_RAW!J659</f>
        <v>1.135</v>
      </c>
      <c r="E659" s="5">
        <f>(1-F659/100-G659/100)/(1-C659/100-D659/100-General!$B$17/100)</f>
        <v>0.99952892726539855</v>
      </c>
      <c r="F659" s="5">
        <f>N659*General!$B$14/(N659+O659)+O659*100/(N659+O659)</f>
        <v>20.8</v>
      </c>
      <c r="G659" s="5">
        <f>N659*General!$B$15/(N659+O659)</f>
        <v>0.04</v>
      </c>
      <c r="H659" s="5">
        <f>(N659+O659)*(1/General!$B$20)*((F659/100)-E659*(C659/100))*1000/B659</f>
        <v>77.581875797437277</v>
      </c>
      <c r="I659" s="5">
        <f>(N659+O659)*(1/General!$B$20)*((D659/100)*E659-(G659/100))*1000/B659</f>
        <v>53.943696560980278</v>
      </c>
      <c r="J659" s="5">
        <f t="shared" si="10"/>
        <v>0.69531312573344839</v>
      </c>
      <c r="K659" s="5">
        <f>MAX(Online_RAW!$L$2-Online_RAW!L659,0)</f>
        <v>0</v>
      </c>
      <c r="L659" s="5">
        <f>0.0039*(Online_RAW!M659)</f>
        <v>8.1887000000000114</v>
      </c>
      <c r="M659" s="10">
        <f>Online_RAW!$N$2-Online_RAW!N659</f>
        <v>0</v>
      </c>
      <c r="N659" s="5">
        <f>Online_RAW!C659*60</f>
        <v>120.21600000000001</v>
      </c>
      <c r="O659" s="5">
        <f>MAX(0, Online_RAW!D659*60)</f>
        <v>0</v>
      </c>
      <c r="P659" s="5">
        <f>_xlfn.IFNA(VLOOKUP(A659,Sampling!$D$7:$E$14,2,FALSE),0)</f>
        <v>0</v>
      </c>
      <c r="Q659">
        <f>_xlfn.IFNA(VLOOKUP(A659,Refill!$D$6:$G$8,2,FALSE),0)</f>
        <v>0</v>
      </c>
    </row>
    <row r="660" spans="1:17" x14ac:dyDescent="0.25">
      <c r="A660" s="5">
        <f>ROUND((Online_RAW!B660-General!$B$10)*24,3)</f>
        <v>10.967000000000001</v>
      </c>
      <c r="B660" s="5">
        <f>General!$B$12+Online_ANA!K660/1000+Online_ANA!L660/1000+Online_ANA!M660/1000/General!$B$22-SUM($P$2:P660)/1000/General!$B$24+SUM($Q$2:Q660)/1000/General!$B$24</f>
        <v>1.0881887000000001</v>
      </c>
      <c r="C660" s="5">
        <f>Online_RAW!K660</f>
        <v>19.21</v>
      </c>
      <c r="D660" s="5">
        <f>Online_RAW!J660</f>
        <v>1.155</v>
      </c>
      <c r="E660" s="5">
        <f>(1-F660/100-G660/100)/(1-C660/100-D660/100-General!$B$17/100)</f>
        <v>0.9993681129404316</v>
      </c>
      <c r="F660" s="5">
        <f>N660*General!$B$14/(N660+O660)+O660*100/(N660+O660)</f>
        <v>20.807743131683598</v>
      </c>
      <c r="G660" s="5">
        <f>N660*General!$B$15/(N660+O660)</f>
        <v>3.9996089327432531E-2</v>
      </c>
      <c r="H660" s="5">
        <f>(N660+O660)*(1/General!$B$20)*((F660/100)-E660*(C660/100))*1000/B660</f>
        <v>79.172788458663106</v>
      </c>
      <c r="I660" s="5">
        <f>(N660+O660)*(1/General!$B$20)*((D660/100)*E660-(G660/100))*1000/B660</f>
        <v>54.799173809111117</v>
      </c>
      <c r="J660" s="5">
        <f t="shared" si="10"/>
        <v>0.69214656798051655</v>
      </c>
      <c r="K660" s="5">
        <f>MAX(Online_RAW!$L$2-Online_RAW!L660,0)</f>
        <v>0</v>
      </c>
      <c r="L660" s="5">
        <f>0.0039*(Online_RAW!M660)</f>
        <v>8.1887000000000114</v>
      </c>
      <c r="M660" s="10">
        <f>Online_RAW!$N$2-Online_RAW!N660</f>
        <v>0</v>
      </c>
      <c r="N660" s="5">
        <f>Online_RAW!C660*60</f>
        <v>119.9397391304346</v>
      </c>
      <c r="O660" s="5">
        <f>MAX(0, Online_RAW!D660*60)</f>
        <v>1.1727272727272699E-2</v>
      </c>
      <c r="P660" s="5">
        <f>_xlfn.IFNA(VLOOKUP(A660,Sampling!$D$7:$E$14,2,FALSE),0)</f>
        <v>0</v>
      </c>
      <c r="Q660">
        <f>_xlfn.IFNA(VLOOKUP(A660,Refill!$D$6:$G$8,2,FALSE),0)</f>
        <v>0</v>
      </c>
    </row>
    <row r="661" spans="1:17" x14ac:dyDescent="0.25">
      <c r="A661" s="5">
        <f>ROUND((Online_RAW!B661-General!$B$10)*24,3)</f>
        <v>10.983000000000001</v>
      </c>
      <c r="B661" s="5">
        <f>General!$B$12+Online_ANA!K661/1000+Online_ANA!L661/1000+Online_ANA!M661/1000/General!$B$22-SUM($P$2:P661)/1000/General!$B$24+SUM($Q$2:Q661)/1000/General!$B$24</f>
        <v>1.0882784000000001</v>
      </c>
      <c r="C661" s="5">
        <f>Online_RAW!K661</f>
        <v>19.184999999999999</v>
      </c>
      <c r="D661" s="5">
        <f>Online_RAW!J661</f>
        <v>1.155</v>
      </c>
      <c r="E661" s="5">
        <f>(1-F661/100-G661/100)/(1-C661/100-D661/100-General!$B$17/100)</f>
        <v>0.99915044832055766</v>
      </c>
      <c r="F661" s="5">
        <f>N661*General!$B$14/(N661+O661)+O661*100/(N661+O661)</f>
        <v>20.8</v>
      </c>
      <c r="G661" s="5">
        <f>N661*General!$B$15/(N661+O661)</f>
        <v>0.04</v>
      </c>
      <c r="H661" s="5">
        <f>(N661+O661)*(1/General!$B$20)*((F661/100)-E661*(C661/100))*1000/B661</f>
        <v>80.278596583395881</v>
      </c>
      <c r="I661" s="5">
        <f>(N661+O661)*(1/General!$B$20)*((D661/100)*E661-(G661/100))*1000/B661</f>
        <v>54.822495748299588</v>
      </c>
      <c r="J661" s="5">
        <f t="shared" si="10"/>
        <v>0.68290301626471872</v>
      </c>
      <c r="K661" s="5">
        <f>MAX(Online_RAW!$L$2-Online_RAW!L661,0)</f>
        <v>0</v>
      </c>
      <c r="L661" s="5">
        <f>0.0039*(Online_RAW!M661)</f>
        <v>8.278400000000012</v>
      </c>
      <c r="M661" s="10">
        <f>Online_RAW!$N$2-Online_RAW!N661</f>
        <v>0</v>
      </c>
      <c r="N661" s="5">
        <f>Online_RAW!C661*60</f>
        <v>120.03991304347801</v>
      </c>
      <c r="O661" s="5">
        <f>MAX(0, Online_RAW!D661*60)</f>
        <v>0</v>
      </c>
      <c r="P661" s="5">
        <f>_xlfn.IFNA(VLOOKUP(A661,Sampling!$D$7:$E$14,2,FALSE),0)</f>
        <v>0</v>
      </c>
      <c r="Q661">
        <f>_xlfn.IFNA(VLOOKUP(A661,Refill!$D$6:$G$8,2,FALSE),0)</f>
        <v>0</v>
      </c>
    </row>
    <row r="662" spans="1:17" x14ac:dyDescent="0.25">
      <c r="A662" s="5">
        <f>ROUND((Online_RAW!B662-General!$B$10)*24,3)</f>
        <v>11</v>
      </c>
      <c r="B662" s="5">
        <f>General!$B$12+Online_ANA!K662/1000+Online_ANA!L662/1000+Online_ANA!M662/1000/General!$B$22-SUM($P$2:P662)/1000/General!$B$24+SUM($Q$2:Q662)/1000/General!$B$24</f>
        <v>1.0883996250000001</v>
      </c>
      <c r="C662" s="5">
        <f>Online_RAW!K662</f>
        <v>19.164999999999999</v>
      </c>
      <c r="D662" s="5">
        <f>Online_RAW!J662</f>
        <v>1.17</v>
      </c>
      <c r="E662" s="5">
        <f>(1-F662/100-G662/100)/(1-C662/100-D662/100-General!$B$17/100)</f>
        <v>0.99908739636123578</v>
      </c>
      <c r="F662" s="5">
        <f>N662*General!$B$14/(N662+O662)+O662*100/(N662+O662)</f>
        <v>20.8</v>
      </c>
      <c r="G662" s="5">
        <f>N662*General!$B$15/(N662+O662)</f>
        <v>0.04</v>
      </c>
      <c r="H662" s="5">
        <f>(N662+O662)*(1/General!$B$20)*((F662/100)-E662*(C662/100))*1000/B662</f>
        <v>81.197884149667559</v>
      </c>
      <c r="I662" s="5">
        <f>(N662+O662)*(1/General!$B$20)*((D662/100)*E662-(G662/100))*1000/B662</f>
        <v>55.471989330455649</v>
      </c>
      <c r="J662" s="5">
        <f t="shared" si="10"/>
        <v>0.6831703795163826</v>
      </c>
      <c r="K662" s="5">
        <f>MAX(Online_RAW!$L$2-Online_RAW!L662,0)</f>
        <v>0</v>
      </c>
      <c r="L662" s="5">
        <f>0.0039*(Online_RAW!M662)</f>
        <v>8.3996250000000003</v>
      </c>
      <c r="M662" s="10">
        <f>Online_RAW!$N$2-Online_RAW!N662</f>
        <v>0</v>
      </c>
      <c r="N662" s="5">
        <f>Online_RAW!C662*60</f>
        <v>119.8708571428572</v>
      </c>
      <c r="O662" s="5">
        <f>MAX(0, Online_RAW!D662*60)</f>
        <v>0</v>
      </c>
      <c r="P662" s="5">
        <f>_xlfn.IFNA(VLOOKUP(A662,Sampling!$D$7:$E$14,2,FALSE),0)</f>
        <v>0</v>
      </c>
      <c r="Q662">
        <f>_xlfn.IFNA(VLOOKUP(A662,Refill!$D$6:$G$8,2,FALSE),0)</f>
        <v>0</v>
      </c>
    </row>
    <row r="663" spans="1:17" x14ac:dyDescent="0.25">
      <c r="A663" s="5">
        <f>ROUND((Online_RAW!B663-General!$B$10)*24,3)</f>
        <v>11.016999999999999</v>
      </c>
      <c r="B663" s="5">
        <f>General!$B$12+Online_ANA!K663/1000+Online_ANA!L663/1000+Online_ANA!M663/1000/General!$B$22-SUM($P$2:P663)/1000/General!$B$24+SUM($Q$2:Q663)/1000/General!$B$24</f>
        <v>1.0883996250000001</v>
      </c>
      <c r="C663" s="5">
        <f>Online_RAW!K663</f>
        <v>19.145</v>
      </c>
      <c r="D663" s="5">
        <f>Online_RAW!J663</f>
        <v>1.19</v>
      </c>
      <c r="E663" s="5">
        <f>(1-F663/100-G663/100)/(1-C663/100-D663/100-General!$B$17/100)</f>
        <v>0.99902436533579686</v>
      </c>
      <c r="F663" s="5">
        <f>N663*General!$B$14/(N663+O663)+O663*100/(N663+O663)</f>
        <v>20.80499661714574</v>
      </c>
      <c r="G663" s="5">
        <f>N663*General!$B$15/(N663+O663)</f>
        <v>3.9997476455987002E-2</v>
      </c>
      <c r="H663" s="5">
        <f>(N663+O663)*(1/General!$B$20)*((F663/100)-E663*(C663/100))*1000/B663</f>
        <v>82.514339660369913</v>
      </c>
      <c r="I663" s="5">
        <f>(N663+O663)*(1/General!$B$20)*((D663/100)*E663-(G663/100))*1000/B663</f>
        <v>56.470663584589225</v>
      </c>
      <c r="J663" s="5">
        <f t="shared" si="10"/>
        <v>0.68437393811818903</v>
      </c>
      <c r="K663" s="5">
        <f>MAX(Online_RAW!$L$2-Online_RAW!L663,0)</f>
        <v>0</v>
      </c>
      <c r="L663" s="5">
        <f>0.0039*(Online_RAW!M663)</f>
        <v>8.3996250000000003</v>
      </c>
      <c r="M663" s="10">
        <f>Online_RAW!$N$2-Online_RAW!N663</f>
        <v>0</v>
      </c>
      <c r="N663" s="5">
        <f>Online_RAW!C663*60</f>
        <v>119.9066086956522</v>
      </c>
      <c r="O663" s="5">
        <f>MAX(0, Online_RAW!D663*60)</f>
        <v>7.5652173913043404E-3</v>
      </c>
      <c r="P663" s="5">
        <f>_xlfn.IFNA(VLOOKUP(A663,Sampling!$D$7:$E$14,2,FALSE),0)</f>
        <v>0</v>
      </c>
      <c r="Q663">
        <f>_xlfn.IFNA(VLOOKUP(A663,Refill!$D$6:$G$8,2,FALSE),0)</f>
        <v>0</v>
      </c>
    </row>
    <row r="664" spans="1:17" x14ac:dyDescent="0.25">
      <c r="A664" s="5">
        <f>ROUND((Online_RAW!B664-General!$B$10)*24,3)</f>
        <v>11.032999999999999</v>
      </c>
      <c r="B664" s="5">
        <f>General!$B$12+Online_ANA!K664/1000+Online_ANA!L664/1000+Online_ANA!M664/1000/General!$B$22-SUM($P$2:P664)/1000/General!$B$24+SUM($Q$2:Q664)/1000/General!$B$24</f>
        <v>1.0885332000000001</v>
      </c>
      <c r="C664" s="5">
        <f>Online_RAW!K664</f>
        <v>19.126666666666701</v>
      </c>
      <c r="D664" s="5">
        <f>Online_RAW!J664</f>
        <v>1.2</v>
      </c>
      <c r="E664" s="5">
        <f>(1-F664/100-G664/100)/(1-C664/100-D664/100-General!$B$17/100)</f>
        <v>0.99882782619994137</v>
      </c>
      <c r="F664" s="5">
        <f>N664*General!$B$14/(N664+O664)+O664*100/(N664+O664)</f>
        <v>20.812248964014575</v>
      </c>
      <c r="G664" s="5">
        <f>N664*General!$B$15/(N664+O664)</f>
        <v>3.9993813654538093E-2</v>
      </c>
      <c r="H664" s="5">
        <f>(N664+O664)*(1/General!$B$20)*((F664/100)-E664*(C664/100))*1000/B664</f>
        <v>83.944191766875832</v>
      </c>
      <c r="I664" s="5">
        <f>(N664+O664)*(1/General!$B$20)*((D664/100)*E664-(G664/100))*1000/B664</f>
        <v>56.942381141137375</v>
      </c>
      <c r="J664" s="5">
        <f t="shared" si="10"/>
        <v>0.67833616528554985</v>
      </c>
      <c r="K664" s="5">
        <f>MAX(Online_RAW!$L$2-Online_RAW!L664,0)</f>
        <v>0</v>
      </c>
      <c r="L664" s="5">
        <f>0.0039*(Online_RAW!M664)</f>
        <v>8.533199999999999</v>
      </c>
      <c r="M664" s="10">
        <f>Online_RAW!$N$2-Online_RAW!N664</f>
        <v>0</v>
      </c>
      <c r="N664" s="5">
        <f>Online_RAW!C664*60</f>
        <v>119.8936363636362</v>
      </c>
      <c r="O664" s="5">
        <f>MAX(0, Online_RAW!D664*60)</f>
        <v>1.8545454545454539E-2</v>
      </c>
      <c r="P664" s="5">
        <f>_xlfn.IFNA(VLOOKUP(A664,Sampling!$D$7:$E$14,2,FALSE),0)</f>
        <v>0</v>
      </c>
      <c r="Q664">
        <f>_xlfn.IFNA(VLOOKUP(A664,Refill!$D$6:$G$8,2,FALSE),0)</f>
        <v>0</v>
      </c>
    </row>
    <row r="665" spans="1:17" x14ac:dyDescent="0.25">
      <c r="A665" s="5">
        <f>ROUND((Online_RAW!B665-General!$B$10)*24,3)</f>
        <v>11.05</v>
      </c>
      <c r="B665" s="5">
        <f>General!$B$12+Online_ANA!K665/1000+Online_ANA!L665/1000+Online_ANA!M665/1000/General!$B$22-SUM($P$2:P665)/1000/General!$B$24+SUM($Q$2:Q665)/1000/General!$B$24</f>
        <v>1.0885332000000001</v>
      </c>
      <c r="C665" s="5">
        <f>Online_RAW!K665</f>
        <v>19.114999999999998</v>
      </c>
      <c r="D665" s="5">
        <f>Online_RAW!J665</f>
        <v>1.2066666666666701</v>
      </c>
      <c r="E665" s="5">
        <f>(1-F665/100-G665/100)/(1-C665/100-D665/100-General!$B$17/100)</f>
        <v>0.99859477331419788</v>
      </c>
      <c r="F665" s="5">
        <f>N665*General!$B$14/(N665+O665)+O665*100/(N665+O665)</f>
        <v>20.8257300588409</v>
      </c>
      <c r="G665" s="5">
        <f>N665*General!$B$15/(N665+O665)</f>
        <v>3.9987005020787426E-2</v>
      </c>
      <c r="H665" s="5">
        <f>(N665+O665)*(1/General!$B$20)*((F665/100)-E665*(C665/100))*1000/B665</f>
        <v>85.493975494436853</v>
      </c>
      <c r="I665" s="5">
        <f>(N665+O665)*(1/General!$B$20)*((D665/100)*E665-(G665/100))*1000/B665</f>
        <v>57.320230868965673</v>
      </c>
      <c r="J665" s="5">
        <f t="shared" si="10"/>
        <v>0.67045929888586753</v>
      </c>
      <c r="K665" s="5">
        <f>MAX(Online_RAW!$L$2-Online_RAW!L665,0)</f>
        <v>0</v>
      </c>
      <c r="L665" s="5">
        <f>0.0039*(Online_RAW!M665)</f>
        <v>8.533199999999999</v>
      </c>
      <c r="M665" s="10">
        <f>Online_RAW!$N$2-Online_RAW!N665</f>
        <v>0</v>
      </c>
      <c r="N665" s="5">
        <f>Online_RAW!C665*60</f>
        <v>120.00736363636381</v>
      </c>
      <c r="O665" s="5">
        <f>MAX(0, Online_RAW!D665*60)</f>
        <v>3.9E-2</v>
      </c>
      <c r="P665" s="5">
        <f>_xlfn.IFNA(VLOOKUP(A665,Sampling!$D$7:$E$14,2,FALSE),0)</f>
        <v>0</v>
      </c>
      <c r="Q665">
        <f>_xlfn.IFNA(VLOOKUP(A665,Refill!$D$6:$G$8,2,FALSE),0)</f>
        <v>0</v>
      </c>
    </row>
    <row r="666" spans="1:17" x14ac:dyDescent="0.25">
      <c r="A666" s="5">
        <f>ROUND((Online_RAW!B666-General!$B$10)*24,3)</f>
        <v>11.067</v>
      </c>
      <c r="B666" s="5">
        <f>General!$B$12+Online_ANA!K666/1000+Online_ANA!L666/1000+Online_ANA!M666/1000/General!$B$22-SUM($P$2:P666)/1000/General!$B$24+SUM($Q$2:Q666)/1000/General!$B$24</f>
        <v>1.0886606000000001</v>
      </c>
      <c r="C666" s="5">
        <f>Online_RAW!K666</f>
        <v>19.100000000000001</v>
      </c>
      <c r="D666" s="5">
        <f>Online_RAW!J666</f>
        <v>1.22</v>
      </c>
      <c r="E666" s="5">
        <f>(1-F666/100-G666/100)/(1-C666/100-D666/100-General!$B$17/100)</f>
        <v>0.99863681417248662</v>
      </c>
      <c r="F666" s="5">
        <f>N666*General!$B$14/(N666+O666)+O666*100/(N666+O666)</f>
        <v>20.820731584904486</v>
      </c>
      <c r="G666" s="5">
        <f>N666*General!$B$15/(N666+O666)</f>
        <v>3.9989529502573486E-2</v>
      </c>
      <c r="H666" s="5">
        <f>(N666+O666)*(1/General!$B$20)*((F666/100)-E666*(C666/100))*1000/B666</f>
        <v>85.94899043953302</v>
      </c>
      <c r="I666" s="5">
        <f>(N666+O666)*(1/General!$B$20)*((D666/100)*E666-(G666/100))*1000/B666</f>
        <v>57.980076832242673</v>
      </c>
      <c r="J666" s="5">
        <f t="shared" si="10"/>
        <v>0.67458706071751839</v>
      </c>
      <c r="K666" s="5">
        <f>MAX(Online_RAW!$L$2-Online_RAW!L666,0)</f>
        <v>0</v>
      </c>
      <c r="L666" s="5">
        <f>0.0039*(Online_RAW!M666)</f>
        <v>8.6606000000000112</v>
      </c>
      <c r="M666" s="10">
        <f>Online_RAW!$N$2-Online_RAW!N666</f>
        <v>0</v>
      </c>
      <c r="N666" s="5">
        <f>Online_RAW!C666*60</f>
        <v>120.0338181818184</v>
      </c>
      <c r="O666" s="5">
        <f>MAX(0, Online_RAW!D666*60)</f>
        <v>3.1428571428571445E-2</v>
      </c>
      <c r="P666" s="5">
        <f>_xlfn.IFNA(VLOOKUP(A666,Sampling!$D$7:$E$14,2,FALSE),0)</f>
        <v>0</v>
      </c>
      <c r="Q666">
        <f>_xlfn.IFNA(VLOOKUP(A666,Refill!$D$6:$G$8,2,FALSE),0)</f>
        <v>0</v>
      </c>
    </row>
    <row r="667" spans="1:17" x14ac:dyDescent="0.25">
      <c r="A667" s="5">
        <f>ROUND((Online_RAW!B667-General!$B$10)*24,3)</f>
        <v>11.083</v>
      </c>
      <c r="B667" s="5">
        <f>General!$B$12+Online_ANA!K667/1000+Online_ANA!L667/1000+Online_ANA!M667/1000/General!$B$22-SUM($P$2:P667)/1000/General!$B$24+SUM($Q$2:Q667)/1000/General!$B$24</f>
        <v>1.0887954750000002</v>
      </c>
      <c r="C667" s="5">
        <f>Online_RAW!K667</f>
        <v>19.079999999999998</v>
      </c>
      <c r="D667" s="5">
        <f>Online_RAW!J667</f>
        <v>1.2350000000000001</v>
      </c>
      <c r="E667" s="5">
        <f>(1-F667/100-G667/100)/(1-C667/100-D667/100-General!$B$17/100)</f>
        <v>0.99883526808246303</v>
      </c>
      <c r="F667" s="5">
        <f>N667*General!$B$14/(N667+O667)+O667*100/(N667+O667)</f>
        <v>20.8</v>
      </c>
      <c r="G667" s="5">
        <f>N667*General!$B$15/(N667+O667)</f>
        <v>0.04</v>
      </c>
      <c r="H667" s="5">
        <f>(N667+O667)*(1/General!$B$20)*((F667/100)-E667*(C667/100))*1000/B667</f>
        <v>85.689370287794759</v>
      </c>
      <c r="I667" s="5">
        <f>(N667+O667)*(1/General!$B$20)*((D667/100)*E667-(G667/100))*1000/B667</f>
        <v>58.704042565914854</v>
      </c>
      <c r="J667" s="5">
        <f t="shared" si="10"/>
        <v>0.68507963553416862</v>
      </c>
      <c r="K667" s="5">
        <f>MAX(Online_RAW!$L$2-Online_RAW!L667,0)</f>
        <v>0</v>
      </c>
      <c r="L667" s="5">
        <f>0.0039*(Online_RAW!M667)</f>
        <v>8.7954749999999997</v>
      </c>
      <c r="M667" s="10">
        <f>Online_RAW!$N$2-Online_RAW!N667</f>
        <v>0</v>
      </c>
      <c r="N667" s="5">
        <f>Online_RAW!C667*60</f>
        <v>120.02973913043459</v>
      </c>
      <c r="O667" s="5">
        <f>MAX(0, Online_RAW!D667*60)</f>
        <v>0</v>
      </c>
      <c r="P667" s="5">
        <f>_xlfn.IFNA(VLOOKUP(A667,Sampling!$D$7:$E$14,2,FALSE),0)</f>
        <v>0</v>
      </c>
      <c r="Q667">
        <f>_xlfn.IFNA(VLOOKUP(A667,Refill!$D$6:$G$8,2,FALSE),0)</f>
        <v>0</v>
      </c>
    </row>
    <row r="668" spans="1:17" x14ac:dyDescent="0.25">
      <c r="A668" s="5">
        <f>ROUND((Online_RAW!B668-General!$B$10)*24,3)</f>
        <v>11.1</v>
      </c>
      <c r="B668" s="5">
        <f>General!$B$12+Online_ANA!K668/1000+Online_ANA!L668/1000+Online_ANA!M668/1000/General!$B$22-SUM($P$2:P668)/1000/General!$B$24+SUM($Q$2:Q668)/1000/General!$B$24</f>
        <v>1.0887954750000002</v>
      </c>
      <c r="C668" s="5">
        <f>Online_RAW!K668</f>
        <v>19.059999999999999</v>
      </c>
      <c r="D668" s="5">
        <f>Online_RAW!J668</f>
        <v>1.25</v>
      </c>
      <c r="E668" s="5">
        <f>(1-F668/100-G668/100)/(1-C668/100-D668/100-General!$B$17/100)</f>
        <v>0.99877225589487018</v>
      </c>
      <c r="F668" s="5">
        <f>N668*General!$B$14/(N668+O668)+O668*100/(N668+O668)</f>
        <v>20.8</v>
      </c>
      <c r="G668" s="5">
        <f>N668*General!$B$15/(N668+O668)</f>
        <v>0.04</v>
      </c>
      <c r="H668" s="5">
        <f>(N668+O668)*(1/General!$B$20)*((F668/100)-E668*(C668/100))*1000/B668</f>
        <v>86.729088584944236</v>
      </c>
      <c r="I668" s="5">
        <f>(N668+O668)*(1/General!$B$20)*((D668/100)*E668-(G668/100))*1000/B668</f>
        <v>59.43577638253354</v>
      </c>
      <c r="J668" s="5">
        <f t="shared" si="10"/>
        <v>0.68530382772696763</v>
      </c>
      <c r="K668" s="5">
        <f>MAX(Online_RAW!$L$2-Online_RAW!L668,0)</f>
        <v>0</v>
      </c>
      <c r="L668" s="5">
        <f>0.0039*(Online_RAW!M668)</f>
        <v>8.7954749999999997</v>
      </c>
      <c r="M668" s="10">
        <f>Online_RAW!$N$2-Online_RAW!N668</f>
        <v>0</v>
      </c>
      <c r="N668" s="5">
        <f>Online_RAW!C668*60</f>
        <v>120.02713043478241</v>
      </c>
      <c r="O668" s="5">
        <f>MAX(0, Online_RAW!D668*60)</f>
        <v>0</v>
      </c>
      <c r="P668" s="5">
        <f>_xlfn.IFNA(VLOOKUP(A668,Sampling!$D$7:$E$14,2,FALSE),0)</f>
        <v>0</v>
      </c>
      <c r="Q668">
        <f>_xlfn.IFNA(VLOOKUP(A668,Refill!$D$6:$G$8,2,FALSE),0)</f>
        <v>0</v>
      </c>
    </row>
    <row r="669" spans="1:17" x14ac:dyDescent="0.25">
      <c r="A669" s="5">
        <f>ROUND((Online_RAW!B669-General!$B$10)*24,3)</f>
        <v>11.117000000000001</v>
      </c>
      <c r="B669" s="5">
        <f>General!$B$12+Online_ANA!K669/1000+Online_ANA!L669/1000+Online_ANA!M669/1000/General!$B$22-SUM($P$2:P669)/1000/General!$B$24+SUM($Q$2:Q669)/1000/General!$B$24</f>
        <v>1.0888569000000001</v>
      </c>
      <c r="C669" s="5">
        <f>Online_RAW!K669</f>
        <v>19.05</v>
      </c>
      <c r="D669" s="5">
        <f>Online_RAW!J669</f>
        <v>1.26</v>
      </c>
      <c r="E669" s="5">
        <f>(1-F669/100-G669/100)/(1-C669/100-D669/100-General!$B$17/100)</f>
        <v>0.99860934494882059</v>
      </c>
      <c r="F669" s="5">
        <f>N669*General!$B$14/(N669+O669)+O669*100/(N669+O669)</f>
        <v>20.812918407425695</v>
      </c>
      <c r="G669" s="5">
        <f>N669*General!$B$15/(N669+O669)</f>
        <v>3.9993475551805206E-2</v>
      </c>
      <c r="H669" s="5">
        <f>(N669+O669)*(1/General!$B$20)*((F669/100)-E669*(C669/100))*1000/B669</f>
        <v>87.946925265978507</v>
      </c>
      <c r="I669" s="5">
        <f>(N669+O669)*(1/General!$B$20)*((D669/100)*E669-(G669/100))*1000/B669</f>
        <v>59.875431944347113</v>
      </c>
      <c r="J669" s="5">
        <f t="shared" si="10"/>
        <v>0.68081324916437291</v>
      </c>
      <c r="K669" s="5">
        <f>MAX(Online_RAW!$L$2-Online_RAW!L669,0)</f>
        <v>0</v>
      </c>
      <c r="L669" s="5">
        <f>0.0039*(Online_RAW!M669)</f>
        <v>8.8568999999999996</v>
      </c>
      <c r="M669" s="10">
        <f>Online_RAW!$N$2-Online_RAW!N669</f>
        <v>0</v>
      </c>
      <c r="N669" s="5">
        <f>Online_RAW!C669*60</f>
        <v>119.9306086956522</v>
      </c>
      <c r="O669" s="5">
        <f>MAX(0, Online_RAW!D669*60)</f>
        <v>1.9565217391304339E-2</v>
      </c>
      <c r="P669" s="5">
        <f>_xlfn.IFNA(VLOOKUP(A669,Sampling!$D$7:$E$14,2,FALSE),0)</f>
        <v>0</v>
      </c>
      <c r="Q669">
        <f>_xlfn.IFNA(VLOOKUP(A669,Refill!$D$6:$G$8,2,FALSE),0)</f>
        <v>0</v>
      </c>
    </row>
    <row r="670" spans="1:17" x14ac:dyDescent="0.25">
      <c r="A670" s="5">
        <f>ROUND((Online_RAW!B670-General!$B$10)*24,3)</f>
        <v>11.132999999999999</v>
      </c>
      <c r="B670" s="5">
        <f>General!$B$12+Online_ANA!K670/1000+Online_ANA!L670/1000+Online_ANA!M670/1000/General!$B$22-SUM($P$2:P670)/1000/General!$B$24+SUM($Q$2:Q670)/1000/General!$B$24</f>
        <v>1.0889407500000001</v>
      </c>
      <c r="C670" s="5">
        <f>Online_RAW!K670</f>
        <v>19.035</v>
      </c>
      <c r="D670" s="5">
        <f>Online_RAW!J670</f>
        <v>1.2733333333333301</v>
      </c>
      <c r="E670" s="5">
        <f>(1-F670/100-G670/100)/(1-C670/100-D670/100-General!$B$17/100)</f>
        <v>0.99875125359904238</v>
      </c>
      <c r="F670" s="5">
        <f>N670*General!$B$14/(N670+O670)+O670*100/(N670+O670)</f>
        <v>20.8</v>
      </c>
      <c r="G670" s="5">
        <f>N670*General!$B$15/(N670+O670)</f>
        <v>0.04</v>
      </c>
      <c r="H670" s="5">
        <f>(N670+O670)*(1/General!$B$20)*((F670/100)-E670*(C670/100))*1000/B670</f>
        <v>87.99230595203143</v>
      </c>
      <c r="I670" s="5">
        <f>(N670+O670)*(1/General!$B$20)*((D670/100)*E670-(G670/100))*1000/B670</f>
        <v>60.591320766065174</v>
      </c>
      <c r="J670" s="5">
        <f t="shared" si="10"/>
        <v>0.68859794172340738</v>
      </c>
      <c r="K670" s="5">
        <f>MAX(Online_RAW!$L$2-Online_RAW!L670,0)</f>
        <v>0</v>
      </c>
      <c r="L670" s="5">
        <f>0.0039*(Online_RAW!M670)</f>
        <v>8.9407499999999995</v>
      </c>
      <c r="M670" s="10">
        <f>Online_RAW!$N$2-Online_RAW!N670</f>
        <v>0</v>
      </c>
      <c r="N670" s="5">
        <f>Online_RAW!C670*60</f>
        <v>120.0642857142858</v>
      </c>
      <c r="O670" s="5">
        <f>MAX(0, Online_RAW!D670*60)</f>
        <v>0</v>
      </c>
      <c r="P670" s="5">
        <f>_xlfn.IFNA(VLOOKUP(A670,Sampling!$D$7:$E$14,2,FALSE),0)</f>
        <v>0</v>
      </c>
      <c r="Q670">
        <f>_xlfn.IFNA(VLOOKUP(A670,Refill!$D$6:$G$8,2,FALSE),0)</f>
        <v>0</v>
      </c>
    </row>
    <row r="671" spans="1:17" x14ac:dyDescent="0.25">
      <c r="A671" s="5">
        <f>ROUND((Online_RAW!B671-General!$B$10)*24,3)</f>
        <v>11.15</v>
      </c>
      <c r="B671" s="5">
        <f>General!$B$12+Online_ANA!K671/1000+Online_ANA!L671/1000+Online_ANA!M671/1000/General!$B$22-SUM($P$2:P671)/1000/General!$B$24+SUM($Q$2:Q671)/1000/General!$B$24</f>
        <v>1.0890207000000001</v>
      </c>
      <c r="C671" s="5">
        <f>Online_RAW!K671</f>
        <v>19.02</v>
      </c>
      <c r="D671" s="5">
        <f>Online_RAW!J671</f>
        <v>1.2849999999999999</v>
      </c>
      <c r="E671" s="5">
        <f>(1-F671/100-G671/100)/(1-C671/100-D671/100-General!$B$17/100)</f>
        <v>0.99870925165710756</v>
      </c>
      <c r="F671" s="5">
        <f>N671*General!$B$14/(N671+O671)+O671*100/(N671+O671)</f>
        <v>20.8</v>
      </c>
      <c r="G671" s="5">
        <f>N671*General!$B$15/(N671+O671)</f>
        <v>0.04</v>
      </c>
      <c r="H671" s="5">
        <f>(N671+O671)*(1/General!$B$20)*((F671/100)-E671*(C671/100))*1000/B671</f>
        <v>88.700983772209142</v>
      </c>
      <c r="I671" s="5">
        <f>(N671+O671)*(1/General!$B$20)*((D671/100)*E671-(G671/100))*1000/B671</f>
        <v>61.11529315768729</v>
      </c>
      <c r="J671" s="5">
        <f t="shared" si="10"/>
        <v>0.68900355507483435</v>
      </c>
      <c r="K671" s="5">
        <f>MAX(Online_RAW!$L$2-Online_RAW!L671,0)</f>
        <v>0</v>
      </c>
      <c r="L671" s="5">
        <f>0.0039*(Online_RAW!M671)</f>
        <v>9.0206999999999997</v>
      </c>
      <c r="M671" s="10">
        <f>Online_RAW!$N$2-Online_RAW!N671</f>
        <v>0</v>
      </c>
      <c r="N671" s="5">
        <f>Online_RAW!C671*60</f>
        <v>119.9817</v>
      </c>
      <c r="O671" s="5">
        <f>MAX(0, Online_RAW!D671*60)</f>
        <v>0</v>
      </c>
      <c r="P671" s="5">
        <f>_xlfn.IFNA(VLOOKUP(A671,Sampling!$D$7:$E$14,2,FALSE),0)</f>
        <v>0</v>
      </c>
      <c r="Q671">
        <f>_xlfn.IFNA(VLOOKUP(A671,Refill!$D$6:$G$8,2,FALSE),0)</f>
        <v>0</v>
      </c>
    </row>
    <row r="672" spans="1:17" x14ac:dyDescent="0.25">
      <c r="A672" s="5">
        <f>ROUND((Online_RAW!B672-General!$B$10)*24,3)</f>
        <v>11.167</v>
      </c>
      <c r="B672" s="5">
        <f>General!$B$12+Online_ANA!K672/1000+Online_ANA!L672/1000+Online_ANA!M672/1000/General!$B$22-SUM($P$2:P672)/1000/General!$B$24+SUM($Q$2:Q672)/1000/General!$B$24</f>
        <v>1.0890857</v>
      </c>
      <c r="C672" s="5">
        <f>Online_RAW!K672</f>
        <v>19.004999999999999</v>
      </c>
      <c r="D672" s="5">
        <f>Online_RAW!J672</f>
        <v>1.3</v>
      </c>
      <c r="E672" s="5">
        <f>(1-F672/100-G672/100)/(1-C672/100-D672/100-General!$B$17/100)</f>
        <v>0.99803166169191915</v>
      </c>
      <c r="F672" s="5">
        <f>N672*General!$B$14/(N672+O672)+O672*100/(N672+O672)</f>
        <v>20.853734482937725</v>
      </c>
      <c r="G672" s="5">
        <f>N672*General!$B$15/(N672+O672)</f>
        <v>3.9972861372253678E-2</v>
      </c>
      <c r="H672" s="5">
        <f>(N672+O672)*(1/General!$B$20)*((F672/100)-E672*(C672/100))*1000/B672</f>
        <v>92.734654643016682</v>
      </c>
      <c r="I672" s="5">
        <f>(N672+O672)*(1/General!$B$20)*((D672/100)*E672-(G672/100))*1000/B672</f>
        <v>61.825059774922387</v>
      </c>
      <c r="J672" s="5">
        <f t="shared" si="10"/>
        <v>0.66668776643336625</v>
      </c>
      <c r="K672" s="5">
        <f>MAX(Online_RAW!$L$2-Online_RAW!L672,0)</f>
        <v>0</v>
      </c>
      <c r="L672" s="5">
        <f>0.0039*(Online_RAW!M672)</f>
        <v>9.0857000000000117</v>
      </c>
      <c r="M672" s="10">
        <f>Online_RAW!$N$2-Online_RAW!N672</f>
        <v>0</v>
      </c>
      <c r="N672" s="5">
        <f>Online_RAW!C672*60</f>
        <v>119.93727272727301</v>
      </c>
      <c r="O672" s="5">
        <f>MAX(0, Online_RAW!D672*60)</f>
        <v>8.14285714285716E-2</v>
      </c>
      <c r="P672" s="5">
        <f>_xlfn.IFNA(VLOOKUP(A672,Sampling!$D$7:$E$14,2,FALSE),0)</f>
        <v>0</v>
      </c>
      <c r="Q672">
        <f>_xlfn.IFNA(VLOOKUP(A672,Refill!$D$6:$G$8,2,FALSE),0)</f>
        <v>0</v>
      </c>
    </row>
    <row r="673" spans="1:17" x14ac:dyDescent="0.25">
      <c r="A673" s="5">
        <f>ROUND((Online_RAW!B673-General!$B$10)*24,3)</f>
        <v>11.183</v>
      </c>
      <c r="B673" s="5">
        <f>General!$B$12+Online_ANA!K673/1000+Online_ANA!L673/1000+Online_ANA!M673/1000/General!$B$22-SUM($P$2:P673)/1000/General!$B$24+SUM($Q$2:Q673)/1000/General!$B$24</f>
        <v>1.0891708500000001</v>
      </c>
      <c r="C673" s="5">
        <f>Online_RAW!K673</f>
        <v>18.995000000000001</v>
      </c>
      <c r="D673" s="5">
        <f>Online_RAW!J673</f>
        <v>1.3149999999999999</v>
      </c>
      <c r="E673" s="5">
        <f>(1-F673/100-G673/100)/(1-C673/100-D673/100-General!$B$17/100)</f>
        <v>0.99621169087443451</v>
      </c>
      <c r="F673" s="5">
        <f>N673*General!$B$14/(N673+O673)+O673*100/(N673+O673)</f>
        <v>21.00304603819497</v>
      </c>
      <c r="G673" s="5">
        <f>N673*General!$B$15/(N673+O673)</f>
        <v>3.9897451495861123E-2</v>
      </c>
      <c r="H673" s="5">
        <f>(N673+O673)*(1/General!$B$20)*((F673/100)-E673*(C673/100))*1000/B673</f>
        <v>102.30222484167201</v>
      </c>
      <c r="I673" s="5">
        <f>(N673+O673)*(1/General!$B$20)*((D673/100)*E673-(G673/100))*1000/B673</f>
        <v>62.469175800467113</v>
      </c>
      <c r="J673" s="5">
        <f t="shared" si="10"/>
        <v>0.61063359958346464</v>
      </c>
      <c r="K673" s="5">
        <f>MAX(Online_RAW!$L$2-Online_RAW!L673,0)</f>
        <v>0</v>
      </c>
      <c r="L673" s="5">
        <f>0.0039*(Online_RAW!M673)</f>
        <v>9.1708499999999997</v>
      </c>
      <c r="M673" s="10">
        <f>Online_RAW!$N$2-Online_RAW!N673</f>
        <v>0</v>
      </c>
      <c r="N673" s="5">
        <f>Online_RAW!C673*60</f>
        <v>119.7626086956522</v>
      </c>
      <c r="O673" s="5">
        <f>MAX(0, Online_RAW!D673*60)</f>
        <v>0.30782608695652197</v>
      </c>
      <c r="P673" s="5">
        <f>_xlfn.IFNA(VLOOKUP(A673,Sampling!$D$7:$E$14,2,FALSE),0)</f>
        <v>0</v>
      </c>
      <c r="Q673">
        <f>_xlfn.IFNA(VLOOKUP(A673,Refill!$D$6:$G$8,2,FALSE),0)</f>
        <v>0</v>
      </c>
    </row>
    <row r="674" spans="1:17" x14ac:dyDescent="0.25">
      <c r="A674" s="5">
        <f>ROUND((Online_RAW!B674-General!$B$10)*24,3)</f>
        <v>11.2</v>
      </c>
      <c r="B674" s="5">
        <f>General!$B$12+Online_ANA!K674/1000+Online_ANA!L674/1000+Online_ANA!M674/1000/General!$B$22-SUM($P$2:P674)/1000/General!$B$24+SUM($Q$2:Q674)/1000/General!$B$24</f>
        <v>1.089243</v>
      </c>
      <c r="C674" s="5">
        <f>Online_RAW!K674</f>
        <v>19.035</v>
      </c>
      <c r="D674" s="5">
        <f>Online_RAW!J674</f>
        <v>1.33</v>
      </c>
      <c r="E674" s="5">
        <f>(1-F674/100-G674/100)/(1-C674/100-D674/100-General!$B$17/100)</f>
        <v>0.99410540392024682</v>
      </c>
      <c r="F674" s="5">
        <f>N674*General!$B$14/(N674+O674)+O674*100/(N674+O674)</f>
        <v>21.224772451664027</v>
      </c>
      <c r="G674" s="5">
        <f>N674*General!$B$15/(N674+O674)</f>
        <v>3.9785468458755545E-2</v>
      </c>
      <c r="H674" s="5">
        <f>(N674+O674)*(1/General!$B$20)*((F674/100)-E674*(C674/100))*1000/B674</f>
        <v>113.12902717777771</v>
      </c>
      <c r="I674" s="5">
        <f>(N674+O674)*(1/General!$B$20)*((D674/100)*E674-(G674/100))*1000/B674</f>
        <v>63.021421101527089</v>
      </c>
      <c r="J674" s="5">
        <f t="shared" si="10"/>
        <v>0.55707560361578523</v>
      </c>
      <c r="K674" s="5">
        <f>MAX(Online_RAW!$L$2-Online_RAW!L674,0)</f>
        <v>0</v>
      </c>
      <c r="L674" s="5">
        <f>0.0039*(Online_RAW!M674)</f>
        <v>9.2430000000000003</v>
      </c>
      <c r="M674" s="10">
        <f>Online_RAW!$N$2-Online_RAW!N674</f>
        <v>0</v>
      </c>
      <c r="N674" s="5">
        <f>Online_RAW!C674*60</f>
        <v>119.33885714285701</v>
      </c>
      <c r="O674" s="5">
        <f>MAX(0, Online_RAW!D674*60)</f>
        <v>0.64349999999999996</v>
      </c>
      <c r="P674" s="5">
        <f>_xlfn.IFNA(VLOOKUP(A674,Sampling!$D$7:$E$14,2,FALSE),0)</f>
        <v>0</v>
      </c>
      <c r="Q674">
        <f>_xlfn.IFNA(VLOOKUP(A674,Refill!$D$6:$G$8,2,FALSE),0)</f>
        <v>0</v>
      </c>
    </row>
    <row r="675" spans="1:17" x14ac:dyDescent="0.25">
      <c r="A675" s="5">
        <f>ROUND((Online_RAW!B675-General!$B$10)*24,3)</f>
        <v>11.217000000000001</v>
      </c>
      <c r="B675" s="5">
        <f>General!$B$12+Online_ANA!K675/1000+Online_ANA!L675/1000+Online_ANA!M675/1000/General!$B$22-SUM($P$2:P675)/1000/General!$B$24+SUM($Q$2:Q675)/1000/General!$B$24</f>
        <v>1.089386325</v>
      </c>
      <c r="C675" s="5">
        <f>Online_RAW!K675</f>
        <v>19.1383333333333</v>
      </c>
      <c r="D675" s="5">
        <f>Online_RAW!J675</f>
        <v>1.345</v>
      </c>
      <c r="E675" s="5">
        <f>(1-F675/100-G675/100)/(1-C675/100-D675/100-General!$B$17/100)</f>
        <v>0.99335953149279721</v>
      </c>
      <c r="F675" s="5">
        <f>N675*General!$B$14/(N675+O675)+O675*100/(N675+O675)</f>
        <v>21.401484062010098</v>
      </c>
      <c r="G675" s="5">
        <f>N675*General!$B$15/(N675+O675)</f>
        <v>3.9696220170701971E-2</v>
      </c>
      <c r="H675" s="5">
        <f>(N675+O675)*(1/General!$B$20)*((F675/100)-E675*(C675/100))*1000/B675</f>
        <v>117.28456174492783</v>
      </c>
      <c r="I675" s="5">
        <f>(N675+O675)*(1/General!$B$20)*((D675/100)*E675-(G675/100))*1000/B675</f>
        <v>63.610589555935938</v>
      </c>
      <c r="J675" s="5">
        <f t="shared" si="10"/>
        <v>0.54236114804501867</v>
      </c>
      <c r="K675" s="5">
        <f>MAX(Online_RAW!$L$2-Online_RAW!L675,0)</f>
        <v>0</v>
      </c>
      <c r="L675" s="5">
        <f>0.0039*(Online_RAW!M675)</f>
        <v>9.3863249999999994</v>
      </c>
      <c r="M675" s="10">
        <f>Online_RAW!$N$2-Online_RAW!N675</f>
        <v>0</v>
      </c>
      <c r="N675" s="5">
        <f>Online_RAW!C675*60</f>
        <v>118.90226086956541</v>
      </c>
      <c r="O675" s="5">
        <f>MAX(0, Online_RAW!D675*60)</f>
        <v>0.90991304347825797</v>
      </c>
      <c r="P675" s="5">
        <f>_xlfn.IFNA(VLOOKUP(A675,Sampling!$D$7:$E$14,2,FALSE),0)</f>
        <v>0</v>
      </c>
      <c r="Q675">
        <f>_xlfn.IFNA(VLOOKUP(A675,Refill!$D$6:$G$8,2,FALSE),0)</f>
        <v>0</v>
      </c>
    </row>
    <row r="676" spans="1:17" x14ac:dyDescent="0.25">
      <c r="A676" s="5">
        <f>ROUND((Online_RAW!B676-General!$B$10)*24,3)</f>
        <v>11.233000000000001</v>
      </c>
      <c r="B676" s="5">
        <f>General!$B$12+Online_ANA!K676/1000+Online_ANA!L676/1000+Online_ANA!M676/1000/General!$B$22-SUM($P$2:P676)/1000/General!$B$24+SUM($Q$2:Q676)/1000/General!$B$24</f>
        <v>1.089386325</v>
      </c>
      <c r="C676" s="5">
        <f>Online_RAW!K676</f>
        <v>19.295000000000002</v>
      </c>
      <c r="D676" s="5">
        <f>Online_RAW!J676</f>
        <v>1.345</v>
      </c>
      <c r="E676" s="5">
        <f>(1-F676/100-G676/100)/(1-C676/100-D676/100-General!$B$17/100)</f>
        <v>0.99390969992375544</v>
      </c>
      <c r="F676" s="5">
        <f>N676*General!$B$14/(N676+O676)+O676*100/(N676+O676)</f>
        <v>21.513743772401273</v>
      </c>
      <c r="G676" s="5">
        <f>N676*General!$B$15/(N676+O676)</f>
        <v>3.9639523347272089E-2</v>
      </c>
      <c r="H676" s="5">
        <f>(N676+O676)*(1/General!$B$20)*((F676/100)-E676*(C676/100))*1000/B676</f>
        <v>114.93666045220247</v>
      </c>
      <c r="I676" s="5">
        <f>(N676+O676)*(1/General!$B$20)*((D676/100)*E676-(G676/100))*1000/B676</f>
        <v>63.816751409174159</v>
      </c>
      <c r="J676" s="5">
        <f t="shared" si="10"/>
        <v>0.55523408421730658</v>
      </c>
      <c r="K676" s="5">
        <f>MAX(Online_RAW!$L$2-Online_RAW!L676,0)</f>
        <v>0</v>
      </c>
      <c r="L676" s="5">
        <f>0.0039*(Online_RAW!M676)</f>
        <v>9.3863249999999994</v>
      </c>
      <c r="M676" s="10">
        <f>Online_RAW!$N$2-Online_RAW!N676</f>
        <v>0</v>
      </c>
      <c r="N676" s="5">
        <f>Online_RAW!C676*60</f>
        <v>119.0440909090908</v>
      </c>
      <c r="O676" s="5">
        <f>MAX(0, Online_RAW!D676*60)</f>
        <v>1.0825714285714261</v>
      </c>
      <c r="P676" s="5">
        <f>_xlfn.IFNA(VLOOKUP(A676,Sampling!$D$7:$E$14,2,FALSE),0)</f>
        <v>0</v>
      </c>
      <c r="Q676">
        <f>_xlfn.IFNA(VLOOKUP(A676,Refill!$D$6:$G$8,2,FALSE),0)</f>
        <v>0</v>
      </c>
    </row>
    <row r="677" spans="1:17" x14ac:dyDescent="0.25">
      <c r="A677" s="5">
        <f>ROUND((Online_RAW!B677-General!$B$10)*24,3)</f>
        <v>11.25</v>
      </c>
      <c r="B677" s="5">
        <f>General!$B$12+Online_ANA!K677/1000+Online_ANA!L677/1000+Online_ANA!M677/1000/General!$B$22-SUM($P$2:P677)/1000/General!$B$24+SUM($Q$2:Q677)/1000/General!$B$24</f>
        <v>1.0894900000000001</v>
      </c>
      <c r="C677" s="5">
        <f>Online_RAW!K677</f>
        <v>19.4441666666667</v>
      </c>
      <c r="D677" s="5">
        <f>Online_RAW!J677</f>
        <v>1.36</v>
      </c>
      <c r="E677" s="5">
        <f>(1-F677/100-G677/100)/(1-C677/100-D677/100-General!$B$17/100)</f>
        <v>0.99495956777711791</v>
      </c>
      <c r="F677" s="5">
        <f>N677*General!$B$14/(N677+O677)+O677*100/(N677+O677)</f>
        <v>21.59426038997114</v>
      </c>
      <c r="G677" s="5">
        <f>N677*General!$B$15/(N677+O677)</f>
        <v>3.9598858388903466E-2</v>
      </c>
      <c r="H677" s="5">
        <f>(N677+O677)*(1/General!$B$20)*((F677/100)-E677*(C677/100))*1000/B677</f>
        <v>110.56526623357153</v>
      </c>
      <c r="I677" s="5">
        <f>(N677+O677)*(1/General!$B$20)*((D677/100)*E677-(G677/100))*1000/B677</f>
        <v>64.602345627093754</v>
      </c>
      <c r="J677" s="5">
        <f t="shared" si="10"/>
        <v>0.58429150336073798</v>
      </c>
      <c r="K677" s="5">
        <f>MAX(Online_RAW!$L$2-Online_RAW!L677,0)</f>
        <v>0</v>
      </c>
      <c r="L677" s="5">
        <f>0.0039*(Online_RAW!M677)</f>
        <v>9.4899999999999878</v>
      </c>
      <c r="M677" s="10">
        <f>Online_RAW!$N$2-Online_RAW!N677</f>
        <v>0</v>
      </c>
      <c r="N677" s="5">
        <f>Online_RAW!C677*60</f>
        <v>118.89627272727299</v>
      </c>
      <c r="O677" s="5">
        <f>MAX(0, Online_RAW!D677*60)</f>
        <v>1.2044347826086981</v>
      </c>
      <c r="P677" s="5">
        <f>_xlfn.IFNA(VLOOKUP(A677,Sampling!$D$7:$E$14,2,FALSE),0)</f>
        <v>0</v>
      </c>
      <c r="Q677">
        <f>_xlfn.IFNA(VLOOKUP(A677,Refill!$D$6:$G$8,2,FALSE),0)</f>
        <v>0</v>
      </c>
    </row>
    <row r="678" spans="1:17" x14ac:dyDescent="0.25">
      <c r="A678" s="5">
        <f>ROUND((Online_RAW!B678-General!$B$10)*24,3)</f>
        <v>11.266999999999999</v>
      </c>
      <c r="B678" s="5">
        <f>General!$B$12+Online_ANA!K678/1000+Online_ANA!L678/1000+Online_ANA!M678/1000/General!$B$22-SUM($P$2:P678)/1000/General!$B$24+SUM($Q$2:Q678)/1000/General!$B$24</f>
        <v>1.0896382</v>
      </c>
      <c r="C678" s="5">
        <f>Online_RAW!K678</f>
        <v>19.555</v>
      </c>
      <c r="D678" s="5">
        <f>Online_RAW!J678</f>
        <v>1.38</v>
      </c>
      <c r="E678" s="5">
        <f>(1-F678/100-G678/100)/(1-C678/100-D678/100-General!$B$17/100)</f>
        <v>0.99452365521312425</v>
      </c>
      <c r="F678" s="5">
        <f>N678*General!$B$14/(N678+O678)+O678*100/(N678+O678)</f>
        <v>21.758794175485665</v>
      </c>
      <c r="G678" s="5">
        <f>N678*General!$B$15/(N678+O678)</f>
        <v>3.9515760517431484E-2</v>
      </c>
      <c r="H678" s="5">
        <f>(N678+O678)*(1/General!$B$20)*((F678/100)-E678*(C678/100))*1000/B678</f>
        <v>113.50747229814743</v>
      </c>
      <c r="I678" s="5">
        <f>(N678+O678)*(1/General!$B$20)*((D678/100)*E678-(G678/100))*1000/B678</f>
        <v>65.471548949114805</v>
      </c>
      <c r="J678" s="5">
        <f t="shared" si="10"/>
        <v>0.57680386694844377</v>
      </c>
      <c r="K678" s="5">
        <f>MAX(Online_RAW!$L$2-Online_RAW!L678,0)</f>
        <v>0</v>
      </c>
      <c r="L678" s="5">
        <f>0.0039*(Online_RAW!M678)</f>
        <v>9.638199999999987</v>
      </c>
      <c r="M678" s="10">
        <f>Online_RAW!$N$2-Online_RAW!N678</f>
        <v>0</v>
      </c>
      <c r="N678" s="5">
        <f>Online_RAW!C678*60</f>
        <v>118.51090909090919</v>
      </c>
      <c r="O678" s="5">
        <f>MAX(0, Online_RAW!D678*60)</f>
        <v>1.45227272727273</v>
      </c>
      <c r="P678" s="5">
        <f>_xlfn.IFNA(VLOOKUP(A678,Sampling!$D$7:$E$14,2,FALSE),0)</f>
        <v>0</v>
      </c>
      <c r="Q678">
        <f>_xlfn.IFNA(VLOOKUP(A678,Refill!$D$6:$G$8,2,FALSE),0)</f>
        <v>0</v>
      </c>
    </row>
    <row r="679" spans="1:17" x14ac:dyDescent="0.25">
      <c r="A679" s="5">
        <f>ROUND((Online_RAW!B679-General!$B$10)*24,3)</f>
        <v>11.282999999999999</v>
      </c>
      <c r="B679" s="5">
        <f>General!$B$12+Online_ANA!K679/1000+Online_ANA!L679/1000+Online_ANA!M679/1000/General!$B$22-SUM($P$2:P679)/1000/General!$B$24+SUM($Q$2:Q679)/1000/General!$B$24</f>
        <v>1.0896382</v>
      </c>
      <c r="C679" s="5">
        <f>Online_RAW!K679</f>
        <v>19.655999999999999</v>
      </c>
      <c r="D679" s="5">
        <f>Online_RAW!J679</f>
        <v>1.39</v>
      </c>
      <c r="E679" s="5">
        <f>(1-F679/100-G679/100)/(1-C679/100-D679/100-General!$B$17/100)</f>
        <v>0.99379537143590368</v>
      </c>
      <c r="F679" s="5">
        <f>N679*General!$B$14/(N679+O679)+O679*100/(N679+O679)</f>
        <v>21.926456773852742</v>
      </c>
      <c r="G679" s="5">
        <f>N679*General!$B$15/(N679+O679)</f>
        <v>3.9431082437448112E-2</v>
      </c>
      <c r="H679" s="5">
        <f>(N679+O679)*(1/General!$B$20)*((F679/100)-E679*(C679/100))*1000/B679</f>
        <v>117.57423890209293</v>
      </c>
      <c r="I679" s="5">
        <f>(N679+O679)*(1/General!$B$20)*((D679/100)*E679-(G679/100))*1000/B679</f>
        <v>65.94930413166766</v>
      </c>
      <c r="J679" s="5">
        <f t="shared" si="10"/>
        <v>0.56091627509139419</v>
      </c>
      <c r="K679" s="5">
        <f>MAX(Online_RAW!$L$2-Online_RAW!L679,0)</f>
        <v>0</v>
      </c>
      <c r="L679" s="5">
        <f>0.0039*(Online_RAW!M679)</f>
        <v>9.638199999999987</v>
      </c>
      <c r="M679" s="10">
        <f>Online_RAW!$N$2-Online_RAW!N679</f>
        <v>0</v>
      </c>
      <c r="N679" s="5">
        <f>Online_RAW!C679*60</f>
        <v>118.3194285714288</v>
      </c>
      <c r="O679" s="5">
        <f>MAX(0, Online_RAW!D679*60)</f>
        <v>1.70713043478261</v>
      </c>
      <c r="P679" s="5">
        <f>_xlfn.IFNA(VLOOKUP(A679,Sampling!$D$7:$E$14,2,FALSE),0)</f>
        <v>0</v>
      </c>
      <c r="Q679">
        <f>_xlfn.IFNA(VLOOKUP(A679,Refill!$D$6:$G$8,2,FALSE),0)</f>
        <v>0</v>
      </c>
    </row>
    <row r="680" spans="1:17" x14ac:dyDescent="0.25">
      <c r="A680" s="5">
        <f>ROUND((Online_RAW!B680-General!$B$10)*24,3)</f>
        <v>11.3</v>
      </c>
      <c r="B680" s="5">
        <f>General!$B$12+Online_ANA!K680/1000+Online_ANA!L680/1000+Online_ANA!M680/1000/General!$B$22-SUM($P$2:P680)/1000/General!$B$24+SUM($Q$2:Q680)/1000/General!$B$24</f>
        <v>1.0898189</v>
      </c>
      <c r="C680" s="5">
        <f>Online_RAW!K680</f>
        <v>19.7790909090909</v>
      </c>
      <c r="D680" s="5">
        <f>Online_RAW!J680</f>
        <v>1.395</v>
      </c>
      <c r="E680" s="5">
        <f>(1-F680/100-G680/100)/(1-C680/100-D680/100-General!$B$17/100)</f>
        <v>0.99357079852920638</v>
      </c>
      <c r="F680" s="5">
        <f>N680*General!$B$14/(N680+O680)+O680*100/(N680+O680)</f>
        <v>22.07143113836468</v>
      </c>
      <c r="G680" s="5">
        <f>N680*General!$B$15/(N680+O680)</f>
        <v>3.9357863061431977E-2</v>
      </c>
      <c r="H680" s="5">
        <f>(N680+O680)*(1/General!$B$20)*((F680/100)-E680*(C680/100))*1000/B680</f>
        <v>118.76683998268204</v>
      </c>
      <c r="I680" s="5">
        <f>(N680+O680)*(1/General!$B$20)*((D680/100)*E680-(G680/100))*1000/B680</f>
        <v>66.104517701590211</v>
      </c>
      <c r="J680" s="5">
        <f t="shared" si="10"/>
        <v>0.55659069241237058</v>
      </c>
      <c r="K680" s="5">
        <f>MAX(Online_RAW!$L$2-Online_RAW!L680,0)</f>
        <v>0</v>
      </c>
      <c r="L680" s="5">
        <f>0.0039*(Online_RAW!M680)</f>
        <v>9.8189000000000117</v>
      </c>
      <c r="M680" s="10">
        <f>Online_RAW!$N$2-Online_RAW!N680</f>
        <v>0</v>
      </c>
      <c r="N680" s="5">
        <f>Online_RAW!C680*60</f>
        <v>117.9815454545454</v>
      </c>
      <c r="O680" s="5">
        <f>MAX(0, Online_RAW!D680*60)</f>
        <v>1.9249090909090918</v>
      </c>
      <c r="P680" s="5">
        <f>_xlfn.IFNA(VLOOKUP(A680,Sampling!$D$7:$E$14,2,FALSE),0)</f>
        <v>0</v>
      </c>
      <c r="Q680">
        <f>_xlfn.IFNA(VLOOKUP(A680,Refill!$D$6:$G$8,2,FALSE),0)</f>
        <v>0</v>
      </c>
    </row>
    <row r="681" spans="1:17" x14ac:dyDescent="0.25">
      <c r="A681" s="5">
        <f>ROUND((Online_RAW!B681-General!$B$10)*24,3)</f>
        <v>11.317</v>
      </c>
      <c r="B681" s="5">
        <f>General!$B$12+Online_ANA!K681/1000+Online_ANA!L681/1000+Online_ANA!M681/1000/General!$B$22-SUM($P$2:P681)/1000/General!$B$24+SUM($Q$2:Q681)/1000/General!$B$24</f>
        <v>1.0898189</v>
      </c>
      <c r="C681" s="5">
        <f>Online_RAW!K681</f>
        <v>19.911999999999999</v>
      </c>
      <c r="D681" s="5">
        <f>Online_RAW!J681</f>
        <v>1.41</v>
      </c>
      <c r="E681" s="5">
        <f>(1-F681/100-G681/100)/(1-C681/100-D681/100-General!$B$17/100)</f>
        <v>0.9946365462017267</v>
      </c>
      <c r="F681" s="5">
        <f>N681*General!$B$14/(N681+O681)+O681*100/(N681+O681)</f>
        <v>22.135031658845236</v>
      </c>
      <c r="G681" s="5">
        <f>N681*General!$B$15/(N681+O681)</f>
        <v>3.9325741586441795E-2</v>
      </c>
      <c r="H681" s="5">
        <f>(N681+O681)*(1/General!$B$20)*((F681/100)-E681*(C681/100))*1000/B681</f>
        <v>114.46932736140208</v>
      </c>
      <c r="I681" s="5">
        <f>(N681+O681)*(1/General!$B$20)*((D681/100)*E681-(G681/100))*1000/B681</f>
        <v>66.972514394430362</v>
      </c>
      <c r="J681" s="5">
        <f t="shared" si="10"/>
        <v>0.58506951982853028</v>
      </c>
      <c r="K681" s="5">
        <f>MAX(Online_RAW!$L$2-Online_RAW!L681,0)</f>
        <v>0</v>
      </c>
      <c r="L681" s="5">
        <f>0.0039*(Online_RAW!M681)</f>
        <v>9.8189000000000117</v>
      </c>
      <c r="M681" s="10">
        <f>Online_RAW!$N$2-Online_RAW!N681</f>
        <v>0</v>
      </c>
      <c r="N681" s="5">
        <f>Online_RAW!C681*60</f>
        <v>117.9928695652176</v>
      </c>
      <c r="O681" s="5">
        <f>MAX(0, Online_RAW!D681*60)</f>
        <v>2.0230434782608682</v>
      </c>
      <c r="P681" s="5">
        <f>_xlfn.IFNA(VLOOKUP(A681,Sampling!$D$7:$E$14,2,FALSE),0)</f>
        <v>0</v>
      </c>
      <c r="Q681">
        <f>_xlfn.IFNA(VLOOKUP(A681,Refill!$D$6:$G$8,2,FALSE),0)</f>
        <v>0</v>
      </c>
    </row>
    <row r="682" spans="1:17" x14ac:dyDescent="0.25">
      <c r="A682" s="5">
        <f>ROUND((Online_RAW!B682-General!$B$10)*24,3)</f>
        <v>11.333</v>
      </c>
      <c r="B682" s="5">
        <f>General!$B$12+Online_ANA!K682/1000+Online_ANA!L682/1000+Online_ANA!M682/1000/General!$B$22-SUM($P$2:P682)/1000/General!$B$24+SUM($Q$2:Q682)/1000/General!$B$24</f>
        <v>1.0899996000000001</v>
      </c>
      <c r="C682" s="5">
        <f>Online_RAW!K682</f>
        <v>20.004999999999999</v>
      </c>
      <c r="D682" s="5">
        <f>Online_RAW!J682</f>
        <v>1.4266666666666701</v>
      </c>
      <c r="E682" s="5">
        <f>(1-F682/100-G682/100)/(1-C682/100-D682/100-General!$B$17/100)</f>
        <v>0.9944561407800997</v>
      </c>
      <c r="F682" s="5">
        <f>N682*General!$B$14/(N682+O682)+O682*100/(N682+O682)</f>
        <v>22.258268467487781</v>
      </c>
      <c r="G682" s="5">
        <f>N682*General!$B$15/(N682+O682)</f>
        <v>3.9263500773996075E-2</v>
      </c>
      <c r="H682" s="5">
        <f>(N682+O682)*(1/General!$B$20)*((F682/100)-E682*(C682/100))*1000/B682</f>
        <v>116.11846270841814</v>
      </c>
      <c r="I682" s="5">
        <f>(N682+O682)*(1/General!$B$20)*((D682/100)*E682-(G682/100))*1000/B682</f>
        <v>67.755062315267892</v>
      </c>
      <c r="J682" s="5">
        <f t="shared" si="10"/>
        <v>0.583499477472465</v>
      </c>
      <c r="K682" s="5">
        <f>MAX(Online_RAW!$L$2-Online_RAW!L682,0)</f>
        <v>0</v>
      </c>
      <c r="L682" s="5">
        <f>0.0039*(Online_RAW!M682)</f>
        <v>9.9995999999999992</v>
      </c>
      <c r="M682" s="10">
        <f>Online_RAW!$N$2-Online_RAW!N682</f>
        <v>0</v>
      </c>
      <c r="N682" s="5">
        <f>Online_RAW!C682*60</f>
        <v>117.78681818181839</v>
      </c>
      <c r="O682" s="5">
        <f>MAX(0, Online_RAW!D682*60)</f>
        <v>2.2094285714285702</v>
      </c>
      <c r="P682" s="5">
        <f>_xlfn.IFNA(VLOOKUP(A682,Sampling!$D$7:$E$14,2,FALSE),0)</f>
        <v>0</v>
      </c>
      <c r="Q682">
        <f>_xlfn.IFNA(VLOOKUP(A682,Refill!$D$6:$G$8,2,FALSE),0)</f>
        <v>0</v>
      </c>
    </row>
    <row r="683" spans="1:17" x14ac:dyDescent="0.25">
      <c r="A683" s="5">
        <f>ROUND((Online_RAW!B683-General!$B$10)*24,3)</f>
        <v>11.35</v>
      </c>
      <c r="B683" s="5">
        <f>General!$B$12+Online_ANA!K683/1000+Online_ANA!L683/1000+Online_ANA!M683/1000/General!$B$22-SUM($P$2:P683)/1000/General!$B$24+SUM($Q$2:Q683)/1000/General!$B$24</f>
        <v>1.0899996000000001</v>
      </c>
      <c r="C683" s="5">
        <f>Online_RAW!K683</f>
        <v>20.079999999999998</v>
      </c>
      <c r="D683" s="5">
        <f>Online_RAW!J683</f>
        <v>1.44</v>
      </c>
      <c r="E683" s="5">
        <f>(1-F683/100-G683/100)/(1-C683/100-D683/100-General!$B$17/100)</f>
        <v>0.99316187248407295</v>
      </c>
      <c r="F683" s="5">
        <f>N683*General!$B$14/(N683+O683)+O683*100/(N683+O683)</f>
        <v>22.447221680108566</v>
      </c>
      <c r="G683" s="5">
        <f>N683*General!$B$15/(N683+O683)</f>
        <v>3.9168069858531024E-2</v>
      </c>
      <c r="H683" s="5">
        <f>(N683+O683)*(1/General!$B$20)*((F683/100)-E683*(C683/100))*1000/B683</f>
        <v>123.20119628343134</v>
      </c>
      <c r="I683" s="5">
        <f>(N683+O683)*(1/General!$B$20)*((D683/100)*E683-(G683/100))*1000/B683</f>
        <v>68.424387670824913</v>
      </c>
      <c r="J683" s="5">
        <f t="shared" si="10"/>
        <v>0.55538736420554491</v>
      </c>
      <c r="K683" s="5">
        <f>MAX(Online_RAW!$L$2-Online_RAW!L683,0)</f>
        <v>0</v>
      </c>
      <c r="L683" s="5">
        <f>0.0039*(Online_RAW!M683)</f>
        <v>9.9995999999999992</v>
      </c>
      <c r="M683" s="10">
        <f>Online_RAW!$N$2-Online_RAW!N683</f>
        <v>0</v>
      </c>
      <c r="N683" s="5">
        <f>Online_RAW!C683*60</f>
        <v>117.681</v>
      </c>
      <c r="O683" s="5">
        <f>MAX(0, Online_RAW!D683*60)</f>
        <v>2.4995454545454541</v>
      </c>
      <c r="P683" s="5">
        <f>_xlfn.IFNA(VLOOKUP(A683,Sampling!$D$7:$E$14,2,FALSE),0)</f>
        <v>0</v>
      </c>
      <c r="Q683">
        <f>_xlfn.IFNA(VLOOKUP(A683,Refill!$D$6:$G$8,2,FALSE),0)</f>
        <v>0</v>
      </c>
    </row>
    <row r="684" spans="1:17" x14ac:dyDescent="0.25">
      <c r="A684" s="5">
        <f>ROUND((Online_RAW!B684-General!$B$10)*24,3)</f>
        <v>11.367000000000001</v>
      </c>
      <c r="B684" s="5">
        <f>General!$B$12+Online_ANA!K684/1000+Online_ANA!L684/1000+Online_ANA!M684/1000/General!$B$22-SUM($P$2:P684)/1000/General!$B$24+SUM($Q$2:Q684)/1000/General!$B$24</f>
        <v>1.0900815000000001</v>
      </c>
      <c r="C684" s="5">
        <f>Online_RAW!K684</f>
        <v>20.172000000000001</v>
      </c>
      <c r="D684" s="5">
        <f>Online_RAW!J684</f>
        <v>1.46</v>
      </c>
      <c r="E684" s="5">
        <f>(1-F684/100-G684/100)/(1-C684/100-D684/100-General!$B$17/100)</f>
        <v>0.99161310282651804</v>
      </c>
      <c r="F684" s="5">
        <f>N684*General!$B$14/(N684+O684)+O684*100/(N684+O684)</f>
        <v>22.679276849213185</v>
      </c>
      <c r="G684" s="5">
        <f>N684*General!$B$15/(N684+O684)</f>
        <v>3.9050870278175158E-2</v>
      </c>
      <c r="H684" s="5">
        <f>(N684+O684)*(1/General!$B$20)*((F684/100)-E684*(C684/100))*1000/B684</f>
        <v>131.35729101718701</v>
      </c>
      <c r="I684" s="5">
        <f>(N684+O684)*(1/General!$B$20)*((D684/100)*E684-(G684/100))*1000/B684</f>
        <v>69.13750229527075</v>
      </c>
      <c r="J684" s="5">
        <f t="shared" si="10"/>
        <v>0.52633166960046918</v>
      </c>
      <c r="K684" s="5">
        <f>MAX(Online_RAW!$L$2-Online_RAW!L684,0)</f>
        <v>0</v>
      </c>
      <c r="L684" s="5">
        <f>0.0039*(Online_RAW!M684)</f>
        <v>10.0815</v>
      </c>
      <c r="M684" s="10">
        <f>Online_RAW!$N$2-Online_RAW!N684</f>
        <v>0</v>
      </c>
      <c r="N684" s="5">
        <f>Online_RAW!C684*60</f>
        <v>117.069272727273</v>
      </c>
      <c r="O684" s="5">
        <f>MAX(0, Online_RAW!D684*60)</f>
        <v>2.8453636363636376</v>
      </c>
      <c r="P684" s="5">
        <f>_xlfn.IFNA(VLOOKUP(A684,Sampling!$D$7:$E$14,2,FALSE),0)</f>
        <v>0</v>
      </c>
      <c r="Q684">
        <f>_xlfn.IFNA(VLOOKUP(A684,Refill!$D$6:$G$8,2,FALSE),0)</f>
        <v>0</v>
      </c>
    </row>
    <row r="685" spans="1:17" x14ac:dyDescent="0.25">
      <c r="A685" s="5">
        <f>ROUND((Online_RAW!B685-General!$B$10)*24,3)</f>
        <v>11.382999999999999</v>
      </c>
      <c r="B685" s="5">
        <f>General!$B$12+Online_ANA!K685/1000+Online_ANA!L685/1000+Online_ANA!M685/1000/General!$B$22-SUM($P$2:P685)/1000/General!$B$24+SUM($Q$2:Q685)/1000/General!$B$24</f>
        <v>1.0900815000000001</v>
      </c>
      <c r="C685" s="5">
        <f>Online_RAW!K685</f>
        <v>20.329166666666701</v>
      </c>
      <c r="D685" s="5">
        <f>Online_RAW!J685</f>
        <v>1.48</v>
      </c>
      <c r="E685" s="5">
        <f>(1-F685/100-G685/100)/(1-C685/100-D685/100-General!$B$17/100)</f>
        <v>0.99245414968686296</v>
      </c>
      <c r="F685" s="5">
        <f>N685*General!$B$14/(N685+O685)+O685*100/(N685+O685)</f>
        <v>22.789615123289167</v>
      </c>
      <c r="G685" s="5">
        <f>N685*General!$B$15/(N685+O685)</f>
        <v>3.8995143877126687E-2</v>
      </c>
      <c r="H685" s="5">
        <f>(N685+O685)*(1/General!$B$20)*((F685/100)-E685*(C685/100))*1000/B685</f>
        <v>128.39426743027704</v>
      </c>
      <c r="I685" s="5">
        <f>(N685+O685)*(1/General!$B$20)*((D685/100)*E685-(G685/100))*1000/B685</f>
        <v>70.234681658331994</v>
      </c>
      <c r="J685" s="5">
        <f t="shared" si="10"/>
        <v>0.54702350084650075</v>
      </c>
      <c r="K685" s="5">
        <f>MAX(Online_RAW!$L$2-Online_RAW!L685,0)</f>
        <v>0</v>
      </c>
      <c r="L685" s="5">
        <f>0.0039*(Online_RAW!M685)</f>
        <v>10.0815</v>
      </c>
      <c r="M685" s="10">
        <f>Online_RAW!$N$2-Online_RAW!N685</f>
        <v>0</v>
      </c>
      <c r="N685" s="5">
        <f>Online_RAW!C685*60</f>
        <v>117.0021818181816</v>
      </c>
      <c r="O685" s="5">
        <f>MAX(0, Online_RAW!D685*60)</f>
        <v>3.0150000000000001</v>
      </c>
      <c r="P685" s="5">
        <f>_xlfn.IFNA(VLOOKUP(A685,Sampling!$D$7:$E$14,2,FALSE),0)</f>
        <v>0</v>
      </c>
      <c r="Q685">
        <f>_xlfn.IFNA(VLOOKUP(A685,Refill!$D$6:$G$8,2,FALSE),0)</f>
        <v>0</v>
      </c>
    </row>
    <row r="686" spans="1:17" x14ac:dyDescent="0.25">
      <c r="A686" s="5">
        <f>ROUND((Online_RAW!B686-General!$B$10)*24,3)</f>
        <v>11.4</v>
      </c>
      <c r="B686" s="5">
        <f>General!$B$12+Online_ANA!K686/1000+Online_ANA!L686/1000+Online_ANA!M686/1000/General!$B$22-SUM($P$2:P686)/1000/General!$B$24+SUM($Q$2:Q686)/1000/General!$B$24</f>
        <v>1.090234575</v>
      </c>
      <c r="C686" s="5">
        <f>Online_RAW!K686</f>
        <v>20.484999999999999</v>
      </c>
      <c r="D686" s="5">
        <f>Online_RAW!J686</f>
        <v>1.5</v>
      </c>
      <c r="E686" s="5">
        <f>(1-F686/100-G686/100)/(1-C686/100-D686/100-General!$B$17/100)</f>
        <v>0.99363344433656031</v>
      </c>
      <c r="F686" s="5">
        <f>N686*General!$B$14/(N686+O686)+O686*100/(N686+O686)</f>
        <v>22.872671191745674</v>
      </c>
      <c r="G686" s="5">
        <f>N686*General!$B$15/(N686+O686)</f>
        <v>3.8953196367805212E-2</v>
      </c>
      <c r="H686" s="5">
        <f>(N686+O686)*(1/General!$B$20)*((F686/100)-E686*(C686/100))*1000/B686</f>
        <v>123.54976038902178</v>
      </c>
      <c r="I686" s="5">
        <f>(N686+O686)*(1/General!$B$20)*((D686/100)*E686-(G686/100))*1000/B686</f>
        <v>71.217508844855431</v>
      </c>
      <c r="J686" s="5">
        <f t="shared" si="10"/>
        <v>0.57642773746069986</v>
      </c>
      <c r="K686" s="5">
        <f>MAX(Online_RAW!$L$2-Online_RAW!L686,0)</f>
        <v>0</v>
      </c>
      <c r="L686" s="5">
        <f>0.0039*(Online_RAW!M686)</f>
        <v>10.234575</v>
      </c>
      <c r="M686" s="10">
        <f>Online_RAW!$N$2-Online_RAW!N686</f>
        <v>0</v>
      </c>
      <c r="N686" s="5">
        <f>Online_RAW!C686*60</f>
        <v>116.75972727272701</v>
      </c>
      <c r="O686" s="5">
        <f>MAX(0, Online_RAW!D686*60)</f>
        <v>3.13772727272727</v>
      </c>
      <c r="P686" s="5">
        <f>_xlfn.IFNA(VLOOKUP(A686,Sampling!$D$7:$E$14,2,FALSE),0)</f>
        <v>0</v>
      </c>
      <c r="Q686">
        <f>_xlfn.IFNA(VLOOKUP(A686,Refill!$D$6:$G$8,2,FALSE),0)</f>
        <v>0</v>
      </c>
    </row>
    <row r="687" spans="1:17" x14ac:dyDescent="0.25">
      <c r="A687" s="5">
        <f>ROUND((Online_RAW!B687-General!$B$10)*24,3)</f>
        <v>11.417</v>
      </c>
      <c r="B687" s="5">
        <f>General!$B$12+Online_ANA!K687/1000+Online_ANA!L687/1000+Online_ANA!M687/1000/General!$B$22-SUM($P$2:P687)/1000/General!$B$24+SUM($Q$2:Q687)/1000/General!$B$24</f>
        <v>1.090234575</v>
      </c>
      <c r="C687" s="5">
        <f>Online_RAW!K687</f>
        <v>20.597999999999999</v>
      </c>
      <c r="D687" s="5">
        <f>Online_RAW!J687</f>
        <v>1.51</v>
      </c>
      <c r="E687" s="5">
        <f>(1-F687/100-G687/100)/(1-C687/100-D687/100-General!$B$17/100)</f>
        <v>0.99349172162383115</v>
      </c>
      <c r="F687" s="5">
        <f>N687*General!$B$14/(N687+O687)+O687*100/(N687+O687)</f>
        <v>23.005933152632025</v>
      </c>
      <c r="G687" s="5">
        <f>N687*General!$B$15/(N687+O687)</f>
        <v>3.8885892347155546E-2</v>
      </c>
      <c r="H687" s="5">
        <f>(N687+O687)*(1/General!$B$20)*((F687/100)-E687*(C687/100))*1000/B687</f>
        <v>124.86797891427859</v>
      </c>
      <c r="I687" s="5">
        <f>(N687+O687)*(1/General!$B$20)*((D687/100)*E687-(G687/100))*1000/B687</f>
        <v>71.781500765240949</v>
      </c>
      <c r="J687" s="5">
        <f t="shared" si="10"/>
        <v>0.57485915435949098</v>
      </c>
      <c r="K687" s="5">
        <f>MAX(Online_RAW!$L$2-Online_RAW!L687,0)</f>
        <v>0</v>
      </c>
      <c r="L687" s="5">
        <f>0.0039*(Online_RAW!M687)</f>
        <v>10.234575</v>
      </c>
      <c r="M687" s="10">
        <f>Online_RAW!$N$2-Online_RAW!N687</f>
        <v>0</v>
      </c>
      <c r="N687" s="5">
        <f>Online_RAW!C687*60</f>
        <v>116.694</v>
      </c>
      <c r="O687" s="5">
        <f>MAX(0, Online_RAW!D687*60)</f>
        <v>3.3433636363636379</v>
      </c>
      <c r="P687" s="5">
        <f>_xlfn.IFNA(VLOOKUP(A687,Sampling!$D$7:$E$14,2,FALSE),0)</f>
        <v>0</v>
      </c>
      <c r="Q687">
        <f>_xlfn.IFNA(VLOOKUP(A687,Refill!$D$6:$G$8,2,FALSE),0)</f>
        <v>0</v>
      </c>
    </row>
    <row r="688" spans="1:17" x14ac:dyDescent="0.25">
      <c r="A688" s="5">
        <f>ROUND((Online_RAW!B688-General!$B$10)*24,3)</f>
        <v>11.433</v>
      </c>
      <c r="B688" s="5">
        <f>General!$B$12+Online_ANA!K688/1000+Online_ANA!L688/1000+Online_ANA!M688/1000/General!$B$22-SUM($P$2:P688)/1000/General!$B$24+SUM($Q$2:Q688)/1000/General!$B$24</f>
        <v>1.0903827750000001</v>
      </c>
      <c r="C688" s="5">
        <f>Online_RAW!K688</f>
        <v>20.713999999999999</v>
      </c>
      <c r="D688" s="5">
        <f>Online_RAW!J688</f>
        <v>1.52</v>
      </c>
      <c r="E688" s="5">
        <f>(1-F688/100-G688/100)/(1-C688/100-D688/100-General!$B$17/100)</f>
        <v>0.99350746097459275</v>
      </c>
      <c r="F688" s="5">
        <f>N688*General!$B$14/(N688+O688)+O688*100/(N688+O688)</f>
        <v>23.12995857260228</v>
      </c>
      <c r="G688" s="5">
        <f>N688*General!$B$15/(N688+O688)</f>
        <v>3.8823253246160469E-2</v>
      </c>
      <c r="H688" s="5">
        <f>(N688+O688)*(1/General!$B$20)*((F688/100)-E688*(C688/100))*1000/B688</f>
        <v>125.24957875710466</v>
      </c>
      <c r="I688" s="5">
        <f>(N688+O688)*(1/General!$B$20)*((D688/100)*E688-(G688/100))*1000/B688</f>
        <v>72.254338476778614</v>
      </c>
      <c r="J688" s="5">
        <f t="shared" si="10"/>
        <v>0.57688288610455751</v>
      </c>
      <c r="K688" s="5">
        <f>MAX(Online_RAW!$L$2-Online_RAW!L688,0)</f>
        <v>0</v>
      </c>
      <c r="L688" s="5">
        <f>0.0039*(Online_RAW!M688)</f>
        <v>10.382774999999999</v>
      </c>
      <c r="M688" s="10">
        <f>Online_RAW!$N$2-Online_RAW!N688</f>
        <v>0</v>
      </c>
      <c r="N688" s="5">
        <f>Online_RAW!C688*60</f>
        <v>116.4905217391302</v>
      </c>
      <c r="O688" s="5">
        <f>MAX(0, Online_RAW!D688*60)</f>
        <v>3.5308695652173903</v>
      </c>
      <c r="P688" s="5">
        <f>_xlfn.IFNA(VLOOKUP(A688,Sampling!$D$7:$E$14,2,FALSE),0)</f>
        <v>0</v>
      </c>
      <c r="Q688">
        <f>_xlfn.IFNA(VLOOKUP(A688,Refill!$D$6:$G$8,2,FALSE),0)</f>
        <v>0</v>
      </c>
    </row>
    <row r="689" spans="1:17" x14ac:dyDescent="0.25">
      <c r="A689" s="5">
        <f>ROUND((Online_RAW!B689-General!$B$10)*24,3)</f>
        <v>11.45</v>
      </c>
      <c r="B689" s="5">
        <f>General!$B$12+Online_ANA!K689/1000+Online_ANA!L689/1000+Online_ANA!M689/1000/General!$B$22-SUM($P$2:P689)/1000/General!$B$24+SUM($Q$2:Q689)/1000/General!$B$24</f>
        <v>1.0904871</v>
      </c>
      <c r="C689" s="5">
        <f>Online_RAW!K689</f>
        <v>20.841000000000001</v>
      </c>
      <c r="D689" s="5">
        <f>Online_RAW!J689</f>
        <v>1.53</v>
      </c>
      <c r="E689" s="5">
        <f>(1-F689/100-G689/100)/(1-C689/100-D689/100-General!$B$17/100)</f>
        <v>0.99361643756742501</v>
      </c>
      <c r="F689" s="5">
        <f>N689*General!$B$14/(N689+O689)+O689*100/(N689+O689)</f>
        <v>23.257721030658214</v>
      </c>
      <c r="G689" s="5">
        <f>N689*General!$B$15/(N689+O689)</f>
        <v>3.8758726752192822E-2</v>
      </c>
      <c r="H689" s="5">
        <f>(N689+O689)*(1/General!$B$20)*((F689/100)-E689*(C689/100))*1000/B689</f>
        <v>125.2812867705223</v>
      </c>
      <c r="I689" s="5">
        <f>(N689+O689)*(1/General!$B$20)*((D689/100)*E689-(G689/100))*1000/B689</f>
        <v>72.791541061508596</v>
      </c>
      <c r="J689" s="5">
        <f t="shared" si="10"/>
        <v>0.58102485165913764</v>
      </c>
      <c r="K689" s="5">
        <f>MAX(Online_RAW!$L$2-Online_RAW!L689,0)</f>
        <v>0</v>
      </c>
      <c r="L689" s="5">
        <f>0.0039*(Online_RAW!M689)</f>
        <v>10.4871</v>
      </c>
      <c r="M689" s="10">
        <f>Online_RAW!$N$2-Online_RAW!N689</f>
        <v>0</v>
      </c>
      <c r="N689" s="5">
        <f>Online_RAW!C689*60</f>
        <v>116.3686956521742</v>
      </c>
      <c r="O689" s="5">
        <f>MAX(0, Online_RAW!D689*60)</f>
        <v>3.7267826086956544</v>
      </c>
      <c r="P689" s="5">
        <f>_xlfn.IFNA(VLOOKUP(A689,Sampling!$D$7:$E$14,2,FALSE),0)</f>
        <v>0</v>
      </c>
      <c r="Q689">
        <f>_xlfn.IFNA(VLOOKUP(A689,Refill!$D$6:$G$8,2,FALSE),0)</f>
        <v>0</v>
      </c>
    </row>
    <row r="690" spans="1:17" x14ac:dyDescent="0.25">
      <c r="A690" s="5">
        <f>ROUND((Online_RAW!B690-General!$B$10)*24,3)</f>
        <v>11.467000000000001</v>
      </c>
      <c r="B690" s="5">
        <f>General!$B$12+Online_ANA!K690/1000+Online_ANA!L690/1000+Online_ANA!M690/1000/General!$B$22-SUM($P$2:P690)/1000/General!$B$24+SUM($Q$2:Q690)/1000/General!$B$24</f>
        <v>1.0905729000000002</v>
      </c>
      <c r="C690" s="5">
        <f>Online_RAW!K690</f>
        <v>20.959</v>
      </c>
      <c r="D690" s="5">
        <f>Online_RAW!J690</f>
        <v>1.5449999999999999</v>
      </c>
      <c r="E690" s="5">
        <f>(1-F690/100-G690/100)/(1-C690/100-D690/100-General!$B$17/100)</f>
        <v>0.99334506609197526</v>
      </c>
      <c r="F690" s="5">
        <f>N690*General!$B$14/(N690+O690)+O690*100/(N690+O690)</f>
        <v>23.410862144363008</v>
      </c>
      <c r="G690" s="5">
        <f>N690*General!$B$15/(N690+O690)</f>
        <v>3.8681382755372216E-2</v>
      </c>
      <c r="H690" s="5">
        <f>(N690+O690)*(1/General!$B$20)*((F690/100)-E690*(C690/100))*1000/B690</f>
        <v>127.11167239378182</v>
      </c>
      <c r="I690" s="5">
        <f>(N690+O690)*(1/General!$B$20)*((D690/100)*E690-(G690/100))*1000/B690</f>
        <v>73.384241133748205</v>
      </c>
      <c r="J690" s="5">
        <f t="shared" si="10"/>
        <v>0.57732102608491909</v>
      </c>
      <c r="K690" s="5">
        <f>MAX(Online_RAW!$L$2-Online_RAW!L690,0)</f>
        <v>0</v>
      </c>
      <c r="L690" s="5">
        <f>0.0039*(Online_RAW!M690)</f>
        <v>10.572899999999999</v>
      </c>
      <c r="M690" s="10">
        <f>Online_RAW!$N$2-Online_RAW!N690</f>
        <v>0</v>
      </c>
      <c r="N690" s="5">
        <f>Online_RAW!C690*60</f>
        <v>115.95156521739119</v>
      </c>
      <c r="O690" s="5">
        <f>MAX(0, Online_RAW!D690*60)</f>
        <v>3.9526956521739125</v>
      </c>
      <c r="P690" s="5">
        <f>_xlfn.IFNA(VLOOKUP(A690,Sampling!$D$7:$E$14,2,FALSE),0)</f>
        <v>0</v>
      </c>
      <c r="Q690">
        <f>_xlfn.IFNA(VLOOKUP(A690,Refill!$D$6:$G$8,2,FALSE),0)</f>
        <v>0</v>
      </c>
    </row>
    <row r="691" spans="1:17" x14ac:dyDescent="0.25">
      <c r="A691" s="5">
        <f>ROUND((Online_RAW!B691-General!$B$10)*24,3)</f>
        <v>11.483000000000001</v>
      </c>
      <c r="B691" s="5">
        <f>General!$B$12+Online_ANA!K691/1000+Online_ANA!L691/1000+Online_ANA!M691/1000/General!$B$22-SUM($P$2:P691)/1000/General!$B$24+SUM($Q$2:Q691)/1000/General!$B$24</f>
        <v>1.0906509</v>
      </c>
      <c r="C691" s="5">
        <f>Online_RAW!K691</f>
        <v>21.068999999999999</v>
      </c>
      <c r="D691" s="5">
        <f>Online_RAW!J691</f>
        <v>1.56</v>
      </c>
      <c r="E691" s="5">
        <f>(1-F691/100-G691/100)/(1-C691/100-D691/100-General!$B$17/100)</f>
        <v>0.99349368281382855</v>
      </c>
      <c r="F691" s="5">
        <f>N691*General!$B$14/(N691+O691)+O691*100/(N691+O691)</f>
        <v>23.523652923590355</v>
      </c>
      <c r="G691" s="5">
        <f>N691*General!$B$15/(N691+O691)</f>
        <v>3.8624417715358413E-2</v>
      </c>
      <c r="H691" s="5">
        <f>(N691+O691)*(1/General!$B$20)*((F691/100)-E691*(C691/100))*1000/B691</f>
        <v>127.29409470236715</v>
      </c>
      <c r="I691" s="5">
        <f>(N691+O691)*(1/General!$B$20)*((D691/100)*E691-(G691/100))*1000/B691</f>
        <v>74.224466031003956</v>
      </c>
      <c r="J691" s="5">
        <f t="shared" si="10"/>
        <v>0.58309433917222941</v>
      </c>
      <c r="K691" s="5">
        <f>MAX(Online_RAW!$L$2-Online_RAW!L691,0)</f>
        <v>0</v>
      </c>
      <c r="L691" s="5">
        <f>0.0039*(Online_RAW!M691)</f>
        <v>10.6509</v>
      </c>
      <c r="M691" s="10">
        <f>Online_RAW!$N$2-Online_RAW!N691</f>
        <v>0</v>
      </c>
      <c r="N691" s="5">
        <f>Online_RAW!C691*60</f>
        <v>115.93773913043461</v>
      </c>
      <c r="O691" s="5">
        <f>MAX(0, Online_RAW!D691*60)</f>
        <v>4.1290434782608685</v>
      </c>
      <c r="P691" s="5">
        <f>_xlfn.IFNA(VLOOKUP(A691,Sampling!$D$7:$E$14,2,FALSE),0)</f>
        <v>0</v>
      </c>
      <c r="Q691">
        <f>_xlfn.IFNA(VLOOKUP(A691,Refill!$D$6:$G$8,2,FALSE),0)</f>
        <v>0</v>
      </c>
    </row>
    <row r="692" spans="1:17" x14ac:dyDescent="0.25">
      <c r="A692" s="5">
        <f>ROUND((Online_RAW!B692-General!$B$10)*24,3)</f>
        <v>11.5</v>
      </c>
      <c r="B692" s="5">
        <f>General!$B$12+Online_ANA!K692/1000+Online_ANA!L692/1000+Online_ANA!M692/1000/General!$B$22-SUM($P$2:P692)/1000/General!$B$24+SUM($Q$2:Q692)/1000/General!$B$24</f>
        <v>1.0907549000000001</v>
      </c>
      <c r="C692" s="5">
        <f>Online_RAW!K692</f>
        <v>21.1877777777778</v>
      </c>
      <c r="D692" s="5">
        <f>Online_RAW!J692</f>
        <v>1.57</v>
      </c>
      <c r="E692" s="5">
        <f>(1-F692/100-G692/100)/(1-C692/100-D692/100-General!$B$17/100)</f>
        <v>0.99302448295492418</v>
      </c>
      <c r="F692" s="5">
        <f>N692*General!$B$14/(N692+O692)+O692*100/(N692+O692)</f>
        <v>23.687714712387113</v>
      </c>
      <c r="G692" s="5">
        <f>N692*General!$B$15/(N692+O692)</f>
        <v>3.8541558226067113E-2</v>
      </c>
      <c r="H692" s="5">
        <f>(N692+O692)*(1/General!$B$20)*((F692/100)-E692*(C692/100))*1000/B692</f>
        <v>129.94467683626695</v>
      </c>
      <c r="I692" s="5">
        <f>(N692+O692)*(1/General!$B$20)*((D692/100)*E692-(G692/100))*1000/B692</f>
        <v>74.623008453408815</v>
      </c>
      <c r="J692" s="5">
        <f t="shared" si="10"/>
        <v>0.57426752884564403</v>
      </c>
      <c r="K692" s="5">
        <f>MAX(Online_RAW!$L$2-Online_RAW!L692,0)</f>
        <v>0</v>
      </c>
      <c r="L692" s="5">
        <f>0.0039*(Online_RAW!M692)</f>
        <v>10.754900000000012</v>
      </c>
      <c r="M692" s="10">
        <f>Online_RAW!$N$2-Online_RAW!N692</f>
        <v>0</v>
      </c>
      <c r="N692" s="5">
        <f>Online_RAW!C692*60</f>
        <v>115.611272727273</v>
      </c>
      <c r="O692" s="5">
        <f>MAX(0, Online_RAW!D692*60)</f>
        <v>4.3748181818181839</v>
      </c>
      <c r="P692" s="5">
        <f>_xlfn.IFNA(VLOOKUP(A692,Sampling!$D$7:$E$14,2,FALSE),0)</f>
        <v>0</v>
      </c>
      <c r="Q692">
        <f>_xlfn.IFNA(VLOOKUP(A692,Refill!$D$6:$G$8,2,FALSE),0)</f>
        <v>0</v>
      </c>
    </row>
    <row r="693" spans="1:17" x14ac:dyDescent="0.25">
      <c r="A693" s="5">
        <f>ROUND((Online_RAW!B693-General!$B$10)*24,3)</f>
        <v>11.516999999999999</v>
      </c>
      <c r="B693" s="5">
        <f>General!$B$12+Online_ANA!K693/1000+Online_ANA!L693/1000+Online_ANA!M693/1000/General!$B$22-SUM($P$2:P693)/1000/General!$B$24+SUM($Q$2:Q693)/1000/General!$B$24</f>
        <v>1.0908459000000001</v>
      </c>
      <c r="C693" s="5">
        <f>Online_RAW!K693</f>
        <v>21.297777777777799</v>
      </c>
      <c r="D693" s="5">
        <f>Online_RAW!J693</f>
        <v>1.58</v>
      </c>
      <c r="E693" s="5">
        <f>(1-F693/100-G693/100)/(1-C693/100-D693/100-General!$B$17/100)</f>
        <v>0.99226402711627482</v>
      </c>
      <c r="F693" s="5">
        <f>N693*General!$B$14/(N693+O693)+O693*100/(N693+O693)</f>
        <v>23.865286333765532</v>
      </c>
      <c r="G693" s="5">
        <f>N693*General!$B$15/(N693+O693)</f>
        <v>3.8451875589007312E-2</v>
      </c>
      <c r="H693" s="5">
        <f>(N693+O693)*(1/General!$B$20)*((F693/100)-E693*(C693/100))*1000/B693</f>
        <v>134.09491415300806</v>
      </c>
      <c r="I693" s="5">
        <f>(N693+O693)*(1/General!$B$20)*((D693/100)*E693-(G693/100))*1000/B693</f>
        <v>75.056610141386898</v>
      </c>
      <c r="J693" s="5">
        <f t="shared" si="10"/>
        <v>0.55972749313776415</v>
      </c>
      <c r="K693" s="5">
        <f>MAX(Online_RAW!$L$2-Online_RAW!L693,0)</f>
        <v>0</v>
      </c>
      <c r="L693" s="5">
        <f>0.0039*(Online_RAW!M693)</f>
        <v>10.8459</v>
      </c>
      <c r="M693" s="10">
        <f>Online_RAW!$N$2-Online_RAW!N693</f>
        <v>0</v>
      </c>
      <c r="N693" s="5">
        <f>Online_RAW!C693*60</f>
        <v>115.3531304347824</v>
      </c>
      <c r="O693" s="5">
        <f>MAX(0, Online_RAW!D693*60)</f>
        <v>4.64427272727273</v>
      </c>
      <c r="P693" s="5">
        <f>_xlfn.IFNA(VLOOKUP(A693,Sampling!$D$7:$E$14,2,FALSE),0)</f>
        <v>0</v>
      </c>
      <c r="Q693">
        <f>_xlfn.IFNA(VLOOKUP(A693,Refill!$D$6:$G$8,2,FALSE),0)</f>
        <v>0</v>
      </c>
    </row>
    <row r="694" spans="1:17" x14ac:dyDescent="0.25">
      <c r="A694" s="5">
        <f>ROUND((Online_RAW!B694-General!$B$10)*24,3)</f>
        <v>11.532999999999999</v>
      </c>
      <c r="B694" s="5">
        <f>General!$B$12+Online_ANA!K694/1000+Online_ANA!L694/1000+Online_ANA!M694/1000/General!$B$22-SUM($P$2:P694)/1000/General!$B$24+SUM($Q$2:Q694)/1000/General!$B$24</f>
        <v>1.0910067750000001</v>
      </c>
      <c r="C694" s="5">
        <f>Online_RAW!K694</f>
        <v>21.425999999999998</v>
      </c>
      <c r="D694" s="5">
        <f>Online_RAW!J694</f>
        <v>1.595</v>
      </c>
      <c r="E694" s="5">
        <f>(1-F694/100-G694/100)/(1-C694/100-D694/100-General!$B$17/100)</f>
        <v>0.9923536763366636</v>
      </c>
      <c r="F694" s="5">
        <f>N694*General!$B$14/(N694+O694)+O694*100/(N694+O694)</f>
        <v>24.000606619530689</v>
      </c>
      <c r="G694" s="5">
        <f>N694*General!$B$15/(N694+O694)</f>
        <v>3.8383532010338034E-2</v>
      </c>
      <c r="H694" s="5">
        <f>(N694+O694)*(1/General!$B$20)*((F694/100)-E694*(C694/100))*1000/B694</f>
        <v>134.12270406732912</v>
      </c>
      <c r="I694" s="5">
        <f>(N694+O694)*(1/General!$B$20)*((D694/100)*E694-(G694/100))*1000/B694</f>
        <v>75.642376847037724</v>
      </c>
      <c r="J694" s="5">
        <f t="shared" si="10"/>
        <v>0.56397891298900082</v>
      </c>
      <c r="K694" s="5">
        <f>MAX(Online_RAW!$L$2-Online_RAW!L694,0)</f>
        <v>0</v>
      </c>
      <c r="L694" s="5">
        <f>0.0039*(Online_RAW!M694)</f>
        <v>11.006774999999999</v>
      </c>
      <c r="M694" s="10">
        <f>Online_RAW!$N$2-Online_RAW!N694</f>
        <v>0</v>
      </c>
      <c r="N694" s="5">
        <f>Online_RAW!C694*60</f>
        <v>114.9294545454546</v>
      </c>
      <c r="O694" s="5">
        <f>MAX(0, Online_RAW!D694*60)</f>
        <v>4.8400909090909083</v>
      </c>
      <c r="P694" s="5">
        <f>_xlfn.IFNA(VLOOKUP(A694,Sampling!$D$7:$E$14,2,FALSE),0)</f>
        <v>0</v>
      </c>
      <c r="Q694">
        <f>_xlfn.IFNA(VLOOKUP(A694,Refill!$D$6:$G$8,2,FALSE),0)</f>
        <v>0</v>
      </c>
    </row>
    <row r="695" spans="1:17" x14ac:dyDescent="0.25">
      <c r="A695" s="5">
        <f>ROUND((Online_RAW!B695-General!$B$10)*24,3)</f>
        <v>11.55</v>
      </c>
      <c r="B695" s="5">
        <f>General!$B$12+Online_ANA!K695/1000+Online_ANA!L695/1000+Online_ANA!M695/1000/General!$B$22-SUM($P$2:P695)/1000/General!$B$24+SUM($Q$2:Q695)/1000/General!$B$24</f>
        <v>1.0911345000000001</v>
      </c>
      <c r="C695" s="5">
        <f>Online_RAW!K695</f>
        <v>21.5622222222222</v>
      </c>
      <c r="D695" s="5">
        <f>Online_RAW!J695</f>
        <v>1.6</v>
      </c>
      <c r="E695" s="5">
        <f>(1-F695/100-G695/100)/(1-C695/100-D695/100-General!$B$17/100)</f>
        <v>0.99047790871342911</v>
      </c>
      <c r="F695" s="5">
        <f>N695*General!$B$14/(N695+O695)+O695*100/(N695+O695)</f>
        <v>24.284210430756659</v>
      </c>
      <c r="G695" s="5">
        <f>N695*General!$B$15/(N695+O695)</f>
        <v>3.8240297762244108E-2</v>
      </c>
      <c r="H695" s="5">
        <f>(N695+O695)*(1/General!$B$20)*((F695/100)-E695*(C695/100))*1000/B695</f>
        <v>143.83454120030609</v>
      </c>
      <c r="I695" s="5">
        <f>(N695+O695)*(1/General!$B$20)*((D695/100)*E695-(G695/100))*1000/B695</f>
        <v>75.989202119585471</v>
      </c>
      <c r="J695" s="5">
        <f t="shared" si="10"/>
        <v>0.52830983076423754</v>
      </c>
      <c r="K695" s="5">
        <f>MAX(Online_RAW!$L$2-Online_RAW!L695,0)</f>
        <v>0</v>
      </c>
      <c r="L695" s="5">
        <f>0.0039*(Online_RAW!M695)</f>
        <v>11.134499999999999</v>
      </c>
      <c r="M695" s="10">
        <f>Online_RAW!$N$2-Online_RAW!N695</f>
        <v>0</v>
      </c>
      <c r="N695" s="5">
        <f>Online_RAW!C695*60</f>
        <v>114.88254545454541</v>
      </c>
      <c r="O695" s="5">
        <f>MAX(0, Online_RAW!D695*60)</f>
        <v>5.286545454545454</v>
      </c>
      <c r="P695" s="5">
        <f>_xlfn.IFNA(VLOOKUP(A695,Sampling!$D$7:$E$14,2,FALSE),0)</f>
        <v>0</v>
      </c>
      <c r="Q695">
        <f>_xlfn.IFNA(VLOOKUP(A695,Refill!$D$6:$G$8,2,FALSE),0)</f>
        <v>0</v>
      </c>
    </row>
    <row r="696" spans="1:17" x14ac:dyDescent="0.25">
      <c r="A696" s="5">
        <f>ROUND((Online_RAW!B696-General!$B$10)*24,3)</f>
        <v>11.567</v>
      </c>
      <c r="B696" s="5">
        <f>General!$B$12+Online_ANA!K696/1000+Online_ANA!L696/1000+Online_ANA!M696/1000/General!$B$22-SUM($P$2:P696)/1000/General!$B$24+SUM($Q$2:Q696)/1000/General!$B$24</f>
        <v>1.0912255</v>
      </c>
      <c r="C696" s="5">
        <f>Online_RAW!K696</f>
        <v>21.706923076923101</v>
      </c>
      <c r="D696" s="5">
        <f>Online_RAW!J696</f>
        <v>1.62</v>
      </c>
      <c r="E696" s="5">
        <f>(1-F696/100-G696/100)/(1-C696/100-D696/100-General!$B$17/100)</f>
        <v>0.99177077089546894</v>
      </c>
      <c r="F696" s="5">
        <f>N696*General!$B$14/(N696+O696)+O696*100/(N696+O696)</f>
        <v>24.348807303553954</v>
      </c>
      <c r="G696" s="5">
        <f>N696*General!$B$15/(N696+O696)</f>
        <v>3.8207673079013155E-2</v>
      </c>
      <c r="H696" s="5">
        <f>(N696+O696)*(1/General!$B$20)*((F696/100)-E696*(C696/100))*1000/B696</f>
        <v>138.39584820834412</v>
      </c>
      <c r="I696" s="5">
        <f>(N696+O696)*(1/General!$B$20)*((D696/100)*E696-(G696/100))*1000/B696</f>
        <v>76.960573146627269</v>
      </c>
      <c r="J696" s="5">
        <f t="shared" si="10"/>
        <v>0.55609018726319848</v>
      </c>
      <c r="K696" s="5">
        <f>MAX(Online_RAW!$L$2-Online_RAW!L696,0)</f>
        <v>0</v>
      </c>
      <c r="L696" s="5">
        <f>0.0039*(Online_RAW!M696)</f>
        <v>11.225499999999988</v>
      </c>
      <c r="M696" s="10">
        <f>Online_RAW!$N$2-Online_RAW!N696</f>
        <v>0</v>
      </c>
      <c r="N696" s="5">
        <f>Online_RAW!C696*60</f>
        <v>114.6354782608698</v>
      </c>
      <c r="O696" s="5">
        <f>MAX(0, Online_RAW!D696*60)</f>
        <v>5.377565217391302</v>
      </c>
      <c r="P696" s="5">
        <f>_xlfn.IFNA(VLOOKUP(A696,Sampling!$D$7:$E$14,2,FALSE),0)</f>
        <v>0</v>
      </c>
      <c r="Q696">
        <f>_xlfn.IFNA(VLOOKUP(A696,Refill!$D$6:$G$8,2,FALSE),0)</f>
        <v>0</v>
      </c>
    </row>
    <row r="697" spans="1:17" x14ac:dyDescent="0.25">
      <c r="A697" s="5">
        <f>ROUND((Online_RAW!B697-General!$B$10)*24,3)</f>
        <v>11.583</v>
      </c>
      <c r="B697" s="5">
        <f>General!$B$12+Online_ANA!K697/1000+Online_ANA!L697/1000+Online_ANA!M697/1000/General!$B$22-SUM($P$2:P697)/1000/General!$B$24+SUM($Q$2:Q697)/1000/General!$B$24</f>
        <v>1.0912255</v>
      </c>
      <c r="C697" s="5">
        <f>Online_RAW!K697</f>
        <v>21.86</v>
      </c>
      <c r="D697" s="5">
        <f>Online_RAW!J697</f>
        <v>1.645</v>
      </c>
      <c r="E697" s="5">
        <f>(1-F697/100-G697/100)/(1-C697/100-D697/100-General!$B$17/100)</f>
        <v>0.99222323149318647</v>
      </c>
      <c r="F697" s="5">
        <f>N697*General!$B$14/(N697+O697)+O697*100/(N697+O697)</f>
        <v>24.4910754462277</v>
      </c>
      <c r="G697" s="5">
        <f>N697*General!$B$15/(N697+O697)</f>
        <v>3.8135820481703185E-2</v>
      </c>
      <c r="H697" s="5">
        <f>(N697+O697)*(1/General!$B$20)*((F697/100)-E697*(C697/100))*1000/B697</f>
        <v>137.43391489599986</v>
      </c>
      <c r="I697" s="5">
        <f>(N697+O697)*(1/General!$B$20)*((D697/100)*E697-(G697/100))*1000/B697</f>
        <v>78.21262376160017</v>
      </c>
      <c r="J697" s="5">
        <f t="shared" ref="J697:J760" si="11">I697/H697</f>
        <v>0.56909259858300532</v>
      </c>
      <c r="K697" s="5">
        <f>MAX(Online_RAW!$L$2-Online_RAW!L697,0)</f>
        <v>0</v>
      </c>
      <c r="L697" s="5">
        <f>0.0039*(Online_RAW!M697)</f>
        <v>11.225499999999988</v>
      </c>
      <c r="M697" s="10">
        <f>Online_RAW!$N$2-Online_RAW!N697</f>
        <v>0</v>
      </c>
      <c r="N697" s="5">
        <f>Online_RAW!C697*60</f>
        <v>114.4131818181816</v>
      </c>
      <c r="O697" s="5">
        <f>MAX(0, Online_RAW!D697*60)</f>
        <v>5.5928181818181839</v>
      </c>
      <c r="P697" s="5">
        <f>_xlfn.IFNA(VLOOKUP(A697,Sampling!$D$7:$E$14,2,FALSE),0)</f>
        <v>0</v>
      </c>
      <c r="Q697">
        <f>_xlfn.IFNA(VLOOKUP(A697,Refill!$D$6:$G$8,2,FALSE),0)</f>
        <v>0</v>
      </c>
    </row>
    <row r="698" spans="1:17" x14ac:dyDescent="0.25">
      <c r="A698" s="5">
        <f>ROUND((Online_RAW!B698-General!$B$10)*24,3)</f>
        <v>11.6</v>
      </c>
      <c r="B698" s="5">
        <f>General!$B$12+Online_ANA!K698/1000+Online_ANA!L698/1000+Online_ANA!M698/1000/General!$B$22-SUM($P$2:P698)/1000/General!$B$24+SUM($Q$2:Q698)/1000/General!$B$24</f>
        <v>1.0913607000000001</v>
      </c>
      <c r="C698" s="5">
        <f>Online_RAW!K698</f>
        <v>21.994545454545499</v>
      </c>
      <c r="D698" s="5">
        <f>Online_RAW!J698</f>
        <v>1.66</v>
      </c>
      <c r="E698" s="5">
        <f>(1-F698/100-G698/100)/(1-C698/100-D698/100-General!$B$17/100)</f>
        <v>0.99295354122038038</v>
      </c>
      <c r="F698" s="5">
        <f>N698*General!$B$14/(N698+O698)+O698*100/(N698+O698)</f>
        <v>24.58406505616102</v>
      </c>
      <c r="G698" s="5">
        <f>N698*General!$B$15/(N698+O698)</f>
        <v>3.8088856032241908E-2</v>
      </c>
      <c r="H698" s="5">
        <f>(N698+O698)*(1/General!$B$20)*((F698/100)-E698*(C698/100))*1000/B698</f>
        <v>134.42002205903006</v>
      </c>
      <c r="I698" s="5">
        <f>(N698+O698)*(1/General!$B$20)*((D698/100)*E698-(G698/100))*1000/B698</f>
        <v>78.86491067472268</v>
      </c>
      <c r="J698" s="5">
        <f t="shared" si="11"/>
        <v>0.58670508653903841</v>
      </c>
      <c r="K698" s="5">
        <f>MAX(Online_RAW!$L$2-Online_RAW!L698,0)</f>
        <v>0</v>
      </c>
      <c r="L698" s="5">
        <f>0.0039*(Online_RAW!M698)</f>
        <v>11.3607</v>
      </c>
      <c r="M698" s="10">
        <f>Online_RAW!$N$2-Online_RAW!N698</f>
        <v>0</v>
      </c>
      <c r="N698" s="5">
        <f>Online_RAW!C698*60</f>
        <v>114.0842857142856</v>
      </c>
      <c r="O698" s="5">
        <f>MAX(0, Online_RAW!D698*60)</f>
        <v>5.7242857142857133</v>
      </c>
      <c r="P698" s="5">
        <f>_xlfn.IFNA(VLOOKUP(A698,Sampling!$D$7:$E$14,2,FALSE),0)</f>
        <v>0</v>
      </c>
      <c r="Q698">
        <f>_xlfn.IFNA(VLOOKUP(A698,Refill!$D$6:$G$8,2,FALSE),0)</f>
        <v>0</v>
      </c>
    </row>
    <row r="699" spans="1:17" x14ac:dyDescent="0.25">
      <c r="A699" s="5">
        <f>ROUND((Online_RAW!B699-General!$B$10)*24,3)</f>
        <v>11.617000000000001</v>
      </c>
      <c r="B699" s="5">
        <f>General!$B$12+Online_ANA!K699/1000+Online_ANA!L699/1000+Online_ANA!M699/1000/General!$B$22-SUM($P$2:P699)/1000/General!$B$24+SUM($Q$2:Q699)/1000/General!$B$24</f>
        <v>1.0913607000000001</v>
      </c>
      <c r="C699" s="5">
        <f>Online_RAW!K699</f>
        <v>22.11</v>
      </c>
      <c r="D699" s="5">
        <f>Online_RAW!J699</f>
        <v>1.67</v>
      </c>
      <c r="E699" s="5">
        <f>(1-F699/100-G699/100)/(1-C699/100-D699/100-General!$B$17/100)</f>
        <v>0.99099804119396206</v>
      </c>
      <c r="F699" s="5">
        <f>N699*General!$B$14/(N699+O699)+O699*100/(N699+O699)</f>
        <v>24.856975507087814</v>
      </c>
      <c r="G699" s="5">
        <f>N699*General!$B$15/(N699+O699)</f>
        <v>3.7951022471167772E-2</v>
      </c>
      <c r="H699" s="5">
        <f>(N699+O699)*(1/General!$B$20)*((F699/100)-E699*(C699/100))*1000/B699</f>
        <v>144.60427004951958</v>
      </c>
      <c r="I699" s="5">
        <f>(N699+O699)*(1/General!$B$20)*((D699/100)*E699-(G699/100))*1000/B699</f>
        <v>79.370901600331905</v>
      </c>
      <c r="J699" s="5">
        <f t="shared" si="11"/>
        <v>0.54888352586788358</v>
      </c>
      <c r="K699" s="5">
        <f>MAX(Online_RAW!$L$2-Online_RAW!L699,0)</f>
        <v>0</v>
      </c>
      <c r="L699" s="5">
        <f>0.0039*(Online_RAW!M699)</f>
        <v>11.3607</v>
      </c>
      <c r="M699" s="10">
        <f>Online_RAW!$N$2-Online_RAW!N699</f>
        <v>0</v>
      </c>
      <c r="N699" s="5">
        <f>Online_RAW!C699*60</f>
        <v>113.9195454545454</v>
      </c>
      <c r="O699" s="5">
        <f>MAX(0, Online_RAW!D699*60)</f>
        <v>6.1505217391304408</v>
      </c>
      <c r="P699" s="5">
        <f>_xlfn.IFNA(VLOOKUP(A699,Sampling!$D$7:$E$14,2,FALSE),0)</f>
        <v>0</v>
      </c>
      <c r="Q699">
        <f>_xlfn.IFNA(VLOOKUP(A699,Refill!$D$6:$G$8,2,FALSE),0)</f>
        <v>0</v>
      </c>
    </row>
    <row r="700" spans="1:17" x14ac:dyDescent="0.25">
      <c r="A700" s="5">
        <f>ROUND((Online_RAW!B700-General!$B$10)*24,3)</f>
        <v>11.632999999999999</v>
      </c>
      <c r="B700" s="5">
        <f>General!$B$12+Online_ANA!K700/1000+Online_ANA!L700/1000+Online_ANA!M700/1000/General!$B$22-SUM($P$2:P700)/1000/General!$B$24+SUM($Q$2:Q700)/1000/General!$B$24</f>
        <v>1.0915362000000002</v>
      </c>
      <c r="C700" s="5">
        <f>Online_RAW!K700</f>
        <v>22.204999999999998</v>
      </c>
      <c r="D700" s="5">
        <f>Online_RAW!J700</f>
        <v>1.6850000000000001</v>
      </c>
      <c r="E700" s="5">
        <f>(1-F700/100-G700/100)/(1-C700/100-D700/100-General!$B$17/100)</f>
        <v>0.9890164029448445</v>
      </c>
      <c r="F700" s="5">
        <f>N700*General!$B$14/(N700+O700)+O700*100/(N700+O700)</f>
        <v>25.116081200593825</v>
      </c>
      <c r="G700" s="5">
        <f>N700*General!$B$15/(N700+O700)</f>
        <v>3.7820161009801102E-2</v>
      </c>
      <c r="H700" s="5">
        <f>(N700+O700)*(1/General!$B$20)*((F700/100)-E700*(C700/100))*1000/B700</f>
        <v>154.69282590442927</v>
      </c>
      <c r="I700" s="5">
        <f>(N700+O700)*(1/General!$B$20)*((D700/100)*E700-(G700/100))*1000/B700</f>
        <v>79.856160443600032</v>
      </c>
      <c r="J700" s="5">
        <f t="shared" si="11"/>
        <v>0.51622407165110518</v>
      </c>
      <c r="K700" s="5">
        <f>MAX(Online_RAW!$L$2-Online_RAW!L700,0)</f>
        <v>0</v>
      </c>
      <c r="L700" s="5">
        <f>0.0039*(Online_RAW!M700)</f>
        <v>11.536199999999999</v>
      </c>
      <c r="M700" s="10">
        <f>Online_RAW!$N$2-Online_RAW!N700</f>
        <v>0</v>
      </c>
      <c r="N700" s="5">
        <f>Online_RAW!C700*60</f>
        <v>113.4215454545454</v>
      </c>
      <c r="O700" s="5">
        <f>MAX(0, Online_RAW!D700*60)</f>
        <v>6.5372727272726996</v>
      </c>
      <c r="P700" s="5">
        <f>_xlfn.IFNA(VLOOKUP(A700,Sampling!$D$7:$E$14,2,FALSE),0)</f>
        <v>0</v>
      </c>
      <c r="Q700">
        <f>_xlfn.IFNA(VLOOKUP(A700,Refill!$D$6:$G$8,2,FALSE),0)</f>
        <v>0</v>
      </c>
    </row>
    <row r="701" spans="1:17" x14ac:dyDescent="0.25">
      <c r="A701" s="5">
        <f>ROUND((Online_RAW!B701-General!$B$10)*24,3)</f>
        <v>11.65</v>
      </c>
      <c r="B701" s="5">
        <f>General!$B$12+Online_ANA!K701/1000+Online_ANA!L701/1000+Online_ANA!M701/1000/General!$B$22-SUM($P$2:P701)/1000/General!$B$24+SUM($Q$2:Q701)/1000/General!$B$24</f>
        <v>1.0916756250000001</v>
      </c>
      <c r="C701" s="5">
        <f>Online_RAW!K701</f>
        <v>22.35</v>
      </c>
      <c r="D701" s="5">
        <f>Online_RAW!J701</f>
        <v>1.7050000000000001</v>
      </c>
      <c r="E701" s="5">
        <f>(1-F701/100-G701/100)/(1-C701/100-D701/100-General!$B$17/100)</f>
        <v>0.98882689032062066</v>
      </c>
      <c r="F701" s="5">
        <f>N701*General!$B$14/(N701+O701)+O701*100/(N701+O701)</f>
        <v>25.293669133546942</v>
      </c>
      <c r="G701" s="5">
        <f>N701*General!$B$15/(N701+O701)</f>
        <v>3.7730470134572251E-2</v>
      </c>
      <c r="H701" s="5">
        <f>(N701+O701)*(1/General!$B$20)*((F701/100)-E701*(C701/100))*1000/B701</f>
        <v>156.74776730889826</v>
      </c>
      <c r="I701" s="5">
        <f>(N701+O701)*(1/General!$B$20)*((D701/100)*E701-(G701/100))*1000/B701</f>
        <v>80.903008529768059</v>
      </c>
      <c r="J701" s="5">
        <f t="shared" si="11"/>
        <v>0.51613499776577265</v>
      </c>
      <c r="K701" s="5">
        <f>MAX(Online_RAW!$L$2-Online_RAW!L701,0)</f>
        <v>0</v>
      </c>
      <c r="L701" s="5">
        <f>0.0039*(Online_RAW!M701)</f>
        <v>11.675625</v>
      </c>
      <c r="M701" s="10">
        <f>Online_RAW!$N$2-Online_RAW!N701</f>
        <v>0</v>
      </c>
      <c r="N701" s="5">
        <f>Online_RAW!C701*60</f>
        <v>113.29085714285701</v>
      </c>
      <c r="O701" s="5">
        <f>MAX(0, Online_RAW!D701*60)</f>
        <v>6.8145714285713996</v>
      </c>
      <c r="P701" s="5">
        <f>_xlfn.IFNA(VLOOKUP(A701,Sampling!$D$7:$E$14,2,FALSE),0)</f>
        <v>0</v>
      </c>
      <c r="Q701">
        <f>_xlfn.IFNA(VLOOKUP(A701,Refill!$D$6:$G$8,2,FALSE),0)</f>
        <v>0</v>
      </c>
    </row>
    <row r="702" spans="1:17" x14ac:dyDescent="0.25">
      <c r="A702" s="5">
        <f>ROUND((Online_RAW!B702-General!$B$10)*24,3)</f>
        <v>11.667</v>
      </c>
      <c r="B702" s="5">
        <f>General!$B$12+Online_ANA!K702/1000+Online_ANA!L702/1000+Online_ANA!M702/1000/General!$B$22-SUM($P$2:P702)/1000/General!$B$24+SUM($Q$2:Q702)/1000/General!$B$24</f>
        <v>1.0917819</v>
      </c>
      <c r="C702" s="5">
        <f>Online_RAW!K702</f>
        <v>22.507272727272699</v>
      </c>
      <c r="D702" s="5">
        <f>Online_RAW!J702</f>
        <v>1.7166666666666699</v>
      </c>
      <c r="E702" s="5">
        <f>(1-F702/100-G702/100)/(1-C702/100-D702/100-General!$B$17/100)</f>
        <v>0.98916531292694443</v>
      </c>
      <c r="F702" s="5">
        <f>N702*General!$B$14/(N702+O702)+O702*100/(N702+O702)</f>
        <v>25.435294578042175</v>
      </c>
      <c r="G702" s="5">
        <f>N702*General!$B$15/(N702+O702)</f>
        <v>3.7658942132301941E-2</v>
      </c>
      <c r="H702" s="5">
        <f>(N702+O702)*(1/General!$B$20)*((F702/100)-E702*(C702/100))*1000/B702</f>
        <v>155.52777348153927</v>
      </c>
      <c r="I702" s="5">
        <f>(N702+O702)*(1/General!$B$20)*((D702/100)*E702-(G702/100))*1000/B702</f>
        <v>81.41527954313635</v>
      </c>
      <c r="J702" s="5">
        <f t="shared" si="11"/>
        <v>0.52347743249086076</v>
      </c>
      <c r="K702" s="5">
        <f>MAX(Online_RAW!$L$2-Online_RAW!L702,0)</f>
        <v>0</v>
      </c>
      <c r="L702" s="5">
        <f>0.0039*(Online_RAW!M702)</f>
        <v>11.7819</v>
      </c>
      <c r="M702" s="10">
        <f>Online_RAW!$N$2-Online_RAW!N702</f>
        <v>0</v>
      </c>
      <c r="N702" s="5">
        <f>Online_RAW!C702*60</f>
        <v>112.96773913043459</v>
      </c>
      <c r="O702" s="5">
        <f>MAX(0, Online_RAW!D702*60)</f>
        <v>7.0226086956521998</v>
      </c>
      <c r="P702" s="5">
        <f>_xlfn.IFNA(VLOOKUP(A702,Sampling!$D$7:$E$14,2,FALSE),0)</f>
        <v>0</v>
      </c>
      <c r="Q702">
        <f>_xlfn.IFNA(VLOOKUP(A702,Refill!$D$6:$G$8,2,FALSE),0)</f>
        <v>0</v>
      </c>
    </row>
    <row r="703" spans="1:17" x14ac:dyDescent="0.25">
      <c r="A703" s="5">
        <f>ROUND((Online_RAW!B703-General!$B$10)*24,3)</f>
        <v>11.683</v>
      </c>
      <c r="B703" s="5">
        <f>General!$B$12+Online_ANA!K703/1000+Online_ANA!L703/1000+Online_ANA!M703/1000/General!$B$22-SUM($P$2:P703)/1000/General!$B$24+SUM($Q$2:Q703)/1000/General!$B$24</f>
        <v>1.0918482</v>
      </c>
      <c r="C703" s="5">
        <f>Online_RAW!K703</f>
        <v>22.682727272727298</v>
      </c>
      <c r="D703" s="5">
        <f>Online_RAW!J703</f>
        <v>1.7350000000000001</v>
      </c>
      <c r="E703" s="5">
        <f>(1-F703/100-G703/100)/(1-C703/100-D703/100-General!$B$17/100)</f>
        <v>0.9893270726623189</v>
      </c>
      <c r="F703" s="5">
        <f>N703*General!$B$14/(N703+O703)+O703*100/(N703+O703)</f>
        <v>25.614917368143566</v>
      </c>
      <c r="G703" s="5">
        <f>N703*General!$B$15/(N703+O703)</f>
        <v>3.7568223551442639E-2</v>
      </c>
      <c r="H703" s="5">
        <f>(N703+O703)*(1/General!$B$20)*((F703/100)-E703*(C703/100))*1000/B703</f>
        <v>155.65701594559454</v>
      </c>
      <c r="I703" s="5">
        <f>(N703+O703)*(1/General!$B$20)*((D703/100)*E703-(G703/100))*1000/B703</f>
        <v>82.32880633711126</v>
      </c>
      <c r="J703" s="5">
        <f t="shared" si="11"/>
        <v>0.52891163200691793</v>
      </c>
      <c r="K703" s="5">
        <f>MAX(Online_RAW!$L$2-Online_RAW!L703,0)</f>
        <v>0</v>
      </c>
      <c r="L703" s="5">
        <f>0.0039*(Online_RAW!M703)</f>
        <v>11.8482</v>
      </c>
      <c r="M703" s="10">
        <f>Online_RAW!$N$2-Online_RAW!N703</f>
        <v>0</v>
      </c>
      <c r="N703" s="5">
        <f>Online_RAW!C703*60</f>
        <v>112.71081818181841</v>
      </c>
      <c r="O703" s="5">
        <f>MAX(0, Online_RAW!D703*60)</f>
        <v>7.2957272727273006</v>
      </c>
      <c r="P703" s="5">
        <f>_xlfn.IFNA(VLOOKUP(A703,Sampling!$D$7:$E$14,2,FALSE),0)</f>
        <v>0</v>
      </c>
      <c r="Q703">
        <f>_xlfn.IFNA(VLOOKUP(A703,Refill!$D$6:$G$8,2,FALSE),0)</f>
        <v>0</v>
      </c>
    </row>
    <row r="704" spans="1:17" x14ac:dyDescent="0.25">
      <c r="A704" s="5">
        <f>ROUND((Online_RAW!B704-General!$B$10)*24,3)</f>
        <v>11.7</v>
      </c>
      <c r="B704" s="5">
        <f>General!$B$12+Online_ANA!K704/1000+Online_ANA!L704/1000+Online_ANA!M704/1000/General!$B$22-SUM($P$2:P704)/1000/General!$B$24+SUM($Q$2:Q704)/1000/General!$B$24</f>
        <v>1.0918482</v>
      </c>
      <c r="C704" s="5">
        <f>Online_RAW!K704</f>
        <v>22.837</v>
      </c>
      <c r="D704" s="5">
        <f>Online_RAW!J704</f>
        <v>1.7549999999999999</v>
      </c>
      <c r="E704" s="5">
        <f>(1-F704/100-G704/100)/(1-C704/100-D704/100-General!$B$17/100)</f>
        <v>0.99097269050338643</v>
      </c>
      <c r="F704" s="5">
        <f>N704*General!$B$14/(N704+O704)+O704*100/(N704+O704)</f>
        <v>25.663974167444422</v>
      </c>
      <c r="G704" s="5">
        <f>N704*General!$B$15/(N704+O704)</f>
        <v>3.7543447390179584E-2</v>
      </c>
      <c r="H704" s="5">
        <f>(N704+O704)*(1/General!$B$20)*((F704/100)-E704*(C704/100))*1000/B704</f>
        <v>148.14609501314237</v>
      </c>
      <c r="I704" s="5">
        <f>(N704+O704)*(1/General!$B$20)*((D704/100)*E704-(G704/100))*1000/B704</f>
        <v>83.111289108223204</v>
      </c>
      <c r="J704" s="5">
        <f t="shared" si="11"/>
        <v>0.56100897631388946</v>
      </c>
      <c r="K704" s="5">
        <f>MAX(Online_RAW!$L$2-Online_RAW!L704,0)</f>
        <v>0</v>
      </c>
      <c r="L704" s="5">
        <f>0.0039*(Online_RAW!M704)</f>
        <v>11.8482</v>
      </c>
      <c r="M704" s="10">
        <f>Online_RAW!$N$2-Online_RAW!N704</f>
        <v>0</v>
      </c>
      <c r="N704" s="5">
        <f>Online_RAW!C704*60</f>
        <v>112.1901818181816</v>
      </c>
      <c r="O704" s="5">
        <f>MAX(0, Online_RAW!D704*60)</f>
        <v>7.3408571428571401</v>
      </c>
      <c r="P704" s="5">
        <f>_xlfn.IFNA(VLOOKUP(A704,Sampling!$D$7:$E$14,2,FALSE),0)</f>
        <v>0</v>
      </c>
      <c r="Q704">
        <f>_xlfn.IFNA(VLOOKUP(A704,Refill!$D$6:$G$8,2,FALSE),0)</f>
        <v>0</v>
      </c>
    </row>
    <row r="705" spans="1:17" x14ac:dyDescent="0.25">
      <c r="A705" s="5">
        <f>ROUND((Online_RAW!B705-General!$B$10)*24,3)</f>
        <v>11.717000000000001</v>
      </c>
      <c r="B705" s="5">
        <f>General!$B$12+Online_ANA!K705/1000+Online_ANA!L705/1000+Online_ANA!M705/1000/General!$B$22-SUM($P$2:P705)/1000/General!$B$24+SUM($Q$2:Q705)/1000/General!$B$24</f>
        <v>1.092030525</v>
      </c>
      <c r="C705" s="5">
        <f>Online_RAW!K705</f>
        <v>22.978999999999999</v>
      </c>
      <c r="D705" s="5">
        <f>Online_RAW!J705</f>
        <v>1.77</v>
      </c>
      <c r="E705" s="5">
        <f>(1-F705/100-G705/100)/(1-C705/100-D705/100-General!$B$17/100)</f>
        <v>0.98967572575328988</v>
      </c>
      <c r="F705" s="5">
        <f>N705*General!$B$14/(N705+O705)+O705*100/(N705+O705)</f>
        <v>25.916721237627698</v>
      </c>
      <c r="G705" s="5">
        <f>N705*General!$B$15/(N705+O705)</f>
        <v>3.7415797354733486E-2</v>
      </c>
      <c r="H705" s="5">
        <f>(N705+O705)*(1/General!$B$20)*((F705/100)-E705*(C705/100))*1000/B705</f>
        <v>155.49316205938698</v>
      </c>
      <c r="I705" s="5">
        <f>(N705+O705)*(1/General!$B$20)*((D705/100)*E705-(G705/100))*1000/B705</f>
        <v>83.957999428889181</v>
      </c>
      <c r="J705" s="5">
        <f t="shared" si="11"/>
        <v>0.53994656946279984</v>
      </c>
      <c r="K705" s="5">
        <f>MAX(Online_RAW!$L$2-Online_RAW!L705,0)</f>
        <v>0</v>
      </c>
      <c r="L705" s="5">
        <f>0.0039*(Online_RAW!M705)</f>
        <v>12.030524999999999</v>
      </c>
      <c r="M705" s="10">
        <f>Online_RAW!$N$2-Online_RAW!N705</f>
        <v>0</v>
      </c>
      <c r="N705" s="5">
        <f>Online_RAW!C705*60</f>
        <v>112.1299999999998</v>
      </c>
      <c r="O705" s="5">
        <f>MAX(0, Online_RAW!D705*60)</f>
        <v>7.7444999999999995</v>
      </c>
      <c r="P705" s="5">
        <f>_xlfn.IFNA(VLOOKUP(A705,Sampling!$D$7:$E$14,2,FALSE),0)</f>
        <v>0</v>
      </c>
      <c r="Q705">
        <f>_xlfn.IFNA(VLOOKUP(A705,Refill!$D$6:$G$8,2,FALSE),0)</f>
        <v>0</v>
      </c>
    </row>
    <row r="706" spans="1:17" x14ac:dyDescent="0.25">
      <c r="A706" s="5">
        <f>ROUND((Online_RAW!B706-General!$B$10)*24,3)</f>
        <v>11.733000000000001</v>
      </c>
      <c r="B706" s="5">
        <f>General!$B$12+Online_ANA!K706/1000+Online_ANA!L706/1000+Online_ANA!M706/1000/General!$B$22-SUM($P$2:P706)/1000/General!$B$24+SUM($Q$2:Q706)/1000/General!$B$24</f>
        <v>1.09217502</v>
      </c>
      <c r="C706" s="5">
        <f>Online_RAW!K706</f>
        <v>23.153636363636402</v>
      </c>
      <c r="D706" s="5">
        <f>Online_RAW!J706</f>
        <v>1.78</v>
      </c>
      <c r="E706" s="5">
        <f>(1-F706/100-G706/100)/(1-C706/100-D706/100-General!$B$17/100)</f>
        <v>0.99099787131104566</v>
      </c>
      <c r="F706" s="5">
        <f>N706*General!$B$14/(N706+O706)+O706*100/(N706+O706)</f>
        <v>26.000817260542647</v>
      </c>
      <c r="G706" s="5">
        <f>N706*General!$B$15/(N706+O706)</f>
        <v>3.7373324615887556E-2</v>
      </c>
      <c r="H706" s="5">
        <f>(N706+O706)*(1/General!$B$20)*((F706/100)-E706*(C706/100))*1000/B706</f>
        <v>149.95372834823243</v>
      </c>
      <c r="I706" s="5">
        <f>(N706+O706)*(1/General!$B$20)*((D706/100)*E706-(G706/100))*1000/B706</f>
        <v>84.732768094501253</v>
      </c>
      <c r="J706" s="5">
        <f t="shared" si="11"/>
        <v>0.56505942885080684</v>
      </c>
      <c r="K706" s="5">
        <f>MAX(Online_RAW!$L$2-Online_RAW!L706,0)</f>
        <v>0</v>
      </c>
      <c r="L706" s="5">
        <f>0.0039*(Online_RAW!M706)</f>
        <v>12.17502</v>
      </c>
      <c r="M706" s="10">
        <f>Online_RAW!$N$2-Online_RAW!N706</f>
        <v>0</v>
      </c>
      <c r="N706" s="5">
        <f>Online_RAW!C706*60</f>
        <v>112.2463636363638</v>
      </c>
      <c r="O706" s="5">
        <f>MAX(0, Online_RAW!D706*60)</f>
        <v>7.8889090909090802</v>
      </c>
      <c r="P706" s="5">
        <f>_xlfn.IFNA(VLOOKUP(A706,Sampling!$D$7:$E$14,2,FALSE),0)</f>
        <v>0</v>
      </c>
      <c r="Q706">
        <f>_xlfn.IFNA(VLOOKUP(A706,Refill!$D$6:$G$8,2,FALSE),0)</f>
        <v>0</v>
      </c>
    </row>
    <row r="707" spans="1:17" x14ac:dyDescent="0.25">
      <c r="A707" s="5">
        <f>ROUND((Online_RAW!B707-General!$B$10)*24,3)</f>
        <v>11.75</v>
      </c>
      <c r="B707" s="5">
        <f>General!$B$12+Online_ANA!K707/1000+Online_ANA!L707/1000+Online_ANA!M707/1000/General!$B$22-SUM($P$2:P707)/1000/General!$B$24+SUM($Q$2:Q707)/1000/General!$B$24</f>
        <v>1.09217502</v>
      </c>
      <c r="C707" s="5">
        <f>Online_RAW!K707</f>
        <v>23.265000000000001</v>
      </c>
      <c r="D707" s="5">
        <f>Online_RAW!J707</f>
        <v>1.8</v>
      </c>
      <c r="E707" s="5">
        <f>(1-F707/100-G707/100)/(1-C707/100-D707/100-General!$B$17/100)</f>
        <v>0.98968609830421328</v>
      </c>
      <c r="F707" s="5">
        <f>N707*General!$B$14/(N707+O707)+O707*100/(N707+O707)</f>
        <v>26.228843625554948</v>
      </c>
      <c r="G707" s="5">
        <f>N707*General!$B$15/(N707+O707)</f>
        <v>3.7258159785073262E-2</v>
      </c>
      <c r="H707" s="5">
        <f>(N707+O707)*(1/General!$B$20)*((F707/100)-E707*(C707/100))*1000/B707</f>
        <v>156.99792660947048</v>
      </c>
      <c r="I707" s="5">
        <f>(N707+O707)*(1/General!$B$20)*((D707/100)*E707-(G707/100))*1000/B707</f>
        <v>85.471140189095891</v>
      </c>
      <c r="J707" s="5">
        <f t="shared" si="11"/>
        <v>0.544409356447769</v>
      </c>
      <c r="K707" s="5">
        <f>MAX(Online_RAW!$L$2-Online_RAW!L707,0)</f>
        <v>0</v>
      </c>
      <c r="L707" s="5">
        <f>0.0039*(Online_RAW!M707)</f>
        <v>12.17502</v>
      </c>
      <c r="M707" s="10">
        <f>Online_RAW!$N$2-Online_RAW!N707</f>
        <v>0</v>
      </c>
      <c r="N707" s="5">
        <f>Online_RAW!C707*60</f>
        <v>111.7382857142856</v>
      </c>
      <c r="O707" s="5">
        <f>MAX(0, Online_RAW!D707*60)</f>
        <v>8.2228571428571406</v>
      </c>
      <c r="P707" s="5">
        <f>_xlfn.IFNA(VLOOKUP(A707,Sampling!$D$7:$E$14,2,FALSE),0)</f>
        <v>0</v>
      </c>
      <c r="Q707">
        <f>_xlfn.IFNA(VLOOKUP(A707,Refill!$D$6:$G$8,2,FALSE),0)</f>
        <v>0</v>
      </c>
    </row>
    <row r="708" spans="1:17" x14ac:dyDescent="0.25">
      <c r="A708" s="5">
        <f>ROUND((Online_RAW!B708-General!$B$10)*24,3)</f>
        <v>11.766999999999999</v>
      </c>
      <c r="B708" s="5">
        <f>General!$B$12+Online_ANA!K708/1000+Online_ANA!L708/1000+Online_ANA!M708/1000/General!$B$22-SUM($P$2:P708)/1000/General!$B$24+SUM($Q$2:Q708)/1000/General!$B$24</f>
        <v>1.0923669</v>
      </c>
      <c r="C708" s="5">
        <f>Online_RAW!K708</f>
        <v>23.355454545454499</v>
      </c>
      <c r="D708" s="5">
        <f>Online_RAW!J708</f>
        <v>1.82</v>
      </c>
      <c r="E708" s="5">
        <f>(1-F708/100-G708/100)/(1-C708/100-D708/100-General!$B$17/100)</f>
        <v>0.98827391831355049</v>
      </c>
      <c r="F708" s="5">
        <f>N708*General!$B$14/(N708+O708)+O708*100/(N708+O708)</f>
        <v>26.443321962560518</v>
      </c>
      <c r="G708" s="5">
        <f>N708*General!$B$15/(N708+O708)</f>
        <v>3.7149837392646205E-2</v>
      </c>
      <c r="H708" s="5">
        <f>(N708+O708)*(1/General!$B$20)*((F708/100)-E708*(C708/100))*1000/B708</f>
        <v>164.76829629453567</v>
      </c>
      <c r="I708" s="5">
        <f>(N708+O708)*(1/General!$B$20)*((D708/100)*E708-(G708/100))*1000/B708</f>
        <v>86.336594994733048</v>
      </c>
      <c r="J708" s="5">
        <f t="shared" si="11"/>
        <v>0.52398790869573553</v>
      </c>
      <c r="K708" s="5">
        <f>MAX(Online_RAW!$L$2-Online_RAW!L708,0)</f>
        <v>0</v>
      </c>
      <c r="L708" s="5">
        <f>0.0039*(Online_RAW!M708)</f>
        <v>12.366899999999999</v>
      </c>
      <c r="M708" s="10">
        <f>Online_RAW!$N$2-Online_RAW!N708</f>
        <v>0</v>
      </c>
      <c r="N708" s="5">
        <f>Online_RAW!C708*60</f>
        <v>111.45381818181841</v>
      </c>
      <c r="O708" s="5">
        <f>MAX(0, Online_RAW!D708*60)</f>
        <v>8.5508181818181601</v>
      </c>
      <c r="P708" s="5">
        <f>_xlfn.IFNA(VLOOKUP(A708,Sampling!$D$7:$E$14,2,FALSE),0)</f>
        <v>0</v>
      </c>
      <c r="Q708">
        <f>_xlfn.IFNA(VLOOKUP(A708,Refill!$D$6:$G$8,2,FALSE),0)</f>
        <v>0</v>
      </c>
    </row>
    <row r="709" spans="1:17" x14ac:dyDescent="0.25">
      <c r="A709" s="5">
        <f>ROUND((Online_RAW!B709-General!$B$10)*24,3)</f>
        <v>11.782999999999999</v>
      </c>
      <c r="B709" s="5">
        <f>General!$B$12+Online_ANA!K709/1000+Online_ANA!L709/1000+Online_ANA!M709/1000/General!$B$22-SUM($P$2:P709)/1000/General!$B$24+SUM($Q$2:Q709)/1000/General!$B$24</f>
        <v>1.0925268000000001</v>
      </c>
      <c r="C709" s="5">
        <f>Online_RAW!K709</f>
        <v>23.543333333333301</v>
      </c>
      <c r="D709" s="5">
        <f>Online_RAW!J709</f>
        <v>1.835</v>
      </c>
      <c r="E709" s="5">
        <f>(1-F709/100-G709/100)/(1-C709/100-D709/100-General!$B$17/100)</f>
        <v>0.98839088917348217</v>
      </c>
      <c r="F709" s="5">
        <f>N709*General!$B$14/(N709+O709)+O709*100/(N709+O709)</f>
        <v>26.635240757756428</v>
      </c>
      <c r="G709" s="5">
        <f>N709*General!$B$15/(N709+O709)</f>
        <v>3.7052908708203831E-2</v>
      </c>
      <c r="H709" s="5">
        <f>(N709+O709)*(1/General!$B$20)*((F709/100)-E709*(C709/100))*1000/B709</f>
        <v>165.03750116661126</v>
      </c>
      <c r="I709" s="5">
        <f>(N709+O709)*(1/General!$B$20)*((D709/100)*E709-(G709/100))*1000/B709</f>
        <v>87.130276122759682</v>
      </c>
      <c r="J709" s="5">
        <f t="shared" si="11"/>
        <v>0.5279422889152845</v>
      </c>
      <c r="K709" s="5">
        <f>MAX(Online_RAW!$L$2-Online_RAW!L709,0)</f>
        <v>0</v>
      </c>
      <c r="L709" s="5">
        <f>0.0039*(Online_RAW!M709)</f>
        <v>12.5268</v>
      </c>
      <c r="M709" s="10">
        <f>Online_RAW!$N$2-Online_RAW!N709</f>
        <v>0</v>
      </c>
      <c r="N709" s="5">
        <f>Online_RAW!C709*60</f>
        <v>111.2454782608698</v>
      </c>
      <c r="O709" s="5">
        <f>MAX(0, Online_RAW!D709*60)</f>
        <v>8.8481739130434587</v>
      </c>
      <c r="P709" s="5">
        <f>_xlfn.IFNA(VLOOKUP(A709,Sampling!$D$7:$E$14,2,FALSE),0)</f>
        <v>0</v>
      </c>
      <c r="Q709">
        <f>_xlfn.IFNA(VLOOKUP(A709,Refill!$D$6:$G$8,2,FALSE),0)</f>
        <v>0</v>
      </c>
    </row>
    <row r="710" spans="1:17" x14ac:dyDescent="0.25">
      <c r="A710" s="5">
        <f>ROUND((Online_RAW!B710-General!$B$10)*24,3)</f>
        <v>11.8</v>
      </c>
      <c r="B710" s="5">
        <f>General!$B$12+Online_ANA!K710/1000+Online_ANA!L710/1000+Online_ANA!M710/1000/General!$B$22-SUM($P$2:P710)/1000/General!$B$24+SUM($Q$2:Q710)/1000/General!$B$24</f>
        <v>1.0925268000000001</v>
      </c>
      <c r="C710" s="5">
        <f>Online_RAW!K710</f>
        <v>23.785833333333301</v>
      </c>
      <c r="D710" s="5">
        <f>Online_RAW!J710</f>
        <v>1.855</v>
      </c>
      <c r="E710" s="5">
        <f>(1-F710/100-G710/100)/(1-C710/100-D710/100-General!$B$17/100)</f>
        <v>0.99176840986582437</v>
      </c>
      <c r="F710" s="5">
        <f>N710*General!$B$14/(N710+O710)+O710*100/(N710+O710)</f>
        <v>26.645010103318032</v>
      </c>
      <c r="G710" s="5">
        <f>N710*General!$B$15/(N710+O710)</f>
        <v>3.7047974695293917E-2</v>
      </c>
      <c r="H710" s="5">
        <f>(N710+O710)*(1/General!$B$20)*((F710/100)-E710*(C710/100))*1000/B710</f>
        <v>149.76191817240962</v>
      </c>
      <c r="I710" s="5">
        <f>(N710+O710)*(1/General!$B$20)*((D710/100)*E710-(G710/100))*1000/B710</f>
        <v>88.371735592801585</v>
      </c>
      <c r="J710" s="5">
        <f t="shared" si="11"/>
        <v>0.59008148848004105</v>
      </c>
      <c r="K710" s="5">
        <f>MAX(Online_RAW!$L$2-Online_RAW!L710,0)</f>
        <v>0</v>
      </c>
      <c r="L710" s="5">
        <f>0.0039*(Online_RAW!M710)</f>
        <v>12.5268</v>
      </c>
      <c r="M710" s="10">
        <f>Online_RAW!$N$2-Online_RAW!N710</f>
        <v>0</v>
      </c>
      <c r="N710" s="5">
        <f>Online_RAW!C710*60</f>
        <v>111.18599999999999</v>
      </c>
      <c r="O710" s="5">
        <f>MAX(0, Online_RAW!D710*60)</f>
        <v>8.8594285714285785</v>
      </c>
      <c r="P710" s="5">
        <f>_xlfn.IFNA(VLOOKUP(A710,Sampling!$D$7:$E$14,2,FALSE),0)</f>
        <v>0</v>
      </c>
      <c r="Q710">
        <f>_xlfn.IFNA(VLOOKUP(A710,Refill!$D$6:$G$8,2,FALSE),0)</f>
        <v>0</v>
      </c>
    </row>
    <row r="711" spans="1:17" x14ac:dyDescent="0.25">
      <c r="A711" s="5">
        <f>ROUND((Online_RAW!B711-General!$B$10)*24,3)</f>
        <v>11.817</v>
      </c>
      <c r="B711" s="5">
        <f>General!$B$12+Online_ANA!K711/1000+Online_ANA!L711/1000+Online_ANA!M711/1000/General!$B$22-SUM($P$2:P711)/1000/General!$B$24+SUM($Q$2:Q711)/1000/General!$B$24</f>
        <v>1.0926789000000001</v>
      </c>
      <c r="C711" s="5">
        <f>Online_RAW!K711</f>
        <v>23.914999999999999</v>
      </c>
      <c r="D711" s="5">
        <f>Online_RAW!J711</f>
        <v>1.87</v>
      </c>
      <c r="E711" s="5">
        <f>(1-F711/100-G711/100)/(1-C711/100-D711/100-General!$B$17/100)</f>
        <v>0.99248966010684891</v>
      </c>
      <c r="F711" s="5">
        <f>N711*General!$B$14/(N711+O711)+O711*100/(N711+O711)</f>
        <v>26.734819900350651</v>
      </c>
      <c r="G711" s="5">
        <f>N711*General!$B$15/(N711+O711)</f>
        <v>3.7002616211944117E-2</v>
      </c>
      <c r="H711" s="5">
        <f>(N711+O711)*(1/General!$B$20)*((F711/100)-E711*(C711/100))*1000/B711</f>
        <v>146.98854266482337</v>
      </c>
      <c r="I711" s="5">
        <f>(N711+O711)*(1/General!$B$20)*((D711/100)*E711-(G711/100))*1000/B711</f>
        <v>89.138698469950015</v>
      </c>
      <c r="J711" s="5">
        <f t="shared" si="11"/>
        <v>0.60643296990305007</v>
      </c>
      <c r="K711" s="5">
        <f>MAX(Online_RAW!$L$2-Online_RAW!L711,0)</f>
        <v>0</v>
      </c>
      <c r="L711" s="5">
        <f>0.0039*(Online_RAW!M711)</f>
        <v>12.678899999999999</v>
      </c>
      <c r="M711" s="10">
        <f>Online_RAW!$N$2-Online_RAW!N711</f>
        <v>0</v>
      </c>
      <c r="N711" s="5">
        <f>Online_RAW!C711*60</f>
        <v>111.02714285714281</v>
      </c>
      <c r="O711" s="5">
        <f>MAX(0, Online_RAW!D711*60)</f>
        <v>8.9937142857142796</v>
      </c>
      <c r="P711" s="5">
        <f>_xlfn.IFNA(VLOOKUP(A711,Sampling!$D$7:$E$14,2,FALSE),0)</f>
        <v>0</v>
      </c>
      <c r="Q711">
        <f>_xlfn.IFNA(VLOOKUP(A711,Refill!$D$6:$G$8,2,FALSE),0)</f>
        <v>0</v>
      </c>
    </row>
    <row r="712" spans="1:17" x14ac:dyDescent="0.25">
      <c r="A712" s="5">
        <f>ROUND((Online_RAW!B712-General!$B$10)*24,3)</f>
        <v>11.833</v>
      </c>
      <c r="B712" s="5">
        <f>General!$B$12+Online_ANA!K712/1000+Online_ANA!L712/1000+Online_ANA!M712/1000/General!$B$22-SUM($P$2:P712)/1000/General!$B$24+SUM($Q$2:Q712)/1000/General!$B$24</f>
        <v>1.0928115</v>
      </c>
      <c r="C712" s="5">
        <f>Online_RAW!K712</f>
        <v>23.982500000000002</v>
      </c>
      <c r="D712" s="5">
        <f>Online_RAW!J712</f>
        <v>1.885</v>
      </c>
      <c r="E712" s="5">
        <f>(1-F712/100-G712/100)/(1-C712/100-D712/100-General!$B$17/100)</f>
        <v>0.9879532647574184</v>
      </c>
      <c r="F712" s="5">
        <f>N712*General!$B$14/(N712+O712)+O712*100/(N712+O712)</f>
        <v>27.151242076409098</v>
      </c>
      <c r="G712" s="5">
        <f>N712*General!$B$15/(N712+O712)</f>
        <v>3.6792301981611569E-2</v>
      </c>
      <c r="H712" s="5">
        <f>(N712+O712)*(1/General!$B$20)*((F712/100)-E712*(C712/100))*1000/B712</f>
        <v>169.5004735203417</v>
      </c>
      <c r="I712" s="5">
        <f>(N712+O712)*(1/General!$B$20)*((D712/100)*E712-(G712/100))*1000/B712</f>
        <v>89.489331498321803</v>
      </c>
      <c r="J712" s="5">
        <f t="shared" si="11"/>
        <v>0.52795918288441956</v>
      </c>
      <c r="K712" s="5">
        <f>MAX(Online_RAW!$L$2-Online_RAW!L712,0)</f>
        <v>0</v>
      </c>
      <c r="L712" s="5">
        <f>0.0039*(Online_RAW!M712)</f>
        <v>12.811499999999999</v>
      </c>
      <c r="M712" s="10">
        <f>Online_RAW!$N$2-Online_RAW!N712</f>
        <v>0</v>
      </c>
      <c r="N712" s="5">
        <f>Online_RAW!C712*60</f>
        <v>110.44628571428581</v>
      </c>
      <c r="O712" s="5">
        <f>MAX(0, Online_RAW!D712*60)</f>
        <v>9.6291428571428401</v>
      </c>
      <c r="P712" s="5">
        <f>_xlfn.IFNA(VLOOKUP(A712,Sampling!$D$7:$E$14,2,FALSE),0)</f>
        <v>0</v>
      </c>
      <c r="Q712">
        <f>_xlfn.IFNA(VLOOKUP(A712,Refill!$D$6:$G$8,2,FALSE),0)</f>
        <v>0</v>
      </c>
    </row>
    <row r="713" spans="1:17" x14ac:dyDescent="0.25">
      <c r="A713" s="5">
        <f>ROUND((Online_RAW!B713-General!$B$10)*24,3)</f>
        <v>11.85</v>
      </c>
      <c r="B713" s="5">
        <f>General!$B$12+Online_ANA!K713/1000+Online_ANA!L713/1000+Online_ANA!M713/1000/General!$B$22-SUM($P$2:P713)/1000/General!$B$24+SUM($Q$2:Q713)/1000/General!$B$24</f>
        <v>1.0928836500000001</v>
      </c>
      <c r="C713" s="5">
        <f>Online_RAW!K713</f>
        <v>24.105833333333301</v>
      </c>
      <c r="D713" s="5">
        <f>Online_RAW!J713</f>
        <v>1.905</v>
      </c>
      <c r="E713" s="5">
        <f>(1-F713/100-G713/100)/(1-C713/100-D713/100-General!$B$17/100)</f>
        <v>0.98795553708211803</v>
      </c>
      <c r="F713" s="5">
        <f>N713*General!$B$14/(N713+O713)+O713*100/(N713+O713)</f>
        <v>27.292753037012936</v>
      </c>
      <c r="G713" s="5">
        <f>N713*General!$B$15/(N713+O713)</f>
        <v>3.6720831799488422E-2</v>
      </c>
      <c r="H713" s="5">
        <f>(N713+O713)*(1/General!$B$20)*((F713/100)-E713*(C713/100))*1000/B713</f>
        <v>170.46216625169052</v>
      </c>
      <c r="I713" s="5">
        <f>(N713+O713)*(1/General!$B$20)*((D713/100)*E713-(G713/100))*1000/B713</f>
        <v>90.461907693604488</v>
      </c>
      <c r="J713" s="5">
        <f t="shared" si="11"/>
        <v>0.53068613219449423</v>
      </c>
      <c r="K713" s="5">
        <f>MAX(Online_RAW!$L$2-Online_RAW!L713,0)</f>
        <v>0</v>
      </c>
      <c r="L713" s="5">
        <f>0.0039*(Online_RAW!M713)</f>
        <v>12.883649999999999</v>
      </c>
      <c r="M713" s="10">
        <f>Online_RAW!$N$2-Online_RAW!N713</f>
        <v>0</v>
      </c>
      <c r="N713" s="5">
        <f>Online_RAW!C713*60</f>
        <v>110.23930434782579</v>
      </c>
      <c r="O713" s="5">
        <f>MAX(0, Online_RAW!D713*60)</f>
        <v>9.8443636363636209</v>
      </c>
      <c r="P713" s="5">
        <f>_xlfn.IFNA(VLOOKUP(A713,Sampling!$D$7:$E$14,2,FALSE),0)</f>
        <v>0</v>
      </c>
      <c r="Q713">
        <f>_xlfn.IFNA(VLOOKUP(A713,Refill!$D$6:$G$8,2,FALSE),0)</f>
        <v>0</v>
      </c>
    </row>
    <row r="714" spans="1:17" x14ac:dyDescent="0.25">
      <c r="A714" s="5">
        <f>ROUND((Online_RAW!B714-General!$B$10)*24,3)</f>
        <v>11.867000000000001</v>
      </c>
      <c r="B714" s="5">
        <f>General!$B$12+Online_ANA!K714/1000+Online_ANA!L714/1000+Online_ANA!M714/1000/General!$B$22-SUM($P$2:P714)/1000/General!$B$24+SUM($Q$2:Q714)/1000/General!$B$24</f>
        <v>1.0930055250000001</v>
      </c>
      <c r="C714" s="5">
        <f>Online_RAW!K714</f>
        <v>24.320909090909101</v>
      </c>
      <c r="D714" s="5">
        <f>Online_RAW!J714</f>
        <v>1.925</v>
      </c>
      <c r="E714" s="5">
        <f>(1-F714/100-G714/100)/(1-C714/100-D714/100-General!$B$17/100)</f>
        <v>0.99005279536301416</v>
      </c>
      <c r="F714" s="5">
        <f>N714*General!$B$14/(N714+O714)+O714*100/(N714+O714)</f>
        <v>27.371263174544644</v>
      </c>
      <c r="G714" s="5">
        <f>N714*General!$B$15/(N714+O714)</f>
        <v>3.6681180214876437E-2</v>
      </c>
      <c r="H714" s="5">
        <f>(N714+O714)*(1/General!$B$20)*((F714/100)-E714*(C714/100))*1000/B714</f>
        <v>161.20518905728699</v>
      </c>
      <c r="I714" s="5">
        <f>(N714+O714)*(1/General!$B$20)*((D714/100)*E714-(G714/100))*1000/B714</f>
        <v>91.523216226166824</v>
      </c>
      <c r="J714" s="5">
        <f t="shared" si="11"/>
        <v>0.56774361148909736</v>
      </c>
      <c r="K714" s="5">
        <f>MAX(Online_RAW!$L$2-Online_RAW!L714,0)</f>
        <v>0</v>
      </c>
      <c r="L714" s="5">
        <f>0.0039*(Online_RAW!M714)</f>
        <v>13.005524999999999</v>
      </c>
      <c r="M714" s="10">
        <f>Online_RAW!$N$2-Online_RAW!N714</f>
        <v>0</v>
      </c>
      <c r="N714" s="5">
        <f>Online_RAW!C714*60</f>
        <v>110.00372727272701</v>
      </c>
      <c r="O714" s="5">
        <f>MAX(0, Online_RAW!D714*60)</f>
        <v>9.9528571428571198</v>
      </c>
      <c r="P714" s="5">
        <f>_xlfn.IFNA(VLOOKUP(A714,Sampling!$D$7:$E$14,2,FALSE),0)</f>
        <v>0</v>
      </c>
      <c r="Q714">
        <f>_xlfn.IFNA(VLOOKUP(A714,Refill!$D$6:$G$8,2,FALSE),0)</f>
        <v>0</v>
      </c>
    </row>
    <row r="715" spans="1:17" x14ac:dyDescent="0.25">
      <c r="A715" s="5">
        <f>ROUND((Online_RAW!B715-General!$B$10)*24,3)</f>
        <v>11.882999999999999</v>
      </c>
      <c r="B715" s="5">
        <f>General!$B$12+Online_ANA!K715/1000+Online_ANA!L715/1000+Online_ANA!M715/1000/General!$B$22-SUM($P$2:P715)/1000/General!$B$24+SUM($Q$2:Q715)/1000/General!$B$24</f>
        <v>1.0931196000000001</v>
      </c>
      <c r="C715" s="5">
        <f>Online_RAW!K715</f>
        <v>24.466999999999999</v>
      </c>
      <c r="D715" s="5">
        <f>Online_RAW!J715</f>
        <v>1.94</v>
      </c>
      <c r="E715" s="5">
        <f>(1-F715/100-G715/100)/(1-C715/100-D715/100-General!$B$17/100)</f>
        <v>0.98935180596865091</v>
      </c>
      <c r="F715" s="5">
        <f>N715*General!$B$14/(N715+O715)+O715*100/(N715+O715)</f>
        <v>27.582142784031596</v>
      </c>
      <c r="G715" s="5">
        <f>N715*General!$B$15/(N715+O715)</f>
        <v>3.6574675361600202E-2</v>
      </c>
      <c r="H715" s="5">
        <f>(N715+O715)*(1/General!$B$20)*((F715/100)-E715*(C715/100))*1000/B715</f>
        <v>165.19691914066979</v>
      </c>
      <c r="I715" s="5">
        <f>(N715+O715)*(1/General!$B$20)*((D715/100)*E715-(G715/100))*1000/B715</f>
        <v>92.137930195201378</v>
      </c>
      <c r="J715" s="5">
        <f t="shared" si="11"/>
        <v>0.55774605649118281</v>
      </c>
      <c r="K715" s="5">
        <f>MAX(Online_RAW!$L$2-Online_RAW!L715,0)</f>
        <v>0</v>
      </c>
      <c r="L715" s="5">
        <f>0.0039*(Online_RAW!M715)</f>
        <v>13.1196</v>
      </c>
      <c r="M715" s="10">
        <f>Online_RAW!$N$2-Online_RAW!N715</f>
        <v>0</v>
      </c>
      <c r="N715" s="5">
        <f>Online_RAW!C715*60</f>
        <v>109.63500000000001</v>
      </c>
      <c r="O715" s="5">
        <f>MAX(0, Online_RAW!D715*60)</f>
        <v>10.267636363636379</v>
      </c>
      <c r="P715" s="5">
        <f>_xlfn.IFNA(VLOOKUP(A715,Sampling!$D$7:$E$14,2,FALSE),0)</f>
        <v>0</v>
      </c>
      <c r="Q715">
        <f>_xlfn.IFNA(VLOOKUP(A715,Refill!$D$6:$G$8,2,FALSE),0)</f>
        <v>0</v>
      </c>
    </row>
    <row r="716" spans="1:17" x14ac:dyDescent="0.25">
      <c r="A716" s="5">
        <f>ROUND((Online_RAW!B716-General!$B$10)*24,3)</f>
        <v>11.9</v>
      </c>
      <c r="B716" s="5">
        <f>General!$B$12+Online_ANA!K716/1000+Online_ANA!L716/1000+Online_ANA!M716/1000/General!$B$22-SUM($P$2:P716)/1000/General!$B$24+SUM($Q$2:Q716)/1000/General!$B$24</f>
        <v>1.0932405000000001</v>
      </c>
      <c r="C716" s="5">
        <f>Online_RAW!K716</f>
        <v>24.5822222222222</v>
      </c>
      <c r="D716" s="5">
        <f>Online_RAW!J716</f>
        <v>1.9550000000000001</v>
      </c>
      <c r="E716" s="5">
        <f>(1-F716/100-G716/100)/(1-C716/100-D716/100-General!$B$17/100)</f>
        <v>0.98770926576692175</v>
      </c>
      <c r="F716" s="5">
        <f>N716*General!$B$14/(N716+O716)+O716*100/(N716+O716)</f>
        <v>27.831058941315657</v>
      </c>
      <c r="G716" s="5">
        <f>N716*General!$B$15/(N716+O716)</f>
        <v>3.6448960130648661E-2</v>
      </c>
      <c r="H716" s="5">
        <f>(N716+O716)*(1/General!$B$20)*((F716/100)-E716*(C716/100))*1000/B716</f>
        <v>174.02281780561279</v>
      </c>
      <c r="I716" s="5">
        <f>(N716+O716)*(1/General!$B$20)*((D716/100)*E716-(G716/100))*1000/B716</f>
        <v>92.845094380575688</v>
      </c>
      <c r="J716" s="5">
        <f t="shared" si="11"/>
        <v>0.53352253199511823</v>
      </c>
      <c r="K716" s="5">
        <f>MAX(Online_RAW!$L$2-Online_RAW!L716,0)</f>
        <v>0</v>
      </c>
      <c r="L716" s="5">
        <f>0.0039*(Online_RAW!M716)</f>
        <v>13.240499999999999</v>
      </c>
      <c r="M716" s="10">
        <f>Online_RAW!$N$2-Online_RAW!N716</f>
        <v>0</v>
      </c>
      <c r="N716" s="5">
        <f>Online_RAW!C716*60</f>
        <v>109.42571428571401</v>
      </c>
      <c r="O716" s="5">
        <f>MAX(0, Online_RAW!D716*60)</f>
        <v>10.6608</v>
      </c>
      <c r="P716" s="5">
        <f>_xlfn.IFNA(VLOOKUP(A716,Sampling!$D$7:$E$14,2,FALSE),0)</f>
        <v>0</v>
      </c>
      <c r="Q716">
        <f>_xlfn.IFNA(VLOOKUP(A716,Refill!$D$6:$G$8,2,FALSE),0)</f>
        <v>0</v>
      </c>
    </row>
    <row r="717" spans="1:17" x14ac:dyDescent="0.25">
      <c r="A717" s="5">
        <f>ROUND((Online_RAW!B717-General!$B$10)*24,3)</f>
        <v>11.917</v>
      </c>
      <c r="B717" s="5">
        <f>General!$B$12+Online_ANA!K717/1000+Online_ANA!L717/1000+Online_ANA!M717/1000/General!$B$22-SUM($P$2:P717)/1000/General!$B$24+SUM($Q$2:Q717)/1000/General!$B$24</f>
        <v>1.0933198</v>
      </c>
      <c r="C717" s="5">
        <f>Online_RAW!K717</f>
        <v>24.72</v>
      </c>
      <c r="D717" s="5">
        <f>Online_RAW!J717</f>
        <v>1.9750000000000001</v>
      </c>
      <c r="E717" s="5">
        <f>(1-F717/100-G717/100)/(1-C717/100-D717/100-General!$B$17/100)</f>
        <v>0.9866244313535788</v>
      </c>
      <c r="F717" s="5">
        <f>N717*General!$B$14/(N717+O717)+O717*100/(N717+O717)</f>
        <v>28.066070594277271</v>
      </c>
      <c r="G717" s="5">
        <f>N717*General!$B$15/(N717+O717)</f>
        <v>3.6330267376627645E-2</v>
      </c>
      <c r="H717" s="5">
        <f>(N717+O717)*(1/General!$B$20)*((F717/100)-E717*(C717/100))*1000/B717</f>
        <v>180.29373223545932</v>
      </c>
      <c r="I717" s="5">
        <f>(N717+O717)*(1/General!$B$20)*((D717/100)*E717-(G717/100))*1000/B717</f>
        <v>93.770460932620537</v>
      </c>
      <c r="J717" s="5">
        <f t="shared" si="11"/>
        <v>0.52009828500393207</v>
      </c>
      <c r="K717" s="5">
        <f>MAX(Online_RAW!$L$2-Online_RAW!L717,0)</f>
        <v>0</v>
      </c>
      <c r="L717" s="5">
        <f>0.0039*(Online_RAW!M717)</f>
        <v>13.319799999999988</v>
      </c>
      <c r="M717" s="10">
        <f>Online_RAW!$N$2-Online_RAW!N717</f>
        <v>0</v>
      </c>
      <c r="N717" s="5">
        <f>Online_RAW!C717*60</f>
        <v>109.143</v>
      </c>
      <c r="O717" s="5">
        <f>MAX(0, Online_RAW!D717*60)</f>
        <v>11.02457142857142</v>
      </c>
      <c r="P717" s="5">
        <f>_xlfn.IFNA(VLOOKUP(A717,Sampling!$D$7:$E$14,2,FALSE),0)</f>
        <v>0</v>
      </c>
      <c r="Q717">
        <f>_xlfn.IFNA(VLOOKUP(A717,Refill!$D$6:$G$8,2,FALSE),0)</f>
        <v>0</v>
      </c>
    </row>
    <row r="718" spans="1:17" x14ac:dyDescent="0.25">
      <c r="A718" s="5">
        <f>ROUND((Online_RAW!B718-General!$B$10)*24,3)</f>
        <v>11.933</v>
      </c>
      <c r="B718" s="5">
        <f>General!$B$12+Online_ANA!K718/1000+Online_ANA!L718/1000+Online_ANA!M718/1000/General!$B$22-SUM($P$2:P718)/1000/General!$B$24+SUM($Q$2:Q718)/1000/General!$B$24</f>
        <v>1.0934988750000001</v>
      </c>
      <c r="C718" s="5">
        <f>Online_RAW!K718</f>
        <v>24.911818181818202</v>
      </c>
      <c r="D718" s="5">
        <f>Online_RAW!J718</f>
        <v>1.9950000000000001</v>
      </c>
      <c r="E718" s="5">
        <f>(1-F718/100-G718/100)/(1-C718/100-D718/100-General!$B$17/100)</f>
        <v>0.9867565362736006</v>
      </c>
      <c r="F718" s="5">
        <f>N718*General!$B$14/(N718+O718)+O718*100/(N718+O718)</f>
        <v>28.265557530286259</v>
      </c>
      <c r="G718" s="5">
        <f>N718*General!$B$15/(N718+O718)</f>
        <v>3.6229516398845321E-2</v>
      </c>
      <c r="H718" s="5">
        <f>(N718+O718)*(1/General!$B$20)*((F718/100)-E718*(C718/100))*1000/B718</f>
        <v>180.23398743492956</v>
      </c>
      <c r="I718" s="5">
        <f>(N718+O718)*(1/General!$B$20)*((D718/100)*E718-(G718/100))*1000/B718</f>
        <v>94.545990559713701</v>
      </c>
      <c r="J718" s="5">
        <f t="shared" si="11"/>
        <v>0.52457359405560477</v>
      </c>
      <c r="K718" s="5">
        <f>MAX(Online_RAW!$L$2-Online_RAW!L718,0)</f>
        <v>0</v>
      </c>
      <c r="L718" s="5">
        <f>0.0039*(Online_RAW!M718)</f>
        <v>13.498875</v>
      </c>
      <c r="M718" s="10">
        <f>Online_RAW!$N$2-Online_RAW!N718</f>
        <v>0</v>
      </c>
      <c r="N718" s="5">
        <f>Online_RAW!C718*60</f>
        <v>108.616956521739</v>
      </c>
      <c r="O718" s="5">
        <f>MAX(0, Online_RAW!D718*60)</f>
        <v>11.304</v>
      </c>
      <c r="P718" s="5">
        <f>_xlfn.IFNA(VLOOKUP(A718,Sampling!$D$7:$E$14,2,FALSE),0)</f>
        <v>0</v>
      </c>
      <c r="Q718">
        <f>_xlfn.IFNA(VLOOKUP(A718,Refill!$D$6:$G$8,2,FALSE),0)</f>
        <v>0</v>
      </c>
    </row>
    <row r="719" spans="1:17" x14ac:dyDescent="0.25">
      <c r="A719" s="5">
        <f>ROUND((Online_RAW!B719-General!$B$10)*24,3)</f>
        <v>11.95</v>
      </c>
      <c r="B719" s="5">
        <f>General!$B$12+Online_ANA!K719/1000+Online_ANA!L719/1000+Online_ANA!M719/1000/General!$B$22-SUM($P$2:P719)/1000/General!$B$24+SUM($Q$2:Q719)/1000/General!$B$24</f>
        <v>1.0934988750000001</v>
      </c>
      <c r="C719" s="5">
        <f>Online_RAW!K719</f>
        <v>25.1108333333333</v>
      </c>
      <c r="D719" s="5">
        <f>Online_RAW!J719</f>
        <v>2.0099999999999998</v>
      </c>
      <c r="E719" s="5">
        <f>(1-F719/100-G719/100)/(1-C719/100-D719/100-General!$B$17/100)</f>
        <v>0.98768972704981572</v>
      </c>
      <c r="F719" s="5">
        <f>N719*General!$B$14/(N719+O719)+O719*100/(N719+O719)</f>
        <v>28.409204547262739</v>
      </c>
      <c r="G719" s="5">
        <f>N719*General!$B$15/(N719+O719)</f>
        <v>3.6156967400372358E-2</v>
      </c>
      <c r="H719" s="5">
        <f>(N719+O719)*(1/General!$B$20)*((F719/100)-E719*(C719/100))*1000/B719</f>
        <v>176.58877160781276</v>
      </c>
      <c r="I719" s="5">
        <f>(N719+O719)*(1/General!$B$20)*((D719/100)*E719-(G719/100))*1000/B719</f>
        <v>95.409504799072451</v>
      </c>
      <c r="J719" s="5">
        <f t="shared" si="11"/>
        <v>0.54029202383811858</v>
      </c>
      <c r="K719" s="5">
        <f>MAX(Online_RAW!$L$2-Online_RAW!L719,0)</f>
        <v>0</v>
      </c>
      <c r="L719" s="5">
        <f>0.0039*(Online_RAW!M719)</f>
        <v>13.498875</v>
      </c>
      <c r="M719" s="10">
        <f>Online_RAW!$N$2-Online_RAW!N719</f>
        <v>0</v>
      </c>
      <c r="N719" s="5">
        <f>Online_RAW!C719*60</f>
        <v>108.4494545454546</v>
      </c>
      <c r="O719" s="5">
        <f>MAX(0, Online_RAW!D719*60)</f>
        <v>11.526818181818159</v>
      </c>
      <c r="P719" s="5">
        <f>_xlfn.IFNA(VLOOKUP(A719,Sampling!$D$7:$E$14,2,FALSE),0)</f>
        <v>0</v>
      </c>
      <c r="Q719">
        <f>_xlfn.IFNA(VLOOKUP(A719,Refill!$D$6:$G$8,2,FALSE),0)</f>
        <v>0</v>
      </c>
    </row>
    <row r="720" spans="1:17" x14ac:dyDescent="0.25">
      <c r="A720" s="5">
        <f>ROUND((Online_RAW!B720-General!$B$10)*24,3)</f>
        <v>11.967000000000001</v>
      </c>
      <c r="B720" s="5">
        <f>General!$B$12+Online_ANA!K720/1000+Online_ANA!L720/1000+Online_ANA!M720/1000/General!$B$22-SUM($P$2:P720)/1000/General!$B$24+SUM($Q$2:Q720)/1000/General!$B$24</f>
        <v>1.0936675500000002</v>
      </c>
      <c r="C720" s="5">
        <f>Online_RAW!K720</f>
        <v>25.293076923076899</v>
      </c>
      <c r="D720" s="5">
        <f>Online_RAW!J720</f>
        <v>2.0249999999999999</v>
      </c>
      <c r="E720" s="5">
        <f>(1-F720/100-G720/100)/(1-C720/100-D720/100-General!$B$17/100)</f>
        <v>0.98706717741606664</v>
      </c>
      <c r="F720" s="5">
        <f>N720*General!$B$14/(N720+O720)+O720*100/(N720+O720)</f>
        <v>28.649119916111154</v>
      </c>
      <c r="G720" s="5">
        <f>N720*General!$B$15/(N720+O720)</f>
        <v>3.6035798022166089E-2</v>
      </c>
      <c r="H720" s="5">
        <f>(N720+O720)*(1/General!$B$20)*((F720/100)-E720*(C720/100))*1000/B720</f>
        <v>180.5391834444122</v>
      </c>
      <c r="I720" s="5">
        <f>(N720+O720)*(1/General!$B$20)*((D720/100)*E720-(G720/100))*1000/B720</f>
        <v>96.210435673834951</v>
      </c>
      <c r="J720" s="5">
        <f t="shared" si="11"/>
        <v>0.53290611953752431</v>
      </c>
      <c r="K720" s="5">
        <f>MAX(Online_RAW!$L$2-Online_RAW!L720,0)</f>
        <v>0</v>
      </c>
      <c r="L720" s="5">
        <f>0.0039*(Online_RAW!M720)</f>
        <v>13.667549999999999</v>
      </c>
      <c r="M720" s="10">
        <f>Online_RAW!$N$2-Online_RAW!N720</f>
        <v>0</v>
      </c>
      <c r="N720" s="5">
        <f>Online_RAW!C720*60</f>
        <v>108.2506363636362</v>
      </c>
      <c r="O720" s="5">
        <f>MAX(0, Online_RAW!D720*60)</f>
        <v>11.908363636363619</v>
      </c>
      <c r="P720" s="5">
        <f>_xlfn.IFNA(VLOOKUP(A720,Sampling!$D$7:$E$14,2,FALSE),0)</f>
        <v>0</v>
      </c>
      <c r="Q720">
        <f>_xlfn.IFNA(VLOOKUP(A720,Refill!$D$6:$G$8,2,FALSE),0)</f>
        <v>0</v>
      </c>
    </row>
    <row r="721" spans="1:17" x14ac:dyDescent="0.25">
      <c r="A721" s="5">
        <f>ROUND((Online_RAW!B721-General!$B$10)*24,3)</f>
        <v>11.983000000000001</v>
      </c>
      <c r="B721" s="5">
        <f>General!$B$12+Online_ANA!K721/1000+Online_ANA!L721/1000+Online_ANA!M721/1000/General!$B$22-SUM($P$2:P721)/1000/General!$B$24+SUM($Q$2:Q721)/1000/General!$B$24</f>
        <v>1.0938398</v>
      </c>
      <c r="C721" s="5">
        <f>Online_RAW!K721</f>
        <v>25.451818181818201</v>
      </c>
      <c r="D721" s="5">
        <f>Online_RAW!J721</f>
        <v>2.04</v>
      </c>
      <c r="E721" s="5">
        <f>(1-F721/100-G721/100)/(1-C721/100-D721/100-General!$B$17/100)</f>
        <v>0.98721370789185992</v>
      </c>
      <c r="F721" s="5">
        <f>N721*General!$B$14/(N721+O721)+O721*100/(N721+O721)</f>
        <v>28.810134274589721</v>
      </c>
      <c r="G721" s="5">
        <f>N721*General!$B$15/(N721+O721)</f>
        <v>3.5954477639096101E-2</v>
      </c>
      <c r="H721" s="5">
        <f>(N721+O721)*(1/General!$B$20)*((F721/100)-E721*(C721/100))*1000/B721</f>
        <v>180.1765223448372</v>
      </c>
      <c r="I721" s="5">
        <f>(N721+O721)*(1/General!$B$20)*((D721/100)*E721-(G721/100))*1000/B721</f>
        <v>96.744397973590395</v>
      </c>
      <c r="J721" s="5">
        <f t="shared" si="11"/>
        <v>0.5369423092118113</v>
      </c>
      <c r="K721" s="5">
        <f>MAX(Online_RAW!$L$2-Online_RAW!L721,0)</f>
        <v>0</v>
      </c>
      <c r="L721" s="5">
        <f>0.0039*(Online_RAW!M721)</f>
        <v>13.839800000000011</v>
      </c>
      <c r="M721" s="10">
        <f>Online_RAW!$N$2-Online_RAW!N721</f>
        <v>0</v>
      </c>
      <c r="N721" s="5">
        <f>Online_RAW!C721*60</f>
        <v>107.7889090909092</v>
      </c>
      <c r="O721" s="5">
        <f>MAX(0, Online_RAW!D721*60)</f>
        <v>12.12818181818184</v>
      </c>
      <c r="P721" s="5">
        <f>_xlfn.IFNA(VLOOKUP(A721,Sampling!$D$7:$E$14,2,FALSE),0)</f>
        <v>0</v>
      </c>
      <c r="Q721">
        <f>_xlfn.IFNA(VLOOKUP(A721,Refill!$D$6:$G$8,2,FALSE),0)</f>
        <v>0</v>
      </c>
    </row>
    <row r="722" spans="1:17" x14ac:dyDescent="0.25">
      <c r="A722" s="5">
        <f>ROUND((Online_RAW!B722-General!$B$10)*24,3)</f>
        <v>12</v>
      </c>
      <c r="B722" s="5">
        <f>General!$B$12+Online_ANA!K722/1000+Online_ANA!L722/1000+Online_ANA!M722/1000/General!$B$22-SUM($P$2:P722)/1000/General!$B$24+SUM($Q$2:Q722)/1000/General!$B$24</f>
        <v>1.0938398</v>
      </c>
      <c r="C722" s="5">
        <f>Online_RAW!K722</f>
        <v>25.622222222222199</v>
      </c>
      <c r="D722" s="5">
        <f>Online_RAW!J722</f>
        <v>2.06</v>
      </c>
      <c r="E722" s="5">
        <f>(1-F722/100-G722/100)/(1-C722/100-D722/100-General!$B$17/100)</f>
        <v>0.98535025355897565</v>
      </c>
      <c r="F722" s="5">
        <f>N722*General!$B$14/(N722+O722)+O722*100/(N722+O722)</f>
        <v>29.132220997365522</v>
      </c>
      <c r="G722" s="5">
        <f>N722*General!$B$15/(N722+O722)</f>
        <v>3.5791807577088122E-2</v>
      </c>
      <c r="H722" s="5">
        <f>(N722+O722)*(1/General!$B$20)*((F722/100)-E722*(C722/100))*1000/B722</f>
        <v>190.83791854531256</v>
      </c>
      <c r="I722" s="5">
        <f>(N722+O722)*(1/General!$B$20)*((D722/100)*E722-(G722/100))*1000/B722</f>
        <v>97.941166951392177</v>
      </c>
      <c r="J722" s="5">
        <f t="shared" si="11"/>
        <v>0.51321649124011492</v>
      </c>
      <c r="K722" s="5">
        <f>MAX(Online_RAW!$L$2-Online_RAW!L722,0)</f>
        <v>0</v>
      </c>
      <c r="L722" s="5">
        <f>0.0039*(Online_RAW!M722)</f>
        <v>13.839800000000011</v>
      </c>
      <c r="M722" s="10">
        <f>Online_RAW!$N$2-Online_RAW!N722</f>
        <v>0</v>
      </c>
      <c r="N722" s="5">
        <f>Online_RAW!C722*60</f>
        <v>107.75325000000001</v>
      </c>
      <c r="O722" s="5">
        <f>MAX(0, Online_RAW!D722*60)</f>
        <v>12.669</v>
      </c>
      <c r="P722" s="5">
        <f>_xlfn.IFNA(VLOOKUP(A722,Sampling!$D$7:$E$14,2,FALSE),0)</f>
        <v>0</v>
      </c>
      <c r="Q722">
        <f>_xlfn.IFNA(VLOOKUP(A722,Refill!$D$6:$G$8,2,FALSE),0)</f>
        <v>0</v>
      </c>
    </row>
    <row r="723" spans="1:17" x14ac:dyDescent="0.25">
      <c r="A723" s="5">
        <f>ROUND((Online_RAW!B723-General!$B$10)*24,3)</f>
        <v>12.016999999999999</v>
      </c>
      <c r="B723" s="5">
        <f>General!$B$12+Online_ANA!K723/1000+Online_ANA!L723/1000+Online_ANA!M723/1000/General!$B$22-SUM($P$2:P723)/1000/General!$B$24+SUM($Q$2:Q723)/1000/General!$B$24</f>
        <v>1.0939815000000002</v>
      </c>
      <c r="C723" s="5">
        <f>Online_RAW!K723</f>
        <v>25.768000000000001</v>
      </c>
      <c r="D723" s="5">
        <f>Online_RAW!J723</f>
        <v>2.0750000000000002</v>
      </c>
      <c r="E723" s="5">
        <f>(1-F723/100-G723/100)/(1-C723/100-D723/100-General!$B$17/100)</f>
        <v>0.98605175266724487</v>
      </c>
      <c r="F723" s="5">
        <f>N723*General!$B$14/(N723+O723)+O723*100/(N723+O723)</f>
        <v>29.240383511110359</v>
      </c>
      <c r="G723" s="5">
        <f>N723*General!$B$15/(N723+O723)</f>
        <v>3.5737180044893756E-2</v>
      </c>
      <c r="H723" s="5">
        <f>(N723+O723)*(1/General!$B$20)*((F723/100)-E723*(C723/100))*1000/B723</f>
        <v>187.42207856542149</v>
      </c>
      <c r="I723" s="5">
        <f>(N723+O723)*(1/General!$B$20)*((D723/100)*E723-(G723/100))*1000/B723</f>
        <v>98.329296974345624</v>
      </c>
      <c r="J723" s="5">
        <f t="shared" si="11"/>
        <v>0.52464094799814542</v>
      </c>
      <c r="K723" s="5">
        <f>MAX(Online_RAW!$L$2-Online_RAW!L723,0)</f>
        <v>0</v>
      </c>
      <c r="L723" s="5">
        <f>0.0039*(Online_RAW!M723)</f>
        <v>13.981499999999999</v>
      </c>
      <c r="M723" s="10">
        <f>Online_RAW!$N$2-Online_RAW!N723</f>
        <v>0</v>
      </c>
      <c r="N723" s="5">
        <f>Online_RAW!C723*60</f>
        <v>107.1537391304346</v>
      </c>
      <c r="O723" s="5">
        <f>MAX(0, Online_RAW!D723*60)</f>
        <v>12.78156521739132</v>
      </c>
      <c r="P723" s="5">
        <f>_xlfn.IFNA(VLOOKUP(A723,Sampling!$D$7:$E$14,2,FALSE),0)</f>
        <v>0</v>
      </c>
      <c r="Q723">
        <f>_xlfn.IFNA(VLOOKUP(A723,Refill!$D$6:$G$8,2,FALSE),0)</f>
        <v>0</v>
      </c>
    </row>
    <row r="724" spans="1:17" x14ac:dyDescent="0.25">
      <c r="A724" s="5">
        <f>ROUND((Online_RAW!B724-General!$B$10)*24,3)</f>
        <v>12.032999999999999</v>
      </c>
      <c r="B724" s="5">
        <f>General!$B$12+Online_ANA!K724/1000+Online_ANA!L724/1000+Online_ANA!M724/1000/General!$B$22-SUM($P$2:P724)/1000/General!$B$24+SUM($Q$2:Q724)/1000/General!$B$24</f>
        <v>1.094157</v>
      </c>
      <c r="C724" s="5">
        <f>Online_RAW!K724</f>
        <v>25.953636363636399</v>
      </c>
      <c r="D724" s="5">
        <f>Online_RAW!J724</f>
        <v>2.085</v>
      </c>
      <c r="E724" s="5">
        <f>(1-F724/100-G724/100)/(1-C724/100-D724/100-General!$B$17/100)</f>
        <v>0.98611882804585405</v>
      </c>
      <c r="F724" s="5">
        <f>N724*General!$B$14/(N724+O724)+O724*100/(N724+O724)</f>
        <v>29.428588330587822</v>
      </c>
      <c r="G724" s="5">
        <f>N724*General!$B$15/(N724+O724)</f>
        <v>3.5642127105763727E-2</v>
      </c>
      <c r="H724" s="5">
        <f>(N724+O724)*(1/General!$B$20)*((F724/100)-E724*(C724/100))*1000/B724</f>
        <v>187.45045345032401</v>
      </c>
      <c r="I724" s="5">
        <f>(N724+O724)*(1/General!$B$20)*((D724/100)*E724-(G724/100))*1000/B724</f>
        <v>98.749990571240332</v>
      </c>
      <c r="J724" s="5">
        <f t="shared" si="11"/>
        <v>0.52680582390487485</v>
      </c>
      <c r="K724" s="5">
        <f>MAX(Online_RAW!$L$2-Online_RAW!L724,0)</f>
        <v>0</v>
      </c>
      <c r="L724" s="5">
        <f>0.0039*(Online_RAW!M724)</f>
        <v>14.157</v>
      </c>
      <c r="M724" s="10">
        <f>Online_RAW!$N$2-Online_RAW!N724</f>
        <v>0</v>
      </c>
      <c r="N724" s="5">
        <f>Online_RAW!C724*60</f>
        <v>106.8068181818184</v>
      </c>
      <c r="O724" s="5">
        <f>MAX(0, Online_RAW!D724*60)</f>
        <v>13.059000000000001</v>
      </c>
      <c r="P724" s="5">
        <f>_xlfn.IFNA(VLOOKUP(A724,Sampling!$D$7:$E$14,2,FALSE),0)</f>
        <v>0</v>
      </c>
      <c r="Q724">
        <f>_xlfn.IFNA(VLOOKUP(A724,Refill!$D$6:$G$8,2,FALSE),0)</f>
        <v>0</v>
      </c>
    </row>
    <row r="725" spans="1:17" x14ac:dyDescent="0.25">
      <c r="A725" s="5">
        <f>ROUND((Online_RAW!B725-General!$B$10)*24,3)</f>
        <v>12.05</v>
      </c>
      <c r="B725" s="5">
        <f>General!$B$12+Online_ANA!K725/1000+Online_ANA!L725/1000+Online_ANA!M725/1000/General!$B$22-SUM($P$2:P725)/1000/General!$B$24+SUM($Q$2:Q725)/1000/General!$B$24</f>
        <v>1.094274</v>
      </c>
      <c r="C725" s="5">
        <f>Online_RAW!K725</f>
        <v>26.168333333333301</v>
      </c>
      <c r="D725" s="5">
        <f>Online_RAW!J725</f>
        <v>2.105</v>
      </c>
      <c r="E725" s="5">
        <f>(1-F725/100-G725/100)/(1-C725/100-D725/100-General!$B$17/100)</f>
        <v>0.98893278972526499</v>
      </c>
      <c r="F725" s="5">
        <f>N725*General!$B$14/(N725+O725)+O725*100/(N725+O725)</f>
        <v>29.459424493291728</v>
      </c>
      <c r="G725" s="5">
        <f>N725*General!$B$15/(N725+O725)</f>
        <v>3.5626553286216306E-2</v>
      </c>
      <c r="H725" s="5">
        <f>(N725+O725)*(1/General!$B$20)*((F725/100)-E725*(C725/100))*1000/B725</f>
        <v>174.83855239657754</v>
      </c>
      <c r="I725" s="5">
        <f>(N725+O725)*(1/General!$B$20)*((D725/100)*E725-(G725/100))*1000/B725</f>
        <v>99.905877277739876</v>
      </c>
      <c r="J725" s="5">
        <f t="shared" si="11"/>
        <v>0.5714178932980889</v>
      </c>
      <c r="K725" s="5">
        <f>MAX(Online_RAW!$L$2-Online_RAW!L725,0)</f>
        <v>0</v>
      </c>
      <c r="L725" s="5">
        <f>0.0039*(Online_RAW!M725)</f>
        <v>14.273999999999999</v>
      </c>
      <c r="M725" s="10">
        <f>Online_RAW!$N$2-Online_RAW!N725</f>
        <v>0</v>
      </c>
      <c r="N725" s="5">
        <f>Online_RAW!C725*60</f>
        <v>106.6665714285714</v>
      </c>
      <c r="O725" s="5">
        <f>MAX(0, Online_RAW!D725*60)</f>
        <v>13.094181818181841</v>
      </c>
      <c r="P725" s="5">
        <f>_xlfn.IFNA(VLOOKUP(A725,Sampling!$D$7:$E$14,2,FALSE),0)</f>
        <v>0</v>
      </c>
      <c r="Q725">
        <f>_xlfn.IFNA(VLOOKUP(A725,Refill!$D$6:$G$8,2,FALSE),0)</f>
        <v>0</v>
      </c>
    </row>
    <row r="726" spans="1:17" x14ac:dyDescent="0.25">
      <c r="A726" s="5">
        <f>ROUND((Online_RAW!B726-General!$B$10)*24,3)</f>
        <v>12.067</v>
      </c>
      <c r="B726" s="5">
        <f>General!$B$12+Online_ANA!K726/1000+Online_ANA!L726/1000+Online_ANA!M726/1000/General!$B$22-SUM($P$2:P726)/1000/General!$B$24+SUM($Q$2:Q726)/1000/General!$B$24</f>
        <v>1.0943325000000002</v>
      </c>
      <c r="C726" s="5">
        <f>Online_RAW!K726</f>
        <v>26.369</v>
      </c>
      <c r="D726" s="5">
        <f>Online_RAW!J726</f>
        <v>2.125</v>
      </c>
      <c r="E726" s="5">
        <f>(1-F726/100-G726/100)/(1-C726/100-D726/100-General!$B$17/100)</f>
        <v>0.98964593796678235</v>
      </c>
      <c r="F726" s="5">
        <f>N726*General!$B$14/(N726+O726)+O726*100/(N726+O726)</f>
        <v>29.627047849418872</v>
      </c>
      <c r="G726" s="5">
        <f>N726*General!$B$15/(N726+O726)</f>
        <v>3.5541895025546028E-2</v>
      </c>
      <c r="H726" s="5">
        <f>(N726+O726)*(1/General!$B$20)*((F726/100)-E726*(C726/100))*1000/B726</f>
        <v>172.76123420079495</v>
      </c>
      <c r="I726" s="5">
        <f>(N726+O726)*(1/General!$B$20)*((D726/100)*E726-(G726/100))*1000/B726</f>
        <v>101.15228147078687</v>
      </c>
      <c r="J726" s="5">
        <f t="shared" si="11"/>
        <v>0.58550335055618297</v>
      </c>
      <c r="K726" s="5">
        <f>MAX(Online_RAW!$L$2-Online_RAW!L726,0)</f>
        <v>0</v>
      </c>
      <c r="L726" s="5">
        <f>0.0039*(Online_RAW!M726)</f>
        <v>14.3325</v>
      </c>
      <c r="M726" s="10">
        <f>Online_RAW!$N$2-Online_RAW!N726</f>
        <v>0</v>
      </c>
      <c r="N726" s="5">
        <f>Online_RAW!C726*60</f>
        <v>106.6322857142856</v>
      </c>
      <c r="O726" s="5">
        <f>MAX(0, Online_RAW!D726*60)</f>
        <v>13.37514285714288</v>
      </c>
      <c r="P726" s="5">
        <f>_xlfn.IFNA(VLOOKUP(A726,Sampling!$D$7:$E$14,2,FALSE),0)</f>
        <v>0</v>
      </c>
      <c r="Q726">
        <f>_xlfn.IFNA(VLOOKUP(A726,Refill!$D$6:$G$8,2,FALSE),0)</f>
        <v>0</v>
      </c>
    </row>
    <row r="727" spans="1:17" x14ac:dyDescent="0.25">
      <c r="A727" s="5">
        <f>ROUND((Online_RAW!B727-General!$B$10)*24,3)</f>
        <v>12.083</v>
      </c>
      <c r="B727" s="5">
        <f>General!$B$12+Online_ANA!K727/1000+Online_ANA!L727/1000+Online_ANA!M727/1000/General!$B$22-SUM($P$2:P727)/1000/General!$B$24+SUM($Q$2:Q727)/1000/General!$B$24</f>
        <v>1.0944638</v>
      </c>
      <c r="C727" s="5">
        <f>Online_RAW!K727</f>
        <v>26.486999999999998</v>
      </c>
      <c r="D727" s="5">
        <f>Online_RAW!J727</f>
        <v>2.14</v>
      </c>
      <c r="E727" s="5">
        <f>(1-F727/100-G727/100)/(1-C727/100-D727/100-General!$B$17/100)</f>
        <v>0.98948043403657537</v>
      </c>
      <c r="F727" s="5">
        <f>N727*General!$B$14/(N727+O727)+O727*100/(N727+O727)</f>
        <v>29.77048410145316</v>
      </c>
      <c r="G727" s="5">
        <f>N727*General!$B$15/(N727+O727)</f>
        <v>3.5469452474013563E-2</v>
      </c>
      <c r="H727" s="5">
        <f>(N727+O727)*(1/General!$B$20)*((F727/100)-E727*(C727/100))*1000/B727</f>
        <v>174.15699554802549</v>
      </c>
      <c r="I727" s="5">
        <f>(N727+O727)*(1/General!$B$20)*((D727/100)*E727-(G727/100))*1000/B727</f>
        <v>101.79290430617939</v>
      </c>
      <c r="J727" s="5">
        <f t="shared" si="11"/>
        <v>0.58448932232589534</v>
      </c>
      <c r="K727" s="5">
        <f>MAX(Online_RAW!$L$2-Online_RAW!L727,0)</f>
        <v>0</v>
      </c>
      <c r="L727" s="5">
        <f>0.0039*(Online_RAW!M727)</f>
        <v>14.463800000000012</v>
      </c>
      <c r="M727" s="10">
        <f>Online_RAW!$N$2-Online_RAW!N727</f>
        <v>0</v>
      </c>
      <c r="N727" s="5">
        <f>Online_RAW!C727*60</f>
        <v>106.35260869565219</v>
      </c>
      <c r="O727" s="5">
        <f>MAX(0, Online_RAW!D727*60)</f>
        <v>13.584521739130441</v>
      </c>
      <c r="P727" s="5">
        <f>_xlfn.IFNA(VLOOKUP(A727,Sampling!$D$7:$E$14,2,FALSE),0)</f>
        <v>0</v>
      </c>
      <c r="Q727">
        <f>_xlfn.IFNA(VLOOKUP(A727,Refill!$D$6:$G$8,2,FALSE),0)</f>
        <v>0</v>
      </c>
    </row>
    <row r="728" spans="1:17" x14ac:dyDescent="0.25">
      <c r="A728" s="5">
        <f>ROUND((Online_RAW!B728-General!$B$10)*24,3)</f>
        <v>12.1</v>
      </c>
      <c r="B728" s="5">
        <f>General!$B$12+Online_ANA!K728/1000+Online_ANA!L728/1000+Online_ANA!M728/1000/General!$B$22-SUM($P$2:P728)/1000/General!$B$24+SUM($Q$2:Q728)/1000/General!$B$24</f>
        <v>1.0946432000000001</v>
      </c>
      <c r="C728" s="5">
        <f>Online_RAW!K728</f>
        <v>26.605</v>
      </c>
      <c r="D728" s="5">
        <f>Online_RAW!J728</f>
        <v>2.16</v>
      </c>
      <c r="E728" s="5">
        <f>(1-F728/100-G728/100)/(1-C728/100-D728/100-General!$B$17/100)</f>
        <v>0.98446153542959025</v>
      </c>
      <c r="F728" s="5">
        <f>N728*General!$B$14/(N728+O728)+O728*100/(N728+O728)</f>
        <v>30.262630563617737</v>
      </c>
      <c r="G728" s="5">
        <f>N728*General!$B$15/(N728+O728)</f>
        <v>3.5220893654738517E-2</v>
      </c>
      <c r="H728" s="5">
        <f>(N728+O728)*(1/General!$B$20)*((F728/100)-E728*(C728/100))*1000/B728</f>
        <v>199.24535870722372</v>
      </c>
      <c r="I728" s="5">
        <f>(N728+O728)*(1/General!$B$20)*((D728/100)*E728-(G728/100))*1000/B728</f>
        <v>102.34877707614118</v>
      </c>
      <c r="J728" s="5">
        <f t="shared" si="11"/>
        <v>0.51368211405383413</v>
      </c>
      <c r="K728" s="5">
        <f>MAX(Online_RAW!$L$2-Online_RAW!L728,0)</f>
        <v>0</v>
      </c>
      <c r="L728" s="5">
        <f>0.0039*(Online_RAW!M728)</f>
        <v>14.643200000000011</v>
      </c>
      <c r="M728" s="10">
        <f>Online_RAW!$N$2-Online_RAW!N728</f>
        <v>0</v>
      </c>
      <c r="N728" s="5">
        <f>Online_RAW!C728*60</f>
        <v>105.7343478260868</v>
      </c>
      <c r="O728" s="5">
        <f>MAX(0, Online_RAW!D728*60)</f>
        <v>14.347043478260881</v>
      </c>
      <c r="P728" s="5">
        <f>_xlfn.IFNA(VLOOKUP(A728,Sampling!$D$7:$E$14,2,FALSE),0)</f>
        <v>0</v>
      </c>
      <c r="Q728">
        <f>_xlfn.IFNA(VLOOKUP(A728,Refill!$D$6:$G$8,2,FALSE),0)</f>
        <v>0</v>
      </c>
    </row>
    <row r="729" spans="1:17" x14ac:dyDescent="0.25">
      <c r="A729" s="5">
        <f>ROUND((Online_RAW!B729-General!$B$10)*24,3)</f>
        <v>12.117000000000001</v>
      </c>
      <c r="B729" s="5">
        <f>General!$B$12+Online_ANA!K729/1000+Online_ANA!L729/1000+Online_ANA!M729/1000/General!$B$22-SUM($P$2:P729)/1000/General!$B$24+SUM($Q$2:Q729)/1000/General!$B$24</f>
        <v>1.0947654</v>
      </c>
      <c r="C729" s="5">
        <f>Online_RAW!K729</f>
        <v>26.766666666666701</v>
      </c>
      <c r="D729" s="5">
        <f>Online_RAW!J729</f>
        <v>2.1749999999999998</v>
      </c>
      <c r="E729" s="5">
        <f>(1-F729/100-G729/100)/(1-C729/100-D729/100-General!$B$17/100)</f>
        <v>0.98565237472937506</v>
      </c>
      <c r="F729" s="5">
        <f>N729*General!$B$14/(N729+O729)+O729*100/(N729+O729)</f>
        <v>30.352493698059277</v>
      </c>
      <c r="G729" s="5">
        <f>N729*General!$B$15/(N729+O729)</f>
        <v>3.5175508233303392E-2</v>
      </c>
      <c r="H729" s="5">
        <f>(N729+O729)*(1/General!$B$20)*((F729/100)-E729*(C729/100))*1000/B729</f>
        <v>194.0474178558575</v>
      </c>
      <c r="I729" s="5">
        <f>(N729+O729)*(1/General!$B$20)*((D729/100)*E729-(G729/100))*1000/B729</f>
        <v>103.06948554264551</v>
      </c>
      <c r="J729" s="5">
        <f t="shared" si="11"/>
        <v>0.53115618172877566</v>
      </c>
      <c r="K729" s="5">
        <f>MAX(Online_RAW!$L$2-Online_RAW!L729,0)</f>
        <v>0</v>
      </c>
      <c r="L729" s="5">
        <f>0.0039*(Online_RAW!M729)</f>
        <v>14.7654</v>
      </c>
      <c r="M729" s="10">
        <f>Online_RAW!$N$2-Online_RAW!N729</f>
        <v>0</v>
      </c>
      <c r="N729" s="5">
        <f>Online_RAW!C729*60</f>
        <v>105.4758260869566</v>
      </c>
      <c r="O729" s="5">
        <f>MAX(0, Online_RAW!D729*60)</f>
        <v>14.466521739130439</v>
      </c>
      <c r="P729" s="5">
        <f>_xlfn.IFNA(VLOOKUP(A729,Sampling!$D$7:$E$14,2,FALSE),0)</f>
        <v>0</v>
      </c>
      <c r="Q729">
        <f>_xlfn.IFNA(VLOOKUP(A729,Refill!$D$6:$G$8,2,FALSE),0)</f>
        <v>0</v>
      </c>
    </row>
    <row r="730" spans="1:17" x14ac:dyDescent="0.25">
      <c r="A730" s="5">
        <f>ROUND((Online_RAW!B730-General!$B$10)*24,3)</f>
        <v>12.132999999999999</v>
      </c>
      <c r="B730" s="5">
        <f>General!$B$12+Online_ANA!K730/1000+Online_ANA!L730/1000+Online_ANA!M730/1000/General!$B$22-SUM($P$2:P730)/1000/General!$B$24+SUM($Q$2:Q730)/1000/General!$B$24</f>
        <v>1.0948473000000001</v>
      </c>
      <c r="C730" s="5">
        <f>Online_RAW!K730</f>
        <v>26.968</v>
      </c>
      <c r="D730" s="5">
        <f>Online_RAW!J730</f>
        <v>2.1949999999999998</v>
      </c>
      <c r="E730" s="5">
        <f>(1-F730/100-G730/100)/(1-C730/100-D730/100-General!$B$17/100)</f>
        <v>0.98557297328114302</v>
      </c>
      <c r="F730" s="5">
        <f>N730*General!$B$14/(N730+O730)+O730*100/(N730+O730)</f>
        <v>30.576354688764958</v>
      </c>
      <c r="G730" s="5">
        <f>N730*General!$B$15/(N730+O730)</f>
        <v>3.506244712688638E-2</v>
      </c>
      <c r="H730" s="5">
        <f>(N730+O730)*(1/General!$B$20)*((F730/100)-E730*(C730/100))*1000/B730</f>
        <v>195.3546713560736</v>
      </c>
      <c r="I730" s="5">
        <f>(N730+O730)*(1/General!$B$20)*((D730/100)*E730-(G730/100))*1000/B730</f>
        <v>104.00889715106175</v>
      </c>
      <c r="J730" s="5">
        <f t="shared" si="11"/>
        <v>0.53241059673195323</v>
      </c>
      <c r="K730" s="5">
        <f>MAX(Online_RAW!$L$2-Online_RAW!L730,0)</f>
        <v>0</v>
      </c>
      <c r="L730" s="5">
        <f>0.0039*(Online_RAW!M730)</f>
        <v>14.847299999999999</v>
      </c>
      <c r="M730" s="10">
        <f>Online_RAW!$N$2-Online_RAW!N730</f>
        <v>0</v>
      </c>
      <c r="N730" s="5">
        <f>Online_RAW!C730*60</f>
        <v>105.123272727273</v>
      </c>
      <c r="O730" s="5">
        <f>MAX(0, Online_RAW!D730*60)</f>
        <v>14.803636363636379</v>
      </c>
      <c r="P730" s="5">
        <f>_xlfn.IFNA(VLOOKUP(A730,Sampling!$D$7:$E$14,2,FALSE),0)</f>
        <v>0</v>
      </c>
      <c r="Q730">
        <f>_xlfn.IFNA(VLOOKUP(A730,Refill!$D$6:$G$8,2,FALSE),0)</f>
        <v>0</v>
      </c>
    </row>
    <row r="731" spans="1:17" x14ac:dyDescent="0.25">
      <c r="A731" s="5">
        <f>ROUND((Online_RAW!B731-General!$B$10)*24,3)</f>
        <v>12.15</v>
      </c>
      <c r="B731" s="5">
        <f>General!$B$12+Online_ANA!K731/1000+Online_ANA!L731/1000+Online_ANA!M731/1000/General!$B$22-SUM($P$2:P731)/1000/General!$B$24+SUM($Q$2:Q731)/1000/General!$B$24</f>
        <v>1.0949747000000001</v>
      </c>
      <c r="C731" s="5">
        <f>Online_RAW!K731</f>
        <v>27.147142857142899</v>
      </c>
      <c r="D731" s="5">
        <f>Online_RAW!J731</f>
        <v>2.2149999999999999</v>
      </c>
      <c r="E731" s="5">
        <f>(1-F731/100-G731/100)/(1-C731/100-D731/100-General!$B$17/100)</f>
        <v>0.98674759465503803</v>
      </c>
      <c r="F731" s="5">
        <f>N731*General!$B$14/(N731+O731)+O731*100/(N731+O731)</f>
        <v>30.690217525897189</v>
      </c>
      <c r="G731" s="5">
        <f>N731*General!$B$15/(N731+O731)</f>
        <v>3.5004940643486269E-2</v>
      </c>
      <c r="H731" s="5">
        <f>(N731+O731)*(1/General!$B$20)*((F731/100)-E731*(C731/100))*1000/B731</f>
        <v>190.50463391560632</v>
      </c>
      <c r="I731" s="5">
        <f>(N731+O731)*(1/General!$B$20)*((D731/100)*E731-(G731/100))*1000/B731</f>
        <v>104.97666156543023</v>
      </c>
      <c r="J731" s="5">
        <f t="shared" si="11"/>
        <v>0.55104518671149472</v>
      </c>
      <c r="K731" s="5">
        <f>MAX(Online_RAW!$L$2-Online_RAW!L731,0)</f>
        <v>0</v>
      </c>
      <c r="L731" s="5">
        <f>0.0039*(Online_RAW!M731)</f>
        <v>14.974700000000011</v>
      </c>
      <c r="M731" s="10">
        <f>Online_RAW!$N$2-Online_RAW!N731</f>
        <v>0</v>
      </c>
      <c r="N731" s="5">
        <f>Online_RAW!C731*60</f>
        <v>104.8377391304346</v>
      </c>
      <c r="O731" s="5">
        <f>MAX(0, Online_RAW!D731*60)</f>
        <v>14.959909090909079</v>
      </c>
      <c r="P731" s="5">
        <f>_xlfn.IFNA(VLOOKUP(A731,Sampling!$D$7:$E$14,2,FALSE),0)</f>
        <v>0</v>
      </c>
      <c r="Q731">
        <f>_xlfn.IFNA(VLOOKUP(A731,Refill!$D$6:$G$8,2,FALSE),0)</f>
        <v>0</v>
      </c>
    </row>
    <row r="732" spans="1:17" x14ac:dyDescent="0.25">
      <c r="A732" s="5">
        <f>ROUND((Online_RAW!B732-General!$B$10)*24,3)</f>
        <v>12.167</v>
      </c>
      <c r="B732" s="5">
        <f>General!$B$12+Online_ANA!K732/1000+Online_ANA!L732/1000+Online_ANA!M732/1000/General!$B$22-SUM($P$2:P732)/1000/General!$B$24+SUM($Q$2:Q732)/1000/General!$B$24</f>
        <v>1.0951151000000001</v>
      </c>
      <c r="C732" s="5">
        <f>Online_RAW!K732</f>
        <v>27.379000000000001</v>
      </c>
      <c r="D732" s="5">
        <f>Online_RAW!J732</f>
        <v>2.23</v>
      </c>
      <c r="E732" s="5">
        <f>(1-F732/100-G732/100)/(1-C732/100-D732/100-General!$B$17/100)</f>
        <v>0.98656294523077614</v>
      </c>
      <c r="F732" s="5">
        <f>N732*General!$B$14/(N732+O732)+O732*100/(N732+O732)</f>
        <v>30.946850591732073</v>
      </c>
      <c r="G732" s="5">
        <f>N732*General!$B$15/(N732+O732)</f>
        <v>3.4875327983973699E-2</v>
      </c>
      <c r="H732" s="5">
        <f>(N732+O732)*(1/General!$B$20)*((F732/100)-E732*(C732/100))*1000/B732</f>
        <v>192.09476371955645</v>
      </c>
      <c r="I732" s="5">
        <f>(N732+O732)*(1/General!$B$20)*((D732/100)*E732-(G732/100))*1000/B732</f>
        <v>105.67657257994087</v>
      </c>
      <c r="J732" s="5">
        <f t="shared" si="11"/>
        <v>0.55012729412146033</v>
      </c>
      <c r="K732" s="5">
        <f>MAX(Online_RAW!$L$2-Online_RAW!L732,0)</f>
        <v>0</v>
      </c>
      <c r="L732" s="5">
        <f>0.0039*(Online_RAW!M732)</f>
        <v>15.115100000000011</v>
      </c>
      <c r="M732" s="10">
        <f>Online_RAW!$N$2-Online_RAW!N732</f>
        <v>0</v>
      </c>
      <c r="N732" s="5">
        <f>Online_RAW!C732*60</f>
        <v>104.4542608695654</v>
      </c>
      <c r="O732" s="5">
        <f>MAX(0, Online_RAW!D732*60)</f>
        <v>15.348782608695661</v>
      </c>
      <c r="P732" s="5">
        <f>_xlfn.IFNA(VLOOKUP(A732,Sampling!$D$7:$E$14,2,FALSE),0)</f>
        <v>0</v>
      </c>
      <c r="Q732">
        <f>_xlfn.IFNA(VLOOKUP(A732,Refill!$D$6:$G$8,2,FALSE),0)</f>
        <v>0</v>
      </c>
    </row>
    <row r="733" spans="1:17" x14ac:dyDescent="0.25">
      <c r="A733" s="5">
        <f>ROUND((Online_RAW!B733-General!$B$10)*24,3)</f>
        <v>12.183</v>
      </c>
      <c r="B733" s="5">
        <f>General!$B$12+Online_ANA!K733/1000+Online_ANA!L733/1000+Online_ANA!M733/1000/General!$B$22-SUM($P$2:P733)/1000/General!$B$24+SUM($Q$2:Q733)/1000/General!$B$24</f>
        <v>1.0952737000000001</v>
      </c>
      <c r="C733" s="5">
        <f>Online_RAW!K733</f>
        <v>27.535</v>
      </c>
      <c r="D733" s="5">
        <f>Online_RAW!J733</f>
        <v>2.2549999999999999</v>
      </c>
      <c r="E733" s="5">
        <f>(1-F733/100-G733/100)/(1-C733/100-D733/100-General!$B$17/100)</f>
        <v>0.98381338426917886</v>
      </c>
      <c r="F733" s="5">
        <f>N733*General!$B$14/(N733+O733)+O733*100/(N733+O733)</f>
        <v>31.317462623848982</v>
      </c>
      <c r="G733" s="5">
        <f>N733*General!$B$15/(N733+O733)</f>
        <v>3.4688150189975266E-2</v>
      </c>
      <c r="H733" s="5">
        <f>(N733+O733)*(1/General!$B$20)*((F733/100)-E733*(C733/100))*1000/B733</f>
        <v>206.92340807932575</v>
      </c>
      <c r="I733" s="5">
        <f>(N733+O733)*(1/General!$B$20)*((D733/100)*E733-(G733/100))*1000/B733</f>
        <v>106.87426798573995</v>
      </c>
      <c r="J733" s="5">
        <f t="shared" si="11"/>
        <v>0.51649191832742691</v>
      </c>
      <c r="K733" s="5">
        <f>MAX(Online_RAW!$L$2-Online_RAW!L733,0)</f>
        <v>0</v>
      </c>
      <c r="L733" s="5">
        <f>0.0039*(Online_RAW!M733)</f>
        <v>15.273699999999987</v>
      </c>
      <c r="M733" s="10">
        <f>Online_RAW!$N$2-Online_RAW!N733</f>
        <v>0</v>
      </c>
      <c r="N733" s="5">
        <f>Online_RAW!C733*60</f>
        <v>104.18885714285699</v>
      </c>
      <c r="O733" s="5">
        <f>MAX(0, Online_RAW!D733*60)</f>
        <v>15.954599999999999</v>
      </c>
      <c r="P733" s="5">
        <f>_xlfn.IFNA(VLOOKUP(A733,Sampling!$D$7:$E$14,2,FALSE),0)</f>
        <v>0</v>
      </c>
      <c r="Q733">
        <f>_xlfn.IFNA(VLOOKUP(A733,Refill!$D$6:$G$8,2,FALSE),0)</f>
        <v>0</v>
      </c>
    </row>
    <row r="734" spans="1:17" x14ac:dyDescent="0.25">
      <c r="A734" s="5">
        <f>ROUND((Online_RAW!B734-General!$B$10)*24,3)</f>
        <v>12.2</v>
      </c>
      <c r="B734" s="5">
        <f>General!$B$12+Online_ANA!K734/1000+Online_ANA!L734/1000+Online_ANA!M734/1000/General!$B$22-SUM($P$2:P734)/1000/General!$B$24+SUM($Q$2:Q734)/1000/General!$B$24</f>
        <v>1.0954011000000001</v>
      </c>
      <c r="C734" s="5">
        <f>Online_RAW!K734</f>
        <v>27.7441666666667</v>
      </c>
      <c r="D734" s="5">
        <f>Online_RAW!J734</f>
        <v>2.2766666666666699</v>
      </c>
      <c r="E734" s="5">
        <f>(1-F734/100-G734/100)/(1-C734/100-D734/100-General!$B$17/100)</f>
        <v>0.98630935027037814</v>
      </c>
      <c r="F734" s="5">
        <f>N734*General!$B$14/(N734+O734)+O734*100/(N734+O734)</f>
        <v>31.371000950773617</v>
      </c>
      <c r="G734" s="5">
        <f>N734*General!$B$15/(N734+O734)</f>
        <v>3.4661110630922413E-2</v>
      </c>
      <c r="H734" s="5">
        <f>(N734+O734)*(1/General!$B$20)*((F734/100)-E734*(C734/100))*1000/B734</f>
        <v>195.66753469973798</v>
      </c>
      <c r="I734" s="5">
        <f>(N734+O734)*(1/General!$B$20)*((D734/100)*E734-(G734/100))*1000/B734</f>
        <v>107.96719838419685</v>
      </c>
      <c r="J734" s="5">
        <f t="shared" si="11"/>
        <v>0.5517890259611955</v>
      </c>
      <c r="K734" s="5">
        <f>MAX(Online_RAW!$L$2-Online_RAW!L734,0)</f>
        <v>0</v>
      </c>
      <c r="L734" s="5">
        <f>0.0039*(Online_RAW!M734)</f>
        <v>15.4011</v>
      </c>
      <c r="M734" s="10">
        <f>Online_RAW!$N$2-Online_RAW!N734</f>
        <v>0</v>
      </c>
      <c r="N734" s="5">
        <f>Online_RAW!C734*60</f>
        <v>103.898727272727</v>
      </c>
      <c r="O734" s="5">
        <f>MAX(0, Online_RAW!D734*60)</f>
        <v>16.003636363636378</v>
      </c>
      <c r="P734" s="5">
        <f>_xlfn.IFNA(VLOOKUP(A734,Sampling!$D$7:$E$14,2,FALSE),0)</f>
        <v>0</v>
      </c>
      <c r="Q734">
        <f>_xlfn.IFNA(VLOOKUP(A734,Refill!$D$6:$G$8,2,FALSE),0)</f>
        <v>0</v>
      </c>
    </row>
    <row r="735" spans="1:17" x14ac:dyDescent="0.25">
      <c r="A735" s="5">
        <f>ROUND((Online_RAW!B735-General!$B$10)*24,3)</f>
        <v>12.217000000000001</v>
      </c>
      <c r="B735" s="5">
        <f>General!$B$12+Online_ANA!K735/1000+Online_ANA!L735/1000+Online_ANA!M735/1000/General!$B$22-SUM($P$2:P735)/1000/General!$B$24+SUM($Q$2:Q735)/1000/General!$B$24</f>
        <v>1.0954752000000001</v>
      </c>
      <c r="C735" s="5">
        <f>Online_RAW!K735</f>
        <v>27.8888888888889</v>
      </c>
      <c r="D735" s="5">
        <f>Online_RAW!J735</f>
        <v>2.2949999999999999</v>
      </c>
      <c r="E735" s="5">
        <f>(1-F735/100-G735/100)/(1-C735/100-D735/100-General!$B$17/100)</f>
        <v>0.98309639981198449</v>
      </c>
      <c r="F735" s="5">
        <f>N735*General!$B$14/(N735+O735)+O735*100/(N735+O735)</f>
        <v>31.754943567493395</v>
      </c>
      <c r="G735" s="5">
        <f>N735*General!$B$15/(N735+O735)</f>
        <v>3.4467200218437688E-2</v>
      </c>
      <c r="H735" s="5">
        <f>(N735+O735)*(1/General!$B$20)*((F735/100)-E735*(C735/100))*1000/B735</f>
        <v>212.20303483800819</v>
      </c>
      <c r="I735" s="5">
        <f>(N735+O735)*(1/General!$B$20)*((D735/100)*E735-(G735/100))*1000/B735</f>
        <v>108.69446295060851</v>
      </c>
      <c r="J735" s="5">
        <f t="shared" si="11"/>
        <v>0.51221917270685513</v>
      </c>
      <c r="K735" s="5">
        <f>MAX(Online_RAW!$L$2-Online_RAW!L735,0)</f>
        <v>0</v>
      </c>
      <c r="L735" s="5">
        <f>0.0039*(Online_RAW!M735)</f>
        <v>15.475199999999999</v>
      </c>
      <c r="M735" s="10">
        <f>Online_RAW!$N$2-Online_RAW!N735</f>
        <v>0</v>
      </c>
      <c r="N735" s="5">
        <f>Online_RAW!C735*60</f>
        <v>103.5100000000002</v>
      </c>
      <c r="O735" s="5">
        <f>MAX(0, Online_RAW!D735*60)</f>
        <v>16.6158</v>
      </c>
      <c r="P735" s="5">
        <f>_xlfn.IFNA(VLOOKUP(A735,Sampling!$D$7:$E$14,2,FALSE),0)</f>
        <v>0</v>
      </c>
      <c r="Q735">
        <f>_xlfn.IFNA(VLOOKUP(A735,Refill!$D$6:$G$8,2,FALSE),0)</f>
        <v>0</v>
      </c>
    </row>
    <row r="736" spans="1:17" x14ac:dyDescent="0.25">
      <c r="A736" s="5">
        <f>ROUND((Online_RAW!B736-General!$B$10)*24,3)</f>
        <v>12.233000000000001</v>
      </c>
      <c r="B736" s="5">
        <f>General!$B$12+Online_ANA!K736/1000+Online_ANA!L736/1000+Online_ANA!M736/1000/General!$B$22-SUM($P$2:P736)/1000/General!$B$24+SUM($Q$2:Q736)/1000/General!$B$24</f>
        <v>1.0956286</v>
      </c>
      <c r="C736" s="5">
        <f>Online_RAW!K736</f>
        <v>28.056428571428601</v>
      </c>
      <c r="D736" s="5">
        <f>Online_RAW!J736</f>
        <v>2.3149999999999999</v>
      </c>
      <c r="E736" s="5">
        <f>(1-F736/100-G736/100)/(1-C736/100-D736/100-General!$B$17/100)</f>
        <v>0.98146771940558541</v>
      </c>
      <c r="F736" s="5">
        <f>N736*General!$B$14/(N736+O736)+O736*100/(N736+O736)</f>
        <v>32.052161236681734</v>
      </c>
      <c r="G736" s="5">
        <f>N736*General!$B$15/(N736+O736)</f>
        <v>3.4317090284504172E-2</v>
      </c>
      <c r="H736" s="5">
        <f>(N736+O736)*(1/General!$B$20)*((F736/100)-E736*(C736/100))*1000/B736</f>
        <v>221.03679826075498</v>
      </c>
      <c r="I736" s="5">
        <f>(N736+O736)*(1/General!$B$20)*((D736/100)*E736-(G736/100))*1000/B736</f>
        <v>109.5364657989917</v>
      </c>
      <c r="J736" s="5">
        <f t="shared" si="11"/>
        <v>0.49555760244849634</v>
      </c>
      <c r="K736" s="5">
        <f>MAX(Online_RAW!$L$2-Online_RAW!L736,0)</f>
        <v>0</v>
      </c>
      <c r="L736" s="5">
        <f>0.0039*(Online_RAW!M736)</f>
        <v>15.628599999999988</v>
      </c>
      <c r="M736" s="10">
        <f>Online_RAW!$N$2-Online_RAW!N736</f>
        <v>0</v>
      </c>
      <c r="N736" s="5">
        <f>Online_RAW!C736*60</f>
        <v>103.12747826086979</v>
      </c>
      <c r="O736" s="5">
        <f>MAX(0, Online_RAW!D736*60)</f>
        <v>17.077909090909078</v>
      </c>
      <c r="P736" s="5">
        <f>_xlfn.IFNA(VLOOKUP(A736,Sampling!$D$7:$E$14,2,FALSE),0)</f>
        <v>0</v>
      </c>
      <c r="Q736">
        <f>_xlfn.IFNA(VLOOKUP(A736,Refill!$D$6:$G$8,2,FALSE),0)</f>
        <v>0</v>
      </c>
    </row>
    <row r="737" spans="1:17" x14ac:dyDescent="0.25">
      <c r="A737" s="5">
        <f>ROUND((Online_RAW!B737-General!$B$10)*24,3)</f>
        <v>12.25</v>
      </c>
      <c r="B737" s="5">
        <f>General!$B$12+Online_ANA!K737/1000+Online_ANA!L737/1000+Online_ANA!M737/1000/General!$B$22-SUM($P$2:P737)/1000/General!$B$24+SUM($Q$2:Q737)/1000/General!$B$24</f>
        <v>1.0957833000000001</v>
      </c>
      <c r="C737" s="5">
        <f>Online_RAW!K737</f>
        <v>28.273571428571401</v>
      </c>
      <c r="D737" s="5">
        <f>Online_RAW!J737</f>
        <v>2.34</v>
      </c>
      <c r="E737" s="5">
        <f>(1-F737/100-G737/100)/(1-C737/100-D737/100-General!$B$17/100)</f>
        <v>0.98399515103721968</v>
      </c>
      <c r="F737" s="5">
        <f>N737*General!$B$14/(N737+O737)+O737*100/(N737+O737)</f>
        <v>32.115572806344979</v>
      </c>
      <c r="G737" s="5">
        <f>N737*General!$B$15/(N737+O737)</f>
        <v>3.4285064239219704E-2</v>
      </c>
      <c r="H737" s="5">
        <f>(N737+O737)*(1/General!$B$20)*((F737/100)-E737*(C737/100))*1000/B737</f>
        <v>209.59757133718119</v>
      </c>
      <c r="I737" s="5">
        <f>(N737+O737)*(1/General!$B$20)*((D737/100)*E737-(G737/100))*1000/B737</f>
        <v>110.70457805291906</v>
      </c>
      <c r="J737" s="5">
        <f t="shared" si="11"/>
        <v>0.52817681687173645</v>
      </c>
      <c r="K737" s="5">
        <f>MAX(Online_RAW!$L$2-Online_RAW!L737,0)</f>
        <v>0</v>
      </c>
      <c r="L737" s="5">
        <f>0.0039*(Online_RAW!M737)</f>
        <v>15.783299999999999</v>
      </c>
      <c r="M737" s="10">
        <f>Online_RAW!$N$2-Online_RAW!N737</f>
        <v>0</v>
      </c>
      <c r="N737" s="5">
        <f>Online_RAW!C737*60</f>
        <v>102.74509090909081</v>
      </c>
      <c r="O737" s="5">
        <f>MAX(0, Online_RAW!D737*60)</f>
        <v>17.126454545454543</v>
      </c>
      <c r="P737" s="5">
        <f>_xlfn.IFNA(VLOOKUP(A737,Sampling!$D$7:$E$14,2,FALSE),0)</f>
        <v>0</v>
      </c>
      <c r="Q737">
        <f>_xlfn.IFNA(VLOOKUP(A737,Refill!$D$6:$G$8,2,FALSE),0)</f>
        <v>0</v>
      </c>
    </row>
    <row r="738" spans="1:17" x14ac:dyDescent="0.25">
      <c r="A738" s="5">
        <f>ROUND((Online_RAW!B738-General!$B$10)*24,3)</f>
        <v>12.266999999999999</v>
      </c>
      <c r="B738" s="5">
        <f>General!$B$12+Online_ANA!K738/1000+Online_ANA!L738/1000+Online_ANA!M738/1000/General!$B$22-SUM($P$2:P738)/1000/General!$B$24+SUM($Q$2:Q738)/1000/General!$B$24</f>
        <v>1.0959601000000001</v>
      </c>
      <c r="C738" s="5">
        <f>Online_RAW!K738</f>
        <v>28.488333333333301</v>
      </c>
      <c r="D738" s="5">
        <f>Online_RAW!J738</f>
        <v>2.3650000000000002</v>
      </c>
      <c r="E738" s="5">
        <f>(1-F738/100-G738/100)/(1-C738/100-D738/100-General!$B$17/100)</f>
        <v>0.98592622188730628</v>
      </c>
      <c r="F738" s="5">
        <f>N738*General!$B$14/(N738+O738)+O738*100/(N738+O738)</f>
        <v>32.21885796937967</v>
      </c>
      <c r="G738" s="5">
        <f>N738*General!$B$15/(N738+O738)</f>
        <v>3.4232900015464814E-2</v>
      </c>
      <c r="H738" s="5">
        <f>(N738+O738)*(1/General!$B$20)*((F738/100)-E738*(C738/100))*1000/B738</f>
        <v>201.68922908473215</v>
      </c>
      <c r="I738" s="5">
        <f>(N738+O738)*(1/General!$B$20)*((D738/100)*E738-(G738/100))*1000/B738</f>
        <v>112.15820743141755</v>
      </c>
      <c r="J738" s="5">
        <f t="shared" si="11"/>
        <v>0.55609418480298967</v>
      </c>
      <c r="K738" s="5">
        <f>MAX(Online_RAW!$L$2-Online_RAW!L738,0)</f>
        <v>0</v>
      </c>
      <c r="L738" s="5">
        <f>0.0039*(Online_RAW!M738)</f>
        <v>15.960099999999988</v>
      </c>
      <c r="M738" s="10">
        <f>Online_RAW!$N$2-Online_RAW!N738</f>
        <v>0</v>
      </c>
      <c r="N738" s="5">
        <f>Online_RAW!C738*60</f>
        <v>102.6305454545454</v>
      </c>
      <c r="O738" s="5">
        <f>MAX(0, Online_RAW!D738*60)</f>
        <v>17.289818181818159</v>
      </c>
      <c r="P738" s="5">
        <f>_xlfn.IFNA(VLOOKUP(A738,Sampling!$D$7:$E$14,2,FALSE),0)</f>
        <v>0</v>
      </c>
      <c r="Q738">
        <f>_xlfn.IFNA(VLOOKUP(A738,Refill!$D$6:$G$8,2,FALSE),0)</f>
        <v>0</v>
      </c>
    </row>
    <row r="739" spans="1:17" x14ac:dyDescent="0.25">
      <c r="A739" s="5">
        <f>ROUND((Online_RAW!B739-General!$B$10)*24,3)</f>
        <v>12.282999999999999</v>
      </c>
      <c r="B739" s="5">
        <f>General!$B$12+Online_ANA!K739/1000+Online_ANA!L739/1000+Online_ANA!M739/1000/General!$B$22-SUM($P$2:P739)/1000/General!$B$24+SUM($Q$2:Q739)/1000/General!$B$24</f>
        <v>1.0959601000000001</v>
      </c>
      <c r="C739" s="5">
        <f>Online_RAW!K739</f>
        <v>28.664999999999999</v>
      </c>
      <c r="D739" s="5">
        <f>Online_RAW!J739</f>
        <v>2.3849999999999998</v>
      </c>
      <c r="E739" s="5">
        <f>(1-F739/100-G739/100)/(1-C739/100-D739/100-General!$B$17/100)</f>
        <v>0.98126693037527668</v>
      </c>
      <c r="F739" s="5">
        <f>N739*General!$B$14/(N739+O739)+O739*100/(N739+O739)</f>
        <v>32.732258196219306</v>
      </c>
      <c r="G739" s="5">
        <f>N739*General!$B$15/(N739+O739)</f>
        <v>3.397360697160641E-2</v>
      </c>
      <c r="H739" s="5">
        <f>(N739+O739)*(1/General!$B$20)*((F739/100)-E739*(C739/100))*1000/B739</f>
        <v>225.36530343188514</v>
      </c>
      <c r="I739" s="5">
        <f>(N739+O739)*(1/General!$B$20)*((D739/100)*E739-(G739/100))*1000/B739</f>
        <v>112.8895620102346</v>
      </c>
      <c r="J739" s="5">
        <f t="shared" si="11"/>
        <v>0.50091811069024905</v>
      </c>
      <c r="K739" s="5">
        <f>MAX(Online_RAW!$L$2-Online_RAW!L739,0)</f>
        <v>0</v>
      </c>
      <c r="L739" s="5">
        <f>0.0039*(Online_RAW!M739)</f>
        <v>15.960099999999988</v>
      </c>
      <c r="M739" s="10">
        <f>Online_RAW!$N$2-Online_RAW!N739</f>
        <v>0</v>
      </c>
      <c r="N739" s="5">
        <f>Online_RAW!C739*60</f>
        <v>102.12327272727299</v>
      </c>
      <c r="O739" s="5">
        <f>MAX(0, Online_RAW!D739*60)</f>
        <v>18.115090909090917</v>
      </c>
      <c r="P739" s="5">
        <f>_xlfn.IFNA(VLOOKUP(A739,Sampling!$D$7:$E$14,2,FALSE),0)</f>
        <v>0</v>
      </c>
      <c r="Q739">
        <f>_xlfn.IFNA(VLOOKUP(A739,Refill!$D$6:$G$8,2,FALSE),0)</f>
        <v>0</v>
      </c>
    </row>
    <row r="740" spans="1:17" x14ac:dyDescent="0.25">
      <c r="A740" s="5">
        <f>ROUND((Online_RAW!B740-General!$B$10)*24,3)</f>
        <v>12.3</v>
      </c>
      <c r="B740" s="5">
        <f>General!$B$12+Online_ANA!K740/1000+Online_ANA!L740/1000+Online_ANA!M740/1000/General!$B$22-SUM($P$2:P740)/1000/General!$B$24+SUM($Q$2:Q740)/1000/General!$B$24</f>
        <v>1.09610622</v>
      </c>
      <c r="C740" s="5">
        <f>Online_RAW!K740</f>
        <v>28.899166666666702</v>
      </c>
      <c r="D740" s="5">
        <f>Online_RAW!J740</f>
        <v>2.4049999999999998</v>
      </c>
      <c r="E740" s="5">
        <f>(1-F740/100-G740/100)/(1-C740/100-D740/100-General!$B$17/100)</f>
        <v>0.98446355015223774</v>
      </c>
      <c r="F740" s="5">
        <f>N740*General!$B$14/(N740+O740)+O740*100/(N740+O740)</f>
        <v>32.763467996908588</v>
      </c>
      <c r="G740" s="5">
        <f>N740*General!$B$15/(N740+O740)</f>
        <v>3.3957844446005761E-2</v>
      </c>
      <c r="H740" s="5">
        <f>(N740+O740)*(1/General!$B$20)*((F740/100)-E740*(C740/100))*1000/B740</f>
        <v>210.42612579353428</v>
      </c>
      <c r="I740" s="5">
        <f>(N740+O740)*(1/General!$B$20)*((D740/100)*E740-(G740/100))*1000/B740</f>
        <v>113.84961492190106</v>
      </c>
      <c r="J740" s="5">
        <f t="shared" si="11"/>
        <v>0.54104315465850439</v>
      </c>
      <c r="K740" s="5">
        <f>MAX(Online_RAW!$L$2-Online_RAW!L740,0)</f>
        <v>0</v>
      </c>
      <c r="L740" s="5">
        <f>0.0039*(Online_RAW!M740)</f>
        <v>16.10622</v>
      </c>
      <c r="M740" s="10">
        <f>Online_RAW!$N$2-Online_RAW!N740</f>
        <v>0</v>
      </c>
      <c r="N740" s="5">
        <f>Online_RAW!C740*60</f>
        <v>101.75200000000019</v>
      </c>
      <c r="O740" s="5">
        <f>MAX(0, Online_RAW!D740*60)</f>
        <v>18.104842105263181</v>
      </c>
      <c r="P740" s="5">
        <f>_xlfn.IFNA(VLOOKUP(A740,Sampling!$D$7:$E$14,2,FALSE),0)</f>
        <v>0</v>
      </c>
      <c r="Q740">
        <f>_xlfn.IFNA(VLOOKUP(A740,Refill!$D$6:$G$8,2,FALSE),0)</f>
        <v>0</v>
      </c>
    </row>
    <row r="741" spans="1:17" x14ac:dyDescent="0.25">
      <c r="A741" s="5">
        <f>ROUND((Online_RAW!B741-General!$B$10)*24,3)</f>
        <v>12.317</v>
      </c>
      <c r="B741" s="5">
        <f>General!$B$12+Online_ANA!K741/1000+Online_ANA!L741/1000+Online_ANA!M741/1000/General!$B$22-SUM($P$2:P741)/1000/General!$B$24+SUM($Q$2:Q741)/1000/General!$B$24</f>
        <v>1.0962522750000001</v>
      </c>
      <c r="C741" s="5">
        <f>Online_RAW!K741</f>
        <v>29.137272727272698</v>
      </c>
      <c r="D741" s="5">
        <f>Online_RAW!J741</f>
        <v>2.4300000000000002</v>
      </c>
      <c r="E741" s="5">
        <f>(1-F741/100-G741/100)/(1-C741/100-D741/100-General!$B$17/100)</f>
        <v>0.98548765515706671</v>
      </c>
      <c r="F741" s="5">
        <f>N741*General!$B$14/(N741+O741)+O741*100/(N741+O741)</f>
        <v>32.952942841629124</v>
      </c>
      <c r="G741" s="5">
        <f>N741*General!$B$15/(N741+O741)</f>
        <v>3.386215007998529E-2</v>
      </c>
      <c r="H741" s="5">
        <f>(N741+O741)*(1/General!$B$20)*((F741/100)-E741*(C741/100))*1000/B741</f>
        <v>207.35933538397367</v>
      </c>
      <c r="I741" s="5">
        <f>(N741+O741)*(1/General!$B$20)*((D741/100)*E741-(G741/100))*1000/B741</f>
        <v>115.49998466910986</v>
      </c>
      <c r="J741" s="5">
        <f t="shared" si="11"/>
        <v>0.55700402615216227</v>
      </c>
      <c r="K741" s="5">
        <f>MAX(Online_RAW!$L$2-Online_RAW!L741,0)</f>
        <v>0</v>
      </c>
      <c r="L741" s="5">
        <f>0.0039*(Online_RAW!M741)</f>
        <v>16.252275000000001</v>
      </c>
      <c r="M741" s="10">
        <f>Online_RAW!$N$2-Online_RAW!N741</f>
        <v>0</v>
      </c>
      <c r="N741" s="5">
        <f>Online_RAW!C741*60</f>
        <v>101.76389999999999</v>
      </c>
      <c r="O741" s="5">
        <f>MAX(0, Online_RAW!D741*60)</f>
        <v>18.44571428571426</v>
      </c>
      <c r="P741" s="5">
        <f>_xlfn.IFNA(VLOOKUP(A741,Sampling!$D$7:$E$14,2,FALSE),0)</f>
        <v>0</v>
      </c>
      <c r="Q741">
        <f>_xlfn.IFNA(VLOOKUP(A741,Refill!$D$6:$G$8,2,FALSE),0)</f>
        <v>0</v>
      </c>
    </row>
    <row r="742" spans="1:17" x14ac:dyDescent="0.25">
      <c r="A742" s="5">
        <f>ROUND((Online_RAW!B742-General!$B$10)*24,3)</f>
        <v>12.333</v>
      </c>
      <c r="B742" s="5">
        <f>General!$B$12+Online_ANA!K742/1000+Online_ANA!L742/1000+Online_ANA!M742/1000/General!$B$22-SUM($P$2:P742)/1000/General!$B$24+SUM($Q$2:Q742)/1000/General!$B$24</f>
        <v>1.0964238750000002</v>
      </c>
      <c r="C742" s="5">
        <f>Online_RAW!K742</f>
        <v>29.287500000000001</v>
      </c>
      <c r="D742" s="5">
        <f>Online_RAW!J742</f>
        <v>2.44</v>
      </c>
      <c r="E742" s="5">
        <f>(1-F742/100-G742/100)/(1-C742/100-D742/100-General!$B$17/100)</f>
        <v>0.9838724385916312</v>
      </c>
      <c r="F742" s="5">
        <f>N742*General!$B$14/(N742+O742)+O742*100/(N742+O742)</f>
        <v>33.220555980252762</v>
      </c>
      <c r="G742" s="5">
        <f>N742*General!$B$15/(N742+O742)</f>
        <v>3.372699192916527E-2</v>
      </c>
      <c r="H742" s="5">
        <f>(N742+O742)*(1/General!$B$20)*((F742/100)-E742*(C742/100))*1000/B742</f>
        <v>215.06600660880184</v>
      </c>
      <c r="I742" s="5">
        <f>(N742+O742)*(1/General!$B$20)*((D742/100)*E742-(G742/100))*1000/B742</f>
        <v>115.55031152952738</v>
      </c>
      <c r="J742" s="5">
        <f t="shared" si="11"/>
        <v>0.53727836096250059</v>
      </c>
      <c r="K742" s="5">
        <f>MAX(Online_RAW!$L$2-Online_RAW!L742,0)</f>
        <v>0</v>
      </c>
      <c r="L742" s="5">
        <f>0.0039*(Online_RAW!M742)</f>
        <v>16.423874999999999</v>
      </c>
      <c r="M742" s="10">
        <f>Online_RAW!$N$2-Online_RAW!N742</f>
        <v>0</v>
      </c>
      <c r="N742" s="5">
        <f>Online_RAW!C742*60</f>
        <v>101.15857142857141</v>
      </c>
      <c r="O742" s="5">
        <f>MAX(0, Online_RAW!D742*60)</f>
        <v>18.814857142857122</v>
      </c>
      <c r="P742" s="5">
        <f>_xlfn.IFNA(VLOOKUP(A742,Sampling!$D$7:$E$14,2,FALSE),0)</f>
        <v>0</v>
      </c>
      <c r="Q742">
        <f>_xlfn.IFNA(VLOOKUP(A742,Refill!$D$6:$G$8,2,FALSE),0)</f>
        <v>0</v>
      </c>
    </row>
    <row r="743" spans="1:17" x14ac:dyDescent="0.25">
      <c r="A743" s="5">
        <f>ROUND((Online_RAW!B743-General!$B$10)*24,3)</f>
        <v>12.35</v>
      </c>
      <c r="B743" s="5">
        <f>General!$B$12+Online_ANA!K743/1000+Online_ANA!L743/1000+Online_ANA!M743/1000/General!$B$22-SUM($P$2:P743)/1000/General!$B$24+SUM($Q$2:Q743)/1000/General!$B$24</f>
        <v>1.0966010000000002</v>
      </c>
      <c r="C743" s="5">
        <f>Online_RAW!K743</f>
        <v>29.43</v>
      </c>
      <c r="D743" s="5">
        <f>Online_RAW!J743</f>
        <v>2.4633333333333298</v>
      </c>
      <c r="E743" s="5">
        <f>(1-F743/100-G743/100)/(1-C743/100-D743/100-General!$B$17/100)</f>
        <v>0.98109526463616492</v>
      </c>
      <c r="F743" s="5">
        <f>N743*General!$B$14/(N743+O743)+O743*100/(N743+O743)</f>
        <v>33.571834638835782</v>
      </c>
      <c r="G743" s="5">
        <f>N743*General!$B$15/(N743+O743)</f>
        <v>3.3549578465234452E-2</v>
      </c>
      <c r="H743" s="5">
        <f>(N743+O743)*(1/General!$B$20)*((F743/100)-E743*(C743/100))*1000/B743</f>
        <v>229.2785341667211</v>
      </c>
      <c r="I743" s="5">
        <f>(N743+O743)*(1/General!$B$20)*((D743/100)*E743-(G743/100))*1000/B743</f>
        <v>116.3041049947597</v>
      </c>
      <c r="J743" s="5">
        <f t="shared" si="11"/>
        <v>0.507261202700243</v>
      </c>
      <c r="K743" s="5">
        <f>MAX(Online_RAW!$L$2-Online_RAW!L743,0)</f>
        <v>0</v>
      </c>
      <c r="L743" s="5">
        <f>0.0039*(Online_RAW!M743)</f>
        <v>16.60100000000001</v>
      </c>
      <c r="M743" s="10">
        <f>Online_RAW!$N$2-Online_RAW!N743</f>
        <v>0</v>
      </c>
      <c r="N743" s="5">
        <f>Online_RAW!C743*60</f>
        <v>100.60669565217421</v>
      </c>
      <c r="O743" s="5">
        <f>MAX(0, Online_RAW!D743*60)</f>
        <v>19.34318181818184</v>
      </c>
      <c r="P743" s="5">
        <f>_xlfn.IFNA(VLOOKUP(A743,Sampling!$D$7:$E$14,2,FALSE),0)</f>
        <v>0</v>
      </c>
      <c r="Q743">
        <f>_xlfn.IFNA(VLOOKUP(A743,Refill!$D$6:$G$8,2,FALSE),0)</f>
        <v>0</v>
      </c>
    </row>
    <row r="744" spans="1:17" x14ac:dyDescent="0.25">
      <c r="A744" s="5">
        <f>ROUND((Online_RAW!B744-General!$B$10)*24,3)</f>
        <v>12.367000000000001</v>
      </c>
      <c r="B744" s="5">
        <f>General!$B$12+Online_ANA!K744/1000+Online_ANA!L744/1000+Online_ANA!M744/1000/General!$B$22-SUM($P$2:P744)/1000/General!$B$24+SUM($Q$2:Q744)/1000/General!$B$24</f>
        <v>1.09676025</v>
      </c>
      <c r="C744" s="5">
        <f>Online_RAW!K744</f>
        <v>29.676153846153799</v>
      </c>
      <c r="D744" s="5">
        <f>Online_RAW!J744</f>
        <v>2.4783333333333299</v>
      </c>
      <c r="E744" s="5">
        <f>(1-F744/100-G744/100)/(1-C744/100-D744/100-General!$B$17/100)</f>
        <v>0.98065097241661858</v>
      </c>
      <c r="F744" s="5">
        <f>N744*General!$B$14/(N744+O744)+O744*100/(N744+O744)</f>
        <v>33.858147034510331</v>
      </c>
      <c r="G744" s="5">
        <f>N744*General!$B$15/(N744+O744)</f>
        <v>3.3404976245196803E-2</v>
      </c>
      <c r="H744" s="5">
        <f>(N744+O744)*(1/General!$B$20)*((F744/100)-E744*(C744/100))*1000/B744</f>
        <v>232.34731890705922</v>
      </c>
      <c r="I744" s="5">
        <f>(N744+O744)*(1/General!$B$20)*((D744/100)*E744-(G744/100))*1000/B744</f>
        <v>117.09578312547907</v>
      </c>
      <c r="J744" s="5">
        <f t="shared" si="11"/>
        <v>0.50396872955662686</v>
      </c>
      <c r="K744" s="5">
        <f>MAX(Online_RAW!$L$2-Online_RAW!L744,0)</f>
        <v>0</v>
      </c>
      <c r="L744" s="5">
        <f>0.0039*(Online_RAW!M744)</f>
        <v>16.760249999999999</v>
      </c>
      <c r="M744" s="10">
        <f>Online_RAW!$N$2-Online_RAW!N744</f>
        <v>0</v>
      </c>
      <c r="N744" s="5">
        <f>Online_RAW!C744*60</f>
        <v>100.29054545454539</v>
      </c>
      <c r="O744" s="5">
        <f>MAX(0, Online_RAW!D744*60)</f>
        <v>19.8</v>
      </c>
      <c r="P744" s="5">
        <f>_xlfn.IFNA(VLOOKUP(A744,Sampling!$D$7:$E$14,2,FALSE),0)</f>
        <v>0</v>
      </c>
      <c r="Q744">
        <f>_xlfn.IFNA(VLOOKUP(A744,Refill!$D$6:$G$8,2,FALSE),0)</f>
        <v>0</v>
      </c>
    </row>
    <row r="745" spans="1:17" x14ac:dyDescent="0.25">
      <c r="A745" s="5">
        <f>ROUND((Online_RAW!B745-General!$B$10)*24,3)</f>
        <v>12.382999999999999</v>
      </c>
      <c r="B745" s="5">
        <f>General!$B$12+Online_ANA!K745/1000+Online_ANA!L745/1000+Online_ANA!M745/1000/General!$B$22-SUM($P$2:P745)/1000/General!$B$24+SUM($Q$2:Q745)/1000/General!$B$24</f>
        <v>1.0968831000000001</v>
      </c>
      <c r="C745" s="5">
        <f>Online_RAW!K745</f>
        <v>29.9441666666667</v>
      </c>
      <c r="D745" s="5">
        <f>Online_RAW!J745</f>
        <v>2.5150000000000001</v>
      </c>
      <c r="E745" s="5">
        <f>(1-F745/100-G745/100)/(1-C745/100-D745/100-General!$B$17/100)</f>
        <v>0.9831534827077365</v>
      </c>
      <c r="F745" s="5">
        <f>N745*General!$B$14/(N745+O745)+O745*100/(N745+O745)</f>
        <v>33.989058573292709</v>
      </c>
      <c r="G745" s="5">
        <f>N745*General!$B$15/(N745+O745)</f>
        <v>3.3338859306417827E-2</v>
      </c>
      <c r="H745" s="5">
        <f>(N745+O745)*(1/General!$B$20)*((F745/100)-E745*(C745/100))*1000/B745</f>
        <v>222.24998213352509</v>
      </c>
      <c r="I745" s="5">
        <f>(N745+O745)*(1/General!$B$20)*((D745/100)*E745-(G745/100))*1000/B745</f>
        <v>119.16713699032945</v>
      </c>
      <c r="J745" s="5">
        <f t="shared" si="11"/>
        <v>0.53618513642325194</v>
      </c>
      <c r="K745" s="5">
        <f>MAX(Online_RAW!$L$2-Online_RAW!L745,0)</f>
        <v>0</v>
      </c>
      <c r="L745" s="5">
        <f>0.0039*(Online_RAW!M745)</f>
        <v>16.883099999999999</v>
      </c>
      <c r="M745" s="10">
        <f>Online_RAW!$N$2-Online_RAW!N745</f>
        <v>0</v>
      </c>
      <c r="N745" s="5">
        <f>Online_RAW!C745*60</f>
        <v>100.1067</v>
      </c>
      <c r="O745" s="5">
        <f>MAX(0, Online_RAW!D745*60)</f>
        <v>20.00142857142858</v>
      </c>
      <c r="P745" s="5">
        <f>_xlfn.IFNA(VLOOKUP(A745,Sampling!$D$7:$E$14,2,FALSE),0)</f>
        <v>0</v>
      </c>
      <c r="Q745">
        <f>_xlfn.IFNA(VLOOKUP(A745,Refill!$D$6:$G$8,2,FALSE),0)</f>
        <v>0</v>
      </c>
    </row>
    <row r="746" spans="1:17" x14ac:dyDescent="0.25">
      <c r="A746" s="5">
        <f>ROUND((Online_RAW!B746-General!$B$10)*24,3)</f>
        <v>12.4</v>
      </c>
      <c r="B746" s="5">
        <f>General!$B$12+Online_ANA!K746/1000+Online_ANA!L746/1000+Online_ANA!M746/1000/General!$B$22-SUM($P$2:P746)/1000/General!$B$24+SUM($Q$2:Q746)/1000/General!$B$24</f>
        <v>1.09699035</v>
      </c>
      <c r="C746" s="5">
        <f>Online_RAW!K746</f>
        <v>30.116</v>
      </c>
      <c r="D746" s="5">
        <f>Online_RAW!J746</f>
        <v>2.5333333333333301</v>
      </c>
      <c r="E746" s="5">
        <f>(1-F746/100-G746/100)/(1-C746/100-D746/100-General!$B$17/100)</f>
        <v>0.98133746777266528</v>
      </c>
      <c r="F746" s="5">
        <f>N746*General!$B$14/(N746+O746)+O746*100/(N746+O746)</f>
        <v>34.297701515055152</v>
      </c>
      <c r="G746" s="5">
        <f>N746*General!$B$15/(N746+O746)</f>
        <v>3.318297903280043E-2</v>
      </c>
      <c r="H746" s="5">
        <f>(N746+O746)*(1/General!$B$20)*((F746/100)-E746*(C746/100))*1000/B746</f>
        <v>231.5765841097959</v>
      </c>
      <c r="I746" s="5">
        <f>(N746+O746)*(1/General!$B$20)*((D746/100)*E746-(G746/100))*1000/B746</f>
        <v>119.74252916375886</v>
      </c>
      <c r="J746" s="5">
        <f t="shared" si="11"/>
        <v>0.51707528904125344</v>
      </c>
      <c r="K746" s="5">
        <f>MAX(Online_RAW!$L$2-Online_RAW!L746,0)</f>
        <v>0</v>
      </c>
      <c r="L746" s="5">
        <f>0.0039*(Online_RAW!M746)</f>
        <v>16.990349999999999</v>
      </c>
      <c r="M746" s="10">
        <f>Online_RAW!$N$2-Online_RAW!N746</f>
        <v>0</v>
      </c>
      <c r="N746" s="5">
        <f>Online_RAW!C746*60</f>
        <v>99.575181818181591</v>
      </c>
      <c r="O746" s="5">
        <f>MAX(0, Online_RAW!D746*60)</f>
        <v>20.456454545454541</v>
      </c>
      <c r="P746" s="5">
        <f>_xlfn.IFNA(VLOOKUP(A746,Sampling!$D$7:$E$14,2,FALSE),0)</f>
        <v>0</v>
      </c>
      <c r="Q746">
        <f>_xlfn.IFNA(VLOOKUP(A746,Refill!$D$6:$G$8,2,FALSE),0)</f>
        <v>0</v>
      </c>
    </row>
    <row r="747" spans="1:17" x14ac:dyDescent="0.25">
      <c r="A747" s="5">
        <f>ROUND((Online_RAW!B747-General!$B$10)*24,3)</f>
        <v>12.417</v>
      </c>
      <c r="B747" s="5">
        <f>General!$B$12+Online_ANA!K747/1000+Online_ANA!L747/1000+Online_ANA!M747/1000/General!$B$22-SUM($P$2:P747)/1000/General!$B$24+SUM($Q$2:Q747)/1000/General!$B$24</f>
        <v>1.097082975</v>
      </c>
      <c r="C747" s="5">
        <f>Online_RAW!K747</f>
        <v>30.27</v>
      </c>
      <c r="D747" s="5">
        <f>Online_RAW!J747</f>
        <v>2.5499999999999998</v>
      </c>
      <c r="E747" s="5">
        <f>(1-F747/100-G747/100)/(1-C747/100-D747/100-General!$B$17/100)</f>
        <v>0.97881876701491632</v>
      </c>
      <c r="F747" s="5">
        <f>N747*General!$B$14/(N747+O747)+O747*100/(N747+O747)</f>
        <v>34.633469183647946</v>
      </c>
      <c r="G747" s="5">
        <f>N747*General!$B$15/(N747+O747)</f>
        <v>3.301339940219801E-2</v>
      </c>
      <c r="H747" s="5">
        <f>(N747+O747)*(1/General!$B$20)*((F747/100)-E747*(C747/100))*1000/B747</f>
        <v>244.19662816018331</v>
      </c>
      <c r="I747" s="5">
        <f>(N747+O747)*(1/General!$B$20)*((D747/100)*E747-(G747/100))*1000/B747</f>
        <v>120.17884352309189</v>
      </c>
      <c r="J747" s="5">
        <f t="shared" si="11"/>
        <v>0.49213965167553142</v>
      </c>
      <c r="K747" s="5">
        <f>MAX(Online_RAW!$L$2-Online_RAW!L747,0)</f>
        <v>0</v>
      </c>
      <c r="L747" s="5">
        <f>0.0039*(Online_RAW!M747)</f>
        <v>17.082974999999998</v>
      </c>
      <c r="M747" s="10">
        <f>Online_RAW!$N$2-Online_RAW!N747</f>
        <v>0</v>
      </c>
      <c r="N747" s="5">
        <f>Online_RAW!C747*60</f>
        <v>99.027818181818404</v>
      </c>
      <c r="O747" s="5">
        <f>MAX(0, Online_RAW!D747*60)</f>
        <v>20.957181818181841</v>
      </c>
      <c r="P747" s="5">
        <f>_xlfn.IFNA(VLOOKUP(A747,Sampling!$D$7:$E$14,2,FALSE),0)</f>
        <v>0</v>
      </c>
      <c r="Q747">
        <f>_xlfn.IFNA(VLOOKUP(A747,Refill!$D$6:$G$8,2,FALSE),0)</f>
        <v>0</v>
      </c>
    </row>
    <row r="748" spans="1:17" x14ac:dyDescent="0.25">
      <c r="A748" s="5">
        <f>ROUND((Online_RAW!B748-General!$B$10)*24,3)</f>
        <v>12.433</v>
      </c>
      <c r="B748" s="5">
        <f>General!$B$12+Online_ANA!K748/1000+Online_ANA!L748/1000+Online_ANA!M748/1000/General!$B$22-SUM($P$2:P748)/1000/General!$B$24+SUM($Q$2:Q748)/1000/General!$B$24</f>
        <v>1.0972289000000002</v>
      </c>
      <c r="C748" s="5">
        <f>Online_RAW!K748</f>
        <v>30.515384615384601</v>
      </c>
      <c r="D748" s="5">
        <f>Online_RAW!J748</f>
        <v>2.57</v>
      </c>
      <c r="E748" s="5">
        <f>(1-F748/100-G748/100)/(1-C748/100-D748/100-General!$B$17/100)</f>
        <v>0.97759288057269533</v>
      </c>
      <c r="F748" s="5">
        <f>N748*General!$B$14/(N748+O748)+O748*100/(N748+O748)</f>
        <v>34.974904355822346</v>
      </c>
      <c r="G748" s="5">
        <f>N748*General!$B$15/(N748+O748)</f>
        <v>3.2840957396049322E-2</v>
      </c>
      <c r="H748" s="5">
        <f>(N748+O748)*(1/General!$B$20)*((F748/100)-E748*(C748/100))*1000/B748</f>
        <v>251.55164666632007</v>
      </c>
      <c r="I748" s="5">
        <f>(N748+O748)*(1/General!$B$20)*((D748/100)*E748-(G748/100))*1000/B748</f>
        <v>121.27288660365348</v>
      </c>
      <c r="J748" s="5">
        <f t="shared" si="11"/>
        <v>0.48209935498661377</v>
      </c>
      <c r="K748" s="5">
        <f>MAX(Online_RAW!$L$2-Online_RAW!L748,0)</f>
        <v>0</v>
      </c>
      <c r="L748" s="5">
        <f>0.0039*(Online_RAW!M748)</f>
        <v>17.22890000000001</v>
      </c>
      <c r="M748" s="10">
        <f>Online_RAW!$N$2-Online_RAW!N748</f>
        <v>0</v>
      </c>
      <c r="N748" s="5">
        <f>Online_RAW!C748*60</f>
        <v>98.755043478261001</v>
      </c>
      <c r="O748" s="5">
        <f>MAX(0, Online_RAW!D748*60)</f>
        <v>21.527739130434782</v>
      </c>
      <c r="P748" s="5">
        <f>_xlfn.IFNA(VLOOKUP(A748,Sampling!$D$7:$E$14,2,FALSE),0)</f>
        <v>0</v>
      </c>
      <c r="Q748">
        <f>_xlfn.IFNA(VLOOKUP(A748,Refill!$D$6:$G$8,2,FALSE),0)</f>
        <v>0</v>
      </c>
    </row>
    <row r="749" spans="1:17" x14ac:dyDescent="0.25">
      <c r="A749" s="5">
        <f>ROUND((Online_RAW!B749-General!$B$10)*24,3)</f>
        <v>12.45</v>
      </c>
      <c r="B749" s="5">
        <f>General!$B$12+Online_ANA!K749/1000+Online_ANA!L749/1000+Online_ANA!M749/1000/General!$B$22-SUM($P$2:P749)/1000/General!$B$24+SUM($Q$2:Q749)/1000/General!$B$24</f>
        <v>1.0974096</v>
      </c>
      <c r="C749" s="5">
        <f>Online_RAW!K749</f>
        <v>30.801666666666701</v>
      </c>
      <c r="D749" s="5">
        <f>Online_RAW!J749</f>
        <v>2.5950000000000002</v>
      </c>
      <c r="E749" s="5">
        <f>(1-F749/100-G749/100)/(1-C749/100-D749/100-General!$B$17/100)</f>
        <v>0.98140461306178972</v>
      </c>
      <c r="F749" s="5">
        <f>N749*General!$B$14/(N749+O749)+O749*100/(N749+O749)</f>
        <v>35.027013008285408</v>
      </c>
      <c r="G749" s="5">
        <f>N749*General!$B$15/(N749+O749)</f>
        <v>3.2814639894805347E-2</v>
      </c>
      <c r="H749" s="5">
        <f>(N749+O749)*(1/General!$B$20)*((F749/100)-E749*(C749/100))*1000/B749</f>
        <v>233.84883751125039</v>
      </c>
      <c r="I749" s="5">
        <f>(N749+O749)*(1/General!$B$20)*((D749/100)*E749-(G749/100))*1000/B749</f>
        <v>122.52304387423496</v>
      </c>
      <c r="J749" s="5">
        <f t="shared" si="11"/>
        <v>0.52394121423990581</v>
      </c>
      <c r="K749" s="5">
        <f>MAX(Online_RAW!$L$2-Online_RAW!L749,0)</f>
        <v>0</v>
      </c>
      <c r="L749" s="5">
        <f>0.0039*(Online_RAW!M749)</f>
        <v>17.409599999999998</v>
      </c>
      <c r="M749" s="10">
        <f>Online_RAW!$N$2-Online_RAW!N749</f>
        <v>0</v>
      </c>
      <c r="N749" s="5">
        <f>Online_RAW!C749*60</f>
        <v>98.346818181818406</v>
      </c>
      <c r="O749" s="5">
        <f>MAX(0, Online_RAW!D749*60)</f>
        <v>21.53481818181816</v>
      </c>
      <c r="P749" s="5">
        <f>_xlfn.IFNA(VLOOKUP(A749,Sampling!$D$7:$E$14,2,FALSE),0)</f>
        <v>0</v>
      </c>
      <c r="Q749">
        <f>_xlfn.IFNA(VLOOKUP(A749,Refill!$D$6:$G$8,2,FALSE),0)</f>
        <v>0</v>
      </c>
    </row>
    <row r="750" spans="1:17" x14ac:dyDescent="0.25">
      <c r="A750" s="5">
        <f>ROUND((Online_RAW!B750-General!$B$10)*24,3)</f>
        <v>12.467000000000001</v>
      </c>
      <c r="B750" s="5">
        <f>General!$B$12+Online_ANA!K750/1000+Online_ANA!L750/1000+Online_ANA!M750/1000/General!$B$22-SUM($P$2:P750)/1000/General!$B$24+SUM($Q$2:Q750)/1000/General!$B$24</f>
        <v>1.0975604000000001</v>
      </c>
      <c r="C750" s="5">
        <f>Online_RAW!K750</f>
        <v>31.024999999999999</v>
      </c>
      <c r="D750" s="5">
        <f>Online_RAW!J750</f>
        <v>2.6150000000000002</v>
      </c>
      <c r="E750" s="5">
        <f>(1-F750/100-G750/100)/(1-C750/100-D750/100-General!$B$17/100)</f>
        <v>0.98035274380850801</v>
      </c>
      <c r="F750" s="5">
        <f>N750*General!$B$14/(N750+O750)+O750*100/(N750+O750)</f>
        <v>35.335324084708439</v>
      </c>
      <c r="G750" s="5">
        <f>N750*General!$B$15/(N750+O750)</f>
        <v>3.2658927229945234E-2</v>
      </c>
      <c r="H750" s="5">
        <f>(N750+O750)*(1/General!$B$20)*((F750/100)-E750*(C750/100))*1000/B750</f>
        <v>239.72026514411138</v>
      </c>
      <c r="I750" s="5">
        <f>(N750+O750)*(1/General!$B$20)*((D750/100)*E750-(G750/100))*1000/B750</f>
        <v>123.32073447175404</v>
      </c>
      <c r="J750" s="5">
        <f t="shared" si="11"/>
        <v>0.51443600063439754</v>
      </c>
      <c r="K750" s="5">
        <f>MAX(Online_RAW!$L$2-Online_RAW!L750,0)</f>
        <v>0</v>
      </c>
      <c r="L750" s="5">
        <f>0.0039*(Online_RAW!M750)</f>
        <v>17.560400000000012</v>
      </c>
      <c r="M750" s="10">
        <f>Online_RAW!$N$2-Online_RAW!N750</f>
        <v>0</v>
      </c>
      <c r="N750" s="5">
        <f>Online_RAW!C750*60</f>
        <v>97.867826086956612</v>
      </c>
      <c r="O750" s="5">
        <f>MAX(0, Online_RAW!D750*60)</f>
        <v>21.998727272727301</v>
      </c>
      <c r="P750" s="5">
        <f>_xlfn.IFNA(VLOOKUP(A750,Sampling!$D$7:$E$14,2,FALSE),0)</f>
        <v>0</v>
      </c>
      <c r="Q750">
        <f>_xlfn.IFNA(VLOOKUP(A750,Refill!$D$6:$G$8,2,FALSE),0)</f>
        <v>0</v>
      </c>
    </row>
    <row r="751" spans="1:17" x14ac:dyDescent="0.25">
      <c r="A751" s="5">
        <f>ROUND((Online_RAW!B751-General!$B$10)*24,3)</f>
        <v>12.483000000000001</v>
      </c>
      <c r="B751" s="5">
        <f>General!$B$12+Online_ANA!K751/1000+Online_ANA!L751/1000+Online_ANA!M751/1000/General!$B$22-SUM($P$2:P751)/1000/General!$B$24+SUM($Q$2:Q751)/1000/General!$B$24</f>
        <v>1.0977515</v>
      </c>
      <c r="C751" s="5">
        <f>Online_RAW!K751</f>
        <v>31.204166666666701</v>
      </c>
      <c r="D751" s="5">
        <f>Online_RAW!J751</f>
        <v>2.64</v>
      </c>
      <c r="E751" s="5">
        <f>(1-F751/100-G751/100)/(1-C751/100-D751/100-General!$B$17/100)</f>
        <v>0.97790144060898809</v>
      </c>
      <c r="F751" s="5">
        <f>N751*General!$B$14/(N751+O751)+O751*100/(N751+O751)</f>
        <v>35.696769330552002</v>
      </c>
      <c r="G751" s="5">
        <f>N751*General!$B$15/(N751+O751)</f>
        <v>3.2476379125983841E-2</v>
      </c>
      <c r="H751" s="5">
        <f>(N751+O751)*(1/General!$B$20)*((F751/100)-E751*(C751/100))*1000/B751</f>
        <v>252.31341231889061</v>
      </c>
      <c r="I751" s="5">
        <f>(N751+O751)*(1/General!$B$20)*((D751/100)*E751-(G751/100))*1000/B751</f>
        <v>124.11657546897624</v>
      </c>
      <c r="J751" s="5">
        <f t="shared" si="11"/>
        <v>0.49191429947492993</v>
      </c>
      <c r="K751" s="5">
        <f>MAX(Online_RAW!$L$2-Online_RAW!L751,0)</f>
        <v>0</v>
      </c>
      <c r="L751" s="5">
        <f>0.0039*(Online_RAW!M751)</f>
        <v>17.751500000000011</v>
      </c>
      <c r="M751" s="10">
        <f>Online_RAW!$N$2-Online_RAW!N751</f>
        <v>0</v>
      </c>
      <c r="N751" s="5">
        <f>Online_RAW!C751*60</f>
        <v>97.265699999999995</v>
      </c>
      <c r="O751" s="5">
        <f>MAX(0, Online_RAW!D751*60)</f>
        <v>22.533000000000001</v>
      </c>
      <c r="P751" s="5">
        <f>_xlfn.IFNA(VLOOKUP(A751,Sampling!$D$7:$E$14,2,FALSE),0)</f>
        <v>0</v>
      </c>
      <c r="Q751">
        <f>_xlfn.IFNA(VLOOKUP(A751,Refill!$D$6:$G$8,2,FALSE),0)</f>
        <v>0</v>
      </c>
    </row>
    <row r="752" spans="1:17" x14ac:dyDescent="0.25">
      <c r="A752" s="5">
        <f>ROUND((Online_RAW!B752-General!$B$10)*24,3)</f>
        <v>12.5</v>
      </c>
      <c r="B752" s="5">
        <f>General!$B$12+Online_ANA!K752/1000+Online_ANA!L752/1000+Online_ANA!M752/1000/General!$B$22-SUM($P$2:P752)/1000/General!$B$24+SUM($Q$2:Q752)/1000/General!$B$24</f>
        <v>1.0979049000000001</v>
      </c>
      <c r="C752" s="5">
        <f>Online_RAW!K752</f>
        <v>31.4561538461538</v>
      </c>
      <c r="D752" s="5">
        <f>Online_RAW!J752</f>
        <v>2.67</v>
      </c>
      <c r="E752" s="5">
        <f>(1-F752/100-G752/100)/(1-C752/100-D752/100-General!$B$17/100)</f>
        <v>0.97723166669312234</v>
      </c>
      <c r="F752" s="5">
        <f>N752*General!$B$14/(N752+O752)+O752*100/(N752+O752)</f>
        <v>36.016517266332471</v>
      </c>
      <c r="G752" s="5">
        <f>N752*General!$B$15/(N752+O752)</f>
        <v>3.2314890269529051E-2</v>
      </c>
      <c r="H752" s="5">
        <f>(N752+O752)*(1/General!$B$20)*((F752/100)-E752*(C752/100))*1000/B752</f>
        <v>257.40202817343715</v>
      </c>
      <c r="I752" s="5">
        <f>(N752+O752)*(1/General!$B$20)*((D752/100)*E752-(G752/100))*1000/B752</f>
        <v>125.70627399364477</v>
      </c>
      <c r="J752" s="5">
        <f t="shared" si="11"/>
        <v>0.48836551477731188</v>
      </c>
      <c r="K752" s="5">
        <f>MAX(Online_RAW!$L$2-Online_RAW!L752,0)</f>
        <v>0</v>
      </c>
      <c r="L752" s="5">
        <f>0.0039*(Online_RAW!M752)</f>
        <v>17.904899999999998</v>
      </c>
      <c r="M752" s="10">
        <f>Online_RAW!$N$2-Online_RAW!N752</f>
        <v>0</v>
      </c>
      <c r="N752" s="5">
        <f>Online_RAW!C752*60</f>
        <v>96.981130434782401</v>
      </c>
      <c r="O752" s="5">
        <f>MAX(0, Online_RAW!D752*60)</f>
        <v>23.064</v>
      </c>
      <c r="P752" s="5">
        <f>_xlfn.IFNA(VLOOKUP(A752,Sampling!$D$7:$E$14,2,FALSE),0)</f>
        <v>0</v>
      </c>
      <c r="Q752">
        <f>_xlfn.IFNA(VLOOKUP(A752,Refill!$D$6:$G$8,2,FALSE),0)</f>
        <v>0</v>
      </c>
    </row>
    <row r="753" spans="1:17" x14ac:dyDescent="0.25">
      <c r="A753" s="5">
        <f>ROUND((Online_RAW!B753-General!$B$10)*24,3)</f>
        <v>12.516999999999999</v>
      </c>
      <c r="B753" s="5">
        <f>General!$B$12+Online_ANA!K753/1000+Online_ANA!L753/1000+Online_ANA!M753/1000/General!$B$22-SUM($P$2:P753)/1000/General!$B$24+SUM($Q$2:Q753)/1000/General!$B$24</f>
        <v>1.0980778</v>
      </c>
      <c r="C753" s="5">
        <f>Online_RAW!K753</f>
        <v>31.746363636363601</v>
      </c>
      <c r="D753" s="5">
        <f>Online_RAW!J753</f>
        <v>2.6933333333333298</v>
      </c>
      <c r="E753" s="5">
        <f>(1-F753/100-G753/100)/(1-C753/100-D753/100-General!$B$17/100)</f>
        <v>0.97837369647696559</v>
      </c>
      <c r="F753" s="5">
        <f>N753*General!$B$14/(N753+O753)+O753*100/(N753+O753)</f>
        <v>36.248661108701747</v>
      </c>
      <c r="G753" s="5">
        <f>N753*General!$B$15/(N753+O753)</f>
        <v>3.2197645904696086E-2</v>
      </c>
      <c r="H753" s="5">
        <f>(N753+O753)*(1/General!$B$20)*((F753/100)-E753*(C753/100))*1000/B753</f>
        <v>252.97374195602811</v>
      </c>
      <c r="I753" s="5">
        <f>(N753+O753)*(1/General!$B$20)*((D753/100)*E753-(G753/100))*1000/B753</f>
        <v>126.89941451960246</v>
      </c>
      <c r="J753" s="5">
        <f t="shared" si="11"/>
        <v>0.5016307761366795</v>
      </c>
      <c r="K753" s="5">
        <f>MAX(Online_RAW!$L$2-Online_RAW!L753,0)</f>
        <v>0</v>
      </c>
      <c r="L753" s="5">
        <f>0.0039*(Online_RAW!M753)</f>
        <v>18.077799999999986</v>
      </c>
      <c r="M753" s="10">
        <f>Online_RAW!$N$2-Online_RAW!N753</f>
        <v>0</v>
      </c>
      <c r="N753" s="5">
        <f>Online_RAW!C753*60</f>
        <v>96.587428571428802</v>
      </c>
      <c r="O753" s="5">
        <f>MAX(0, Online_RAW!D753*60)</f>
        <v>23.405727272727301</v>
      </c>
      <c r="P753" s="5">
        <f>_xlfn.IFNA(VLOOKUP(A753,Sampling!$D$7:$E$14,2,FALSE),0)</f>
        <v>0</v>
      </c>
      <c r="Q753">
        <f>_xlfn.IFNA(VLOOKUP(A753,Refill!$D$6:$G$8,2,FALSE),0)</f>
        <v>0</v>
      </c>
    </row>
    <row r="754" spans="1:17" x14ac:dyDescent="0.25">
      <c r="A754" s="5">
        <f>ROUND((Online_RAW!B754-General!$B$10)*24,3)</f>
        <v>12.532999999999999</v>
      </c>
      <c r="B754" s="5">
        <f>General!$B$12+Online_ANA!K754/1000+Online_ANA!L754/1000+Online_ANA!M754/1000/General!$B$22-SUM($P$2:P754)/1000/General!$B$24+SUM($Q$2:Q754)/1000/General!$B$24</f>
        <v>1.0982169000000002</v>
      </c>
      <c r="C754" s="5">
        <f>Online_RAW!K754</f>
        <v>31.9516666666667</v>
      </c>
      <c r="D754" s="5">
        <f>Online_RAW!J754</f>
        <v>2.71</v>
      </c>
      <c r="E754" s="5">
        <f>(1-F754/100-G754/100)/(1-C754/100-D754/100-General!$B$17/100)</f>
        <v>0.97921292205747457</v>
      </c>
      <c r="F754" s="5">
        <f>N754*General!$B$14/(N754+O754)+O754*100/(N754+O754)</f>
        <v>36.411442160016058</v>
      </c>
      <c r="G754" s="5">
        <f>N754*General!$B$15/(N754+O754)</f>
        <v>3.2115433252517145E-2</v>
      </c>
      <c r="H754" s="5">
        <f>(N754+O754)*(1/General!$B$20)*((F754/100)-E754*(C754/100))*1000/B754</f>
        <v>249.50200686052906</v>
      </c>
      <c r="I754" s="5">
        <f>(N754+O754)*(1/General!$B$20)*((D754/100)*E754-(G754/100))*1000/B754</f>
        <v>127.6518023266803</v>
      </c>
      <c r="J754" s="5">
        <f t="shared" si="11"/>
        <v>0.51162635496570297</v>
      </c>
      <c r="K754" s="5">
        <f>MAX(Online_RAW!$L$2-Online_RAW!L754,0)</f>
        <v>0</v>
      </c>
      <c r="L754" s="5">
        <f>0.0039*(Online_RAW!M754)</f>
        <v>18.216899999999999</v>
      </c>
      <c r="M754" s="10">
        <f>Online_RAW!$N$2-Online_RAW!N754</f>
        <v>0</v>
      </c>
      <c r="N754" s="5">
        <f>Online_RAW!C754*60</f>
        <v>96.234285714285591</v>
      </c>
      <c r="O754" s="5">
        <f>MAX(0, Online_RAW!D754*60)</f>
        <v>23.626200000000001</v>
      </c>
      <c r="P754" s="5">
        <f>_xlfn.IFNA(VLOOKUP(A754,Sampling!$D$7:$E$14,2,FALSE),0)</f>
        <v>0</v>
      </c>
      <c r="Q754">
        <f>_xlfn.IFNA(VLOOKUP(A754,Refill!$D$6:$G$8,2,FALSE),0)</f>
        <v>0</v>
      </c>
    </row>
    <row r="755" spans="1:17" x14ac:dyDescent="0.25">
      <c r="A755" s="5">
        <f>ROUND((Online_RAW!B755-General!$B$10)*24,3)</f>
        <v>12.55</v>
      </c>
      <c r="B755" s="5">
        <f>General!$B$12+Online_ANA!K755/1000+Online_ANA!L755/1000+Online_ANA!M755/1000/General!$B$22-SUM($P$2:P755)/1000/General!$B$24+SUM($Q$2:Q755)/1000/General!$B$24</f>
        <v>1.09832025</v>
      </c>
      <c r="C755" s="5">
        <f>Online_RAW!K755</f>
        <v>32.146666666666697</v>
      </c>
      <c r="D755" s="5">
        <f>Online_RAW!J755</f>
        <v>2.7349999999999999</v>
      </c>
      <c r="E755" s="5">
        <f>(1-F755/100-G755/100)/(1-C755/100-D755/100-General!$B$17/100)</f>
        <v>0.97934721498111044</v>
      </c>
      <c r="F755" s="5">
        <f>N755*General!$B$14/(N755+O755)+O755*100/(N755+O755)</f>
        <v>36.618286645930198</v>
      </c>
      <c r="G755" s="5">
        <f>N755*General!$B$15/(N755+O755)</f>
        <v>3.201096634043929E-2</v>
      </c>
      <c r="H755" s="5">
        <f>(N755+O755)*(1/General!$B$20)*((F755/100)-E755*(C755/100))*1000/B755</f>
        <v>249.85665830859594</v>
      </c>
      <c r="I755" s="5">
        <f>(N755+O755)*(1/General!$B$20)*((D755/100)*E755-(G755/100))*1000/B755</f>
        <v>128.75896153684374</v>
      </c>
      <c r="J755" s="5">
        <f t="shared" si="11"/>
        <v>0.51533131999954385</v>
      </c>
      <c r="K755" s="5">
        <f>MAX(Online_RAW!$L$2-Online_RAW!L755,0)</f>
        <v>0</v>
      </c>
      <c r="L755" s="5">
        <f>0.0039*(Online_RAW!M755)</f>
        <v>18.320249999999998</v>
      </c>
      <c r="M755" s="10">
        <f>Online_RAW!$N$2-Online_RAW!N755</f>
        <v>0</v>
      </c>
      <c r="N755" s="5">
        <f>Online_RAW!C755*60</f>
        <v>95.85</v>
      </c>
      <c r="O755" s="5">
        <f>MAX(0, Online_RAW!D755*60)</f>
        <v>23.921454545454537</v>
      </c>
      <c r="P755" s="5">
        <f>_xlfn.IFNA(VLOOKUP(A755,Sampling!$D$7:$E$14,2,FALSE),0)</f>
        <v>0</v>
      </c>
      <c r="Q755">
        <f>_xlfn.IFNA(VLOOKUP(A755,Refill!$D$6:$G$8,2,FALSE),0)</f>
        <v>0</v>
      </c>
    </row>
    <row r="756" spans="1:17" x14ac:dyDescent="0.25">
      <c r="A756" s="5">
        <f>ROUND((Online_RAW!B756-General!$B$10)*24,3)</f>
        <v>12.567</v>
      </c>
      <c r="B756" s="5">
        <f>General!$B$12+Online_ANA!K756/1000+Online_ANA!L756/1000+Online_ANA!M756/1000/General!$B$22-SUM($P$2:P756)/1000/General!$B$24+SUM($Q$2:Q756)/1000/General!$B$24</f>
        <v>1.0984119000000001</v>
      </c>
      <c r="C756" s="5">
        <f>Online_RAW!K756</f>
        <v>32.386666666666699</v>
      </c>
      <c r="D756" s="5">
        <f>Online_RAW!J756</f>
        <v>2.76</v>
      </c>
      <c r="E756" s="5">
        <f>(1-F756/100-G756/100)/(1-C756/100-D756/100-General!$B$17/100)</f>
        <v>0.97395122498004483</v>
      </c>
      <c r="F756" s="5">
        <f>N756*General!$B$14/(N756+O756)+O756*100/(N756+O756)</f>
        <v>37.225733584119702</v>
      </c>
      <c r="G756" s="5">
        <f>N756*General!$B$15/(N756+O756)</f>
        <v>3.1704174957515305E-2</v>
      </c>
      <c r="H756" s="5">
        <f>(N756+O756)*(1/General!$B$20)*((F756/100)-E756*(C756/100))*1000/B756</f>
        <v>277.45212806119156</v>
      </c>
      <c r="I756" s="5">
        <f>(N756+O756)*(1/General!$B$20)*((D756/100)*E756-(G756/100))*1000/B756</f>
        <v>129.69612668548405</v>
      </c>
      <c r="J756" s="5">
        <f t="shared" si="11"/>
        <v>0.46745407069604383</v>
      </c>
      <c r="K756" s="5">
        <f>MAX(Online_RAW!$L$2-Online_RAW!L756,0)</f>
        <v>0</v>
      </c>
      <c r="L756" s="5">
        <f>0.0039*(Online_RAW!M756)</f>
        <v>18.411899999999999</v>
      </c>
      <c r="M756" s="10">
        <f>Online_RAW!$N$2-Online_RAW!N756</f>
        <v>0</v>
      </c>
      <c r="N756" s="5">
        <f>Online_RAW!C756*60</f>
        <v>95.274000000000001</v>
      </c>
      <c r="O756" s="5">
        <f>MAX(0, Online_RAW!D756*60)</f>
        <v>24.929727272727298</v>
      </c>
      <c r="P756" s="5">
        <f>_xlfn.IFNA(VLOOKUP(A756,Sampling!$D$7:$E$14,2,FALSE),0)</f>
        <v>0</v>
      </c>
      <c r="Q756">
        <f>_xlfn.IFNA(VLOOKUP(A756,Refill!$D$6:$G$8,2,FALSE),0)</f>
        <v>0</v>
      </c>
    </row>
    <row r="757" spans="1:17" x14ac:dyDescent="0.25">
      <c r="A757" s="5">
        <f>ROUND((Online_RAW!B757-General!$B$10)*24,3)</f>
        <v>12.583</v>
      </c>
      <c r="B757" s="5">
        <f>General!$B$12+Online_ANA!K757/1000+Online_ANA!L757/1000+Online_ANA!M757/1000/General!$B$22-SUM($P$2:P757)/1000/General!$B$24+SUM($Q$2:Q757)/1000/General!$B$24</f>
        <v>1.0985640000000001</v>
      </c>
      <c r="C757" s="5">
        <f>Online_RAW!K757</f>
        <v>32.680769230769201</v>
      </c>
      <c r="D757" s="5">
        <f>Online_RAW!J757</f>
        <v>2.78</v>
      </c>
      <c r="E757" s="5">
        <f>(1-F757/100-G757/100)/(1-C757/100-D757/100-General!$B$17/100)</f>
        <v>0.97900957860315707</v>
      </c>
      <c r="F757" s="5">
        <f>N757*General!$B$14/(N757+O757)+O757*100/(N757+O757)</f>
        <v>37.207371346247093</v>
      </c>
      <c r="G757" s="5">
        <f>N757*General!$B$15/(N757+O757)</f>
        <v>3.1713448815026725E-2</v>
      </c>
      <c r="H757" s="5">
        <f>(N757+O757)*(1/General!$B$20)*((F757/100)-E757*(C757/100))*1000/B757</f>
        <v>253.67304818592177</v>
      </c>
      <c r="I757" s="5">
        <f>(N757+O757)*(1/General!$B$20)*((D757/100)*E757-(G757/100))*1000/B757</f>
        <v>130.90693361993669</v>
      </c>
      <c r="J757" s="5">
        <f t="shared" si="11"/>
        <v>0.51604588881666502</v>
      </c>
      <c r="K757" s="5">
        <f>MAX(Online_RAW!$L$2-Online_RAW!L757,0)</f>
        <v>0</v>
      </c>
      <c r="L757" s="5">
        <f>0.0039*(Online_RAW!M757)</f>
        <v>18.564</v>
      </c>
      <c r="M757" s="10">
        <f>Online_RAW!$N$2-Online_RAW!N757</f>
        <v>0</v>
      </c>
      <c r="N757" s="5">
        <f>Online_RAW!C757*60</f>
        <v>95.005636363636199</v>
      </c>
      <c r="O757" s="5">
        <f>MAX(0, Online_RAW!D757*60)</f>
        <v>24.82445454545454</v>
      </c>
      <c r="P757" s="5">
        <f>_xlfn.IFNA(VLOOKUP(A757,Sampling!$D$7:$E$14,2,FALSE),0)</f>
        <v>0</v>
      </c>
      <c r="Q757">
        <f>_xlfn.IFNA(VLOOKUP(A757,Refill!$D$6:$G$8,2,FALSE),0)</f>
        <v>0</v>
      </c>
    </row>
    <row r="758" spans="1:17" x14ac:dyDescent="0.25">
      <c r="A758" s="5">
        <f>ROUND((Online_RAW!B758-General!$B$10)*24,3)</f>
        <v>12.6</v>
      </c>
      <c r="B758" s="5">
        <f>General!$B$12+Online_ANA!K758/1000+Online_ANA!L758/1000+Online_ANA!M758/1000/General!$B$22-SUM($P$2:P758)/1000/General!$B$24+SUM($Q$2:Q758)/1000/General!$B$24</f>
        <v>1.0987239</v>
      </c>
      <c r="C758" s="5">
        <f>Online_RAW!K758</f>
        <v>32.968333333333298</v>
      </c>
      <c r="D758" s="5">
        <f>Online_RAW!J758</f>
        <v>2.8050000000000002</v>
      </c>
      <c r="E758" s="5">
        <f>(1-F758/100-G758/100)/(1-C758/100-D758/100-General!$B$17/100)</f>
        <v>0.98178149957475691</v>
      </c>
      <c r="F758" s="5">
        <f>N758*General!$B$14/(N758+O758)+O758*100/(N758+O758)</f>
        <v>37.336608012240937</v>
      </c>
      <c r="G758" s="5">
        <f>N758*General!$B$15/(N758+O758)</f>
        <v>3.1648177771595482E-2</v>
      </c>
      <c r="H758" s="5">
        <f>(N758+O758)*(1/General!$B$20)*((F758/100)-E758*(C758/100))*1000/B758</f>
        <v>242.17254871583256</v>
      </c>
      <c r="I758" s="5">
        <f>(N758+O758)*(1/General!$B$20)*((D758/100)*E758-(G758/100))*1000/B758</f>
        <v>132.67581628418336</v>
      </c>
      <c r="J758" s="5">
        <f t="shared" si="11"/>
        <v>0.54785654686182594</v>
      </c>
      <c r="K758" s="5">
        <f>MAX(Online_RAW!$L$2-Online_RAW!L758,0)</f>
        <v>0</v>
      </c>
      <c r="L758" s="5">
        <f>0.0039*(Online_RAW!M758)</f>
        <v>18.7239</v>
      </c>
      <c r="M758" s="10">
        <f>Online_RAW!$N$2-Online_RAW!N758</f>
        <v>0</v>
      </c>
      <c r="N758" s="5">
        <f>Online_RAW!C758*60</f>
        <v>94.964347826086794</v>
      </c>
      <c r="O758" s="5">
        <f>MAX(0, Online_RAW!D758*60)</f>
        <v>25.060695652173901</v>
      </c>
      <c r="P758" s="5">
        <f>_xlfn.IFNA(VLOOKUP(A758,Sampling!$D$7:$E$14,2,FALSE),0)</f>
        <v>0</v>
      </c>
      <c r="Q758">
        <f>_xlfn.IFNA(VLOOKUP(A758,Refill!$D$6:$G$8,2,FALSE),0)</f>
        <v>0</v>
      </c>
    </row>
    <row r="759" spans="1:17" x14ac:dyDescent="0.25">
      <c r="A759" s="5">
        <f>ROUND((Online_RAW!B759-General!$B$10)*24,3)</f>
        <v>12.617000000000001</v>
      </c>
      <c r="B759" s="5">
        <f>General!$B$12+Online_ANA!K759/1000+Online_ANA!L759/1000+Online_ANA!M759/1000/General!$B$22-SUM($P$2:P759)/1000/General!$B$24+SUM($Q$2:Q759)/1000/General!$B$24</f>
        <v>1.0988955</v>
      </c>
      <c r="C759" s="5">
        <f>Online_RAW!K759</f>
        <v>33.204545454545503</v>
      </c>
      <c r="D759" s="5">
        <f>Online_RAW!J759</f>
        <v>2.8250000000000002</v>
      </c>
      <c r="E759" s="5">
        <f>(1-F759/100-G759/100)/(1-C759/100-D759/100-General!$B$17/100)</f>
        <v>0.98036560811870888</v>
      </c>
      <c r="F759" s="5">
        <f>N759*General!$B$14/(N759+O759)+O759*100/(N759+O759)</f>
        <v>37.678287472886893</v>
      </c>
      <c r="G759" s="5">
        <f>N759*General!$B$15/(N759+O759)</f>
        <v>3.1475612387430865E-2</v>
      </c>
      <c r="H759" s="5">
        <f>(N759+O759)*(1/General!$B$20)*((F759/100)-E759*(C759/100))*1000/B759</f>
        <v>249.88448610597806</v>
      </c>
      <c r="I759" s="5">
        <f>(N759+O759)*(1/General!$B$20)*((D759/100)*E759-(G759/100))*1000/B759</f>
        <v>133.48400183831228</v>
      </c>
      <c r="J759" s="5">
        <f t="shared" si="11"/>
        <v>0.53418282950827378</v>
      </c>
      <c r="K759" s="5">
        <f>MAX(Online_RAW!$L$2-Online_RAW!L759,0)</f>
        <v>0</v>
      </c>
      <c r="L759" s="5">
        <f>0.0039*(Online_RAW!M759)</f>
        <v>18.895499999999998</v>
      </c>
      <c r="M759" s="10">
        <f>Online_RAW!$N$2-Online_RAW!N759</f>
        <v>0</v>
      </c>
      <c r="N759" s="5">
        <f>Online_RAW!C759*60</f>
        <v>94.488</v>
      </c>
      <c r="O759" s="5">
        <f>MAX(0, Online_RAW!D759*60)</f>
        <v>25.589727272727302</v>
      </c>
      <c r="P759" s="5">
        <f>_xlfn.IFNA(VLOOKUP(A759,Sampling!$D$7:$E$14,2,FALSE),0)</f>
        <v>0</v>
      </c>
      <c r="Q759">
        <f>_xlfn.IFNA(VLOOKUP(A759,Refill!$D$6:$G$8,2,FALSE),0)</f>
        <v>0</v>
      </c>
    </row>
    <row r="760" spans="1:17" x14ac:dyDescent="0.25">
      <c r="A760" s="5">
        <f>ROUND((Online_RAW!B760-General!$B$10)*24,3)</f>
        <v>12.632999999999999</v>
      </c>
      <c r="B760" s="5">
        <f>General!$B$12+Online_ANA!K760/1000+Online_ANA!L760/1000+Online_ANA!M760/1000/General!$B$22-SUM($P$2:P760)/1000/General!$B$24+SUM($Q$2:Q760)/1000/General!$B$24</f>
        <v>1.0990485750000001</v>
      </c>
      <c r="C760" s="5">
        <f>Online_RAW!K760</f>
        <v>33.369999999999997</v>
      </c>
      <c r="D760" s="5">
        <f>Online_RAW!J760</f>
        <v>2.8450000000000002</v>
      </c>
      <c r="E760" s="5">
        <f>(1-F760/100-G760/100)/(1-C760/100-D760/100-General!$B$17/100)</f>
        <v>0.98060352571250475</v>
      </c>
      <c r="F760" s="5">
        <f>N760*General!$B$14/(N760+O760)+O760*100/(N760+O760)</f>
        <v>37.845112357504433</v>
      </c>
      <c r="G760" s="5">
        <f>N760*General!$B$15/(N760+O760)</f>
        <v>3.1391357395199784E-2</v>
      </c>
      <c r="H760" s="5">
        <f>(N760+O760)*(1/General!$B$20)*((F760/100)-E760*(C760/100))*1000/B760</f>
        <v>249.13603905482137</v>
      </c>
      <c r="I760" s="5">
        <f>(N760+O760)*(1/General!$B$20)*((D760/100)*E760-(G760/100))*1000/B760</f>
        <v>134.16111749571706</v>
      </c>
      <c r="J760" s="5">
        <f t="shared" si="11"/>
        <v>0.53850546073021355</v>
      </c>
      <c r="K760" s="5">
        <f>MAX(Online_RAW!$L$2-Online_RAW!L760,0)</f>
        <v>0</v>
      </c>
      <c r="L760" s="5">
        <f>0.0039*(Online_RAW!M760)</f>
        <v>19.048575</v>
      </c>
      <c r="M760" s="10">
        <f>Online_RAW!$N$2-Online_RAW!N760</f>
        <v>0</v>
      </c>
      <c r="N760" s="5">
        <f>Online_RAW!C760*60</f>
        <v>94.026818181818399</v>
      </c>
      <c r="O760" s="5">
        <f>MAX(0, Online_RAW!D760*60)</f>
        <v>25.78554545454546</v>
      </c>
      <c r="P760" s="5">
        <f>_xlfn.IFNA(VLOOKUP(A760,Sampling!$D$7:$E$14,2,FALSE),0)</f>
        <v>0</v>
      </c>
      <c r="Q760">
        <f>_xlfn.IFNA(VLOOKUP(A760,Refill!$D$6:$G$8,2,FALSE),0)</f>
        <v>0</v>
      </c>
    </row>
    <row r="761" spans="1:17" x14ac:dyDescent="0.25">
      <c r="A761" s="5">
        <f>ROUND((Online_RAW!B761-General!$B$10)*24,3)</f>
        <v>12.65</v>
      </c>
      <c r="B761" s="5">
        <f>General!$B$12+Online_ANA!K761/1000+Online_ANA!L761/1000+Online_ANA!M761/1000/General!$B$22-SUM($P$2:P761)/1000/General!$B$24+SUM($Q$2:Q761)/1000/General!$B$24</f>
        <v>1.0992114000000002</v>
      </c>
      <c r="C761" s="5">
        <f>Online_RAW!K761</f>
        <v>33.561</v>
      </c>
      <c r="D761" s="5">
        <f>Online_RAW!J761</f>
        <v>2.87</v>
      </c>
      <c r="E761" s="5">
        <f>(1-F761/100-G761/100)/(1-C761/100-D761/100-General!$B$17/100)</f>
        <v>0.97823070132928336</v>
      </c>
      <c r="F761" s="5">
        <f>N761*General!$B$14/(N761+O761)+O761*100/(N761+O761)</f>
        <v>38.206916818943199</v>
      </c>
      <c r="G761" s="5">
        <f>N761*General!$B$15/(N761+O761)</f>
        <v>3.1208627869220601E-2</v>
      </c>
      <c r="H761" s="5">
        <f>(N761+O761)*(1/General!$B$20)*((F761/100)-E761*(C761/100))*1000/B761</f>
        <v>261.54949034068045</v>
      </c>
      <c r="I761" s="5">
        <f>(N761+O761)*(1/General!$B$20)*((D761/100)*E761-(G761/100))*1000/B761</f>
        <v>135.05834317774861</v>
      </c>
      <c r="J761" s="5">
        <f t="shared" ref="J761:J824" si="12">I761/H761</f>
        <v>0.51637777233604543</v>
      </c>
      <c r="K761" s="5">
        <f>MAX(Online_RAW!$L$2-Online_RAW!L761,0)</f>
        <v>0</v>
      </c>
      <c r="L761" s="5">
        <f>0.0039*(Online_RAW!M761)</f>
        <v>19.211399999999998</v>
      </c>
      <c r="M761" s="10">
        <f>Online_RAW!$N$2-Online_RAW!N761</f>
        <v>0</v>
      </c>
      <c r="N761" s="5">
        <f>Online_RAW!C761*60</f>
        <v>93.512181818181602</v>
      </c>
      <c r="O761" s="5">
        <f>MAX(0, Online_RAW!D761*60)</f>
        <v>26.342086956521761</v>
      </c>
      <c r="P761" s="5">
        <f>_xlfn.IFNA(VLOOKUP(A761,Sampling!$D$7:$E$14,2,FALSE),0)</f>
        <v>0</v>
      </c>
      <c r="Q761">
        <f>_xlfn.IFNA(VLOOKUP(A761,Refill!$D$6:$G$8,2,FALSE),0)</f>
        <v>0</v>
      </c>
    </row>
    <row r="762" spans="1:17" x14ac:dyDescent="0.25">
      <c r="A762" s="5">
        <f>ROUND((Online_RAW!B762-General!$B$10)*24,3)</f>
        <v>12.667</v>
      </c>
      <c r="B762" s="5">
        <f>General!$B$12+Online_ANA!K762/1000+Online_ANA!L762/1000+Online_ANA!M762/1000/General!$B$22-SUM($P$2:P762)/1000/General!$B$24+SUM($Q$2:Q762)/1000/General!$B$24</f>
        <v>1.09940835</v>
      </c>
      <c r="C762" s="5">
        <f>Online_RAW!K762</f>
        <v>33.810833333333299</v>
      </c>
      <c r="D762" s="5">
        <f>Online_RAW!J762</f>
        <v>2.9</v>
      </c>
      <c r="E762" s="5">
        <f>(1-F762/100-G762/100)/(1-C762/100-D762/100-General!$B$17/100)</f>
        <v>0.9759305723514583</v>
      </c>
      <c r="F762" s="5">
        <f>N762*General!$B$14/(N762+O762)+O762*100/(N762+O762)</f>
        <v>38.625447754242387</v>
      </c>
      <c r="G762" s="5">
        <f>N762*General!$B$15/(N762+O762)</f>
        <v>3.0997248608968488E-2</v>
      </c>
      <c r="H762" s="5">
        <f>(N762+O762)*(1/General!$B$20)*((F762/100)-E762*(C762/100))*1000/B762</f>
        <v>274.17549441455935</v>
      </c>
      <c r="I762" s="5">
        <f>(N762+O762)*(1/General!$B$20)*((D762/100)*E762-(G762/100))*1000/B762</f>
        <v>136.35659415684802</v>
      </c>
      <c r="J762" s="5">
        <f t="shared" si="12"/>
        <v>0.4973332662279214</v>
      </c>
      <c r="K762" s="5">
        <f>MAX(Online_RAW!$L$2-Online_RAW!L762,0)</f>
        <v>0</v>
      </c>
      <c r="L762" s="5">
        <f>0.0039*(Online_RAW!M762)</f>
        <v>19.408349999999999</v>
      </c>
      <c r="M762" s="10">
        <f>Online_RAW!$N$2-Online_RAW!N762</f>
        <v>0</v>
      </c>
      <c r="N762" s="5">
        <f>Online_RAW!C762*60</f>
        <v>93.021545454545404</v>
      </c>
      <c r="O762" s="5">
        <f>MAX(0, Online_RAW!D762*60)</f>
        <v>27.016909090909081</v>
      </c>
      <c r="P762" s="5">
        <f>_xlfn.IFNA(VLOOKUP(A762,Sampling!$D$7:$E$14,2,FALSE),0)</f>
        <v>0</v>
      </c>
      <c r="Q762">
        <f>_xlfn.IFNA(VLOOKUP(A762,Refill!$D$6:$G$8,2,FALSE),0)</f>
        <v>0</v>
      </c>
    </row>
    <row r="763" spans="1:17" x14ac:dyDescent="0.25">
      <c r="A763" s="5">
        <f>ROUND((Online_RAW!B763-General!$B$10)*24,3)</f>
        <v>12.683</v>
      </c>
      <c r="B763" s="5">
        <f>General!$B$12+Online_ANA!K763/1000+Online_ANA!L763/1000+Online_ANA!M763/1000/General!$B$22-SUM($P$2:P763)/1000/General!$B$24+SUM($Q$2:Q763)/1000/General!$B$24</f>
        <v>1.099563375</v>
      </c>
      <c r="C763" s="5">
        <f>Online_RAW!K763</f>
        <v>34.108333333333299</v>
      </c>
      <c r="D763" s="5">
        <f>Online_RAW!J763</f>
        <v>2.9249999999999998</v>
      </c>
      <c r="E763" s="5">
        <f>(1-F763/100-G763/100)/(1-C763/100-D763/100-General!$B$17/100)</f>
        <v>0.97750248506405901</v>
      </c>
      <c r="F763" s="5">
        <f>N763*General!$B$14/(N763+O763)+O763*100/(N763+O763)</f>
        <v>38.841996782757633</v>
      </c>
      <c r="G763" s="5">
        <f>N763*General!$B$15/(N763+O763)</f>
        <v>3.0887880412748668E-2</v>
      </c>
      <c r="H763" s="5">
        <f>(N763+O763)*(1/General!$B$20)*((F763/100)-E763*(C763/100))*1000/B763</f>
        <v>267.13407422924416</v>
      </c>
      <c r="I763" s="5">
        <f>(N763+O763)*(1/General!$B$20)*((D763/100)*E763-(G763/100))*1000/B763</f>
        <v>137.34501343819031</v>
      </c>
      <c r="J763" s="5">
        <f t="shared" si="12"/>
        <v>0.51414262233101016</v>
      </c>
      <c r="K763" s="5">
        <f>MAX(Online_RAW!$L$2-Online_RAW!L763,0)</f>
        <v>0</v>
      </c>
      <c r="L763" s="5">
        <f>0.0039*(Online_RAW!M763)</f>
        <v>19.563375000000001</v>
      </c>
      <c r="M763" s="10">
        <f>Online_RAW!$N$2-Online_RAW!N763</f>
        <v>0</v>
      </c>
      <c r="N763" s="5">
        <f>Online_RAW!C763*60</f>
        <v>92.4174782608698</v>
      </c>
      <c r="O763" s="5">
        <f>MAX(0, Online_RAW!D763*60)</f>
        <v>27.263739130434779</v>
      </c>
      <c r="P763" s="5">
        <f>_xlfn.IFNA(VLOOKUP(A763,Sampling!$D$7:$E$14,2,FALSE),0)</f>
        <v>0</v>
      </c>
      <c r="Q763">
        <f>_xlfn.IFNA(VLOOKUP(A763,Refill!$D$6:$G$8,2,FALSE),0)</f>
        <v>0</v>
      </c>
    </row>
    <row r="764" spans="1:17" x14ac:dyDescent="0.25">
      <c r="A764" s="5">
        <f>ROUND((Online_RAW!B764-General!$B$10)*24,3)</f>
        <v>12.7</v>
      </c>
      <c r="B764" s="5">
        <f>General!$B$12+Online_ANA!K764/1000+Online_ANA!L764/1000+Online_ANA!M764/1000/General!$B$22-SUM($P$2:P764)/1000/General!$B$24+SUM($Q$2:Q764)/1000/General!$B$24</f>
        <v>1.0997613000000002</v>
      </c>
      <c r="C764" s="5">
        <f>Online_RAW!K764</f>
        <v>34.413846153846201</v>
      </c>
      <c r="D764" s="5">
        <f>Online_RAW!J764</f>
        <v>2.95</v>
      </c>
      <c r="E764" s="5">
        <f>(1-F764/100-G764/100)/(1-C764/100-D764/100-General!$B$17/100)</f>
        <v>0.98021179688485949</v>
      </c>
      <c r="F764" s="5">
        <f>N764*General!$B$14/(N764+O764)+O764*100/(N764+O764)</f>
        <v>38.996623406768215</v>
      </c>
      <c r="G764" s="5">
        <f>N764*General!$B$15/(N764+O764)</f>
        <v>3.0809786158197874E-2</v>
      </c>
      <c r="H764" s="5">
        <f>(N764+O764)*(1/General!$B$20)*((F764/100)-E764*(C764/100))*1000/B764</f>
        <v>255.91981764383553</v>
      </c>
      <c r="I764" s="5">
        <f>(N764+O764)*(1/General!$B$20)*((D764/100)*E764-(G764/100))*1000/B764</f>
        <v>139.09040334664067</v>
      </c>
      <c r="J764" s="5">
        <f t="shared" si="12"/>
        <v>0.54349211650429219</v>
      </c>
      <c r="K764" s="5">
        <f>MAX(Online_RAW!$L$2-Online_RAW!L764,0)</f>
        <v>0</v>
      </c>
      <c r="L764" s="5">
        <f>0.0039*(Online_RAW!M764)</f>
        <v>19.761299999999999</v>
      </c>
      <c r="M764" s="10">
        <f>Online_RAW!$N$2-Online_RAW!N764</f>
        <v>0</v>
      </c>
      <c r="N764" s="5">
        <f>Online_RAW!C764*60</f>
        <v>92.311090909090794</v>
      </c>
      <c r="O764" s="5">
        <f>MAX(0, Online_RAW!D764*60)</f>
        <v>27.53536363636362</v>
      </c>
      <c r="P764" s="5">
        <f>_xlfn.IFNA(VLOOKUP(A764,Sampling!$D$7:$E$14,2,FALSE),0)</f>
        <v>0</v>
      </c>
      <c r="Q764">
        <f>_xlfn.IFNA(VLOOKUP(A764,Refill!$D$6:$G$8,2,FALSE),0)</f>
        <v>0</v>
      </c>
    </row>
    <row r="765" spans="1:17" x14ac:dyDescent="0.25">
      <c r="A765" s="5">
        <f>ROUND((Online_RAW!B765-General!$B$10)*24,3)</f>
        <v>12.717000000000001</v>
      </c>
      <c r="B765" s="5">
        <f>General!$B$12+Online_ANA!K765/1000+Online_ANA!L765/1000+Online_ANA!M765/1000/General!$B$22-SUM($P$2:P765)/1000/General!$B$24+SUM($Q$2:Q765)/1000/General!$B$24</f>
        <v>1.0999180800000001</v>
      </c>
      <c r="C765" s="5">
        <f>Online_RAW!K765</f>
        <v>34.649285714285703</v>
      </c>
      <c r="D765" s="5">
        <f>Online_RAW!J765</f>
        <v>2.9750000000000001</v>
      </c>
      <c r="E765" s="5">
        <f>(1-F765/100-G765/100)/(1-C765/100-D765/100-General!$B$17/100)</f>
        <v>0.97855069786460958</v>
      </c>
      <c r="F765" s="5">
        <f>N765*General!$B$14/(N765+O765)+O765*100/(N765+O765)</f>
        <v>39.354983819512995</v>
      </c>
      <c r="G765" s="5">
        <f>N765*General!$B$15/(N765+O765)</f>
        <v>3.0628796050751007E-2</v>
      </c>
      <c r="H765" s="5">
        <f>(N765+O765)*(1/General!$B$20)*((F765/100)-E765*(C765/100))*1000/B765</f>
        <v>264.82527902371976</v>
      </c>
      <c r="I765" s="5">
        <f>(N765+O765)*(1/General!$B$20)*((D765/100)*E765-(G765/100))*1000/B765</f>
        <v>139.99978469821107</v>
      </c>
      <c r="J765" s="5">
        <f t="shared" si="12"/>
        <v>0.52864962595082032</v>
      </c>
      <c r="K765" s="5">
        <f>MAX(Online_RAW!$L$2-Online_RAW!L765,0)</f>
        <v>0</v>
      </c>
      <c r="L765" s="5">
        <f>0.0039*(Online_RAW!M765)</f>
        <v>19.91808</v>
      </c>
      <c r="M765" s="10">
        <f>Online_RAW!$N$2-Online_RAW!N765</f>
        <v>0</v>
      </c>
      <c r="N765" s="5">
        <f>Online_RAW!C765*60</f>
        <v>91.748749999999802</v>
      </c>
      <c r="O765" s="5">
        <f>MAX(0, Online_RAW!D765*60)</f>
        <v>28.071499999999979</v>
      </c>
      <c r="P765" s="5">
        <f>_xlfn.IFNA(VLOOKUP(A765,Sampling!$D$7:$E$14,2,FALSE),0)</f>
        <v>0</v>
      </c>
      <c r="Q765">
        <f>_xlfn.IFNA(VLOOKUP(A765,Refill!$D$6:$G$8,2,FALSE),0)</f>
        <v>0</v>
      </c>
    </row>
    <row r="766" spans="1:17" x14ac:dyDescent="0.25">
      <c r="A766" s="5">
        <f>ROUND((Online_RAW!B766-General!$B$10)*24,3)</f>
        <v>12.733000000000001</v>
      </c>
      <c r="B766" s="5">
        <f>General!$B$12+Online_ANA!K766/1000+Online_ANA!L766/1000+Online_ANA!M766/1000/General!$B$22-SUM($P$2:P766)/1000/General!$B$24+SUM($Q$2:Q766)/1000/General!$B$24</f>
        <v>1.1000993000000001</v>
      </c>
      <c r="C766" s="5">
        <f>Online_RAW!K766</f>
        <v>34.850833333333298</v>
      </c>
      <c r="D766" s="5">
        <f>Online_RAW!J766</f>
        <v>2.9950000000000001</v>
      </c>
      <c r="E766" s="5">
        <f>(1-F766/100-G766/100)/(1-C766/100-D766/100-General!$B$17/100)</f>
        <v>0.97704599879125786</v>
      </c>
      <c r="F766" s="5">
        <f>N766*General!$B$14/(N766+O766)+O766*100/(N766+O766)</f>
        <v>39.664808118934999</v>
      </c>
      <c r="G766" s="5">
        <f>N766*General!$B$15/(N766+O766)</f>
        <v>3.047231913185101E-2</v>
      </c>
      <c r="H766" s="5">
        <f>(N766+O766)*(1/General!$B$20)*((F766/100)-E766*(C766/100))*1000/B766</f>
        <v>273.73608469977034</v>
      </c>
      <c r="I766" s="5">
        <f>(N766+O766)*(1/General!$B$20)*((D766/100)*E766-(G766/100))*1000/B766</f>
        <v>141.19842408457973</v>
      </c>
      <c r="J766" s="5">
        <f t="shared" si="12"/>
        <v>0.51581955020451198</v>
      </c>
      <c r="K766" s="5">
        <f>MAX(Online_RAW!$L$2-Online_RAW!L766,0)</f>
        <v>0</v>
      </c>
      <c r="L766" s="5">
        <f>0.0039*(Online_RAW!M766)</f>
        <v>20.09930000000001</v>
      </c>
      <c r="M766" s="10">
        <f>Online_RAW!$N$2-Online_RAW!N766</f>
        <v>0</v>
      </c>
      <c r="N766" s="5">
        <f>Online_RAW!C766*60</f>
        <v>91.592727272727004</v>
      </c>
      <c r="O766" s="5">
        <f>MAX(0, Online_RAW!D766*60)</f>
        <v>28.638000000000002</v>
      </c>
      <c r="P766" s="5">
        <f>_xlfn.IFNA(VLOOKUP(A766,Sampling!$D$7:$E$14,2,FALSE),0)</f>
        <v>0</v>
      </c>
      <c r="Q766">
        <f>_xlfn.IFNA(VLOOKUP(A766,Refill!$D$6:$G$8,2,FALSE),0)</f>
        <v>0</v>
      </c>
    </row>
    <row r="767" spans="1:17" x14ac:dyDescent="0.25">
      <c r="A767" s="5">
        <f>ROUND((Online_RAW!B767-General!$B$10)*24,3)</f>
        <v>12.75</v>
      </c>
      <c r="B767" s="5">
        <f>General!$B$12+Online_ANA!K767/1000+Online_ANA!L767/1000+Online_ANA!M767/1000/General!$B$22-SUM($P$2:P767)/1000/General!$B$24+SUM($Q$2:Q767)/1000/General!$B$24</f>
        <v>1.10024685</v>
      </c>
      <c r="C767" s="5">
        <f>Online_RAW!K767</f>
        <v>35.029166666666697</v>
      </c>
      <c r="D767" s="5">
        <f>Online_RAW!J767</f>
        <v>3.02</v>
      </c>
      <c r="E767" s="5">
        <f>(1-F767/100-G767/100)/(1-C767/100-D767/100-General!$B$17/100)</f>
        <v>0.96910278594560928</v>
      </c>
      <c r="F767" s="5">
        <f>N767*General!$B$14/(N767+O767)+O767*100/(N767+O767)</f>
        <v>40.352473132286867</v>
      </c>
      <c r="G767" s="5">
        <f>N767*General!$B$15/(N767+O767)</f>
        <v>3.0125013569552089E-2</v>
      </c>
      <c r="H767" s="5">
        <f>(N767+O767)*(1/General!$B$20)*((F767/100)-E767*(C767/100))*1000/B767</f>
        <v>312.09651530655594</v>
      </c>
      <c r="I767" s="5">
        <f>(N767+O767)*(1/General!$B$20)*((D767/100)*E767-(G767/100))*1000/B767</f>
        <v>141.12753506277539</v>
      </c>
      <c r="J767" s="5">
        <f t="shared" si="12"/>
        <v>0.45219196031123021</v>
      </c>
      <c r="K767" s="5">
        <f>MAX(Online_RAW!$L$2-Online_RAW!L767,0)</f>
        <v>0</v>
      </c>
      <c r="L767" s="5">
        <f>0.0039*(Online_RAW!M767)</f>
        <v>20.246849999999998</v>
      </c>
      <c r="M767" s="10">
        <f>Online_RAW!$N$2-Online_RAW!N767</f>
        <v>0</v>
      </c>
      <c r="N767" s="5">
        <f>Online_RAW!C767*60</f>
        <v>90.490956521739008</v>
      </c>
      <c r="O767" s="5">
        <f>MAX(0, Online_RAW!D767*60)</f>
        <v>29.662956521739119</v>
      </c>
      <c r="P767" s="5">
        <f>_xlfn.IFNA(VLOOKUP(A767,Sampling!$D$7:$E$14,2,FALSE),0)</f>
        <v>0</v>
      </c>
      <c r="Q767">
        <f>_xlfn.IFNA(VLOOKUP(A767,Refill!$D$6:$G$8,2,FALSE),0)</f>
        <v>0</v>
      </c>
    </row>
    <row r="768" spans="1:17" x14ac:dyDescent="0.25">
      <c r="A768" s="5">
        <f>ROUND((Online_RAW!B768-General!$B$10)*24,3)</f>
        <v>12.766999999999999</v>
      </c>
      <c r="B768" s="5">
        <f>General!$B$12+Online_ANA!K768/1000+Online_ANA!L768/1000+Online_ANA!M768/1000/General!$B$22-SUM($P$2:P768)/1000/General!$B$24+SUM($Q$2:Q768)/1000/General!$B$24</f>
        <v>1.10047955</v>
      </c>
      <c r="C768" s="5">
        <f>Online_RAW!K768</f>
        <v>35.32</v>
      </c>
      <c r="D768" s="5">
        <f>Online_RAW!J768</f>
        <v>3.05</v>
      </c>
      <c r="E768" s="5">
        <f>(1-F768/100-G768/100)/(1-C768/100-D768/100-General!$B$17/100)</f>
        <v>0.97556214397367824</v>
      </c>
      <c r="F768" s="5">
        <f>N768*General!$B$14/(N768+O768)+O768*100/(N768+O768)</f>
        <v>40.26805565361564</v>
      </c>
      <c r="G768" s="5">
        <f>N768*General!$B$15/(N768+O768)</f>
        <v>3.0167648659790085E-2</v>
      </c>
      <c r="H768" s="5">
        <f>(N768+O768)*(1/General!$B$20)*((F768/100)-E768*(C768/100))*1000/B768</f>
        <v>282.11737492846936</v>
      </c>
      <c r="I768" s="5">
        <f>(N768+O768)*(1/General!$B$20)*((D768/100)*E768-(G768/100))*1000/B768</f>
        <v>142.98584164394802</v>
      </c>
      <c r="J768" s="5">
        <f t="shared" si="12"/>
        <v>0.50683103683423247</v>
      </c>
      <c r="K768" s="5">
        <f>MAX(Online_RAW!$L$2-Online_RAW!L768,0)</f>
        <v>0</v>
      </c>
      <c r="L768" s="5">
        <f>0.0039*(Online_RAW!M768)</f>
        <v>20.47955000000001</v>
      </c>
      <c r="M768" s="10">
        <f>Online_RAW!$N$2-Online_RAW!N768</f>
        <v>0</v>
      </c>
      <c r="N768" s="5">
        <f>Online_RAW!C768*60</f>
        <v>90.312272727272997</v>
      </c>
      <c r="O768" s="5">
        <f>MAX(0, Online_RAW!D768*60)</f>
        <v>29.43490909090908</v>
      </c>
      <c r="P768" s="5">
        <f>_xlfn.IFNA(VLOOKUP(A768,Sampling!$D$7:$E$14,2,FALSE),0)</f>
        <v>0</v>
      </c>
      <c r="Q768">
        <f>_xlfn.IFNA(VLOOKUP(A768,Refill!$D$6:$G$8,2,FALSE),0)</f>
        <v>0</v>
      </c>
    </row>
    <row r="769" spans="1:17" x14ac:dyDescent="0.25">
      <c r="A769" s="5">
        <f>ROUND((Online_RAW!B769-General!$B$10)*24,3)</f>
        <v>12.782999999999999</v>
      </c>
      <c r="B769" s="5">
        <f>General!$B$12+Online_ANA!K769/1000+Online_ANA!L769/1000+Online_ANA!M769/1000/General!$B$22-SUM($P$2:P769)/1000/General!$B$24+SUM($Q$2:Q769)/1000/General!$B$24</f>
        <v>1.1006843000000002</v>
      </c>
      <c r="C769" s="5">
        <f>Online_RAW!K769</f>
        <v>35.629090909090898</v>
      </c>
      <c r="D769" s="5">
        <f>Online_RAW!J769</f>
        <v>3.0750000000000002</v>
      </c>
      <c r="E769" s="5">
        <f>(1-F769/100-G769/100)/(1-C769/100-D769/100-General!$B$17/100)</f>
        <v>0.97315892980702834</v>
      </c>
      <c r="F769" s="5">
        <f>N769*General!$B$14/(N769+O769)+O769*100/(N769+O769)</f>
        <v>40.740488044189249</v>
      </c>
      <c r="G769" s="5">
        <f>N769*General!$B$15/(N769+O769)</f>
        <v>2.9929046442328664E-2</v>
      </c>
      <c r="H769" s="5">
        <f>(N769+O769)*(1/General!$B$20)*((F769/100)-E769*(C769/100))*1000/B769</f>
        <v>295.33085009053798</v>
      </c>
      <c r="I769" s="5">
        <f>(N769+O769)*(1/General!$B$20)*((D769/100)*E769-(G769/100))*1000/B769</f>
        <v>144.19384397680298</v>
      </c>
      <c r="J769" s="5">
        <f t="shared" si="12"/>
        <v>0.4882451119908342</v>
      </c>
      <c r="K769" s="5">
        <f>MAX(Online_RAW!$L$2-Online_RAW!L769,0)</f>
        <v>0</v>
      </c>
      <c r="L769" s="5">
        <f>0.0039*(Online_RAW!M769)</f>
        <v>20.684300000000011</v>
      </c>
      <c r="M769" s="10">
        <f>Online_RAW!$N$2-Online_RAW!N769</f>
        <v>0</v>
      </c>
      <c r="N769" s="5">
        <f>Online_RAW!C769*60</f>
        <v>89.845909090909203</v>
      </c>
      <c r="O769" s="5">
        <f>MAX(0, Online_RAW!D769*60)</f>
        <v>30.232636363636381</v>
      </c>
      <c r="P769" s="5">
        <f>_xlfn.IFNA(VLOOKUP(A769,Sampling!$D$7:$E$14,2,FALSE),0)</f>
        <v>0</v>
      </c>
      <c r="Q769">
        <f>_xlfn.IFNA(VLOOKUP(A769,Refill!$D$6:$G$8,2,FALSE),0)</f>
        <v>0</v>
      </c>
    </row>
    <row r="770" spans="1:17" x14ac:dyDescent="0.25">
      <c r="A770" s="5">
        <f>ROUND((Online_RAW!B770-General!$B$10)*24,3)</f>
        <v>12.8</v>
      </c>
      <c r="B770" s="5">
        <f>General!$B$12+Online_ANA!K770/1000+Online_ANA!L770/1000+Online_ANA!M770/1000/General!$B$22-SUM($P$2:P770)/1000/General!$B$24+SUM($Q$2:Q770)/1000/General!$B$24</f>
        <v>1.1008507000000001</v>
      </c>
      <c r="C770" s="5">
        <f>Online_RAW!K770</f>
        <v>35.852499999999999</v>
      </c>
      <c r="D770" s="5">
        <f>Online_RAW!J770</f>
        <v>3.0950000000000002</v>
      </c>
      <c r="E770" s="5">
        <f>(1-F770/100-G770/100)/(1-C770/100-D770/100-General!$B$17/100)</f>
        <v>0.97025850894230103</v>
      </c>
      <c r="F770" s="5">
        <f>N770*General!$B$14/(N770+O770)+O770*100/(N770+O770)</f>
        <v>41.153395268652432</v>
      </c>
      <c r="G770" s="5">
        <f>N770*General!$B$15/(N770+O770)</f>
        <v>2.9720507440074529E-2</v>
      </c>
      <c r="H770" s="5">
        <f>(N770+O770)*(1/General!$B$20)*((F770/100)-E770*(C770/100))*1000/B770</f>
        <v>309.25663742619759</v>
      </c>
      <c r="I770" s="5">
        <f>(N770+O770)*(1/General!$B$20)*((D770/100)*E770-(G770/100))*1000/B770</f>
        <v>144.41052292927608</v>
      </c>
      <c r="J770" s="5">
        <f t="shared" si="12"/>
        <v>0.46696014071400122</v>
      </c>
      <c r="K770" s="5">
        <f>MAX(Online_RAW!$L$2-Online_RAW!L770,0)</f>
        <v>0</v>
      </c>
      <c r="L770" s="5">
        <f>0.0039*(Online_RAW!M770)</f>
        <v>20.850699999999986</v>
      </c>
      <c r="M770" s="10">
        <f>Online_RAW!$N$2-Online_RAW!N770</f>
        <v>0</v>
      </c>
      <c r="N770" s="5">
        <f>Online_RAW!C770*60</f>
        <v>89.045999999999992</v>
      </c>
      <c r="O770" s="5">
        <f>MAX(0, Online_RAW!D770*60)</f>
        <v>30.798521739130436</v>
      </c>
      <c r="P770" s="5">
        <f>_xlfn.IFNA(VLOOKUP(A770,Sampling!$D$7:$E$14,2,FALSE),0)</f>
        <v>0</v>
      </c>
      <c r="Q770">
        <f>_xlfn.IFNA(VLOOKUP(A770,Refill!$D$6:$G$8,2,FALSE),0)</f>
        <v>0</v>
      </c>
    </row>
    <row r="771" spans="1:17" x14ac:dyDescent="0.25">
      <c r="A771" s="5">
        <f>ROUND((Online_RAW!B771-General!$B$10)*24,3)</f>
        <v>12.817</v>
      </c>
      <c r="B771" s="5">
        <f>General!$B$12+Online_ANA!K771/1000+Online_ANA!L771/1000+Online_ANA!M771/1000/General!$B$22-SUM($P$2:P771)/1000/General!$B$24+SUM($Q$2:Q771)/1000/General!$B$24</f>
        <v>1.1010158000000001</v>
      </c>
      <c r="C771" s="5">
        <f>Online_RAW!K771</f>
        <v>36.112499999999997</v>
      </c>
      <c r="D771" s="5">
        <f>Online_RAW!J771</f>
        <v>3.12</v>
      </c>
      <c r="E771" s="5">
        <f>(1-F771/100-G771/100)/(1-C771/100-D771/100-General!$B$17/100)</f>
        <v>0.97193674383975148</v>
      </c>
      <c r="F771" s="5">
        <f>N771*General!$B$14/(N771+O771)+O771*100/(N771+O771)</f>
        <v>41.328751527667968</v>
      </c>
      <c r="G771" s="5">
        <f>N771*General!$B$15/(N771+O771)</f>
        <v>2.9631943672894963E-2</v>
      </c>
      <c r="H771" s="5">
        <f>(N771+O771)*(1/General!$B$20)*((F771/100)-E771*(C771/100))*1000/B771</f>
        <v>302.28775233586072</v>
      </c>
      <c r="I771" s="5">
        <f>(N771+O771)*(1/General!$B$20)*((D771/100)*E771-(G771/100))*1000/B771</f>
        <v>145.70765137747307</v>
      </c>
      <c r="J771" s="5">
        <f t="shared" si="12"/>
        <v>0.48201639084465026</v>
      </c>
      <c r="K771" s="5">
        <f>MAX(Online_RAW!$L$2-Online_RAW!L771,0)</f>
        <v>0</v>
      </c>
      <c r="L771" s="5">
        <f>0.0039*(Online_RAW!M771)</f>
        <v>21.015800000000009</v>
      </c>
      <c r="M771" s="10">
        <f>Online_RAW!$N$2-Online_RAW!N771</f>
        <v>0</v>
      </c>
      <c r="N771" s="5">
        <f>Online_RAW!C771*60</f>
        <v>88.708956521738997</v>
      </c>
      <c r="O771" s="5">
        <f>MAX(0, Online_RAW!D771*60)</f>
        <v>31.038782608695662</v>
      </c>
      <c r="P771" s="5">
        <f>_xlfn.IFNA(VLOOKUP(A771,Sampling!$D$7:$E$14,2,FALSE),0)</f>
        <v>0</v>
      </c>
      <c r="Q771">
        <f>_xlfn.IFNA(VLOOKUP(A771,Refill!$D$6:$G$8,2,FALSE),0)</f>
        <v>0</v>
      </c>
    </row>
    <row r="772" spans="1:17" x14ac:dyDescent="0.25">
      <c r="A772" s="5">
        <f>ROUND((Online_RAW!B772-General!$B$10)*24,3)</f>
        <v>12.833</v>
      </c>
      <c r="B772" s="5">
        <f>General!$B$12+Online_ANA!K772/1000+Online_ANA!L772/1000+Online_ANA!M772/1000/General!$B$22-SUM($P$2:P772)/1000/General!$B$24+SUM($Q$2:Q772)/1000/General!$B$24</f>
        <v>1.1011783000000002</v>
      </c>
      <c r="C772" s="5">
        <f>Online_RAW!K772</f>
        <v>36.427500000000002</v>
      </c>
      <c r="D772" s="5">
        <f>Online_RAW!J772</f>
        <v>3.15</v>
      </c>
      <c r="E772" s="5">
        <f>(1-F772/100-G772/100)/(1-C772/100-D772/100-General!$B$17/100)</f>
        <v>0.96977024729471273</v>
      </c>
      <c r="F772" s="5">
        <f>N772*General!$B$14/(N772+O772)+O772*100/(N772+O772)</f>
        <v>41.794272527011444</v>
      </c>
      <c r="G772" s="5">
        <f>N772*General!$B$15/(N772+O772)</f>
        <v>2.939683205706493E-2</v>
      </c>
      <c r="H772" s="5">
        <f>(N772+O772)*(1/General!$B$20)*((F772/100)-E772*(C772/100))*1000/B772</f>
        <v>314.05448359029566</v>
      </c>
      <c r="I772" s="5">
        <f>(N772+O772)*(1/General!$B$20)*((D772/100)*E772-(G772/100))*1000/B772</f>
        <v>146.89839988828498</v>
      </c>
      <c r="J772" s="5">
        <f t="shared" si="12"/>
        <v>0.46774813786745179</v>
      </c>
      <c r="K772" s="5">
        <f>MAX(Online_RAW!$L$2-Online_RAW!L772,0)</f>
        <v>0</v>
      </c>
      <c r="L772" s="5">
        <f>0.0039*(Online_RAW!M772)</f>
        <v>21.178299999999986</v>
      </c>
      <c r="M772" s="10">
        <f>Online_RAW!$N$2-Online_RAW!N772</f>
        <v>0</v>
      </c>
      <c r="N772" s="5">
        <f>Online_RAW!C772*60</f>
        <v>88.075428571428603</v>
      </c>
      <c r="O772" s="5">
        <f>MAX(0, Online_RAW!D772*60)</f>
        <v>31.768000000000018</v>
      </c>
      <c r="P772" s="5">
        <f>_xlfn.IFNA(VLOOKUP(A772,Sampling!$D$7:$E$14,2,FALSE),0)</f>
        <v>0</v>
      </c>
      <c r="Q772">
        <f>_xlfn.IFNA(VLOOKUP(A772,Refill!$D$6:$G$8,2,FALSE),0)</f>
        <v>0</v>
      </c>
    </row>
    <row r="773" spans="1:17" x14ac:dyDescent="0.25">
      <c r="A773" s="5">
        <f>ROUND((Online_RAW!B773-General!$B$10)*24,3)</f>
        <v>12.85</v>
      </c>
      <c r="B773" s="5">
        <f>General!$B$12+Online_ANA!K773/1000+Online_ANA!L773/1000+Online_ANA!M773/1000/General!$B$22-SUM($P$2:P773)/1000/General!$B$24+SUM($Q$2:Q773)/1000/General!$B$24</f>
        <v>1.1013252</v>
      </c>
      <c r="C773" s="5">
        <f>Online_RAW!K773</f>
        <v>36.723333333333301</v>
      </c>
      <c r="D773" s="5">
        <f>Online_RAW!J773</f>
        <v>3.18</v>
      </c>
      <c r="E773" s="5">
        <f>(1-F773/100-G773/100)/(1-C773/100-D773/100-General!$B$17/100)</f>
        <v>0.96902856214882094</v>
      </c>
      <c r="F773" s="5">
        <f>N773*General!$B$14/(N773+O773)+O773*100/(N773+O773)</f>
        <v>42.154689911764081</v>
      </c>
      <c r="G773" s="5">
        <f>N773*General!$B$15/(N773+O773)</f>
        <v>2.9214803074866628E-2</v>
      </c>
      <c r="H773" s="5">
        <f>(N773+O773)*(1/General!$B$20)*((F773/100)-E773*(C773/100))*1000/B773</f>
        <v>318.86098098108295</v>
      </c>
      <c r="I773" s="5">
        <f>(N773+O773)*(1/General!$B$20)*((D773/100)*E773-(G773/100))*1000/B773</f>
        <v>148.16531571988935</v>
      </c>
      <c r="J773" s="5">
        <f t="shared" si="12"/>
        <v>0.4646705760736512</v>
      </c>
      <c r="K773" s="5">
        <f>MAX(Online_RAW!$L$2-Online_RAW!L773,0)</f>
        <v>0</v>
      </c>
      <c r="L773" s="5">
        <f>0.0039*(Online_RAW!M773)</f>
        <v>21.325199999999999</v>
      </c>
      <c r="M773" s="10">
        <f>Online_RAW!$N$2-Online_RAW!N773</f>
        <v>0</v>
      </c>
      <c r="N773" s="5">
        <f>Online_RAW!C773*60</f>
        <v>87.518086956521998</v>
      </c>
      <c r="O773" s="5">
        <f>MAX(0, Online_RAW!D773*60)</f>
        <v>32.30895652173912</v>
      </c>
      <c r="P773" s="5">
        <f>_xlfn.IFNA(VLOOKUP(A773,Sampling!$D$7:$E$14,2,FALSE),0)</f>
        <v>0</v>
      </c>
      <c r="Q773">
        <f>_xlfn.IFNA(VLOOKUP(A773,Refill!$D$6:$G$8,2,FALSE),0)</f>
        <v>0</v>
      </c>
    </row>
    <row r="774" spans="1:17" x14ac:dyDescent="0.25">
      <c r="A774" s="5">
        <f>ROUND((Online_RAW!B774-General!$B$10)*24,3)</f>
        <v>12.867000000000001</v>
      </c>
      <c r="B774" s="5">
        <f>General!$B$12+Online_ANA!K774/1000+Online_ANA!L774/1000+Online_ANA!M774/1000/General!$B$22-SUM($P$2:P774)/1000/General!$B$24+SUM($Q$2:Q774)/1000/General!$B$24</f>
        <v>1.1014994</v>
      </c>
      <c r="C774" s="5">
        <f>Online_RAW!K774</f>
        <v>36.981999999999999</v>
      </c>
      <c r="D774" s="5">
        <f>Online_RAW!J774</f>
        <v>3.2050000000000001</v>
      </c>
      <c r="E774" s="5">
        <f>(1-F774/100-G774/100)/(1-C774/100-D774/100-General!$B$17/100)</f>
        <v>0.96854024883241552</v>
      </c>
      <c r="F774" s="5">
        <f>N774*General!$B$14/(N774+O774)+O774*100/(N774+O774)</f>
        <v>42.458720759805402</v>
      </c>
      <c r="G774" s="5">
        <f>N774*General!$B$15/(N774+O774)</f>
        <v>2.9061252141512426E-2</v>
      </c>
      <c r="H774" s="5">
        <f>(N774+O774)*(1/General!$B$20)*((F774/100)-E774*(C774/100))*1000/B774</f>
        <v>323.12092602729263</v>
      </c>
      <c r="I774" s="5">
        <f>(N774+O774)*(1/General!$B$20)*((D774/100)*E774-(G774/100))*1000/B774</f>
        <v>149.63971958468204</v>
      </c>
      <c r="J774" s="5">
        <f t="shared" si="12"/>
        <v>0.46310748556112585</v>
      </c>
      <c r="K774" s="5">
        <f>MAX(Online_RAW!$L$2-Online_RAW!L774,0)</f>
        <v>0</v>
      </c>
      <c r="L774" s="5">
        <f>0.0039*(Online_RAW!M774)</f>
        <v>21.499400000000012</v>
      </c>
      <c r="M774" s="10">
        <f>Online_RAW!$N$2-Online_RAW!N774</f>
        <v>0</v>
      </c>
      <c r="N774" s="5">
        <f>Online_RAW!C774*60</f>
        <v>87.28591304347799</v>
      </c>
      <c r="O774" s="5">
        <f>MAX(0, Online_RAW!D774*60)</f>
        <v>32.854695652173895</v>
      </c>
      <c r="P774" s="5">
        <f>_xlfn.IFNA(VLOOKUP(A774,Sampling!$D$7:$E$14,2,FALSE),0)</f>
        <v>0</v>
      </c>
      <c r="Q774">
        <f>_xlfn.IFNA(VLOOKUP(A774,Refill!$D$6:$G$8,2,FALSE),0)</f>
        <v>0</v>
      </c>
    </row>
    <row r="775" spans="1:17" x14ac:dyDescent="0.25">
      <c r="A775" s="5">
        <f>ROUND((Online_RAW!B775-General!$B$10)*24,3)</f>
        <v>12.882999999999999</v>
      </c>
      <c r="B775" s="5">
        <f>General!$B$12+Online_ANA!K775/1000+Online_ANA!L775/1000+Online_ANA!M775/1000/General!$B$22-SUM($P$2:P775)/1000/General!$B$24+SUM($Q$2:Q775)/1000/General!$B$24</f>
        <v>1.1016723000000002</v>
      </c>
      <c r="C775" s="5">
        <f>Online_RAW!K775</f>
        <v>37.313076923076899</v>
      </c>
      <c r="D775" s="5">
        <f>Online_RAW!J775</f>
        <v>3.2349999999999999</v>
      </c>
      <c r="E775" s="5">
        <f>(1-F775/100-G775/100)/(1-C775/100-D775/100-General!$B$17/100)</f>
        <v>0.97306584854606082</v>
      </c>
      <c r="F775" s="5">
        <f>N775*General!$B$14/(N775+O775)+O775*100/(N775+O775)</f>
        <v>42.54138262727907</v>
      </c>
      <c r="G775" s="5">
        <f>N775*General!$B$15/(N775+O775)</f>
        <v>2.9019503723596431E-2</v>
      </c>
      <c r="H775" s="5">
        <f>(N775+O775)*(1/General!$B$20)*((F775/100)-E775*(C775/100))*1000/B775</f>
        <v>302.59181447508877</v>
      </c>
      <c r="I775" s="5">
        <f>(N775+O775)*(1/General!$B$20)*((D775/100)*E775-(G775/100))*1000/B775</f>
        <v>151.40258992129682</v>
      </c>
      <c r="J775" s="5">
        <f t="shared" si="12"/>
        <v>0.50035256301938469</v>
      </c>
      <c r="K775" s="5">
        <f>MAX(Online_RAW!$L$2-Online_RAW!L775,0)</f>
        <v>0</v>
      </c>
      <c r="L775" s="5">
        <f>0.0039*(Online_RAW!M775)</f>
        <v>21.6723</v>
      </c>
      <c r="M775" s="10">
        <f>Online_RAW!$N$2-Online_RAW!N775</f>
        <v>0</v>
      </c>
      <c r="N775" s="5">
        <f>Online_RAW!C775*60</f>
        <v>86.964260869565408</v>
      </c>
      <c r="O775" s="5">
        <f>MAX(0, Online_RAW!D775*60)</f>
        <v>32.905826086956537</v>
      </c>
      <c r="P775" s="5">
        <f>_xlfn.IFNA(VLOOKUP(A775,Sampling!$D$7:$E$14,2,FALSE),0)</f>
        <v>0</v>
      </c>
      <c r="Q775">
        <f>_xlfn.IFNA(VLOOKUP(A775,Refill!$D$6:$G$8,2,FALSE),0)</f>
        <v>0</v>
      </c>
    </row>
    <row r="776" spans="1:17" x14ac:dyDescent="0.25">
      <c r="A776" s="5">
        <f>ROUND((Online_RAW!B776-General!$B$10)*24,3)</f>
        <v>12.9</v>
      </c>
      <c r="B776" s="5">
        <f>General!$B$12+Online_ANA!K776/1000+Online_ANA!L776/1000+Online_ANA!M776/1000/General!$B$22-SUM($P$2:P776)/1000/General!$B$24+SUM($Q$2:Q776)/1000/General!$B$24</f>
        <v>1.101813675</v>
      </c>
      <c r="C776" s="5">
        <f>Online_RAW!K776</f>
        <v>37.597999999999999</v>
      </c>
      <c r="D776" s="5">
        <f>Online_RAW!J776</f>
        <v>3.2650000000000001</v>
      </c>
      <c r="E776" s="5">
        <f>(1-F776/100-G776/100)/(1-C776/100-D776/100-General!$B$17/100)</f>
        <v>0.96949224054032235</v>
      </c>
      <c r="F776" s="5">
        <f>N776*General!$B$14/(N776+O776)+O776*100/(N776+O776)</f>
        <v>43.057870554781168</v>
      </c>
      <c r="G776" s="5">
        <f>N776*General!$B$15/(N776+O776)</f>
        <v>2.875865123495901E-2</v>
      </c>
      <c r="H776" s="5">
        <f>(N776+O776)*(1/General!$B$20)*((F776/100)-E776*(C776/100))*1000/B776</f>
        <v>322.04879158012966</v>
      </c>
      <c r="I776" s="5">
        <f>(N776+O776)*(1/General!$B$20)*((D776/100)*E776-(G776/100))*1000/B776</f>
        <v>152.89301107430546</v>
      </c>
      <c r="J776" s="5">
        <f t="shared" si="12"/>
        <v>0.47475107831995644</v>
      </c>
      <c r="K776" s="5">
        <f>MAX(Online_RAW!$L$2-Online_RAW!L776,0)</f>
        <v>0</v>
      </c>
      <c r="L776" s="5">
        <f>0.0039*(Online_RAW!M776)</f>
        <v>21.813675</v>
      </c>
      <c r="M776" s="10">
        <f>Online_RAW!$N$2-Online_RAW!N776</f>
        <v>0</v>
      </c>
      <c r="N776" s="5">
        <f>Online_RAW!C776*60</f>
        <v>86.548571428571407</v>
      </c>
      <c r="O776" s="5">
        <f>MAX(0, Online_RAW!D776*60)</f>
        <v>33.830608695652202</v>
      </c>
      <c r="P776" s="5">
        <f>_xlfn.IFNA(VLOOKUP(A776,Sampling!$D$7:$E$14,2,FALSE),0)</f>
        <v>0</v>
      </c>
      <c r="Q776">
        <f>_xlfn.IFNA(VLOOKUP(A776,Refill!$D$6:$G$8,2,FALSE),0)</f>
        <v>0</v>
      </c>
    </row>
    <row r="777" spans="1:17" x14ac:dyDescent="0.25">
      <c r="A777" s="5">
        <f>ROUND((Online_RAW!B777-General!$B$10)*24,3)</f>
        <v>12.917</v>
      </c>
      <c r="B777" s="5">
        <f>General!$B$12+Online_ANA!K777/1000+Online_ANA!L777/1000+Online_ANA!M777/1000/General!$B$22-SUM($P$2:P777)/1000/General!$B$24+SUM($Q$2:Q777)/1000/General!$B$24</f>
        <v>1.1019999</v>
      </c>
      <c r="C777" s="5">
        <f>Online_RAW!K777</f>
        <v>37.834615384615397</v>
      </c>
      <c r="D777" s="5">
        <f>Online_RAW!J777</f>
        <v>3.29</v>
      </c>
      <c r="E777" s="5">
        <f>(1-F777/100-G777/100)/(1-C777/100-D777/100-General!$B$17/100)</f>
        <v>0.96719329709530144</v>
      </c>
      <c r="F777" s="5">
        <f>N777*General!$B$14/(N777+O777)+O777*100/(N777+O777)</f>
        <v>43.446057138392014</v>
      </c>
      <c r="G777" s="5">
        <f>N777*General!$B$15/(N777+O777)</f>
        <v>2.8562597404852518E-2</v>
      </c>
      <c r="H777" s="5">
        <f>(N777+O777)*(1/General!$B$20)*((F777/100)-E777*(C777/100))*1000/B777</f>
        <v>333.43119211121342</v>
      </c>
      <c r="I777" s="5">
        <f>(N777+O777)*(1/General!$B$20)*((D777/100)*E777-(G777/100))*1000/B777</f>
        <v>153.44037692629402</v>
      </c>
      <c r="J777" s="5">
        <f t="shared" si="12"/>
        <v>0.46018603105109362</v>
      </c>
      <c r="K777" s="5">
        <f>MAX(Online_RAW!$L$2-Online_RAW!L777,0)</f>
        <v>0</v>
      </c>
      <c r="L777" s="5">
        <f>0.0039*(Online_RAW!M777)</f>
        <v>21.9999</v>
      </c>
      <c r="M777" s="10">
        <f>Online_RAW!$N$2-Online_RAW!N777</f>
        <v>0</v>
      </c>
      <c r="N777" s="5">
        <f>Online_RAW!C777*60</f>
        <v>85.819304347825792</v>
      </c>
      <c r="O777" s="5">
        <f>MAX(0, Online_RAW!D777*60)</f>
        <v>34.364869565217418</v>
      </c>
      <c r="P777" s="5">
        <f>_xlfn.IFNA(VLOOKUP(A777,Sampling!$D$7:$E$14,2,FALSE),0)</f>
        <v>0</v>
      </c>
      <c r="Q777">
        <f>_xlfn.IFNA(VLOOKUP(A777,Refill!$D$6:$G$8,2,FALSE),0)</f>
        <v>0</v>
      </c>
    </row>
    <row r="778" spans="1:17" x14ac:dyDescent="0.25">
      <c r="A778" s="5">
        <f>ROUND((Online_RAW!B778-General!$B$10)*24,3)</f>
        <v>12.933</v>
      </c>
      <c r="B778" s="5">
        <f>General!$B$12+Online_ANA!K778/1000+Online_ANA!L778/1000+Online_ANA!M778/1000/General!$B$22-SUM($P$2:P778)/1000/General!$B$24+SUM($Q$2:Q778)/1000/General!$B$24</f>
        <v>1.1022462500000001</v>
      </c>
      <c r="C778" s="5">
        <f>Online_RAW!K778</f>
        <v>38.078333333333298</v>
      </c>
      <c r="D778" s="5">
        <f>Online_RAW!J778</f>
        <v>3.32</v>
      </c>
      <c r="E778" s="5">
        <f>(1-F778/100-G778/100)/(1-C778/100-D778/100-General!$B$17/100)</f>
        <v>0.96412179791985586</v>
      </c>
      <c r="F778" s="5">
        <f>N778*General!$B$14/(N778+O778)+O778*100/(N778+O778)</f>
        <v>43.889685315101474</v>
      </c>
      <c r="G778" s="5">
        <f>N778*General!$B$15/(N778+O778)</f>
        <v>2.8338542770150778E-2</v>
      </c>
      <c r="H778" s="5">
        <f>(N778+O778)*(1/General!$B$20)*((F778/100)-E778*(C778/100))*1000/B778</f>
        <v>348.68392370407639</v>
      </c>
      <c r="I778" s="5">
        <f>(N778+O778)*(1/General!$B$20)*((D778/100)*E778-(G778/100))*1000/B778</f>
        <v>154.12197397637314</v>
      </c>
      <c r="J778" s="5">
        <f t="shared" si="12"/>
        <v>0.44201055310819121</v>
      </c>
      <c r="K778" s="5">
        <f>MAX(Online_RAW!$L$2-Online_RAW!L778,0)</f>
        <v>0</v>
      </c>
      <c r="L778" s="5">
        <f>0.0039*(Online_RAW!M778)</f>
        <v>22.246250000000011</v>
      </c>
      <c r="M778" s="10">
        <f>Online_RAW!$N$2-Online_RAW!N778</f>
        <v>0</v>
      </c>
      <c r="N778" s="5">
        <f>Online_RAW!C778*60</f>
        <v>85.0300000000002</v>
      </c>
      <c r="O778" s="5">
        <f>MAX(0, Online_RAW!D778*60)</f>
        <v>34.99028571428574</v>
      </c>
      <c r="P778" s="5">
        <f>_xlfn.IFNA(VLOOKUP(A778,Sampling!$D$7:$E$14,2,FALSE),0)</f>
        <v>0</v>
      </c>
      <c r="Q778">
        <f>_xlfn.IFNA(VLOOKUP(A778,Refill!$D$6:$G$8,2,FALSE),0)</f>
        <v>0</v>
      </c>
    </row>
    <row r="779" spans="1:17" x14ac:dyDescent="0.25">
      <c r="A779" s="5">
        <f>ROUND((Online_RAW!B779-General!$B$10)*24,3)</f>
        <v>12.95</v>
      </c>
      <c r="B779" s="5">
        <f>General!$B$12+Online_ANA!K779/1000+Online_ANA!L779/1000+Online_ANA!M779/1000/General!$B$22-SUM($P$2:P779)/1000/General!$B$24+SUM($Q$2:Q779)/1000/General!$B$24</f>
        <v>1.10243085</v>
      </c>
      <c r="C779" s="5">
        <f>Online_RAW!K779</f>
        <v>38.3776923076923</v>
      </c>
      <c r="D779" s="5">
        <f>Online_RAW!J779</f>
        <v>3.34</v>
      </c>
      <c r="E779" s="5">
        <f>(1-F779/100-G779/100)/(1-C779/100-D779/100-General!$B$17/100)</f>
        <v>0.96543070789271723</v>
      </c>
      <c r="F779" s="5">
        <f>N779*General!$B$14/(N779+O779)+O779*100/(N779+O779)</f>
        <v>44.121983647529312</v>
      </c>
      <c r="G779" s="5">
        <f>N779*General!$B$15/(N779+O779)</f>
        <v>2.8221220380035703E-2</v>
      </c>
      <c r="H779" s="5">
        <f>(N779+O779)*(1/General!$B$20)*((F779/100)-E779*(C779/100))*1000/B779</f>
        <v>343.34013171109478</v>
      </c>
      <c r="I779" s="5">
        <f>(N779+O779)*(1/General!$B$20)*((D779/100)*E779-(G779/100))*1000/B779</f>
        <v>155.20109848295607</v>
      </c>
      <c r="J779" s="5">
        <f t="shared" si="12"/>
        <v>0.45203308366395917</v>
      </c>
      <c r="K779" s="5">
        <f>MAX(Online_RAW!$L$2-Online_RAW!L779,0)</f>
        <v>0</v>
      </c>
      <c r="L779" s="5">
        <f>0.0039*(Online_RAW!M779)</f>
        <v>22.43085</v>
      </c>
      <c r="M779" s="10">
        <f>Online_RAW!$N$2-Online_RAW!N779</f>
        <v>0</v>
      </c>
      <c r="N779" s="5">
        <f>Online_RAW!C779*60</f>
        <v>84.65086956521759</v>
      </c>
      <c r="O779" s="5">
        <f>MAX(0, Online_RAW!D779*60)</f>
        <v>35.330999999999996</v>
      </c>
      <c r="P779" s="5">
        <f>_xlfn.IFNA(VLOOKUP(A779,Sampling!$D$7:$E$14,2,FALSE),0)</f>
        <v>0</v>
      </c>
      <c r="Q779">
        <f>_xlfn.IFNA(VLOOKUP(A779,Refill!$D$6:$G$8,2,FALSE),0)</f>
        <v>0</v>
      </c>
    </row>
    <row r="780" spans="1:17" x14ac:dyDescent="0.25">
      <c r="A780" s="5">
        <f>ROUND((Online_RAW!B780-General!$B$10)*24,3)</f>
        <v>12.967000000000001</v>
      </c>
      <c r="B780" s="5">
        <f>General!$B$12+Online_ANA!K780/1000+Online_ANA!L780/1000+Online_ANA!M780/1000/General!$B$22-SUM($P$2:P780)/1000/General!$B$24+SUM($Q$2:Q780)/1000/General!$B$24</f>
        <v>1.1026122</v>
      </c>
      <c r="C780" s="5">
        <f>Online_RAW!K780</f>
        <v>38.763846153846202</v>
      </c>
      <c r="D780" s="5">
        <f>Online_RAW!J780</f>
        <v>3.37</v>
      </c>
      <c r="E780" s="5">
        <f>(1-F780/100-G780/100)/(1-C780/100-D780/100-General!$B$17/100)</f>
        <v>0.97160990644718126</v>
      </c>
      <c r="F780" s="5">
        <f>N780*General!$B$14/(N780+O780)+O780*100/(N780+O780)</f>
        <v>44.16888227347232</v>
      </c>
      <c r="G780" s="5">
        <f>N780*General!$B$15/(N780+O780)</f>
        <v>2.819753420531701E-2</v>
      </c>
      <c r="H780" s="5">
        <f>(N780+O780)*(1/General!$B$20)*((F780/100)-E780*(C780/100))*1000/B780</f>
        <v>314.63687488434215</v>
      </c>
      <c r="I780" s="5">
        <f>(N780+O780)*(1/General!$B$20)*((D780/100)*E780-(G780/100))*1000/B780</f>
        <v>156.9970646940763</v>
      </c>
      <c r="J780" s="5">
        <f t="shared" si="12"/>
        <v>0.49897859159638264</v>
      </c>
      <c r="K780" s="5">
        <f>MAX(Online_RAW!$L$2-Online_RAW!L780,0)</f>
        <v>0</v>
      </c>
      <c r="L780" s="5">
        <f>0.0039*(Online_RAW!M780)</f>
        <v>22.612199999999998</v>
      </c>
      <c r="M780" s="10">
        <f>Online_RAW!$N$2-Online_RAW!N780</f>
        <v>0</v>
      </c>
      <c r="N780" s="5">
        <f>Online_RAW!C780*60</f>
        <v>84.259565217391199</v>
      </c>
      <c r="O780" s="5">
        <f>MAX(0, Online_RAW!D780*60)</f>
        <v>35.268000000000001</v>
      </c>
      <c r="P780" s="5">
        <f>_xlfn.IFNA(VLOOKUP(A780,Sampling!$D$7:$E$14,2,FALSE),0)</f>
        <v>0</v>
      </c>
      <c r="Q780">
        <f>_xlfn.IFNA(VLOOKUP(A780,Refill!$D$6:$G$8,2,FALSE),0)</f>
        <v>0</v>
      </c>
    </row>
    <row r="781" spans="1:17" x14ac:dyDescent="0.25">
      <c r="A781" s="5">
        <f>ROUND((Online_RAW!B781-General!$B$10)*24,3)</f>
        <v>12.983000000000001</v>
      </c>
      <c r="B781" s="5">
        <f>General!$B$12+Online_ANA!K781/1000+Online_ANA!L781/1000+Online_ANA!M781/1000/General!$B$22-SUM($P$2:P781)/1000/General!$B$24+SUM($Q$2:Q781)/1000/General!$B$24</f>
        <v>1.1028618000000001</v>
      </c>
      <c r="C781" s="5">
        <f>Online_RAW!K781</f>
        <v>39.030769230769202</v>
      </c>
      <c r="D781" s="5">
        <f>Online_RAW!J781</f>
        <v>3.395</v>
      </c>
      <c r="E781" s="5">
        <f>(1-F781/100-G781/100)/(1-C781/100-D781/100-General!$B$17/100)</f>
        <v>0.9678104621913205</v>
      </c>
      <c r="F781" s="5">
        <f>N781*General!$B$14/(N781+O781)+O781*100/(N781+O781)</f>
        <v>44.669876744520636</v>
      </c>
      <c r="G781" s="5">
        <f>N781*General!$B$15/(N781+O781)</f>
        <v>2.7944506694686545E-2</v>
      </c>
      <c r="H781" s="5">
        <f>(N781+O781)*(1/General!$B$20)*((F781/100)-E781*(C781/100))*1000/B781</f>
        <v>333.80869931532499</v>
      </c>
      <c r="I781" s="5">
        <f>(N781+O781)*(1/General!$B$20)*((D781/100)*E781-(G781/100))*1000/B781</f>
        <v>157.70781312065461</v>
      </c>
      <c r="J781" s="5">
        <f t="shared" si="12"/>
        <v>0.4724496798439618</v>
      </c>
      <c r="K781" s="5">
        <f>MAX(Online_RAW!$L$2-Online_RAW!L781,0)</f>
        <v>0</v>
      </c>
      <c r="L781" s="5">
        <f>0.0039*(Online_RAW!M781)</f>
        <v>22.861799999999999</v>
      </c>
      <c r="M781" s="10">
        <f>Online_RAW!$N$2-Online_RAW!N781</f>
        <v>0</v>
      </c>
      <c r="N781" s="5">
        <f>Online_RAW!C781*60</f>
        <v>83.600608695652198</v>
      </c>
      <c r="O781" s="5">
        <f>MAX(0, Online_RAW!D781*60)</f>
        <v>36.065999999999995</v>
      </c>
      <c r="P781" s="5">
        <f>_xlfn.IFNA(VLOOKUP(A781,Sampling!$D$7:$E$14,2,FALSE),0)</f>
        <v>0</v>
      </c>
      <c r="Q781">
        <f>_xlfn.IFNA(VLOOKUP(A781,Refill!$D$6:$G$8,2,FALSE),0)</f>
        <v>0</v>
      </c>
    </row>
    <row r="782" spans="1:17" x14ac:dyDescent="0.25">
      <c r="A782" s="5">
        <f>ROUND((Online_RAW!B782-General!$B$10)*24,3)</f>
        <v>13</v>
      </c>
      <c r="B782" s="5">
        <f>General!$B$12+Online_ANA!K782/1000+Online_ANA!L782/1000+Online_ANA!M782/1000/General!$B$22-SUM($P$2:P782)/1000/General!$B$24+SUM($Q$2:Q782)/1000/General!$B$24</f>
        <v>1.1028618000000001</v>
      </c>
      <c r="C782" s="5">
        <f>Online_RAW!K782</f>
        <v>39.316923076923104</v>
      </c>
      <c r="D782" s="5">
        <f>Online_RAW!J782</f>
        <v>3.43</v>
      </c>
      <c r="E782" s="5">
        <f>(1-F782/100-G782/100)/(1-C782/100-D782/100-General!$B$17/100)</f>
        <v>0.96751340637203564</v>
      </c>
      <c r="F782" s="5">
        <f>N782*General!$B$14/(N782+O782)+O782*100/(N782+O782)</f>
        <v>44.997737208798426</v>
      </c>
      <c r="G782" s="5">
        <f>N782*General!$B$15/(N782+O782)</f>
        <v>2.7778920601616953E-2</v>
      </c>
      <c r="H782" s="5">
        <f>(N782+O782)*(1/General!$B$20)*((F782/100)-E782*(C782/100))*1000/B782</f>
        <v>336.61441171037438</v>
      </c>
      <c r="I782" s="5">
        <f>(N782+O782)*(1/General!$B$20)*((D782/100)*E782-(G782/100))*1000/B782</f>
        <v>159.20008314481672</v>
      </c>
      <c r="J782" s="5">
        <f t="shared" si="12"/>
        <v>0.47294494117439539</v>
      </c>
      <c r="K782" s="5">
        <f>MAX(Online_RAW!$L$2-Online_RAW!L782,0)</f>
        <v>0</v>
      </c>
      <c r="L782" s="5">
        <f>0.0039*(Online_RAW!M782)</f>
        <v>22.861799999999999</v>
      </c>
      <c r="M782" s="10">
        <f>Online_RAW!$N$2-Online_RAW!N782</f>
        <v>0</v>
      </c>
      <c r="N782" s="5">
        <f>Online_RAW!C782*60</f>
        <v>83.049818181818409</v>
      </c>
      <c r="O782" s="5">
        <f>MAX(0, Online_RAW!D782*60)</f>
        <v>36.536999999999999</v>
      </c>
      <c r="P782" s="5">
        <f>_xlfn.IFNA(VLOOKUP(A782,Sampling!$D$7:$E$14,2,FALSE),0)</f>
        <v>0</v>
      </c>
      <c r="Q782">
        <f>_xlfn.IFNA(VLOOKUP(A782,Refill!$D$6:$G$8,2,FALSE),0)</f>
        <v>0</v>
      </c>
    </row>
    <row r="783" spans="1:17" x14ac:dyDescent="0.25">
      <c r="A783" s="5">
        <f>ROUND((Online_RAW!B783-General!$B$10)*24,3)</f>
        <v>13.016999999999999</v>
      </c>
      <c r="B783" s="5">
        <f>General!$B$12+Online_ANA!K783/1000+Online_ANA!L783/1000+Online_ANA!M783/1000/General!$B$22-SUM($P$2:P783)/1000/General!$B$24+SUM($Q$2:Q783)/1000/General!$B$24</f>
        <v>1.10315235</v>
      </c>
      <c r="C783" s="5">
        <f>Online_RAW!K783</f>
        <v>39.692500000000003</v>
      </c>
      <c r="D783" s="5">
        <f>Online_RAW!J783</f>
        <v>3.4649999999999999</v>
      </c>
      <c r="E783" s="5">
        <f>(1-F783/100-G783/100)/(1-C783/100-D783/100-General!$B$17/100)</f>
        <v>0.96214615522987645</v>
      </c>
      <c r="F783" s="5">
        <f>N783*General!$B$14/(N783+O783)+O783*100/(N783+O783)</f>
        <v>45.698095207148612</v>
      </c>
      <c r="G783" s="5">
        <f>N783*General!$B$15/(N783+O783)</f>
        <v>2.7425204440834034E-2</v>
      </c>
      <c r="H783" s="5">
        <f>(N783+O783)*(1/General!$B$20)*((F783/100)-E783*(C783/100))*1000/B783</f>
        <v>365.66924782975747</v>
      </c>
      <c r="I783" s="5">
        <f>(N783+O783)*(1/General!$B$20)*((D783/100)*E783-(G783/100))*1000/B783</f>
        <v>161.03294646350466</v>
      </c>
      <c r="J783" s="5">
        <f t="shared" si="12"/>
        <v>0.44037869582753603</v>
      </c>
      <c r="K783" s="5">
        <f>MAX(Online_RAW!$L$2-Online_RAW!L783,0)</f>
        <v>0</v>
      </c>
      <c r="L783" s="5">
        <f>0.0039*(Online_RAW!M783)</f>
        <v>23.152349999999998</v>
      </c>
      <c r="M783" s="10">
        <f>Online_RAW!$N$2-Online_RAW!N783</f>
        <v>0</v>
      </c>
      <c r="N783" s="5">
        <f>Online_RAW!C783*60</f>
        <v>82.566260869565397</v>
      </c>
      <c r="O783" s="5">
        <f>MAX(0, Online_RAW!D783*60)</f>
        <v>37.857652173913024</v>
      </c>
      <c r="P783" s="5">
        <f>_xlfn.IFNA(VLOOKUP(A783,Sampling!$D$7:$E$14,2,FALSE),0)</f>
        <v>0</v>
      </c>
      <c r="Q783">
        <f>_xlfn.IFNA(VLOOKUP(A783,Refill!$D$6:$G$8,2,FALSE),0)</f>
        <v>0</v>
      </c>
    </row>
    <row r="784" spans="1:17" x14ac:dyDescent="0.25">
      <c r="A784" s="5">
        <f>ROUND((Online_RAW!B784-General!$B$10)*24,3)</f>
        <v>13.032999999999999</v>
      </c>
      <c r="B784" s="5">
        <f>General!$B$12+Online_ANA!K784/1000+Online_ANA!L784/1000+Online_ANA!M784/1000/General!$B$22-SUM($P$2:P784)/1000/General!$B$24+SUM($Q$2:Q784)/1000/General!$B$24</f>
        <v>1.1034117000000001</v>
      </c>
      <c r="C784" s="5">
        <f>Online_RAW!K784</f>
        <v>39.996666666666698</v>
      </c>
      <c r="D784" s="5">
        <f>Online_RAW!J784</f>
        <v>3.4950000000000001</v>
      </c>
      <c r="E784" s="5">
        <f>(1-F784/100-G784/100)/(1-C784/100-D784/100-General!$B$17/100)</f>
        <v>0.96719850051126888</v>
      </c>
      <c r="F784" s="5">
        <f>N784*General!$B$14/(N784+O784)+O784*100/(N784+O784)</f>
        <v>45.736318184885228</v>
      </c>
      <c r="G784" s="5">
        <f>N784*General!$B$15/(N784+O784)</f>
        <v>2.7405899906623628E-2</v>
      </c>
      <c r="H784" s="5">
        <f>(N784+O784)*(1/General!$B$20)*((F784/100)-E784*(C784/100))*1000/B784</f>
        <v>341.72327504409344</v>
      </c>
      <c r="I784" s="5">
        <f>(N784+O784)*(1/General!$B$20)*((D784/100)*E784-(G784/100))*1000/B784</f>
        <v>162.4853481903605</v>
      </c>
      <c r="J784" s="5">
        <f t="shared" si="12"/>
        <v>0.4754880924320844</v>
      </c>
      <c r="K784" s="5">
        <f>MAX(Online_RAW!$L$2-Online_RAW!L784,0)</f>
        <v>0</v>
      </c>
      <c r="L784" s="5">
        <f>0.0039*(Online_RAW!M784)</f>
        <v>23.4117</v>
      </c>
      <c r="M784" s="10">
        <f>Online_RAW!$N$2-Online_RAW!N784</f>
        <v>0</v>
      </c>
      <c r="N784" s="5">
        <f>Online_RAW!C784*60</f>
        <v>82.116</v>
      </c>
      <c r="O784" s="5">
        <f>MAX(0, Online_RAW!D784*60)</f>
        <v>37.735565217391319</v>
      </c>
      <c r="P784" s="5">
        <f>_xlfn.IFNA(VLOOKUP(A784,Sampling!$D$7:$E$14,2,FALSE),0)</f>
        <v>0</v>
      </c>
      <c r="Q784">
        <f>_xlfn.IFNA(VLOOKUP(A784,Refill!$D$6:$G$8,2,FALSE),0)</f>
        <v>0</v>
      </c>
    </row>
    <row r="785" spans="1:17" x14ac:dyDescent="0.25">
      <c r="A785" s="5">
        <f>ROUND((Online_RAW!B785-General!$B$10)*24,3)</f>
        <v>13.05</v>
      </c>
      <c r="B785" s="5">
        <f>General!$B$12+Online_ANA!K785/1000+Online_ANA!L785/1000+Online_ANA!M785/1000/General!$B$22-SUM($P$2:P785)/1000/General!$B$24+SUM($Q$2:Q785)/1000/General!$B$24</f>
        <v>1.1035924000000001</v>
      </c>
      <c r="C785" s="5">
        <f>Online_RAW!K785</f>
        <v>40.288461538461497</v>
      </c>
      <c r="D785" s="5">
        <f>Online_RAW!J785</f>
        <v>3.53</v>
      </c>
      <c r="E785" s="5">
        <f>(1-F785/100-G785/100)/(1-C785/100-D785/100-General!$B$17/100)</f>
        <v>0.97100336373536433</v>
      </c>
      <c r="F785" s="5">
        <f>N785*General!$B$14/(N785+O785)+O785*100/(N785+O785)</f>
        <v>45.840329491306235</v>
      </c>
      <c r="G785" s="5">
        <f>N785*General!$B$15/(N785+O785)</f>
        <v>2.735336894378473E-2</v>
      </c>
      <c r="H785" s="5">
        <f>(N785+O785)*(1/General!$B$20)*((F785/100)-E785*(C785/100))*1000/B785</f>
        <v>324.5328440338784</v>
      </c>
      <c r="I785" s="5">
        <f>(N785+O785)*(1/General!$B$20)*((D785/100)*E785-(G785/100))*1000/B785</f>
        <v>164.20970780579543</v>
      </c>
      <c r="J785" s="5">
        <f t="shared" si="12"/>
        <v>0.50598794798301949</v>
      </c>
      <c r="K785" s="5">
        <f>MAX(Online_RAW!$L$2-Online_RAW!L785,0)</f>
        <v>0</v>
      </c>
      <c r="L785" s="5">
        <f>0.0039*(Online_RAW!M785)</f>
        <v>23.592399999999987</v>
      </c>
      <c r="M785" s="10">
        <f>Online_RAW!$N$2-Online_RAW!N785</f>
        <v>0</v>
      </c>
      <c r="N785" s="5">
        <f>Online_RAW!C785*60</f>
        <v>81.688695652174189</v>
      </c>
      <c r="O785" s="5">
        <f>MAX(0, Online_RAW!D785*60)</f>
        <v>37.768173913043455</v>
      </c>
      <c r="P785" s="5">
        <f>_xlfn.IFNA(VLOOKUP(A785,Sampling!$D$7:$E$14,2,FALSE),0)</f>
        <v>0</v>
      </c>
      <c r="Q785">
        <f>_xlfn.IFNA(VLOOKUP(A785,Refill!$D$6:$G$8,2,FALSE),0)</f>
        <v>0</v>
      </c>
    </row>
    <row r="786" spans="1:17" x14ac:dyDescent="0.25">
      <c r="A786" s="5">
        <f>ROUND((Online_RAW!B786-General!$B$10)*24,3)</f>
        <v>13.067</v>
      </c>
      <c r="B786" s="5">
        <f>General!$B$12+Online_ANA!K786/1000+Online_ANA!L786/1000+Online_ANA!M786/1000/General!$B$22-SUM($P$2:P786)/1000/General!$B$24+SUM($Q$2:Q786)/1000/General!$B$24</f>
        <v>1.1038344600000001</v>
      </c>
      <c r="C786" s="5">
        <f>Online_RAW!K786</f>
        <v>40.559166666666698</v>
      </c>
      <c r="D786" s="5">
        <f>Online_RAW!J786</f>
        <v>3.5579999999999998</v>
      </c>
      <c r="E786" s="5">
        <f>(1-F786/100-G786/100)/(1-C786/100-D786/100-General!$B$17/100)</f>
        <v>0.96008979737418232</v>
      </c>
      <c r="F786" s="5">
        <f>N786*General!$B$14/(N786+O786)+O786*100/(N786+O786)</f>
        <v>46.73598432030245</v>
      </c>
      <c r="G786" s="5">
        <f>N786*General!$B$15/(N786+O786)</f>
        <v>2.690101802004927E-2</v>
      </c>
      <c r="H786" s="5">
        <f>(N786+O786)*(1/General!$B$20)*((F786/100)-E786*(C786/100))*1000/B786</f>
        <v>378.76492560724762</v>
      </c>
      <c r="I786" s="5">
        <f>(N786+O786)*(1/General!$B$20)*((D786/100)*E786-(G786/100))*1000/B786</f>
        <v>164.66739565596873</v>
      </c>
      <c r="J786" s="5">
        <f t="shared" si="12"/>
        <v>0.43474826871038513</v>
      </c>
      <c r="K786" s="5">
        <f>MAX(Online_RAW!$L$2-Online_RAW!L786,0)</f>
        <v>0</v>
      </c>
      <c r="L786" s="5">
        <f>0.0039*(Online_RAW!M786)</f>
        <v>23.834459999999996</v>
      </c>
      <c r="M786" s="10">
        <f>Online_RAW!$N$2-Online_RAW!N786</f>
        <v>0</v>
      </c>
      <c r="N786" s="5">
        <f>Online_RAW!C786*60</f>
        <v>80.845428571428599</v>
      </c>
      <c r="O786" s="5">
        <f>MAX(0, Online_RAW!D786*60)</f>
        <v>39.366272727272701</v>
      </c>
      <c r="P786" s="5">
        <f>_xlfn.IFNA(VLOOKUP(A786,Sampling!$D$7:$E$14,2,FALSE),0)</f>
        <v>0</v>
      </c>
      <c r="Q786">
        <f>_xlfn.IFNA(VLOOKUP(A786,Refill!$D$6:$G$8,2,FALSE),0)</f>
        <v>0</v>
      </c>
    </row>
    <row r="787" spans="1:17" x14ac:dyDescent="0.25">
      <c r="A787" s="5">
        <f>ROUND((Online_RAW!B787-General!$B$10)*24,3)</f>
        <v>13.083</v>
      </c>
      <c r="B787" s="5">
        <f>General!$B$12+Online_ANA!K787/1000+Online_ANA!L787/1000+Online_ANA!M787/1000/General!$B$22-SUM($P$2:P787)/1000/General!$B$24+SUM($Q$2:Q787)/1000/General!$B$24</f>
        <v>1.1040181500000001</v>
      </c>
      <c r="C787" s="5">
        <f>Online_RAW!K787</f>
        <v>40.914285714285697</v>
      </c>
      <c r="D787" s="5">
        <f>Online_RAW!J787</f>
        <v>3.59</v>
      </c>
      <c r="E787" s="5">
        <f>(1-F787/100-G787/100)/(1-C787/100-D787/100-General!$B$17/100)</f>
        <v>0.96356926537171295</v>
      </c>
      <c r="F787" s="5">
        <f>N787*General!$B$14/(N787+O787)+O787*100/(N787+O787)</f>
        <v>46.916154340430488</v>
      </c>
      <c r="G787" s="5">
        <f>N787*General!$B$15/(N787+O787)</f>
        <v>2.6810023060388644E-2</v>
      </c>
      <c r="H787" s="5">
        <f>(N787+O787)*(1/General!$B$20)*((F787/100)-E787*(C787/100))*1000/B787</f>
        <v>363.23960395335286</v>
      </c>
      <c r="I787" s="5">
        <f>(N787+O787)*(1/General!$B$20)*((D787/100)*E787-(G787/100))*1000/B787</f>
        <v>166.40648145728647</v>
      </c>
      <c r="J787" s="5">
        <f t="shared" si="12"/>
        <v>0.45811767121807662</v>
      </c>
      <c r="K787" s="5">
        <f>MAX(Online_RAW!$L$2-Online_RAW!L787,0)</f>
        <v>0</v>
      </c>
      <c r="L787" s="5">
        <f>0.0039*(Online_RAW!M787)</f>
        <v>24.018149999999999</v>
      </c>
      <c r="M787" s="10">
        <f>Online_RAW!$N$2-Online_RAW!N787</f>
        <v>0</v>
      </c>
      <c r="N787" s="5">
        <f>Online_RAW!C787*60</f>
        <v>80.408999999999992</v>
      </c>
      <c r="O787" s="5">
        <f>MAX(0, Online_RAW!D787*60)</f>
        <v>39.559565217391317</v>
      </c>
      <c r="P787" s="5">
        <f>_xlfn.IFNA(VLOOKUP(A787,Sampling!$D$7:$E$14,2,FALSE),0)</f>
        <v>0</v>
      </c>
      <c r="Q787">
        <f>_xlfn.IFNA(VLOOKUP(A787,Refill!$D$6:$G$8,2,FALSE),0)</f>
        <v>0</v>
      </c>
    </row>
    <row r="788" spans="1:17" x14ac:dyDescent="0.25">
      <c r="A788" s="5">
        <f>ROUND((Online_RAW!B788-General!$B$10)*24,3)</f>
        <v>13.1</v>
      </c>
      <c r="B788" s="5">
        <f>General!$B$12+Online_ANA!K788/1000+Online_ANA!L788/1000+Online_ANA!M788/1000/General!$B$22-SUM($P$2:P788)/1000/General!$B$24+SUM($Q$2:Q788)/1000/General!$B$24</f>
        <v>1.1042216</v>
      </c>
      <c r="C788" s="5">
        <f>Online_RAW!K788</f>
        <v>41.240714285714297</v>
      </c>
      <c r="D788" s="5">
        <f>Online_RAW!J788</f>
        <v>3.62</v>
      </c>
      <c r="E788" s="5">
        <f>(1-F788/100-G788/100)/(1-C788/100-D788/100-General!$B$17/100)</f>
        <v>0.95940914698427338</v>
      </c>
      <c r="F788" s="5">
        <f>N788*General!$B$14/(N788+O788)+O788*100/(N788+O788)</f>
        <v>47.487472406782331</v>
      </c>
      <c r="G788" s="5">
        <f>N788*General!$B$15/(N788+O788)</f>
        <v>2.6521478582433172E-2</v>
      </c>
      <c r="H788" s="5">
        <f>(N788+O788)*(1/General!$B$20)*((F788/100)-E788*(C788/100))*1000/B788</f>
        <v>383.11701410735481</v>
      </c>
      <c r="I788" s="5">
        <f>(N788+O788)*(1/General!$B$20)*((D788/100)*E788-(G788/100))*1000/B788</f>
        <v>166.70483532792483</v>
      </c>
      <c r="J788" s="5">
        <f t="shared" si="12"/>
        <v>0.4351277264893586</v>
      </c>
      <c r="K788" s="5">
        <f>MAX(Online_RAW!$L$2-Online_RAW!L788,0)</f>
        <v>0</v>
      </c>
      <c r="L788" s="5">
        <f>0.0039*(Online_RAW!M788)</f>
        <v>24.221600000000009</v>
      </c>
      <c r="M788" s="10">
        <f>Online_RAW!$N$2-Online_RAW!N788</f>
        <v>0</v>
      </c>
      <c r="N788" s="5">
        <f>Online_RAW!C788*60</f>
        <v>79.373999999999995</v>
      </c>
      <c r="O788" s="5">
        <f>MAX(0, Online_RAW!D788*60)</f>
        <v>40.338782608695659</v>
      </c>
      <c r="P788" s="5">
        <f>_xlfn.IFNA(VLOOKUP(A788,Sampling!$D$7:$E$14,2,FALSE),0)</f>
        <v>0</v>
      </c>
      <c r="Q788">
        <f>_xlfn.IFNA(VLOOKUP(A788,Refill!$D$6:$G$8,2,FALSE),0)</f>
        <v>0</v>
      </c>
    </row>
    <row r="789" spans="1:17" x14ac:dyDescent="0.25">
      <c r="A789" s="5">
        <f>ROUND((Online_RAW!B789-General!$B$10)*24,3)</f>
        <v>13.117000000000001</v>
      </c>
      <c r="B789" s="5">
        <f>General!$B$12+Online_ANA!K789/1000+Online_ANA!L789/1000+Online_ANA!M789/1000/General!$B$22-SUM($P$2:P789)/1000/General!$B$24+SUM($Q$2:Q789)/1000/General!$B$24</f>
        <v>1.1044478</v>
      </c>
      <c r="C789" s="5">
        <f>Online_RAW!K789</f>
        <v>41.6041666666667</v>
      </c>
      <c r="D789" s="5">
        <f>Online_RAW!J789</f>
        <v>3.65</v>
      </c>
      <c r="E789" s="5">
        <f>(1-F789/100-G789/100)/(1-C789/100-D789/100-General!$B$17/100)</f>
        <v>0.95635929590897362</v>
      </c>
      <c r="F789" s="5">
        <f>N789*General!$B$14/(N789+O789)+O789*100/(N789+O789)</f>
        <v>48.030875657617031</v>
      </c>
      <c r="G789" s="5">
        <f>N789*General!$B$15/(N789+O789)</f>
        <v>2.6247032496153015E-2</v>
      </c>
      <c r="H789" s="5">
        <f>(N789+O789)*(1/General!$B$20)*((F789/100)-E789*(C789/100))*1000/B789</f>
        <v>400.09687267666413</v>
      </c>
      <c r="I789" s="5">
        <f>(N789+O789)*(1/General!$B$20)*((D789/100)*E789-(G789/100))*1000/B789</f>
        <v>168.17077171543741</v>
      </c>
      <c r="J789" s="5">
        <f t="shared" si="12"/>
        <v>0.42032513423653678</v>
      </c>
      <c r="K789" s="5">
        <f>MAX(Online_RAW!$L$2-Online_RAW!L789,0)</f>
        <v>0</v>
      </c>
      <c r="L789" s="5">
        <f>0.0039*(Online_RAW!M789)</f>
        <v>24.447800000000012</v>
      </c>
      <c r="M789" s="10">
        <f>Online_RAW!$N$2-Online_RAW!N789</f>
        <v>0</v>
      </c>
      <c r="N789" s="5">
        <f>Online_RAW!C789*60</f>
        <v>78.849545454545407</v>
      </c>
      <c r="O789" s="5">
        <f>MAX(0, Online_RAW!D789*60)</f>
        <v>41.315727272727301</v>
      </c>
      <c r="P789" s="5">
        <f>_xlfn.IFNA(VLOOKUP(A789,Sampling!$D$7:$E$14,2,FALSE),0)</f>
        <v>0</v>
      </c>
      <c r="Q789">
        <f>_xlfn.IFNA(VLOOKUP(A789,Refill!$D$6:$G$8,2,FALSE),0)</f>
        <v>0</v>
      </c>
    </row>
    <row r="790" spans="1:17" x14ac:dyDescent="0.25">
      <c r="A790" s="5">
        <f>ROUND((Online_RAW!B790-General!$B$10)*24,3)</f>
        <v>13.132999999999999</v>
      </c>
      <c r="B790" s="5">
        <f>General!$B$12+Online_ANA!K790/1000+Online_ANA!L790/1000+Online_ANA!M790/1000/General!$B$22-SUM($P$2:P790)/1000/General!$B$24+SUM($Q$2:Q790)/1000/General!$B$24</f>
        <v>1.1044478</v>
      </c>
      <c r="C790" s="5">
        <f>Online_RAW!K790</f>
        <v>41.963846153846099</v>
      </c>
      <c r="D790" s="5">
        <f>Online_RAW!J790</f>
        <v>3.68</v>
      </c>
      <c r="E790" s="5">
        <f>(1-F790/100-G790/100)/(1-C790/100-D790/100-General!$B$17/100)</f>
        <v>0.96027932597296717</v>
      </c>
      <c r="F790" s="5">
        <f>N790*General!$B$14/(N790+O790)+O790*100/(N790+O790)</f>
        <v>48.192249168994138</v>
      </c>
      <c r="G790" s="5">
        <f>N790*General!$B$15/(N790+O790)</f>
        <v>2.6165530722730236E-2</v>
      </c>
      <c r="H790" s="5">
        <f>(N790+O790)*(1/General!$B$20)*((F790/100)-E790*(C790/100))*1000/B790</f>
        <v>382.20718585182033</v>
      </c>
      <c r="I790" s="5">
        <f>(N790+O790)*(1/General!$B$20)*((D790/100)*E790-(G790/100))*1000/B790</f>
        <v>169.80542376018451</v>
      </c>
      <c r="J790" s="5">
        <f t="shared" si="12"/>
        <v>0.44427585363614058</v>
      </c>
      <c r="K790" s="5">
        <f>MAX(Online_RAW!$L$2-Online_RAW!L790,0)</f>
        <v>0</v>
      </c>
      <c r="L790" s="5">
        <f>0.0039*(Online_RAW!M790)</f>
        <v>24.447800000000012</v>
      </c>
      <c r="M790" s="10">
        <f>Online_RAW!$N$2-Online_RAW!N790</f>
        <v>0</v>
      </c>
      <c r="N790" s="5">
        <f>Online_RAW!C790*60</f>
        <v>78.391304347825795</v>
      </c>
      <c r="O790" s="5">
        <f>MAX(0, Online_RAW!D790*60)</f>
        <v>41.447739130434783</v>
      </c>
      <c r="P790" s="5">
        <f>_xlfn.IFNA(VLOOKUP(A790,Sampling!$D$7:$E$14,2,FALSE),0)</f>
        <v>0</v>
      </c>
      <c r="Q790">
        <f>_xlfn.IFNA(VLOOKUP(A790,Refill!$D$6:$G$8,2,FALSE),0)</f>
        <v>0</v>
      </c>
    </row>
    <row r="791" spans="1:17" x14ac:dyDescent="0.25">
      <c r="A791" s="5">
        <f>ROUND((Online_RAW!B791-General!$B$10)*24,3)</f>
        <v>13.15</v>
      </c>
      <c r="B791" s="5">
        <f>General!$B$12+Online_ANA!K791/1000+Online_ANA!L791/1000+Online_ANA!M791/1000/General!$B$22-SUM($P$2:P791)/1000/General!$B$24+SUM($Q$2:Q791)/1000/General!$B$24</f>
        <v>1.10478996</v>
      </c>
      <c r="C791" s="5">
        <f>Online_RAW!K791</f>
        <v>42.320833333333297</v>
      </c>
      <c r="D791" s="5">
        <f>Online_RAW!J791</f>
        <v>3.71</v>
      </c>
      <c r="E791" s="5">
        <f>(1-F791/100-G791/100)/(1-C791/100-D791/100-General!$B$17/100)</f>
        <v>0.9593551937313719</v>
      </c>
      <c r="F791" s="5">
        <f>N791*General!$B$14/(N791+O791)+O791*100/(N791+O791)</f>
        <v>48.613552518398166</v>
      </c>
      <c r="G791" s="5">
        <f>N791*General!$B$15/(N791+O791)</f>
        <v>2.5952751253334263E-2</v>
      </c>
      <c r="H791" s="5">
        <f>(N791+O791)*(1/General!$B$20)*((F791/100)-E791*(C791/100))*1000/B791</f>
        <v>388.61518698028101</v>
      </c>
      <c r="I791" s="5">
        <f>(N791+O791)*(1/General!$B$20)*((D791/100)*E791-(G791/100))*1000/B791</f>
        <v>171.35951096835925</v>
      </c>
      <c r="J791" s="5">
        <f t="shared" si="12"/>
        <v>0.4409490846199336</v>
      </c>
      <c r="K791" s="5">
        <f>MAX(Online_RAW!$L$2-Online_RAW!L791,0)</f>
        <v>0</v>
      </c>
      <c r="L791" s="5">
        <f>0.0039*(Online_RAW!M791)</f>
        <v>24.789959999999997</v>
      </c>
      <c r="M791" s="10">
        <f>Online_RAW!$N$2-Online_RAW!N791</f>
        <v>0</v>
      </c>
      <c r="N791" s="5">
        <f>Online_RAW!C791*60</f>
        <v>77.921217391304396</v>
      </c>
      <c r="O791" s="5">
        <f>MAX(0, Online_RAW!D791*60)</f>
        <v>42.17582608695654</v>
      </c>
      <c r="P791" s="5">
        <f>_xlfn.IFNA(VLOOKUP(A791,Sampling!$D$7:$E$14,2,FALSE),0)</f>
        <v>0</v>
      </c>
      <c r="Q791">
        <f>_xlfn.IFNA(VLOOKUP(A791,Refill!$D$6:$G$8,2,FALSE),0)</f>
        <v>0</v>
      </c>
    </row>
    <row r="792" spans="1:17" x14ac:dyDescent="0.25">
      <c r="A792" s="5">
        <f>ROUND((Online_RAW!B792-General!$B$10)*24,3)</f>
        <v>13.167</v>
      </c>
      <c r="B792" s="5">
        <f>General!$B$12+Online_ANA!K792/1000+Online_ANA!L792/1000+Online_ANA!M792/1000/General!$B$22-SUM($P$2:P792)/1000/General!$B$24+SUM($Q$2:Q792)/1000/General!$B$24</f>
        <v>1.1050445</v>
      </c>
      <c r="C792" s="5">
        <f>Online_RAW!K792</f>
        <v>42.655833333333298</v>
      </c>
      <c r="D792" s="5">
        <f>Online_RAW!J792</f>
        <v>3.7450000000000001</v>
      </c>
      <c r="E792" s="5">
        <f>(1-F792/100-G792/100)/(1-C792/100-D792/100-General!$B$17/100)</f>
        <v>0.95774490101956644</v>
      </c>
      <c r="F792" s="5">
        <f>N792*General!$B$14/(N792+O792)+O792*100/(N792+O792)</f>
        <v>49.054350151318545</v>
      </c>
      <c r="G792" s="5">
        <f>N792*General!$B$15/(N792+O792)</f>
        <v>2.573012618620275E-2</v>
      </c>
      <c r="H792" s="5">
        <f>(N792+O792)*(1/General!$B$20)*((F792/100)-E792*(C792/100))*1000/B792</f>
        <v>395.95154442986916</v>
      </c>
      <c r="I792" s="5">
        <f>(N792+O792)*(1/General!$B$20)*((D792/100)*E792-(G792/100))*1000/B792</f>
        <v>171.93060772918014</v>
      </c>
      <c r="J792" s="5">
        <f t="shared" si="12"/>
        <v>0.43422133376634031</v>
      </c>
      <c r="K792" s="5">
        <f>MAX(Online_RAW!$L$2-Online_RAW!L792,0)</f>
        <v>0</v>
      </c>
      <c r="L792" s="5">
        <f>0.0039*(Online_RAW!M792)</f>
        <v>25.04450000000001</v>
      </c>
      <c r="M792" s="10">
        <f>Online_RAW!$N$2-Online_RAW!N792</f>
        <v>0</v>
      </c>
      <c r="N792" s="5">
        <f>Online_RAW!C792*60</f>
        <v>76.923545454545405</v>
      </c>
      <c r="O792" s="5">
        <f>MAX(0, Online_RAW!D792*60)</f>
        <v>42.661636363636376</v>
      </c>
      <c r="P792" s="5">
        <f>_xlfn.IFNA(VLOOKUP(A792,Sampling!$D$7:$E$14,2,FALSE),0)</f>
        <v>0</v>
      </c>
      <c r="Q792">
        <f>_xlfn.IFNA(VLOOKUP(A792,Refill!$D$6:$G$8,2,FALSE),0)</f>
        <v>0</v>
      </c>
    </row>
    <row r="793" spans="1:17" x14ac:dyDescent="0.25">
      <c r="A793" s="5">
        <f>ROUND((Online_RAW!B793-General!$B$10)*24,3)</f>
        <v>13.183</v>
      </c>
      <c r="B793" s="5">
        <f>General!$B$12+Online_ANA!K793/1000+Online_ANA!L793/1000+Online_ANA!M793/1000/General!$B$22-SUM($P$2:P793)/1000/General!$B$24+SUM($Q$2:Q793)/1000/General!$B$24</f>
        <v>1.1052447000000001</v>
      </c>
      <c r="C793" s="5">
        <f>Online_RAW!K793</f>
        <v>43.006923076923101</v>
      </c>
      <c r="D793" s="5">
        <f>Online_RAW!J793</f>
        <v>3.7850000000000001</v>
      </c>
      <c r="E793" s="5">
        <f>(1-F793/100-G793/100)/(1-C793/100-D793/100-General!$B$17/100)</f>
        <v>0.95265846656899755</v>
      </c>
      <c r="F793" s="5">
        <f>N793*General!$B$14/(N793+O793)+O793*100/(N793+O793)</f>
        <v>49.697677806489615</v>
      </c>
      <c r="G793" s="5">
        <f>N793*General!$B$15/(N793+O793)</f>
        <v>2.5405213229045646E-2</v>
      </c>
      <c r="H793" s="5">
        <f>(N793+O793)*(1/General!$B$20)*((F793/100)-E793*(C793/100))*1000/B793</f>
        <v>423.90761077976538</v>
      </c>
      <c r="I793" s="5">
        <f>(N793+O793)*(1/General!$B$20)*((D793/100)*E793-(G793/100))*1000/B793</f>
        <v>173.92025772649504</v>
      </c>
      <c r="J793" s="5">
        <f t="shared" si="12"/>
        <v>0.41027868644909188</v>
      </c>
      <c r="K793" s="5">
        <f>MAX(Online_RAW!$L$2-Online_RAW!L793,0)</f>
        <v>0</v>
      </c>
      <c r="L793" s="5">
        <f>0.0039*(Online_RAW!M793)</f>
        <v>25.244699999999998</v>
      </c>
      <c r="M793" s="10">
        <f>Online_RAW!$N$2-Online_RAW!N793</f>
        <v>0</v>
      </c>
      <c r="N793" s="5">
        <f>Online_RAW!C793*60</f>
        <v>76.429043478261008</v>
      </c>
      <c r="O793" s="5">
        <f>MAX(0, Online_RAW!D793*60)</f>
        <v>43.906956521739119</v>
      </c>
      <c r="P793" s="5">
        <f>_xlfn.IFNA(VLOOKUP(A793,Sampling!$D$7:$E$14,2,FALSE),0)</f>
        <v>0</v>
      </c>
      <c r="Q793">
        <f>_xlfn.IFNA(VLOOKUP(A793,Refill!$D$6:$G$8,2,FALSE),0)</f>
        <v>0</v>
      </c>
    </row>
    <row r="794" spans="1:17" x14ac:dyDescent="0.25">
      <c r="A794" s="5">
        <f>ROUND((Online_RAW!B794-General!$B$10)*24,3)</f>
        <v>13.2</v>
      </c>
      <c r="B794" s="5">
        <f>General!$B$12+Online_ANA!K794/1000+Online_ANA!L794/1000+Online_ANA!M794/1000/General!$B$22-SUM($P$2:P794)/1000/General!$B$24+SUM($Q$2:Q794)/1000/General!$B$24</f>
        <v>1.10544906</v>
      </c>
      <c r="C794" s="5">
        <f>Online_RAW!K794</f>
        <v>43.36</v>
      </c>
      <c r="D794" s="5">
        <f>Online_RAW!J794</f>
        <v>3.8250000000000002</v>
      </c>
      <c r="E794" s="5">
        <f>(1-F794/100-G794/100)/(1-C794/100-D794/100-General!$B$17/100)</f>
        <v>0.95506210676679448</v>
      </c>
      <c r="F794" s="5">
        <f>N794*General!$B$14/(N794+O794)+O794*100/(N794+O794)</f>
        <v>49.946363243554693</v>
      </c>
      <c r="G794" s="5">
        <f>N794*General!$B$15/(N794+O794)</f>
        <v>2.5279614523457224E-2</v>
      </c>
      <c r="H794" s="5">
        <f>(N794+O794)*(1/General!$B$20)*((F794/100)-E794*(C794/100))*1000/B794</f>
        <v>411.76870665606475</v>
      </c>
      <c r="I794" s="5">
        <f>(N794+O794)*(1/General!$B$20)*((D794/100)*E794-(G794/100))*1000/B794</f>
        <v>175.02645356916827</v>
      </c>
      <c r="J794" s="5">
        <f t="shared" si="12"/>
        <v>0.42506011442817443</v>
      </c>
      <c r="K794" s="5">
        <f>MAX(Online_RAW!$L$2-Online_RAW!L794,0)</f>
        <v>0</v>
      </c>
      <c r="L794" s="5">
        <f>0.0039*(Online_RAW!M794)</f>
        <v>25.449059999999996</v>
      </c>
      <c r="M794" s="10">
        <f>Online_RAW!$N$2-Online_RAW!N794</f>
        <v>0</v>
      </c>
      <c r="N794" s="5">
        <f>Online_RAW!C794*60</f>
        <v>75.548347826086811</v>
      </c>
      <c r="O794" s="5">
        <f>MAX(0, Online_RAW!D794*60)</f>
        <v>43.991999999999997</v>
      </c>
      <c r="P794" s="5">
        <f>_xlfn.IFNA(VLOOKUP(A794,Sampling!$D$7:$E$14,2,FALSE),0)</f>
        <v>0</v>
      </c>
      <c r="Q794">
        <f>_xlfn.IFNA(VLOOKUP(A794,Refill!$D$6:$G$8,2,FALSE),0)</f>
        <v>0</v>
      </c>
    </row>
    <row r="795" spans="1:17" x14ac:dyDescent="0.25">
      <c r="A795" s="5">
        <f>ROUND((Online_RAW!B795-General!$B$10)*24,3)</f>
        <v>13.217000000000001</v>
      </c>
      <c r="B795" s="5">
        <f>General!$B$12+Online_ANA!K795/1000+Online_ANA!L795/1000+Online_ANA!M795/1000/General!$B$22-SUM($P$2:P795)/1000/General!$B$24+SUM($Q$2:Q795)/1000/General!$B$24</f>
        <v>1.1057127</v>
      </c>
      <c r="C795" s="5">
        <f>Online_RAW!K795</f>
        <v>43.774999999999999</v>
      </c>
      <c r="D795" s="5">
        <f>Online_RAW!J795</f>
        <v>3.8583333333333298</v>
      </c>
      <c r="E795" s="5">
        <f>(1-F795/100-G795/100)/(1-C795/100-D795/100-General!$B$17/100)</f>
        <v>0.94715350687395972</v>
      </c>
      <c r="F795" s="5">
        <f>N795*General!$B$14/(N795+O795)+O795*100/(N795+O795)</f>
        <v>50.78569835209214</v>
      </c>
      <c r="G795" s="5">
        <f>N795*General!$B$15/(N795+O795)</f>
        <v>2.4855707902983772E-2</v>
      </c>
      <c r="H795" s="5">
        <f>(N795+O795)*(1/General!$B$20)*((F795/100)-E795*(C795/100))*1000/B795</f>
        <v>453.17003655851966</v>
      </c>
      <c r="I795" s="5">
        <f>(N795+O795)*(1/General!$B$20)*((D795/100)*E795-(G795/100))*1000/B795</f>
        <v>176.40568963060741</v>
      </c>
      <c r="J795" s="5">
        <f t="shared" si="12"/>
        <v>0.38927041816417057</v>
      </c>
      <c r="K795" s="5">
        <f>MAX(Online_RAW!$L$2-Online_RAW!L795,0)</f>
        <v>0</v>
      </c>
      <c r="L795" s="5">
        <f>0.0039*(Online_RAW!M795)</f>
        <v>25.712699999999998</v>
      </c>
      <c r="M795" s="10">
        <f>Online_RAW!$N$2-Online_RAW!N795</f>
        <v>0</v>
      </c>
      <c r="N795" s="5">
        <f>Online_RAW!C795*60</f>
        <v>74.8486956521742</v>
      </c>
      <c r="O795" s="5">
        <f>MAX(0, Online_RAW!D795*60)</f>
        <v>45.604434782608685</v>
      </c>
      <c r="P795" s="5">
        <f>_xlfn.IFNA(VLOOKUP(A795,Sampling!$D$7:$E$14,2,FALSE),0)</f>
        <v>0</v>
      </c>
      <c r="Q795">
        <f>_xlfn.IFNA(VLOOKUP(A795,Refill!$D$6:$G$8,2,FALSE),0)</f>
        <v>0</v>
      </c>
    </row>
    <row r="796" spans="1:17" x14ac:dyDescent="0.25">
      <c r="A796" s="5">
        <f>ROUND((Online_RAW!B796-General!$B$10)*24,3)</f>
        <v>13.233000000000001</v>
      </c>
      <c r="B796" s="5">
        <f>General!$B$12+Online_ANA!K796/1000+Online_ANA!L796/1000+Online_ANA!M796/1000/General!$B$22-SUM($P$2:P796)/1000/General!$B$24+SUM($Q$2:Q796)/1000/General!$B$24</f>
        <v>1.1059096500000001</v>
      </c>
      <c r="C796" s="5">
        <f>Online_RAW!K796</f>
        <v>44.174285714285702</v>
      </c>
      <c r="D796" s="5">
        <f>Online_RAW!J796</f>
        <v>3.9</v>
      </c>
      <c r="E796" s="5">
        <f>(1-F796/100-G796/100)/(1-C796/100-D796/100-General!$B$17/100)</f>
        <v>0.94738720508701801</v>
      </c>
      <c r="F796" s="5">
        <f>N796*General!$B$14/(N796+O796)+O796*100/(N796+O796)</f>
        <v>51.191519078817365</v>
      </c>
      <c r="G796" s="5">
        <f>N796*General!$B$15/(N796+O796)</f>
        <v>2.4650747939991228E-2</v>
      </c>
      <c r="H796" s="5">
        <f>(N796+O796)*(1/General!$B$20)*((F796/100)-E796*(C796/100))*1000/B796</f>
        <v>453.00846283366519</v>
      </c>
      <c r="I796" s="5">
        <f>(N796+O796)*(1/General!$B$20)*((D796/100)*E796-(G796/100))*1000/B796</f>
        <v>177.98395293503586</v>
      </c>
      <c r="J796" s="5">
        <f t="shared" si="12"/>
        <v>0.39289321842181052</v>
      </c>
      <c r="K796" s="5">
        <f>MAX(Online_RAW!$L$2-Online_RAW!L796,0)</f>
        <v>0</v>
      </c>
      <c r="L796" s="5">
        <f>0.0039*(Online_RAW!M796)</f>
        <v>25.909649999999999</v>
      </c>
      <c r="M796" s="10">
        <f>Online_RAW!$N$2-Online_RAW!N796</f>
        <v>0</v>
      </c>
      <c r="N796" s="5">
        <f>Online_RAW!C796*60</f>
        <v>74.080695652174199</v>
      </c>
      <c r="O796" s="5">
        <f>MAX(0, Online_RAW!D796*60)</f>
        <v>46.127739130434776</v>
      </c>
      <c r="P796" s="5">
        <f>_xlfn.IFNA(VLOOKUP(A796,Sampling!$D$7:$E$14,2,FALSE),0)</f>
        <v>0</v>
      </c>
      <c r="Q796">
        <f>_xlfn.IFNA(VLOOKUP(A796,Refill!$D$6:$G$8,2,FALSE),0)</f>
        <v>0</v>
      </c>
    </row>
    <row r="797" spans="1:17" x14ac:dyDescent="0.25">
      <c r="A797" s="5">
        <f>ROUND((Online_RAW!B797-General!$B$10)*24,3)</f>
        <v>13.25</v>
      </c>
      <c r="B797" s="5">
        <f>General!$B$12+Online_ANA!K797/1000+Online_ANA!L797/1000+Online_ANA!M797/1000/General!$B$22-SUM($P$2:P797)/1000/General!$B$24+SUM($Q$2:Q797)/1000/General!$B$24</f>
        <v>1.10610816</v>
      </c>
      <c r="C797" s="5">
        <f>Online_RAW!K797</f>
        <v>44.650714285714301</v>
      </c>
      <c r="D797" s="5">
        <f>Online_RAW!J797</f>
        <v>3.94</v>
      </c>
      <c r="E797" s="5">
        <f>(1-F797/100-G797/100)/(1-C797/100-D797/100-General!$B$17/100)</f>
        <v>0.94584160403155926</v>
      </c>
      <c r="F797" s="5">
        <f>N797*General!$B$14/(N797+O797)+O797*100/(N797+O797)</f>
        <v>51.759853413846045</v>
      </c>
      <c r="G797" s="5">
        <f>N797*General!$B$15/(N797+O797)</f>
        <v>2.4363710397047454E-2</v>
      </c>
      <c r="H797" s="5">
        <f>(N797+O797)*(1/General!$B$20)*((F797/100)-E797*(C797/100))*1000/B797</f>
        <v>462.85608632261602</v>
      </c>
      <c r="I797" s="5">
        <f>(N797+O797)*(1/General!$B$20)*((D797/100)*E797-(G797/100))*1000/B797</f>
        <v>179.86217926335163</v>
      </c>
      <c r="J797" s="5">
        <f t="shared" si="12"/>
        <v>0.38859201505235391</v>
      </c>
      <c r="K797" s="5">
        <f>MAX(Online_RAW!$L$2-Online_RAW!L797,0)</f>
        <v>0</v>
      </c>
      <c r="L797" s="5">
        <f>0.0039*(Online_RAW!M797)</f>
        <v>26.108159999999998</v>
      </c>
      <c r="M797" s="10">
        <f>Online_RAW!$N$2-Online_RAW!N797</f>
        <v>0</v>
      </c>
      <c r="N797" s="5">
        <f>Online_RAW!C797*60</f>
        <v>73.362521739130202</v>
      </c>
      <c r="O797" s="5">
        <f>MAX(0, Online_RAW!D797*60)</f>
        <v>47.083043478260883</v>
      </c>
      <c r="P797" s="5">
        <f>_xlfn.IFNA(VLOOKUP(A797,Sampling!$D$7:$E$14,2,FALSE),0)</f>
        <v>0</v>
      </c>
      <c r="Q797">
        <f>_xlfn.IFNA(VLOOKUP(A797,Refill!$D$6:$G$8,2,FALSE),0)</f>
        <v>0</v>
      </c>
    </row>
    <row r="798" spans="1:17" x14ac:dyDescent="0.25">
      <c r="A798" s="5">
        <f>ROUND((Online_RAW!B798-General!$B$10)*24,3)</f>
        <v>13.266999999999999</v>
      </c>
      <c r="B798" s="5">
        <f>General!$B$12+Online_ANA!K798/1000+Online_ANA!L798/1000+Online_ANA!M798/1000/General!$B$22-SUM($P$2:P798)/1000/General!$B$24+SUM($Q$2:Q798)/1000/General!$B$24</f>
        <v>1.10636712</v>
      </c>
      <c r="C798" s="5">
        <f>Online_RAW!K798</f>
        <v>45.068461538461499</v>
      </c>
      <c r="D798" s="5">
        <f>Online_RAW!J798</f>
        <v>3.9849999999999999</v>
      </c>
      <c r="E798" s="5">
        <f>(1-F798/100-G798/100)/(1-C798/100-D798/100-General!$B$17/100)</f>
        <v>0.94616513552663906</v>
      </c>
      <c r="F798" s="5">
        <f>N798*General!$B$14/(N798+O798)+O798*100/(N798+O798)</f>
        <v>52.181409104391676</v>
      </c>
      <c r="G798" s="5">
        <f>N798*General!$B$15/(N798+O798)</f>
        <v>2.4150803482630462E-2</v>
      </c>
      <c r="H798" s="5">
        <f>(N798+O798)*(1/General!$B$20)*((F798/100)-E798*(C798/100))*1000/B798</f>
        <v>460.10819049630146</v>
      </c>
      <c r="I798" s="5">
        <f>(N798+O798)*(1/General!$B$20)*((D798/100)*E798-(G798/100))*1000/B798</f>
        <v>180.69763497185514</v>
      </c>
      <c r="J798" s="5">
        <f t="shared" si="12"/>
        <v>0.39272857711344666</v>
      </c>
      <c r="K798" s="5">
        <f>MAX(Online_RAW!$L$2-Online_RAW!L798,0)</f>
        <v>0</v>
      </c>
      <c r="L798" s="5">
        <f>0.0039*(Online_RAW!M798)</f>
        <v>26.367119999999996</v>
      </c>
      <c r="M798" s="10">
        <f>Online_RAW!$N$2-Online_RAW!N798</f>
        <v>0</v>
      </c>
      <c r="N798" s="5">
        <f>Online_RAW!C798*60</f>
        <v>72.216782608695596</v>
      </c>
      <c r="O798" s="5">
        <f>MAX(0, Online_RAW!D798*60)</f>
        <v>47.392956521739116</v>
      </c>
      <c r="P798" s="5">
        <f>_xlfn.IFNA(VLOOKUP(A798,Sampling!$D$7:$E$14,2,FALSE),0)</f>
        <v>0</v>
      </c>
      <c r="Q798">
        <f>_xlfn.IFNA(VLOOKUP(A798,Refill!$D$6:$G$8,2,FALSE),0)</f>
        <v>0</v>
      </c>
    </row>
    <row r="799" spans="1:17" x14ac:dyDescent="0.25">
      <c r="A799" s="5">
        <f>ROUND((Online_RAW!B799-General!$B$10)*24,3)</f>
        <v>13.282999999999999</v>
      </c>
      <c r="B799" s="5">
        <f>General!$B$12+Online_ANA!K799/1000+Online_ANA!L799/1000+Online_ANA!M799/1000/General!$B$22-SUM($P$2:P799)/1000/General!$B$24+SUM($Q$2:Q799)/1000/General!$B$24</f>
        <v>1.1065785000000001</v>
      </c>
      <c r="C799" s="5">
        <f>Online_RAW!K799</f>
        <v>45.5485714285714</v>
      </c>
      <c r="D799" s="5">
        <f>Online_RAW!J799</f>
        <v>4.04</v>
      </c>
      <c r="E799" s="5">
        <f>(1-F799/100-G799/100)/(1-C799/100-D799/100-General!$B$17/100)</f>
        <v>0.94233390921650473</v>
      </c>
      <c r="F799" s="5">
        <f>N799*General!$B$14/(N799+O799)+O799*100/(N799+O799)</f>
        <v>52.879543868725385</v>
      </c>
      <c r="G799" s="5">
        <f>N799*General!$B$15/(N799+O799)</f>
        <v>2.3798210167310416E-2</v>
      </c>
      <c r="H799" s="5">
        <f>(N799+O799)*(1/General!$B$20)*((F799/100)-E799*(C799/100))*1000/B799</f>
        <v>481.80807183857252</v>
      </c>
      <c r="I799" s="5">
        <f>(N799+O799)*(1/General!$B$20)*((D799/100)*E799-(G799/100))*1000/B799</f>
        <v>183.05562579046179</v>
      </c>
      <c r="J799" s="5">
        <f t="shared" si="12"/>
        <v>0.3799347426703007</v>
      </c>
      <c r="K799" s="5">
        <f>MAX(Online_RAW!$L$2-Online_RAW!L799,0)</f>
        <v>0</v>
      </c>
      <c r="L799" s="5">
        <f>0.0039*(Online_RAW!M799)</f>
        <v>26.578499999999998</v>
      </c>
      <c r="M799" s="10">
        <f>Online_RAW!$N$2-Online_RAW!N799</f>
        <v>0</v>
      </c>
      <c r="N799" s="5">
        <f>Online_RAW!C799*60</f>
        <v>71.4013043478258</v>
      </c>
      <c r="O799" s="5">
        <f>MAX(0, Online_RAW!D799*60)</f>
        <v>48.609913043478237</v>
      </c>
      <c r="P799" s="5">
        <f>_xlfn.IFNA(VLOOKUP(A799,Sampling!$D$7:$E$14,2,FALSE),0)</f>
        <v>0</v>
      </c>
      <c r="Q799">
        <f>_xlfn.IFNA(VLOOKUP(A799,Refill!$D$6:$G$8,2,FALSE),0)</f>
        <v>0</v>
      </c>
    </row>
    <row r="800" spans="1:17" x14ac:dyDescent="0.25">
      <c r="A800" s="5">
        <f>ROUND((Online_RAW!B800-General!$B$10)*24,3)</f>
        <v>13.3</v>
      </c>
      <c r="B800" s="5">
        <f>General!$B$12+Online_ANA!K800/1000+Online_ANA!L800/1000+Online_ANA!M800/1000/General!$B$22-SUM($P$2:P800)/1000/General!$B$24+SUM($Q$2:Q800)/1000/General!$B$24</f>
        <v>1.1067247500000001</v>
      </c>
      <c r="C800" s="5">
        <f>Online_RAW!K800</f>
        <v>46.029166666666697</v>
      </c>
      <c r="D800" s="5">
        <f>Online_RAW!J800</f>
        <v>4.0949999999999998</v>
      </c>
      <c r="E800" s="5">
        <f>(1-F800/100-G800/100)/(1-C800/100-D800/100-General!$B$17/100)</f>
        <v>0.92603772155194641</v>
      </c>
      <c r="F800" s="5">
        <f>N800*General!$B$14/(N800+O800)+O800*100/(N800+O800)</f>
        <v>54.190650303043363</v>
      </c>
      <c r="G800" s="5">
        <f>N800*General!$B$15/(N800+O800)</f>
        <v>2.313603520048315E-2</v>
      </c>
      <c r="H800" s="5">
        <f>(N800+O800)*(1/General!$B$20)*((F800/100)-E800*(C800/100))*1000/B800</f>
        <v>563.91753697579736</v>
      </c>
      <c r="I800" s="5">
        <f>(N800+O800)*(1/General!$B$20)*((D800/100)*E800-(G800/100))*1000/B800</f>
        <v>183.76413694322613</v>
      </c>
      <c r="J800" s="5">
        <f t="shared" si="12"/>
        <v>0.32587058371818833</v>
      </c>
      <c r="K800" s="5">
        <f>MAX(Online_RAW!$L$2-Online_RAW!L800,0)</f>
        <v>0</v>
      </c>
      <c r="L800" s="5">
        <f>0.0039*(Online_RAW!M800)</f>
        <v>26.72475</v>
      </c>
      <c r="M800" s="10">
        <f>Online_RAW!$N$2-Online_RAW!N800</f>
        <v>0</v>
      </c>
      <c r="N800" s="5">
        <f>Online_RAW!C800*60</f>
        <v>69.955826086956606</v>
      </c>
      <c r="O800" s="5">
        <f>MAX(0, Online_RAW!D800*60)</f>
        <v>50.99113043478264</v>
      </c>
      <c r="P800" s="5">
        <f>_xlfn.IFNA(VLOOKUP(A800,Sampling!$D$7:$E$14,2,FALSE),0)</f>
        <v>0</v>
      </c>
      <c r="Q800">
        <f>_xlfn.IFNA(VLOOKUP(A800,Refill!$D$6:$G$8,2,FALSE),0)</f>
        <v>0</v>
      </c>
    </row>
    <row r="801" spans="1:17" x14ac:dyDescent="0.25">
      <c r="A801" s="5">
        <f>ROUND((Online_RAW!B801-General!$B$10)*24,3)</f>
        <v>13.317</v>
      </c>
      <c r="B801" s="5">
        <f>General!$B$12+Online_ANA!K801/1000+Online_ANA!L801/1000+Online_ANA!M801/1000/General!$B$22-SUM($P$2:P801)/1000/General!$B$24+SUM($Q$2:Q801)/1000/General!$B$24</f>
        <v>1.1069392500000002</v>
      </c>
      <c r="C801" s="5">
        <f>Online_RAW!K801</f>
        <v>46.63</v>
      </c>
      <c r="D801" s="5">
        <f>Online_RAW!J801</f>
        <v>4.1571428571428601</v>
      </c>
      <c r="E801" s="5">
        <f>(1-F801/100-G801/100)/(1-C801/100-D801/100-General!$B$17/100)</f>
        <v>1.0319911280666805</v>
      </c>
      <c r="F801" s="5">
        <f>N801*General!$B$14/(N801+O801)+O801*100/(N801+O801)</f>
        <v>49.633865222672895</v>
      </c>
      <c r="G801" s="5">
        <f>N801*General!$B$15/(N801+O801)</f>
        <v>2.5437441806730868E-2</v>
      </c>
      <c r="H801" s="5">
        <f>(N801+O801)*(1/General!$B$20)*((F801/100)-E801*(C801/100))*1000/B801</f>
        <v>72.656259194677588</v>
      </c>
      <c r="I801" s="5">
        <f>(N801+O801)*(1/General!$B$20)*((D801/100)*E801-(G801/100))*1000/B801</f>
        <v>204.91572054994424</v>
      </c>
      <c r="J801" s="5">
        <f t="shared" si="12"/>
        <v>2.8203450442017153</v>
      </c>
      <c r="K801" s="5">
        <f>MAX(Online_RAW!$L$2-Online_RAW!L801,0)</f>
        <v>0</v>
      </c>
      <c r="L801" s="5">
        <f>0.0039*(Online_RAW!M801)</f>
        <v>26.939249999999998</v>
      </c>
      <c r="M801" s="10">
        <f>Online_RAW!$N$2-Online_RAW!N801</f>
        <v>0</v>
      </c>
      <c r="N801" s="5">
        <f>Online_RAW!C801*60</f>
        <v>75.813000000000002</v>
      </c>
      <c r="O801" s="5">
        <f>MAX(0, Online_RAW!D801*60)</f>
        <v>43.401818181818157</v>
      </c>
      <c r="P801" s="5">
        <f>_xlfn.IFNA(VLOOKUP(A801,Sampling!$D$7:$E$14,2,FALSE),0)</f>
        <v>0</v>
      </c>
      <c r="Q801">
        <f>_xlfn.IFNA(VLOOKUP(A801,Refill!$D$6:$G$8,2,FALSE),0)</f>
        <v>0</v>
      </c>
    </row>
    <row r="802" spans="1:17" x14ac:dyDescent="0.25">
      <c r="A802" s="5">
        <f>ROUND((Online_RAW!B802-General!$B$10)*24,3)</f>
        <v>13.333</v>
      </c>
      <c r="B802" s="5">
        <f>General!$B$12+Online_ANA!K802/1000+Online_ANA!L802/1000+Online_ANA!M802/1000/General!$B$22-SUM($P$2:P802)/1000/General!$B$24+SUM($Q$2:Q802)/1000/General!$B$24</f>
        <v>1.1069529</v>
      </c>
      <c r="C802" s="5">
        <f>Online_RAW!K802</f>
        <v>47.026153846153797</v>
      </c>
      <c r="D802" s="5">
        <f>Online_RAW!J802</f>
        <v>4.125</v>
      </c>
      <c r="E802" s="5">
        <f>(1-F802/100-G802/100)/(1-C802/100-D802/100-General!$B$17/100)</f>
        <v>1.5648591887564927</v>
      </c>
      <c r="F802" s="5">
        <f>N802*General!$B$14/(N802+O802)+O802*100/(N802+O802)</f>
        <v>24.197252553716105</v>
      </c>
      <c r="G802" s="5">
        <f>N802*General!$B$15/(N802+O802)</f>
        <v>3.828421588196157E-2</v>
      </c>
      <c r="H802" s="5">
        <f>(N802+O802)*(1/General!$B$20)*((F802/100)-E802*(C802/100))*1000/B802</f>
        <v>-2388.4294612138292</v>
      </c>
      <c r="I802" s="5">
        <f>(N802+O802)*(1/General!$B$20)*((D802/100)*E802-(G802/100))*1000/B802</f>
        <v>310.29237485833403</v>
      </c>
      <c r="J802" s="5">
        <f t="shared" si="12"/>
        <v>-0.12991481636666785</v>
      </c>
      <c r="K802" s="5">
        <f>MAX(Online_RAW!$L$2-Online_RAW!L802,0)</f>
        <v>0</v>
      </c>
      <c r="L802" s="5">
        <f>0.0039*(Online_RAW!M802)</f>
        <v>26.9529</v>
      </c>
      <c r="M802" s="10">
        <f>Online_RAW!$N$2-Online_RAW!N802</f>
        <v>0</v>
      </c>
      <c r="N802" s="5">
        <f>Online_RAW!C802*60</f>
        <v>114.83217391304341</v>
      </c>
      <c r="O802" s="5">
        <f>MAX(0, Online_RAW!D802*60)</f>
        <v>5.146434782608698</v>
      </c>
      <c r="P802" s="5">
        <f>_xlfn.IFNA(VLOOKUP(A802,Sampling!$D$7:$E$14,2,FALSE),0)</f>
        <v>0</v>
      </c>
      <c r="Q802">
        <f>_xlfn.IFNA(VLOOKUP(A802,Refill!$D$6:$G$8,2,FALSE),0)</f>
        <v>0</v>
      </c>
    </row>
    <row r="803" spans="1:17" x14ac:dyDescent="0.25">
      <c r="A803" s="5">
        <f>ROUND((Online_RAW!B803-General!$B$10)*24,3)</f>
        <v>13.35</v>
      </c>
      <c r="B803" s="5">
        <f>General!$B$12+Online_ANA!K803/1000+Online_ANA!L803/1000+Online_ANA!M803/1000/General!$B$22-SUM($P$2:P803)/1000/General!$B$24+SUM($Q$2:Q803)/1000/General!$B$24</f>
        <v>1.1069529</v>
      </c>
      <c r="C803" s="5">
        <f>Online_RAW!K803</f>
        <v>40.5230769230769</v>
      </c>
      <c r="D803" s="5">
        <f>Online_RAW!J803</f>
        <v>3.77</v>
      </c>
      <c r="E803" s="5">
        <f>(1-F803/100-G803/100)/(1-C803/100-D803/100-General!$B$17/100)</f>
        <v>1.4321320966092137</v>
      </c>
      <c r="F803" s="5">
        <f>N803*General!$B$14/(N803+O803)+O803*100/(N803+O803)</f>
        <v>20.8</v>
      </c>
      <c r="G803" s="5">
        <f>N803*General!$B$15/(N803+O803)</f>
        <v>0.04</v>
      </c>
      <c r="H803" s="5">
        <f>(N803+O803)*(1/General!$B$20)*((F803/100)-E803*(C803/100))*1000/B803</f>
        <v>-1800.7189241267827</v>
      </c>
      <c r="I803" s="5">
        <f>(N803+O803)*(1/General!$B$20)*((D803/100)*E803-(G803/100))*1000/B803</f>
        <v>259.17703657362659</v>
      </c>
      <c r="J803" s="5">
        <f t="shared" si="12"/>
        <v>-0.14392975666610966</v>
      </c>
      <c r="K803" s="5">
        <f>MAX(Online_RAW!$L$2-Online_RAW!L803,0)</f>
        <v>0</v>
      </c>
      <c r="L803" s="5">
        <f>0.0039*(Online_RAW!M803)</f>
        <v>26.9529</v>
      </c>
      <c r="M803" s="10">
        <f>Online_RAW!$N$2-Online_RAW!N803</f>
        <v>0</v>
      </c>
      <c r="N803" s="5">
        <f>Online_RAW!C803*60</f>
        <v>119.9913913043478</v>
      </c>
      <c r="O803" s="5">
        <f>MAX(0, Online_RAW!D803*60)</f>
        <v>0</v>
      </c>
      <c r="P803" s="5">
        <f>_xlfn.IFNA(VLOOKUP(A803,Sampling!$D$7:$E$14,2,FALSE),0)</f>
        <v>0</v>
      </c>
      <c r="Q803">
        <f>_xlfn.IFNA(VLOOKUP(A803,Refill!$D$6:$G$8,2,FALSE),0)</f>
        <v>0</v>
      </c>
    </row>
    <row r="804" spans="1:17" x14ac:dyDescent="0.25">
      <c r="A804" s="5">
        <f>ROUND((Online_RAW!B804-General!$B$10)*24,3)</f>
        <v>13.367000000000001</v>
      </c>
      <c r="B804" s="5">
        <f>General!$B$12+Online_ANA!K804/1000+Online_ANA!L804/1000+Online_ANA!M804/1000/General!$B$22-SUM($P$2:P804)/1000/General!$B$24+SUM($Q$2:Q804)/1000/General!$B$24</f>
        <v>1.1069529</v>
      </c>
      <c r="C804" s="5">
        <f>Online_RAW!K804</f>
        <v>28.860769230769201</v>
      </c>
      <c r="D804" s="5">
        <f>Online_RAW!J804</f>
        <v>3.12769230769231</v>
      </c>
      <c r="E804" s="5">
        <f>(1-F804/100-G804/100)/(1-C804/100-D804/100-General!$B$17/100)</f>
        <v>1.1713724709029334</v>
      </c>
      <c r="F804" s="5">
        <f>N804*General!$B$14/(N804+O804)+O804*100/(N804+O804)</f>
        <v>20.8</v>
      </c>
      <c r="G804" s="5">
        <f>N804*General!$B$15/(N804+O804)</f>
        <v>0.04</v>
      </c>
      <c r="H804" s="5">
        <f>(N804+O804)*(1/General!$B$20)*((F804/100)-E804*(C804/100))*1000/B804</f>
        <v>-629.4847922515454</v>
      </c>
      <c r="I804" s="5">
        <f>(N804+O804)*(1/General!$B$20)*((D804/100)*E804-(G804/100))*1000/B804</f>
        <v>175.37558123526395</v>
      </c>
      <c r="J804" s="5">
        <f t="shared" si="12"/>
        <v>-0.27860177623668936</v>
      </c>
      <c r="K804" s="5">
        <f>MAX(Online_RAW!$L$2-Online_RAW!L804,0)</f>
        <v>0</v>
      </c>
      <c r="L804" s="5">
        <f>0.0039*(Online_RAW!M804)</f>
        <v>26.9529</v>
      </c>
      <c r="M804" s="10">
        <f>Online_RAW!$N$2-Online_RAW!N804</f>
        <v>0</v>
      </c>
      <c r="N804" s="5">
        <f>Online_RAW!C804*60</f>
        <v>120.07878260869559</v>
      </c>
      <c r="O804" s="5">
        <f>MAX(0, Online_RAW!D804*60)</f>
        <v>0</v>
      </c>
      <c r="P804" s="5">
        <f>_xlfn.IFNA(VLOOKUP(A804,Sampling!$D$7:$E$14,2,FALSE),0)</f>
        <v>0</v>
      </c>
      <c r="Q804">
        <f>_xlfn.IFNA(VLOOKUP(A804,Refill!$D$6:$G$8,2,FALSE),0)</f>
        <v>0</v>
      </c>
    </row>
    <row r="805" spans="1:17" x14ac:dyDescent="0.25">
      <c r="A805" s="5">
        <f>ROUND((Online_RAW!B805-General!$B$10)*24,3)</f>
        <v>13.382999999999999</v>
      </c>
      <c r="B805" s="5">
        <f>General!$B$12+Online_ANA!K805/1000+Online_ANA!L805/1000+Online_ANA!M805/1000/General!$B$22-SUM($P$2:P805)/1000/General!$B$24+SUM($Q$2:Q805)/1000/General!$B$24</f>
        <v>1.1069529</v>
      </c>
      <c r="C805" s="5">
        <f>Online_RAW!K805</f>
        <v>22.711428571428598</v>
      </c>
      <c r="D805" s="5">
        <f>Online_RAW!J805</f>
        <v>2.4750000000000001</v>
      </c>
      <c r="E805" s="5">
        <f>(1-F805/100-G805/100)/(1-C805/100-D805/100-General!$B$17/100)</f>
        <v>1.0642520085216283</v>
      </c>
      <c r="F805" s="5">
        <f>N805*General!$B$14/(N805+O805)+O805*100/(N805+O805)</f>
        <v>20.8</v>
      </c>
      <c r="G805" s="5">
        <f>N805*General!$B$15/(N805+O805)</f>
        <v>0.04</v>
      </c>
      <c r="H805" s="5">
        <f>(N805+O805)*(1/General!$B$20)*((F805/100)-E805*(C805/100))*1000/B805</f>
        <v>-163.06656808209107</v>
      </c>
      <c r="I805" s="5">
        <f>(N805+O805)*(1/General!$B$20)*((D805/100)*E805-(G805/100))*1000/B805</f>
        <v>125.49340483691468</v>
      </c>
      <c r="J805" s="5">
        <f t="shared" si="12"/>
        <v>-0.76958389639830227</v>
      </c>
      <c r="K805" s="5">
        <f>MAX(Online_RAW!$L$2-Online_RAW!L805,0)</f>
        <v>0</v>
      </c>
      <c r="L805" s="5">
        <f>0.0039*(Online_RAW!M805)</f>
        <v>26.9529</v>
      </c>
      <c r="M805" s="10">
        <f>Online_RAW!$N$2-Online_RAW!N805</f>
        <v>0</v>
      </c>
      <c r="N805" s="5">
        <f>Online_RAW!C805*60</f>
        <v>120.0315652173912</v>
      </c>
      <c r="O805" s="5">
        <f>MAX(0, Online_RAW!D805*60)</f>
        <v>0</v>
      </c>
      <c r="P805" s="5">
        <f>_xlfn.IFNA(VLOOKUP(A805,Sampling!$D$7:$E$14,2,FALSE),0)</f>
        <v>0</v>
      </c>
      <c r="Q805">
        <f>_xlfn.IFNA(VLOOKUP(A805,Refill!$D$6:$G$8,2,FALSE),0)</f>
        <v>0</v>
      </c>
    </row>
    <row r="806" spans="1:17" x14ac:dyDescent="0.25">
      <c r="A806" s="5">
        <f>ROUND((Online_RAW!B806-General!$B$10)*24,3)</f>
        <v>13.4</v>
      </c>
      <c r="B806" s="5">
        <f>General!$B$12+Online_ANA!K806/1000+Online_ANA!L806/1000+Online_ANA!M806/1000/General!$B$22-SUM($P$2:P806)/1000/General!$B$24+SUM($Q$2:Q806)/1000/General!$B$24</f>
        <v>1.1069529</v>
      </c>
      <c r="C806" s="5">
        <f>Online_RAW!K806</f>
        <v>20.570769230769201</v>
      </c>
      <c r="D806" s="5">
        <f>Online_RAW!J806</f>
        <v>1.91333333333333</v>
      </c>
      <c r="E806" s="5">
        <f>(1-F806/100-G806/100)/(1-C806/100-D806/100-General!$B$17/100)</f>
        <v>1.0267038605250016</v>
      </c>
      <c r="F806" s="5">
        <f>N806*General!$B$14/(N806+O806)+O806*100/(N806+O806)</f>
        <v>20.818384998583984</v>
      </c>
      <c r="G806" s="5">
        <f>N806*General!$B$15/(N806+O806)</f>
        <v>3.9990714647179813E-2</v>
      </c>
      <c r="H806" s="5">
        <f>(N806+O806)*(1/General!$B$20)*((F806/100)-E806*(C806/100))*1000/B806</f>
        <v>-20.497818280692325</v>
      </c>
      <c r="I806" s="5">
        <f>(N806+O806)*(1/General!$B$20)*((D806/100)*E806-(G806/100))*1000/B806</f>
        <v>130.74684503839677</v>
      </c>
      <c r="J806" s="5">
        <f t="shared" si="12"/>
        <v>-6.3785737217483387</v>
      </c>
      <c r="K806" s="5">
        <f>MAX(Online_RAW!$L$2-Online_RAW!L806,0)</f>
        <v>0</v>
      </c>
      <c r="L806" s="5">
        <f>0.0039*(Online_RAW!M806)</f>
        <v>26.9529</v>
      </c>
      <c r="M806" s="10">
        <f>Online_RAW!$N$2-Online_RAW!N806</f>
        <v>0</v>
      </c>
      <c r="N806" s="5">
        <f>Online_RAW!C806*60</f>
        <v>168.52930434782641</v>
      </c>
      <c r="O806" s="5">
        <f>MAX(0, Online_RAW!D806*60)</f>
        <v>3.9130434782608678E-2</v>
      </c>
      <c r="P806" s="5">
        <f>_xlfn.IFNA(VLOOKUP(A806,Sampling!$D$7:$E$14,2,FALSE),0)</f>
        <v>0</v>
      </c>
      <c r="Q806">
        <f>_xlfn.IFNA(VLOOKUP(A806,Refill!$D$6:$G$8,2,FALSE),0)</f>
        <v>0</v>
      </c>
    </row>
    <row r="807" spans="1:17" x14ac:dyDescent="0.25">
      <c r="A807" s="5">
        <f>ROUND((Online_RAW!B807-General!$B$10)*24,3)</f>
        <v>13.417</v>
      </c>
      <c r="B807" s="5">
        <f>General!$B$12+Online_ANA!K807/1000+Online_ANA!L807/1000+Online_ANA!M807/1000/General!$B$22-SUM($P$2:P807)/1000/General!$B$24+SUM($Q$2:Q807)/1000/General!$B$24</f>
        <v>1.1069529</v>
      </c>
      <c r="C807" s="5">
        <f>Online_RAW!K807</f>
        <v>20.155000000000001</v>
      </c>
      <c r="D807" s="5">
        <f>Online_RAW!J807</f>
        <v>1.47</v>
      </c>
      <c r="E807" s="5">
        <f>(1-F807/100-G807/100)/(1-C807/100-D807/100-General!$B$17/100)</f>
        <v>1.0155536858704355</v>
      </c>
      <c r="F807" s="5">
        <f>N807*General!$B$14/(N807+O807)+O807*100/(N807+O807)</f>
        <v>20.80540486756043</v>
      </c>
      <c r="G807" s="5">
        <f>N807*General!$B$15/(N807+O807)</f>
        <v>3.9997270268908876E-2</v>
      </c>
      <c r="H807" s="5">
        <f>(N807+O807)*(1/General!$B$20)*((F807/100)-E807*(C807/100))*1000/B807</f>
        <v>24.44664365911088</v>
      </c>
      <c r="I807" s="5">
        <f>(N807+O807)*(1/General!$B$20)*((D807/100)*E807-(G807/100))*1000/B807</f>
        <v>105.41873014607467</v>
      </c>
      <c r="J807" s="5">
        <f t="shared" si="12"/>
        <v>4.31219645592481</v>
      </c>
      <c r="K807" s="5">
        <f>MAX(Online_RAW!$L$2-Online_RAW!L807,0)</f>
        <v>0</v>
      </c>
      <c r="L807" s="5">
        <f>0.0039*(Online_RAW!M807)</f>
        <v>26.9529</v>
      </c>
      <c r="M807" s="10">
        <f>Online_RAW!$N$2-Online_RAW!N807</f>
        <v>0</v>
      </c>
      <c r="N807" s="5">
        <f>Online_RAW!C807*60</f>
        <v>180.01591304347798</v>
      </c>
      <c r="O807" s="5">
        <f>MAX(0, Online_RAW!D807*60)</f>
        <v>1.2285714285714299E-2</v>
      </c>
      <c r="P807" s="5">
        <f>_xlfn.IFNA(VLOOKUP(A807,Sampling!$D$7:$E$14,2,FALSE),0)</f>
        <v>0</v>
      </c>
      <c r="Q807">
        <f>_xlfn.IFNA(VLOOKUP(A807,Refill!$D$6:$G$8,2,FALSE),0)</f>
        <v>0</v>
      </c>
    </row>
    <row r="808" spans="1:17" x14ac:dyDescent="0.25">
      <c r="A808" s="5">
        <f>ROUND((Online_RAW!B808-General!$B$10)*24,3)</f>
        <v>13.433</v>
      </c>
      <c r="B808" s="5">
        <f>General!$B$12+Online_ANA!K808/1000+Online_ANA!L808/1000+Online_ANA!M808/1000/General!$B$22-SUM($P$2:P808)/1000/General!$B$24+SUM($Q$2:Q808)/1000/General!$B$24</f>
        <v>1.1069529</v>
      </c>
      <c r="C808" s="5">
        <f>Online_RAW!K808</f>
        <v>20.155000000000001</v>
      </c>
      <c r="D808" s="5">
        <f>Online_RAW!J808</f>
        <v>1.0516666666666701</v>
      </c>
      <c r="E808" s="5">
        <f>(1-F808/100-G808/100)/(1-C808/100-D808/100-General!$B$17/100)</f>
        <v>1.0102010264834029</v>
      </c>
      <c r="F808" s="5">
        <f>N808*General!$B$14/(N808+O808)+O808*100/(N808+O808)</f>
        <v>20.8</v>
      </c>
      <c r="G808" s="5">
        <f>N808*General!$B$15/(N808+O808)</f>
        <v>0.04</v>
      </c>
      <c r="H808" s="5">
        <f>(N808+O808)*(1/General!$B$20)*((F808/100)-E808*(C808/100))*1000/B808</f>
        <v>31.886539127680628</v>
      </c>
      <c r="I808" s="5">
        <f>(N808+O808)*(1/General!$B$20)*((D808/100)*E808-(G808/100))*1000/B808</f>
        <v>74.193799214038208</v>
      </c>
      <c r="J808" s="5">
        <f t="shared" si="12"/>
        <v>2.326806271353254</v>
      </c>
      <c r="K808" s="5">
        <f>MAX(Online_RAW!$L$2-Online_RAW!L808,0)</f>
        <v>0</v>
      </c>
      <c r="L808" s="5">
        <f>0.0039*(Online_RAW!M808)</f>
        <v>26.9529</v>
      </c>
      <c r="M808" s="10">
        <f>Online_RAW!$N$2-Online_RAW!N808</f>
        <v>0</v>
      </c>
      <c r="N808" s="5">
        <f>Online_RAW!C808*60</f>
        <v>180.05181818181839</v>
      </c>
      <c r="O808" s="5">
        <f>MAX(0, Online_RAW!D808*60)</f>
        <v>0</v>
      </c>
      <c r="P808" s="5">
        <f>_xlfn.IFNA(VLOOKUP(A808,Sampling!$D$7:$E$14,2,FALSE),0)</f>
        <v>0</v>
      </c>
      <c r="Q808">
        <f>_xlfn.IFNA(VLOOKUP(A808,Refill!$D$6:$G$8,2,FALSE),0)</f>
        <v>0</v>
      </c>
    </row>
    <row r="809" spans="1:17" x14ac:dyDescent="0.25">
      <c r="A809" s="5">
        <f>ROUND((Online_RAW!B809-General!$B$10)*24,3)</f>
        <v>13.45</v>
      </c>
      <c r="B809" s="5">
        <f>General!$B$12+Online_ANA!K809/1000+Online_ANA!L809/1000+Online_ANA!M809/1000/General!$B$22-SUM($P$2:P809)/1000/General!$B$24+SUM($Q$2:Q809)/1000/General!$B$24</f>
        <v>1.1071926788755593</v>
      </c>
      <c r="C809" s="5">
        <f>Online_RAW!K809</f>
        <v>20.183333333333302</v>
      </c>
      <c r="D809" s="5">
        <f>Online_RAW!J809</f>
        <v>0.8</v>
      </c>
      <c r="E809" s="5">
        <f>(1-F809/100-G809/100)/(1-C809/100-D809/100-General!$B$17/100)</f>
        <v>1.0073300650129289</v>
      </c>
      <c r="F809" s="5">
        <f>N809*General!$B$14/(N809+O809)+O809*100/(N809+O809)</f>
        <v>20.8</v>
      </c>
      <c r="G809" s="5">
        <f>N809*General!$B$15/(N809+O809)</f>
        <v>0.04</v>
      </c>
      <c r="H809" s="5">
        <f>(N809+O809)*(1/General!$B$20)*((F809/100)-E809*(C809/100))*1000/B809</f>
        <v>33.994670568317865</v>
      </c>
      <c r="I809" s="5">
        <f>(N809+O809)*(1/General!$B$20)*((D809/100)*E809-(G809/100))*1000/B809</f>
        <v>55.545339765948668</v>
      </c>
      <c r="J809" s="5">
        <f t="shared" si="12"/>
        <v>1.633942580920771</v>
      </c>
      <c r="K809" s="5">
        <f>MAX(Online_RAW!$L$2-Online_RAW!L809,0)</f>
        <v>0</v>
      </c>
      <c r="L809" s="5">
        <f>0.0039*(Online_RAW!M809)</f>
        <v>26.9529</v>
      </c>
      <c r="M809" s="10">
        <f>Online_RAW!$N$2-Online_RAW!N809</f>
        <v>0.26135897435960942</v>
      </c>
      <c r="N809" s="5">
        <f>Online_RAW!C809*60</f>
        <v>179.98591304347801</v>
      </c>
      <c r="O809" s="5">
        <f>MAX(0, Online_RAW!D809*60)</f>
        <v>0</v>
      </c>
      <c r="P809" s="5">
        <f>_xlfn.IFNA(VLOOKUP(A809,Sampling!$D$7:$E$14,2,FALSE),0)</f>
        <v>0</v>
      </c>
      <c r="Q809">
        <f>_xlfn.IFNA(VLOOKUP(A809,Refill!$D$6:$G$8,2,FALSE),0)</f>
        <v>0</v>
      </c>
    </row>
    <row r="810" spans="1:17" x14ac:dyDescent="0.25">
      <c r="A810" s="5">
        <f>ROUND((Online_RAW!B810-General!$B$10)*24,3)</f>
        <v>13.467000000000001</v>
      </c>
      <c r="B810" s="5">
        <f>General!$B$12+Online_ANA!K810/1000+Online_ANA!L810/1000+Online_ANA!M810/1000/General!$B$22-SUM($P$2:P810)/1000/General!$B$24+SUM($Q$2:Q810)/1000/General!$B$24</f>
        <v>1.1072962874382475</v>
      </c>
      <c r="C810" s="5">
        <f>Online_RAW!K810</f>
        <v>20.195</v>
      </c>
      <c r="D810" s="5">
        <f>Online_RAW!J810</f>
        <v>0.64700000000000002</v>
      </c>
      <c r="E810" s="5">
        <f>(1-F810/100-G810/100)/(1-C810/100-D810/100-General!$B$17/100)</f>
        <v>1.0053308000338861</v>
      </c>
      <c r="F810" s="5">
        <f>N810*General!$B$14/(N810+O810)+O810*100/(N810+O810)</f>
        <v>20.815031026205833</v>
      </c>
      <c r="G810" s="5">
        <f>N810*General!$B$15/(N810+O810)</f>
        <v>3.9992408572623317E-2</v>
      </c>
      <c r="H810" s="5">
        <f>(N810+O810)*(1/General!$B$20)*((F810/100)-E810*(C810/100))*1000/B810</f>
        <v>37.173753937763138</v>
      </c>
      <c r="I810" s="5">
        <f>(N810+O810)*(1/General!$B$20)*((D810/100)*E810-(G810/100))*1000/B810</f>
        <v>44.289711903898031</v>
      </c>
      <c r="J810" s="5">
        <f t="shared" si="12"/>
        <v>1.1914242499707868</v>
      </c>
      <c r="K810" s="5">
        <f>MAX(Online_RAW!$L$2-Online_RAW!L810,0)</f>
        <v>0</v>
      </c>
      <c r="L810" s="5">
        <f>0.0039*(Online_RAW!M810)</f>
        <v>26.9529</v>
      </c>
      <c r="M810" s="10">
        <f>Online_RAW!$N$2-Online_RAW!N810</f>
        <v>0.37429230768975685</v>
      </c>
      <c r="N810" s="5">
        <f>Online_RAW!C810*60</f>
        <v>180.03163636363621</v>
      </c>
      <c r="O810" s="5">
        <f>MAX(0, Online_RAW!D810*60)</f>
        <v>3.4173913043478242E-2</v>
      </c>
      <c r="P810" s="5">
        <f>_xlfn.IFNA(VLOOKUP(A810,Sampling!$D$7:$E$14,2,FALSE),0)</f>
        <v>0</v>
      </c>
      <c r="Q810">
        <f>_xlfn.IFNA(VLOOKUP(A810,Refill!$D$6:$G$8,2,FALSE),0)</f>
        <v>0</v>
      </c>
    </row>
    <row r="811" spans="1:17" x14ac:dyDescent="0.25">
      <c r="A811" s="5">
        <f>ROUND((Online_RAW!B811-General!$B$10)*24,3)</f>
        <v>13.483000000000001</v>
      </c>
      <c r="B811" s="5">
        <f>General!$B$12+Online_ANA!K811/1000+Online_ANA!L811/1000+Online_ANA!M811/1000/General!$B$22-SUM($P$2:P811)/1000/General!$B$24+SUM($Q$2:Q811)/1000/General!$B$24</f>
        <v>1.1073492920254038</v>
      </c>
      <c r="C811" s="5">
        <f>Online_RAW!K811</f>
        <v>20.172499999999999</v>
      </c>
      <c r="D811" s="5">
        <f>Online_RAW!J811</f>
        <v>0.56999999999999995</v>
      </c>
      <c r="E811" s="5">
        <f>(1-F811/100-G811/100)/(1-C811/100-D811/100-General!$B$17/100)</f>
        <v>1.0042523707637923</v>
      </c>
      <c r="F811" s="5">
        <f>N811*General!$B$14/(N811+O811)+O811*100/(N811+O811)</f>
        <v>20.8</v>
      </c>
      <c r="G811" s="5">
        <f>N811*General!$B$15/(N811+O811)</f>
        <v>0.04</v>
      </c>
      <c r="H811" s="5">
        <f>(N811+O811)*(1/General!$B$20)*((F811/100)-E811*(C811/100))*1000/B811</f>
        <v>39.298160763517743</v>
      </c>
      <c r="I811" s="5">
        <f>(N811+O811)*(1/General!$B$20)*((D811/100)*E811-(G811/100))*1000/B811</f>
        <v>38.623855067434398</v>
      </c>
      <c r="J811" s="5">
        <f t="shared" si="12"/>
        <v>0.98284129122120822</v>
      </c>
      <c r="K811" s="5">
        <f>MAX(Online_RAW!$L$2-Online_RAW!L811,0)</f>
        <v>0</v>
      </c>
      <c r="L811" s="5">
        <f>0.0039*(Online_RAW!M811)</f>
        <v>26.9529</v>
      </c>
      <c r="M811" s="10">
        <f>Online_RAW!$N$2-Online_RAW!N811</f>
        <v>0.43206730768997659</v>
      </c>
      <c r="N811" s="5">
        <f>Online_RAW!C811*60</f>
        <v>180.053727272727</v>
      </c>
      <c r="O811" s="5">
        <f>MAX(0, Online_RAW!D811*60)</f>
        <v>0</v>
      </c>
      <c r="P811" s="5">
        <f>_xlfn.IFNA(VLOOKUP(A811,Sampling!$D$7:$E$14,2,FALSE),0)</f>
        <v>0</v>
      </c>
      <c r="Q811">
        <f>_xlfn.IFNA(VLOOKUP(A811,Refill!$D$6:$G$8,2,FALSE),0)</f>
        <v>0</v>
      </c>
    </row>
    <row r="812" spans="1:17" x14ac:dyDescent="0.25">
      <c r="A812" s="5">
        <f>ROUND((Online_RAW!B812-General!$B$10)*24,3)</f>
        <v>13.5</v>
      </c>
      <c r="B812" s="5">
        <f>General!$B$12+Online_ANA!K812/1000+Online_ANA!L812/1000+Online_ANA!M812/1000/General!$B$22-SUM($P$2:P812)/1000/General!$B$24+SUM($Q$2:Q812)/1000/General!$B$24</f>
        <v>1.1076063529690459</v>
      </c>
      <c r="C812" s="5">
        <f>Online_RAW!K812</f>
        <v>20.071818181818202</v>
      </c>
      <c r="D812" s="5">
        <f>Online_RAW!J812</f>
        <v>0.53500000000000003</v>
      </c>
      <c r="E812" s="5">
        <f>(1-F812/100-G812/100)/(1-C812/100-D812/100-General!$B$17/100)</f>
        <v>1.0025267129262669</v>
      </c>
      <c r="F812" s="5">
        <f>N812*General!$B$14/(N812+O812)+O812*100/(N812+O812)</f>
        <v>20.8</v>
      </c>
      <c r="G812" s="5">
        <f>N812*General!$B$15/(N812+O812)</f>
        <v>0.04</v>
      </c>
      <c r="H812" s="5">
        <f>(N812+O812)*(1/General!$B$20)*((F812/100)-E812*(C812/100))*1000/B812</f>
        <v>49.142795925160989</v>
      </c>
      <c r="I812" s="5">
        <f>(N812+O812)*(1/General!$B$20)*((D812/100)*E812-(G812/100))*1000/B812</f>
        <v>36.004923266907745</v>
      </c>
      <c r="J812" s="5">
        <f t="shared" si="12"/>
        <v>0.73265923497188146</v>
      </c>
      <c r="K812" s="5">
        <f>MAX(Online_RAW!$L$2-Online_RAW!L812,0)</f>
        <v>0</v>
      </c>
      <c r="L812" s="5">
        <f>0.0039*(Online_RAW!M812)</f>
        <v>26.9529</v>
      </c>
      <c r="M812" s="10">
        <f>Online_RAW!$N$2-Online_RAW!N812</f>
        <v>0.7122637362599562</v>
      </c>
      <c r="N812" s="5">
        <f>Online_RAW!C812*60</f>
        <v>180.08481818181841</v>
      </c>
      <c r="O812" s="5">
        <f>MAX(0, Online_RAW!D812*60)</f>
        <v>0</v>
      </c>
      <c r="P812" s="5">
        <f>_xlfn.IFNA(VLOOKUP(A812,Sampling!$D$7:$E$14,2,FALSE),0)</f>
        <v>0</v>
      </c>
      <c r="Q812">
        <f>_xlfn.IFNA(VLOOKUP(A812,Refill!$D$6:$G$8,2,FALSE),0)</f>
        <v>0</v>
      </c>
    </row>
    <row r="813" spans="1:17" x14ac:dyDescent="0.25">
      <c r="A813" s="5">
        <f>ROUND((Online_RAW!B813-General!$B$10)*24,3)</f>
        <v>13.516999999999999</v>
      </c>
      <c r="B813" s="5">
        <f>General!$B$12+Online_ANA!K813/1000+Online_ANA!L813/1000+Online_ANA!M813/1000/General!$B$22-SUM($P$2:P813)/1000/General!$B$24+SUM($Q$2:Q813)/1000/General!$B$24</f>
        <v>1.1077564021171462</v>
      </c>
      <c r="C813" s="5">
        <f>Online_RAW!K813</f>
        <v>19.965</v>
      </c>
      <c r="D813" s="5">
        <f>Online_RAW!J813</f>
        <v>0.53</v>
      </c>
      <c r="E813" s="5">
        <f>(1-F813/100-G813/100)/(1-C813/100-D813/100-General!$B$17/100)</f>
        <v>1.0011090141447945</v>
      </c>
      <c r="F813" s="5">
        <f>N813*General!$B$14/(N813+O813)+O813*100/(N813+O813)</f>
        <v>20.8</v>
      </c>
      <c r="G813" s="5">
        <f>N813*General!$B$15/(N813+O813)</f>
        <v>0.04</v>
      </c>
      <c r="H813" s="5">
        <f>(N813+O813)*(1/General!$B$20)*((F813/100)-E813*(C813/100))*1000/B813</f>
        <v>58.934780511779884</v>
      </c>
      <c r="I813" s="5">
        <f>(N813+O813)*(1/General!$B$20)*((D813/100)*E813-(G813/100))*1000/B813</f>
        <v>35.569144972965589</v>
      </c>
      <c r="J813" s="5">
        <f t="shared" si="12"/>
        <v>0.60353401953971864</v>
      </c>
      <c r="K813" s="5">
        <f>MAX(Online_RAW!$L$2-Online_RAW!L813,0)</f>
        <v>0</v>
      </c>
      <c r="L813" s="5">
        <f>0.0039*(Online_RAW!M813)</f>
        <v>26.9529</v>
      </c>
      <c r="M813" s="10">
        <f>Online_RAW!$N$2-Online_RAW!N813</f>
        <v>0.87581730768943089</v>
      </c>
      <c r="N813" s="5">
        <f>Online_RAW!C813*60</f>
        <v>180.01982608695658</v>
      </c>
      <c r="O813" s="5">
        <f>MAX(0, Online_RAW!D813*60)</f>
        <v>0</v>
      </c>
      <c r="P813" s="5">
        <f>_xlfn.IFNA(VLOOKUP(A813,Sampling!$D$7:$E$14,2,FALSE),0)</f>
        <v>0</v>
      </c>
      <c r="Q813">
        <f>_xlfn.IFNA(VLOOKUP(A813,Refill!$D$6:$G$8,2,FALSE),0)</f>
        <v>0</v>
      </c>
    </row>
    <row r="814" spans="1:17" x14ac:dyDescent="0.25">
      <c r="A814" s="5">
        <f>ROUND((Online_RAW!B814-General!$B$10)*24,3)</f>
        <v>13.532999999999999</v>
      </c>
      <c r="B814" s="5">
        <f>General!$B$12+Online_ANA!K814/1000+Online_ANA!L814/1000+Online_ANA!M814/1000/General!$B$22-SUM($P$2:P814)/1000/General!$B$24+SUM($Q$2:Q814)/1000/General!$B$24</f>
        <v>1.1078949863540088</v>
      </c>
      <c r="C814" s="5">
        <f>Online_RAW!K814</f>
        <v>19.914999999999999</v>
      </c>
      <c r="D814" s="5">
        <f>Online_RAW!J814</f>
        <v>0.55500000000000005</v>
      </c>
      <c r="E814" s="5">
        <f>(1-F814/100-G814/100)/(1-C814/100-D814/100-General!$B$17/100)</f>
        <v>1.0007925972390386</v>
      </c>
      <c r="F814" s="5">
        <f>N814*General!$B$14/(N814+O814)+O814*100/(N814+O814)</f>
        <v>20.8</v>
      </c>
      <c r="G814" s="5">
        <f>N814*General!$B$15/(N814+O814)</f>
        <v>0.04</v>
      </c>
      <c r="H814" s="5">
        <f>(N814+O814)*(1/General!$B$20)*((F814/100)-E814*(C814/100))*1000/B814</f>
        <v>63.05622211459788</v>
      </c>
      <c r="I814" s="5">
        <f>(N814+O814)*(1/General!$B$20)*((D814/100)*E814-(G814/100))*1000/B814</f>
        <v>37.391987430843358</v>
      </c>
      <c r="J814" s="5">
        <f t="shared" si="12"/>
        <v>0.59299441319030266</v>
      </c>
      <c r="K814" s="5">
        <f>MAX(Online_RAW!$L$2-Online_RAW!L814,0)</f>
        <v>0</v>
      </c>
      <c r="L814" s="5">
        <f>0.0039*(Online_RAW!M814)</f>
        <v>26.9529</v>
      </c>
      <c r="M814" s="10">
        <f>Online_RAW!$N$2-Online_RAW!N814</f>
        <v>1.0268741258696537</v>
      </c>
      <c r="N814" s="5">
        <f>Online_RAW!C814*60</f>
        <v>180.1434545454546</v>
      </c>
      <c r="O814" s="5">
        <f>MAX(0, Online_RAW!D814*60)</f>
        <v>0</v>
      </c>
      <c r="P814" s="5">
        <f>_xlfn.IFNA(VLOOKUP(A814,Sampling!$D$7:$E$14,2,FALSE),0)</f>
        <v>0</v>
      </c>
      <c r="Q814">
        <f>_xlfn.IFNA(VLOOKUP(A814,Refill!$D$6:$G$8,2,FALSE),0)</f>
        <v>0</v>
      </c>
    </row>
    <row r="815" spans="1:17" x14ac:dyDescent="0.25">
      <c r="A815" s="5">
        <f>ROUND((Online_RAW!B815-General!$B$10)*24,3)</f>
        <v>13.55</v>
      </c>
      <c r="B815" s="5">
        <f>General!$B$12+Online_ANA!K815/1000+Online_ANA!L815/1000+Online_ANA!M815/1000/General!$B$22-SUM($P$2:P815)/1000/General!$B$24+SUM($Q$2:Q815)/1000/General!$B$24</f>
        <v>1.1080534204657706</v>
      </c>
      <c r="C815" s="5">
        <f>Online_RAW!K815</f>
        <v>19.885000000000002</v>
      </c>
      <c r="D815" s="5">
        <f>Online_RAW!J815</f>
        <v>0.58499999999999996</v>
      </c>
      <c r="E815" s="5">
        <f>(1-F815/100-G815/100)/(1-C815/100-D815/100-General!$B$17/100)</f>
        <v>1.0007653078320198</v>
      </c>
      <c r="F815" s="5">
        <f>N815*General!$B$14/(N815+O815)+O815*100/(N815+O815)</f>
        <v>20.802159609335494</v>
      </c>
      <c r="G815" s="5">
        <f>N815*General!$B$15/(N815+O815)</f>
        <v>3.9998909288214403E-2</v>
      </c>
      <c r="H815" s="5">
        <f>(N815+O815)*(1/General!$B$20)*((F815/100)-E815*(C815/100))*1000/B815</f>
        <v>65.380666887228131</v>
      </c>
      <c r="I815" s="5">
        <f>(N815+O815)*(1/General!$B$20)*((D815/100)*E815-(G815/100))*1000/B815</f>
        <v>39.538936262461938</v>
      </c>
      <c r="J815" s="5">
        <f t="shared" si="12"/>
        <v>0.60474966293416199</v>
      </c>
      <c r="K815" s="5">
        <f>MAX(Online_RAW!$L$2-Online_RAW!L815,0)</f>
        <v>0</v>
      </c>
      <c r="L815" s="5">
        <f>0.0039*(Online_RAW!M815)</f>
        <v>26.9529</v>
      </c>
      <c r="M815" s="10">
        <f>Online_RAW!$N$2-Online_RAW!N815</f>
        <v>1.1995673076899038</v>
      </c>
      <c r="N815" s="5">
        <f>Online_RAW!C815*60</f>
        <v>180.02765217391322</v>
      </c>
      <c r="O815" s="5">
        <f>MAX(0, Online_RAW!D815*60)</f>
        <v>4.9090909090909081E-3</v>
      </c>
      <c r="P815" s="5">
        <f>_xlfn.IFNA(VLOOKUP(A815,Sampling!$D$7:$E$14,2,FALSE),0)</f>
        <v>0</v>
      </c>
      <c r="Q815">
        <f>_xlfn.IFNA(VLOOKUP(A815,Refill!$D$6:$G$8,2,FALSE),0)</f>
        <v>0</v>
      </c>
    </row>
    <row r="816" spans="1:17" x14ac:dyDescent="0.25">
      <c r="A816" s="5">
        <f>ROUND((Online_RAW!B816-General!$B$10)*24,3)</f>
        <v>13.567</v>
      </c>
      <c r="B816" s="5">
        <f>General!$B$12+Online_ANA!K816/1000+Online_ANA!L816/1000+Online_ANA!M816/1000/General!$B$22-SUM($P$2:P816)/1000/General!$B$24+SUM($Q$2:Q816)/1000/General!$B$24</f>
        <v>1.1082535351446698</v>
      </c>
      <c r="C816" s="5">
        <f>Online_RAW!K816</f>
        <v>19.864999999999998</v>
      </c>
      <c r="D816" s="5">
        <f>Online_RAW!J816</f>
        <v>0.62</v>
      </c>
      <c r="E816" s="5">
        <f>(1-F816/100-G816/100)/(1-C816/100-D816/100-General!$B$17/100)</f>
        <v>1.0009824233758402</v>
      </c>
      <c r="F816" s="5">
        <f>N816*General!$B$14/(N816+O816)+O816*100/(N816+O816)</f>
        <v>20.8</v>
      </c>
      <c r="G816" s="5">
        <f>N816*General!$B$15/(N816+O816)</f>
        <v>0.04</v>
      </c>
      <c r="H816" s="5">
        <f>(N816+O816)*(1/General!$B$20)*((F816/100)-E816*(C816/100))*1000/B816</f>
        <v>66.375104127426241</v>
      </c>
      <c r="I816" s="5">
        <f>(N816+O816)*(1/General!$B$20)*((D816/100)*E816-(G816/100))*1000/B816</f>
        <v>42.0957470749739</v>
      </c>
      <c r="J816" s="5">
        <f t="shared" si="12"/>
        <v>0.6342098837865312</v>
      </c>
      <c r="K816" s="5">
        <f>MAX(Online_RAW!$L$2-Online_RAW!L816,0)</f>
        <v>0</v>
      </c>
      <c r="L816" s="5">
        <f>0.0039*(Online_RAW!M816)</f>
        <v>26.9529</v>
      </c>
      <c r="M816" s="10">
        <f>Online_RAW!$N$2-Online_RAW!N816</f>
        <v>1.4176923076902312</v>
      </c>
      <c r="N816" s="5">
        <f>Online_RAW!C816*60</f>
        <v>180.0996521739132</v>
      </c>
      <c r="O816" s="5">
        <f>MAX(0, Online_RAW!D816*60)</f>
        <v>0</v>
      </c>
      <c r="P816" s="5">
        <f>_xlfn.IFNA(VLOOKUP(A816,Sampling!$D$7:$E$14,2,FALSE),0)</f>
        <v>0</v>
      </c>
      <c r="Q816">
        <f>_xlfn.IFNA(VLOOKUP(A816,Refill!$D$6:$G$8,2,FALSE),0)</f>
        <v>0</v>
      </c>
    </row>
    <row r="817" spans="1:17" x14ac:dyDescent="0.25">
      <c r="A817" s="5">
        <f>ROUND((Online_RAW!B817-General!$B$10)*24,3)</f>
        <v>13.583</v>
      </c>
      <c r="B817" s="5">
        <f>General!$B$12+Online_ANA!K817/1000+Online_ANA!L817/1000+Online_ANA!M817/1000/General!$B$22-SUM($P$2:P817)/1000/General!$B$24+SUM($Q$2:Q817)/1000/General!$B$24</f>
        <v>1.1084505207278894</v>
      </c>
      <c r="C817" s="5">
        <f>Online_RAW!K817</f>
        <v>19.844999999999999</v>
      </c>
      <c r="D817" s="5">
        <f>Online_RAW!J817</f>
        <v>0.64500000000000002</v>
      </c>
      <c r="E817" s="5">
        <f>(1-F817/100-G817/100)/(1-C817/100-D817/100-General!$B$17/100)</f>
        <v>1.0009992789511557</v>
      </c>
      <c r="F817" s="5">
        <f>N817*General!$B$14/(N817+O817)+O817*100/(N817+O817)</f>
        <v>20.803673874093274</v>
      </c>
      <c r="G817" s="5">
        <f>N817*General!$B$15/(N817+O817)</f>
        <v>3.9998144508033705E-2</v>
      </c>
      <c r="H817" s="5">
        <f>(N817+O817)*(1/General!$B$20)*((F817/100)-E817*(C817/100))*1000/B817</f>
        <v>68.00356547419635</v>
      </c>
      <c r="I817" s="5">
        <f>(N817+O817)*(1/General!$B$20)*((D817/100)*E817-(G817/100))*1000/B817</f>
        <v>43.869002509799266</v>
      </c>
      <c r="J817" s="5">
        <f t="shared" si="12"/>
        <v>0.64509856511045971</v>
      </c>
      <c r="K817" s="5">
        <f>MAX(Online_RAW!$L$2-Online_RAW!L817,0)</f>
        <v>0</v>
      </c>
      <c r="L817" s="5">
        <f>0.0039*(Online_RAW!M817)</f>
        <v>26.9529</v>
      </c>
      <c r="M817" s="10">
        <f>Online_RAW!$N$2-Online_RAW!N817</f>
        <v>1.6324065933995371</v>
      </c>
      <c r="N817" s="5">
        <f>Online_RAW!C817*60</f>
        <v>179.95095652173902</v>
      </c>
      <c r="O817" s="5">
        <f>MAX(0, Online_RAW!D817*60)</f>
        <v>8.3478260869565401E-3</v>
      </c>
      <c r="P817" s="5">
        <f>_xlfn.IFNA(VLOOKUP(A817,Sampling!$D$7:$E$14,2,FALSE),0)</f>
        <v>0</v>
      </c>
      <c r="Q817">
        <f>_xlfn.IFNA(VLOOKUP(A817,Refill!$D$6:$G$8,2,FALSE),0)</f>
        <v>0</v>
      </c>
    </row>
    <row r="818" spans="1:17" x14ac:dyDescent="0.25">
      <c r="A818" s="5">
        <f>ROUND((Online_RAW!B818-General!$B$10)*24,3)</f>
        <v>13.6</v>
      </c>
      <c r="B818" s="5">
        <f>General!$B$12+Online_ANA!K818/1000+Online_ANA!L818/1000+Online_ANA!M818/1000/General!$B$22-SUM($P$2:P818)/1000/General!$B$24+SUM($Q$2:Q818)/1000/General!$B$24</f>
        <v>1.1085671131263206</v>
      </c>
      <c r="C818" s="5">
        <f>Online_RAW!K818</f>
        <v>19.824999999999999</v>
      </c>
      <c r="D818" s="5">
        <f>Online_RAW!J818</f>
        <v>0.66</v>
      </c>
      <c r="E818" s="5">
        <f>(1-F818/100-G818/100)/(1-C818/100-D818/100-General!$B$17/100)</f>
        <v>1.0009708119936629</v>
      </c>
      <c r="F818" s="5">
        <f>N818*General!$B$14/(N818+O818)+O818*100/(N818+O818)</f>
        <v>20.800918718897538</v>
      </c>
      <c r="G818" s="5">
        <f>N818*General!$B$15/(N818+O818)</f>
        <v>3.99995360005568E-2</v>
      </c>
      <c r="H818" s="5">
        <f>(N818+O818)*(1/General!$B$20)*((F818/100)-E818*(C818/100))*1000/B818</f>
        <v>69.268822750829202</v>
      </c>
      <c r="I818" s="5">
        <f>(N818+O818)*(1/General!$B$20)*((D818/100)*E818-(G818/100))*1000/B818</f>
        <v>44.938148697990421</v>
      </c>
      <c r="J818" s="5">
        <f t="shared" si="12"/>
        <v>0.6487499991105663</v>
      </c>
      <c r="K818" s="5">
        <f>MAX(Online_RAW!$L$2-Online_RAW!L818,0)</f>
        <v>0</v>
      </c>
      <c r="L818" s="5">
        <f>0.0039*(Online_RAW!M818)</f>
        <v>26.9529</v>
      </c>
      <c r="M818" s="10">
        <f>Online_RAW!$N$2-Online_RAW!N818</f>
        <v>1.7594923076894702</v>
      </c>
      <c r="N818" s="5">
        <f>Online_RAW!C818*60</f>
        <v>179.90817391304338</v>
      </c>
      <c r="O818" s="5">
        <f>MAX(0, Online_RAW!D818*60)</f>
        <v>2.086956521739132E-3</v>
      </c>
      <c r="P818" s="5">
        <f>_xlfn.IFNA(VLOOKUP(A818,Sampling!$D$7:$E$14,2,FALSE),0)</f>
        <v>0</v>
      </c>
      <c r="Q818">
        <f>_xlfn.IFNA(VLOOKUP(A818,Refill!$D$6:$G$8,2,FALSE),0)</f>
        <v>0</v>
      </c>
    </row>
    <row r="819" spans="1:17" x14ac:dyDescent="0.25">
      <c r="A819" s="5">
        <f>ROUND((Online_RAW!B819-General!$B$10)*24,3)</f>
        <v>13.617000000000001</v>
      </c>
      <c r="B819" s="5">
        <f>General!$B$12+Online_ANA!K819/1000+Online_ANA!L819/1000+Online_ANA!M819/1000/General!$B$22-SUM($P$2:P819)/1000/General!$B$24+SUM($Q$2:Q819)/1000/General!$B$24</f>
        <v>1.1087232599153118</v>
      </c>
      <c r="C819" s="5">
        <f>Online_RAW!K819</f>
        <v>19.809999999999999</v>
      </c>
      <c r="D819" s="5">
        <f>Online_RAW!J819</f>
        <v>0.67</v>
      </c>
      <c r="E819" s="5">
        <f>(1-F819/100-G819/100)/(1-C819/100-D819/100-General!$B$17/100)</f>
        <v>1.0009191399962067</v>
      </c>
      <c r="F819" s="5">
        <f>N819*General!$B$14/(N819+O819)+O819*100/(N819+O819)</f>
        <v>20.8</v>
      </c>
      <c r="G819" s="5">
        <f>N819*General!$B$15/(N819+O819)</f>
        <v>0.04</v>
      </c>
      <c r="H819" s="5">
        <f>(N819+O819)*(1/General!$B$20)*((F819/100)-E819*(C819/100))*1000/B819</f>
        <v>70.375094394771793</v>
      </c>
      <c r="I819" s="5">
        <f>(N819+O819)*(1/General!$B$20)*((D819/100)*E819-(G819/100))*1000/B819</f>
        <v>45.667854422838012</v>
      </c>
      <c r="J819" s="5">
        <f t="shared" si="12"/>
        <v>0.64892068444928019</v>
      </c>
      <c r="K819" s="5">
        <f>MAX(Online_RAW!$L$2-Online_RAW!L819,0)</f>
        <v>0</v>
      </c>
      <c r="L819" s="5">
        <f>0.0039*(Online_RAW!M819)</f>
        <v>26.9529</v>
      </c>
      <c r="M819" s="10">
        <f>Online_RAW!$N$2-Online_RAW!N819</f>
        <v>1.9296923076899475</v>
      </c>
      <c r="N819" s="5">
        <f>Online_RAW!C819*60</f>
        <v>179.9650909090908</v>
      </c>
      <c r="O819" s="5">
        <f>MAX(0, Online_RAW!D819*60)</f>
        <v>0</v>
      </c>
      <c r="P819" s="5">
        <f>_xlfn.IFNA(VLOOKUP(A819,Sampling!$D$7:$E$14,2,FALSE),0)</f>
        <v>0</v>
      </c>
      <c r="Q819">
        <f>_xlfn.IFNA(VLOOKUP(A819,Refill!$D$6:$G$8,2,FALSE),0)</f>
        <v>0</v>
      </c>
    </row>
    <row r="820" spans="1:17" x14ac:dyDescent="0.25">
      <c r="A820" s="5">
        <f>ROUND((Online_RAW!B820-General!$B$10)*24,3)</f>
        <v>13.632999999999999</v>
      </c>
      <c r="B820" s="5">
        <f>General!$B$12+Online_ANA!K820/1000+Online_ANA!L820/1000+Online_ANA!M820/1000/General!$B$22-SUM($P$2:P820)/1000/General!$B$24+SUM($Q$2:Q820)/1000/General!$B$24</f>
        <v>1.1089423949087616</v>
      </c>
      <c r="C820" s="5">
        <f>Online_RAW!K820</f>
        <v>19.8</v>
      </c>
      <c r="D820" s="5">
        <f>Online_RAW!J820</f>
        <v>0.68</v>
      </c>
      <c r="E820" s="5">
        <f>(1-F820/100-G820/100)/(1-C820/100-D820/100-General!$B$17/100)</f>
        <v>1.0009191399962067</v>
      </c>
      <c r="F820" s="5">
        <f>N820*General!$B$14/(N820+O820)+O820*100/(N820+O820)</f>
        <v>20.8</v>
      </c>
      <c r="G820" s="5">
        <f>N820*General!$B$15/(N820+O820)</f>
        <v>0.04</v>
      </c>
      <c r="H820" s="5">
        <f>(N820+O820)*(1/General!$B$20)*((F820/100)-E820*(C820/100))*1000/B820</f>
        <v>71.065420762851289</v>
      </c>
      <c r="I820" s="5">
        <f>(N820+O820)*(1/General!$B$20)*((D820/100)*E820-(G820/100))*1000/B820</f>
        <v>46.370175783447991</v>
      </c>
      <c r="J820" s="5">
        <f t="shared" si="12"/>
        <v>0.65249984149376228</v>
      </c>
      <c r="K820" s="5">
        <f>MAX(Online_RAW!$L$2-Online_RAW!L820,0)</f>
        <v>0</v>
      </c>
      <c r="L820" s="5">
        <f>0.0039*(Online_RAW!M820)</f>
        <v>26.9529</v>
      </c>
      <c r="M820" s="10">
        <f>Online_RAW!$N$2-Online_RAW!N820</f>
        <v>2.1685494505500174</v>
      </c>
      <c r="N820" s="5">
        <f>Online_RAW!C820*60</f>
        <v>179.91327272727298</v>
      </c>
      <c r="O820" s="5">
        <f>MAX(0, Online_RAW!D820*60)</f>
        <v>0</v>
      </c>
      <c r="P820" s="5">
        <f>_xlfn.IFNA(VLOOKUP(A820,Sampling!$D$7:$E$14,2,FALSE),0)</f>
        <v>0</v>
      </c>
      <c r="Q820">
        <f>_xlfn.IFNA(VLOOKUP(A820,Refill!$D$6:$G$8,2,FALSE),0)</f>
        <v>0</v>
      </c>
    </row>
    <row r="821" spans="1:17" x14ac:dyDescent="0.25">
      <c r="A821" s="5">
        <f>ROUND((Online_RAW!B821-General!$B$10)*24,3)</f>
        <v>13.65</v>
      </c>
      <c r="B821" s="5">
        <f>General!$B$12+Online_ANA!K821/1000+Online_ANA!L821/1000+Online_ANA!M821/1000/General!$B$22-SUM($P$2:P821)/1000/General!$B$24+SUM($Q$2:Q821)/1000/General!$B$24</f>
        <v>1.1090918837685226</v>
      </c>
      <c r="C821" s="5">
        <f>Online_RAW!K821</f>
        <v>19.8</v>
      </c>
      <c r="D821" s="5">
        <f>Online_RAW!J821</f>
        <v>0.68</v>
      </c>
      <c r="E821" s="5">
        <f>(1-F821/100-G821/100)/(1-C821/100-D821/100-General!$B$17/100)</f>
        <v>1.0009191399962067</v>
      </c>
      <c r="F821" s="5">
        <f>N821*General!$B$14/(N821+O821)+O821*100/(N821+O821)</f>
        <v>20.8</v>
      </c>
      <c r="G821" s="5">
        <f>N821*General!$B$15/(N821+O821)</f>
        <v>0.04</v>
      </c>
      <c r="H821" s="5">
        <f>(N821+O821)*(1/General!$B$20)*((F821/100)-E821*(C821/100))*1000/B821</f>
        <v>71.140934904996854</v>
      </c>
      <c r="I821" s="5">
        <f>(N821+O821)*(1/General!$B$20)*((D821/100)*E821-(G821/100))*1000/B821</f>
        <v>46.419448749228515</v>
      </c>
      <c r="J821" s="5">
        <f t="shared" si="12"/>
        <v>0.65249984149376239</v>
      </c>
      <c r="K821" s="5">
        <f>MAX(Online_RAW!$L$2-Online_RAW!L821,0)</f>
        <v>0</v>
      </c>
      <c r="L821" s="5">
        <f>0.0039*(Online_RAW!M821)</f>
        <v>26.9529</v>
      </c>
      <c r="M821" s="10">
        <f>Online_RAW!$N$2-Online_RAW!N821</f>
        <v>2.3314923076895866</v>
      </c>
      <c r="N821" s="5">
        <f>Online_RAW!C821*60</f>
        <v>180.12872727272699</v>
      </c>
      <c r="O821" s="5">
        <f>MAX(0, Online_RAW!D821*60)</f>
        <v>1.182766006347822E-18</v>
      </c>
      <c r="P821" s="5">
        <f>_xlfn.IFNA(VLOOKUP(A821,Sampling!$D$7:$E$14,2,FALSE),0)</f>
        <v>0</v>
      </c>
      <c r="Q821">
        <f>_xlfn.IFNA(VLOOKUP(A821,Refill!$D$6:$G$8,2,FALSE),0)</f>
        <v>0</v>
      </c>
    </row>
    <row r="822" spans="1:17" x14ac:dyDescent="0.25">
      <c r="A822" s="5">
        <f>ROUND((Online_RAW!B822-General!$B$10)*24,3)</f>
        <v>13.667</v>
      </c>
      <c r="B822" s="5">
        <f>General!$B$12+Online_ANA!K822/1000+Online_ANA!L822/1000+Online_ANA!M822/1000/General!$B$22-SUM($P$2:P822)/1000/General!$B$24+SUM($Q$2:Q822)/1000/General!$B$24</f>
        <v>1.1092556976610546</v>
      </c>
      <c r="C822" s="5">
        <f>Online_RAW!K822</f>
        <v>19.79</v>
      </c>
      <c r="D822" s="5">
        <f>Online_RAW!J822</f>
        <v>0.68</v>
      </c>
      <c r="E822" s="5">
        <f>(1-F822/100-G822/100)/(1-C822/100-D822/100-General!$B$17/100)</f>
        <v>1.0007853484280085</v>
      </c>
      <c r="F822" s="5">
        <f>N822*General!$B$14/(N822+O822)+O822*100/(N822+O822)</f>
        <v>20.800573651159254</v>
      </c>
      <c r="G822" s="5">
        <f>N822*General!$B$15/(N822+O822)</f>
        <v>3.9999710277192298E-2</v>
      </c>
      <c r="H822" s="5">
        <f>(N822+O822)*(1/General!$B$20)*((F822/100)-E822*(C822/100))*1000/B822</f>
        <v>72.070338973716702</v>
      </c>
      <c r="I822" s="5">
        <f>(N822+O822)*(1/General!$B$20)*((D822/100)*E822-(G822/100))*1000/B822</f>
        <v>46.394029876638051</v>
      </c>
      <c r="J822" s="5">
        <f t="shared" si="12"/>
        <v>0.64373264420967224</v>
      </c>
      <c r="K822" s="5">
        <f>MAX(Online_RAW!$L$2-Online_RAW!L822,0)</f>
        <v>0</v>
      </c>
      <c r="L822" s="5">
        <f>0.0039*(Online_RAW!M822)</f>
        <v>26.9529</v>
      </c>
      <c r="M822" s="10">
        <f>Online_RAW!$N$2-Online_RAW!N822</f>
        <v>2.510049450549559</v>
      </c>
      <c r="N822" s="5">
        <f>Online_RAW!C822*60</f>
        <v>180.0808695652176</v>
      </c>
      <c r="O822" s="5">
        <f>MAX(0, Online_RAW!D822*60)</f>
        <v>1.304347826086962E-3</v>
      </c>
      <c r="P822" s="5">
        <f>_xlfn.IFNA(VLOOKUP(A822,Sampling!$D$7:$E$14,2,FALSE),0)</f>
        <v>0</v>
      </c>
      <c r="Q822">
        <f>_xlfn.IFNA(VLOOKUP(A822,Refill!$D$6:$G$8,2,FALSE),0)</f>
        <v>0</v>
      </c>
    </row>
    <row r="823" spans="1:17" x14ac:dyDescent="0.25">
      <c r="A823" s="5">
        <f>ROUND((Online_RAW!B823-General!$B$10)*24,3)</f>
        <v>13.683</v>
      </c>
      <c r="B823" s="5">
        <f>General!$B$12+Online_ANA!K823/1000+Online_ANA!L823/1000+Online_ANA!M823/1000/General!$B$22-SUM($P$2:P823)/1000/General!$B$24+SUM($Q$2:Q823)/1000/General!$B$24</f>
        <v>1.109401700282284</v>
      </c>
      <c r="C823" s="5">
        <f>Online_RAW!K823</f>
        <v>19.79</v>
      </c>
      <c r="D823" s="5">
        <f>Online_RAW!J823</f>
        <v>0.68</v>
      </c>
      <c r="E823" s="5">
        <f>(1-F823/100-G823/100)/(1-C823/100-D823/100-General!$B$17/100)</f>
        <v>1.0007925972390386</v>
      </c>
      <c r="F823" s="5">
        <f>N823*General!$B$14/(N823+O823)+O823*100/(N823+O823)</f>
        <v>20.8</v>
      </c>
      <c r="G823" s="5">
        <f>N823*General!$B$15/(N823+O823)</f>
        <v>0.04</v>
      </c>
      <c r="H823" s="5">
        <f>(N823+O823)*(1/General!$B$20)*((F823/100)-E823*(C823/100))*1000/B823</f>
        <v>72.03009650228492</v>
      </c>
      <c r="I823" s="5">
        <f>(N823+O823)*(1/General!$B$20)*((D823/100)*E823-(G823/100))*1000/B823</f>
        <v>46.401901524728949</v>
      </c>
      <c r="J823" s="5">
        <f t="shared" si="12"/>
        <v>0.64420157375822762</v>
      </c>
      <c r="K823" s="5">
        <f>MAX(Online_RAW!$L$2-Online_RAW!L823,0)</f>
        <v>0</v>
      </c>
      <c r="L823" s="5">
        <f>0.0039*(Online_RAW!M823)</f>
        <v>26.9529</v>
      </c>
      <c r="M823" s="10">
        <f>Online_RAW!$N$2-Online_RAW!N823</f>
        <v>2.6691923076896273</v>
      </c>
      <c r="N823" s="5">
        <f>Online_RAW!C823*60</f>
        <v>180.13513043478238</v>
      </c>
      <c r="O823" s="5">
        <f>MAX(0, Online_RAW!D823*60)</f>
        <v>0</v>
      </c>
      <c r="P823" s="5">
        <f>_xlfn.IFNA(VLOOKUP(A823,Sampling!$D$7:$E$14,2,FALSE),0)</f>
        <v>0</v>
      </c>
      <c r="Q823">
        <f>_xlfn.IFNA(VLOOKUP(A823,Refill!$D$6:$G$8,2,FALSE),0)</f>
        <v>0</v>
      </c>
    </row>
    <row r="824" spans="1:17" x14ac:dyDescent="0.25">
      <c r="A824" s="5">
        <f>ROUND((Online_RAW!B824-General!$B$10)*24,3)</f>
        <v>13.7</v>
      </c>
      <c r="B824" s="5">
        <f>General!$B$12+Online_ANA!K824/1000+Online_ANA!L824/1000+Online_ANA!M824/1000/General!$B$22-SUM($P$2:P824)/1000/General!$B$24+SUM($Q$2:Q824)/1000/General!$B$24</f>
        <v>1.1095770213832015</v>
      </c>
      <c r="C824" s="5">
        <f>Online_RAW!K824</f>
        <v>19.783333333333299</v>
      </c>
      <c r="D824" s="5">
        <f>Online_RAW!J824</f>
        <v>0.68</v>
      </c>
      <c r="E824" s="5">
        <f>(1-F824/100-G824/100)/(1-C824/100-D824/100-General!$B$17/100)</f>
        <v>1.0007082531753888</v>
      </c>
      <c r="F824" s="5">
        <f>N824*General!$B$14/(N824+O824)+O824*100/(N824+O824)</f>
        <v>20.8</v>
      </c>
      <c r="G824" s="5">
        <f>N824*General!$B$15/(N824+O824)</f>
        <v>0.04</v>
      </c>
      <c r="H824" s="5">
        <f>(N824+O824)*(1/General!$B$20)*((F824/100)-E824*(C824/100))*1000/B824</f>
        <v>72.546136972109977</v>
      </c>
      <c r="I824" s="5">
        <f>(N824+O824)*(1/General!$B$20)*((D824/100)*E824-(G824/100))*1000/B824</f>
        <v>46.341427585152495</v>
      </c>
      <c r="J824" s="5">
        <f t="shared" si="12"/>
        <v>0.63878559933478252</v>
      </c>
      <c r="K824" s="5">
        <f>MAX(Online_RAW!$L$2-Online_RAW!L824,0)</f>
        <v>0</v>
      </c>
      <c r="L824" s="5">
        <f>0.0039*(Online_RAW!M824)</f>
        <v>26.9529</v>
      </c>
      <c r="M824" s="10">
        <f>Online_RAW!$N$2-Online_RAW!N824</f>
        <v>2.8602923076896332</v>
      </c>
      <c r="N824" s="5">
        <f>Online_RAW!C824*60</f>
        <v>179.94490909090919</v>
      </c>
      <c r="O824" s="5">
        <f>MAX(0, Online_RAW!D824*60)</f>
        <v>0</v>
      </c>
      <c r="P824" s="5">
        <f>_xlfn.IFNA(VLOOKUP(A824,Sampling!$D$7:$E$14,2,FALSE),0)</f>
        <v>0</v>
      </c>
      <c r="Q824">
        <f>_xlfn.IFNA(VLOOKUP(A824,Refill!$D$6:$G$8,2,FALSE),0)</f>
        <v>0</v>
      </c>
    </row>
    <row r="825" spans="1:17" x14ac:dyDescent="0.25">
      <c r="A825" s="5">
        <f>ROUND((Online_RAW!B825-General!$B$10)*24,3)</f>
        <v>13.717000000000001</v>
      </c>
      <c r="B825" s="5">
        <f>General!$B$12+Online_ANA!K825/1000+Online_ANA!L825/1000+Online_ANA!M825/1000/General!$B$22-SUM($P$2:P825)/1000/General!$B$24+SUM($Q$2:Q825)/1000/General!$B$24</f>
        <v>1.1097247889673025</v>
      </c>
      <c r="C825" s="5">
        <f>Online_RAW!K825</f>
        <v>19.783333333333299</v>
      </c>
      <c r="D825" s="5">
        <f>Online_RAW!J825</f>
        <v>0.68</v>
      </c>
      <c r="E825" s="5">
        <f>(1-F825/100-G825/100)/(1-C825/100-D825/100-General!$B$17/100)</f>
        <v>1.0006749076519319</v>
      </c>
      <c r="F825" s="5">
        <f>N825*General!$B$14/(N825+O825)+O825*100/(N825+O825)</f>
        <v>20.802639096309445</v>
      </c>
      <c r="G825" s="5">
        <f>N825*General!$B$15/(N825+O825)</f>
        <v>3.9998667123076037E-2</v>
      </c>
      <c r="H825" s="5">
        <f>(N825+O825)*(1/General!$B$20)*((F825/100)-E825*(C825/100))*1000/B825</f>
        <v>72.822333356403618</v>
      </c>
      <c r="I825" s="5">
        <f>(N825+O825)*(1/General!$B$20)*((D825/100)*E825-(G825/100))*1000/B825</f>
        <v>46.363768831200446</v>
      </c>
      <c r="J825" s="5">
        <f t="shared" ref="J825:J888" si="13">I825/H825</f>
        <v>0.63666964095051837</v>
      </c>
      <c r="K825" s="5">
        <f>MAX(Online_RAW!$L$2-Online_RAW!L825,0)</f>
        <v>0</v>
      </c>
      <c r="L825" s="5">
        <f>0.0039*(Online_RAW!M825)</f>
        <v>26.9529</v>
      </c>
      <c r="M825" s="10">
        <f>Online_RAW!$N$2-Online_RAW!N825</f>
        <v>3.0213589743598277</v>
      </c>
      <c r="N825" s="5">
        <f>Online_RAW!C825*60</f>
        <v>180.05563636363621</v>
      </c>
      <c r="O825" s="5">
        <f>MAX(0, Online_RAW!D825*60)</f>
        <v>6.0000000000000001E-3</v>
      </c>
      <c r="P825" s="5">
        <f>_xlfn.IFNA(VLOOKUP(A825,Sampling!$D$7:$E$14,2,FALSE),0)</f>
        <v>0</v>
      </c>
      <c r="Q825">
        <f>_xlfn.IFNA(VLOOKUP(A825,Refill!$D$6:$G$8,2,FALSE),0)</f>
        <v>0</v>
      </c>
    </row>
    <row r="826" spans="1:17" x14ac:dyDescent="0.25">
      <c r="A826" s="5">
        <f>ROUND((Online_RAW!B826-General!$B$10)*24,3)</f>
        <v>13.733000000000001</v>
      </c>
      <c r="B826" s="5">
        <f>General!$B$12+Online_ANA!K826/1000+Online_ANA!L826/1000+Online_ANA!M826/1000/General!$B$22-SUM($P$2:P826)/1000/General!$B$24+SUM($Q$2:Q826)/1000/General!$B$24</f>
        <v>1.1098353011997155</v>
      </c>
      <c r="C826" s="5">
        <f>Online_RAW!K826</f>
        <v>19.78</v>
      </c>
      <c r="D826" s="5">
        <f>Online_RAW!J826</f>
        <v>0.68</v>
      </c>
      <c r="E826" s="5">
        <f>(1-F826/100-G826/100)/(1-C826/100-D826/100-General!$B$17/100)</f>
        <v>1.0006660864745551</v>
      </c>
      <c r="F826" s="5">
        <f>N826*General!$B$14/(N826+O826)+O826*100/(N826+O826)</f>
        <v>20.8</v>
      </c>
      <c r="G826" s="5">
        <f>N826*General!$B$15/(N826+O826)</f>
        <v>0.04</v>
      </c>
      <c r="H826" s="5">
        <f>(N826+O826)*(1/General!$B$20)*((F826/100)-E826*(C826/100))*1000/B826</f>
        <v>72.846137245707226</v>
      </c>
      <c r="I826" s="5">
        <f>(N826+O826)*(1/General!$B$20)*((D826/100)*E826-(G826/100))*1000/B826</f>
        <v>46.338272793519863</v>
      </c>
      <c r="J826" s="5">
        <f t="shared" si="13"/>
        <v>0.63611159830235953</v>
      </c>
      <c r="K826" s="5">
        <f>MAX(Online_RAW!$L$2-Online_RAW!L826,0)</f>
        <v>0</v>
      </c>
      <c r="L826" s="5">
        <f>0.0039*(Online_RAW!M826)</f>
        <v>26.9529</v>
      </c>
      <c r="M826" s="10">
        <f>Online_RAW!$N$2-Online_RAW!N826</f>
        <v>3.141817307689962</v>
      </c>
      <c r="N826" s="5">
        <f>Online_RAW!C826*60</f>
        <v>179.98259999999999</v>
      </c>
      <c r="O826" s="5">
        <f>MAX(0, Online_RAW!D826*60)</f>
        <v>0</v>
      </c>
      <c r="P826" s="5">
        <f>_xlfn.IFNA(VLOOKUP(A826,Sampling!$D$7:$E$14,2,FALSE),0)</f>
        <v>0</v>
      </c>
      <c r="Q826">
        <f>_xlfn.IFNA(VLOOKUP(A826,Refill!$D$6:$G$8,2,FALSE),0)</f>
        <v>0</v>
      </c>
    </row>
    <row r="827" spans="1:17" x14ac:dyDescent="0.25">
      <c r="A827" s="5">
        <f>ROUND((Online_RAW!B827-General!$B$10)*24,3)</f>
        <v>13.75</v>
      </c>
      <c r="B827" s="5">
        <f>General!$B$12+Online_ANA!K827/1000+Online_ANA!L827/1000+Online_ANA!M827/1000/General!$B$22-SUM($P$2:P827)/1000/General!$B$24+SUM($Q$2:Q827)/1000/General!$B$24</f>
        <v>1.1100180611385502</v>
      </c>
      <c r="C827" s="5">
        <f>Online_RAW!K827</f>
        <v>19.78</v>
      </c>
      <c r="D827" s="5">
        <f>Online_RAW!J827</f>
        <v>0.67500000000000004</v>
      </c>
      <c r="E827" s="5">
        <f>(1-F827/100-G827/100)/(1-C827/100-D827/100-General!$B$17/100)</f>
        <v>1.0006028430857787</v>
      </c>
      <c r="F827" s="5">
        <f>N827*General!$B$14/(N827+O827)+O827*100/(N827+O827)</f>
        <v>20.8</v>
      </c>
      <c r="G827" s="5">
        <f>N827*General!$B$15/(N827+O827)</f>
        <v>0.04</v>
      </c>
      <c r="H827" s="5">
        <f>(N827+O827)*(1/General!$B$20)*((F827/100)-E827*(C827/100))*1000/B827</f>
        <v>72.954413152799432</v>
      </c>
      <c r="I827" s="5">
        <f>(N827+O827)*(1/General!$B$20)*((D827/100)*E827-(G827/100))*1000/B827</f>
        <v>45.984379905998786</v>
      </c>
      <c r="J827" s="5">
        <f t="shared" si="13"/>
        <v>0.63031663087586987</v>
      </c>
      <c r="K827" s="5">
        <f>MAX(Online_RAW!$L$2-Online_RAW!L827,0)</f>
        <v>0</v>
      </c>
      <c r="L827" s="5">
        <f>0.0039*(Online_RAW!M827)</f>
        <v>26.9529</v>
      </c>
      <c r="M827" s="10">
        <f>Online_RAW!$N$2-Online_RAW!N827</f>
        <v>3.341025641019769</v>
      </c>
      <c r="N827" s="5">
        <f>Online_RAW!C827*60</f>
        <v>180.05608695652199</v>
      </c>
      <c r="O827" s="5">
        <f>MAX(0, Online_RAW!D827*60)</f>
        <v>0</v>
      </c>
      <c r="P827" s="5">
        <f>_xlfn.IFNA(VLOOKUP(A827,Sampling!$D$7:$E$14,2,FALSE),0)</f>
        <v>0</v>
      </c>
      <c r="Q827">
        <f>_xlfn.IFNA(VLOOKUP(A827,Refill!$D$6:$G$8,2,FALSE),0)</f>
        <v>0</v>
      </c>
    </row>
    <row r="828" spans="1:17" x14ac:dyDescent="0.25">
      <c r="A828" s="5">
        <f>ROUND((Online_RAW!B828-General!$B$10)*24,3)</f>
        <v>13.766999999999999</v>
      </c>
      <c r="B828" s="5">
        <f>General!$B$12+Online_ANA!K828/1000+Online_ANA!L828/1000+Online_ANA!M828/1000/General!$B$22-SUM($P$2:P828)/1000/General!$B$24+SUM($Q$2:Q828)/1000/General!$B$24</f>
        <v>1.110144360832743</v>
      </c>
      <c r="C828" s="5">
        <f>Online_RAW!K828</f>
        <v>19.79</v>
      </c>
      <c r="D828" s="5">
        <f>Online_RAW!J828</f>
        <v>0.67500000000000004</v>
      </c>
      <c r="E828" s="5">
        <f>(1-F828/100-G828/100)/(1-C828/100-D828/100-General!$B$17/100)</f>
        <v>1.000629280236532</v>
      </c>
      <c r="F828" s="5">
        <f>N828*General!$B$14/(N828+O828)+O828*100/(N828+O828)</f>
        <v>20.807918788185443</v>
      </c>
      <c r="G828" s="5">
        <f>N828*General!$B$15/(N828+O828)</f>
        <v>3.9996000612027557E-2</v>
      </c>
      <c r="H828" s="5">
        <f>(N828+O828)*(1/General!$B$20)*((F828/100)-E828*(C828/100))*1000/B828</f>
        <v>72.745684794104591</v>
      </c>
      <c r="I828" s="5">
        <f>(N828+O828)*(1/General!$B$20)*((D828/100)*E828-(G828/100))*1000/B828</f>
        <v>45.973440413105997</v>
      </c>
      <c r="J828" s="5">
        <f t="shared" si="13"/>
        <v>0.63197481119638521</v>
      </c>
      <c r="K828" s="5">
        <f>MAX(Online_RAW!$L$2-Online_RAW!L828,0)</f>
        <v>0</v>
      </c>
      <c r="L828" s="5">
        <f>0.0039*(Online_RAW!M828)</f>
        <v>26.9529</v>
      </c>
      <c r="M828" s="10">
        <f>Online_RAW!$N$2-Online_RAW!N828</f>
        <v>3.4786923076899257</v>
      </c>
      <c r="N828" s="5">
        <f>Online_RAW!C828*60</f>
        <v>180.00954545454539</v>
      </c>
      <c r="O828" s="5">
        <f>MAX(0, Online_RAW!D828*60)</f>
        <v>1.7999999999999999E-2</v>
      </c>
      <c r="P828" s="5">
        <f>_xlfn.IFNA(VLOOKUP(A828,Sampling!$D$7:$E$14,2,FALSE),0)</f>
        <v>0</v>
      </c>
      <c r="Q828">
        <f>_xlfn.IFNA(VLOOKUP(A828,Refill!$D$6:$G$8,2,FALSE),0)</f>
        <v>0</v>
      </c>
    </row>
    <row r="829" spans="1:17" x14ac:dyDescent="0.25">
      <c r="A829" s="5">
        <f>ROUND((Online_RAW!B829-General!$B$10)*24,3)</f>
        <v>13.782999999999999</v>
      </c>
      <c r="B829" s="5">
        <f>General!$B$12+Online_ANA!K829/1000+Online_ANA!L829/1000+Online_ANA!M829/1000/General!$B$22-SUM($P$2:P829)/1000/General!$B$24+SUM($Q$2:Q829)/1000/General!$B$24</f>
        <v>1.1103143477265782</v>
      </c>
      <c r="C829" s="5">
        <f>Online_RAW!K829</f>
        <v>19.8</v>
      </c>
      <c r="D829" s="5">
        <f>Online_RAW!J829</f>
        <v>0.66</v>
      </c>
      <c r="E829" s="5">
        <f>(1-F829/100-G829/100)/(1-C829/100-D829/100-General!$B$17/100)</f>
        <v>1.0006341806977253</v>
      </c>
      <c r="F829" s="5">
        <f>N829*General!$B$14/(N829+O829)+O829*100/(N829+O829)</f>
        <v>20.802525255486394</v>
      </c>
      <c r="G829" s="5">
        <f>N829*General!$B$15/(N829+O829)</f>
        <v>3.9998724618441214E-2</v>
      </c>
      <c r="H829" s="5">
        <f>(N829+O829)*(1/General!$B$20)*((F829/100)-E829*(C829/100))*1000/B829</f>
        <v>71.601480134567211</v>
      </c>
      <c r="I829" s="5">
        <f>(N829+O829)*(1/General!$B$20)*((D829/100)*E829-(G829/100))*1000/B829</f>
        <v>44.873124212707104</v>
      </c>
      <c r="J829" s="5">
        <f t="shared" si="13"/>
        <v>0.62670665645979573</v>
      </c>
      <c r="K829" s="5">
        <f>MAX(Online_RAW!$L$2-Online_RAW!L829,0)</f>
        <v>0</v>
      </c>
      <c r="L829" s="5">
        <f>0.0039*(Online_RAW!M829)</f>
        <v>26.9529</v>
      </c>
      <c r="M829" s="10">
        <f>Online_RAW!$N$2-Online_RAW!N829</f>
        <v>3.6639780219702516</v>
      </c>
      <c r="N829" s="5">
        <f>Online_RAW!C829*60</f>
        <v>179.99154545454539</v>
      </c>
      <c r="O829" s="5">
        <f>MAX(0, Online_RAW!D829*60)</f>
        <v>5.7391304347826095E-3</v>
      </c>
      <c r="P829" s="5">
        <f>_xlfn.IFNA(VLOOKUP(A829,Sampling!$D$7:$E$14,2,FALSE),0)</f>
        <v>0</v>
      </c>
      <c r="Q829">
        <f>_xlfn.IFNA(VLOOKUP(A829,Refill!$D$6:$G$8,2,FALSE),0)</f>
        <v>0</v>
      </c>
    </row>
    <row r="830" spans="1:17" x14ac:dyDescent="0.25">
      <c r="A830" s="5">
        <f>ROUND((Online_RAW!B830-General!$B$10)*24,3)</f>
        <v>13.8</v>
      </c>
      <c r="B830" s="5">
        <f>General!$B$12+Online_ANA!K830/1000+Online_ANA!L830/1000+Online_ANA!M830/1000/General!$B$22-SUM($P$2:P830)/1000/General!$B$24+SUM($Q$2:Q830)/1000/General!$B$24</f>
        <v>1.110485071841917</v>
      </c>
      <c r="C830" s="5">
        <f>Online_RAW!K830</f>
        <v>19.79</v>
      </c>
      <c r="D830" s="5">
        <f>Online_RAW!J830</f>
        <v>0.65500000000000003</v>
      </c>
      <c r="E830" s="5">
        <f>(1-F830/100-G830/100)/(1-C830/100-D830/100-General!$B$17/100)</f>
        <v>1.0004763802875782</v>
      </c>
      <c r="F830" s="5">
        <f>N830*General!$B$14/(N830+O830)+O830*100/(N830+O830)</f>
        <v>20.8</v>
      </c>
      <c r="G830" s="5">
        <f>N830*General!$B$15/(N830+O830)</f>
        <v>0.04</v>
      </c>
      <c r="H830" s="5">
        <f>(N830+O830)*(1/General!$B$20)*((F830/100)-E830*(C830/100))*1000/B830</f>
        <v>72.342563630805941</v>
      </c>
      <c r="I830" s="5">
        <f>(N830+O830)*(1/General!$B$20)*((D830/100)*E830-(G830/100))*1000/B830</f>
        <v>44.487783292542431</v>
      </c>
      <c r="J830" s="5">
        <f t="shared" si="13"/>
        <v>0.61496000500593273</v>
      </c>
      <c r="K830" s="5">
        <f>MAX(Online_RAW!$L$2-Online_RAW!L830,0)</f>
        <v>0</v>
      </c>
      <c r="L830" s="5">
        <f>0.0039*(Online_RAW!M830)</f>
        <v>26.9529</v>
      </c>
      <c r="M830" s="10">
        <f>Online_RAW!$N$2-Online_RAW!N830</f>
        <v>3.8500673076896419</v>
      </c>
      <c r="N830" s="5">
        <f>Online_RAW!C830*60</f>
        <v>179.96060869565221</v>
      </c>
      <c r="O830" s="5">
        <f>MAX(0, Online_RAW!D830*60)</f>
        <v>0</v>
      </c>
      <c r="P830" s="5">
        <f>_xlfn.IFNA(VLOOKUP(A830,Sampling!$D$7:$E$14,2,FALSE),0)</f>
        <v>0</v>
      </c>
      <c r="Q830">
        <f>_xlfn.IFNA(VLOOKUP(A830,Refill!$D$6:$G$8,2,FALSE),0)</f>
        <v>0</v>
      </c>
    </row>
    <row r="831" spans="1:17" x14ac:dyDescent="0.25">
      <c r="A831" s="5">
        <f>ROUND((Online_RAW!B831-General!$B$10)*24,3)</f>
        <v>13.817</v>
      </c>
      <c r="B831" s="5">
        <f>General!$B$12+Online_ANA!K831/1000+Online_ANA!L831/1000+Online_ANA!M831/1000/General!$B$22-SUM($P$2:P831)/1000/General!$B$24+SUM($Q$2:Q831)/1000/General!$B$24</f>
        <v>1.1106169398337613</v>
      </c>
      <c r="C831" s="5">
        <f>Online_RAW!K831</f>
        <v>19.79</v>
      </c>
      <c r="D831" s="5">
        <f>Online_RAW!J831</f>
        <v>0.65500000000000003</v>
      </c>
      <c r="E831" s="5">
        <f>(1-F831/100-G831/100)/(1-C831/100-D831/100-General!$B$17/100)</f>
        <v>1.0004763802875782</v>
      </c>
      <c r="F831" s="5">
        <f>N831*General!$B$14/(N831+O831)+O831*100/(N831+O831)</f>
        <v>20.8</v>
      </c>
      <c r="G831" s="5">
        <f>N831*General!$B$15/(N831+O831)</f>
        <v>0.04</v>
      </c>
      <c r="H831" s="5">
        <f>(N831+O831)*(1/General!$B$20)*((F831/100)-E831*(C831/100))*1000/B831</f>
        <v>72.317536871771523</v>
      </c>
      <c r="I831" s="5">
        <f>(N831+O831)*(1/General!$B$20)*((D831/100)*E831-(G831/100))*1000/B831</f>
        <v>44.472392836681337</v>
      </c>
      <c r="J831" s="5">
        <f t="shared" si="13"/>
        <v>0.61496000500593273</v>
      </c>
      <c r="K831" s="5">
        <f>MAX(Online_RAW!$L$2-Online_RAW!L831,0)</f>
        <v>0</v>
      </c>
      <c r="L831" s="5">
        <f>0.0039*(Online_RAW!M831)</f>
        <v>26.9529</v>
      </c>
      <c r="M831" s="10">
        <f>Online_RAW!$N$2-Online_RAW!N831</f>
        <v>3.993803418799871</v>
      </c>
      <c r="N831" s="5">
        <f>Online_RAW!C831*60</f>
        <v>179.91971428571398</v>
      </c>
      <c r="O831" s="5">
        <f>MAX(0, Online_RAW!D831*60)</f>
        <v>0</v>
      </c>
      <c r="P831" s="5">
        <f>_xlfn.IFNA(VLOOKUP(A831,Sampling!$D$7:$E$14,2,FALSE),0)</f>
        <v>0</v>
      </c>
      <c r="Q831">
        <f>_xlfn.IFNA(VLOOKUP(A831,Refill!$D$6:$G$8,2,FALSE),0)</f>
        <v>0</v>
      </c>
    </row>
    <row r="832" spans="1:17" x14ac:dyDescent="0.25">
      <c r="A832" s="5">
        <f>ROUND((Online_RAW!B832-General!$B$10)*24,3)</f>
        <v>13.833</v>
      </c>
      <c r="B832" s="5">
        <f>General!$B$12+Online_ANA!K832/1000+Online_ANA!L832/1000+Online_ANA!M832/1000/General!$B$22-SUM($P$2:P832)/1000/General!$B$24+SUM($Q$2:Q832)/1000/General!$B$24</f>
        <v>1.1108344025758625</v>
      </c>
      <c r="C832" s="5">
        <f>Online_RAW!K832</f>
        <v>19.795999999999999</v>
      </c>
      <c r="D832" s="5">
        <f>Online_RAW!J832</f>
        <v>0.65500000000000003</v>
      </c>
      <c r="E832" s="5">
        <f>(1-F832/100-G832/100)/(1-C832/100-D832/100-General!$B$17/100)</f>
        <v>1.0005522541302387</v>
      </c>
      <c r="F832" s="5">
        <f>N832*General!$B$14/(N832+O832)+O832*100/(N832+O832)</f>
        <v>20.8</v>
      </c>
      <c r="G832" s="5">
        <f>N832*General!$B$15/(N832+O832)</f>
        <v>0.04</v>
      </c>
      <c r="H832" s="5">
        <f>(N832+O832)*(1/General!$B$20)*((F832/100)-E832*(C832/100))*1000/B832</f>
        <v>71.711036292811741</v>
      </c>
      <c r="I832" s="5">
        <f>(N832+O832)*(1/General!$B$20)*((D832/100)*E832-(G832/100))*1000/B832</f>
        <v>44.436278165264234</v>
      </c>
      <c r="J832" s="5">
        <f t="shared" si="13"/>
        <v>0.61965745389344618</v>
      </c>
      <c r="K832" s="5">
        <f>MAX(Online_RAW!$L$2-Online_RAW!L832,0)</f>
        <v>0</v>
      </c>
      <c r="L832" s="5">
        <f>0.0039*(Online_RAW!M832)</f>
        <v>27.03285</v>
      </c>
      <c r="M832" s="10">
        <f>Online_RAW!$N$2-Online_RAW!N832</f>
        <v>4.1436923076898893</v>
      </c>
      <c r="N832" s="5">
        <f>Online_RAW!C832*60</f>
        <v>179.79428571428582</v>
      </c>
      <c r="O832" s="5">
        <f>MAX(0, Online_RAW!D832*60)</f>
        <v>0</v>
      </c>
      <c r="P832" s="5">
        <f>_xlfn.IFNA(VLOOKUP(A832,Sampling!$D$7:$E$14,2,FALSE),0)</f>
        <v>0</v>
      </c>
      <c r="Q832">
        <f>_xlfn.IFNA(VLOOKUP(A832,Refill!$D$6:$G$8,2,FALSE),0)</f>
        <v>0</v>
      </c>
    </row>
    <row r="833" spans="1:17" x14ac:dyDescent="0.25">
      <c r="A833" s="5">
        <f>ROUND((Online_RAW!B833-General!$B$10)*24,3)</f>
        <v>13.85</v>
      </c>
      <c r="B833" s="5">
        <f>General!$B$12+Online_ANA!K833/1000+Online_ANA!L833/1000+Online_ANA!M833/1000/General!$B$22-SUM($P$2:P833)/1000/General!$B$24+SUM($Q$2:Q833)/1000/General!$B$24</f>
        <v>1.1110327785697429</v>
      </c>
      <c r="C833" s="5">
        <f>Online_RAW!K833</f>
        <v>19.795999999999999</v>
      </c>
      <c r="D833" s="5">
        <f>Online_RAW!J833</f>
        <v>0.64500000000000002</v>
      </c>
      <c r="E833" s="5">
        <f>(1-F833/100-G833/100)/(1-C833/100-D833/100-General!$B$17/100)</f>
        <v>1.0003774998467971</v>
      </c>
      <c r="F833" s="5">
        <f>N833*General!$B$14/(N833+O833)+O833*100/(N833+O833)</f>
        <v>20.80382407000932</v>
      </c>
      <c r="G833" s="5">
        <f>N833*General!$B$15/(N833+O833)</f>
        <v>3.9998068651510441E-2</v>
      </c>
      <c r="H833" s="5">
        <f>(N833+O833)*(1/General!$B$20)*((F833/100)-E833*(C833/100))*1000/B833</f>
        <v>72.381037962158189</v>
      </c>
      <c r="I833" s="5">
        <f>(N833+O833)*(1/General!$B$20)*((D833/100)*E833-(G833/100))*1000/B833</f>
        <v>43.792916680530837</v>
      </c>
      <c r="J833" s="5">
        <f t="shared" si="13"/>
        <v>0.60503300192277409</v>
      </c>
      <c r="K833" s="5">
        <f>MAX(Online_RAW!$L$2-Online_RAW!L833,0)</f>
        <v>0</v>
      </c>
      <c r="L833" s="5">
        <f>0.0039*(Online_RAW!M833)</f>
        <v>27.116699999999998</v>
      </c>
      <c r="M833" s="10">
        <f>Online_RAW!$N$2-Online_RAW!N833</f>
        <v>4.2685256410195507</v>
      </c>
      <c r="N833" s="5">
        <f>Online_RAW!C833*60</f>
        <v>180.176285714286</v>
      </c>
      <c r="O833" s="5">
        <f>MAX(0, Online_RAW!D833*60)</f>
        <v>8.6999999999999994E-3</v>
      </c>
      <c r="P833" s="5">
        <f>_xlfn.IFNA(VLOOKUP(A833,Sampling!$D$7:$E$14,2,FALSE),0)</f>
        <v>0</v>
      </c>
      <c r="Q833">
        <f>_xlfn.IFNA(VLOOKUP(A833,Refill!$D$6:$G$8,2,FALSE),0)</f>
        <v>0</v>
      </c>
    </row>
    <row r="834" spans="1:17" x14ac:dyDescent="0.25">
      <c r="A834" s="5">
        <f>ROUND((Online_RAW!B834-General!$B$10)*24,3)</f>
        <v>13.867000000000001</v>
      </c>
      <c r="B834" s="5">
        <f>General!$B$12+Online_ANA!K834/1000+Online_ANA!L834/1000+Online_ANA!M834/1000/General!$B$22-SUM($P$2:P834)/1000/General!$B$24+SUM($Q$2:Q834)/1000/General!$B$24</f>
        <v>1.1111953167960456</v>
      </c>
      <c r="C834" s="5">
        <f>Online_RAW!K834</f>
        <v>19.79</v>
      </c>
      <c r="D834" s="5">
        <f>Online_RAW!J834</f>
        <v>0.64500000000000002</v>
      </c>
      <c r="E834" s="5">
        <f>(1-F834/100-G834/100)/(1-C834/100-D834/100-General!$B$17/100)</f>
        <v>1.0003226862646279</v>
      </c>
      <c r="F834" s="5">
        <f>N834*General!$B$14/(N834+O834)+O834*100/(N834+O834)</f>
        <v>20.802158489057661</v>
      </c>
      <c r="G834" s="5">
        <f>N834*General!$B$15/(N834+O834)</f>
        <v>3.9998909854011284E-2</v>
      </c>
      <c r="H834" s="5">
        <f>(N834+O834)*(1/General!$B$20)*((F834/100)-E834*(C834/100))*1000/B834</f>
        <v>72.738845522795415</v>
      </c>
      <c r="I834" s="5">
        <f>(N834+O834)*(1/General!$B$20)*((D834/100)*E834-(G834/100))*1000/B834</f>
        <v>43.7695591646483</v>
      </c>
      <c r="J834" s="5">
        <f t="shared" si="13"/>
        <v>0.60173568675806777</v>
      </c>
      <c r="K834" s="5">
        <f>MAX(Online_RAW!$L$2-Online_RAW!L834,0)</f>
        <v>0</v>
      </c>
      <c r="L834" s="5">
        <f>0.0039*(Online_RAW!M834)</f>
        <v>27.116699999999998</v>
      </c>
      <c r="M834" s="10">
        <f>Online_RAW!$N$2-Online_RAW!N834</f>
        <v>4.4456923076895691</v>
      </c>
      <c r="N834" s="5">
        <f>Online_RAW!C834*60</f>
        <v>180.12109090909081</v>
      </c>
      <c r="O834" s="5">
        <f>MAX(0, Online_RAW!D834*60)</f>
        <v>4.9090909090909081E-3</v>
      </c>
      <c r="P834" s="5">
        <f>_xlfn.IFNA(VLOOKUP(A834,Sampling!$D$7:$E$14,2,FALSE),0)</f>
        <v>0</v>
      </c>
      <c r="Q834">
        <f>_xlfn.IFNA(VLOOKUP(A834,Refill!$D$6:$G$8,2,FALSE),0)</f>
        <v>0</v>
      </c>
    </row>
    <row r="835" spans="1:17" x14ac:dyDescent="0.25">
      <c r="A835" s="5">
        <f>ROUND((Online_RAW!B835-General!$B$10)*24,3)</f>
        <v>13.882999999999999</v>
      </c>
      <c r="B835" s="5">
        <f>General!$B$12+Online_ANA!K835/1000+Online_ANA!L835/1000+Online_ANA!M835/1000/General!$B$22-SUM($P$2:P835)/1000/General!$B$24+SUM($Q$2:Q835)/1000/General!$B$24</f>
        <v>1.1113237571630183</v>
      </c>
      <c r="C835" s="5">
        <f>Online_RAW!K835</f>
        <v>19.78</v>
      </c>
      <c r="D835" s="5">
        <f>Online_RAW!J835</f>
        <v>0.64</v>
      </c>
      <c r="E835" s="5">
        <f>(1-F835/100-G835/100)/(1-C835/100-D835/100-General!$B$17/100)</f>
        <v>1.0001603631009364</v>
      </c>
      <c r="F835" s="5">
        <f>N835*General!$B$14/(N835+O835)+O835*100/(N835+O835)</f>
        <v>20.8</v>
      </c>
      <c r="G835" s="5">
        <f>N835*General!$B$15/(N835+O835)</f>
        <v>0.04</v>
      </c>
      <c r="H835" s="5">
        <f>(N835+O835)*(1/General!$B$20)*((F835/100)-E835*(C835/100))*1000/B835</f>
        <v>73.489747618409154</v>
      </c>
      <c r="I835" s="5">
        <f>(N835+O835)*(1/General!$B$20)*((D835/100)*E835-(G835/100))*1000/B835</f>
        <v>43.371534049338365</v>
      </c>
      <c r="J835" s="5">
        <f t="shared" si="13"/>
        <v>0.59017122054279325</v>
      </c>
      <c r="K835" s="5">
        <f>MAX(Online_RAW!$L$2-Online_RAW!L835,0)</f>
        <v>0</v>
      </c>
      <c r="L835" s="5">
        <f>0.0039*(Online_RAW!M835)</f>
        <v>27.116699999999998</v>
      </c>
      <c r="M835" s="10">
        <f>Online_RAW!$N$2-Online_RAW!N835</f>
        <v>4.5856923076898966</v>
      </c>
      <c r="N835" s="5">
        <f>Online_RAW!C835*60</f>
        <v>180.02765217391322</v>
      </c>
      <c r="O835" s="5">
        <f>MAX(0, Online_RAW!D835*60)</f>
        <v>0</v>
      </c>
      <c r="P835" s="5">
        <f>_xlfn.IFNA(VLOOKUP(A835,Sampling!$D$7:$E$14,2,FALSE),0)</f>
        <v>0</v>
      </c>
      <c r="Q835">
        <f>_xlfn.IFNA(VLOOKUP(A835,Refill!$D$6:$G$8,2,FALSE),0)</f>
        <v>0</v>
      </c>
    </row>
    <row r="836" spans="1:17" x14ac:dyDescent="0.25">
      <c r="A836" s="5">
        <f>ROUND((Online_RAW!B836-General!$B$10)*24,3)</f>
        <v>13.9</v>
      </c>
      <c r="B836" s="5">
        <f>General!$B$12+Online_ANA!K836/1000+Online_ANA!L836/1000+Online_ANA!M836/1000/General!$B$22-SUM($P$2:P836)/1000/General!$B$24+SUM($Q$2:Q836)/1000/General!$B$24</f>
        <v>1.1114855037073574</v>
      </c>
      <c r="C836" s="5">
        <f>Online_RAW!K836</f>
        <v>19.78</v>
      </c>
      <c r="D836" s="5">
        <f>Online_RAW!J836</f>
        <v>0.65</v>
      </c>
      <c r="E836" s="5">
        <f>(1-F836/100-G836/100)/(1-C836/100-D836/100-General!$B$17/100)</f>
        <v>1.0002867460159315</v>
      </c>
      <c r="F836" s="5">
        <f>N836*General!$B$14/(N836+O836)+O836*100/(N836+O836)</f>
        <v>20.8</v>
      </c>
      <c r="G836" s="5">
        <f>N836*General!$B$15/(N836+O836)</f>
        <v>0.04</v>
      </c>
      <c r="H836" s="5">
        <f>(N836+O836)*(1/General!$B$20)*((F836/100)-E836*(C836/100))*1000/B836</f>
        <v>73.246395500763725</v>
      </c>
      <c r="I836" s="5">
        <f>(N836+O836)*(1/General!$B$20)*((D836/100)*E836-(G836/100))*1000/B836</f>
        <v>44.062616885912313</v>
      </c>
      <c r="J836" s="5">
        <f t="shared" si="13"/>
        <v>0.60156703390889565</v>
      </c>
      <c r="K836" s="5">
        <f>MAX(Online_RAW!$L$2-Online_RAW!L836,0)</f>
        <v>0</v>
      </c>
      <c r="L836" s="5">
        <f>0.0039*(Online_RAW!M836)</f>
        <v>27.196259999999999</v>
      </c>
      <c r="M836" s="10">
        <f>Online_RAW!$N$2-Online_RAW!N836</f>
        <v>4.6752756410196525</v>
      </c>
      <c r="N836" s="5">
        <f>Online_RAW!C836*60</f>
        <v>179.8999090909092</v>
      </c>
      <c r="O836" s="5">
        <f>MAX(0, Online_RAW!D836*60)</f>
        <v>0</v>
      </c>
      <c r="P836" s="5">
        <f>_xlfn.IFNA(VLOOKUP(A836,Sampling!$D$7:$E$14,2,FALSE),0)</f>
        <v>0</v>
      </c>
      <c r="Q836">
        <f>_xlfn.IFNA(VLOOKUP(A836,Refill!$D$6:$G$8,2,FALSE),0)</f>
        <v>0</v>
      </c>
    </row>
    <row r="837" spans="1:17" x14ac:dyDescent="0.25">
      <c r="A837" s="5">
        <f>ROUND((Online_RAW!B837-General!$B$10)*24,3)</f>
        <v>13.917</v>
      </c>
      <c r="B837" s="5">
        <f>General!$B$12+Online_ANA!K837/1000+Online_ANA!L837/1000+Online_ANA!M837/1000/General!$B$22-SUM($P$2:P837)/1000/General!$B$24+SUM($Q$2:Q837)/1000/General!$B$24</f>
        <v>1.1116574456033854</v>
      </c>
      <c r="C837" s="5">
        <f>Online_RAW!K837</f>
        <v>19.77</v>
      </c>
      <c r="D837" s="5">
        <f>Online_RAW!J837</f>
        <v>0.64500000000000002</v>
      </c>
      <c r="E837" s="5">
        <f>(1-F837/100-G837/100)/(1-C837/100-D837/100-General!$B$17/100)</f>
        <v>1.0000971836187293</v>
      </c>
      <c r="F837" s="5">
        <f>N837*General!$B$14/(N837+O837)+O837*100/(N837+O837)</f>
        <v>20.8</v>
      </c>
      <c r="G837" s="5">
        <f>N837*General!$B$15/(N837+O837)</f>
        <v>0.04</v>
      </c>
      <c r="H837" s="5">
        <f>(N837+O837)*(1/General!$B$20)*((F837/100)-E837*(C837/100))*1000/B837</f>
        <v>74.223629315434295</v>
      </c>
      <c r="I837" s="5">
        <f>(N837+O837)*(1/General!$B$20)*((D837/100)*E837-(G837/100))*1000/B837</f>
        <v>43.683376776209592</v>
      </c>
      <c r="J837" s="5">
        <f t="shared" si="13"/>
        <v>0.58853733210167791</v>
      </c>
      <c r="K837" s="5">
        <f>MAX(Online_RAW!$L$2-Online_RAW!L837,0)</f>
        <v>0</v>
      </c>
      <c r="L837" s="5">
        <f>0.0039*(Online_RAW!M837)</f>
        <v>27.196259999999999</v>
      </c>
      <c r="M837" s="10">
        <f>Online_RAW!$N$2-Online_RAW!N837</f>
        <v>4.8626923076899402</v>
      </c>
      <c r="N837" s="5">
        <f>Online_RAW!C837*60</f>
        <v>179.88965217391322</v>
      </c>
      <c r="O837" s="5">
        <f>MAX(0, Online_RAW!D837*60)</f>
        <v>0</v>
      </c>
      <c r="P837" s="5">
        <f>_xlfn.IFNA(VLOOKUP(A837,Sampling!$D$7:$E$14,2,FALSE),0)</f>
        <v>0</v>
      </c>
      <c r="Q837">
        <f>_xlfn.IFNA(VLOOKUP(A837,Refill!$D$6:$G$8,2,FALSE),0)</f>
        <v>0</v>
      </c>
    </row>
    <row r="838" spans="1:17" x14ac:dyDescent="0.25">
      <c r="A838" s="5">
        <f>ROUND((Online_RAW!B838-General!$B$10)*24,3)</f>
        <v>13.933</v>
      </c>
      <c r="B838" s="5">
        <f>General!$B$12+Online_ANA!K838/1000+Online_ANA!L838/1000+Online_ANA!M838/1000/General!$B$22-SUM($P$2:P838)/1000/General!$B$24+SUM($Q$2:Q838)/1000/General!$B$24</f>
        <v>1.111894081118165</v>
      </c>
      <c r="C838" s="5">
        <f>Online_RAW!K838</f>
        <v>19.774999999999999</v>
      </c>
      <c r="D838" s="5">
        <f>Online_RAW!J838</f>
        <v>0.64500000000000002</v>
      </c>
      <c r="E838" s="5">
        <f>(1-F838/100-G838/100)/(1-C838/100-D838/100-General!$B$17/100)</f>
        <v>1.0001487819302488</v>
      </c>
      <c r="F838" s="5">
        <f>N838*General!$B$14/(N838+O838)+O838*100/(N838+O838)</f>
        <v>20.800917081652386</v>
      </c>
      <c r="G838" s="5">
        <f>N838*General!$B$15/(N838+O838)</f>
        <v>3.9999536827448293E-2</v>
      </c>
      <c r="H838" s="5">
        <f>(N838+O838)*(1/General!$B$20)*((F838/100)-E838*(C838/100))*1000/B838</f>
        <v>73.979736153989407</v>
      </c>
      <c r="I838" s="5">
        <f>(N838+O838)*(1/General!$B$20)*((D838/100)*E838-(G838/100))*1000/B838</f>
        <v>43.759503018930559</v>
      </c>
      <c r="J838" s="5">
        <f t="shared" si="13"/>
        <v>0.59150661105150204</v>
      </c>
      <c r="K838" s="5">
        <f>MAX(Online_RAW!$L$2-Online_RAW!L838,0)</f>
        <v>0</v>
      </c>
      <c r="L838" s="5">
        <f>0.0039*(Online_RAW!M838)</f>
        <v>27.2805</v>
      </c>
      <c r="M838" s="10">
        <f>Online_RAW!$N$2-Online_RAW!N838</f>
        <v>5.0288034187997255</v>
      </c>
      <c r="N838" s="5">
        <f>Online_RAW!C838*60</f>
        <v>180.22936363636381</v>
      </c>
      <c r="O838" s="5">
        <f>MAX(0, Online_RAW!D838*60)</f>
        <v>2.086956521739132E-3</v>
      </c>
      <c r="P838" s="5">
        <f>_xlfn.IFNA(VLOOKUP(A838,Sampling!$D$7:$E$14,2,FALSE),0)</f>
        <v>0</v>
      </c>
      <c r="Q838">
        <f>_xlfn.IFNA(VLOOKUP(A838,Refill!$D$6:$G$8,2,FALSE),0)</f>
        <v>0</v>
      </c>
    </row>
    <row r="839" spans="1:17" x14ac:dyDescent="0.25">
      <c r="A839" s="5">
        <f>ROUND((Online_RAW!B839-General!$B$10)*24,3)</f>
        <v>13.95</v>
      </c>
      <c r="B839" s="5">
        <f>General!$B$12+Online_ANA!K839/1000+Online_ANA!L839/1000+Online_ANA!M839/1000/General!$B$22-SUM($P$2:P839)/1000/General!$B$24+SUM($Q$2:Q839)/1000/General!$B$24</f>
        <v>1.1121117380280274</v>
      </c>
      <c r="C839" s="5">
        <f>Online_RAW!K839</f>
        <v>19.774999999999999</v>
      </c>
      <c r="D839" s="5">
        <f>Online_RAW!J839</f>
        <v>0.64500000000000002</v>
      </c>
      <c r="E839" s="5">
        <f>(1-F839/100-G839/100)/(1-C839/100-D839/100-General!$B$17/100)</f>
        <v>1.0001603631009364</v>
      </c>
      <c r="F839" s="5">
        <f>N839*General!$B$14/(N839+O839)+O839*100/(N839+O839)</f>
        <v>20.8</v>
      </c>
      <c r="G839" s="5">
        <f>N839*General!$B$15/(N839+O839)</f>
        <v>0.04</v>
      </c>
      <c r="H839" s="5">
        <f>(N839+O839)*(1/General!$B$20)*((F839/100)-E839*(C839/100))*1000/B839</f>
        <v>73.75318364296389</v>
      </c>
      <c r="I839" s="5">
        <f>(N839+O839)*(1/General!$B$20)*((D839/100)*E839-(G839/100))*1000/B839</f>
        <v>43.674932479951543</v>
      </c>
      <c r="J839" s="5">
        <f t="shared" si="13"/>
        <v>0.59217691118772697</v>
      </c>
      <c r="K839" s="5">
        <f>MAX(Online_RAW!$L$2-Online_RAW!L839,0)</f>
        <v>0</v>
      </c>
      <c r="L839" s="5">
        <f>0.0039*(Online_RAW!M839)</f>
        <v>27.2805</v>
      </c>
      <c r="M839" s="10">
        <f>Online_RAW!$N$2-Online_RAW!N839</f>
        <v>5.2660494505498718</v>
      </c>
      <c r="N839" s="5">
        <f>Online_RAW!C839*60</f>
        <v>179.91626086956541</v>
      </c>
      <c r="O839" s="5">
        <f>MAX(0, Online_RAW!D839*60)</f>
        <v>0</v>
      </c>
      <c r="P839" s="5">
        <f>_xlfn.IFNA(VLOOKUP(A839,Sampling!$D$7:$E$14,2,FALSE),0)</f>
        <v>0</v>
      </c>
      <c r="Q839">
        <f>_xlfn.IFNA(VLOOKUP(A839,Refill!$D$6:$G$8,2,FALSE),0)</f>
        <v>0</v>
      </c>
    </row>
    <row r="840" spans="1:17" x14ac:dyDescent="0.25">
      <c r="A840" s="5">
        <f>ROUND((Online_RAW!B840-General!$B$10)*24,3)</f>
        <v>13.967000000000001</v>
      </c>
      <c r="B840" s="5">
        <f>General!$B$12+Online_ANA!K840/1000+Online_ANA!L840/1000+Online_ANA!M840/1000/General!$B$22-SUM($P$2:P840)/1000/General!$B$24+SUM($Q$2:Q840)/1000/General!$B$24</f>
        <v>1.1123531282222388</v>
      </c>
      <c r="C840" s="5">
        <f>Online_RAW!K840</f>
        <v>19.77</v>
      </c>
      <c r="D840" s="5">
        <f>Online_RAW!J840</f>
        <v>0.64500000000000002</v>
      </c>
      <c r="E840" s="5">
        <f>(1-F840/100-G840/100)/(1-C840/100-D840/100-General!$B$17/100)</f>
        <v>0.99998146301985946</v>
      </c>
      <c r="F840" s="5">
        <f>N840*General!$B$14/(N840+O840)+O840*100/(N840+O840)</f>
        <v>20.809164180822226</v>
      </c>
      <c r="G840" s="5">
        <f>N840*General!$B$15/(N840+O840)</f>
        <v>3.9995371625847362E-2</v>
      </c>
      <c r="H840" s="5">
        <f>(N840+O840)*(1/General!$B$20)*((F840/100)-E840*(C840/100))*1000/B840</f>
        <v>75.15564409272308</v>
      </c>
      <c r="I840" s="5">
        <f>(N840+O840)*(1/General!$B$20)*((D840/100)*E840-(G840/100))*1000/B840</f>
        <v>43.73956038191627</v>
      </c>
      <c r="J840" s="5">
        <f t="shared" si="13"/>
        <v>0.58198636855473829</v>
      </c>
      <c r="K840" s="5">
        <f>MAX(Online_RAW!$L$2-Online_RAW!L840,0)</f>
        <v>0</v>
      </c>
      <c r="L840" s="5">
        <f>0.0039*(Online_RAW!M840)</f>
        <v>27.320799999999988</v>
      </c>
      <c r="M840" s="10">
        <f>Online_RAW!$N$2-Online_RAW!N840</f>
        <v>5.4852377622401036</v>
      </c>
      <c r="N840" s="5">
        <f>Online_RAW!C840*60</f>
        <v>180.2337391304346</v>
      </c>
      <c r="O840" s="5">
        <f>MAX(0, Online_RAW!D840*60)</f>
        <v>2.085714285714288E-2</v>
      </c>
      <c r="P840" s="5">
        <f>_xlfn.IFNA(VLOOKUP(A840,Sampling!$D$7:$E$14,2,FALSE),0)</f>
        <v>0</v>
      </c>
      <c r="Q840">
        <f>_xlfn.IFNA(VLOOKUP(A840,Refill!$D$6:$G$8,2,FALSE),0)</f>
        <v>0</v>
      </c>
    </row>
    <row r="841" spans="1:17" x14ac:dyDescent="0.25">
      <c r="A841" s="5">
        <f>ROUND((Online_RAW!B841-General!$B$10)*24,3)</f>
        <v>13.983000000000001</v>
      </c>
      <c r="B841" s="5">
        <f>General!$B$12+Online_ANA!K841/1000+Online_ANA!L841/1000+Online_ANA!M841/1000/General!$B$22-SUM($P$2:P841)/1000/General!$B$24+SUM($Q$2:Q841)/1000/General!$B$24</f>
        <v>1.112641418325101</v>
      </c>
      <c r="C841" s="5">
        <f>Online_RAW!K841</f>
        <v>19.760000000000002</v>
      </c>
      <c r="D841" s="5">
        <f>Online_RAW!J841</f>
        <v>0.64500000000000002</v>
      </c>
      <c r="E841" s="5">
        <f>(1-F841/100-G841/100)/(1-C841/100-D841/100-General!$B$17/100)</f>
        <v>0.99985971013412256</v>
      </c>
      <c r="F841" s="5">
        <f>N841*General!$B$14/(N841+O841)+O841*100/(N841+O841)</f>
        <v>20.80880242288913</v>
      </c>
      <c r="G841" s="5">
        <f>N841*General!$B$15/(N841+O841)</f>
        <v>3.9995554331874177E-2</v>
      </c>
      <c r="H841" s="5">
        <f>(N841+O841)*(1/General!$B$20)*((F841/100)-E841*(C841/100))*1000/B841</f>
        <v>75.87844547521803</v>
      </c>
      <c r="I841" s="5">
        <f>(N841+O841)*(1/General!$B$20)*((D841/100)*E841-(G841/100))*1000/B841</f>
        <v>43.648765372728114</v>
      </c>
      <c r="J841" s="5">
        <f t="shared" si="13"/>
        <v>0.57524590941947862</v>
      </c>
      <c r="K841" s="5">
        <f>MAX(Online_RAW!$L$2-Online_RAW!L841,0)</f>
        <v>0</v>
      </c>
      <c r="L841" s="5">
        <f>0.0039*(Online_RAW!M841)</f>
        <v>27.444299999999998</v>
      </c>
      <c r="M841" s="10">
        <f>Online_RAW!$N$2-Online_RAW!N841</f>
        <v>5.6648589743599587</v>
      </c>
      <c r="N841" s="5">
        <f>Online_RAW!C841*60</f>
        <v>179.93045454545461</v>
      </c>
      <c r="O841" s="5">
        <f>MAX(0, Online_RAW!D841*60)</f>
        <v>1.999999999999998E-2</v>
      </c>
      <c r="P841" s="5">
        <f>_xlfn.IFNA(VLOOKUP(A841,Sampling!$D$7:$E$14,2,FALSE),0)</f>
        <v>0</v>
      </c>
      <c r="Q841">
        <f>_xlfn.IFNA(VLOOKUP(A841,Refill!$D$6:$G$8,2,FALSE),0)</f>
        <v>0</v>
      </c>
    </row>
    <row r="842" spans="1:17" x14ac:dyDescent="0.25">
      <c r="A842" s="5">
        <f>ROUND((Online_RAW!B842-General!$B$10)*24,3)</f>
        <v>14</v>
      </c>
      <c r="B842" s="5">
        <f>General!$B$12+Online_ANA!K842/1000+Online_ANA!L842/1000+Online_ANA!M842/1000/General!$B$22-SUM($P$2:P842)/1000/General!$B$24+SUM($Q$2:Q842)/1000/General!$B$24</f>
        <v>1.1127208198104588</v>
      </c>
      <c r="C842" s="5">
        <f>Online_RAW!K842</f>
        <v>19.765000000000001</v>
      </c>
      <c r="D842" s="5">
        <f>Online_RAW!J842</f>
        <v>0.65</v>
      </c>
      <c r="E842" s="5">
        <f>(1-F842/100-G842/100)/(1-C842/100-D842/100-General!$B$17/100)</f>
        <v>1.0000971836187293</v>
      </c>
      <c r="F842" s="5">
        <f>N842*General!$B$14/(N842+O842)+O842*100/(N842+O842)</f>
        <v>20.8</v>
      </c>
      <c r="G842" s="5">
        <f>N842*General!$B$15/(N842+O842)</f>
        <v>0.04</v>
      </c>
      <c r="H842" s="5">
        <f>(N842+O842)*(1/General!$B$20)*((F842/100)-E842*(C842/100))*1000/B842</f>
        <v>74.540167695193816</v>
      </c>
      <c r="I842" s="5">
        <f>(N842+O842)*(1/General!$B$20)*((D842/100)*E842-(G842/100))*1000/B842</f>
        <v>44.018127995082082</v>
      </c>
      <c r="J842" s="5">
        <f t="shared" si="13"/>
        <v>0.59052896386118903</v>
      </c>
      <c r="K842" s="5">
        <f>MAX(Online_RAW!$L$2-Online_RAW!L842,0)</f>
        <v>0</v>
      </c>
      <c r="L842" s="5">
        <f>0.0039*(Online_RAW!M842)</f>
        <v>27.444299999999998</v>
      </c>
      <c r="M842" s="10">
        <f>Online_RAW!$N$2-Online_RAW!N842</f>
        <v>5.7514065934001337</v>
      </c>
      <c r="N842" s="5">
        <f>Online_RAW!C842*60</f>
        <v>179.9543478260868</v>
      </c>
      <c r="O842" s="5">
        <f>MAX(0, Online_RAW!D842*60)</f>
        <v>0</v>
      </c>
      <c r="P842" s="5">
        <f>_xlfn.IFNA(VLOOKUP(A842,Sampling!$D$7:$E$14,2,FALSE),0)</f>
        <v>0</v>
      </c>
      <c r="Q842">
        <f>_xlfn.IFNA(VLOOKUP(A842,Refill!$D$6:$G$8,2,FALSE),0)</f>
        <v>0</v>
      </c>
    </row>
    <row r="843" spans="1:17" x14ac:dyDescent="0.25">
      <c r="A843" s="5">
        <f>ROUND((Online_RAW!B843-General!$B$10)*24,3)</f>
        <v>14.016999999999999</v>
      </c>
      <c r="B843" s="5">
        <f>General!$B$12+Online_ANA!K843/1000+Online_ANA!L843/1000+Online_ANA!M843/1000/General!$B$22-SUM($P$2:P843)/1000/General!$B$24+SUM($Q$2:Q843)/1000/General!$B$24</f>
        <v>1.1128628250529264</v>
      </c>
      <c r="C843" s="5">
        <f>Online_RAW!K843</f>
        <v>19.77</v>
      </c>
      <c r="D843" s="5">
        <f>Online_RAW!J843</f>
        <v>0.65</v>
      </c>
      <c r="E843" s="5">
        <f>(1-F843/100-G843/100)/(1-C843/100-D843/100-General!$B$17/100)</f>
        <v>1.0001603631009364</v>
      </c>
      <c r="F843" s="5">
        <f>N843*General!$B$14/(N843+O843)+O843*100/(N843+O843)</f>
        <v>20.8</v>
      </c>
      <c r="G843" s="5">
        <f>N843*General!$B$15/(N843+O843)</f>
        <v>0.04</v>
      </c>
      <c r="H843" s="5">
        <f>(N843+O843)*(1/General!$B$20)*((F843/100)-E843*(C843/100))*1000/B843</f>
        <v>74.103873690845717</v>
      </c>
      <c r="I843" s="5">
        <f>(N843+O843)*(1/General!$B$20)*((D843/100)*E843-(G843/100))*1000/B843</f>
        <v>44.029784783719506</v>
      </c>
      <c r="J843" s="5">
        <f t="shared" si="13"/>
        <v>0.59416306585277257</v>
      </c>
      <c r="K843" s="5">
        <f>MAX(Online_RAW!$L$2-Online_RAW!L843,0)</f>
        <v>0</v>
      </c>
      <c r="L843" s="5">
        <f>0.0039*(Online_RAW!M843)</f>
        <v>27.444299999999998</v>
      </c>
      <c r="M843" s="10">
        <f>Online_RAW!$N$2-Online_RAW!N843</f>
        <v>5.9061923076897074</v>
      </c>
      <c r="N843" s="5">
        <f>Online_RAW!C843*60</f>
        <v>180.0128571428574</v>
      </c>
      <c r="O843" s="5">
        <f>MAX(0, Online_RAW!D843*60)</f>
        <v>0</v>
      </c>
      <c r="P843" s="5">
        <f>_xlfn.IFNA(VLOOKUP(A843,Sampling!$D$7:$E$14,2,FALSE),0)</f>
        <v>0</v>
      </c>
      <c r="Q843">
        <f>_xlfn.IFNA(VLOOKUP(A843,Refill!$D$6:$G$8,2,FALSE),0)</f>
        <v>0</v>
      </c>
    </row>
    <row r="844" spans="1:17" x14ac:dyDescent="0.25">
      <c r="A844" s="5">
        <f>ROUND((Online_RAW!B844-General!$B$10)*24,3)</f>
        <v>14.032999999999999</v>
      </c>
      <c r="B844" s="5">
        <f>General!$B$12+Online_ANA!K844/1000+Online_ANA!L844/1000+Online_ANA!M844/1000/General!$B$22-SUM($P$2:P844)/1000/General!$B$24+SUM($Q$2:Q844)/1000/General!$B$24</f>
        <v>1.1130786507409995</v>
      </c>
      <c r="C844" s="5">
        <f>Online_RAW!K844</f>
        <v>19.774999999999999</v>
      </c>
      <c r="D844" s="5">
        <f>Online_RAW!J844</f>
        <v>0.65</v>
      </c>
      <c r="E844" s="5">
        <f>(1-F844/100-G844/100)/(1-C844/100-D844/100-General!$B$17/100)</f>
        <v>1.0001705115423056</v>
      </c>
      <c r="F844" s="5">
        <f>N844*General!$B$14/(N844+O844)+O844*100/(N844+O844)</f>
        <v>20.804199751832847</v>
      </c>
      <c r="G844" s="5">
        <f>N844*General!$B$15/(N844+O844)</f>
        <v>3.9997878913215733E-2</v>
      </c>
      <c r="H844" s="5">
        <f>(N844+O844)*(1/General!$B$20)*((F844/100)-E844*(C844/100))*1000/B844</f>
        <v>74.016312966810332</v>
      </c>
      <c r="I844" s="5">
        <f>(N844+O844)*(1/General!$B$20)*((D844/100)*E844-(G844/100))*1000/B844</f>
        <v>44.021333335329494</v>
      </c>
      <c r="J844" s="5">
        <f t="shared" si="13"/>
        <v>0.59475177255950462</v>
      </c>
      <c r="K844" s="5">
        <f>MAX(Online_RAW!$L$2-Online_RAW!L844,0)</f>
        <v>0</v>
      </c>
      <c r="L844" s="5">
        <f>0.0039*(Online_RAW!M844)</f>
        <v>27.444299999999998</v>
      </c>
      <c r="M844" s="10">
        <f>Online_RAW!$N$2-Online_RAW!N844</f>
        <v>6.1414423076894309</v>
      </c>
      <c r="N844" s="5">
        <f>Online_RAW!C844*60</f>
        <v>180.00109090909081</v>
      </c>
      <c r="O844" s="5">
        <f>MAX(0, Online_RAW!D844*60)</f>
        <v>9.5454545454545393E-3</v>
      </c>
      <c r="P844" s="5">
        <f>_xlfn.IFNA(VLOOKUP(A844,Sampling!$D$7:$E$14,2,FALSE),0)</f>
        <v>0</v>
      </c>
      <c r="Q844">
        <f>_xlfn.IFNA(VLOOKUP(A844,Refill!$D$6:$G$8,2,FALSE),0)</f>
        <v>0</v>
      </c>
    </row>
    <row r="845" spans="1:17" x14ac:dyDescent="0.25">
      <c r="A845" s="5">
        <f>ROUND((Online_RAW!B845-General!$B$10)*24,3)</f>
        <v>14.05</v>
      </c>
      <c r="B845" s="5">
        <f>General!$B$12+Online_ANA!K845/1000+Online_ANA!L845/1000+Online_ANA!M845/1000/General!$B$22-SUM($P$2:P845)/1000/General!$B$24+SUM($Q$2:Q845)/1000/General!$B$24</f>
        <v>1.1132607764290732</v>
      </c>
      <c r="C845" s="5">
        <f>Online_RAW!K845</f>
        <v>19.774999999999999</v>
      </c>
      <c r="D845" s="5">
        <f>Online_RAW!J845</f>
        <v>0.64500000000000002</v>
      </c>
      <c r="E845" s="5">
        <f>(1-F845/100-G845/100)/(1-C845/100-D845/100-General!$B$17/100)</f>
        <v>1.0001603631009364</v>
      </c>
      <c r="F845" s="5">
        <f>N845*General!$B$14/(N845+O845)+O845*100/(N845+O845)</f>
        <v>20.8</v>
      </c>
      <c r="G845" s="5">
        <f>N845*General!$B$15/(N845+O845)</f>
        <v>0.04</v>
      </c>
      <c r="H845" s="5">
        <f>(N845+O845)*(1/General!$B$20)*((F845/100)-E845*(C845/100))*1000/B845</f>
        <v>73.688653589264305</v>
      </c>
      <c r="I845" s="5">
        <f>(N845+O845)*(1/General!$B$20)*((D845/100)*E845-(G845/100))*1000/B845</f>
        <v>43.636719272072938</v>
      </c>
      <c r="J845" s="5">
        <f t="shared" si="13"/>
        <v>0.59217691118772686</v>
      </c>
      <c r="K845" s="5">
        <f>MAX(Online_RAW!$L$2-Online_RAW!L845,0)</f>
        <v>0</v>
      </c>
      <c r="L845" s="5">
        <f>0.0039*(Online_RAW!M845)</f>
        <v>27.5106</v>
      </c>
      <c r="M845" s="10">
        <f>Online_RAW!$N$2-Online_RAW!N845</f>
        <v>6.2676923076896855</v>
      </c>
      <c r="N845" s="5">
        <f>Online_RAW!C845*60</f>
        <v>179.94457142857141</v>
      </c>
      <c r="O845" s="5">
        <f>MAX(0, Online_RAW!D845*60)</f>
        <v>0</v>
      </c>
      <c r="P845" s="5">
        <f>_xlfn.IFNA(VLOOKUP(A845,Sampling!$D$7:$E$14,2,FALSE),0)</f>
        <v>0</v>
      </c>
      <c r="Q845">
        <f>_xlfn.IFNA(VLOOKUP(A845,Refill!$D$6:$G$8,2,FALSE),0)</f>
        <v>0</v>
      </c>
    </row>
    <row r="846" spans="1:17" x14ac:dyDescent="0.25">
      <c r="A846" s="5">
        <f>ROUND((Online_RAW!B846-General!$B$10)*24,3)</f>
        <v>14.067</v>
      </c>
      <c r="B846" s="5">
        <f>General!$B$12+Online_ANA!K846/1000+Online_ANA!L846/1000+Online_ANA!M846/1000/General!$B$22-SUM($P$2:P846)/1000/General!$B$24+SUM($Q$2:Q846)/1000/General!$B$24</f>
        <v>1.1135145098736143</v>
      </c>
      <c r="C846" s="5">
        <f>Online_RAW!K846</f>
        <v>19.774999999999999</v>
      </c>
      <c r="D846" s="5">
        <f>Online_RAW!J846</f>
        <v>0.64</v>
      </c>
      <c r="E846" s="5">
        <f>(1-F846/100-G846/100)/(1-C846/100-D846/100-General!$B$17/100)</f>
        <v>1.0000971836187293</v>
      </c>
      <c r="F846" s="5">
        <f>N846*General!$B$14/(N846+O846)+O846*100/(N846+O846)</f>
        <v>20.8</v>
      </c>
      <c r="G846" s="5">
        <f>N846*General!$B$15/(N846+O846)</f>
        <v>0.04</v>
      </c>
      <c r="H846" s="5">
        <f>(N846+O846)*(1/General!$B$20)*((F846/100)-E846*(C846/100))*1000/B846</f>
        <v>73.83791407335714</v>
      </c>
      <c r="I846" s="5">
        <f>(N846+O846)*(1/General!$B$20)*((D846/100)*E846-(G846/100))*1000/B846</f>
        <v>43.307873475670775</v>
      </c>
      <c r="J846" s="5">
        <f t="shared" si="13"/>
        <v>0.58652623139712323</v>
      </c>
      <c r="K846" s="5">
        <f>MAX(Online_RAW!$L$2-Online_RAW!L846,0)</f>
        <v>0</v>
      </c>
      <c r="L846" s="5">
        <f>0.0039*(Online_RAW!M846)</f>
        <v>27.604199999999999</v>
      </c>
      <c r="M846" s="10">
        <f>Online_RAW!$N$2-Online_RAW!N846</f>
        <v>6.4422377622395288</v>
      </c>
      <c r="N846" s="5">
        <f>Online_RAW!C846*60</f>
        <v>180.12991304347798</v>
      </c>
      <c r="O846" s="5">
        <f>MAX(0, Online_RAW!D846*60)</f>
        <v>0</v>
      </c>
      <c r="P846" s="5">
        <f>_xlfn.IFNA(VLOOKUP(A846,Sampling!$D$7:$E$14,2,FALSE),0)</f>
        <v>0</v>
      </c>
      <c r="Q846">
        <f>_xlfn.IFNA(VLOOKUP(A846,Refill!$D$6:$G$8,2,FALSE),0)</f>
        <v>0</v>
      </c>
    </row>
    <row r="847" spans="1:17" x14ac:dyDescent="0.25">
      <c r="A847" s="5">
        <f>ROUND((Online_RAW!B847-General!$B$10)*24,3)</f>
        <v>14.083</v>
      </c>
      <c r="B847" s="5">
        <f>General!$B$12+Online_ANA!K847/1000+Online_ANA!L847/1000+Online_ANA!M847/1000/General!$B$22-SUM($P$2:P847)/1000/General!$B$24+SUM($Q$2:Q847)/1000/General!$B$24</f>
        <v>1.1136538259703577</v>
      </c>
      <c r="C847" s="5">
        <f>Online_RAW!K847</f>
        <v>19.760000000000002</v>
      </c>
      <c r="D847" s="5">
        <f>Online_RAW!J847</f>
        <v>0.64</v>
      </c>
      <c r="E847" s="5">
        <f>(1-F847/100-G847/100)/(1-C847/100-D847/100-General!$B$17/100)</f>
        <v>0.99990769305511695</v>
      </c>
      <c r="F847" s="5">
        <f>N847*General!$B$14/(N847+O847)+O847*100/(N847+O847)</f>
        <v>20.8</v>
      </c>
      <c r="G847" s="5">
        <f>N847*General!$B$15/(N847+O847)</f>
        <v>0.04</v>
      </c>
      <c r="H847" s="5">
        <f>(N847+O847)*(1/General!$B$20)*((F847/100)-E847*(C847/100))*1000/B847</f>
        <v>75.142465700180239</v>
      </c>
      <c r="I847" s="5">
        <f>(N847+O847)*(1/General!$B$20)*((D847/100)*E847-(G847/100))*1000/B847</f>
        <v>43.27126358143488</v>
      </c>
      <c r="J847" s="5">
        <f t="shared" si="13"/>
        <v>0.57585631743956855</v>
      </c>
      <c r="K847" s="5">
        <f>MAX(Online_RAW!$L$2-Online_RAW!L847,0)</f>
        <v>0</v>
      </c>
      <c r="L847" s="5">
        <f>0.0039*(Online_RAW!M847)</f>
        <v>27.604199999999999</v>
      </c>
      <c r="M847" s="10">
        <f>Online_RAW!$N$2-Online_RAW!N847</f>
        <v>6.594092307689607</v>
      </c>
      <c r="N847" s="5">
        <f>Online_RAW!C847*60</f>
        <v>180.0365454545454</v>
      </c>
      <c r="O847" s="5">
        <f>MAX(0, Online_RAW!D847*60)</f>
        <v>0</v>
      </c>
      <c r="P847" s="5">
        <f>_xlfn.IFNA(VLOOKUP(A847,Sampling!$D$7:$E$14,2,FALSE),0)</f>
        <v>0</v>
      </c>
      <c r="Q847">
        <f>_xlfn.IFNA(VLOOKUP(A847,Refill!$D$6:$G$8,2,FALSE),0)</f>
        <v>0</v>
      </c>
    </row>
    <row r="848" spans="1:17" x14ac:dyDescent="0.25">
      <c r="A848" s="5">
        <f>ROUND((Online_RAW!B848-General!$B$10)*24,3)</f>
        <v>14.1</v>
      </c>
      <c r="B848" s="5">
        <f>General!$B$12+Online_ANA!K848/1000+Online_ANA!L848/1000+Online_ANA!M848/1000/General!$B$22-SUM($P$2:P848)/1000/General!$B$24+SUM($Q$2:Q848)/1000/General!$B$24</f>
        <v>1.1137847434015506</v>
      </c>
      <c r="C848" s="5">
        <f>Online_RAW!K848</f>
        <v>19.760000000000002</v>
      </c>
      <c r="D848" s="5">
        <f>Online_RAW!J848</f>
        <v>0.64500000000000002</v>
      </c>
      <c r="E848" s="5">
        <f>(1-F848/100-G848/100)/(1-C848/100-D848/100-General!$B$17/100)</f>
        <v>0.99997084859733165</v>
      </c>
      <c r="F848" s="5">
        <f>N848*General!$B$14/(N848+O848)+O848*100/(N848+O848)</f>
        <v>20.8</v>
      </c>
      <c r="G848" s="5">
        <f>N848*General!$B$15/(N848+O848)</f>
        <v>0.04</v>
      </c>
      <c r="H848" s="5">
        <f>(N848+O848)*(1/General!$B$20)*((F848/100)-E848*(C848/100))*1000/B848</f>
        <v>75.012199258404337</v>
      </c>
      <c r="I848" s="5">
        <f>(N848+O848)*(1/General!$B$20)*((D848/100)*E848-(G848/100))*1000/B848</f>
        <v>43.61139286283899</v>
      </c>
      <c r="J848" s="5">
        <f t="shared" si="13"/>
        <v>0.58139067103745512</v>
      </c>
      <c r="K848" s="5">
        <f>MAX(Online_RAW!$L$2-Online_RAW!L848,0)</f>
        <v>0</v>
      </c>
      <c r="L848" s="5">
        <f>0.0039*(Online_RAW!M848)</f>
        <v>27.604199999999999</v>
      </c>
      <c r="M848" s="10">
        <f>Online_RAW!$N$2-Online_RAW!N848</f>
        <v>6.7367923076899388</v>
      </c>
      <c r="N848" s="5">
        <f>Online_RAW!C848*60</f>
        <v>179.9611304347824</v>
      </c>
      <c r="O848" s="5">
        <f>MAX(0, Online_RAW!D848*60)</f>
        <v>0</v>
      </c>
      <c r="P848" s="5">
        <f>_xlfn.IFNA(VLOOKUP(A848,Sampling!$D$7:$E$14,2,FALSE),0)</f>
        <v>0</v>
      </c>
      <c r="Q848">
        <f>_xlfn.IFNA(VLOOKUP(A848,Refill!$D$6:$G$8,2,FALSE),0)</f>
        <v>0</v>
      </c>
    </row>
    <row r="849" spans="1:17" x14ac:dyDescent="0.25">
      <c r="A849" s="5">
        <f>ROUND((Online_RAW!B849-General!$B$10)*24,3)</f>
        <v>14.117000000000001</v>
      </c>
      <c r="B849" s="5">
        <f>General!$B$12+Online_ANA!K849/1000+Online_ANA!L849/1000+Online_ANA!M849/1000/General!$B$22-SUM($P$2:P849)/1000/General!$B$24+SUM($Q$2:Q849)/1000/General!$B$24</f>
        <v>1.1140293508429355</v>
      </c>
      <c r="C849" s="5">
        <f>Online_RAW!K849</f>
        <v>19.760000000000002</v>
      </c>
      <c r="D849" s="5">
        <f>Online_RAW!J849</f>
        <v>0.65</v>
      </c>
      <c r="E849" s="5">
        <f>(1-F849/100-G849/100)/(1-C849/100-D849/100-General!$B$17/100)</f>
        <v>1.0000340121180318</v>
      </c>
      <c r="F849" s="5">
        <f>N849*General!$B$14/(N849+O849)+O849*100/(N849+O849)</f>
        <v>20.8</v>
      </c>
      <c r="G849" s="5">
        <f>N849*General!$B$15/(N849+O849)</f>
        <v>0.04</v>
      </c>
      <c r="H849" s="5">
        <f>(N849+O849)*(1/General!$B$20)*((F849/100)-E849*(C849/100))*1000/B849</f>
        <v>74.949766497009904</v>
      </c>
      <c r="I849" s="5">
        <f>(N849+O849)*(1/General!$B$20)*((D849/100)*E849-(G849/100))*1000/B849</f>
        <v>43.990942261303353</v>
      </c>
      <c r="J849" s="5">
        <f t="shared" si="13"/>
        <v>0.58693901685548755</v>
      </c>
      <c r="K849" s="5">
        <f>MAX(Online_RAW!$L$2-Online_RAW!L849,0)</f>
        <v>0</v>
      </c>
      <c r="L849" s="5">
        <f>0.0039*(Online_RAW!M849)</f>
        <v>27.71210000000001</v>
      </c>
      <c r="M849" s="10">
        <f>Online_RAW!$N$2-Online_RAW!N849</f>
        <v>6.8858034187996964</v>
      </c>
      <c r="N849" s="5">
        <f>Online_RAW!C849*60</f>
        <v>180.06681818181841</v>
      </c>
      <c r="O849" s="5">
        <f>MAX(0, Online_RAW!D849*60)</f>
        <v>0</v>
      </c>
      <c r="P849" s="5">
        <f>_xlfn.IFNA(VLOOKUP(A849,Sampling!$D$7:$E$14,2,FALSE),0)</f>
        <v>0</v>
      </c>
      <c r="Q849">
        <f>_xlfn.IFNA(VLOOKUP(A849,Refill!$D$6:$G$8,2,FALSE),0)</f>
        <v>0</v>
      </c>
    </row>
    <row r="850" spans="1:17" x14ac:dyDescent="0.25">
      <c r="A850" s="5">
        <f>ROUND((Online_RAW!B850-General!$B$10)*24,3)</f>
        <v>14.132999999999999</v>
      </c>
      <c r="B850" s="5">
        <f>General!$B$12+Online_ANA!K850/1000+Online_ANA!L850/1000+Online_ANA!M850/1000/General!$B$22-SUM($P$2:P850)/1000/General!$B$24+SUM($Q$2:Q850)/1000/General!$B$24</f>
        <v>1.1141666133765324</v>
      </c>
      <c r="C850" s="5">
        <f>Online_RAW!K850</f>
        <v>19.760000000000002</v>
      </c>
      <c r="D850" s="5">
        <f>Online_RAW!J850</f>
        <v>0.65</v>
      </c>
      <c r="E850" s="5">
        <f>(1-F850/100-G850/100)/(1-C850/100-D850/100-General!$B$17/100)</f>
        <v>1.0000340121180318</v>
      </c>
      <c r="F850" s="5">
        <f>N850*General!$B$14/(N850+O850)+O850*100/(N850+O850)</f>
        <v>20.8</v>
      </c>
      <c r="G850" s="5">
        <f>N850*General!$B$15/(N850+O850)</f>
        <v>0.04</v>
      </c>
      <c r="H850" s="5">
        <f>(N850+O850)*(1/General!$B$20)*((F850/100)-E850*(C850/100))*1000/B850</f>
        <v>74.947466495394821</v>
      </c>
      <c r="I850" s="5">
        <f>(N850+O850)*(1/General!$B$20)*((D850/100)*E850-(G850/100))*1000/B850</f>
        <v>43.989592300616643</v>
      </c>
      <c r="J850" s="5">
        <f t="shared" si="13"/>
        <v>0.58693901685548777</v>
      </c>
      <c r="K850" s="5">
        <f>MAX(Online_RAW!$L$2-Online_RAW!L850,0)</f>
        <v>0</v>
      </c>
      <c r="L850" s="5">
        <f>0.0039*(Online_RAW!M850)</f>
        <v>27.71210000000001</v>
      </c>
      <c r="M850" s="10">
        <f>Online_RAW!$N$2-Online_RAW!N850</f>
        <v>7.0354195804202391</v>
      </c>
      <c r="N850" s="5">
        <f>Online_RAW!C850*60</f>
        <v>180.08347826086981</v>
      </c>
      <c r="O850" s="5">
        <f>MAX(0, Online_RAW!D850*60)</f>
        <v>0</v>
      </c>
      <c r="P850" s="5">
        <f>_xlfn.IFNA(VLOOKUP(A850,Sampling!$D$7:$E$14,2,FALSE),0)</f>
        <v>0</v>
      </c>
      <c r="Q850">
        <f>_xlfn.IFNA(VLOOKUP(A850,Refill!$D$6:$G$8,2,FALSE),0)</f>
        <v>0</v>
      </c>
    </row>
    <row r="851" spans="1:17" x14ac:dyDescent="0.25">
      <c r="A851" s="5">
        <f>ROUND((Online_RAW!B851-General!$B$10)*24,3)</f>
        <v>14.15</v>
      </c>
      <c r="B851" s="5">
        <f>General!$B$12+Online_ANA!K851/1000+Online_ANA!L851/1000+Online_ANA!M851/1000/General!$B$22-SUM($P$2:P851)/1000/General!$B$24+SUM($Q$2:Q851)/1000/General!$B$24</f>
        <v>1.1144371803609177</v>
      </c>
      <c r="C851" s="5">
        <f>Online_RAW!K851</f>
        <v>19.760000000000002</v>
      </c>
      <c r="D851" s="5">
        <f>Online_RAW!J851</f>
        <v>0.65</v>
      </c>
      <c r="E851" s="5">
        <f>(1-F851/100-G851/100)/(1-C851/100-D851/100-General!$B$17/100)</f>
        <v>1.0000340121180318</v>
      </c>
      <c r="F851" s="5">
        <f>N851*General!$B$14/(N851+O851)+O851*100/(N851+O851)</f>
        <v>20.8</v>
      </c>
      <c r="G851" s="5">
        <f>N851*General!$B$15/(N851+O851)</f>
        <v>0.04</v>
      </c>
      <c r="H851" s="5">
        <f>(N851+O851)*(1/General!$B$20)*((F851/100)-E851*(C851/100))*1000/B851</f>
        <v>74.856763890433029</v>
      </c>
      <c r="I851" s="5">
        <f>(N851+O851)*(1/General!$B$20)*((D851/100)*E851-(G851/100))*1000/B851</f>
        <v>43.936355402834138</v>
      </c>
      <c r="J851" s="5">
        <f t="shared" si="13"/>
        <v>0.58693901685548777</v>
      </c>
      <c r="K851" s="5">
        <f>MAX(Online_RAW!$L$2-Online_RAW!L851,0)</f>
        <v>0</v>
      </c>
      <c r="L851" s="5">
        <f>0.0039*(Online_RAW!M851)</f>
        <v>27.767999999999997</v>
      </c>
      <c r="M851" s="10">
        <f>Online_RAW!$N$2-Online_RAW!N851</f>
        <v>7.2694065934001628</v>
      </c>
      <c r="N851" s="5">
        <f>Online_RAW!C851*60</f>
        <v>179.9092173913044</v>
      </c>
      <c r="O851" s="5">
        <f>MAX(0, Online_RAW!D851*60)</f>
        <v>0</v>
      </c>
      <c r="P851" s="5">
        <f>_xlfn.IFNA(VLOOKUP(A851,Sampling!$D$7:$E$14,2,FALSE),0)</f>
        <v>0</v>
      </c>
      <c r="Q851">
        <f>_xlfn.IFNA(VLOOKUP(A851,Refill!$D$6:$G$8,2,FALSE),0)</f>
        <v>0</v>
      </c>
    </row>
    <row r="852" spans="1:17" x14ac:dyDescent="0.25">
      <c r="A852" s="5">
        <f>ROUND((Online_RAW!B852-General!$B$10)*24,3)</f>
        <v>14.167</v>
      </c>
      <c r="B852" s="5">
        <f>General!$B$12+Online_ANA!K852/1000+Online_ANA!L852/1000+Online_ANA!M852/1000/General!$B$22-SUM($P$2:P852)/1000/General!$B$24+SUM($Q$2:Q852)/1000/General!$B$24</f>
        <v>1.1145617544107245</v>
      </c>
      <c r="C852" s="5">
        <f>Online_RAW!K852</f>
        <v>19.760000000000002</v>
      </c>
      <c r="D852" s="5">
        <f>Online_RAW!J852</f>
        <v>0.66</v>
      </c>
      <c r="E852" s="5">
        <f>(1-F852/100-G852/100)/(1-C852/100-D852/100-General!$B$17/100)</f>
        <v>1.0000679252123386</v>
      </c>
      <c r="F852" s="5">
        <f>N852*General!$B$14/(N852+O852)+O852*100/(N852+O852)</f>
        <v>20.807319906933991</v>
      </c>
      <c r="G852" s="5">
        <f>N852*General!$B$15/(N852+O852)</f>
        <v>3.9996303077306068E-2</v>
      </c>
      <c r="H852" s="5">
        <f>(N852+O852)*(1/General!$B$20)*((F852/100)-E852*(C852/100))*1000/B852</f>
        <v>75.366257578341987</v>
      </c>
      <c r="I852" s="5">
        <f>(N852+O852)*(1/General!$B$20)*((D852/100)*E852-(G852/100))*1000/B852</f>
        <v>44.676609097580837</v>
      </c>
      <c r="J852" s="5">
        <f t="shared" si="13"/>
        <v>0.59279325434383201</v>
      </c>
      <c r="K852" s="5">
        <f>MAX(Online_RAW!$L$2-Online_RAW!L852,0)</f>
        <v>0</v>
      </c>
      <c r="L852" s="5">
        <f>0.0039*(Online_RAW!M852)</f>
        <v>27.767999999999997</v>
      </c>
      <c r="M852" s="10">
        <f>Online_RAW!$N$2-Online_RAW!N852</f>
        <v>7.4051923076895037</v>
      </c>
      <c r="N852" s="5">
        <f>Online_RAW!C852*60</f>
        <v>179.98565217391319</v>
      </c>
      <c r="O852" s="5">
        <f>MAX(0, Online_RAW!D852*60)</f>
        <v>1.6636363636363623E-2</v>
      </c>
      <c r="P852" s="5">
        <f>_xlfn.IFNA(VLOOKUP(A852,Sampling!$D$7:$E$14,2,FALSE),0)</f>
        <v>0</v>
      </c>
      <c r="Q852">
        <f>_xlfn.IFNA(VLOOKUP(A852,Refill!$D$6:$G$8,2,FALSE),0)</f>
        <v>0</v>
      </c>
    </row>
    <row r="853" spans="1:17" x14ac:dyDescent="0.25">
      <c r="A853" s="5">
        <f>ROUND((Online_RAW!B853-General!$B$10)*24,3)</f>
        <v>14.183</v>
      </c>
      <c r="B853" s="5">
        <f>General!$B$12+Online_ANA!K853/1000+Online_ANA!L853/1000+Online_ANA!M853/1000/General!$B$22-SUM($P$2:P853)/1000/General!$B$24+SUM($Q$2:Q853)/1000/General!$B$24</f>
        <v>1.1147796949306057</v>
      </c>
      <c r="C853" s="5">
        <f>Online_RAW!K853</f>
        <v>19.754999999999999</v>
      </c>
      <c r="D853" s="5">
        <f>Online_RAW!J853</f>
        <v>0.66</v>
      </c>
      <c r="E853" s="5">
        <f>(1-F853/100-G853/100)/(1-C853/100-D853/100-General!$B$17/100)</f>
        <v>0.9999595245909948</v>
      </c>
      <c r="F853" s="5">
        <f>N853*General!$B$14/(N853+O853)+O853*100/(N853+O853)</f>
        <v>20.810901535545902</v>
      </c>
      <c r="G853" s="5">
        <f>N853*General!$B$15/(N853+O853)</f>
        <v>3.9994494173966715E-2</v>
      </c>
      <c r="H853" s="5">
        <f>(N853+O853)*(1/General!$B$20)*((F853/100)-E853*(C853/100))*1000/B853</f>
        <v>76.142701183483297</v>
      </c>
      <c r="I853" s="5">
        <f>(N853+O853)*(1/General!$B$20)*((D853/100)*E853-(G853/100))*1000/B853</f>
        <v>44.673804812190355</v>
      </c>
      <c r="J853" s="5">
        <f t="shared" si="13"/>
        <v>0.58671158387904543</v>
      </c>
      <c r="K853" s="5">
        <f>MAX(Online_RAW!$L$2-Online_RAW!L853,0)</f>
        <v>0</v>
      </c>
      <c r="L853" s="5">
        <f>0.0039*(Online_RAW!M853)</f>
        <v>27.820649999999997</v>
      </c>
      <c r="M853" s="10">
        <f>Online_RAW!$N$2-Online_RAW!N853</f>
        <v>7.5853589743601333</v>
      </c>
      <c r="N853" s="5">
        <f>Online_RAW!C853*60</f>
        <v>180.0216521739132</v>
      </c>
      <c r="O853" s="5">
        <f>MAX(0, Online_RAW!D853*60)</f>
        <v>2.47826086956522E-2</v>
      </c>
      <c r="P853" s="5">
        <f>_xlfn.IFNA(VLOOKUP(A853,Sampling!$D$7:$E$14,2,FALSE),0)</f>
        <v>0</v>
      </c>
      <c r="Q853">
        <f>_xlfn.IFNA(VLOOKUP(A853,Refill!$D$6:$G$8,2,FALSE),0)</f>
        <v>0</v>
      </c>
    </row>
    <row r="854" spans="1:17" x14ac:dyDescent="0.25">
      <c r="A854" s="5">
        <f>ROUND((Online_RAW!B854-General!$B$10)*24,3)</f>
        <v>14.2</v>
      </c>
      <c r="B854" s="5">
        <f>General!$B$12+Online_ANA!K854/1000+Online_ANA!L854/1000+Online_ANA!M854/1000/General!$B$22-SUM($P$2:P854)/1000/General!$B$24+SUM($Q$2:Q854)/1000/General!$B$24</f>
        <v>1.1148917605408351</v>
      </c>
      <c r="C854" s="5">
        <f>Online_RAW!K854</f>
        <v>19.745000000000001</v>
      </c>
      <c r="D854" s="5">
        <f>Online_RAW!J854</f>
        <v>0.66</v>
      </c>
      <c r="E854" s="5">
        <f>(1-F854/100-G854/100)/(1-C854/100-D854/100-General!$B$17/100)</f>
        <v>0.99995345674133007</v>
      </c>
      <c r="F854" s="5">
        <f>N854*General!$B$14/(N854+O854)+O854*100/(N854+O854)</f>
        <v>20.801377475150662</v>
      </c>
      <c r="G854" s="5">
        <f>N854*General!$B$15/(N854+O854)</f>
        <v>3.9999304305479468E-2</v>
      </c>
      <c r="H854" s="5">
        <f>(N854+O854)*(1/General!$B$20)*((F854/100)-E854*(C854/100))*1000/B854</f>
        <v>76.153659613056504</v>
      </c>
      <c r="I854" s="5">
        <f>(N854+O854)*(1/General!$B$20)*((D854/100)*E854-(G854/100))*1000/B854</f>
        <v>44.6544407073008</v>
      </c>
      <c r="J854" s="5">
        <f t="shared" si="13"/>
        <v>0.58637287996655674</v>
      </c>
      <c r="K854" s="5">
        <f>MAX(Online_RAW!$L$2-Online_RAW!L854,0)</f>
        <v>0</v>
      </c>
      <c r="L854" s="5">
        <f>0.0039*(Online_RAW!M854)</f>
        <v>27.820649999999997</v>
      </c>
      <c r="M854" s="10">
        <f>Online_RAW!$N$2-Online_RAW!N854</f>
        <v>7.7075104895102413</v>
      </c>
      <c r="N854" s="5">
        <f>Online_RAW!C854*60</f>
        <v>179.98591304347801</v>
      </c>
      <c r="O854" s="5">
        <f>MAX(0, Online_RAW!D854*60)</f>
        <v>3.1304347826086919E-3</v>
      </c>
      <c r="P854" s="5">
        <f>_xlfn.IFNA(VLOOKUP(A854,Sampling!$D$7:$E$14,2,FALSE),0)</f>
        <v>0</v>
      </c>
      <c r="Q854">
        <f>_xlfn.IFNA(VLOOKUP(A854,Refill!$D$6:$G$8,2,FALSE),0)</f>
        <v>0</v>
      </c>
    </row>
    <row r="855" spans="1:17" x14ac:dyDescent="0.25">
      <c r="A855" s="5">
        <f>ROUND((Online_RAW!B855-General!$B$10)*24,3)</f>
        <v>14.217000000000001</v>
      </c>
      <c r="B855" s="5">
        <f>General!$B$12+Online_ANA!K855/1000+Online_ANA!L855/1000+Online_ANA!M855/1000/General!$B$22-SUM($P$2:P855)/1000/General!$B$24+SUM($Q$2:Q855)/1000/General!$B$24</f>
        <v>1.1150901449306059</v>
      </c>
      <c r="C855" s="5">
        <f>Online_RAW!K855</f>
        <v>19.75</v>
      </c>
      <c r="D855" s="5">
        <f>Online_RAW!J855</f>
        <v>0.66500000000000004</v>
      </c>
      <c r="E855" s="5">
        <f>(1-F855/100-G855/100)/(1-C855/100-D855/100-General!$B$17/100)</f>
        <v>1.0000305038051733</v>
      </c>
      <c r="F855" s="5">
        <f>N855*General!$B$14/(N855+O855)+O855*100/(N855+O855)</f>
        <v>20.805280528052805</v>
      </c>
      <c r="G855" s="5">
        <f>N855*General!$B$15/(N855+O855)</f>
        <v>3.9997333066640002E-2</v>
      </c>
      <c r="H855" s="5">
        <f>(N855+O855)*(1/General!$B$20)*((F855/100)-E855*(C855/100))*1000/B855</f>
        <v>75.948578079662312</v>
      </c>
      <c r="I855" s="5">
        <f>(N855+O855)*(1/General!$B$20)*((D855/100)*E855-(G855/100))*1000/B855</f>
        <v>45.008619656998484</v>
      </c>
      <c r="J855" s="5">
        <f t="shared" si="13"/>
        <v>0.59261964864949856</v>
      </c>
      <c r="K855" s="5">
        <f>MAX(Online_RAW!$L$2-Online_RAW!L855,0)</f>
        <v>0</v>
      </c>
      <c r="L855" s="5">
        <f>0.0039*(Online_RAW!M855)</f>
        <v>27.8811</v>
      </c>
      <c r="M855" s="10">
        <f>Online_RAW!$N$2-Online_RAW!N855</f>
        <v>7.8578589743601697</v>
      </c>
      <c r="N855" s="5">
        <f>Online_RAW!C855*60</f>
        <v>179.97</v>
      </c>
      <c r="O855" s="5">
        <f>MAX(0, Online_RAW!D855*60)</f>
        <v>1.2E-2</v>
      </c>
      <c r="P855" s="5">
        <f>_xlfn.IFNA(VLOOKUP(A855,Sampling!$D$7:$E$14,2,FALSE),0)</f>
        <v>0</v>
      </c>
      <c r="Q855">
        <f>_xlfn.IFNA(VLOOKUP(A855,Refill!$D$6:$G$8,2,FALSE),0)</f>
        <v>0</v>
      </c>
    </row>
    <row r="856" spans="1:17" x14ac:dyDescent="0.25">
      <c r="A856" s="5">
        <f>ROUND((Online_RAW!B856-General!$B$10)*24,3)</f>
        <v>14.233000000000001</v>
      </c>
      <c r="B856" s="5">
        <f>General!$B$12+Online_ANA!K856/1000+Online_ANA!L856/1000+Online_ANA!M856/1000/General!$B$22-SUM($P$2:P856)/1000/General!$B$24+SUM($Q$2:Q856)/1000/General!$B$24</f>
        <v>1.1152830810162297</v>
      </c>
      <c r="C856" s="5">
        <f>Online_RAW!K856</f>
        <v>19.760000000000002</v>
      </c>
      <c r="D856" s="5">
        <f>Online_RAW!J856</f>
        <v>0.663333333333333</v>
      </c>
      <c r="E856" s="5">
        <f>(1-F856/100-G856/100)/(1-C856/100-D856/100-General!$B$17/100)</f>
        <v>1.0002024871906605</v>
      </c>
      <c r="F856" s="5">
        <f>N856*General!$B$14/(N856+O856)+O856*100/(N856+O856)</f>
        <v>20.8</v>
      </c>
      <c r="G856" s="5">
        <f>N856*General!$B$15/(N856+O856)</f>
        <v>0.04</v>
      </c>
      <c r="H856" s="5">
        <f>(N856+O856)*(1/General!$B$20)*((F856/100)-E856*(C856/100))*1000/B856</f>
        <v>74.63927457344785</v>
      </c>
      <c r="I856" s="5">
        <f>(N856+O856)*(1/General!$B$20)*((D856/100)*E856-(G856/100))*1000/B856</f>
        <v>44.91817048252198</v>
      </c>
      <c r="J856" s="5">
        <f t="shared" si="13"/>
        <v>0.60180341702438189</v>
      </c>
      <c r="K856" s="5">
        <f>MAX(Online_RAW!$L$2-Online_RAW!L856,0)</f>
        <v>0</v>
      </c>
      <c r="L856" s="5">
        <f>0.0039*(Online_RAW!M856)</f>
        <v>27.91490000000001</v>
      </c>
      <c r="M856" s="10">
        <f>Online_RAW!$N$2-Online_RAW!N856</f>
        <v>8.0313173076901876</v>
      </c>
      <c r="N856" s="5">
        <f>Online_RAW!C856*60</f>
        <v>180.09954545454542</v>
      </c>
      <c r="O856" s="5">
        <f>MAX(0, Online_RAW!D856*60)</f>
        <v>0</v>
      </c>
      <c r="P856" s="5">
        <f>_xlfn.IFNA(VLOOKUP(A856,Sampling!$D$7:$E$14,2,FALSE),0)</f>
        <v>0</v>
      </c>
      <c r="Q856">
        <f>_xlfn.IFNA(VLOOKUP(A856,Refill!$D$6:$G$8,2,FALSE),0)</f>
        <v>0</v>
      </c>
    </row>
    <row r="857" spans="1:17" x14ac:dyDescent="0.25">
      <c r="A857" s="5">
        <f>ROUND((Online_RAW!B857-General!$B$10)*24,3)</f>
        <v>14.25</v>
      </c>
      <c r="B857" s="5">
        <f>General!$B$12+Online_ANA!K857/1000+Online_ANA!L857/1000+Online_ANA!M857/1000/General!$B$22-SUM($P$2:P857)/1000/General!$B$24+SUM($Q$2:Q857)/1000/General!$B$24</f>
        <v>1.1154567048694402</v>
      </c>
      <c r="C857" s="5">
        <f>Online_RAW!K857</f>
        <v>19.760000000000002</v>
      </c>
      <c r="D857" s="5">
        <f>Online_RAW!J857</f>
        <v>0.66</v>
      </c>
      <c r="E857" s="5">
        <f>(1-F857/100-G857/100)/(1-C857/100-D857/100-General!$B$17/100)</f>
        <v>1.0001603631009366</v>
      </c>
      <c r="F857" s="5">
        <f>N857*General!$B$14/(N857+O857)+O857*100/(N857+O857)</f>
        <v>20.8</v>
      </c>
      <c r="G857" s="5">
        <f>N857*General!$B$15/(N857+O857)</f>
        <v>0.04</v>
      </c>
      <c r="H857" s="5">
        <f>(N857+O857)*(1/General!$B$20)*((F857/100)-E857*(C857/100))*1000/B857</f>
        <v>74.644170921233624</v>
      </c>
      <c r="I857" s="5">
        <f>(N857+O857)*(1/General!$B$20)*((D857/100)*E857-(G857/100))*1000/B857</f>
        <v>44.643028838406067</v>
      </c>
      <c r="J857" s="5">
        <f t="shared" si="13"/>
        <v>0.59807789794483079</v>
      </c>
      <c r="K857" s="5">
        <f>MAX(Online_RAW!$L$2-Online_RAW!L857,0)</f>
        <v>0</v>
      </c>
      <c r="L857" s="5">
        <f>0.0039*(Online_RAW!M857)</f>
        <v>27.91490000000001</v>
      </c>
      <c r="M857" s="10">
        <f>Online_RAW!$N$2-Online_RAW!N857</f>
        <v>8.2205673076896346</v>
      </c>
      <c r="N857" s="5">
        <f>Online_RAW!C857*60</f>
        <v>179.9947826086956</v>
      </c>
      <c r="O857" s="5">
        <f>MAX(0, Online_RAW!D857*60)</f>
        <v>0</v>
      </c>
      <c r="P857" s="5">
        <f>_xlfn.IFNA(VLOOKUP(A857,Sampling!$D$7:$E$14,2,FALSE),0)</f>
        <v>0</v>
      </c>
      <c r="Q857">
        <f>_xlfn.IFNA(VLOOKUP(A857,Refill!$D$6:$G$8,2,FALSE),0)</f>
        <v>0</v>
      </c>
    </row>
    <row r="858" spans="1:17" x14ac:dyDescent="0.25">
      <c r="A858" s="5">
        <f>ROUND((Online_RAW!B858-General!$B$10)*24,3)</f>
        <v>14.266999999999999</v>
      </c>
      <c r="B858" s="5">
        <f>General!$B$12+Online_ANA!K858/1000+Online_ANA!L858/1000+Online_ANA!M858/1000/General!$B$22-SUM($P$2:P858)/1000/General!$B$24+SUM($Q$2:Q858)/1000/General!$B$24</f>
        <v>1.1157038123548442</v>
      </c>
      <c r="C858" s="5">
        <f>Online_RAW!K858</f>
        <v>19.75</v>
      </c>
      <c r="D858" s="5">
        <f>Online_RAW!J858</f>
        <v>0.67</v>
      </c>
      <c r="E858" s="5">
        <f>(1-F858/100-G858/100)/(1-C858/100-D858/100-General!$B$17/100)</f>
        <v>1.0001603631009366</v>
      </c>
      <c r="F858" s="5">
        <f>N858*General!$B$14/(N858+O858)+O858*100/(N858+O858)</f>
        <v>20.8</v>
      </c>
      <c r="G858" s="5">
        <f>N858*General!$B$15/(N858+O858)</f>
        <v>0.04</v>
      </c>
      <c r="H858" s="5">
        <f>(N858+O858)*(1/General!$B$20)*((F858/100)-E858*(C858/100))*1000/B858</f>
        <v>75.372880356341852</v>
      </c>
      <c r="I858" s="5">
        <f>(N858+O858)*(1/General!$B$20)*((D858/100)*E858-(G858/100))*1000/B858</f>
        <v>45.368287685647417</v>
      </c>
      <c r="J858" s="5">
        <f t="shared" si="13"/>
        <v>0.60191792420773715</v>
      </c>
      <c r="K858" s="5">
        <f>MAX(Online_RAW!$L$2-Online_RAW!L858,0)</f>
        <v>0</v>
      </c>
      <c r="L858" s="5">
        <f>0.0039*(Online_RAW!M858)</f>
        <v>28.020524999999999</v>
      </c>
      <c r="M858" s="10">
        <f>Online_RAW!$N$2-Online_RAW!N858</f>
        <v>8.374783216780088</v>
      </c>
      <c r="N858" s="5">
        <f>Online_RAW!C858*60</f>
        <v>180.05536363636381</v>
      </c>
      <c r="O858" s="5">
        <f>MAX(0, Online_RAW!D858*60)</f>
        <v>0</v>
      </c>
      <c r="P858" s="5">
        <f>_xlfn.IFNA(VLOOKUP(A858,Sampling!$D$7:$E$14,2,FALSE),0)</f>
        <v>0</v>
      </c>
      <c r="Q858">
        <f>_xlfn.IFNA(VLOOKUP(A858,Refill!$D$6:$G$8,2,FALSE),0)</f>
        <v>0</v>
      </c>
    </row>
    <row r="859" spans="1:17" x14ac:dyDescent="0.25">
      <c r="A859" s="5">
        <f>ROUND((Online_RAW!B859-General!$B$10)*24,3)</f>
        <v>14.282999999999999</v>
      </c>
      <c r="B859" s="5">
        <f>General!$B$12+Online_ANA!K859/1000+Online_ANA!L859/1000+Online_ANA!M859/1000/General!$B$22-SUM($P$2:P859)/1000/General!$B$24+SUM($Q$2:Q859)/1000/General!$B$24</f>
        <v>1.1159021010686516</v>
      </c>
      <c r="C859" s="5">
        <f>Online_RAW!K859</f>
        <v>19.75</v>
      </c>
      <c r="D859" s="5">
        <f>Online_RAW!J859</f>
        <v>0.66500000000000004</v>
      </c>
      <c r="E859" s="5">
        <f>(1-F859/100-G859/100)/(1-C859/100-D859/100-General!$B$17/100)</f>
        <v>0.99993928970007517</v>
      </c>
      <c r="F859" s="5">
        <f>N859*General!$B$14/(N859+O859)+O859*100/(N859+O859)</f>
        <v>20.812503983175073</v>
      </c>
      <c r="G859" s="5">
        <f>N859*General!$B$15/(N859+O859)</f>
        <v>3.9993684856982292E-2</v>
      </c>
      <c r="H859" s="5">
        <f>(N859+O859)*(1/General!$B$20)*((F859/100)-E859*(C859/100))*1000/B859</f>
        <v>76.595214938030509</v>
      </c>
      <c r="I859" s="5">
        <f>(N859+O859)*(1/General!$B$20)*((D859/100)*E859-(G859/100))*1000/B859</f>
        <v>45.00259959335979</v>
      </c>
      <c r="J859" s="5">
        <f t="shared" si="13"/>
        <v>0.58753800259936895</v>
      </c>
      <c r="K859" s="5">
        <f>MAX(Online_RAW!$L$2-Online_RAW!L859,0)</f>
        <v>0</v>
      </c>
      <c r="L859" s="5">
        <f>0.0039*(Online_RAW!M859)</f>
        <v>28.099499999999999</v>
      </c>
      <c r="M859" s="10">
        <f>Online_RAW!$N$2-Online_RAW!N859</f>
        <v>8.5048351648301832</v>
      </c>
      <c r="N859" s="5">
        <f>Online_RAW!C859*60</f>
        <v>180.07695652173902</v>
      </c>
      <c r="O859" s="5">
        <f>MAX(0, Online_RAW!D859*60)</f>
        <v>2.8434782608695659E-2</v>
      </c>
      <c r="P859" s="5">
        <f>_xlfn.IFNA(VLOOKUP(A859,Sampling!$D$7:$E$14,2,FALSE),0)</f>
        <v>0</v>
      </c>
      <c r="Q859">
        <f>_xlfn.IFNA(VLOOKUP(A859,Refill!$D$6:$G$8,2,FALSE),0)</f>
        <v>0</v>
      </c>
    </row>
    <row r="860" spans="1:17" x14ac:dyDescent="0.25">
      <c r="A860" s="5">
        <f>ROUND((Online_RAW!B860-General!$B$10)*24,3)</f>
        <v>14.3</v>
      </c>
      <c r="B860" s="5">
        <f>General!$B$12+Online_ANA!K860/1000+Online_ANA!L860/1000+Online_ANA!M860/1000/General!$B$22-SUM($P$2:P860)/1000/General!$B$24+SUM($Q$2:Q860)/1000/General!$B$24</f>
        <v>1.1160721534932938</v>
      </c>
      <c r="C860" s="5">
        <f>Online_RAW!K860</f>
        <v>19.75</v>
      </c>
      <c r="D860" s="5">
        <f>Online_RAW!J860</f>
        <v>0.66500000000000004</v>
      </c>
      <c r="E860" s="5">
        <f>(1-F860/100-G860/100)/(1-C860/100-D860/100-General!$B$17/100)</f>
        <v>0.99998851555863633</v>
      </c>
      <c r="F860" s="5">
        <f>N860*General!$B$14/(N860+O860)+O860*100/(N860+O860)</f>
        <v>20.808605674028815</v>
      </c>
      <c r="G860" s="5">
        <f>N860*General!$B$15/(N860+O860)</f>
        <v>3.9995653699985444E-2</v>
      </c>
      <c r="H860" s="5">
        <f>(N860+O860)*(1/General!$B$20)*((F860/100)-E860*(C860/100))*1000/B860</f>
        <v>76.21502343617145</v>
      </c>
      <c r="I860" s="5">
        <f>(N860+O860)*(1/General!$B$20)*((D860/100)*E860-(G860/100))*1000/B860</f>
        <v>44.987416996048566</v>
      </c>
      <c r="J860" s="5">
        <f t="shared" si="13"/>
        <v>0.59026967345518988</v>
      </c>
      <c r="K860" s="5">
        <f>MAX(Online_RAW!$L$2-Online_RAW!L860,0)</f>
        <v>0</v>
      </c>
      <c r="L860" s="5">
        <f>0.0039*(Online_RAW!M860)</f>
        <v>28.099499999999999</v>
      </c>
      <c r="M860" s="10">
        <f>Online_RAW!$N$2-Online_RAW!N860</f>
        <v>8.6901923076902676</v>
      </c>
      <c r="N860" s="5">
        <f>Online_RAW!C860*60</f>
        <v>180.04363636363621</v>
      </c>
      <c r="O860" s="5">
        <f>MAX(0, Online_RAW!D860*60)</f>
        <v>1.9565217391304339E-2</v>
      </c>
      <c r="P860" s="5">
        <f>_xlfn.IFNA(VLOOKUP(A860,Sampling!$D$7:$E$14,2,FALSE),0)</f>
        <v>0</v>
      </c>
      <c r="Q860">
        <f>_xlfn.IFNA(VLOOKUP(A860,Refill!$D$6:$G$8,2,FALSE),0)</f>
        <v>0</v>
      </c>
    </row>
    <row r="861" spans="1:17" x14ac:dyDescent="0.25">
      <c r="A861" s="5">
        <f>ROUND((Online_RAW!B861-General!$B$10)*24,3)</f>
        <v>14.317</v>
      </c>
      <c r="B861" s="5">
        <f>General!$B$12+Online_ANA!K861/1000+Online_ANA!L861/1000+Online_ANA!M861/1000/General!$B$22-SUM($P$2:P861)/1000/General!$B$24+SUM($Q$2:Q861)/1000/General!$B$24</f>
        <v>1.1162098337029904</v>
      </c>
      <c r="C861" s="5">
        <f>Online_RAW!K861</f>
        <v>19.7433333333333</v>
      </c>
      <c r="D861" s="5">
        <f>Online_RAW!J861</f>
        <v>0.67</v>
      </c>
      <c r="E861" s="5">
        <f>(1-F861/100-G861/100)/(1-C861/100-D861/100-General!$B$17/100)</f>
        <v>1.0000427850972746</v>
      </c>
      <c r="F861" s="5">
        <f>N861*General!$B$14/(N861+O861)+O861*100/(N861+O861)</f>
        <v>20.802640364050195</v>
      </c>
      <c r="G861" s="5">
        <f>N861*General!$B$15/(N861+O861)</f>
        <v>3.9998666482802932E-2</v>
      </c>
      <c r="H861" s="5">
        <f>(N861+O861)*(1/General!$B$20)*((F861/100)-E861*(C861/100))*1000/B861</f>
        <v>76.141741792603966</v>
      </c>
      <c r="I861" s="5">
        <f>(N861+O861)*(1/General!$B$20)*((D861/100)*E861-(G861/100))*1000/B861</f>
        <v>45.321955330947588</v>
      </c>
      <c r="J861" s="5">
        <f t="shared" si="13"/>
        <v>0.595231396917557</v>
      </c>
      <c r="K861" s="5">
        <f>MAX(Online_RAW!$L$2-Online_RAW!L861,0)</f>
        <v>0</v>
      </c>
      <c r="L861" s="5">
        <f>0.0039*(Online_RAW!M861)</f>
        <v>28.099499999999999</v>
      </c>
      <c r="M861" s="10">
        <f>Online_RAW!$N$2-Online_RAW!N861</f>
        <v>8.8402637362596579</v>
      </c>
      <c r="N861" s="5">
        <f>Online_RAW!C861*60</f>
        <v>179.9691818181816</v>
      </c>
      <c r="O861" s="5">
        <f>MAX(0, Online_RAW!D861*60)</f>
        <v>6.0000000000000001E-3</v>
      </c>
      <c r="P861" s="5">
        <f>_xlfn.IFNA(VLOOKUP(A861,Sampling!$D$7:$E$14,2,FALSE),0)</f>
        <v>0</v>
      </c>
      <c r="Q861">
        <f>_xlfn.IFNA(VLOOKUP(A861,Refill!$D$6:$G$8,2,FALSE),0)</f>
        <v>0</v>
      </c>
    </row>
    <row r="862" spans="1:17" x14ac:dyDescent="0.25">
      <c r="A862" s="5">
        <f>ROUND((Online_RAW!B862-General!$B$10)*24,3)</f>
        <v>14.333</v>
      </c>
      <c r="B862" s="5">
        <f>General!$B$12+Online_ANA!K862/1000+Online_ANA!L862/1000+Online_ANA!M862/1000/General!$B$22-SUM($P$2:P862)/1000/General!$B$24+SUM($Q$2:Q862)/1000/General!$B$24</f>
        <v>1.1163993401905414</v>
      </c>
      <c r="C862" s="5">
        <f>Online_RAW!K862</f>
        <v>19.745000000000001</v>
      </c>
      <c r="D862" s="5">
        <f>Online_RAW!J862</f>
        <v>0.67</v>
      </c>
      <c r="E862" s="5">
        <f>(1-F862/100-G862/100)/(1-C862/100-D862/100-General!$B$17/100)</f>
        <v>1.0000971836187293</v>
      </c>
      <c r="F862" s="5">
        <f>N862*General!$B$14/(N862+O862)+O862*100/(N862+O862)</f>
        <v>20.8</v>
      </c>
      <c r="G862" s="5">
        <f>N862*General!$B$15/(N862+O862)</f>
        <v>0.04</v>
      </c>
      <c r="H862" s="5">
        <f>(N862+O862)*(1/General!$B$20)*((F862/100)-E862*(C862/100))*1000/B862</f>
        <v>75.732243137416233</v>
      </c>
      <c r="I862" s="5">
        <f>(N862+O862)*(1/General!$B$20)*((D862/100)*E862-(G862/100))*1000/B862</f>
        <v>45.311081837734122</v>
      </c>
      <c r="J862" s="5">
        <f t="shared" si="13"/>
        <v>0.59830634826855866</v>
      </c>
      <c r="K862" s="5">
        <f>MAX(Online_RAW!$L$2-Online_RAW!L862,0)</f>
        <v>0</v>
      </c>
      <c r="L862" s="5">
        <f>0.0039*(Online_RAW!M862)</f>
        <v>28.132649999999998</v>
      </c>
      <c r="M862" s="10">
        <f>Online_RAW!$N$2-Online_RAW!N862</f>
        <v>9.0106923076900785</v>
      </c>
      <c r="N862" s="5">
        <f>Online_RAW!C862*60</f>
        <v>179.95252173913019</v>
      </c>
      <c r="O862" s="5">
        <f>MAX(0, Online_RAW!D862*60)</f>
        <v>0</v>
      </c>
      <c r="P862" s="5">
        <f>_xlfn.IFNA(VLOOKUP(A862,Sampling!$D$7:$E$14,2,FALSE),0)</f>
        <v>0</v>
      </c>
      <c r="Q862">
        <f>_xlfn.IFNA(VLOOKUP(A862,Refill!$D$6:$G$8,2,FALSE),0)</f>
        <v>0</v>
      </c>
    </row>
    <row r="863" spans="1:17" x14ac:dyDescent="0.25">
      <c r="A863" s="5">
        <f>ROUND((Online_RAW!B863-General!$B$10)*24,3)</f>
        <v>14.35</v>
      </c>
      <c r="B863" s="5">
        <f>General!$B$12+Online_ANA!K863/1000+Online_ANA!L863/1000+Online_ANA!M863/1000/General!$B$22-SUM($P$2:P863)/1000/General!$B$24+SUM($Q$2:Q863)/1000/General!$B$24</f>
        <v>1.1166119956951286</v>
      </c>
      <c r="C863" s="5">
        <f>Online_RAW!K863</f>
        <v>19.745000000000001</v>
      </c>
      <c r="D863" s="5">
        <f>Online_RAW!J863</f>
        <v>0.68</v>
      </c>
      <c r="E863" s="5">
        <f>(1-F863/100-G863/100)/(1-C863/100-D863/100-General!$B$17/100)</f>
        <v>1.0001203672962624</v>
      </c>
      <c r="F863" s="5">
        <f>N863*General!$B$14/(N863+O863)+O863*100/(N863+O863)</f>
        <v>20.808170288503753</v>
      </c>
      <c r="G863" s="5">
        <f>N863*General!$B$15/(N863+O863)</f>
        <v>3.9995873591664774E-2</v>
      </c>
      <c r="H863" s="5">
        <f>(N863+O863)*(1/General!$B$20)*((F863/100)-E863*(C863/100))*1000/B863</f>
        <v>76.303129507809103</v>
      </c>
      <c r="I863" s="5">
        <f>(N863+O863)*(1/General!$B$20)*((D863/100)*E863-(G863/100))*1000/B863</f>
        <v>46.041531045544467</v>
      </c>
      <c r="J863" s="5">
        <f t="shared" si="13"/>
        <v>0.60340291862907713</v>
      </c>
      <c r="K863" s="5">
        <f>MAX(Online_RAW!$L$2-Online_RAW!L863,0)</f>
        <v>0</v>
      </c>
      <c r="L863" s="5">
        <f>0.0039*(Online_RAW!M863)</f>
        <v>28.2087</v>
      </c>
      <c r="M863" s="10">
        <f>Online_RAW!$N$2-Online_RAW!N863</f>
        <v>9.1595923076902181</v>
      </c>
      <c r="N863" s="5">
        <f>Online_RAW!C863*60</f>
        <v>180.0065454545454</v>
      </c>
      <c r="O863" s="5">
        <f>MAX(0, Online_RAW!D863*60)</f>
        <v>1.85714285714286E-2</v>
      </c>
      <c r="P863" s="5">
        <f>_xlfn.IFNA(VLOOKUP(A863,Sampling!$D$7:$E$14,2,FALSE),0)</f>
        <v>0</v>
      </c>
      <c r="Q863">
        <f>_xlfn.IFNA(VLOOKUP(A863,Refill!$D$6:$G$8,2,FALSE),0)</f>
        <v>0</v>
      </c>
    </row>
    <row r="864" spans="1:17" x14ac:dyDescent="0.25">
      <c r="A864" s="5">
        <f>ROUND((Online_RAW!B864-General!$B$10)*24,3)</f>
        <v>14.367000000000001</v>
      </c>
      <c r="B864" s="5">
        <f>General!$B$12+Online_ANA!K864/1000+Online_ANA!L864/1000+Online_ANA!M864/1000/General!$B$22-SUM($P$2:P864)/1000/General!$B$24+SUM($Q$2:Q864)/1000/General!$B$24</f>
        <v>1.1167153749000178</v>
      </c>
      <c r="C864" s="5">
        <f>Online_RAW!K864</f>
        <v>19.745000000000001</v>
      </c>
      <c r="D864" s="5">
        <f>Online_RAW!J864</f>
        <v>0.67500000000000004</v>
      </c>
      <c r="E864" s="5">
        <f>(1-F864/100-G864/100)/(1-C864/100-D864/100-General!$B$17/100)</f>
        <v>1.0001603631009366</v>
      </c>
      <c r="F864" s="5">
        <f>N864*General!$B$14/(N864+O864)+O864*100/(N864+O864)</f>
        <v>20.8</v>
      </c>
      <c r="G864" s="5">
        <f>N864*General!$B$15/(N864+O864)</f>
        <v>0.04</v>
      </c>
      <c r="H864" s="5">
        <f>(N864+O864)*(1/General!$B$20)*((F864/100)-E864*(C864/100))*1000/B864</f>
        <v>75.614257174372483</v>
      </c>
      <c r="I864" s="5">
        <f>(N864+O864)*(1/General!$B$20)*((D864/100)*E864-(G864/100))*1000/B864</f>
        <v>45.656686363907681</v>
      </c>
      <c r="J864" s="5">
        <f t="shared" si="13"/>
        <v>0.60381055200502387</v>
      </c>
      <c r="K864" s="5">
        <f>MAX(Online_RAW!$L$2-Online_RAW!L864,0)</f>
        <v>0</v>
      </c>
      <c r="L864" s="5">
        <f>0.0039*(Online_RAW!M864)</f>
        <v>28.2087</v>
      </c>
      <c r="M864" s="10">
        <f>Online_RAW!$N$2-Online_RAW!N864</f>
        <v>9.2722756410194052</v>
      </c>
      <c r="N864" s="5">
        <f>Online_RAW!C864*60</f>
        <v>179.93618181818161</v>
      </c>
      <c r="O864" s="5">
        <f>MAX(0, Online_RAW!D864*60)</f>
        <v>0</v>
      </c>
      <c r="P864" s="5">
        <f>_xlfn.IFNA(VLOOKUP(A864,Sampling!$D$7:$E$14,2,FALSE),0)</f>
        <v>0</v>
      </c>
      <c r="Q864">
        <f>_xlfn.IFNA(VLOOKUP(A864,Refill!$D$6:$G$8,2,FALSE),0)</f>
        <v>0</v>
      </c>
    </row>
    <row r="865" spans="1:17" x14ac:dyDescent="0.25">
      <c r="A865" s="5">
        <f>ROUND((Online_RAW!B865-General!$B$10)*24,3)</f>
        <v>14.382999999999999</v>
      </c>
      <c r="B865" s="5">
        <f>General!$B$12+Online_ANA!K865/1000+Online_ANA!L865/1000+Online_ANA!M865/1000/General!$B$22-SUM($P$2:P865)/1000/General!$B$24+SUM($Q$2:Q865)/1000/General!$B$24</f>
        <v>1.1169199606033857</v>
      </c>
      <c r="C865" s="5">
        <f>Online_RAW!K865</f>
        <v>19.745000000000001</v>
      </c>
      <c r="D865" s="5">
        <f>Online_RAW!J865</f>
        <v>0.68</v>
      </c>
      <c r="E865" s="5">
        <f>(1-F865/100-G865/100)/(1-C865/100-D865/100-General!$B$17/100)</f>
        <v>1.0002235505661663</v>
      </c>
      <c r="F865" s="5">
        <f>N865*General!$B$14/(N865+O865)+O865*100/(N865+O865)</f>
        <v>20.8</v>
      </c>
      <c r="G865" s="5">
        <f>N865*General!$B$15/(N865+O865)</f>
        <v>0.04</v>
      </c>
      <c r="H865" s="5">
        <f>(N865+O865)*(1/General!$B$20)*((F865/100)-E865*(C865/100))*1000/B865</f>
        <v>75.608817551755692</v>
      </c>
      <c r="I865" s="5">
        <f>(N865+O865)*(1/General!$B$20)*((D865/100)*E865-(G865/100))*1000/B865</f>
        <v>46.070609292503754</v>
      </c>
      <c r="J865" s="5">
        <f t="shared" si="13"/>
        <v>0.60932852522085179</v>
      </c>
      <c r="K865" s="5">
        <f>MAX(Online_RAW!$L$2-Online_RAW!L865,0)</f>
        <v>0</v>
      </c>
      <c r="L865" s="5">
        <f>0.0039*(Online_RAW!M865)</f>
        <v>28.283774999999999</v>
      </c>
      <c r="M865" s="10">
        <f>Online_RAW!$N$2-Online_RAW!N865</f>
        <v>9.4134423076902749</v>
      </c>
      <c r="N865" s="5">
        <f>Online_RAW!C865*60</f>
        <v>180.16990909090921</v>
      </c>
      <c r="O865" s="5">
        <f>MAX(0, Online_RAW!D865*60)</f>
        <v>0</v>
      </c>
      <c r="P865" s="5">
        <f>_xlfn.IFNA(VLOOKUP(A865,Sampling!$D$7:$E$14,2,FALSE),0)</f>
        <v>0</v>
      </c>
      <c r="Q865">
        <f>_xlfn.IFNA(VLOOKUP(A865,Refill!$D$6:$G$8,2,FALSE),0)</f>
        <v>0</v>
      </c>
    </row>
    <row r="866" spans="1:17" x14ac:dyDescent="0.25">
      <c r="A866" s="5">
        <f>ROUND((Online_RAW!B866-General!$B$10)*24,3)</f>
        <v>14.4</v>
      </c>
      <c r="B866" s="5">
        <f>General!$B$12+Online_ANA!K866/1000+Online_ANA!L866/1000+Online_ANA!M866/1000/General!$B$22-SUM($P$2:P866)/1000/General!$B$24+SUM($Q$2:Q866)/1000/General!$B$24</f>
        <v>1.1171179057868712</v>
      </c>
      <c r="C866" s="5">
        <f>Online_RAW!K866</f>
        <v>19.745000000000001</v>
      </c>
      <c r="D866" s="5">
        <f>Online_RAW!J866</f>
        <v>0.67500000000000004</v>
      </c>
      <c r="E866" s="5">
        <f>(1-F866/100-G866/100)/(1-C866/100-D866/100-General!$B$17/100)</f>
        <v>1.0001603631009366</v>
      </c>
      <c r="F866" s="5">
        <f>N866*General!$B$14/(N866+O866)+O866*100/(N866+O866)</f>
        <v>20.8</v>
      </c>
      <c r="G866" s="5">
        <f>N866*General!$B$15/(N866+O866)</f>
        <v>0.04</v>
      </c>
      <c r="H866" s="5">
        <f>(N866+O866)*(1/General!$B$20)*((F866/100)-E866*(C866/100))*1000/B866</f>
        <v>75.57908111629132</v>
      </c>
      <c r="I866" s="5">
        <f>(N866+O866)*(1/General!$B$20)*((D866/100)*E866-(G866/100))*1000/B866</f>
        <v>45.63544668886032</v>
      </c>
      <c r="J866" s="5">
        <f t="shared" si="13"/>
        <v>0.60381055200502365</v>
      </c>
      <c r="K866" s="5">
        <f>MAX(Online_RAW!$L$2-Online_RAW!L866,0)</f>
        <v>0</v>
      </c>
      <c r="L866" s="5">
        <f>0.0039*(Online_RAW!M866)</f>
        <v>28.372499999999999</v>
      </c>
      <c r="M866" s="10">
        <f>Online_RAW!$N$2-Online_RAW!N866</f>
        <v>9.5324923076896084</v>
      </c>
      <c r="N866" s="5">
        <f>Online_RAW!C866*60</f>
        <v>179.91730434782582</v>
      </c>
      <c r="O866" s="5">
        <f>MAX(0, Online_RAW!D866*60)</f>
        <v>0</v>
      </c>
      <c r="P866" s="5">
        <f>_xlfn.IFNA(VLOOKUP(A866,Sampling!$D$7:$E$14,2,FALSE),0)</f>
        <v>0</v>
      </c>
      <c r="Q866">
        <f>_xlfn.IFNA(VLOOKUP(A866,Refill!$D$6:$G$8,2,FALSE),0)</f>
        <v>0</v>
      </c>
    </row>
    <row r="867" spans="1:17" x14ac:dyDescent="0.25">
      <c r="A867" s="5">
        <f>ROUND((Online_RAW!B867-General!$B$10)*24,3)</f>
        <v>14.417</v>
      </c>
      <c r="B867" s="5">
        <f>General!$B$12+Online_ANA!K867/1000+Online_ANA!L867/1000+Online_ANA!M867/1000/General!$B$22-SUM($P$2:P867)/1000/General!$B$24+SUM($Q$2:Q867)/1000/General!$B$24</f>
        <v>1.117341101505523</v>
      </c>
      <c r="C867" s="5">
        <f>Online_RAW!K867</f>
        <v>19.739999999999998</v>
      </c>
      <c r="D867" s="5">
        <f>Online_RAW!J867</f>
        <v>0.67500000000000004</v>
      </c>
      <c r="E867" s="5">
        <f>(1-F867/100-G867/100)/(1-C867/100-D867/100-General!$B$17/100)</f>
        <v>1.0000971836187293</v>
      </c>
      <c r="F867" s="5">
        <f>N867*General!$B$14/(N867+O867)+O867*100/(N867+O867)</f>
        <v>20.8</v>
      </c>
      <c r="G867" s="5">
        <f>N867*General!$B$15/(N867+O867)</f>
        <v>0.04</v>
      </c>
      <c r="H867" s="5">
        <f>(N867+O867)*(1/General!$B$20)*((F867/100)-E867*(C867/100))*1000/B867</f>
        <v>76.019086181883679</v>
      </c>
      <c r="I867" s="5">
        <f>(N867+O867)*(1/General!$B$20)*((D867/100)*E867-(G867/100))*1000/B867</f>
        <v>45.627016582268162</v>
      </c>
      <c r="J867" s="5">
        <f t="shared" si="13"/>
        <v>0.60020474954277558</v>
      </c>
      <c r="K867" s="5">
        <f>MAX(Online_RAW!$L$2-Online_RAW!L867,0)</f>
        <v>0</v>
      </c>
      <c r="L867" s="5">
        <f>0.0039*(Online_RAW!M867)</f>
        <v>28.372499999999999</v>
      </c>
      <c r="M867" s="10">
        <f>Online_RAW!$N$2-Online_RAW!N867</f>
        <v>9.7757756410201182</v>
      </c>
      <c r="N867" s="5">
        <f>Online_RAW!C867*60</f>
        <v>179.93209090909079</v>
      </c>
      <c r="O867" s="5">
        <f>MAX(0, Online_RAW!D867*60)</f>
        <v>0</v>
      </c>
      <c r="P867" s="5">
        <f>_xlfn.IFNA(VLOOKUP(A867,Sampling!$D$7:$E$14,2,FALSE),0)</f>
        <v>0</v>
      </c>
      <c r="Q867">
        <f>_xlfn.IFNA(VLOOKUP(A867,Refill!$D$6:$G$8,2,FALSE),0)</f>
        <v>0</v>
      </c>
    </row>
    <row r="868" spans="1:17" x14ac:dyDescent="0.25">
      <c r="A868" s="5">
        <f>ROUND((Online_RAW!B868-General!$B$10)*24,3)</f>
        <v>14.433</v>
      </c>
      <c r="B868" s="5">
        <f>General!$B$12+Online_ANA!K868/1000+Online_ANA!L868/1000+Online_ANA!M868/1000/General!$B$22-SUM($P$2:P868)/1000/General!$B$24+SUM($Q$2:Q868)/1000/General!$B$24</f>
        <v>1.1175070800987981</v>
      </c>
      <c r="C868" s="5">
        <f>Online_RAW!K868</f>
        <v>19.739999999999998</v>
      </c>
      <c r="D868" s="5">
        <f>Online_RAW!J868</f>
        <v>0.68</v>
      </c>
      <c r="E868" s="5">
        <f>(1-F868/100-G868/100)/(1-C868/100-D868/100-General!$B$17/100)</f>
        <v>0.99987918956288913</v>
      </c>
      <c r="F868" s="5">
        <f>N868*General!$B$14/(N868+O868)+O868*100/(N868+O868)</f>
        <v>20.822265373668984</v>
      </c>
      <c r="G868" s="5">
        <f>N868*General!$B$15/(N868+O868)</f>
        <v>3.998875486178334E-2</v>
      </c>
      <c r="H868" s="5">
        <f>(N868+O868)*(1/General!$B$20)*((F868/100)-E868*(C868/100))*1000/B868</f>
        <v>77.954353868615485</v>
      </c>
      <c r="I868" s="5">
        <f>(N868+O868)*(1/General!$B$20)*((D868/100)*E868-(G868/100))*1000/B868</f>
        <v>45.992026138362512</v>
      </c>
      <c r="J868" s="5">
        <f t="shared" si="13"/>
        <v>0.58998662494050835</v>
      </c>
      <c r="K868" s="5">
        <f>MAX(Online_RAW!$L$2-Online_RAW!L868,0)</f>
        <v>0</v>
      </c>
      <c r="L868" s="5">
        <f>0.0039*(Online_RAW!M868)</f>
        <v>28.372499999999999</v>
      </c>
      <c r="M868" s="10">
        <f>Online_RAW!$N$2-Online_RAW!N868</f>
        <v>9.9566923076899911</v>
      </c>
      <c r="N868" s="5">
        <f>Online_RAW!C868*60</f>
        <v>179.9692173913044</v>
      </c>
      <c r="O868" s="5">
        <f>MAX(0, Online_RAW!D868*60)</f>
        <v>5.06086956521739E-2</v>
      </c>
      <c r="P868" s="5">
        <f>_xlfn.IFNA(VLOOKUP(A868,Sampling!$D$7:$E$14,2,FALSE),0)</f>
        <v>0</v>
      </c>
      <c r="Q868">
        <f>_xlfn.IFNA(VLOOKUP(A868,Refill!$D$6:$G$8,2,FALSE),0)</f>
        <v>0</v>
      </c>
    </row>
    <row r="869" spans="1:17" x14ac:dyDescent="0.25">
      <c r="A869" s="5">
        <f>ROUND((Online_RAW!B869-General!$B$10)*24,3)</f>
        <v>14.45</v>
      </c>
      <c r="B869" s="5">
        <f>General!$B$12+Online_ANA!K869/1000+Online_ANA!L869/1000+Online_ANA!M869/1000/General!$B$22-SUM($P$2:P869)/1000/General!$B$24+SUM($Q$2:Q869)/1000/General!$B$24</f>
        <v>1.1177180482709907</v>
      </c>
      <c r="C869" s="5">
        <f>Online_RAW!K869</f>
        <v>19.725000000000001</v>
      </c>
      <c r="D869" s="5">
        <f>Online_RAW!J869</f>
        <v>0.68666666666666698</v>
      </c>
      <c r="E869" s="5">
        <f>(1-F869/100-G869/100)/(1-C869/100-D869/100-General!$B$17/100)</f>
        <v>1.0000550683981899</v>
      </c>
      <c r="F869" s="5">
        <f>N869*General!$B$14/(N869+O869)+O869*100/(N869+O869)</f>
        <v>20.8</v>
      </c>
      <c r="G869" s="5">
        <f>N869*General!$B$15/(N869+O869)</f>
        <v>0.04</v>
      </c>
      <c r="H869" s="5">
        <f>(N869+O869)*(1/General!$B$20)*((F869/100)-E869*(C869/100))*1000/B869</f>
        <v>77.152947251219146</v>
      </c>
      <c r="I869" s="5">
        <f>(N869+O869)*(1/General!$B$20)*((D869/100)*E869-(G869/100))*1000/B869</f>
        <v>46.461045363188148</v>
      </c>
      <c r="J869" s="5">
        <f t="shared" si="13"/>
        <v>0.60219404466695836</v>
      </c>
      <c r="K869" s="5">
        <f>MAX(Online_RAW!$L$2-Online_RAW!L869,0)</f>
        <v>0</v>
      </c>
      <c r="L869" s="5">
        <f>0.0039*(Online_RAW!M869)</f>
        <v>28.423199999999998</v>
      </c>
      <c r="M869" s="10">
        <f>Online_RAW!$N$2-Online_RAW!N869</f>
        <v>10.131384615379829</v>
      </c>
      <c r="N869" s="5">
        <f>Online_RAW!C869*60</f>
        <v>179.98434782608678</v>
      </c>
      <c r="O869" s="5">
        <f>MAX(0, Online_RAW!D869*60)</f>
        <v>0</v>
      </c>
      <c r="P869" s="5">
        <f>_xlfn.IFNA(VLOOKUP(A869,Sampling!$D$7:$E$14,2,FALSE),0)</f>
        <v>0</v>
      </c>
      <c r="Q869">
        <f>_xlfn.IFNA(VLOOKUP(A869,Refill!$D$6:$G$8,2,FALSE),0)</f>
        <v>0</v>
      </c>
    </row>
    <row r="870" spans="1:17" x14ac:dyDescent="0.25">
      <c r="A870" s="5">
        <f>ROUND((Online_RAW!B870-General!$B$10)*24,3)</f>
        <v>14.467000000000001</v>
      </c>
      <c r="B870" s="5">
        <f>General!$B$12+Online_ANA!K870/1000+Online_ANA!L870/1000+Online_ANA!M870/1000/General!$B$22-SUM($P$2:P870)/1000/General!$B$24+SUM($Q$2:Q870)/1000/General!$B$24</f>
        <v>1.1179882741707796</v>
      </c>
      <c r="C870" s="5">
        <f>Online_RAW!K870</f>
        <v>19.71</v>
      </c>
      <c r="D870" s="5">
        <f>Online_RAW!J870</f>
        <v>0.68666666666666698</v>
      </c>
      <c r="E870" s="5">
        <f>(1-F870/100-G870/100)/(1-C870/100-D870/100-General!$B$17/100)</f>
        <v>0.99986559379205275</v>
      </c>
      <c r="F870" s="5">
        <f>N870*General!$B$14/(N870+O870)+O870*100/(N870+O870)</f>
        <v>20.8</v>
      </c>
      <c r="G870" s="5">
        <f>N870*General!$B$15/(N870+O870)</f>
        <v>0.04</v>
      </c>
      <c r="H870" s="5">
        <f>(N870+O870)*(1/General!$B$20)*((F870/100)-E870*(C870/100))*1000/B870</f>
        <v>78.516648225243145</v>
      </c>
      <c r="I870" s="5">
        <f>(N870+O870)*(1/General!$B$20)*((D870/100)*E870-(G870/100))*1000/B870</f>
        <v>46.462172121500473</v>
      </c>
      <c r="J870" s="5">
        <f t="shared" si="13"/>
        <v>0.59174930631543254</v>
      </c>
      <c r="K870" s="5">
        <f>MAX(Online_RAW!$L$2-Online_RAW!L870,0)</f>
        <v>0</v>
      </c>
      <c r="L870" s="5">
        <f>0.0039*(Online_RAW!M870)</f>
        <v>28.528499999999998</v>
      </c>
      <c r="M870" s="10">
        <f>Online_RAW!$N$2-Online_RAW!N870</f>
        <v>10.311153846149864</v>
      </c>
      <c r="N870" s="5">
        <f>Online_RAW!C870*60</f>
        <v>180.06845454545461</v>
      </c>
      <c r="O870" s="5">
        <f>MAX(0, Online_RAW!D870*60)</f>
        <v>0</v>
      </c>
      <c r="P870" s="5">
        <f>_xlfn.IFNA(VLOOKUP(A870,Sampling!$D$7:$E$14,2,FALSE),0)</f>
        <v>0</v>
      </c>
      <c r="Q870">
        <f>_xlfn.IFNA(VLOOKUP(A870,Refill!$D$6:$G$8,2,FALSE),0)</f>
        <v>0</v>
      </c>
    </row>
    <row r="871" spans="1:17" x14ac:dyDescent="0.25">
      <c r="A871" s="5">
        <f>ROUND((Online_RAW!B871-General!$B$10)*24,3)</f>
        <v>14.483000000000001</v>
      </c>
      <c r="B871" s="5">
        <f>General!$B$12+Online_ANA!K871/1000+Online_ANA!L871/1000+Online_ANA!M871/1000/General!$B$22-SUM($P$2:P871)/1000/General!$B$24+SUM($Q$2:Q871)/1000/General!$B$24</f>
        <v>1.1181753125146972</v>
      </c>
      <c r="C871" s="5">
        <f>Online_RAW!K871</f>
        <v>19.71</v>
      </c>
      <c r="D871" s="5">
        <f>Online_RAW!J871</f>
        <v>0.69</v>
      </c>
      <c r="E871" s="5">
        <f>(1-F871/100-G871/100)/(1-C871/100-D871/100-General!$B$17/100)</f>
        <v>0.99984103052216988</v>
      </c>
      <c r="F871" s="5">
        <f>N871*General!$B$14/(N871+O871)+O871*100/(N871+O871)</f>
        <v>20.805280160004848</v>
      </c>
      <c r="G871" s="5">
        <f>N871*General!$B$15/(N871+O871)</f>
        <v>3.9997333252522804E-2</v>
      </c>
      <c r="H871" s="5">
        <f>(N871+O871)*(1/General!$B$20)*((F871/100)-E871*(C871/100))*1000/B871</f>
        <v>78.885270465910367</v>
      </c>
      <c r="I871" s="5">
        <f>(N871+O871)*(1/General!$B$20)*((D871/100)*E871-(G871/100))*1000/B871</f>
        <v>46.673666825855854</v>
      </c>
      <c r="J871" s="5">
        <f t="shared" si="13"/>
        <v>0.59166516829051763</v>
      </c>
      <c r="K871" s="5">
        <f>MAX(Online_RAW!$L$2-Online_RAW!L871,0)</f>
        <v>0</v>
      </c>
      <c r="L871" s="5">
        <f>0.0039*(Online_RAW!M871)</f>
        <v>28.528499999999998</v>
      </c>
      <c r="M871" s="10">
        <f>Online_RAW!$N$2-Online_RAW!N871</f>
        <v>10.515025641019747</v>
      </c>
      <c r="N871" s="5">
        <f>Online_RAW!C871*60</f>
        <v>179.9825454545454</v>
      </c>
      <c r="O871" s="5">
        <f>MAX(0, Online_RAW!D871*60)</f>
        <v>1.2E-2</v>
      </c>
      <c r="P871" s="5">
        <f>_xlfn.IFNA(VLOOKUP(A871,Sampling!$D$7:$E$14,2,FALSE),0)</f>
        <v>0</v>
      </c>
      <c r="Q871">
        <f>_xlfn.IFNA(VLOOKUP(A871,Refill!$D$6:$G$8,2,FALSE),0)</f>
        <v>0</v>
      </c>
    </row>
    <row r="872" spans="1:17" x14ac:dyDescent="0.25">
      <c r="A872" s="5">
        <f>ROUND((Online_RAW!B872-General!$B$10)*24,3)</f>
        <v>14.5</v>
      </c>
      <c r="B872" s="5">
        <f>General!$B$12+Online_ANA!K872/1000+Online_ANA!L872/1000+Online_ANA!M872/1000/General!$B$22-SUM($P$2:P872)/1000/General!$B$24+SUM($Q$2:Q872)/1000/General!$B$24</f>
        <v>1.1183734486440184</v>
      </c>
      <c r="C872" s="5">
        <f>Online_RAW!K872</f>
        <v>19.72</v>
      </c>
      <c r="D872" s="5">
        <f>Online_RAW!J872</f>
        <v>0.68500000000000005</v>
      </c>
      <c r="E872" s="5">
        <f>(1-F872/100-G872/100)/(1-C872/100-D872/100-General!$B$17/100)</f>
        <v>0.99997084859733187</v>
      </c>
      <c r="F872" s="5">
        <f>N872*General!$B$14/(N872+O872)+O872*100/(N872+O872)</f>
        <v>20.8</v>
      </c>
      <c r="G872" s="5">
        <f>N872*General!$B$15/(N872+O872)</f>
        <v>0.04</v>
      </c>
      <c r="H872" s="5">
        <f>(N872+O872)*(1/General!$B$20)*((F872/100)-E872*(C872/100))*1000/B872</f>
        <v>77.589827462476279</v>
      </c>
      <c r="I872" s="5">
        <f>(N872+O872)*(1/General!$B$20)*((D872/100)*E872-(G872/100))*1000/B872</f>
        <v>46.312283336217192</v>
      </c>
      <c r="J872" s="5">
        <f t="shared" si="13"/>
        <v>0.59688602038217675</v>
      </c>
      <c r="K872" s="5">
        <f>MAX(Online_RAW!$L$2-Online_RAW!L872,0)</f>
        <v>0</v>
      </c>
      <c r="L872" s="5">
        <f>0.0039*(Online_RAW!M872)</f>
        <v>28.590899999999998</v>
      </c>
      <c r="M872" s="10">
        <f>Online_RAW!$N$2-Online_RAW!N872</f>
        <v>10.662978021980052</v>
      </c>
      <c r="N872" s="5">
        <f>Online_RAW!C872*60</f>
        <v>179.9932173913044</v>
      </c>
      <c r="O872" s="5">
        <f>MAX(0, Online_RAW!D872*60)</f>
        <v>0</v>
      </c>
      <c r="P872" s="5">
        <f>_xlfn.IFNA(VLOOKUP(A872,Sampling!$D$7:$E$14,2,FALSE),0)</f>
        <v>0</v>
      </c>
      <c r="Q872">
        <f>_xlfn.IFNA(VLOOKUP(A872,Refill!$D$6:$G$8,2,FALSE),0)</f>
        <v>0</v>
      </c>
    </row>
    <row r="873" spans="1:17" x14ac:dyDescent="0.25">
      <c r="A873" s="5">
        <f>ROUND((Online_RAW!B873-General!$B$10)*24,3)</f>
        <v>14.516999999999999</v>
      </c>
      <c r="B873" s="5">
        <f>General!$B$12+Online_ANA!K873/1000+Online_ANA!L873/1000+Online_ANA!M873/1000/General!$B$22-SUM($P$2:P873)/1000/General!$B$24+SUM($Q$2:Q873)/1000/General!$B$24</f>
        <v>1.118563750085688</v>
      </c>
      <c r="C873" s="5">
        <f>Online_RAW!K873</f>
        <v>19.72</v>
      </c>
      <c r="D873" s="5">
        <f>Online_RAW!J873</f>
        <v>0.69</v>
      </c>
      <c r="E873" s="5">
        <f>(1-F873/100-G873/100)/(1-C873/100-D873/100-General!$B$17/100)</f>
        <v>0.9998870202538942</v>
      </c>
      <c r="F873" s="5">
        <f>N873*General!$B$14/(N873+O873)+O873*100/(N873+O873)</f>
        <v>20.811641359692405</v>
      </c>
      <c r="G873" s="5">
        <f>N873*General!$B$15/(N873+O873)</f>
        <v>3.9994120525407871E-2</v>
      </c>
      <c r="H873" s="5">
        <f>(N873+O873)*(1/General!$B$20)*((F873/100)-E873*(C873/100))*1000/B873</f>
        <v>78.524849136668735</v>
      </c>
      <c r="I873" s="5">
        <f>(N873+O873)*(1/General!$B$20)*((D873/100)*E873-(G873/100))*1000/B873</f>
        <v>46.655931556135677</v>
      </c>
      <c r="J873" s="5">
        <f t="shared" si="13"/>
        <v>0.59415499767383528</v>
      </c>
      <c r="K873" s="5">
        <f>MAX(Online_RAW!$L$2-Online_RAW!L873,0)</f>
        <v>0</v>
      </c>
      <c r="L873" s="5">
        <f>0.0039*(Online_RAW!M873)</f>
        <v>28.590899999999998</v>
      </c>
      <c r="M873" s="10">
        <f>Online_RAW!$N$2-Online_RAW!N873</f>
        <v>10.870406593399821</v>
      </c>
      <c r="N873" s="5">
        <f>Online_RAW!C873*60</f>
        <v>179.95252173913019</v>
      </c>
      <c r="O873" s="5">
        <f>MAX(0, Online_RAW!D873*60)</f>
        <v>2.645454545454546E-2</v>
      </c>
      <c r="P873" s="5">
        <f>_xlfn.IFNA(VLOOKUP(A873,Sampling!$D$7:$E$14,2,FALSE),0)</f>
        <v>0</v>
      </c>
      <c r="Q873">
        <f>_xlfn.IFNA(VLOOKUP(A873,Refill!$D$6:$G$8,2,FALSE),0)</f>
        <v>0</v>
      </c>
    </row>
    <row r="874" spans="1:17" x14ac:dyDescent="0.25">
      <c r="A874" s="5">
        <f>ROUND((Online_RAW!B874-General!$B$10)*24,3)</f>
        <v>14.532999999999999</v>
      </c>
      <c r="B874" s="5">
        <f>General!$B$12+Online_ANA!K874/1000+Online_ANA!L874/1000+Online_ANA!M874/1000/General!$B$22-SUM($P$2:P874)/1000/General!$B$24+SUM($Q$2:Q874)/1000/General!$B$24</f>
        <v>1.1187173953019449</v>
      </c>
      <c r="C874" s="5">
        <f>Online_RAW!K874</f>
        <v>19.71</v>
      </c>
      <c r="D874" s="5">
        <f>Online_RAW!J874</f>
        <v>0.69</v>
      </c>
      <c r="E874" s="5">
        <f>(1-F874/100-G874/100)/(1-C874/100-D874/100-General!$B$17/100)</f>
        <v>0.99990769305511717</v>
      </c>
      <c r="F874" s="5">
        <f>N874*General!$B$14/(N874+O874)+O874*100/(N874+O874)</f>
        <v>20.8</v>
      </c>
      <c r="G874" s="5">
        <f>N874*General!$B$15/(N874+O874)</f>
        <v>0.04</v>
      </c>
      <c r="H874" s="5">
        <f>(N874+O874)*(1/General!$B$20)*((F874/100)-E874*(C874/100))*1000/B874</f>
        <v>78.40038846266728</v>
      </c>
      <c r="I874" s="5">
        <f>(N874+O874)*(1/General!$B$20)*((D874/100)*E874-(G874/100))*1000/B874</f>
        <v>46.670044922295041</v>
      </c>
      <c r="J874" s="5">
        <f t="shared" si="13"/>
        <v>0.59527823570055904</v>
      </c>
      <c r="K874" s="5">
        <f>MAX(Online_RAW!$L$2-Online_RAW!L874,0)</f>
        <v>0</v>
      </c>
      <c r="L874" s="5">
        <f>0.0039*(Online_RAW!M874)</f>
        <v>28.625999999999998</v>
      </c>
      <c r="M874" s="10">
        <f>Online_RAW!$N$2-Online_RAW!N874</f>
        <v>10.999620879119902</v>
      </c>
      <c r="N874" s="5">
        <f>Online_RAW!C874*60</f>
        <v>180.05582608695659</v>
      </c>
      <c r="O874" s="5">
        <f>MAX(0, Online_RAW!D874*60)</f>
        <v>0</v>
      </c>
      <c r="P874" s="5">
        <f>_xlfn.IFNA(VLOOKUP(A874,Sampling!$D$7:$E$14,2,FALSE),0)</f>
        <v>0</v>
      </c>
      <c r="Q874">
        <f>_xlfn.IFNA(VLOOKUP(A874,Refill!$D$6:$G$8,2,FALSE),0)</f>
        <v>0</v>
      </c>
    </row>
    <row r="875" spans="1:17" x14ac:dyDescent="0.25">
      <c r="A875" s="5">
        <f>ROUND((Online_RAW!B875-General!$B$10)*24,3)</f>
        <v>14.55</v>
      </c>
      <c r="B875" s="5">
        <f>General!$B$12+Online_ANA!K875/1000+Online_ANA!L875/1000+Online_ANA!M875/1000/General!$B$22-SUM($P$2:P875)/1000/General!$B$24+SUM($Q$2:Q875)/1000/General!$B$24</f>
        <v>1.1189525525758626</v>
      </c>
      <c r="C875" s="5">
        <f>Online_RAW!K875</f>
        <v>19.695</v>
      </c>
      <c r="D875" s="5">
        <f>Online_RAW!J875</f>
        <v>0.69</v>
      </c>
      <c r="E875" s="5">
        <f>(1-F875/100-G875/100)/(1-C875/100-D875/100-General!$B$17/100)</f>
        <v>0.99971827428427107</v>
      </c>
      <c r="F875" s="5">
        <f>N875*General!$B$14/(N875+O875)+O875*100/(N875+O875)</f>
        <v>20.8</v>
      </c>
      <c r="G875" s="5">
        <f>N875*General!$B$15/(N875+O875)</f>
        <v>0.04</v>
      </c>
      <c r="H875" s="5">
        <f>(N875+O875)*(1/General!$B$20)*((F875/100)-E875*(C875/100))*1000/B875</f>
        <v>79.705249688632179</v>
      </c>
      <c r="I875" s="5">
        <f>(N875+O875)*(1/General!$B$20)*((D875/100)*E875-(G875/100))*1000/B875</f>
        <v>46.637237574133266</v>
      </c>
      <c r="J875" s="5">
        <f t="shared" si="13"/>
        <v>0.58512127816324777</v>
      </c>
      <c r="K875" s="5">
        <f>MAX(Online_RAW!$L$2-Online_RAW!L875,0)</f>
        <v>0</v>
      </c>
      <c r="L875" s="5">
        <f>0.0039*(Online_RAW!M875)</f>
        <v>28.625999999999998</v>
      </c>
      <c r="M875" s="10">
        <f>Online_RAW!$N$2-Online_RAW!N875</f>
        <v>11.25594230769002</v>
      </c>
      <c r="N875" s="5">
        <f>Online_RAW!C875*60</f>
        <v>180.00327272727299</v>
      </c>
      <c r="O875" s="5">
        <f>MAX(0, Online_RAW!D875*60)</f>
        <v>0</v>
      </c>
      <c r="P875" s="5">
        <f>_xlfn.IFNA(VLOOKUP(A875,Sampling!$D$7:$E$14,2,FALSE),0)</f>
        <v>0</v>
      </c>
      <c r="Q875">
        <f>_xlfn.IFNA(VLOOKUP(A875,Refill!$D$6:$G$8,2,FALSE),0)</f>
        <v>0</v>
      </c>
    </row>
    <row r="876" spans="1:17" x14ac:dyDescent="0.25">
      <c r="A876" s="5">
        <f>ROUND((Online_RAW!B876-General!$B$10)*24,3)</f>
        <v>14.567</v>
      </c>
      <c r="B876" s="5">
        <f>General!$B$12+Online_ANA!K876/1000+Online_ANA!L876/1000+Online_ANA!M876/1000/General!$B$22-SUM($P$2:P876)/1000/General!$B$24+SUM($Q$2:Q876)/1000/General!$B$24</f>
        <v>1.1192032304046056</v>
      </c>
      <c r="C876" s="5">
        <f>Online_RAW!K876</f>
        <v>19.68</v>
      </c>
      <c r="D876" s="5">
        <f>Online_RAW!J876</f>
        <v>0.69</v>
      </c>
      <c r="E876" s="5">
        <f>(1-F876/100-G876/100)/(1-C876/100-D876/100-General!$B$17/100)</f>
        <v>0.99932625206814296</v>
      </c>
      <c r="F876" s="5">
        <f>N876*General!$B$14/(N876+O876)+O876*100/(N876+O876)</f>
        <v>20.816059440787331</v>
      </c>
      <c r="G876" s="5">
        <f>N876*General!$B$15/(N876+O876)</f>
        <v>3.9991889171319538E-2</v>
      </c>
      <c r="H876" s="5">
        <f>(N876+O876)*(1/General!$B$20)*((F876/100)-E876*(C876/100))*1000/B876</f>
        <v>82.519844581469542</v>
      </c>
      <c r="I876" s="5">
        <f>(N876+O876)*(1/General!$B$20)*((D876/100)*E876-(G876/100))*1000/B876</f>
        <v>46.636499769918537</v>
      </c>
      <c r="J876" s="5">
        <f t="shared" si="13"/>
        <v>0.56515496371149387</v>
      </c>
      <c r="K876" s="5">
        <f>MAX(Online_RAW!$L$2-Online_RAW!L876,0)</f>
        <v>0</v>
      </c>
      <c r="L876" s="5">
        <f>0.0039*(Online_RAW!M876)</f>
        <v>28.744949999999999</v>
      </c>
      <c r="M876" s="10">
        <f>Online_RAW!$N$2-Online_RAW!N876</f>
        <v>11.399525641019864</v>
      </c>
      <c r="N876" s="5">
        <f>Online_RAW!C876*60</f>
        <v>180.07695652173902</v>
      </c>
      <c r="O876" s="5">
        <f>MAX(0, Online_RAW!D876*60)</f>
        <v>3.6521739130434779E-2</v>
      </c>
      <c r="P876" s="5">
        <f>_xlfn.IFNA(VLOOKUP(A876,Sampling!$D$7:$E$14,2,FALSE),0)</f>
        <v>0</v>
      </c>
      <c r="Q876">
        <f>_xlfn.IFNA(VLOOKUP(A876,Refill!$D$6:$G$8,2,FALSE),0)</f>
        <v>0</v>
      </c>
    </row>
    <row r="877" spans="1:17" x14ac:dyDescent="0.25">
      <c r="A877" s="5">
        <f>ROUND((Online_RAW!B877-General!$B$10)*24,3)</f>
        <v>14.583</v>
      </c>
      <c r="B877" s="5">
        <f>General!$B$12+Online_ANA!K877/1000+Online_ANA!L877/1000+Online_ANA!M877/1000/General!$B$22-SUM($P$2:P877)/1000/General!$B$24+SUM($Q$2:Q877)/1000/General!$B$24</f>
        <v>1.1194136048694403</v>
      </c>
      <c r="C877" s="5">
        <f>Online_RAW!K877</f>
        <v>19.68</v>
      </c>
      <c r="D877" s="5">
        <f>Online_RAW!J877</f>
        <v>0.69</v>
      </c>
      <c r="E877" s="5">
        <f>(1-F877/100-G877/100)/(1-C877/100-D877/100-General!$B$17/100)</f>
        <v>0.99952892726539855</v>
      </c>
      <c r="F877" s="5">
        <f>N877*General!$B$14/(N877+O877)+O877*100/(N877+O877)</f>
        <v>20.8</v>
      </c>
      <c r="G877" s="5">
        <f>N877*General!$B$15/(N877+O877)</f>
        <v>0.04</v>
      </c>
      <c r="H877" s="5">
        <f>(N877+O877)*(1/General!$B$20)*((F877/100)-E877*(C877/100))*1000/B877</f>
        <v>81.010372544342445</v>
      </c>
      <c r="I877" s="5">
        <f>(N877+O877)*(1/General!$B$20)*((D877/100)*E877-(G877/100))*1000/B877</f>
        <v>46.605663279049999</v>
      </c>
      <c r="J877" s="5">
        <f t="shared" si="13"/>
        <v>0.57530488769866572</v>
      </c>
      <c r="K877" s="5">
        <f>MAX(Online_RAW!$L$2-Online_RAW!L877,0)</f>
        <v>0</v>
      </c>
      <c r="L877" s="5">
        <f>0.0039*(Online_RAW!M877)</f>
        <v>28.8093</v>
      </c>
      <c r="M877" s="10">
        <f>Online_RAW!$N$2-Online_RAW!N877</f>
        <v>11.558692307689853</v>
      </c>
      <c r="N877" s="5">
        <f>Online_RAW!C877*60</f>
        <v>179.99171428571461</v>
      </c>
      <c r="O877" s="5">
        <f>MAX(0, Online_RAW!D877*60)</f>
        <v>0</v>
      </c>
      <c r="P877" s="5">
        <f>_xlfn.IFNA(VLOOKUP(A877,Sampling!$D$7:$E$14,2,FALSE),0)</f>
        <v>0</v>
      </c>
      <c r="Q877">
        <f>_xlfn.IFNA(VLOOKUP(A877,Refill!$D$6:$G$8,2,FALSE),0)</f>
        <v>0</v>
      </c>
    </row>
    <row r="878" spans="1:17" x14ac:dyDescent="0.25">
      <c r="A878" s="5">
        <f>ROUND((Online_RAW!B878-General!$B$10)*24,3)</f>
        <v>14.6</v>
      </c>
      <c r="B878" s="5">
        <f>General!$B$12+Online_ANA!K878/1000+Online_ANA!L878/1000+Online_ANA!M878/1000/General!$B$22-SUM($P$2:P878)/1000/General!$B$24+SUM($Q$2:Q878)/1000/General!$B$24</f>
        <v>1.1195720758174497</v>
      </c>
      <c r="C878" s="5">
        <f>Online_RAW!K878</f>
        <v>19.690000000000001</v>
      </c>
      <c r="D878" s="5">
        <f>Online_RAW!J878</f>
        <v>0.69</v>
      </c>
      <c r="E878" s="5">
        <f>(1-F878/100-G878/100)/(1-C878/100-D878/100-General!$B$17/100)</f>
        <v>0.99965515064088573</v>
      </c>
      <c r="F878" s="5">
        <f>N878*General!$B$14/(N878+O878)+O878*100/(N878+O878)</f>
        <v>20.8</v>
      </c>
      <c r="G878" s="5">
        <f>N878*General!$B$15/(N878+O878)</f>
        <v>0.04</v>
      </c>
      <c r="H878" s="5">
        <f>(N878+O878)*(1/General!$B$20)*((F878/100)-E878*(C878/100))*1000/B878</f>
        <v>80.118543994014502</v>
      </c>
      <c r="I878" s="5">
        <f>(N878+O878)*(1/General!$B$20)*((D878/100)*E878-(G878/100))*1000/B878</f>
        <v>46.613943350484888</v>
      </c>
      <c r="J878" s="5">
        <f t="shared" si="13"/>
        <v>0.58181216266195901</v>
      </c>
      <c r="K878" s="5">
        <f>MAX(Online_RAW!$L$2-Online_RAW!L878,0)</f>
        <v>0</v>
      </c>
      <c r="L878" s="5">
        <f>0.0039*(Online_RAW!M878)</f>
        <v>28.8093</v>
      </c>
      <c r="M878" s="10">
        <f>Online_RAW!$N$2-Online_RAW!N878</f>
        <v>11.731425641019996</v>
      </c>
      <c r="N878" s="5">
        <f>Online_RAW!C878*60</f>
        <v>180.02504347826098</v>
      </c>
      <c r="O878" s="5">
        <f>MAX(0, Online_RAW!D878*60)</f>
        <v>0</v>
      </c>
      <c r="P878" s="5">
        <f>_xlfn.IFNA(VLOOKUP(A878,Sampling!$D$7:$E$14,2,FALSE),0)</f>
        <v>0</v>
      </c>
      <c r="Q878">
        <f>_xlfn.IFNA(VLOOKUP(A878,Refill!$D$6:$G$8,2,FALSE),0)</f>
        <v>0</v>
      </c>
    </row>
    <row r="879" spans="1:17" x14ac:dyDescent="0.25">
      <c r="A879" s="5">
        <f>ROUND((Online_RAW!B879-General!$B$10)*24,3)</f>
        <v>14.617000000000001</v>
      </c>
      <c r="B879" s="5">
        <f>General!$B$12+Online_ANA!K879/1000+Online_ANA!L879/1000+Online_ANA!M879/1000/General!$B$22-SUM($P$2:P879)/1000/General!$B$24+SUM($Q$2:Q879)/1000/General!$B$24</f>
        <v>1.1197469993648534</v>
      </c>
      <c r="C879" s="5">
        <f>Online_RAW!K879</f>
        <v>19.7</v>
      </c>
      <c r="D879" s="5">
        <f>Online_RAW!J879</f>
        <v>0.69666666666666699</v>
      </c>
      <c r="E879" s="5">
        <f>(1-F879/100-G879/100)/(1-C879/100-D879/100-General!$B$17/100)</f>
        <v>0.9998560659088247</v>
      </c>
      <c r="F879" s="5">
        <f>N879*General!$B$14/(N879+O879)+O879*100/(N879+O879)</f>
        <v>20.800754709789313</v>
      </c>
      <c r="G879" s="5">
        <f>N879*General!$B$15/(N879+O879)</f>
        <v>3.9999618833439742E-2</v>
      </c>
      <c r="H879" s="5">
        <f>(N879+O879)*(1/General!$B$20)*((F879/100)-E879*(C879/100))*1000/B879</f>
        <v>79.103731237815282</v>
      </c>
      <c r="I879" s="5">
        <f>(N879+O879)*(1/General!$B$20)*((D879/100)*E879-(G879/100))*1000/B879</f>
        <v>47.061745450943988</v>
      </c>
      <c r="J879" s="5">
        <f t="shared" si="13"/>
        <v>0.59493711250432491</v>
      </c>
      <c r="K879" s="5">
        <f>MAX(Online_RAW!$L$2-Online_RAW!L879,0)</f>
        <v>0</v>
      </c>
      <c r="L879" s="5">
        <f>0.0039*(Online_RAW!M879)</f>
        <v>28.8093</v>
      </c>
      <c r="M879" s="10">
        <f>Online_RAW!$N$2-Online_RAW!N879</f>
        <v>11.922092307690036</v>
      </c>
      <c r="N879" s="5">
        <f>Online_RAW!C879*60</f>
        <v>179.8971428571426</v>
      </c>
      <c r="O879" s="5">
        <f>MAX(0, Online_RAW!D879*60)</f>
        <v>1.7142857142857161E-3</v>
      </c>
      <c r="P879" s="5">
        <f>_xlfn.IFNA(VLOOKUP(A879,Sampling!$D$7:$E$14,2,FALSE),0)</f>
        <v>0</v>
      </c>
      <c r="Q879">
        <f>_xlfn.IFNA(VLOOKUP(A879,Refill!$D$6:$G$8,2,FALSE),0)</f>
        <v>0</v>
      </c>
    </row>
    <row r="880" spans="1:17" x14ac:dyDescent="0.25">
      <c r="A880" s="5">
        <f>ROUND((Online_RAW!B880-General!$B$10)*24,3)</f>
        <v>14.632999999999999</v>
      </c>
      <c r="B880" s="5">
        <f>General!$B$12+Online_ANA!K880/1000+Online_ANA!L880/1000+Online_ANA!M880/1000/General!$B$22-SUM($P$2:P880)/1000/General!$B$24+SUM($Q$2:Q880)/1000/General!$B$24</f>
        <v>1.1199328736767797</v>
      </c>
      <c r="C880" s="5">
        <f>Online_RAW!K880</f>
        <v>19.695</v>
      </c>
      <c r="D880" s="5">
        <f>Online_RAW!J880</f>
        <v>0.69666666666666699</v>
      </c>
      <c r="E880" s="5">
        <f>(1-F880/100-G880/100)/(1-C880/100-D880/100-General!$B$17/100)</f>
        <v>0.99980245154395453</v>
      </c>
      <c r="F880" s="5">
        <f>N880*General!$B$14/(N880+O880)+O880*100/(N880+O880)</f>
        <v>20.8</v>
      </c>
      <c r="G880" s="5">
        <f>N880*General!$B$15/(N880+O880)</f>
        <v>0.04</v>
      </c>
      <c r="H880" s="5">
        <f>(N880+O880)*(1/General!$B$20)*((F880/100)-E880*(C880/100))*1000/B880</f>
        <v>79.556475601035316</v>
      </c>
      <c r="I880" s="5">
        <f>(N880+O880)*(1/General!$B$20)*((D880/100)*E880-(G880/100))*1000/B880</f>
        <v>47.102149794995626</v>
      </c>
      <c r="J880" s="5">
        <f t="shared" si="13"/>
        <v>0.59205928165051414</v>
      </c>
      <c r="K880" s="5">
        <f>MAX(Online_RAW!$L$2-Online_RAW!L880,0)</f>
        <v>0</v>
      </c>
      <c r="L880" s="5">
        <f>0.0039*(Online_RAW!M880)</f>
        <v>28.886000000000131</v>
      </c>
      <c r="M880" s="10">
        <f>Online_RAW!$N$2-Online_RAW!N880</f>
        <v>12.041092307689723</v>
      </c>
      <c r="N880" s="5">
        <f>Online_RAW!C880*60</f>
        <v>180.09354545454539</v>
      </c>
      <c r="O880" s="5">
        <f>MAX(0, Online_RAW!D880*60)</f>
        <v>0</v>
      </c>
      <c r="P880" s="5">
        <f>_xlfn.IFNA(VLOOKUP(A880,Sampling!$D$7:$E$14,2,FALSE),0)</f>
        <v>0</v>
      </c>
      <c r="Q880">
        <f>_xlfn.IFNA(VLOOKUP(A880,Refill!$D$6:$G$8,2,FALSE),0)</f>
        <v>0</v>
      </c>
    </row>
    <row r="881" spans="1:17" x14ac:dyDescent="0.25">
      <c r="A881" s="5">
        <f>ROUND((Online_RAW!B881-General!$B$10)*24,3)</f>
        <v>14.65</v>
      </c>
      <c r="B881" s="5">
        <f>General!$B$12+Online_ANA!K881/1000+Online_ANA!L881/1000+Online_ANA!M881/1000/General!$B$22-SUM($P$2:P881)/1000/General!$B$24+SUM($Q$2:Q881)/1000/General!$B$24</f>
        <v>1.1201563745236425</v>
      </c>
      <c r="C881" s="5">
        <f>Online_RAW!K881</f>
        <v>19.68</v>
      </c>
      <c r="D881" s="5">
        <f>Online_RAW!J881</f>
        <v>0.7</v>
      </c>
      <c r="E881" s="5">
        <f>(1-F881/100-G881/100)/(1-C881/100-D881/100-General!$B$17/100)</f>
        <v>0.99955806748135767</v>
      </c>
      <c r="F881" s="5">
        <f>N881*General!$B$14/(N881+O881)+O881*100/(N881+O881)</f>
        <v>20.807691638691274</v>
      </c>
      <c r="G881" s="5">
        <f>N881*General!$B$15/(N881+O881)</f>
        <v>3.999611533399431E-2</v>
      </c>
      <c r="H881" s="5">
        <f>(N881+O881)*(1/General!$B$20)*((F881/100)-E881*(C881/100))*1000/B881</f>
        <v>81.457949336726898</v>
      </c>
      <c r="I881" s="5">
        <f>(N881+O881)*(1/General!$B$20)*((D881/100)*E881-(G881/100))*1000/B881</f>
        <v>47.287830024544306</v>
      </c>
      <c r="J881" s="5">
        <f t="shared" si="13"/>
        <v>0.58051829698128266</v>
      </c>
      <c r="K881" s="5">
        <f>MAX(Online_RAW!$L$2-Online_RAW!L881,0)</f>
        <v>0</v>
      </c>
      <c r="L881" s="5">
        <f>0.0039*(Online_RAW!M881)</f>
        <v>28.973099999999999</v>
      </c>
      <c r="M881" s="10">
        <f>Online_RAW!$N$2-Online_RAW!N881</f>
        <v>12.189769230770253</v>
      </c>
      <c r="N881" s="5">
        <f>Online_RAW!C881*60</f>
        <v>179.9543478260868</v>
      </c>
      <c r="O881" s="5">
        <f>MAX(0, Online_RAW!D881*60)</f>
        <v>1.7478260869565221E-2</v>
      </c>
      <c r="P881" s="5">
        <f>_xlfn.IFNA(VLOOKUP(A881,Sampling!$D$7:$E$14,2,FALSE),0)</f>
        <v>0</v>
      </c>
      <c r="Q881">
        <f>_xlfn.IFNA(VLOOKUP(A881,Refill!$D$6:$G$8,2,FALSE),0)</f>
        <v>0</v>
      </c>
    </row>
    <row r="882" spans="1:17" x14ac:dyDescent="0.25">
      <c r="A882" s="5">
        <f>ROUND((Online_RAW!B882-General!$B$10)*24,3)</f>
        <v>14.667</v>
      </c>
      <c r="B882" s="5">
        <f>General!$B$12+Online_ANA!K882/1000+Online_ANA!L882/1000+Online_ANA!M882/1000/General!$B$22-SUM($P$2:P882)/1000/General!$B$24+SUM($Q$2:Q882)/1000/General!$B$24</f>
        <v>1.1203040103740278</v>
      </c>
      <c r="C882" s="5">
        <f>Online_RAW!K882</f>
        <v>19.6733333333333</v>
      </c>
      <c r="D882" s="5">
        <f>Online_RAW!J882</f>
        <v>0.7</v>
      </c>
      <c r="E882" s="5">
        <f>(1-F882/100-G882/100)/(1-C882/100-D882/100-General!$B$17/100)</f>
        <v>0.99957099818200323</v>
      </c>
      <c r="F882" s="5">
        <f>N882*General!$B$14/(N882+O882)+O882*100/(N882+O882)</f>
        <v>20.8</v>
      </c>
      <c r="G882" s="5">
        <f>N882*General!$B$15/(N882+O882)</f>
        <v>0.04</v>
      </c>
      <c r="H882" s="5">
        <f>(N882+O882)*(1/General!$B$20)*((F882/100)-E882*(C882/100))*1000/B882</f>
        <v>81.3680449765737</v>
      </c>
      <c r="I882" s="5">
        <f>(N882+O882)*(1/General!$B$20)*((D882/100)*E882-(G882/100))*1000/B882</f>
        <v>47.289370472882986</v>
      </c>
      <c r="J882" s="5">
        <f t="shared" si="13"/>
        <v>0.58117864926578799</v>
      </c>
      <c r="K882" s="5">
        <f>MAX(Online_RAW!$L$2-Online_RAW!L882,0)</f>
        <v>0</v>
      </c>
      <c r="L882" s="5">
        <f>0.0039*(Online_RAW!M882)</f>
        <v>28.973099999999999</v>
      </c>
      <c r="M882" s="10">
        <f>Online_RAW!$N$2-Online_RAW!N882</f>
        <v>12.350692307690224</v>
      </c>
      <c r="N882" s="5">
        <f>Online_RAW!C882*60</f>
        <v>180</v>
      </c>
      <c r="O882" s="5">
        <f>MAX(0, Online_RAW!D882*60)</f>
        <v>0</v>
      </c>
      <c r="P882" s="5">
        <f>_xlfn.IFNA(VLOOKUP(A882,Sampling!$D$7:$E$14,2,FALSE),0)</f>
        <v>0</v>
      </c>
      <c r="Q882">
        <f>_xlfn.IFNA(VLOOKUP(A882,Refill!$D$6:$G$8,2,FALSE),0)</f>
        <v>0</v>
      </c>
    </row>
    <row r="883" spans="1:17" x14ac:dyDescent="0.25">
      <c r="A883" s="5">
        <f>ROUND((Online_RAW!B883-General!$B$10)*24,3)</f>
        <v>14.683</v>
      </c>
      <c r="B883" s="5">
        <f>General!$B$12+Online_ANA!K883/1000+Online_ANA!L883/1000+Online_ANA!M883/1000/General!$B$22-SUM($P$2:P883)/1000/General!$B$24+SUM($Q$2:Q883)/1000/General!$B$24</f>
        <v>1.1204992002822847</v>
      </c>
      <c r="C883" s="5">
        <f>Online_RAW!K883</f>
        <v>19.670000000000002</v>
      </c>
      <c r="D883" s="5">
        <f>Online_RAW!J883</f>
        <v>0.7</v>
      </c>
      <c r="E883" s="5">
        <f>(1-F883/100-G883/100)/(1-C883/100-D883/100-General!$B$17/100)</f>
        <v>0.99952892726539855</v>
      </c>
      <c r="F883" s="5">
        <f>N883*General!$B$14/(N883+O883)+O883*100/(N883+O883)</f>
        <v>20.8</v>
      </c>
      <c r="G883" s="5">
        <f>N883*General!$B$15/(N883+O883)</f>
        <v>0.04</v>
      </c>
      <c r="H883" s="5">
        <f>(N883+O883)*(1/General!$B$20)*((F883/100)-E883*(C883/100))*1000/B883</f>
        <v>81.637134735483045</v>
      </c>
      <c r="I883" s="5">
        <f>(N883+O883)*(1/General!$B$20)*((D883/100)*E883-(G883/100))*1000/B883</f>
        <v>47.270425846998975</v>
      </c>
      <c r="J883" s="5">
        <f t="shared" si="13"/>
        <v>0.5790309275327028</v>
      </c>
      <c r="K883" s="5">
        <f>MAX(Online_RAW!$L$2-Online_RAW!L883,0)</f>
        <v>0</v>
      </c>
      <c r="L883" s="5">
        <f>0.0039*(Online_RAW!M883)</f>
        <v>29.000399999999999</v>
      </c>
      <c r="M883" s="10">
        <f>Online_RAW!$N$2-Online_RAW!N883</f>
        <v>12.533692307690217</v>
      </c>
      <c r="N883" s="5">
        <f>Online_RAW!C883*60</f>
        <v>179.96727272727301</v>
      </c>
      <c r="O883" s="5">
        <f>MAX(0, Online_RAW!D883*60)</f>
        <v>0</v>
      </c>
      <c r="P883" s="5">
        <f>_xlfn.IFNA(VLOOKUP(A883,Sampling!$D$7:$E$14,2,FALSE),0)</f>
        <v>0</v>
      </c>
      <c r="Q883">
        <f>_xlfn.IFNA(VLOOKUP(A883,Refill!$D$6:$G$8,2,FALSE),0)</f>
        <v>0</v>
      </c>
    </row>
    <row r="884" spans="1:17" x14ac:dyDescent="0.25">
      <c r="A884" s="5">
        <f>ROUND((Online_RAW!B884-General!$B$10)*24,3)</f>
        <v>14.7</v>
      </c>
      <c r="B884" s="5">
        <f>General!$B$12+Online_ANA!K884/1000+Online_ANA!L884/1000+Online_ANA!M884/1000/General!$B$22-SUM($P$2:P884)/1000/General!$B$24+SUM($Q$2:Q884)/1000/General!$B$24</f>
        <v>1.1207347750529266</v>
      </c>
      <c r="C884" s="5">
        <f>Online_RAW!K884</f>
        <v>19.675000000000001</v>
      </c>
      <c r="D884" s="5">
        <f>Online_RAW!J884</f>
        <v>0.70499999999999996</v>
      </c>
      <c r="E884" s="5">
        <f>(1-F884/100-G884/100)/(1-C884/100-D884/100-General!$B$17/100)</f>
        <v>0.99965515064088561</v>
      </c>
      <c r="F884" s="5">
        <f>N884*General!$B$14/(N884+O884)+O884*100/(N884+O884)</f>
        <v>20.8</v>
      </c>
      <c r="G884" s="5">
        <f>N884*General!$B$15/(N884+O884)</f>
        <v>0.04</v>
      </c>
      <c r="H884" s="5">
        <f>(N884+O884)*(1/General!$B$20)*((F884/100)-E884*(C884/100))*1000/B884</f>
        <v>81.084255948437601</v>
      </c>
      <c r="I884" s="5">
        <f>(N884+O884)*(1/General!$B$20)*((D884/100)*E884-(G884/100))*1000/B884</f>
        <v>47.625053637209064</v>
      </c>
      <c r="J884" s="5">
        <f t="shared" si="13"/>
        <v>0.58735266273509834</v>
      </c>
      <c r="K884" s="5">
        <f>MAX(Online_RAW!$L$2-Online_RAW!L884,0)</f>
        <v>0</v>
      </c>
      <c r="L884" s="5">
        <f>0.0039*(Online_RAW!M884)</f>
        <v>29.103749999999998</v>
      </c>
      <c r="M884" s="10">
        <f>Online_RAW!$N$2-Online_RAW!N884</f>
        <v>12.67781730769002</v>
      </c>
      <c r="N884" s="5">
        <f>Online_RAW!C884*60</f>
        <v>179.96781818181839</v>
      </c>
      <c r="O884" s="5">
        <f>MAX(0, Online_RAW!D884*60)</f>
        <v>0</v>
      </c>
      <c r="P884" s="5">
        <f>_xlfn.IFNA(VLOOKUP(A884,Sampling!$D$7:$E$14,2,FALSE),0)</f>
        <v>0</v>
      </c>
      <c r="Q884">
        <f>_xlfn.IFNA(VLOOKUP(A884,Refill!$D$6:$G$8,2,FALSE),0)</f>
        <v>0</v>
      </c>
    </row>
    <row r="885" spans="1:17" x14ac:dyDescent="0.25">
      <c r="A885" s="5">
        <f>ROUND((Online_RAW!B885-General!$B$10)*24,3)</f>
        <v>14.717000000000001</v>
      </c>
      <c r="B885" s="5">
        <f>General!$B$12+Online_ANA!K885/1000+Online_ANA!L885/1000+Online_ANA!M885/1000/General!$B$22-SUM($P$2:P885)/1000/General!$B$24+SUM($Q$2:Q885)/1000/General!$B$24</f>
        <v>1.1208854044762566</v>
      </c>
      <c r="C885" s="5">
        <f>Online_RAW!K885</f>
        <v>19.68</v>
      </c>
      <c r="D885" s="5">
        <f>Online_RAW!J885</f>
        <v>0.71</v>
      </c>
      <c r="E885" s="5">
        <f>(1-F885/100-G885/100)/(1-C885/100-D885/100-General!$B$17/100)</f>
        <v>0.99959749317989832</v>
      </c>
      <c r="F885" s="5">
        <f>N885*General!$B$14/(N885+O885)+O885*100/(N885+O885)</f>
        <v>20.814569072153002</v>
      </c>
      <c r="G885" s="5">
        <f>N885*General!$B$15/(N885+O885)</f>
        <v>3.9992641882751007E-2</v>
      </c>
      <c r="H885" s="5">
        <f>(N885+O885)*(1/General!$B$20)*((F885/100)-E885*(C885/100))*1000/B885</f>
        <v>81.901603201501032</v>
      </c>
      <c r="I885" s="5">
        <f>(N885+O885)*(1/General!$B$20)*((D885/100)*E885-(G885/100))*1000/B885</f>
        <v>48.010268316836395</v>
      </c>
      <c r="J885" s="5">
        <f t="shared" si="13"/>
        <v>0.58619448753301695</v>
      </c>
      <c r="K885" s="5">
        <f>MAX(Online_RAW!$L$2-Online_RAW!L885,0)</f>
        <v>0</v>
      </c>
      <c r="L885" s="5">
        <f>0.0039*(Online_RAW!M885)</f>
        <v>29.132999999999999</v>
      </c>
      <c r="M885" s="10">
        <f>Online_RAW!$N$2-Online_RAW!N885</f>
        <v>12.810120879119495</v>
      </c>
      <c r="N885" s="5">
        <f>Online_RAW!C885*60</f>
        <v>180.0696521739132</v>
      </c>
      <c r="O885" s="5">
        <f>MAX(0, Online_RAW!D885*60)</f>
        <v>3.3130434782608686E-2</v>
      </c>
      <c r="P885" s="5">
        <f>_xlfn.IFNA(VLOOKUP(A885,Sampling!$D$7:$E$14,2,FALSE),0)</f>
        <v>0</v>
      </c>
      <c r="Q885">
        <f>_xlfn.IFNA(VLOOKUP(A885,Refill!$D$6:$G$8,2,FALSE),0)</f>
        <v>0</v>
      </c>
    </row>
    <row r="886" spans="1:17" x14ac:dyDescent="0.25">
      <c r="A886" s="5">
        <f>ROUND((Online_RAW!B886-General!$B$10)*24,3)</f>
        <v>14.733000000000001</v>
      </c>
      <c r="B886" s="5">
        <f>General!$B$12+Online_ANA!K886/1000+Online_ANA!L886/1000+Online_ANA!M886/1000/General!$B$22-SUM($P$2:P886)/1000/General!$B$24+SUM($Q$2:Q886)/1000/General!$B$24</f>
        <v>1.121097714184899</v>
      </c>
      <c r="C886" s="5">
        <f>Online_RAW!K886</f>
        <v>19.670000000000002</v>
      </c>
      <c r="D886" s="5">
        <f>Online_RAW!J886</f>
        <v>0.71</v>
      </c>
      <c r="E886" s="5">
        <f>(1-F886/100-G886/100)/(1-C886/100-D886/100-General!$B$17/100)</f>
        <v>0.99928554714968842</v>
      </c>
      <c r="F886" s="5">
        <f>N886*General!$B$14/(N886+O886)+O886*100/(N886+O886)</f>
        <v>20.829282694621277</v>
      </c>
      <c r="G886" s="5">
        <f>N886*General!$B$15/(N886+O886)</f>
        <v>3.9985210760292288E-2</v>
      </c>
      <c r="H886" s="5">
        <f>(N886+O886)*(1/General!$B$20)*((F886/100)-E886*(C886/100))*1000/B886</f>
        <v>84.110056916940152</v>
      </c>
      <c r="I886" s="5">
        <f>(N886+O886)*(1/General!$B$20)*((D886/100)*E886-(G886/100))*1000/B886</f>
        <v>47.993343012931938</v>
      </c>
      <c r="J886" s="5">
        <f t="shared" si="13"/>
        <v>0.57060171841669338</v>
      </c>
      <c r="K886" s="5">
        <f>MAX(Online_RAW!$L$2-Online_RAW!L886,0)</f>
        <v>0</v>
      </c>
      <c r="L886" s="5">
        <f>0.0039*(Online_RAW!M886)</f>
        <v>29.132999999999999</v>
      </c>
      <c r="M886" s="10">
        <f>Online_RAW!$N$2-Online_RAW!N886</f>
        <v>13.041538461539858</v>
      </c>
      <c r="N886" s="5">
        <f>Online_RAW!C886*60</f>
        <v>180.06436363636379</v>
      </c>
      <c r="O886" s="5">
        <f>MAX(0, Online_RAW!D886*60)</f>
        <v>6.6600000000000006E-2</v>
      </c>
      <c r="P886" s="5">
        <f>_xlfn.IFNA(VLOOKUP(A886,Sampling!$D$7:$E$14,2,FALSE),0)</f>
        <v>0</v>
      </c>
      <c r="Q886">
        <f>_xlfn.IFNA(VLOOKUP(A886,Refill!$D$6:$G$8,2,FALSE),0)</f>
        <v>0</v>
      </c>
    </row>
    <row r="887" spans="1:17" x14ac:dyDescent="0.25">
      <c r="A887" s="5">
        <f>ROUND((Online_RAW!B887-General!$B$10)*24,3)</f>
        <v>14.75</v>
      </c>
      <c r="B887" s="5">
        <f>General!$B$12+Online_ANA!K887/1000+Online_ANA!L887/1000+Online_ANA!M887/1000/General!$B$22-SUM($P$2:P887)/1000/General!$B$24+SUM($Q$2:Q887)/1000/General!$B$24</f>
        <v>1.1213907202618985</v>
      </c>
      <c r="C887" s="5">
        <f>Online_RAW!K887</f>
        <v>19.664999999999999</v>
      </c>
      <c r="D887" s="5">
        <f>Online_RAW!J887</f>
        <v>0.71</v>
      </c>
      <c r="E887" s="5">
        <f>(1-F887/100-G887/100)/(1-C887/100-D887/100-General!$B$17/100)</f>
        <v>0.9995920349684313</v>
      </c>
      <c r="F887" s="5">
        <f>N887*General!$B$14/(N887+O887)+O887*100/(N887+O887)</f>
        <v>20.8</v>
      </c>
      <c r="G887" s="5">
        <f>N887*General!$B$15/(N887+O887)</f>
        <v>0.04</v>
      </c>
      <c r="H887" s="5">
        <f>(N887+O887)*(1/General!$B$20)*((F887/100)-E887*(C887/100))*1000/B887</f>
        <v>81.825959981545694</v>
      </c>
      <c r="I887" s="5">
        <f>(N887+O887)*(1/General!$B$20)*((D887/100)*E887-(G887/100))*1000/B887</f>
        <v>47.94278811664914</v>
      </c>
      <c r="J887" s="5">
        <f t="shared" si="13"/>
        <v>0.58591170977354534</v>
      </c>
      <c r="K887" s="5">
        <f>MAX(Online_RAW!$L$2-Online_RAW!L887,0)</f>
        <v>0</v>
      </c>
      <c r="L887" s="5">
        <f>0.0039*(Online_RAW!M887)</f>
        <v>29.243499999999866</v>
      </c>
      <c r="M887" s="10">
        <f>Online_RAW!$N$2-Online_RAW!N887</f>
        <v>13.240470085469497</v>
      </c>
      <c r="N887" s="5">
        <f>Online_RAW!C887*60</f>
        <v>179.93373913043462</v>
      </c>
      <c r="O887" s="5">
        <f>MAX(0, Online_RAW!D887*60)</f>
        <v>0</v>
      </c>
      <c r="P887" s="5">
        <f>_xlfn.IFNA(VLOOKUP(A887,Sampling!$D$7:$E$14,2,FALSE),0)</f>
        <v>0</v>
      </c>
      <c r="Q887">
        <f>_xlfn.IFNA(VLOOKUP(A887,Refill!$D$6:$G$8,2,FALSE),0)</f>
        <v>0</v>
      </c>
    </row>
    <row r="888" spans="1:17" x14ac:dyDescent="0.25">
      <c r="A888" s="5">
        <f>ROUND((Online_RAW!B888-General!$B$10)*24,3)</f>
        <v>14.766999999999999</v>
      </c>
      <c r="B888" s="5">
        <f>General!$B$12+Online_ANA!K888/1000+Online_ANA!L888/1000+Online_ANA!M888/1000/General!$B$22-SUM($P$2:P888)/1000/General!$B$24+SUM($Q$2:Q888)/1000/General!$B$24</f>
        <v>1.1215349608327427</v>
      </c>
      <c r="C888" s="5">
        <f>Online_RAW!K888</f>
        <v>19.66</v>
      </c>
      <c r="D888" s="5">
        <f>Online_RAW!J888</f>
        <v>0.71499999999999997</v>
      </c>
      <c r="E888" s="5">
        <f>(1-F888/100-G888/100)/(1-C888/100-D888/100-General!$B$17/100)</f>
        <v>0.99952542225025509</v>
      </c>
      <c r="F888" s="5">
        <f>N888*General!$B$14/(N888+O888)+O888*100/(N888+O888)</f>
        <v>20.805277880470225</v>
      </c>
      <c r="G888" s="5">
        <f>N888*General!$B$15/(N888+O888)</f>
        <v>3.9997334403802917E-2</v>
      </c>
      <c r="H888" s="5">
        <f>(N888+O888)*(1/General!$B$20)*((F888/100)-E888*(C888/100))*1000/B888</f>
        <v>82.708336415985713</v>
      </c>
      <c r="I888" s="5">
        <f>(N888+O888)*(1/General!$B$20)*((D888/100)*E888-(G888/100))*1000/B888</f>
        <v>48.328332109295502</v>
      </c>
      <c r="J888" s="5">
        <f t="shared" si="13"/>
        <v>0.58432238155807825</v>
      </c>
      <c r="K888" s="5">
        <f>MAX(Online_RAW!$L$2-Online_RAW!L888,0)</f>
        <v>0</v>
      </c>
      <c r="L888" s="5">
        <f>0.0039*(Online_RAW!M888)</f>
        <v>29.243499999999866</v>
      </c>
      <c r="M888" s="10">
        <f>Online_RAW!$N$2-Online_RAW!N888</f>
        <v>13.397692307689795</v>
      </c>
      <c r="N888" s="5">
        <f>Online_RAW!C888*60</f>
        <v>180.06028571428561</v>
      </c>
      <c r="O888" s="5">
        <f>MAX(0, Online_RAW!D888*60)</f>
        <v>1.2E-2</v>
      </c>
      <c r="P888" s="5">
        <f>_xlfn.IFNA(VLOOKUP(A888,Sampling!$D$7:$E$14,2,FALSE),0)</f>
        <v>0</v>
      </c>
      <c r="Q888">
        <f>_xlfn.IFNA(VLOOKUP(A888,Refill!$D$6:$G$8,2,FALSE),0)</f>
        <v>0</v>
      </c>
    </row>
    <row r="889" spans="1:17" x14ac:dyDescent="0.25">
      <c r="A889" s="5">
        <f>ROUND((Online_RAW!B889-General!$B$10)*24,3)</f>
        <v>14.782999999999999</v>
      </c>
      <c r="B889" s="5">
        <f>General!$B$12+Online_ANA!K889/1000+Online_ANA!L889/1000+Online_ANA!M889/1000/General!$B$22-SUM($P$2:P889)/1000/General!$B$24+SUM($Q$2:Q889)/1000/General!$B$24</f>
        <v>1.1217029397318257</v>
      </c>
      <c r="C889" s="5">
        <f>Online_RAW!K889</f>
        <v>19.66</v>
      </c>
      <c r="D889" s="5">
        <f>Online_RAW!J889</f>
        <v>0.71333333333333304</v>
      </c>
      <c r="E889" s="5">
        <f>(1-F889/100-G889/100)/(1-C889/100-D889/100-General!$B$17/100)</f>
        <v>0.99933343826845766</v>
      </c>
      <c r="F889" s="5">
        <f>N889*General!$B$14/(N889+O889)+O889*100/(N889+O889)</f>
        <v>20.818822820176912</v>
      </c>
      <c r="G889" s="5">
        <f>N889*General!$B$15/(N889+O889)</f>
        <v>3.9990493525163172E-2</v>
      </c>
      <c r="H889" s="5">
        <f>(N889+O889)*(1/General!$B$20)*((F889/100)-E889*(C889/100))*1000/B889</f>
        <v>83.909521061513104</v>
      </c>
      <c r="I889" s="5">
        <f>(N889+O889)*(1/General!$B$20)*((D889/100)*E889-(G889/100))*1000/B889</f>
        <v>48.177025891712681</v>
      </c>
      <c r="J889" s="5">
        <f t="shared" ref="J889:J952" si="14">I889/H889</f>
        <v>0.57415446164201867</v>
      </c>
      <c r="K889" s="5">
        <f>MAX(Online_RAW!$L$2-Online_RAW!L889,0)</f>
        <v>0</v>
      </c>
      <c r="L889" s="5">
        <f>0.0039*(Online_RAW!M889)</f>
        <v>29.296799999999998</v>
      </c>
      <c r="M889" s="10">
        <f>Online_RAW!$N$2-Online_RAW!N889</f>
        <v>13.522692307689795</v>
      </c>
      <c r="N889" s="5">
        <f>Online_RAW!C889*60</f>
        <v>179.97182608695658</v>
      </c>
      <c r="O889" s="5">
        <f>MAX(0, Online_RAW!D889*60)</f>
        <v>4.2782608695652202E-2</v>
      </c>
      <c r="P889" s="5">
        <f>_xlfn.IFNA(VLOOKUP(A889,Sampling!$D$7:$E$14,2,FALSE),0)</f>
        <v>0</v>
      </c>
      <c r="Q889">
        <f>_xlfn.IFNA(VLOOKUP(A889,Refill!$D$6:$G$8,2,FALSE),0)</f>
        <v>0</v>
      </c>
    </row>
    <row r="890" spans="1:17" x14ac:dyDescent="0.25">
      <c r="A890" s="5">
        <f>ROUND((Online_RAW!B890-General!$B$10)*24,3)</f>
        <v>14.8</v>
      </c>
      <c r="B890" s="5">
        <f>General!$B$12+Online_ANA!K890/1000+Online_ANA!L890/1000+Online_ANA!M890/1000/General!$B$22-SUM($P$2:P890)/1000/General!$B$24+SUM($Q$2:Q890)/1000/General!$B$24</f>
        <v>1.1219144076217336</v>
      </c>
      <c r="C890" s="5">
        <f>Online_RAW!K890</f>
        <v>19.649999999999999</v>
      </c>
      <c r="D890" s="5">
        <f>Online_RAW!J890</f>
        <v>0.71499999999999997</v>
      </c>
      <c r="E890" s="5">
        <f>(1-F890/100-G890/100)/(1-C890/100-D890/100-General!$B$17/100)</f>
        <v>0.99945858492981243</v>
      </c>
      <c r="F890" s="5">
        <f>N890*General!$B$14/(N890+O890)+O890*100/(N890+O890)</f>
        <v>20.800573920529402</v>
      </c>
      <c r="G890" s="5">
        <f>N890*General!$B$15/(N890+O890)</f>
        <v>3.9999710141146769E-2</v>
      </c>
      <c r="H890" s="5">
        <f>(N890+O890)*(1/General!$B$20)*((F890/100)-E890*(C890/100))*1000/B890</f>
        <v>83.118851645241946</v>
      </c>
      <c r="I890" s="5">
        <f>(N890+O890)*(1/General!$B$20)*((D890/100)*E890-(G890/100))*1000/B890</f>
        <v>48.288372474536146</v>
      </c>
      <c r="J890" s="5">
        <f t="shared" si="14"/>
        <v>0.58095572206212454</v>
      </c>
      <c r="K890" s="5">
        <f>MAX(Online_RAW!$L$2-Online_RAW!L890,0)</f>
        <v>0</v>
      </c>
      <c r="L890" s="5">
        <f>0.0039*(Online_RAW!M890)</f>
        <v>29.296799999999998</v>
      </c>
      <c r="M890" s="10">
        <f>Online_RAW!$N$2-Online_RAW!N890</f>
        <v>13.75319230768946</v>
      </c>
      <c r="N890" s="5">
        <f>Online_RAW!C890*60</f>
        <v>179.9963478260868</v>
      </c>
      <c r="O890" s="5">
        <f>MAX(0, Online_RAW!D890*60)</f>
        <v>1.304347826086956E-3</v>
      </c>
      <c r="P890" s="5">
        <f>_xlfn.IFNA(VLOOKUP(A890,Sampling!$D$7:$E$14,2,FALSE),0)</f>
        <v>0</v>
      </c>
      <c r="Q890">
        <f>_xlfn.IFNA(VLOOKUP(A890,Refill!$D$6:$G$8,2,FALSE),0)</f>
        <v>0</v>
      </c>
    </row>
    <row r="891" spans="1:17" x14ac:dyDescent="0.25">
      <c r="A891" s="5">
        <f>ROUND((Online_RAW!B891-General!$B$10)*24,3)</f>
        <v>14.817</v>
      </c>
      <c r="B891" s="5">
        <f>General!$B$12+Online_ANA!K891/1000+Online_ANA!L891/1000+Online_ANA!M891/1000/General!$B$22-SUM($P$2:P891)/1000/General!$B$24+SUM($Q$2:Q891)/1000/General!$B$24</f>
        <v>1.122119674594211</v>
      </c>
      <c r="C891" s="5">
        <f>Online_RAW!K891</f>
        <v>19.649999999999999</v>
      </c>
      <c r="D891" s="5">
        <f>Online_RAW!J891</f>
        <v>0.72</v>
      </c>
      <c r="E891" s="5">
        <f>(1-F891/100-G891/100)/(1-C891/100-D891/100-General!$B$17/100)</f>
        <v>0.99952892726539855</v>
      </c>
      <c r="F891" s="5">
        <f>N891*General!$B$14/(N891+O891)+O891*100/(N891+O891)</f>
        <v>20.8</v>
      </c>
      <c r="G891" s="5">
        <f>N891*General!$B$15/(N891+O891)</f>
        <v>0.04</v>
      </c>
      <c r="H891" s="5">
        <f>(N891+O891)*(1/General!$B$20)*((F891/100)-E891*(C891/100))*1000/B891</f>
        <v>82.954858137875135</v>
      </c>
      <c r="I891" s="5">
        <f>(N891+O891)*(1/General!$B$20)*((D891/100)*E891-(G891/100))*1000/B891</f>
        <v>48.635624371627635</v>
      </c>
      <c r="J891" s="5">
        <f t="shared" si="14"/>
        <v>0.58629024825517495</v>
      </c>
      <c r="K891" s="5">
        <f>MAX(Online_RAW!$L$2-Online_RAW!L891,0)</f>
        <v>0</v>
      </c>
      <c r="L891" s="5">
        <f>0.0039*(Online_RAW!M891)</f>
        <v>29.391699999999865</v>
      </c>
      <c r="M891" s="10">
        <f>Online_RAW!$N$2-Online_RAW!N891</f>
        <v>13.873492307689958</v>
      </c>
      <c r="N891" s="5">
        <f>Online_RAW!C891*60</f>
        <v>179.9785714285716</v>
      </c>
      <c r="O891" s="5">
        <f>MAX(0, Online_RAW!D891*60)</f>
        <v>0</v>
      </c>
      <c r="P891" s="5">
        <f>_xlfn.IFNA(VLOOKUP(A891,Sampling!$D$7:$E$14,2,FALSE),0)</f>
        <v>0</v>
      </c>
      <c r="Q891">
        <f>_xlfn.IFNA(VLOOKUP(A891,Refill!$D$6:$G$8,2,FALSE),0)</f>
        <v>0</v>
      </c>
    </row>
    <row r="892" spans="1:17" x14ac:dyDescent="0.25">
      <c r="A892" s="5">
        <f>ROUND((Online_RAW!B892-General!$B$10)*24,3)</f>
        <v>14.833</v>
      </c>
      <c r="B892" s="5">
        <f>General!$B$12+Online_ANA!K892/1000+Online_ANA!L892/1000+Online_ANA!M892/1000/General!$B$22-SUM($P$2:P892)/1000/General!$B$24+SUM($Q$2:Q892)/1000/General!$B$24</f>
        <v>1.1222574727593486</v>
      </c>
      <c r="C892" s="5">
        <f>Online_RAW!K892</f>
        <v>19.649999999999999</v>
      </c>
      <c r="D892" s="5">
        <f>Online_RAW!J892</f>
        <v>0.72666666666666702</v>
      </c>
      <c r="E892" s="5">
        <f>(1-F892/100-G892/100)/(1-C892/100-D892/100-General!$B$17/100)</f>
        <v>0.99958554334753047</v>
      </c>
      <c r="F892" s="5">
        <f>N892*General!$B$14/(N892+O892)+O892*100/(N892+O892)</f>
        <v>20.802181163943324</v>
      </c>
      <c r="G892" s="5">
        <f>N892*General!$B$15/(N892+O892)</f>
        <v>3.999889840204883E-2</v>
      </c>
      <c r="H892" s="5">
        <f>(N892+O892)*(1/General!$B$20)*((F892/100)-E892*(C892/100))*1000/B892</f>
        <v>83.019813209480873</v>
      </c>
      <c r="I892" s="5">
        <f>(N892+O892)*(1/General!$B$20)*((D892/100)*E892-(G892/100))*1000/B892</f>
        <v>49.108667814673609</v>
      </c>
      <c r="J892" s="5">
        <f t="shared" si="14"/>
        <v>0.59152949056581827</v>
      </c>
      <c r="K892" s="5">
        <f>MAX(Online_RAW!$L$2-Online_RAW!L892,0)</f>
        <v>0</v>
      </c>
      <c r="L892" s="5">
        <f>0.0039*(Online_RAW!M892)</f>
        <v>29.391699999999865</v>
      </c>
      <c r="M892" s="10">
        <f>Online_RAW!$N$2-Online_RAW!N892</f>
        <v>14.023692307689998</v>
      </c>
      <c r="N892" s="5">
        <f>Online_RAW!C892*60</f>
        <v>179.97074999999998</v>
      </c>
      <c r="O892" s="5">
        <f>MAX(0, Online_RAW!D892*60)</f>
        <v>4.9565217391304341E-3</v>
      </c>
      <c r="P892" s="5">
        <f>_xlfn.IFNA(VLOOKUP(A892,Sampling!$D$7:$E$14,2,FALSE),0)</f>
        <v>0</v>
      </c>
      <c r="Q892">
        <f>_xlfn.IFNA(VLOOKUP(A892,Refill!$D$6:$G$8,2,FALSE),0)</f>
        <v>0</v>
      </c>
    </row>
    <row r="893" spans="1:17" x14ac:dyDescent="0.25">
      <c r="A893" s="5">
        <f>ROUND((Online_RAW!B893-General!$B$10)*24,3)</f>
        <v>14.85</v>
      </c>
      <c r="B893" s="5">
        <f>General!$B$12+Online_ANA!K893/1000+Online_ANA!L893/1000+Online_ANA!M893/1000/General!$B$22-SUM($P$2:P893)/1000/General!$B$24+SUM($Q$2:Q893)/1000/General!$B$24</f>
        <v>1.1225175797929907</v>
      </c>
      <c r="C893" s="5">
        <f>Online_RAW!K893</f>
        <v>19.645</v>
      </c>
      <c r="D893" s="5">
        <f>Online_RAW!J893</f>
        <v>0.72333333333333305</v>
      </c>
      <c r="E893" s="5">
        <f>(1-F893/100-G893/100)/(1-C893/100-D893/100-General!$B$17/100)</f>
        <v>0.99944854363103963</v>
      </c>
      <c r="F893" s="5">
        <f>N893*General!$B$14/(N893+O893)+O893*100/(N893+O893)</f>
        <v>20.804702795000022</v>
      </c>
      <c r="G893" s="5">
        <f>N893*General!$B$15/(N893+O893)</f>
        <v>3.9997624851010091E-2</v>
      </c>
      <c r="H893" s="5">
        <f>(N893+O893)*(1/General!$B$20)*((F893/100)-E893*(C893/100))*1000/B893</f>
        <v>83.800906920273931</v>
      </c>
      <c r="I893" s="5">
        <f>(N893+O893)*(1/General!$B$20)*((D893/100)*E893-(G893/100))*1000/B893</f>
        <v>48.892744376990272</v>
      </c>
      <c r="J893" s="5">
        <f t="shared" si="14"/>
        <v>0.58343932272123966</v>
      </c>
      <c r="K893" s="5">
        <f>MAX(Online_RAW!$L$2-Online_RAW!L893,0)</f>
        <v>0</v>
      </c>
      <c r="L893" s="5">
        <f>0.0039*(Online_RAW!M893)</f>
        <v>29.456699999999998</v>
      </c>
      <c r="M893" s="10">
        <f>Online_RAW!$N$2-Online_RAW!N893</f>
        <v>14.236358974359973</v>
      </c>
      <c r="N893" s="5">
        <f>Online_RAW!C893*60</f>
        <v>180.1153043478258</v>
      </c>
      <c r="O893" s="5">
        <f>MAX(0, Online_RAW!D893*60)</f>
        <v>1.0695652173913019E-2</v>
      </c>
      <c r="P893" s="5">
        <f>_xlfn.IFNA(VLOOKUP(A893,Sampling!$D$7:$E$14,2,FALSE),0)</f>
        <v>0</v>
      </c>
      <c r="Q893">
        <f>_xlfn.IFNA(VLOOKUP(A893,Refill!$D$6:$G$8,2,FALSE),0)</f>
        <v>0</v>
      </c>
    </row>
    <row r="894" spans="1:17" x14ac:dyDescent="0.25">
      <c r="A894" s="5">
        <f>ROUND((Online_RAW!B894-General!$B$10)*24,3)</f>
        <v>14.867000000000001</v>
      </c>
      <c r="B894" s="5">
        <f>General!$B$12+Online_ANA!K894/1000+Online_ANA!L894/1000+Online_ANA!M894/1000/General!$B$22-SUM($P$2:P894)/1000/General!$B$24+SUM($Q$2:Q894)/1000/General!$B$24</f>
        <v>1.1226554085391651</v>
      </c>
      <c r="C894" s="5">
        <f>Online_RAW!K894</f>
        <v>19.63</v>
      </c>
      <c r="D894" s="5">
        <f>Online_RAW!J894</f>
        <v>0.73</v>
      </c>
      <c r="E894" s="5">
        <f>(1-F894/100-G894/100)/(1-C894/100-D894/100-General!$B$17/100)</f>
        <v>0.99940273576156058</v>
      </c>
      <c r="F894" s="5">
        <f>N894*General!$B$14/(N894+O894)+O894*100/(N894+O894)</f>
        <v>20.8</v>
      </c>
      <c r="G894" s="5">
        <f>N894*General!$B$15/(N894+O894)</f>
        <v>0.04</v>
      </c>
      <c r="H894" s="5">
        <f>(N894+O894)*(1/General!$B$20)*((F894/100)-E894*(C894/100))*1000/B894</f>
        <v>84.521914601021322</v>
      </c>
      <c r="I894" s="5">
        <f>(N894+O894)*(1/General!$B$20)*((D894/100)*E894-(G894/100))*1000/B894</f>
        <v>49.320530535980993</v>
      </c>
      <c r="J894" s="5">
        <f t="shared" si="14"/>
        <v>0.58352358401716831</v>
      </c>
      <c r="K894" s="5">
        <f>MAX(Online_RAW!$L$2-Online_RAW!L894,0)</f>
        <v>0</v>
      </c>
      <c r="L894" s="5">
        <f>0.0039*(Online_RAW!M894)</f>
        <v>29.456699999999998</v>
      </c>
      <c r="M894" s="10">
        <f>Online_RAW!$N$2-Online_RAW!N894</f>
        <v>14.38659230769008</v>
      </c>
      <c r="N894" s="5">
        <f>Online_RAW!C894*60</f>
        <v>179.97782608695661</v>
      </c>
      <c r="O894" s="5">
        <f>MAX(0, Online_RAW!D894*60)</f>
        <v>0</v>
      </c>
      <c r="P894" s="5">
        <f>_xlfn.IFNA(VLOOKUP(A894,Sampling!$D$7:$E$14,2,FALSE),0)</f>
        <v>0</v>
      </c>
      <c r="Q894">
        <f>_xlfn.IFNA(VLOOKUP(A894,Refill!$D$6:$G$8,2,FALSE),0)</f>
        <v>0</v>
      </c>
    </row>
    <row r="895" spans="1:17" x14ac:dyDescent="0.25">
      <c r="A895" s="5">
        <f>ROUND((Online_RAW!B895-General!$B$10)*24,3)</f>
        <v>14.882999999999999</v>
      </c>
      <c r="B895" s="5">
        <f>General!$B$12+Online_ANA!K895/1000+Online_ANA!L895/1000+Online_ANA!M895/1000/General!$B$22-SUM($P$2:P895)/1000/General!$B$24+SUM($Q$2:Q895)/1000/General!$B$24</f>
        <v>1.1228752320355966</v>
      </c>
      <c r="C895" s="5">
        <f>Online_RAW!K895</f>
        <v>19.635000000000002</v>
      </c>
      <c r="D895" s="5">
        <f>Online_RAW!J895</f>
        <v>0.73</v>
      </c>
      <c r="E895" s="5">
        <f>(1-F895/100-G895/100)/(1-C895/100-D895/100-General!$B$17/100)</f>
        <v>0.99946582753027791</v>
      </c>
      <c r="F895" s="5">
        <f>N895*General!$B$14/(N895+O895)+O895*100/(N895+O895)</f>
        <v>20.8</v>
      </c>
      <c r="G895" s="5">
        <f>N895*General!$B$15/(N895+O895)</f>
        <v>0.04</v>
      </c>
      <c r="H895" s="5">
        <f>(N895+O895)*(1/General!$B$20)*((F895/100)-E895*(C895/100))*1000/B895</f>
        <v>84.049208378082142</v>
      </c>
      <c r="I895" s="5">
        <f>(N895+O895)*(1/General!$B$20)*((D895/100)*E895-(G895/100))*1000/B895</f>
        <v>49.308164476284276</v>
      </c>
      <c r="J895" s="5">
        <f t="shared" si="14"/>
        <v>0.58665828539965847</v>
      </c>
      <c r="K895" s="5">
        <f>MAX(Online_RAW!$L$2-Online_RAW!L895,0)</f>
        <v>0</v>
      </c>
      <c r="L895" s="5">
        <f>0.0039*(Online_RAW!M895)</f>
        <v>29.54055</v>
      </c>
      <c r="M895" s="10">
        <f>Online_RAW!$N$2-Online_RAW!N895</f>
        <v>14.534803418800038</v>
      </c>
      <c r="N895" s="5">
        <f>Online_RAW!C895*60</f>
        <v>179.95591304347801</v>
      </c>
      <c r="O895" s="5">
        <f>MAX(0, Online_RAW!D895*60)</f>
        <v>0</v>
      </c>
      <c r="P895" s="5">
        <f>_xlfn.IFNA(VLOOKUP(A895,Sampling!$D$7:$E$14,2,FALSE),0)</f>
        <v>0</v>
      </c>
      <c r="Q895">
        <f>_xlfn.IFNA(VLOOKUP(A895,Refill!$D$6:$G$8,2,FALSE),0)</f>
        <v>0</v>
      </c>
    </row>
    <row r="896" spans="1:17" x14ac:dyDescent="0.25">
      <c r="A896" s="5">
        <f>ROUND((Online_RAW!B896-General!$B$10)*24,3)</f>
        <v>14.9</v>
      </c>
      <c r="B896" s="5">
        <f>General!$B$12+Online_ANA!K896/1000+Online_ANA!L896/1000+Online_ANA!M896/1000/General!$B$22-SUM($P$2:P896)/1000/General!$B$24+SUM($Q$2:Q896)/1000/General!$B$24</f>
        <v>1.1230424083862571</v>
      </c>
      <c r="C896" s="5">
        <f>Online_RAW!K896</f>
        <v>19.63</v>
      </c>
      <c r="D896" s="5">
        <f>Online_RAW!J896</f>
        <v>0.73499999999999999</v>
      </c>
      <c r="E896" s="5">
        <f>(1-F896/100-G896/100)/(1-C896/100-D896/100-General!$B$17/100)</f>
        <v>0.99941737012289078</v>
      </c>
      <c r="F896" s="5">
        <f>N896*General!$B$14/(N896+O896)+O896*100/(N896+O896)</f>
        <v>20.803839877822071</v>
      </c>
      <c r="G896" s="5">
        <f>N896*General!$B$15/(N896+O896)</f>
        <v>3.9998060667766629E-2</v>
      </c>
      <c r="H896" s="5">
        <f>(N896+O896)*(1/General!$B$20)*((F896/100)-E896*(C896/100))*1000/B896</f>
        <v>84.759936102284072</v>
      </c>
      <c r="I896" s="5">
        <f>(N896+O896)*(1/General!$B$20)*((D896/100)*E896-(G896/100))*1000/B896</f>
        <v>49.669425647071904</v>
      </c>
      <c r="J896" s="5">
        <f t="shared" si="14"/>
        <v>0.58600121627195789</v>
      </c>
      <c r="K896" s="5">
        <f>MAX(Online_RAW!$L$2-Online_RAW!L896,0)</f>
        <v>0</v>
      </c>
      <c r="L896" s="5">
        <f>0.0039*(Online_RAW!M896)</f>
        <v>29.54055</v>
      </c>
      <c r="M896" s="10">
        <f>Online_RAW!$N$2-Online_RAW!N896</f>
        <v>14.717025641019973</v>
      </c>
      <c r="N896" s="5">
        <f>Online_RAW!C896*60</f>
        <v>179.99700000000001</v>
      </c>
      <c r="O896" s="5">
        <f>MAX(0, Online_RAW!D896*60)</f>
        <v>8.7272727272726999E-3</v>
      </c>
      <c r="P896" s="5">
        <f>_xlfn.IFNA(VLOOKUP(A896,Sampling!$D$7:$E$14,2,FALSE),0)</f>
        <v>0</v>
      </c>
      <c r="Q896">
        <f>_xlfn.IFNA(VLOOKUP(A896,Refill!$D$6:$G$8,2,FALSE),0)</f>
        <v>0</v>
      </c>
    </row>
    <row r="897" spans="1:17" x14ac:dyDescent="0.25">
      <c r="A897" s="5">
        <f>ROUND((Online_RAW!B897-General!$B$10)*24,3)</f>
        <v>14.917</v>
      </c>
      <c r="B897" s="5">
        <f>General!$B$12+Online_ANA!K897/1000+Online_ANA!L897/1000+Online_ANA!M897/1000/General!$B$22-SUM($P$2:P897)/1000/General!$B$24+SUM($Q$2:Q897)/1000/General!$B$24</f>
        <v>1.1233270329166236</v>
      </c>
      <c r="C897" s="5">
        <f>Online_RAW!K897</f>
        <v>19.625</v>
      </c>
      <c r="D897" s="5">
        <f>Online_RAW!J897</f>
        <v>0.74</v>
      </c>
      <c r="E897" s="5">
        <f>(1-F897/100-G897/100)/(1-C897/100-D897/100-General!$B$17/100)</f>
        <v>0.99895922353964806</v>
      </c>
      <c r="F897" s="5">
        <f>N897*General!$B$14/(N897+O897)+O897*100/(N897+O897)</f>
        <v>20.840144480133983</v>
      </c>
      <c r="G897" s="5">
        <f>N897*General!$B$15/(N897+O897)</f>
        <v>3.9979725010033343E-2</v>
      </c>
      <c r="H897" s="5">
        <f>(N897+O897)*(1/General!$B$20)*((F897/100)-E897*(C897/100))*1000/B897</f>
        <v>88.343356241679885</v>
      </c>
      <c r="I897" s="5">
        <f>(N897+O897)*(1/General!$B$20)*((D897/100)*E897-(G897/100))*1000/B897</f>
        <v>49.996450879407938</v>
      </c>
      <c r="J897" s="5">
        <f t="shared" si="14"/>
        <v>0.56593334243079052</v>
      </c>
      <c r="K897" s="5">
        <f>MAX(Online_RAW!$L$2-Online_RAW!L897,0)</f>
        <v>0</v>
      </c>
      <c r="L897" s="5">
        <f>0.0039*(Online_RAW!M897)</f>
        <v>29.6205</v>
      </c>
      <c r="M897" s="10">
        <f>Online_RAW!$N$2-Online_RAW!N897</f>
        <v>14.940120879119604</v>
      </c>
      <c r="N897" s="5">
        <f>Online_RAW!C897*60</f>
        <v>179.93350000000018</v>
      </c>
      <c r="O897" s="5">
        <f>MAX(0, Online_RAW!D897*60)</f>
        <v>9.1249999999999803E-2</v>
      </c>
      <c r="P897" s="5">
        <f>_xlfn.IFNA(VLOOKUP(A897,Sampling!$D$7:$E$14,2,FALSE),0)</f>
        <v>0</v>
      </c>
      <c r="Q897">
        <f>_xlfn.IFNA(VLOOKUP(A897,Refill!$D$6:$G$8,2,FALSE),0)</f>
        <v>0</v>
      </c>
    </row>
    <row r="898" spans="1:17" x14ac:dyDescent="0.25">
      <c r="A898" s="5">
        <f>ROUND((Online_RAW!B898-General!$B$10)*24,3)</f>
        <v>14.933</v>
      </c>
      <c r="B898" s="5">
        <f>General!$B$12+Online_ANA!K898/1000+Online_ANA!L898/1000+Online_ANA!M898/1000/General!$B$22-SUM($P$2:P898)/1000/General!$B$24+SUM($Q$2:Q898)/1000/General!$B$24</f>
        <v>1.1234699883556791</v>
      </c>
      <c r="C898" s="5">
        <f>Online_RAW!K898</f>
        <v>19.670000000000002</v>
      </c>
      <c r="D898" s="5">
        <f>Online_RAW!J898</f>
        <v>0.73499999999999999</v>
      </c>
      <c r="E898" s="5">
        <f>(1-F898/100-G898/100)/(1-C898/100-D898/100-General!$B$17/100)</f>
        <v>0.99943425139757625</v>
      </c>
      <c r="F898" s="5">
        <f>N898*General!$B$14/(N898+O898)+O898*100/(N898+O898)</f>
        <v>20.84249973714758</v>
      </c>
      <c r="G898" s="5">
        <f>N898*General!$B$15/(N898+O898)</f>
        <v>3.9978535486289109E-2</v>
      </c>
      <c r="H898" s="5">
        <f>(N898+O898)*(1/General!$B$20)*((F898/100)-E898*(C898/100))*1000/B898</f>
        <v>84.615603384799982</v>
      </c>
      <c r="I898" s="5">
        <f>(N898+O898)*(1/General!$B$20)*((D898/100)*E898-(G898/100))*1000/B898</f>
        <v>49.656205057166318</v>
      </c>
      <c r="J898" s="5">
        <f t="shared" si="14"/>
        <v>0.5868445425053409</v>
      </c>
      <c r="K898" s="5">
        <f>MAX(Online_RAW!$L$2-Online_RAW!L898,0)</f>
        <v>0</v>
      </c>
      <c r="L898" s="5">
        <f>0.0039*(Online_RAW!M898)</f>
        <v>29.6205</v>
      </c>
      <c r="M898" s="10">
        <f>Online_RAW!$N$2-Online_RAW!N898</f>
        <v>15.095942307690166</v>
      </c>
      <c r="N898" s="5">
        <f>Online_RAW!C898*60</f>
        <v>179.92145454545459</v>
      </c>
      <c r="O898" s="5">
        <f>MAX(0, Online_RAW!D898*60)</f>
        <v>9.6600000000000005E-2</v>
      </c>
      <c r="P898" s="5">
        <f>_xlfn.IFNA(VLOOKUP(A898,Sampling!$D$7:$E$14,2,FALSE),0)</f>
        <v>0</v>
      </c>
      <c r="Q898">
        <f>_xlfn.IFNA(VLOOKUP(A898,Refill!$D$6:$G$8,2,FALSE),0)</f>
        <v>0</v>
      </c>
    </row>
    <row r="899" spans="1:17" x14ac:dyDescent="0.25">
      <c r="A899" s="5">
        <f>ROUND((Online_RAW!B899-General!$B$10)*24,3)</f>
        <v>14.95</v>
      </c>
      <c r="B899" s="5">
        <f>General!$B$12+Online_ANA!K899/1000+Online_ANA!L899/1000+Online_ANA!M899/1000/General!$B$22-SUM($P$2:P899)/1000/General!$B$24+SUM($Q$2:Q899)/1000/General!$B$24</f>
        <v>1.1237054085391653</v>
      </c>
      <c r="C899" s="5">
        <f>Online_RAW!K899</f>
        <v>19.7</v>
      </c>
      <c r="D899" s="5">
        <f>Online_RAW!J899</f>
        <v>0.73499999999999999</v>
      </c>
      <c r="E899" s="5">
        <f>(1-F899/100-G899/100)/(1-C899/100-D899/100-General!$B$17/100)</f>
        <v>1.0003499494517458</v>
      </c>
      <c r="F899" s="5">
        <f>N899*General!$B$14/(N899+O899)+O899*100/(N899+O899)</f>
        <v>20.8</v>
      </c>
      <c r="G899" s="5">
        <f>N899*General!$B$15/(N899+O899)</f>
        <v>0.04</v>
      </c>
      <c r="H899" s="5">
        <f>(N899+O899)*(1/General!$B$20)*((F899/100)-E899*(C899/100))*1000/B899</f>
        <v>78.120669884301122</v>
      </c>
      <c r="I899" s="5">
        <f>(N899+O899)*(1/General!$B$20)*((D899/100)*E899-(G899/100))*1000/B899</f>
        <v>49.687733319696783</v>
      </c>
      <c r="J899" s="5">
        <f t="shared" si="14"/>
        <v>0.6360382392174273</v>
      </c>
      <c r="K899" s="5">
        <f>MAX(Online_RAW!$L$2-Online_RAW!L899,0)</f>
        <v>0</v>
      </c>
      <c r="L899" s="5">
        <f>0.0039*(Online_RAW!M899)</f>
        <v>29.716700000000131</v>
      </c>
      <c r="M899" s="10">
        <f>Online_RAW!$N$2-Online_RAW!N899</f>
        <v>15.247692307690158</v>
      </c>
      <c r="N899" s="5">
        <f>Online_RAW!C899*60</f>
        <v>180.0012499999998</v>
      </c>
      <c r="O899" s="5">
        <f>MAX(0, Online_RAW!D899*60)</f>
        <v>0</v>
      </c>
      <c r="P899" s="5">
        <f>_xlfn.IFNA(VLOOKUP(A899,Sampling!$D$7:$E$14,2,FALSE),0)</f>
        <v>0</v>
      </c>
      <c r="Q899">
        <f>_xlfn.IFNA(VLOOKUP(A899,Refill!$D$6:$G$8,2,FALSE),0)</f>
        <v>0</v>
      </c>
    </row>
    <row r="900" spans="1:17" x14ac:dyDescent="0.25">
      <c r="A900" s="5">
        <f>ROUND((Online_RAW!B900-General!$B$10)*24,3)</f>
        <v>14.967000000000001</v>
      </c>
      <c r="B900" s="5">
        <f>General!$B$12+Online_ANA!K900/1000+Online_ANA!L900/1000+Online_ANA!M900/1000/General!$B$22-SUM($P$2:P900)/1000/General!$B$24+SUM($Q$2:Q900)/1000/General!$B$24</f>
        <v>1.1239385274994127</v>
      </c>
      <c r="C900" s="5">
        <f>Online_RAW!K900</f>
        <v>19.664999999999999</v>
      </c>
      <c r="D900" s="5">
        <f>Online_RAW!J900</f>
        <v>0.73499999999999999</v>
      </c>
      <c r="E900" s="5">
        <f>(1-F900/100-G900/100)/(1-C900/100-D900/100-General!$B$17/100)</f>
        <v>0.99990769305511695</v>
      </c>
      <c r="F900" s="5">
        <f>N900*General!$B$14/(N900+O900)+O900*100/(N900+O900)</f>
        <v>20.8</v>
      </c>
      <c r="G900" s="5">
        <f>N900*General!$B$15/(N900+O900)</f>
        <v>0.04</v>
      </c>
      <c r="H900" s="5">
        <f>(N900+O900)*(1/General!$B$20)*((F900/100)-E900*(C900/100))*1000/B900</f>
        <v>81.171797270094288</v>
      </c>
      <c r="I900" s="5">
        <f>(N900+O900)*(1/General!$B$20)*((D900/100)*E900-(G900/100))*1000/B900</f>
        <v>49.620106377546016</v>
      </c>
      <c r="J900" s="5">
        <f t="shared" si="14"/>
        <v>0.61129737231809822</v>
      </c>
      <c r="K900" s="5">
        <f>MAX(Online_RAW!$L$2-Online_RAW!L900,0)</f>
        <v>0</v>
      </c>
      <c r="L900" s="5">
        <f>0.0039*(Online_RAW!M900)</f>
        <v>29.7804</v>
      </c>
      <c r="M900" s="10">
        <f>Online_RAW!$N$2-Online_RAW!N900</f>
        <v>15.432358974359886</v>
      </c>
      <c r="N900" s="5">
        <f>Online_RAW!C900*60</f>
        <v>179.87765217391319</v>
      </c>
      <c r="O900" s="5">
        <f>MAX(0, Online_RAW!D900*60)</f>
        <v>0</v>
      </c>
      <c r="P900" s="5">
        <f>_xlfn.IFNA(VLOOKUP(A900,Sampling!$D$7:$E$14,2,FALSE),0)</f>
        <v>0</v>
      </c>
      <c r="Q900">
        <f>_xlfn.IFNA(VLOOKUP(A900,Refill!$D$6:$G$8,2,FALSE),0)</f>
        <v>0</v>
      </c>
    </row>
    <row r="901" spans="1:17" x14ac:dyDescent="0.25">
      <c r="A901" s="5">
        <f>ROUND((Online_RAW!B901-General!$B$10)*24,3)</f>
        <v>14.983000000000001</v>
      </c>
      <c r="B901" s="5">
        <f>General!$B$12+Online_ANA!K901/1000+Online_ANA!L901/1000+Online_ANA!M901/1000/General!$B$22-SUM($P$2:P901)/1000/General!$B$24+SUM($Q$2:Q901)/1000/General!$B$24</f>
        <v>1.1241338291396696</v>
      </c>
      <c r="C901" s="5">
        <f>Online_RAW!K901</f>
        <v>19.62</v>
      </c>
      <c r="D901" s="5">
        <f>Online_RAW!J901</f>
        <v>0.73666666666666702</v>
      </c>
      <c r="E901" s="5">
        <f>(1-F901/100-G901/100)/(1-C901/100-D901/100-General!$B$17/100)</f>
        <v>0.99936067900745018</v>
      </c>
      <c r="F901" s="5">
        <f>N901*General!$B$14/(N901+O901)+O901*100/(N901+O901)</f>
        <v>20.8</v>
      </c>
      <c r="G901" s="5">
        <f>N901*General!$B$15/(N901+O901)</f>
        <v>0.04</v>
      </c>
      <c r="H901" s="5">
        <f>(N901+O901)*(1/General!$B$20)*((F901/100)-E901*(C901/100))*1000/B901</f>
        <v>85.192460027661753</v>
      </c>
      <c r="I901" s="5">
        <f>(N901+O901)*(1/General!$B$20)*((D901/100)*E901-(G901/100))*1000/B901</f>
        <v>49.734559335854421</v>
      </c>
      <c r="J901" s="5">
        <f t="shared" si="14"/>
        <v>0.5837906232512331</v>
      </c>
      <c r="K901" s="5">
        <f>MAX(Online_RAW!$L$2-Online_RAW!L901,0)</f>
        <v>0</v>
      </c>
      <c r="L901" s="5">
        <f>0.0039*(Online_RAW!M901)</f>
        <v>29.7804</v>
      </c>
      <c r="M901" s="10">
        <f>Online_RAW!$N$2-Online_RAW!N901</f>
        <v>15.645237762239958</v>
      </c>
      <c r="N901" s="5">
        <f>Online_RAW!C901*60</f>
        <v>179.99660869565221</v>
      </c>
      <c r="O901" s="5">
        <f>MAX(0, Online_RAW!D901*60)</f>
        <v>0</v>
      </c>
      <c r="P901" s="5">
        <f>_xlfn.IFNA(VLOOKUP(A901,Sampling!$D$7:$E$14,2,FALSE),0)</f>
        <v>0</v>
      </c>
      <c r="Q901">
        <f>_xlfn.IFNA(VLOOKUP(A901,Refill!$D$6:$G$8,2,FALSE),0)</f>
        <v>0</v>
      </c>
    </row>
    <row r="902" spans="1:17" x14ac:dyDescent="0.25">
      <c r="A902" s="5">
        <f>ROUND((Online_RAW!B902-General!$B$10)*24,3)</f>
        <v>15</v>
      </c>
      <c r="B902" s="5">
        <f>General!$B$12+Online_ANA!K902/1000+Online_ANA!L902/1000+Online_ANA!M902/1000/General!$B$22-SUM($P$2:P902)/1000/General!$B$24+SUM($Q$2:Q902)/1000/General!$B$24</f>
        <v>1.1244181353412657</v>
      </c>
      <c r="C902" s="5">
        <f>Online_RAW!K902</f>
        <v>19.61</v>
      </c>
      <c r="D902" s="5">
        <f>Online_RAW!J902</f>
        <v>0.73666666666666702</v>
      </c>
      <c r="E902" s="5">
        <f>(1-F902/100-G902/100)/(1-C902/100-D902/100-General!$B$17/100)</f>
        <v>0.99904676933013137</v>
      </c>
      <c r="F902" s="5">
        <f>N902*General!$B$14/(N902+O902)+O902*100/(N902+O902)</f>
        <v>20.814882035250672</v>
      </c>
      <c r="G902" s="5">
        <f>N902*General!$B$15/(N902+O902)</f>
        <v>3.9992483820580467E-2</v>
      </c>
      <c r="H902" s="5">
        <f>(N902+O902)*(1/General!$B$20)*((F902/100)-E902*(C902/100))*1000/B902</f>
        <v>87.376864010660057</v>
      </c>
      <c r="I902" s="5">
        <f>(N902+O902)*(1/General!$B$20)*((D902/100)*E902-(G902/100))*1000/B902</f>
        <v>49.700143983021007</v>
      </c>
      <c r="J902" s="5">
        <f t="shared" si="14"/>
        <v>0.56880210277353904</v>
      </c>
      <c r="K902" s="5">
        <f>MAX(Online_RAW!$L$2-Online_RAW!L902,0)</f>
        <v>0</v>
      </c>
      <c r="L902" s="5">
        <f>0.0039*(Online_RAW!M902)</f>
        <v>29.891549999999999</v>
      </c>
      <c r="M902" s="10">
        <f>Online_RAW!$N$2-Online_RAW!N902</f>
        <v>15.833978021979419</v>
      </c>
      <c r="N902" s="5">
        <f>Online_RAW!C902*60</f>
        <v>179.9415652173912</v>
      </c>
      <c r="O902" s="5">
        <f>MAX(0, Online_RAW!D902*60)</f>
        <v>3.3818181818181844E-2</v>
      </c>
      <c r="P902" s="5">
        <f>_xlfn.IFNA(VLOOKUP(A902,Sampling!$D$7:$E$14,2,FALSE),0)</f>
        <v>0</v>
      </c>
      <c r="Q902">
        <f>_xlfn.IFNA(VLOOKUP(A902,Refill!$D$6:$G$8,2,FALSE),0)</f>
        <v>0</v>
      </c>
    </row>
    <row r="903" spans="1:17" x14ac:dyDescent="0.25">
      <c r="A903" s="5">
        <f>ROUND((Online_RAW!B903-General!$B$10)*24,3)</f>
        <v>15.016999999999999</v>
      </c>
      <c r="B903" s="5">
        <f>General!$B$12+Online_ANA!K903/1000+Online_ANA!L903/1000+Online_ANA!M903/1000/General!$B$22-SUM($P$2:P903)/1000/General!$B$24+SUM($Q$2:Q903)/1000/General!$B$24</f>
        <v>1.1246394616191104</v>
      </c>
      <c r="C903" s="5">
        <f>Online_RAW!K903</f>
        <v>19.625</v>
      </c>
      <c r="D903" s="5">
        <f>Online_RAW!J903</f>
        <v>0.73666666666666702</v>
      </c>
      <c r="E903" s="5">
        <f>(1-F903/100-G903/100)/(1-C903/100-D903/100-General!$B$17/100)</f>
        <v>0.99938892216764486</v>
      </c>
      <c r="F903" s="5">
        <f>N903*General!$B$14/(N903+O903)+O903*100/(N903+O903)</f>
        <v>20.802761180322737</v>
      </c>
      <c r="G903" s="5">
        <f>N903*General!$B$15/(N903+O903)</f>
        <v>3.9998605464483465E-2</v>
      </c>
      <c r="H903" s="5">
        <f>(N903+O903)*(1/General!$B$20)*((F903/100)-E903*(C903/100))*1000/B903</f>
        <v>84.920228293267641</v>
      </c>
      <c r="I903" s="5">
        <f>(N903+O903)*(1/General!$B$20)*((D903/100)*E903-(G903/100))*1000/B903</f>
        <v>49.693469228127206</v>
      </c>
      <c r="J903" s="5">
        <f t="shared" si="14"/>
        <v>0.5851782340541215</v>
      </c>
      <c r="K903" s="5">
        <f>MAX(Online_RAW!$L$2-Online_RAW!L903,0)</f>
        <v>0</v>
      </c>
      <c r="L903" s="5">
        <f>0.0039*(Online_RAW!M903)</f>
        <v>29.944199999999999</v>
      </c>
      <c r="M903" s="10">
        <f>Online_RAW!$N$2-Online_RAW!N903</f>
        <v>16.017835164830103</v>
      </c>
      <c r="N903" s="5">
        <f>Online_RAW!C903*60</f>
        <v>179.9167826086956</v>
      </c>
      <c r="O903" s="5">
        <f>MAX(0, Online_RAW!D903*60)</f>
        <v>6.2727272727272996E-3</v>
      </c>
      <c r="P903" s="5">
        <f>_xlfn.IFNA(VLOOKUP(A903,Sampling!$D$7:$E$14,2,FALSE),0)</f>
        <v>0</v>
      </c>
      <c r="Q903">
        <f>_xlfn.IFNA(VLOOKUP(A903,Refill!$D$6:$G$8,2,FALSE),0)</f>
        <v>0</v>
      </c>
    </row>
    <row r="904" spans="1:17" x14ac:dyDescent="0.25">
      <c r="A904" s="5">
        <f>ROUND((Online_RAW!B904-General!$B$10)*24,3)</f>
        <v>15.032999999999999</v>
      </c>
      <c r="B904" s="5">
        <f>General!$B$12+Online_ANA!K904/1000+Online_ANA!L904/1000+Online_ANA!M904/1000/General!$B$22-SUM($P$2:P904)/1000/General!$B$24+SUM($Q$2:Q904)/1000/General!$B$24</f>
        <v>1.124897295528321</v>
      </c>
      <c r="C904" s="5">
        <f>Online_RAW!K904</f>
        <v>19.62</v>
      </c>
      <c r="D904" s="5">
        <f>Online_RAW!J904</f>
        <v>0.73666666666666702</v>
      </c>
      <c r="E904" s="5">
        <f>(1-F904/100-G904/100)/(1-C904/100-D904/100-General!$B$17/100)</f>
        <v>0.99916639611297553</v>
      </c>
      <c r="F904" s="5">
        <f>N904*General!$B$14/(N904+O904)+O904*100/(N904+O904)</f>
        <v>20.815397048898962</v>
      </c>
      <c r="G904" s="5">
        <f>N904*General!$B$15/(N904+O904)</f>
        <v>3.9992223712677293E-2</v>
      </c>
      <c r="H904" s="5">
        <f>(N904+O904)*(1/General!$B$20)*((F904/100)-E904*(C904/100))*1000/B904</f>
        <v>86.524155641679087</v>
      </c>
      <c r="I904" s="5">
        <f>(N904+O904)*(1/General!$B$20)*((D904/100)*E904-(G904/100))*1000/B904</f>
        <v>49.701602901809011</v>
      </c>
      <c r="J904" s="5">
        <f t="shared" si="14"/>
        <v>0.5744245931464198</v>
      </c>
      <c r="K904" s="5">
        <f>MAX(Online_RAW!$L$2-Online_RAW!L904,0)</f>
        <v>0</v>
      </c>
      <c r="L904" s="5">
        <f>0.0039*(Online_RAW!M904)</f>
        <v>29.944199999999999</v>
      </c>
      <c r="M904" s="10">
        <f>Online_RAW!$N$2-Online_RAW!N904</f>
        <v>16.298874125869588</v>
      </c>
      <c r="N904" s="5">
        <f>Online_RAW!C904*60</f>
        <v>179.99950000000018</v>
      </c>
      <c r="O904" s="5">
        <f>MAX(0, Online_RAW!D904*60)</f>
        <v>3.4999999999999976E-2</v>
      </c>
      <c r="P904" s="5">
        <f>_xlfn.IFNA(VLOOKUP(A904,Sampling!$D$7:$E$14,2,FALSE),0)</f>
        <v>0</v>
      </c>
      <c r="Q904">
        <f>_xlfn.IFNA(VLOOKUP(A904,Refill!$D$6:$G$8,2,FALSE),0)</f>
        <v>0</v>
      </c>
    </row>
    <row r="905" spans="1:17" x14ac:dyDescent="0.25">
      <c r="A905" s="5">
        <f>ROUND((Online_RAW!B905-General!$B$10)*24,3)</f>
        <v>15.05</v>
      </c>
      <c r="B905" s="5">
        <f>General!$B$12+Online_ANA!K905/1000+Online_ANA!L905/1000+Online_ANA!M905/1000/General!$B$22-SUM($P$2:P905)/1000/General!$B$24+SUM($Q$2:Q905)/1000/General!$B$24</f>
        <v>1.1251165158786147</v>
      </c>
      <c r="C905" s="5">
        <f>Online_RAW!K905</f>
        <v>19.623333333333299</v>
      </c>
      <c r="D905" s="5">
        <f>Online_RAW!J905</f>
        <v>0.74</v>
      </c>
      <c r="E905" s="5">
        <f>(1-F905/100-G905/100)/(1-C905/100-D905/100-General!$B$17/100)</f>
        <v>0.99930702020293971</v>
      </c>
      <c r="F905" s="5">
        <f>N905*General!$B$14/(N905+O905)+O905*100/(N905+O905)</f>
        <v>20.81091790919881</v>
      </c>
      <c r="G905" s="5">
        <f>N905*General!$B$15/(N905+O905)</f>
        <v>3.999448590444505E-2</v>
      </c>
      <c r="H905" s="5">
        <f>(N905+O905)*(1/General!$B$20)*((F905/100)-E905*(C905/100))*1000/B905</f>
        <v>85.752744626255065</v>
      </c>
      <c r="I905" s="5">
        <f>(N905+O905)*(1/General!$B$20)*((D905/100)*E905-(G905/100))*1000/B905</f>
        <v>49.936947313874995</v>
      </c>
      <c r="J905" s="5">
        <f t="shared" si="14"/>
        <v>0.58233643169697114</v>
      </c>
      <c r="K905" s="5">
        <f>MAX(Online_RAW!$L$2-Online_RAW!L905,0)</f>
        <v>0</v>
      </c>
      <c r="L905" s="5">
        <f>0.0039*(Online_RAW!M905)</f>
        <v>29.971499999999999</v>
      </c>
      <c r="M905" s="10">
        <f>Online_RAW!$N$2-Online_RAW!N905</f>
        <v>16.508067307689998</v>
      </c>
      <c r="N905" s="5">
        <f>Online_RAW!C905*60</f>
        <v>180.0096521739132</v>
      </c>
      <c r="O905" s="5">
        <f>MAX(0, Online_RAW!D905*60)</f>
        <v>2.481818181818184E-2</v>
      </c>
      <c r="P905" s="5">
        <f>_xlfn.IFNA(VLOOKUP(A905,Sampling!$D$7:$E$14,2,FALSE),0)</f>
        <v>0</v>
      </c>
      <c r="Q905">
        <f>_xlfn.IFNA(VLOOKUP(A905,Refill!$D$6:$G$8,2,FALSE),0)</f>
        <v>0</v>
      </c>
    </row>
    <row r="906" spans="1:17" x14ac:dyDescent="0.25">
      <c r="A906" s="5">
        <f>ROUND((Online_RAW!B906-General!$B$10)*24,3)</f>
        <v>15.067</v>
      </c>
      <c r="B906" s="5">
        <f>General!$B$12+Online_ANA!K906/1000+Online_ANA!L906/1000+Online_ANA!M906/1000/General!$B$22-SUM($P$2:P906)/1000/General!$B$24+SUM($Q$2:Q906)/1000/General!$B$24</f>
        <v>1.1254138229122566</v>
      </c>
      <c r="C906" s="5">
        <f>Online_RAW!K906</f>
        <v>19.605</v>
      </c>
      <c r="D906" s="5">
        <f>Online_RAW!J906</f>
        <v>0.75</v>
      </c>
      <c r="E906" s="5">
        <f>(1-F906/100-G906/100)/(1-C906/100-D906/100-General!$B$17/100)</f>
        <v>0.99933965195773777</v>
      </c>
      <c r="F906" s="5">
        <f>N906*General!$B$14/(N906+O906)+O906*100/(N906+O906)</f>
        <v>20.8</v>
      </c>
      <c r="G906" s="5">
        <f>N906*General!$B$15/(N906+O906)</f>
        <v>0.04</v>
      </c>
      <c r="H906" s="5">
        <f>(N906+O906)*(1/General!$B$20)*((F906/100)-E906*(C906/100))*1000/B906</f>
        <v>86.252606692301782</v>
      </c>
      <c r="I906" s="5">
        <f>(N906+O906)*(1/General!$B$20)*((D906/100)*E906-(G906/100))*1000/B906</f>
        <v>50.661724072511284</v>
      </c>
      <c r="J906" s="5">
        <f t="shared" si="14"/>
        <v>0.58736455645036112</v>
      </c>
      <c r="K906" s="5">
        <f>MAX(Online_RAW!$L$2-Online_RAW!L906,0)</f>
        <v>0</v>
      </c>
      <c r="L906" s="5">
        <f>0.0039*(Online_RAW!M906)</f>
        <v>30.061199999999999</v>
      </c>
      <c r="M906" s="10">
        <f>Online_RAW!$N$2-Online_RAW!N906</f>
        <v>16.734358974359566</v>
      </c>
      <c r="N906" s="5">
        <f>Online_RAW!C906*60</f>
        <v>180.1176521739132</v>
      </c>
      <c r="O906" s="5">
        <f>MAX(0, Online_RAW!D906*60)</f>
        <v>0</v>
      </c>
      <c r="P906" s="5">
        <f>_xlfn.IFNA(VLOOKUP(A906,Sampling!$D$7:$E$14,2,FALSE),0)</f>
        <v>0</v>
      </c>
      <c r="Q906">
        <f>_xlfn.IFNA(VLOOKUP(A906,Refill!$D$6:$G$8,2,FALSE),0)</f>
        <v>0</v>
      </c>
    </row>
    <row r="907" spans="1:17" x14ac:dyDescent="0.25">
      <c r="A907" s="5">
        <f>ROUND((Online_RAW!B907-General!$B$10)*24,3)</f>
        <v>15.083</v>
      </c>
      <c r="B907" s="5">
        <f>General!$B$12+Online_ANA!K907/1000+Online_ANA!L907/1000+Online_ANA!M907/1000/General!$B$22-SUM($P$2:P907)/1000/General!$B$24+SUM($Q$2:Q907)/1000/General!$B$24</f>
        <v>1.1256508369795319</v>
      </c>
      <c r="C907" s="5">
        <f>Online_RAW!K907</f>
        <v>19.59</v>
      </c>
      <c r="D907" s="5">
        <f>Online_RAW!J907</f>
        <v>0.745</v>
      </c>
      <c r="E907" s="5">
        <f>(1-F907/100-G907/100)/(1-C907/100-D907/100-General!$B$17/100)</f>
        <v>0.99908437208940637</v>
      </c>
      <c r="F907" s="5">
        <f>N907*General!$B$14/(N907+O907)+O907*100/(N907+O907)</f>
        <v>20.800239741117494</v>
      </c>
      <c r="G907" s="5">
        <f>N907*General!$B$15/(N907+O907)</f>
        <v>3.9999878918627524E-2</v>
      </c>
      <c r="H907" s="5">
        <f>(N907+O907)*(1/General!$B$20)*((F907/100)-E907*(C907/100))*1000/B907</f>
        <v>87.716052160182144</v>
      </c>
      <c r="I907" s="5">
        <f>(N907+O907)*(1/General!$B$20)*((D907/100)*E907-(G907/100))*1000/B907</f>
        <v>50.302194194511664</v>
      </c>
      <c r="J907" s="5">
        <f t="shared" si="14"/>
        <v>0.57346623514989725</v>
      </c>
      <c r="K907" s="5">
        <f>MAX(Online_RAW!$L$2-Online_RAW!L907,0)</f>
        <v>0</v>
      </c>
      <c r="L907" s="5">
        <f>0.0039*(Online_RAW!M907)</f>
        <v>30.107999999999997</v>
      </c>
      <c r="M907" s="10">
        <f>Online_RAW!$N$2-Online_RAW!N907</f>
        <v>16.941692307689664</v>
      </c>
      <c r="N907" s="5">
        <f>Online_RAW!C907*60</f>
        <v>180.19382608695662</v>
      </c>
      <c r="O907" s="5">
        <f>MAX(0, Online_RAW!D907*60)</f>
        <v>5.4545454545454472E-4</v>
      </c>
      <c r="P907" s="5">
        <f>_xlfn.IFNA(VLOOKUP(A907,Sampling!$D$7:$E$14,2,FALSE),0)</f>
        <v>0</v>
      </c>
      <c r="Q907">
        <f>_xlfn.IFNA(VLOOKUP(A907,Refill!$D$6:$G$8,2,FALSE),0)</f>
        <v>0</v>
      </c>
    </row>
    <row r="908" spans="1:17" x14ac:dyDescent="0.25">
      <c r="A908" s="5">
        <f>ROUND((Online_RAW!B908-General!$B$10)*24,3)</f>
        <v>15.1</v>
      </c>
      <c r="B908" s="5">
        <f>General!$B$12+Online_ANA!K908/1000+Online_ANA!L908/1000+Online_ANA!M908/1000/General!$B$22-SUM($P$2:P908)/1000/General!$B$24+SUM($Q$2:Q908)/1000/General!$B$24</f>
        <v>1.1258229470712753</v>
      </c>
      <c r="C908" s="5">
        <f>Online_RAW!K908</f>
        <v>19.59</v>
      </c>
      <c r="D908" s="5">
        <f>Online_RAW!J908</f>
        <v>0.745</v>
      </c>
      <c r="E908" s="5">
        <f>(1-F908/100-G908/100)/(1-C908/100-D908/100-General!$B$17/100)</f>
        <v>0.99906168389684191</v>
      </c>
      <c r="F908" s="5">
        <f>N908*General!$B$14/(N908+O908)+O908*100/(N908+O908)</f>
        <v>20.802038287328401</v>
      </c>
      <c r="G908" s="5">
        <f>N908*General!$B$15/(N908+O908)</f>
        <v>3.9998970561955352E-2</v>
      </c>
      <c r="H908" s="5">
        <f>(N908+O908)*(1/General!$B$20)*((F908/100)-E908*(C908/100))*1000/B908</f>
        <v>87.841784605162758</v>
      </c>
      <c r="I908" s="5">
        <f>(N908+O908)*(1/General!$B$20)*((D908/100)*E908-(G908/100))*1000/B908</f>
        <v>50.281325245915561</v>
      </c>
      <c r="J908" s="5">
        <f t="shared" si="14"/>
        <v>0.57240782927992062</v>
      </c>
      <c r="K908" s="5">
        <f>MAX(Online_RAW!$L$2-Online_RAW!L908,0)</f>
        <v>0</v>
      </c>
      <c r="L908" s="5">
        <f>0.0039*(Online_RAW!M908)</f>
        <v>30.107999999999997</v>
      </c>
      <c r="M908" s="10">
        <f>Online_RAW!$N$2-Online_RAW!N908</f>
        <v>17.129292307689866</v>
      </c>
      <c r="N908" s="5">
        <f>Online_RAW!C908*60</f>
        <v>180.14660869565219</v>
      </c>
      <c r="O908" s="5">
        <f>MAX(0, Online_RAW!D908*60)</f>
        <v>4.6363636363636381E-3</v>
      </c>
      <c r="P908" s="5">
        <f>_xlfn.IFNA(VLOOKUP(A908,Sampling!$D$7:$E$14,2,FALSE),0)</f>
        <v>0</v>
      </c>
      <c r="Q908">
        <f>_xlfn.IFNA(VLOOKUP(A908,Refill!$D$6:$G$8,2,FALSE),0)</f>
        <v>0</v>
      </c>
    </row>
    <row r="909" spans="1:17" x14ac:dyDescent="0.25">
      <c r="A909" s="5">
        <f>ROUND((Online_RAW!B909-General!$B$10)*24,3)</f>
        <v>15.117000000000001</v>
      </c>
      <c r="B909" s="5">
        <f>General!$B$12+Online_ANA!K909/1000+Online_ANA!L909/1000+Online_ANA!M909/1000/General!$B$22-SUM($P$2:P909)/1000/General!$B$24+SUM($Q$2:Q909)/1000/General!$B$24</f>
        <v>1.1261065975299911</v>
      </c>
      <c r="C909" s="5">
        <f>Online_RAW!K909</f>
        <v>19.59</v>
      </c>
      <c r="D909" s="5">
        <f>Online_RAW!J909</f>
        <v>0.755</v>
      </c>
      <c r="E909" s="5">
        <f>(1-F909/100-G909/100)/(1-C909/100-D909/100-General!$B$17/100)</f>
        <v>0.99914840012858797</v>
      </c>
      <c r="F909" s="5">
        <f>N909*General!$B$14/(N909+O909)+O909*100/(N909+O909)</f>
        <v>20.805160621110328</v>
      </c>
      <c r="G909" s="5">
        <f>N909*General!$B$15/(N909+O909)</f>
        <v>3.9997393625701858E-2</v>
      </c>
      <c r="H909" s="5">
        <f>(N909+O909)*(1/General!$B$20)*((F909/100)-E909*(C909/100))*1000/B909</f>
        <v>87.836876687011781</v>
      </c>
      <c r="I909" s="5">
        <f>(N909+O909)*(1/General!$B$20)*((D909/100)*E909-(G909/100))*1000/B909</f>
        <v>50.937576289899596</v>
      </c>
      <c r="J909" s="5">
        <f t="shared" si="14"/>
        <v>0.57991106026464179</v>
      </c>
      <c r="K909" s="5">
        <f>MAX(Online_RAW!$L$2-Online_RAW!L909,0)</f>
        <v>0</v>
      </c>
      <c r="L909" s="5">
        <f>0.0039*(Online_RAW!M909)</f>
        <v>30.2211</v>
      </c>
      <c r="M909" s="10">
        <f>Online_RAW!$N$2-Online_RAW!N909</f>
        <v>17.315192307690268</v>
      </c>
      <c r="N909" s="5">
        <f>Online_RAW!C909*60</f>
        <v>179.96660869565218</v>
      </c>
      <c r="O909" s="5">
        <f>MAX(0, Online_RAW!D909*60)</f>
        <v>1.1727272727272699E-2</v>
      </c>
      <c r="P909" s="5">
        <f>_xlfn.IFNA(VLOOKUP(A909,Sampling!$D$7:$E$14,2,FALSE),0)</f>
        <v>0</v>
      </c>
      <c r="Q909">
        <f>_xlfn.IFNA(VLOOKUP(A909,Refill!$D$6:$G$8,2,FALSE),0)</f>
        <v>0</v>
      </c>
    </row>
    <row r="910" spans="1:17" x14ac:dyDescent="0.25">
      <c r="A910" s="5">
        <f>ROUND((Online_RAW!B910-General!$B$10)*24,3)</f>
        <v>15.132999999999999</v>
      </c>
      <c r="B910" s="5">
        <f>General!$B$12+Online_ANA!K910/1000+Online_ANA!L910/1000+Online_ANA!M910/1000/General!$B$22-SUM($P$2:P910)/1000/General!$B$24+SUM($Q$2:Q910)/1000/General!$B$24</f>
        <v>1.126292147988706</v>
      </c>
      <c r="C910" s="5">
        <f>Online_RAW!K910</f>
        <v>19.585000000000001</v>
      </c>
      <c r="D910" s="5">
        <f>Online_RAW!J910</f>
        <v>0.755</v>
      </c>
      <c r="E910" s="5">
        <f>(1-F910/100-G910/100)/(1-C910/100-D910/100-General!$B$17/100)</f>
        <v>0.99915044832055766</v>
      </c>
      <c r="F910" s="5">
        <f>N910*General!$B$14/(N910+O910)+O910*100/(N910+O910)</f>
        <v>20.8</v>
      </c>
      <c r="G910" s="5">
        <f>N910*General!$B$15/(N910+O910)</f>
        <v>0.04</v>
      </c>
      <c r="H910" s="5">
        <f>(N910+O910)*(1/General!$B$20)*((F910/100)-E910*(C910/100))*1000/B910</f>
        <v>87.811574861220024</v>
      </c>
      <c r="I910" s="5">
        <f>(N910+O910)*(1/General!$B$20)*((D910/100)*E910-(G910/100))*1000/B910</f>
        <v>50.931303476160494</v>
      </c>
      <c r="J910" s="5">
        <f t="shared" si="14"/>
        <v>0.58000671957716066</v>
      </c>
      <c r="K910" s="5">
        <f>MAX(Online_RAW!$L$2-Online_RAW!L910,0)</f>
        <v>0</v>
      </c>
      <c r="L910" s="5">
        <f>0.0039*(Online_RAW!M910)</f>
        <v>30.2211</v>
      </c>
      <c r="M910" s="10">
        <f>Online_RAW!$N$2-Online_RAW!N910</f>
        <v>17.517442307689635</v>
      </c>
      <c r="N910" s="5">
        <f>Online_RAW!C910*60</f>
        <v>179.98609090909079</v>
      </c>
      <c r="O910" s="5">
        <f>MAX(0, Online_RAW!D910*60)</f>
        <v>0</v>
      </c>
      <c r="P910" s="5">
        <f>_xlfn.IFNA(VLOOKUP(A910,Sampling!$D$7:$E$14,2,FALSE),0)</f>
        <v>0</v>
      </c>
      <c r="Q910">
        <f>_xlfn.IFNA(VLOOKUP(A910,Refill!$D$6:$G$8,2,FALSE),0)</f>
        <v>0</v>
      </c>
    </row>
    <row r="911" spans="1:17" x14ac:dyDescent="0.25">
      <c r="A911" s="5">
        <f>ROUND((Online_RAW!B911-General!$B$10)*24,3)</f>
        <v>15.15</v>
      </c>
      <c r="B911" s="5">
        <f>General!$B$12+Online_ANA!K911/1000+Online_ANA!L911/1000+Online_ANA!M911/1000/General!$B$22-SUM($P$2:P911)/1000/General!$B$24+SUM($Q$2:Q911)/1000/General!$B$24</f>
        <v>1.1264543149611832</v>
      </c>
      <c r="C911" s="5">
        <f>Online_RAW!K911</f>
        <v>19.59</v>
      </c>
      <c r="D911" s="5">
        <f>Online_RAW!J911</f>
        <v>0.75</v>
      </c>
      <c r="E911" s="5">
        <f>(1-F911/100-G911/100)/(1-C911/100-D911/100-General!$B$17/100)</f>
        <v>0.99915044832055766</v>
      </c>
      <c r="F911" s="5">
        <f>N911*General!$B$14/(N911+O911)+O911*100/(N911+O911)</f>
        <v>20.8</v>
      </c>
      <c r="G911" s="5">
        <f>N911*General!$B$15/(N911+O911)</f>
        <v>0.04</v>
      </c>
      <c r="H911" s="5">
        <f>(N911+O911)*(1/General!$B$20)*((F911/100)-E911*(C911/100))*1000/B911</f>
        <v>87.461348822204343</v>
      </c>
      <c r="I911" s="5">
        <f>(N911+O911)*(1/General!$B$20)*((D911/100)*E911-(G911/100))*1000/B911</f>
        <v>50.578566669699576</v>
      </c>
      <c r="J911" s="5">
        <f t="shared" si="14"/>
        <v>0.57829621142155185</v>
      </c>
      <c r="K911" s="5">
        <f>MAX(Online_RAW!$L$2-Online_RAW!L911,0)</f>
        <v>0</v>
      </c>
      <c r="L911" s="5">
        <f>0.0039*(Online_RAW!M911)</f>
        <v>30.267899999999997</v>
      </c>
      <c r="M911" s="10">
        <f>Online_RAW!$N$2-Online_RAW!N911</f>
        <v>17.643192307689787</v>
      </c>
      <c r="N911" s="5">
        <f>Online_RAW!C911*60</f>
        <v>180.02426086956538</v>
      </c>
      <c r="O911" s="5">
        <f>MAX(0, Online_RAW!D911*60)</f>
        <v>0</v>
      </c>
      <c r="P911" s="5">
        <f>_xlfn.IFNA(VLOOKUP(A911,Sampling!$D$7:$E$14,2,FALSE),0)</f>
        <v>0</v>
      </c>
      <c r="Q911">
        <f>_xlfn.IFNA(VLOOKUP(A911,Refill!$D$6:$G$8,2,FALSE),0)</f>
        <v>0</v>
      </c>
    </row>
    <row r="912" spans="1:17" x14ac:dyDescent="0.25">
      <c r="A912" s="5">
        <f>ROUND((Online_RAW!B912-General!$B$10)*24,3)</f>
        <v>15.167</v>
      </c>
      <c r="B912" s="5">
        <f>General!$B$12+Online_ANA!K912/1000+Online_ANA!L912/1000+Online_ANA!M912/1000/General!$B$22-SUM($P$2:P912)/1000/General!$B$24+SUM($Q$2:Q912)/1000/General!$B$24</f>
        <v>1.1267727298730799</v>
      </c>
      <c r="C912" s="5">
        <f>Online_RAW!K912</f>
        <v>19.59</v>
      </c>
      <c r="D912" s="5">
        <f>Online_RAW!J912</f>
        <v>0.76</v>
      </c>
      <c r="E912" s="5">
        <f>(1-F912/100-G912/100)/(1-C912/100-D912/100-General!$B$17/100)</f>
        <v>0.99927657611730158</v>
      </c>
      <c r="F912" s="5">
        <f>N912*General!$B$14/(N912+O912)+O912*100/(N912+O912)</f>
        <v>20.8</v>
      </c>
      <c r="G912" s="5">
        <f>N912*General!$B$15/(N912+O912)</f>
        <v>0.04</v>
      </c>
      <c r="H912" s="5">
        <f>(N912+O912)*(1/General!$B$20)*((F912/100)-E912*(C912/100))*1000/B912</f>
        <v>87.249145245044573</v>
      </c>
      <c r="I912" s="5">
        <f>(N912+O912)*(1/General!$B$20)*((D912/100)*E912-(G912/100))*1000/B912</f>
        <v>51.276635372027272</v>
      </c>
      <c r="J912" s="5">
        <f t="shared" si="14"/>
        <v>0.58770358412123924</v>
      </c>
      <c r="K912" s="5">
        <f>MAX(Online_RAW!$L$2-Online_RAW!L912,0)</f>
        <v>0</v>
      </c>
      <c r="L912" s="5">
        <f>0.0039*(Online_RAW!M912)</f>
        <v>30.394928571428458</v>
      </c>
      <c r="M912" s="10">
        <f>Online_RAW!$N$2-Online_RAW!N912</f>
        <v>17.851803418800046</v>
      </c>
      <c r="N912" s="5">
        <f>Online_RAW!C912*60</f>
        <v>180.0008181818184</v>
      </c>
      <c r="O912" s="5">
        <f>MAX(0, Online_RAW!D912*60)</f>
        <v>0</v>
      </c>
      <c r="P912" s="5">
        <f>_xlfn.IFNA(VLOOKUP(A912,Sampling!$D$7:$E$14,2,FALSE),0)</f>
        <v>0</v>
      </c>
      <c r="Q912">
        <f>_xlfn.IFNA(VLOOKUP(A912,Refill!$D$6:$G$8,2,FALSE),0)</f>
        <v>0</v>
      </c>
    </row>
    <row r="913" spans="1:17" x14ac:dyDescent="0.25">
      <c r="A913" s="5">
        <f>ROUND((Online_RAW!B913-General!$B$10)*24,3)</f>
        <v>15.183</v>
      </c>
      <c r="B913" s="5">
        <f>General!$B$12+Online_ANA!K913/1000+Online_ANA!L913/1000+Online_ANA!M913/1000/General!$B$22-SUM($P$2:P913)/1000/General!$B$24+SUM($Q$2:Q913)/1000/General!$B$24</f>
        <v>1.1269396004133461</v>
      </c>
      <c r="C913" s="5">
        <f>Online_RAW!K913</f>
        <v>19.59</v>
      </c>
      <c r="D913" s="5">
        <f>Online_RAW!J913</f>
        <v>0.76</v>
      </c>
      <c r="E913" s="5">
        <f>(1-F913/100-G913/100)/(1-C913/100-D913/100-General!$B$17/100)</f>
        <v>0.99927657611730158</v>
      </c>
      <c r="F913" s="5">
        <f>N913*General!$B$14/(N913+O913)+O913*100/(N913+O913)</f>
        <v>20.8</v>
      </c>
      <c r="G913" s="5">
        <f>N913*General!$B$15/(N913+O913)</f>
        <v>0.04</v>
      </c>
      <c r="H913" s="5">
        <f>(N913+O913)*(1/General!$B$20)*((F913/100)-E913*(C913/100))*1000/B913</f>
        <v>87.265040167258945</v>
      </c>
      <c r="I913" s="5">
        <f>(N913+O913)*(1/General!$B$20)*((D913/100)*E913-(G913/100))*1000/B913</f>
        <v>51.285976874781987</v>
      </c>
      <c r="J913" s="5">
        <f t="shared" si="14"/>
        <v>0.58770358412123924</v>
      </c>
      <c r="K913" s="5">
        <f>MAX(Online_RAW!$L$2-Online_RAW!L913,0)</f>
        <v>0</v>
      </c>
      <c r="L913" s="5">
        <f>0.0039*(Online_RAW!M913)</f>
        <v>30.394928571428458</v>
      </c>
      <c r="M913" s="10">
        <f>Online_RAW!$N$2-Online_RAW!N913</f>
        <v>18.033692307690217</v>
      </c>
      <c r="N913" s="5">
        <f>Online_RAW!C913*60</f>
        <v>180.060272727273</v>
      </c>
      <c r="O913" s="5">
        <f>MAX(0, Online_RAW!D913*60)</f>
        <v>0</v>
      </c>
      <c r="P913" s="5">
        <f>_xlfn.IFNA(VLOOKUP(A913,Sampling!$D$7:$E$14,2,FALSE),0)</f>
        <v>0</v>
      </c>
      <c r="Q913">
        <f>_xlfn.IFNA(VLOOKUP(A913,Refill!$D$6:$G$8,2,FALSE),0)</f>
        <v>0</v>
      </c>
    </row>
    <row r="914" spans="1:17" x14ac:dyDescent="0.25">
      <c r="A914" s="5">
        <f>ROUND((Online_RAW!B914-General!$B$10)*24,3)</f>
        <v>15.2</v>
      </c>
      <c r="B914" s="5">
        <f>General!$B$12+Online_ANA!K914/1000+Online_ANA!L914/1000+Online_ANA!M914/1000/General!$B$22-SUM($P$2:P914)/1000/General!$B$24+SUM($Q$2:Q914)/1000/General!$B$24</f>
        <v>1.1273211612105047</v>
      </c>
      <c r="C914" s="5">
        <f>Online_RAW!K914</f>
        <v>19.586666666666702</v>
      </c>
      <c r="D914" s="5">
        <f>Online_RAW!J914</f>
        <v>0.76</v>
      </c>
      <c r="E914" s="5">
        <f>(1-F914/100-G914/100)/(1-C914/100-D914/100-General!$B$17/100)</f>
        <v>0.99923452998037032</v>
      </c>
      <c r="F914" s="5">
        <f>N914*General!$B$14/(N914+O914)+O914*100/(N914+O914)</f>
        <v>20.8</v>
      </c>
      <c r="G914" s="5">
        <f>N914*General!$B$15/(N914+O914)</f>
        <v>0.04</v>
      </c>
      <c r="H914" s="5">
        <f>(N914+O914)*(1/General!$B$20)*((F914/100)-E914*(C914/100))*1000/B914</f>
        <v>87.469282652395293</v>
      </c>
      <c r="I914" s="5">
        <f>(N914+O914)*(1/General!$B$20)*((D914/100)*E914-(G914/100))*1000/B914</f>
        <v>51.229869133619012</v>
      </c>
      <c r="J914" s="5">
        <f t="shared" si="14"/>
        <v>0.58568982824756377</v>
      </c>
      <c r="K914" s="5">
        <f>MAX(Online_RAW!$L$2-Online_RAW!L914,0)</f>
        <v>0</v>
      </c>
      <c r="L914" s="5">
        <f>0.0039*(Online_RAW!M914)</f>
        <v>30.5916</v>
      </c>
      <c r="M914" s="10">
        <f>Online_RAW!$N$2-Online_RAW!N914</f>
        <v>18.235221719450237</v>
      </c>
      <c r="N914" s="5">
        <f>Online_RAW!C914*60</f>
        <v>179.93217391304339</v>
      </c>
      <c r="O914" s="5">
        <f>MAX(0, Online_RAW!D914*60)</f>
        <v>0</v>
      </c>
      <c r="P914" s="5">
        <f>_xlfn.IFNA(VLOOKUP(A914,Sampling!$D$7:$E$14,2,FALSE),0)</f>
        <v>0</v>
      </c>
      <c r="Q914">
        <f>_xlfn.IFNA(VLOOKUP(A914,Refill!$D$6:$G$8,2,FALSE),0)</f>
        <v>0</v>
      </c>
    </row>
    <row r="915" spans="1:17" x14ac:dyDescent="0.25">
      <c r="A915" s="5">
        <f>ROUND((Online_RAW!B915-General!$B$10)*24,3)</f>
        <v>15.217000000000001</v>
      </c>
      <c r="B915" s="5">
        <f>General!$B$12+Online_ANA!K915/1000+Online_ANA!L915/1000+Online_ANA!M915/1000/General!$B$22-SUM($P$2:P915)/1000/General!$B$24+SUM($Q$2:Q915)/1000/General!$B$24</f>
        <v>1.1275023268877886</v>
      </c>
      <c r="C915" s="5">
        <f>Online_RAW!K915</f>
        <v>19.579999999999998</v>
      </c>
      <c r="D915" s="5">
        <f>Online_RAW!J915</f>
        <v>0.77</v>
      </c>
      <c r="E915" s="5">
        <f>(1-F915/100-G915/100)/(1-C915/100-D915/100-General!$B$17/100)</f>
        <v>0.99927657611730158</v>
      </c>
      <c r="F915" s="5">
        <f>N915*General!$B$14/(N915+O915)+O915*100/(N915+O915)</f>
        <v>20.8</v>
      </c>
      <c r="G915" s="5">
        <f>N915*General!$B$15/(N915+O915)</f>
        <v>0.04</v>
      </c>
      <c r="H915" s="5">
        <f>(N915+O915)*(1/General!$B$20)*((F915/100)-E915*(C915/100))*1000/B915</f>
        <v>87.964544432043994</v>
      </c>
      <c r="I915" s="5">
        <f>(N915+O915)*(1/General!$B$20)*((D915/100)*E915-(G915/100))*1000/B915</f>
        <v>51.990727916763277</v>
      </c>
      <c r="J915" s="5">
        <f t="shared" si="14"/>
        <v>0.5910418595634076</v>
      </c>
      <c r="K915" s="5">
        <f>MAX(Online_RAW!$L$2-Online_RAW!L915,0)</f>
        <v>0</v>
      </c>
      <c r="L915" s="5">
        <f>0.0039*(Online_RAW!M915)</f>
        <v>30.5916</v>
      </c>
      <c r="M915" s="10">
        <f>Online_RAW!$N$2-Online_RAW!N915</f>
        <v>18.432692307689649</v>
      </c>
      <c r="N915" s="5">
        <f>Online_RAW!C915*60</f>
        <v>180.12391304347801</v>
      </c>
      <c r="O915" s="5">
        <f>MAX(0, Online_RAW!D915*60)</f>
        <v>0</v>
      </c>
      <c r="P915" s="5">
        <f>_xlfn.IFNA(VLOOKUP(A915,Sampling!$D$7:$E$14,2,FALSE),0)</f>
        <v>0</v>
      </c>
      <c r="Q915">
        <f>_xlfn.IFNA(VLOOKUP(A915,Refill!$D$6:$G$8,2,FALSE),0)</f>
        <v>0</v>
      </c>
    </row>
    <row r="916" spans="1:17" x14ac:dyDescent="0.25">
      <c r="A916" s="5">
        <f>ROUND((Online_RAW!B916-General!$B$10)*24,3)</f>
        <v>15.233000000000001</v>
      </c>
      <c r="B916" s="5">
        <f>General!$B$12+Online_ANA!K916/1000+Online_ANA!L916/1000+Online_ANA!M916/1000/General!$B$22-SUM($P$2:P916)/1000/General!$B$24+SUM($Q$2:Q916)/1000/General!$B$24</f>
        <v>1.1276319904963485</v>
      </c>
      <c r="C916" s="5">
        <f>Online_RAW!K916</f>
        <v>19.5766666666667</v>
      </c>
      <c r="D916" s="5">
        <f>Online_RAW!J916</f>
        <v>0.77</v>
      </c>
      <c r="E916" s="5">
        <f>(1-F916/100-G916/100)/(1-C916/100-D916/100-General!$B$17/100)</f>
        <v>0.99923452998037021</v>
      </c>
      <c r="F916" s="5">
        <f>N916*General!$B$14/(N916+O916)+O916*100/(N916+O916)</f>
        <v>20.8</v>
      </c>
      <c r="G916" s="5">
        <f>N916*General!$B$15/(N916+O916)</f>
        <v>0.04</v>
      </c>
      <c r="H916" s="5">
        <f>(N916+O916)*(1/General!$B$20)*((F916/100)-E916*(C916/100))*1000/B916</f>
        <v>88.135187561718396</v>
      </c>
      <c r="I916" s="5">
        <f>(N916+O916)*(1/General!$B$20)*((D916/100)*E916-(G916/100))*1000/B916</f>
        <v>51.914535233953593</v>
      </c>
      <c r="J916" s="5">
        <f t="shared" si="14"/>
        <v>0.58903301473772229</v>
      </c>
      <c r="K916" s="5">
        <f>MAX(Online_RAW!$L$2-Online_RAW!L916,0)</f>
        <v>0</v>
      </c>
      <c r="L916" s="5">
        <f>0.0039*(Online_RAW!M916)</f>
        <v>30.5916</v>
      </c>
      <c r="M916" s="10">
        <f>Online_RAW!$N$2-Online_RAW!N916</f>
        <v>18.574025641019944</v>
      </c>
      <c r="N916" s="5">
        <f>Online_RAW!C916*60</f>
        <v>179.88860869565218</v>
      </c>
      <c r="O916" s="5">
        <f>MAX(0, Online_RAW!D916*60)</f>
        <v>0</v>
      </c>
      <c r="P916" s="5">
        <f>_xlfn.IFNA(VLOOKUP(A916,Sampling!$D$7:$E$14,2,FALSE),0)</f>
        <v>0</v>
      </c>
      <c r="Q916">
        <f>_xlfn.IFNA(VLOOKUP(A916,Refill!$D$6:$G$8,2,FALSE),0)</f>
        <v>0</v>
      </c>
    </row>
    <row r="917" spans="1:17" x14ac:dyDescent="0.25">
      <c r="A917" s="5">
        <f>ROUND((Online_RAW!B917-General!$B$10)*24,3)</f>
        <v>15.25</v>
      </c>
      <c r="B917" s="5">
        <f>General!$B$12+Online_ANA!K917/1000+Online_ANA!L917/1000+Online_ANA!M917/1000/General!$B$22-SUM($P$2:P917)/1000/General!$B$24+SUM($Q$2:Q917)/1000/General!$B$24</f>
        <v>1.1278527265819811</v>
      </c>
      <c r="C917" s="5">
        <f>Online_RAW!K917</f>
        <v>19.5766666666667</v>
      </c>
      <c r="D917" s="5">
        <f>Online_RAW!J917</f>
        <v>0.77333333333333298</v>
      </c>
      <c r="E917" s="5">
        <f>(1-F917/100-G917/100)/(1-C917/100-D917/100-General!$B$17/100)</f>
        <v>0.99927657611730203</v>
      </c>
      <c r="F917" s="5">
        <f>N917*General!$B$14/(N917+O917)+O917*100/(N917+O917)</f>
        <v>20.8</v>
      </c>
      <c r="G917" s="5">
        <f>N917*General!$B$15/(N917+O917)</f>
        <v>0.04</v>
      </c>
      <c r="H917" s="5">
        <f>(N917+O917)*(1/General!$B$20)*((F917/100)-E917*(C917/100))*1000/B917</f>
        <v>88.150258323806653</v>
      </c>
      <c r="I917" s="5">
        <f>(N917+O917)*(1/General!$B$20)*((D917/100)*E917-(G917/100))*1000/B917</f>
        <v>52.197526447610457</v>
      </c>
      <c r="J917" s="5">
        <f t="shared" si="14"/>
        <v>0.59214263735757566</v>
      </c>
      <c r="K917" s="5">
        <f>MAX(Online_RAW!$L$2-Online_RAW!L917,0)</f>
        <v>0</v>
      </c>
      <c r="L917" s="5">
        <f>0.0039*(Online_RAW!M917)</f>
        <v>30.665699999999998</v>
      </c>
      <c r="M917" s="10">
        <f>Online_RAW!$N$2-Online_RAW!N917</f>
        <v>18.733858974359464</v>
      </c>
      <c r="N917" s="5">
        <f>Online_RAW!C917*60</f>
        <v>180.07428571428599</v>
      </c>
      <c r="O917" s="5">
        <f>MAX(0, Online_RAW!D917*60)</f>
        <v>0</v>
      </c>
      <c r="P917" s="5">
        <f>_xlfn.IFNA(VLOOKUP(A917,Sampling!$D$7:$E$14,2,FALSE),0)</f>
        <v>0</v>
      </c>
      <c r="Q917">
        <f>_xlfn.IFNA(VLOOKUP(A917,Refill!$D$6:$G$8,2,FALSE),0)</f>
        <v>0</v>
      </c>
    </row>
    <row r="918" spans="1:17" x14ac:dyDescent="0.25">
      <c r="A918" s="5">
        <f>ROUND((Online_RAW!B918-General!$B$10)*24,3)</f>
        <v>15.266999999999999</v>
      </c>
      <c r="B918" s="5">
        <f>General!$B$12+Online_ANA!K918/1000+Online_ANA!L918/1000+Online_ANA!M918/1000/General!$B$22-SUM($P$2:P918)/1000/General!$B$24+SUM($Q$2:Q918)/1000/General!$B$24</f>
        <v>1.1281258966125594</v>
      </c>
      <c r="C918" s="5">
        <f>Online_RAW!K918</f>
        <v>19.585000000000001</v>
      </c>
      <c r="D918" s="5">
        <f>Online_RAW!J918</f>
        <v>0.77333333333333298</v>
      </c>
      <c r="E918" s="5">
        <f>(1-F918/100-G918/100)/(1-C918/100-D918/100-General!$B$17/100)</f>
        <v>0.99929233986875521</v>
      </c>
      <c r="F918" s="5">
        <f>N918*General!$B$14/(N918+O918)+O918*100/(N918+O918)</f>
        <v>20.807082251110778</v>
      </c>
      <c r="G918" s="5">
        <f>N918*General!$B$15/(N918+O918)</f>
        <v>3.9996423105499605E-2</v>
      </c>
      <c r="H918" s="5">
        <f>(N918+O918)*(1/General!$B$20)*((F918/100)-E918*(C918/100))*1000/B918</f>
        <v>87.95398413124849</v>
      </c>
      <c r="I918" s="5">
        <f>(N918+O918)*(1/General!$B$20)*((D918/100)*E918-(G918/100))*1000/B918</f>
        <v>52.147901164812509</v>
      </c>
      <c r="J918" s="5">
        <f t="shared" si="14"/>
        <v>0.59289981778420975</v>
      </c>
      <c r="K918" s="5">
        <f>MAX(Online_RAW!$L$2-Online_RAW!L918,0)</f>
        <v>0</v>
      </c>
      <c r="L918" s="5">
        <f>0.0039*(Online_RAW!M918)</f>
        <v>30.7515</v>
      </c>
      <c r="M918" s="10">
        <f>Online_RAW!$N$2-Online_RAW!N918</f>
        <v>18.938092307689658</v>
      </c>
      <c r="N918" s="5">
        <f>Online_RAW!C918*60</f>
        <v>179.9266956521742</v>
      </c>
      <c r="O918" s="5">
        <f>MAX(0, Online_RAW!D918*60)</f>
        <v>1.6090909090909079E-2</v>
      </c>
      <c r="P918" s="5">
        <f>_xlfn.IFNA(VLOOKUP(A918,Sampling!$D$7:$E$14,2,FALSE),0)</f>
        <v>0</v>
      </c>
      <c r="Q918">
        <f>_xlfn.IFNA(VLOOKUP(A918,Refill!$D$6:$G$8,2,FALSE),0)</f>
        <v>0</v>
      </c>
    </row>
    <row r="919" spans="1:17" x14ac:dyDescent="0.25">
      <c r="A919" s="5">
        <f>ROUND((Online_RAW!B919-General!$B$10)*24,3)</f>
        <v>15.282999999999999</v>
      </c>
      <c r="B919" s="5">
        <f>General!$B$12+Online_ANA!K919/1000+Online_ANA!L919/1000+Online_ANA!M919/1000/General!$B$22-SUM($P$2:P919)/1000/General!$B$24+SUM($Q$2:Q919)/1000/General!$B$24</f>
        <v>1.1282923710555506</v>
      </c>
      <c r="C919" s="5">
        <f>Online_RAW!K919</f>
        <v>19.579999999999998</v>
      </c>
      <c r="D919" s="5">
        <f>Online_RAW!J919</f>
        <v>0.77600000000000002</v>
      </c>
      <c r="E919" s="5">
        <f>(1-F919/100-G919/100)/(1-C919/100-D919/100-General!$B$17/100)</f>
        <v>0.99934068825240541</v>
      </c>
      <c r="F919" s="5">
        <f>N919*General!$B$14/(N919+O919)+O919*100/(N919+O919)</f>
        <v>20.800917716889554</v>
      </c>
      <c r="G919" s="5">
        <f>N919*General!$B$15/(N919+O919)</f>
        <v>3.9999536506621441E-2</v>
      </c>
      <c r="H919" s="5">
        <f>(N919+O919)*(1/General!$B$20)*((F919/100)-E919*(C919/100))*1000/B919</f>
        <v>87.870505200552444</v>
      </c>
      <c r="I919" s="5">
        <f>(N919+O919)*(1/General!$B$20)*((D919/100)*E919-(G919/100))*1000/B919</f>
        <v>52.379931371699342</v>
      </c>
      <c r="J919" s="5">
        <f t="shared" si="14"/>
        <v>0.59610367838615808</v>
      </c>
      <c r="K919" s="5">
        <f>MAX(Online_RAW!$L$2-Online_RAW!L919,0)</f>
        <v>0</v>
      </c>
      <c r="L919" s="5">
        <f>0.0039*(Online_RAW!M919)</f>
        <v>30.7515</v>
      </c>
      <c r="M919" s="10">
        <f>Online_RAW!$N$2-Online_RAW!N919</f>
        <v>19.119549450550039</v>
      </c>
      <c r="N919" s="5">
        <f>Online_RAW!C919*60</f>
        <v>180.10460869565219</v>
      </c>
      <c r="O919" s="5">
        <f>MAX(0, Online_RAW!D919*60)</f>
        <v>2.086956521739132E-3</v>
      </c>
      <c r="P919" s="5">
        <f>_xlfn.IFNA(VLOOKUP(A919,Sampling!$D$7:$E$14,2,FALSE),0)</f>
        <v>0</v>
      </c>
      <c r="Q919">
        <f>_xlfn.IFNA(VLOOKUP(A919,Refill!$D$6:$G$8,2,FALSE),0)</f>
        <v>0</v>
      </c>
    </row>
    <row r="920" spans="1:17" x14ac:dyDescent="0.25">
      <c r="A920" s="5">
        <f>ROUND((Online_RAW!B920-General!$B$10)*24,3)</f>
        <v>15.3</v>
      </c>
      <c r="B920" s="5">
        <f>General!$B$12+Online_ANA!K920/1000+Online_ANA!L920/1000+Online_ANA!M920/1000/General!$B$22-SUM($P$2:P920)/1000/General!$B$24+SUM($Q$2:Q920)/1000/General!$B$24</f>
        <v>1.1285318662586969</v>
      </c>
      <c r="C920" s="5">
        <f>Online_RAW!K920</f>
        <v>19.579999999999998</v>
      </c>
      <c r="D920" s="5">
        <f>Online_RAW!J920</f>
        <v>0.78</v>
      </c>
      <c r="E920" s="5">
        <f>(1-F920/100-G920/100)/(1-C920/100-D920/100-General!$B$17/100)</f>
        <v>0.99936151347909341</v>
      </c>
      <c r="F920" s="5">
        <f>N920*General!$B$14/(N920+O920)+O920*100/(N920+O920)</f>
        <v>20.803266755887847</v>
      </c>
      <c r="G920" s="5">
        <f>N920*General!$B$15/(N920+O920)</f>
        <v>3.9998350123288971E-2</v>
      </c>
      <c r="H920" s="5">
        <f>(N920+O920)*(1/General!$B$20)*((F920/100)-E920*(C920/100))*1000/B920</f>
        <v>87.986829066090493</v>
      </c>
      <c r="I920" s="5">
        <f>(N920+O920)*(1/General!$B$20)*((D920/100)*E920-(G920/100))*1000/B920</f>
        <v>52.652733011747152</v>
      </c>
      <c r="J920" s="5">
        <f t="shared" si="14"/>
        <v>0.59841607625383952</v>
      </c>
      <c r="K920" s="5">
        <f>MAX(Online_RAW!$L$2-Online_RAW!L920,0)</f>
        <v>0</v>
      </c>
      <c r="L920" s="5">
        <f>0.0039*(Online_RAW!M920)</f>
        <v>30.83418</v>
      </c>
      <c r="M920" s="10">
        <f>Online_RAW!$N$2-Online_RAW!N920</f>
        <v>19.290478021979652</v>
      </c>
      <c r="N920" s="5">
        <f>Online_RAW!C920*60</f>
        <v>180.09260869565219</v>
      </c>
      <c r="O920" s="5">
        <f>MAX(0, Online_RAW!D920*60)</f>
        <v>7.4285714285714398E-3</v>
      </c>
      <c r="P920" s="5">
        <f>_xlfn.IFNA(VLOOKUP(A920,Sampling!$D$7:$E$14,2,FALSE),0)</f>
        <v>0</v>
      </c>
      <c r="Q920">
        <f>_xlfn.IFNA(VLOOKUP(A920,Refill!$D$6:$G$8,2,FALSE),0)</f>
        <v>0</v>
      </c>
    </row>
    <row r="921" spans="1:17" x14ac:dyDescent="0.25">
      <c r="A921" s="5">
        <f>ROUND((Online_RAW!B921-General!$B$10)*24,3)</f>
        <v>15.317</v>
      </c>
      <c r="B921" s="5">
        <f>General!$B$12+Online_ANA!K921/1000+Online_ANA!L921/1000+Online_ANA!M921/1000/General!$B$22-SUM($P$2:P921)/1000/General!$B$24+SUM($Q$2:Q921)/1000/General!$B$24</f>
        <v>1.1286972004657709</v>
      </c>
      <c r="C921" s="5">
        <f>Online_RAW!K921</f>
        <v>19.579999999999998</v>
      </c>
      <c r="D921" s="5">
        <f>Online_RAW!J921</f>
        <v>0.78</v>
      </c>
      <c r="E921" s="5">
        <f>(1-F921/100-G921/100)/(1-C921/100-D921/100-General!$B$17/100)</f>
        <v>0.9994012868940404</v>
      </c>
      <c r="F921" s="5">
        <f>N921*General!$B$14/(N921+O921)+O921*100/(N921+O921)</f>
        <v>20.800114818884808</v>
      </c>
      <c r="G921" s="5">
        <f>N921*General!$B$15/(N921+O921)</f>
        <v>3.9999942010664244E-2</v>
      </c>
      <c r="H921" s="5">
        <f>(N921+O921)*(1/General!$B$20)*((F921/100)-E921*(C921/100))*1000/B921</f>
        <v>87.617714370498078</v>
      </c>
      <c r="I921" s="5">
        <f>(N921+O921)*(1/General!$B$20)*((D921/100)*E921-(G921/100))*1000/B921</f>
        <v>52.601248283469396</v>
      </c>
      <c r="J921" s="5">
        <f t="shared" si="14"/>
        <v>0.600349468841895</v>
      </c>
      <c r="K921" s="5">
        <f>MAX(Online_RAW!$L$2-Online_RAW!L921,0)</f>
        <v>0</v>
      </c>
      <c r="L921" s="5">
        <f>0.0039*(Online_RAW!M921)</f>
        <v>30.83418</v>
      </c>
      <c r="M921" s="10">
        <f>Online_RAW!$N$2-Online_RAW!N921</f>
        <v>19.470692307690115</v>
      </c>
      <c r="N921" s="5">
        <f>Online_RAW!C921*60</f>
        <v>179.94286956521762</v>
      </c>
      <c r="O921" s="5">
        <f>MAX(0, Online_RAW!D921*60)</f>
        <v>2.6086956521739177E-4</v>
      </c>
      <c r="P921" s="5">
        <f>_xlfn.IFNA(VLOOKUP(A921,Sampling!$D$7:$E$14,2,FALSE),0)</f>
        <v>0</v>
      </c>
      <c r="Q921">
        <f>_xlfn.IFNA(VLOOKUP(A921,Refill!$D$6:$G$8,2,FALSE),0)</f>
        <v>0</v>
      </c>
    </row>
    <row r="922" spans="1:17" x14ac:dyDescent="0.25">
      <c r="A922" s="5">
        <f>ROUND((Online_RAW!B922-General!$B$10)*24,3)</f>
        <v>15.333</v>
      </c>
      <c r="B922" s="5">
        <f>General!$B$12+Online_ANA!K922/1000+Online_ANA!L922/1000+Online_ANA!M922/1000/General!$B$22-SUM($P$2:P922)/1000/General!$B$24+SUM($Q$2:Q922)/1000/General!$B$24</f>
        <v>1.128941122801046</v>
      </c>
      <c r="C922" s="5">
        <f>Online_RAW!K922</f>
        <v>19.5833333333333</v>
      </c>
      <c r="D922" s="5">
        <f>Online_RAW!J922</f>
        <v>0.78</v>
      </c>
      <c r="E922" s="5">
        <f>(1-F922/100-G922/100)/(1-C922/100-D922/100-General!$B$17/100)</f>
        <v>0.99944479605562364</v>
      </c>
      <c r="F922" s="5">
        <f>N922*General!$B$14/(N922+O922)+O922*100/(N922+O922)</f>
        <v>20.8</v>
      </c>
      <c r="G922" s="5">
        <f>N922*General!$B$15/(N922+O922)</f>
        <v>0.04</v>
      </c>
      <c r="H922" s="5">
        <f>(N922+O922)*(1/General!$B$20)*((F922/100)-E922*(C922/100))*1000/B922</f>
        <v>87.363617177382054</v>
      </c>
      <c r="I922" s="5">
        <f>(N922+O922)*(1/General!$B$20)*((D922/100)*E922-(G922/100))*1000/B922</f>
        <v>52.634760682336619</v>
      </c>
      <c r="J922" s="5">
        <f t="shared" si="14"/>
        <v>0.60247918278689883</v>
      </c>
      <c r="K922" s="5">
        <f>MAX(Online_RAW!$L$2-Online_RAW!L922,0)</f>
        <v>0</v>
      </c>
      <c r="L922" s="5">
        <f>0.0039*(Online_RAW!M922)</f>
        <v>30.915299999999998</v>
      </c>
      <c r="M922" s="10">
        <f>Online_RAW!$N$2-Online_RAW!N922</f>
        <v>19.648146853140133</v>
      </c>
      <c r="N922" s="5">
        <f>Online_RAW!C922*60</f>
        <v>180.0884347826088</v>
      </c>
      <c r="O922" s="5">
        <f>MAX(0, Online_RAW!D922*60)</f>
        <v>0</v>
      </c>
      <c r="P922" s="5">
        <f>_xlfn.IFNA(VLOOKUP(A922,Sampling!$D$7:$E$14,2,FALSE),0)</f>
        <v>0</v>
      </c>
      <c r="Q922">
        <f>_xlfn.IFNA(VLOOKUP(A922,Refill!$D$6:$G$8,2,FALSE),0)</f>
        <v>0</v>
      </c>
    </row>
    <row r="923" spans="1:17" x14ac:dyDescent="0.25">
      <c r="A923" s="5">
        <f>ROUND((Online_RAW!B923-General!$B$10)*24,3)</f>
        <v>15.35</v>
      </c>
      <c r="B923" s="5">
        <f>General!$B$12+Online_ANA!K923/1000+Online_ANA!L923/1000+Online_ANA!M923/1000/General!$B$22-SUM($P$2:P923)/1000/General!$B$24+SUM($Q$2:Q923)/1000/General!$B$24</f>
        <v>1.1290995742884036</v>
      </c>
      <c r="C923" s="5">
        <f>Online_RAW!K923</f>
        <v>19.585000000000001</v>
      </c>
      <c r="D923" s="5">
        <f>Online_RAW!J923</f>
        <v>0.78500000000000003</v>
      </c>
      <c r="E923" s="5">
        <f>(1-F923/100-G923/100)/(1-C923/100-D923/100-General!$B$17/100)</f>
        <v>0.99952892726539855</v>
      </c>
      <c r="F923" s="5">
        <f>N923*General!$B$14/(N923+O923)+O923*100/(N923+O923)</f>
        <v>20.8</v>
      </c>
      <c r="G923" s="5">
        <f>N923*General!$B$15/(N923+O923)</f>
        <v>0.04</v>
      </c>
      <c r="H923" s="5">
        <f>(N923+O923)*(1/General!$B$20)*((F923/100)-E923*(C923/100))*1000/B923</f>
        <v>87.049574164315771</v>
      </c>
      <c r="I923" s="5">
        <f>(N923+O923)*(1/General!$B$20)*((D923/100)*E923-(G923/100))*1000/B923</f>
        <v>52.947531462219217</v>
      </c>
      <c r="J923" s="5">
        <f t="shared" si="14"/>
        <v>0.60824572630619478</v>
      </c>
      <c r="K923" s="5">
        <f>MAX(Online_RAW!$L$2-Online_RAW!L923,0)</f>
        <v>0</v>
      </c>
      <c r="L923" s="5">
        <f>0.0039*(Online_RAW!M923)</f>
        <v>30.915299999999998</v>
      </c>
      <c r="M923" s="10">
        <f>Online_RAW!$N$2-Online_RAW!N923</f>
        <v>19.820858974359908</v>
      </c>
      <c r="N923" s="5">
        <f>Online_RAW!C923*60</f>
        <v>179.952</v>
      </c>
      <c r="O923" s="5">
        <f>MAX(0, Online_RAW!D923*60)</f>
        <v>0</v>
      </c>
      <c r="P923" s="5">
        <f>_xlfn.IFNA(VLOOKUP(A923,Sampling!$D$7:$E$14,2,FALSE),0)</f>
        <v>0</v>
      </c>
      <c r="Q923">
        <f>_xlfn.IFNA(VLOOKUP(A923,Refill!$D$6:$G$8,2,FALSE),0)</f>
        <v>0</v>
      </c>
    </row>
    <row r="924" spans="1:17" x14ac:dyDescent="0.25">
      <c r="A924" s="5">
        <f>ROUND((Online_RAW!B924-General!$B$10)*24,3)</f>
        <v>15.367000000000001</v>
      </c>
      <c r="B924" s="5">
        <f>General!$B$12+Online_ANA!K924/1000+Online_ANA!L924/1000+Online_ANA!M924/1000/General!$B$22-SUM($P$2:P924)/1000/General!$B$24+SUM($Q$2:Q924)/1000/General!$B$24</f>
        <v>1.1293105268877885</v>
      </c>
      <c r="C924" s="5">
        <f>Online_RAW!K924</f>
        <v>19.585999999999999</v>
      </c>
      <c r="D924" s="5">
        <f>Online_RAW!J924</f>
        <v>0.78500000000000003</v>
      </c>
      <c r="E924" s="5">
        <f>(1-F924/100-G924/100)/(1-C924/100-D924/100-General!$B$17/100)</f>
        <v>0.99944741737880838</v>
      </c>
      <c r="F924" s="5">
        <f>N924*General!$B$14/(N924+O924)+O924*100/(N924+O924)</f>
        <v>20.807458577944168</v>
      </c>
      <c r="G924" s="5">
        <f>N924*General!$B$15/(N924+O924)</f>
        <v>3.9996233041442342E-2</v>
      </c>
      <c r="H924" s="5">
        <f>(N924+O924)*(1/General!$B$20)*((F924/100)-E924*(C924/100))*1000/B924</f>
        <v>87.65629108711822</v>
      </c>
      <c r="I924" s="5">
        <f>(N924+O924)*(1/General!$B$20)*((D924/100)*E924-(G924/100))*1000/B924</f>
        <v>52.963747163414475</v>
      </c>
      <c r="J924" s="5">
        <f t="shared" si="14"/>
        <v>0.60422071829135282</v>
      </c>
      <c r="K924" s="5">
        <f>MAX(Online_RAW!$L$2-Online_RAW!L924,0)</f>
        <v>0</v>
      </c>
      <c r="L924" s="5">
        <f>0.0039*(Online_RAW!M924)</f>
        <v>30.999800000000132</v>
      </c>
      <c r="M924" s="10">
        <f>Online_RAW!$N$2-Online_RAW!N924</f>
        <v>19.958692307689489</v>
      </c>
      <c r="N924" s="5">
        <f>Online_RAW!C924*60</f>
        <v>180.03834782608681</v>
      </c>
      <c r="O924" s="5">
        <f>MAX(0, Online_RAW!D924*60)</f>
        <v>1.695652173913044E-2</v>
      </c>
      <c r="P924" s="5">
        <f>_xlfn.IFNA(VLOOKUP(A924,Sampling!$D$7:$E$14,2,FALSE),0)</f>
        <v>0</v>
      </c>
      <c r="Q924">
        <f>_xlfn.IFNA(VLOOKUP(A924,Refill!$D$6:$G$8,2,FALSE),0)</f>
        <v>0</v>
      </c>
    </row>
    <row r="925" spans="1:17" x14ac:dyDescent="0.25">
      <c r="A925" s="5">
        <f>ROUND((Online_RAW!B925-General!$B$10)*24,3)</f>
        <v>15.382999999999999</v>
      </c>
      <c r="B925" s="5">
        <f>General!$B$12+Online_ANA!K925/1000+Online_ANA!L925/1000+Online_ANA!M925/1000/General!$B$22-SUM($P$2:P925)/1000/General!$B$24+SUM($Q$2:Q925)/1000/General!$B$24</f>
        <v>1.1295487259703574</v>
      </c>
      <c r="C925" s="5">
        <f>Online_RAW!K925</f>
        <v>19.5966666666667</v>
      </c>
      <c r="D925" s="5">
        <f>Online_RAW!J925</f>
        <v>0.79</v>
      </c>
      <c r="E925" s="5">
        <f>(1-F925/100-G925/100)/(1-C925/100-D925/100-General!$B$17/100)</f>
        <v>0.99973931727031229</v>
      </c>
      <c r="F925" s="5">
        <f>N925*General!$B$14/(N925+O925)+O925*100/(N925+O925)</f>
        <v>20.8</v>
      </c>
      <c r="G925" s="5">
        <f>N925*General!$B$15/(N925+O925)</f>
        <v>0.04</v>
      </c>
      <c r="H925" s="5">
        <f>(N925+O925)*(1/General!$B$20)*((F925/100)-E925*(C925/100))*1000/B925</f>
        <v>85.90626277539414</v>
      </c>
      <c r="I925" s="5">
        <f>(N925+O925)*(1/General!$B$20)*((D925/100)*E925-(G925/100))*1000/B925</f>
        <v>53.301700714848458</v>
      </c>
      <c r="J925" s="5">
        <f t="shared" si="14"/>
        <v>0.62046350280896512</v>
      </c>
      <c r="K925" s="5">
        <f>MAX(Online_RAW!$L$2-Online_RAW!L925,0)</f>
        <v>0</v>
      </c>
      <c r="L925" s="5">
        <f>0.0039*(Online_RAW!M925)</f>
        <v>31.079099999999997</v>
      </c>
      <c r="M925" s="10">
        <f>Online_RAW!$N$2-Online_RAW!N925</f>
        <v>20.131892307689668</v>
      </c>
      <c r="N925" s="5">
        <f>Online_RAW!C925*60</f>
        <v>179.97965217391319</v>
      </c>
      <c r="O925" s="5">
        <f>MAX(0, Online_RAW!D925*60)</f>
        <v>0</v>
      </c>
      <c r="P925" s="5">
        <f>_xlfn.IFNA(VLOOKUP(A925,Sampling!$D$7:$E$14,2,FALSE),0)</f>
        <v>0</v>
      </c>
      <c r="Q925">
        <f>_xlfn.IFNA(VLOOKUP(A925,Refill!$D$6:$G$8,2,FALSE),0)</f>
        <v>0</v>
      </c>
    </row>
    <row r="926" spans="1:17" x14ac:dyDescent="0.25">
      <c r="A926" s="5">
        <f>ROUND((Online_RAW!B926-General!$B$10)*24,3)</f>
        <v>15.4</v>
      </c>
      <c r="B926" s="5">
        <f>General!$B$12+Online_ANA!K926/1000+Online_ANA!L926/1000+Online_ANA!M926/1000/General!$B$22-SUM($P$2:P926)/1000/General!$B$24+SUM($Q$2:Q926)/1000/General!$B$24</f>
        <v>1.1297589400376331</v>
      </c>
      <c r="C926" s="5">
        <f>Online_RAW!K926</f>
        <v>19.5966666666667</v>
      </c>
      <c r="D926" s="5">
        <f>Online_RAW!J926</f>
        <v>0.78333333333333299</v>
      </c>
      <c r="E926" s="5">
        <f>(1-F926/100-G926/100)/(1-C926/100-D926/100-General!$B$17/100)</f>
        <v>0.99965515064088606</v>
      </c>
      <c r="F926" s="5">
        <f>N926*General!$B$14/(N926+O926)+O926*100/(N926+O926)</f>
        <v>20.8</v>
      </c>
      <c r="G926" s="5">
        <f>N926*General!$B$15/(N926+O926)</f>
        <v>0.04</v>
      </c>
      <c r="H926" s="5">
        <f>(N926+O926)*(1/General!$B$20)*((F926/100)-E926*(C926/100))*1000/B926</f>
        <v>85.999654903342417</v>
      </c>
      <c r="I926" s="5">
        <f>(N926+O926)*(1/General!$B$20)*((D926/100)*E926-(G926/100))*1000/B926</f>
        <v>52.808562887388092</v>
      </c>
      <c r="J926" s="5">
        <f t="shared" si="14"/>
        <v>0.6140555208825107</v>
      </c>
      <c r="K926" s="5">
        <f>MAX(Online_RAW!$L$2-Online_RAW!L926,0)</f>
        <v>0</v>
      </c>
      <c r="L926" s="5">
        <f>0.0039*(Online_RAW!M926)</f>
        <v>31.079099999999997</v>
      </c>
      <c r="M926" s="10">
        <f>Online_RAW!$N$2-Online_RAW!N926</f>
        <v>20.361025641020206</v>
      </c>
      <c r="N926" s="5">
        <f>Online_RAW!C926*60</f>
        <v>179.9632173913044</v>
      </c>
      <c r="O926" s="5">
        <f>MAX(0, Online_RAW!D926*60)</f>
        <v>0</v>
      </c>
      <c r="P926" s="5">
        <f>_xlfn.IFNA(VLOOKUP(A926,Sampling!$D$7:$E$14,2,FALSE),0)</f>
        <v>0</v>
      </c>
      <c r="Q926">
        <f>_xlfn.IFNA(VLOOKUP(A926,Refill!$D$6:$G$8,2,FALSE),0)</f>
        <v>0</v>
      </c>
    </row>
    <row r="927" spans="1:17" x14ac:dyDescent="0.25">
      <c r="A927" s="5">
        <f>ROUND((Online_RAW!B927-General!$B$10)*24,3)</f>
        <v>15.417</v>
      </c>
      <c r="B927" s="5">
        <f>General!$B$12+Online_ANA!K927/1000+Online_ANA!L927/1000+Online_ANA!M927/1000/General!$B$22-SUM($P$2:P927)/1000/General!$B$24+SUM($Q$2:Q927)/1000/General!$B$24</f>
        <v>1.1299848791813674</v>
      </c>
      <c r="C927" s="5">
        <f>Online_RAW!K927</f>
        <v>19.59</v>
      </c>
      <c r="D927" s="5">
        <f>Online_RAW!J927</f>
        <v>0.79</v>
      </c>
      <c r="E927" s="5">
        <f>(1-F927/100-G927/100)/(1-C927/100-D927/100-General!$B$17/100)</f>
        <v>0.99959327598917125</v>
      </c>
      <c r="F927" s="5">
        <f>N927*General!$B$14/(N927+O927)+O927*100/(N927+O927)</f>
        <v>20.804902162923511</v>
      </c>
      <c r="G927" s="5">
        <f>N927*General!$B$15/(N927+O927)</f>
        <v>3.9997524160139644E-2</v>
      </c>
      <c r="H927" s="5">
        <f>(N927+O927)*(1/General!$B$20)*((F927/100)-E927*(C927/100))*1000/B927</f>
        <v>86.920507653177779</v>
      </c>
      <c r="I927" s="5">
        <f>(N927+O927)*(1/General!$B$20)*((D927/100)*E927-(G927/100))*1000/B927</f>
        <v>53.286672664016386</v>
      </c>
      <c r="J927" s="5">
        <f t="shared" si="14"/>
        <v>0.6130506379074081</v>
      </c>
      <c r="K927" s="5">
        <f>MAX(Online_RAW!$L$2-Online_RAW!L927,0)</f>
        <v>0</v>
      </c>
      <c r="L927" s="5">
        <f>0.0039*(Online_RAW!M927)</f>
        <v>31.17140000000013</v>
      </c>
      <c r="M927" s="10">
        <f>Online_RAW!$N$2-Online_RAW!N927</f>
        <v>20.506692307690173</v>
      </c>
      <c r="N927" s="5">
        <f>Online_RAW!C927*60</f>
        <v>180.01434782608681</v>
      </c>
      <c r="O927" s="5">
        <f>MAX(0, Online_RAW!D927*60)</f>
        <v>1.1142857142857159E-2</v>
      </c>
      <c r="P927" s="5">
        <f>_xlfn.IFNA(VLOOKUP(A927,Sampling!$D$7:$E$14,2,FALSE),0)</f>
        <v>0</v>
      </c>
      <c r="Q927">
        <f>_xlfn.IFNA(VLOOKUP(A927,Refill!$D$6:$G$8,2,FALSE),0)</f>
        <v>0</v>
      </c>
    </row>
    <row r="928" spans="1:17" x14ac:dyDescent="0.25">
      <c r="A928" s="5">
        <f>ROUND((Online_RAW!B928-General!$B$10)*24,3)</f>
        <v>15.433</v>
      </c>
      <c r="B928" s="5">
        <f>General!$B$12+Online_ANA!K928/1000+Online_ANA!L928/1000+Online_ANA!M928/1000/General!$B$22-SUM($P$2:P928)/1000/General!$B$24+SUM($Q$2:Q928)/1000/General!$B$24</f>
        <v>1.1301197415666884</v>
      </c>
      <c r="C928" s="5">
        <f>Online_RAW!K928</f>
        <v>19.59</v>
      </c>
      <c r="D928" s="5">
        <f>Online_RAW!J928</f>
        <v>0.79</v>
      </c>
      <c r="E928" s="5">
        <f>(1-F928/100-G928/100)/(1-C928/100-D928/100-General!$B$17/100)</f>
        <v>0.99955974462476338</v>
      </c>
      <c r="F928" s="5">
        <f>N928*General!$B$14/(N928+O928)+O928*100/(N928+O928)</f>
        <v>20.807558763111491</v>
      </c>
      <c r="G928" s="5">
        <f>N928*General!$B$15/(N928+O928)</f>
        <v>3.9996182442872986E-2</v>
      </c>
      <c r="H928" s="5">
        <f>(N928+O928)*(1/General!$B$20)*((F928/100)-E928*(C928/100))*1000/B928</f>
        <v>87.147544919965455</v>
      </c>
      <c r="I928" s="5">
        <f>(N928+O928)*(1/General!$B$20)*((D928/100)*E928-(G928/100))*1000/B928</f>
        <v>53.279699536433696</v>
      </c>
      <c r="J928" s="5">
        <f t="shared" si="14"/>
        <v>0.61137349979697875</v>
      </c>
      <c r="K928" s="5">
        <f>MAX(Online_RAW!$L$2-Online_RAW!L928,0)</f>
        <v>0</v>
      </c>
      <c r="L928" s="5">
        <f>0.0039*(Online_RAW!M928)</f>
        <v>31.17140000000013</v>
      </c>
      <c r="M928" s="10">
        <f>Online_RAW!$N$2-Online_RAW!N928</f>
        <v>20.653692307690108</v>
      </c>
      <c r="N928" s="5">
        <f>Online_RAW!C928*60</f>
        <v>180.012272727273</v>
      </c>
      <c r="O928" s="5">
        <f>MAX(0, Online_RAW!D928*60)</f>
        <v>1.7181818181818159E-2</v>
      </c>
      <c r="P928" s="5">
        <f>_xlfn.IFNA(VLOOKUP(A928,Sampling!$D$7:$E$14,2,FALSE),0)</f>
        <v>0</v>
      </c>
      <c r="Q928">
        <f>_xlfn.IFNA(VLOOKUP(A928,Refill!$D$6:$G$8,2,FALSE),0)</f>
        <v>0</v>
      </c>
    </row>
    <row r="929" spans="1:17" x14ac:dyDescent="0.25">
      <c r="A929" s="5">
        <f>ROUND((Online_RAW!B929-General!$B$10)*24,3)</f>
        <v>15.45</v>
      </c>
      <c r="B929" s="5">
        <f>General!$B$12+Online_ANA!K929/1000+Online_ANA!L929/1000+Online_ANA!M929/1000/General!$B$22-SUM($P$2:P929)/1000/General!$B$24+SUM($Q$2:Q929)/1000/General!$B$24</f>
        <v>1.1303703035588257</v>
      </c>
      <c r="C929" s="5">
        <f>Online_RAW!K929</f>
        <v>19.5833333333333</v>
      </c>
      <c r="D929" s="5">
        <f>Online_RAW!J929</f>
        <v>0.78</v>
      </c>
      <c r="E929" s="5">
        <f>(1-F929/100-G929/100)/(1-C929/100-D929/100-General!$B$17/100)</f>
        <v>0.99944479605562364</v>
      </c>
      <c r="F929" s="5">
        <f>N929*General!$B$14/(N929+O929)+O929*100/(N929+O929)</f>
        <v>20.8</v>
      </c>
      <c r="G929" s="5">
        <f>N929*General!$B$15/(N929+O929)</f>
        <v>0.04</v>
      </c>
      <c r="H929" s="5">
        <f>(N929+O929)*(1/General!$B$20)*((F929/100)-E929*(C929/100))*1000/B929</f>
        <v>87.193266757250782</v>
      </c>
      <c r="I929" s="5">
        <f>(N929+O929)*(1/General!$B$20)*((D929/100)*E929-(G929/100))*1000/B929</f>
        <v>52.532128100428523</v>
      </c>
      <c r="J929" s="5">
        <f t="shared" si="14"/>
        <v>0.60247918278689883</v>
      </c>
      <c r="K929" s="5">
        <f>MAX(Online_RAW!$L$2-Online_RAW!L929,0)</f>
        <v>0</v>
      </c>
      <c r="L929" s="5">
        <f>0.0039*(Online_RAW!M929)</f>
        <v>31.238999999999997</v>
      </c>
      <c r="M929" s="10">
        <f>Online_RAW!$N$2-Online_RAW!N929</f>
        <v>20.85312087912007</v>
      </c>
      <c r="N929" s="5">
        <f>Online_RAW!C929*60</f>
        <v>179.9648181818184</v>
      </c>
      <c r="O929" s="5">
        <f>MAX(0, Online_RAW!D929*60)</f>
        <v>0</v>
      </c>
      <c r="P929" s="5">
        <f>_xlfn.IFNA(VLOOKUP(A929,Sampling!$D$7:$E$14,2,FALSE),0)</f>
        <v>0</v>
      </c>
      <c r="Q929">
        <f>_xlfn.IFNA(VLOOKUP(A929,Refill!$D$6:$G$8,2,FALSE),0)</f>
        <v>0</v>
      </c>
    </row>
    <row r="930" spans="1:17" x14ac:dyDescent="0.25">
      <c r="A930" s="5">
        <f>ROUND((Online_RAW!B930-General!$B$10)*24,3)</f>
        <v>15.467000000000001</v>
      </c>
      <c r="B930" s="5">
        <f>General!$B$12+Online_ANA!K930/1000+Online_ANA!L930/1000+Online_ANA!M930/1000/General!$B$22-SUM($P$2:P930)/1000/General!$B$24+SUM($Q$2:Q930)/1000/General!$B$24</f>
        <v>1.1305568369795316</v>
      </c>
      <c r="C930" s="5">
        <f>Online_RAW!K930</f>
        <v>19.579999999999998</v>
      </c>
      <c r="D930" s="5">
        <f>Online_RAW!J930</f>
        <v>0.79</v>
      </c>
      <c r="E930" s="5">
        <f>(1-F930/100-G930/100)/(1-C930/100-D930/100-General!$B$17/100)</f>
        <v>0.99940325238494965</v>
      </c>
      <c r="F930" s="5">
        <f>N930*General!$B$14/(N930+O930)+O930*100/(N930+O930)</f>
        <v>20.809958141540516</v>
      </c>
      <c r="G930" s="5">
        <f>N930*General!$B$15/(N930+O930)</f>
        <v>3.9994970635585603E-2</v>
      </c>
      <c r="H930" s="5">
        <f>(N930+O930)*(1/General!$B$20)*((F930/100)-E930*(C930/100))*1000/B930</f>
        <v>88.214166681794453</v>
      </c>
      <c r="I930" s="5">
        <f>(N930+O930)*(1/General!$B$20)*((D930/100)*E930-(G930/100))*1000/B930</f>
        <v>53.251627543372884</v>
      </c>
      <c r="J930" s="5">
        <f t="shared" si="14"/>
        <v>0.60366298913712801</v>
      </c>
      <c r="K930" s="5">
        <f>MAX(Online_RAW!$L$2-Online_RAW!L930,0)</f>
        <v>0</v>
      </c>
      <c r="L930" s="5">
        <f>0.0039*(Online_RAW!M930)</f>
        <v>31.238999999999997</v>
      </c>
      <c r="M930" s="10">
        <f>Online_RAW!$N$2-Online_RAW!N930</f>
        <v>21.056442307689395</v>
      </c>
      <c r="N930" s="5">
        <f>Online_RAW!C930*60</f>
        <v>180.01095652173899</v>
      </c>
      <c r="O930" s="5">
        <f>MAX(0, Online_RAW!D930*60)</f>
        <v>2.2636363636363621E-2</v>
      </c>
      <c r="P930" s="5">
        <f>_xlfn.IFNA(VLOOKUP(A930,Sampling!$D$7:$E$14,2,FALSE),0)</f>
        <v>0</v>
      </c>
      <c r="Q930">
        <f>_xlfn.IFNA(VLOOKUP(A930,Refill!$D$6:$G$8,2,FALSE),0)</f>
        <v>0</v>
      </c>
    </row>
    <row r="931" spans="1:17" x14ac:dyDescent="0.25">
      <c r="A931" s="5">
        <f>ROUND((Online_RAW!B931-General!$B$10)*24,3)</f>
        <v>15.483000000000001</v>
      </c>
      <c r="B931" s="5">
        <f>General!$B$12+Online_ANA!K931/1000+Online_ANA!L931/1000+Online_ANA!M931/1000/General!$B$22-SUM($P$2:P931)/1000/General!$B$24+SUM($Q$2:Q931)/1000/General!$B$24</f>
        <v>1.1308028627440549</v>
      </c>
      <c r="C931" s="5">
        <f>Online_RAW!K931</f>
        <v>19.57</v>
      </c>
      <c r="D931" s="5">
        <f>Online_RAW!J931</f>
        <v>0.79</v>
      </c>
      <c r="E931" s="5">
        <f>(1-F931/100-G931/100)/(1-C931/100-D931/100-General!$B$17/100)</f>
        <v>0.99940273576156058</v>
      </c>
      <c r="F931" s="5">
        <f>N931*General!$B$14/(N931+O931)+O931*100/(N931+O931)</f>
        <v>20.8</v>
      </c>
      <c r="G931" s="5">
        <f>N931*General!$B$15/(N931+O931)</f>
        <v>0.04</v>
      </c>
      <c r="H931" s="5">
        <f>(N931+O931)*(1/General!$B$20)*((F931/100)-E931*(C931/100))*1000/B931</f>
        <v>88.165426200013727</v>
      </c>
      <c r="I931" s="5">
        <f>(N931+O931)*(1/General!$B$20)*((D931/100)*E931-(G931/100))*1000/B931</f>
        <v>53.219846888694683</v>
      </c>
      <c r="J931" s="5">
        <f t="shared" si="14"/>
        <v>0.60363624589030107</v>
      </c>
      <c r="K931" s="5">
        <f>MAX(Online_RAW!$L$2-Online_RAW!L931,0)</f>
        <v>0</v>
      </c>
      <c r="L931" s="5">
        <f>0.0039*(Online_RAW!M931)</f>
        <v>31.325775</v>
      </c>
      <c r="M931" s="10">
        <f>Online_RAW!$N$2-Online_RAW!N931</f>
        <v>21.230025641019893</v>
      </c>
      <c r="N931" s="5">
        <f>Online_RAW!C931*60</f>
        <v>179.96660869565218</v>
      </c>
      <c r="O931" s="5">
        <f>MAX(0, Online_RAW!D931*60)</f>
        <v>0</v>
      </c>
      <c r="P931" s="5">
        <f>_xlfn.IFNA(VLOOKUP(A931,Sampling!$D$7:$E$14,2,FALSE),0)</f>
        <v>0</v>
      </c>
      <c r="Q931">
        <f>_xlfn.IFNA(VLOOKUP(A931,Refill!$D$6:$G$8,2,FALSE),0)</f>
        <v>0</v>
      </c>
    </row>
    <row r="932" spans="1:17" x14ac:dyDescent="0.25">
      <c r="A932" s="5">
        <f>ROUND((Online_RAW!B932-General!$B$10)*24,3)</f>
        <v>15.5</v>
      </c>
      <c r="B932" s="5">
        <f>General!$B$12+Online_ANA!K932/1000+Online_ANA!L932/1000+Online_ANA!M932/1000/General!$B$22-SUM($P$2:P932)/1000/General!$B$24+SUM($Q$2:Q932)/1000/General!$B$24</f>
        <v>1.1310238479887058</v>
      </c>
      <c r="C932" s="5">
        <f>Online_RAW!K932</f>
        <v>19.57</v>
      </c>
      <c r="D932" s="5">
        <f>Online_RAW!J932</f>
        <v>0.8</v>
      </c>
      <c r="E932" s="5">
        <f>(1-F932/100-G932/100)/(1-C932/100-D932/100-General!$B$17/100)</f>
        <v>0.99950469762102578</v>
      </c>
      <c r="F932" s="5">
        <f>N932*General!$B$14/(N932+O932)+O932*100/(N932+O932)</f>
        <v>20.801919892243202</v>
      </c>
      <c r="G932" s="5">
        <f>N932*General!$B$15/(N932+O932)</f>
        <v>3.9999030357452926E-2</v>
      </c>
      <c r="H932" s="5">
        <f>(N932+O932)*(1/General!$B$20)*((F932/100)-E932*(C932/100))*1000/B932</f>
        <v>88.16414233598411</v>
      </c>
      <c r="I932" s="5">
        <f>(N932+O932)*(1/General!$B$20)*((D932/100)*E932-(G932/100))*1000/B932</f>
        <v>53.937822416336907</v>
      </c>
      <c r="J932" s="5">
        <f t="shared" si="14"/>
        <v>0.61178865905353719</v>
      </c>
      <c r="K932" s="5">
        <f>MAX(Online_RAW!$L$2-Online_RAW!L932,0)</f>
        <v>0</v>
      </c>
      <c r="L932" s="5">
        <f>0.0039*(Online_RAW!M932)</f>
        <v>31.402799999999999</v>
      </c>
      <c r="M932" s="10">
        <f>Online_RAW!$N$2-Online_RAW!N932</f>
        <v>21.386942307689424</v>
      </c>
      <c r="N932" s="5">
        <f>Online_RAW!C932*60</f>
        <v>180.00573913043459</v>
      </c>
      <c r="O932" s="5">
        <f>MAX(0, Online_RAW!D932*60)</f>
        <v>4.3636363636363621E-3</v>
      </c>
      <c r="P932" s="5">
        <f>_xlfn.IFNA(VLOOKUP(A932,Sampling!$D$7:$E$14,2,FALSE),0)</f>
        <v>0</v>
      </c>
      <c r="Q932">
        <f>_xlfn.IFNA(VLOOKUP(A932,Refill!$D$6:$G$8,2,FALSE),0)</f>
        <v>0</v>
      </c>
    </row>
    <row r="933" spans="1:17" x14ac:dyDescent="0.25">
      <c r="A933" s="5">
        <f>ROUND((Online_RAW!B933-General!$B$10)*24,3)</f>
        <v>15.516999999999999</v>
      </c>
      <c r="B933" s="5">
        <f>General!$B$12+Online_ANA!K933/1000+Online_ANA!L933/1000+Online_ANA!M933/1000/General!$B$22-SUM($P$2:P933)/1000/General!$B$24+SUM($Q$2:Q933)/1000/General!$B$24</f>
        <v>1.131218245105349</v>
      </c>
      <c r="C933" s="5">
        <f>Online_RAW!K933</f>
        <v>19.566666666666698</v>
      </c>
      <c r="D933" s="5">
        <f>Online_RAW!J933</f>
        <v>0.8</v>
      </c>
      <c r="E933" s="5">
        <f>(1-F933/100-G933/100)/(1-C933/100-D933/100-General!$B$17/100)</f>
        <v>0.99948685989008812</v>
      </c>
      <c r="F933" s="5">
        <f>N933*General!$B$14/(N933+O933)+O933*100/(N933+O933)</f>
        <v>20.8</v>
      </c>
      <c r="G933" s="5">
        <f>N933*General!$B$15/(N933+O933)</f>
        <v>0.04</v>
      </c>
      <c r="H933" s="5">
        <f>(N933+O933)*(1/General!$B$20)*((F933/100)-E933*(C933/100))*1000/B933</f>
        <v>88.264569920774605</v>
      </c>
      <c r="I933" s="5">
        <f>(N933+O933)*(1/General!$B$20)*((D933/100)*E933-(G933/100))*1000/B933</f>
        <v>53.921709484949396</v>
      </c>
      <c r="J933" s="5">
        <f t="shared" si="14"/>
        <v>0.61091001217531549</v>
      </c>
      <c r="K933" s="5">
        <f>MAX(Online_RAW!$L$2-Online_RAW!L933,0)</f>
        <v>0</v>
      </c>
      <c r="L933" s="5">
        <f>0.0039*(Online_RAW!M933)</f>
        <v>31.402799999999999</v>
      </c>
      <c r="M933" s="10">
        <f>Online_RAW!$N$2-Online_RAW!N933</f>
        <v>21.598835164830234</v>
      </c>
      <c r="N933" s="5">
        <f>Online_RAW!C933*60</f>
        <v>179.99086956521759</v>
      </c>
      <c r="O933" s="5">
        <f>MAX(0, Online_RAW!D933*60)</f>
        <v>0</v>
      </c>
      <c r="P933" s="5">
        <f>_xlfn.IFNA(VLOOKUP(A933,Sampling!$D$7:$E$14,2,FALSE),0)</f>
        <v>0</v>
      </c>
      <c r="Q933">
        <f>_xlfn.IFNA(VLOOKUP(A933,Refill!$D$6:$G$8,2,FALSE),0)</f>
        <v>0</v>
      </c>
    </row>
    <row r="934" spans="1:17" x14ac:dyDescent="0.25">
      <c r="A934" s="5">
        <f>ROUND((Online_RAW!B934-General!$B$10)*24,3)</f>
        <v>15.532999999999999</v>
      </c>
      <c r="B934" s="5">
        <f>General!$B$12+Online_ANA!K934/1000+Online_ANA!L934/1000+Online_ANA!M934/1000/General!$B$22-SUM($P$2:P934)/1000/General!$B$24+SUM($Q$2:Q934)/1000/General!$B$24</f>
        <v>1.1314899846349817</v>
      </c>
      <c r="C934" s="5">
        <f>Online_RAW!K934</f>
        <v>19.559999999999999</v>
      </c>
      <c r="D934" s="5">
        <f>Online_RAW!J934</f>
        <v>0.8</v>
      </c>
      <c r="E934" s="5">
        <f>(1-F934/100-G934/100)/(1-C934/100-D934/100-General!$B$17/100)</f>
        <v>0.99938910597294561</v>
      </c>
      <c r="F934" s="5">
        <f>N934*General!$B$14/(N934+O934)+O934*100/(N934+O934)</f>
        <v>20.801080124377961</v>
      </c>
      <c r="G934" s="5">
        <f>N934*General!$B$15/(N934+O934)</f>
        <v>3.9999454482637392E-2</v>
      </c>
      <c r="H934" s="5">
        <f>(N934+O934)*(1/General!$B$20)*((F934/100)-E934*(C934/100))*1000/B934</f>
        <v>88.922897709377651</v>
      </c>
      <c r="I934" s="5">
        <f>(N934+O934)*(1/General!$B$20)*((D934/100)*E934-(G934/100))*1000/B934</f>
        <v>53.899775178471465</v>
      </c>
      <c r="J934" s="5">
        <f t="shared" si="14"/>
        <v>0.60614056184526799</v>
      </c>
      <c r="K934" s="5">
        <f>MAX(Online_RAW!$L$2-Online_RAW!L934,0)</f>
        <v>0</v>
      </c>
      <c r="L934" s="5">
        <f>0.0039*(Online_RAW!M934)</f>
        <v>31.478849999999998</v>
      </c>
      <c r="M934" s="10">
        <f>Online_RAW!$N$2-Online_RAW!N934</f>
        <v>21.812136752129845</v>
      </c>
      <c r="N934" s="5">
        <f>Online_RAW!C934*60</f>
        <v>179.9768181818184</v>
      </c>
      <c r="O934" s="5">
        <f>MAX(0, Online_RAW!D934*60)</f>
        <v>2.454545454545454E-3</v>
      </c>
      <c r="P934" s="5">
        <f>_xlfn.IFNA(VLOOKUP(A934,Sampling!$D$7:$E$14,2,FALSE),0)</f>
        <v>0</v>
      </c>
      <c r="Q934">
        <f>_xlfn.IFNA(VLOOKUP(A934,Refill!$D$6:$G$8,2,FALSE),0)</f>
        <v>0</v>
      </c>
    </row>
    <row r="935" spans="1:17" x14ac:dyDescent="0.25">
      <c r="A935" s="5">
        <f>ROUND((Online_RAW!B935-General!$B$10)*24,3)</f>
        <v>15.55</v>
      </c>
      <c r="B935" s="5">
        <f>General!$B$12+Online_ANA!K935/1000+Online_ANA!L935/1000+Online_ANA!M935/1000/General!$B$22-SUM($P$2:P935)/1000/General!$B$24+SUM($Q$2:Q935)/1000/General!$B$24</f>
        <v>1.1316724078183305</v>
      </c>
      <c r="C935" s="5">
        <f>Online_RAW!K935</f>
        <v>19.555</v>
      </c>
      <c r="D935" s="5">
        <f>Online_RAW!J935</f>
        <v>0.8</v>
      </c>
      <c r="E935" s="5">
        <f>(1-F935/100-G935/100)/(1-C935/100-D935/100-General!$B$17/100)</f>
        <v>0.999271516815047</v>
      </c>
      <c r="F935" s="5">
        <f>N935*General!$B$14/(N935+O935)+O935*100/(N935+O935)</f>
        <v>20.805399869094085</v>
      </c>
      <c r="G935" s="5">
        <f>N935*General!$B$15/(N935+O935)</f>
        <v>3.9997272793386829E-2</v>
      </c>
      <c r="H935" s="5">
        <f>(N935+O935)*(1/General!$B$20)*((F935/100)-E935*(C935/100))*1000/B935</f>
        <v>89.745295679056824</v>
      </c>
      <c r="I935" s="5">
        <f>(N935+O935)*(1/General!$B$20)*((D935/100)*E935-(G935/100))*1000/B935</f>
        <v>53.892078676386419</v>
      </c>
      <c r="J935" s="5">
        <f t="shared" si="14"/>
        <v>0.60050031891490885</v>
      </c>
      <c r="K935" s="5">
        <f>MAX(Online_RAW!$L$2-Online_RAW!L935,0)</f>
        <v>0</v>
      </c>
      <c r="L935" s="5">
        <f>0.0039*(Online_RAW!M935)</f>
        <v>31.478849999999998</v>
      </c>
      <c r="M935" s="10">
        <f>Online_RAW!$N$2-Online_RAW!N935</f>
        <v>22.010978021980009</v>
      </c>
      <c r="N935" s="5">
        <f>Online_RAW!C935*60</f>
        <v>179.99209090909079</v>
      </c>
      <c r="O935" s="5">
        <f>MAX(0, Online_RAW!D935*60)</f>
        <v>1.22727272727273E-2</v>
      </c>
      <c r="P935" s="5">
        <f>_xlfn.IFNA(VLOOKUP(A935,Sampling!$D$7:$E$14,2,FALSE),0)</f>
        <v>0</v>
      </c>
      <c r="Q935">
        <f>_xlfn.IFNA(VLOOKUP(A935,Refill!$D$6:$G$8,2,FALSE),0)</f>
        <v>0</v>
      </c>
    </row>
    <row r="936" spans="1:17" x14ac:dyDescent="0.25">
      <c r="A936" s="5">
        <f>ROUND((Online_RAW!B936-General!$B$10)*24,3)</f>
        <v>15.567</v>
      </c>
      <c r="B936" s="5">
        <f>General!$B$12+Online_ANA!K936/1000+Online_ANA!L936/1000+Online_ANA!M936/1000/General!$B$22-SUM($P$2:P936)/1000/General!$B$24+SUM($Q$2:Q936)/1000/General!$B$24</f>
        <v>1.1319802626676059</v>
      </c>
      <c r="C936" s="5">
        <f>Online_RAW!K936</f>
        <v>19.555</v>
      </c>
      <c r="D936" s="5">
        <f>Online_RAW!J936</f>
        <v>0.80333333333333301</v>
      </c>
      <c r="E936" s="5">
        <f>(1-F936/100-G936/100)/(1-C936/100-D936/100-General!$B$17/100)</f>
        <v>0.99938170694203921</v>
      </c>
      <c r="F936" s="5">
        <f>N936*General!$B$14/(N936+O936)+O936*100/(N936+O936)</f>
        <v>20.8</v>
      </c>
      <c r="G936" s="5">
        <f>N936*General!$B$15/(N936+O936)</f>
        <v>0.04</v>
      </c>
      <c r="H936" s="5">
        <f>(N936+O936)*(1/General!$B$20)*((F936/100)-E936*(C936/100))*1000/B936</f>
        <v>89.189479994337063</v>
      </c>
      <c r="I936" s="5">
        <f>(N936+O936)*(1/General!$B$20)*((D936/100)*E936-(G936/100))*1000/B936</f>
        <v>54.122587918972101</v>
      </c>
      <c r="J936" s="5">
        <f t="shared" si="14"/>
        <v>0.60682703747581579</v>
      </c>
      <c r="K936" s="5">
        <f>MAX(Online_RAW!$L$2-Online_RAW!L936,0)</f>
        <v>0</v>
      </c>
      <c r="L936" s="5">
        <f>0.0039*(Online_RAW!M936)</f>
        <v>31.566599999999998</v>
      </c>
      <c r="M936" s="10">
        <f>Online_RAW!$N$2-Online_RAW!N936</f>
        <v>22.250892307690265</v>
      </c>
      <c r="N936" s="5">
        <f>Online_RAW!C936*60</f>
        <v>180.0135652173912</v>
      </c>
      <c r="O936" s="5">
        <f>MAX(0, Online_RAW!D936*60)</f>
        <v>0</v>
      </c>
      <c r="P936" s="5">
        <f>_xlfn.IFNA(VLOOKUP(A936,Sampling!$D$7:$E$14,2,FALSE),0)</f>
        <v>0</v>
      </c>
      <c r="Q936">
        <f>_xlfn.IFNA(VLOOKUP(A936,Refill!$D$6:$G$8,2,FALSE),0)</f>
        <v>0</v>
      </c>
    </row>
    <row r="937" spans="1:17" x14ac:dyDescent="0.25">
      <c r="A937" s="5">
        <f>ROUND((Online_RAW!B937-General!$B$10)*24,3)</f>
        <v>15.583</v>
      </c>
      <c r="B937" s="5">
        <f>General!$B$12+Online_ANA!K937/1000+Online_ANA!L937/1000+Online_ANA!M937/1000/General!$B$22-SUM($P$2:P937)/1000/General!$B$24+SUM($Q$2:Q937)/1000/General!$B$24</f>
        <v>1.1320905786716791</v>
      </c>
      <c r="C937" s="5">
        <f>Online_RAW!K937</f>
        <v>19.55</v>
      </c>
      <c r="D937" s="5">
        <f>Online_RAW!J937</f>
        <v>0.81</v>
      </c>
      <c r="E937" s="5">
        <f>(1-F937/100-G937/100)/(1-C937/100-D937/100-General!$B$17/100)</f>
        <v>0.99935058016019851</v>
      </c>
      <c r="F937" s="5">
        <f>N937*General!$B$14/(N937+O937)+O937*100/(N937+O937)</f>
        <v>20.804133192235771</v>
      </c>
      <c r="G937" s="5">
        <f>N937*General!$B$15/(N937+O937)</f>
        <v>3.9997912529173854E-2</v>
      </c>
      <c r="H937" s="5">
        <f>(N937+O937)*(1/General!$B$20)*((F937/100)-E937*(C937/100))*1000/B937</f>
        <v>89.842755766792052</v>
      </c>
      <c r="I937" s="5">
        <f>(N937+O937)*(1/General!$B$20)*((D937/100)*E937-(G937/100))*1000/B937</f>
        <v>54.57076715799618</v>
      </c>
      <c r="J937" s="5">
        <f t="shared" si="14"/>
        <v>0.60740308656211983</v>
      </c>
      <c r="K937" s="5">
        <f>MAX(Online_RAW!$L$2-Online_RAW!L937,0)</f>
        <v>0</v>
      </c>
      <c r="L937" s="5">
        <f>0.0039*(Online_RAW!M937)</f>
        <v>31.566599999999998</v>
      </c>
      <c r="M937" s="10">
        <f>Online_RAW!$N$2-Online_RAW!N937</f>
        <v>22.371136752130042</v>
      </c>
      <c r="N937" s="5">
        <f>Online_RAW!C937*60</f>
        <v>179.94626086956541</v>
      </c>
      <c r="O937" s="5">
        <f>MAX(0, Online_RAW!D937*60)</f>
        <v>9.3913043478261009E-3</v>
      </c>
      <c r="P937" s="5">
        <f>_xlfn.IFNA(VLOOKUP(A937,Sampling!$D$7:$E$14,2,FALSE),0)</f>
        <v>0</v>
      </c>
      <c r="Q937">
        <f>_xlfn.IFNA(VLOOKUP(A937,Refill!$D$6:$G$8,2,FALSE),0)</f>
        <v>0</v>
      </c>
    </row>
    <row r="938" spans="1:17" x14ac:dyDescent="0.25">
      <c r="A938" s="5">
        <f>ROUND((Online_RAW!B938-General!$B$10)*24,3)</f>
        <v>15.6</v>
      </c>
      <c r="B938" s="5">
        <f>General!$B$12+Online_ANA!K938/1000+Online_ANA!L938/1000+Online_ANA!M938/1000/General!$B$22-SUM($P$2:P938)/1000/General!$B$24+SUM($Q$2:Q938)/1000/General!$B$24</f>
        <v>1.1323200071630182</v>
      </c>
      <c r="C938" s="5">
        <f>Online_RAW!K938</f>
        <v>19.545000000000002</v>
      </c>
      <c r="D938" s="5">
        <f>Online_RAW!J938</f>
        <v>0.81</v>
      </c>
      <c r="E938" s="5">
        <f>(1-F938/100-G938/100)/(1-C938/100-D938/100-General!$B$17/100)</f>
        <v>0.99930936006592919</v>
      </c>
      <c r="F938" s="5">
        <f>N938*General!$B$14/(N938+O938)+O938*100/(N938+O938)</f>
        <v>20.802400703130839</v>
      </c>
      <c r="G938" s="5">
        <f>N938*General!$B$15/(N938+O938)</f>
        <v>3.9998787523671295E-2</v>
      </c>
      <c r="H938" s="5">
        <f>(N938+O938)*(1/General!$B$20)*((F938/100)-E938*(C938/100))*1000/B938</f>
        <v>90.10893699733478</v>
      </c>
      <c r="I938" s="5">
        <f>(N938+O938)*(1/General!$B$20)*((D938/100)*E938-(G938/100))*1000/B938</f>
        <v>54.554742690867911</v>
      </c>
      <c r="J938" s="5">
        <f t="shared" si="14"/>
        <v>0.60543098730019995</v>
      </c>
      <c r="K938" s="5">
        <f>MAX(Online_RAW!$L$2-Online_RAW!L938,0)</f>
        <v>0</v>
      </c>
      <c r="L938" s="5">
        <f>0.0039*(Online_RAW!M938)</f>
        <v>31.650449999999999</v>
      </c>
      <c r="M938" s="10">
        <f>Online_RAW!$N$2-Online_RAW!N938</f>
        <v>22.529817307689882</v>
      </c>
      <c r="N938" s="5">
        <f>Online_RAW!C938*60</f>
        <v>179.94182608695661</v>
      </c>
      <c r="O938" s="5">
        <f>MAX(0, Online_RAW!D938*60)</f>
        <v>5.4545454545454541E-3</v>
      </c>
      <c r="P938" s="5">
        <f>_xlfn.IFNA(VLOOKUP(A938,Sampling!$D$7:$E$14,2,FALSE),0)</f>
        <v>0</v>
      </c>
      <c r="Q938">
        <f>_xlfn.IFNA(VLOOKUP(A938,Refill!$D$6:$G$8,2,FALSE),0)</f>
        <v>0</v>
      </c>
    </row>
    <row r="939" spans="1:17" x14ac:dyDescent="0.25">
      <c r="A939" s="5">
        <f>ROUND((Online_RAW!B939-General!$B$10)*24,3)</f>
        <v>15.617000000000001</v>
      </c>
      <c r="B939" s="5">
        <f>General!$B$12+Online_ANA!K939/1000+Online_ANA!L939/1000+Online_ANA!M939/1000/General!$B$22-SUM($P$2:P939)/1000/General!$B$24+SUM($Q$2:Q939)/1000/General!$B$24</f>
        <v>1.1326480493231559</v>
      </c>
      <c r="C939" s="5">
        <f>Online_RAW!K939</f>
        <v>19.535</v>
      </c>
      <c r="D939" s="5">
        <f>Online_RAW!J939</f>
        <v>0.81</v>
      </c>
      <c r="E939" s="5">
        <f>(1-F939/100-G939/100)/(1-C939/100-D939/100-General!$B$17/100)</f>
        <v>0.999213508238744</v>
      </c>
      <c r="F939" s="5">
        <f>N939*General!$B$14/(N939+O939)+O939*100/(N939+O939)</f>
        <v>20.8</v>
      </c>
      <c r="G939" s="5">
        <f>N939*General!$B$15/(N939+O939)</f>
        <v>0.04</v>
      </c>
      <c r="H939" s="5">
        <f>(N939+O939)*(1/General!$B$20)*((F939/100)-E939*(C939/100))*1000/B939</f>
        <v>90.756603911865199</v>
      </c>
      <c r="I939" s="5">
        <f>(N939+O939)*(1/General!$B$20)*((D939/100)*E939-(G939/100))*1000/B939</f>
        <v>54.535086432857852</v>
      </c>
      <c r="J939" s="5">
        <f t="shared" si="14"/>
        <v>0.6008938642725935</v>
      </c>
      <c r="K939" s="5">
        <f>MAX(Online_RAW!$L$2-Online_RAW!L939,0)</f>
        <v>0</v>
      </c>
      <c r="L939" s="5">
        <f>0.0039*(Online_RAW!M939)</f>
        <v>31.730399999999999</v>
      </c>
      <c r="M939" s="10">
        <f>Online_RAW!$N$2-Online_RAW!N939</f>
        <v>22.800237762239703</v>
      </c>
      <c r="N939" s="5">
        <f>Online_RAW!C939*60</f>
        <v>179.9530000000002</v>
      </c>
      <c r="O939" s="5">
        <f>MAX(0, Online_RAW!D939*60)</f>
        <v>0</v>
      </c>
      <c r="P939" s="5">
        <f>_xlfn.IFNA(VLOOKUP(A939,Sampling!$D$7:$E$14,2,FALSE),0)</f>
        <v>0</v>
      </c>
      <c r="Q939">
        <f>_xlfn.IFNA(VLOOKUP(A939,Refill!$D$6:$G$8,2,FALSE),0)</f>
        <v>0</v>
      </c>
    </row>
    <row r="940" spans="1:17" x14ac:dyDescent="0.25">
      <c r="A940" s="5">
        <f>ROUND((Online_RAW!B940-General!$B$10)*24,3)</f>
        <v>15.632999999999999</v>
      </c>
      <c r="B940" s="5">
        <f>General!$B$12+Online_ANA!K940/1000+Online_ANA!L940/1000+Online_ANA!M940/1000/General!$B$22-SUM($P$2:P940)/1000/General!$B$24+SUM($Q$2:Q940)/1000/General!$B$24</f>
        <v>1.1328703317807522</v>
      </c>
      <c r="C940" s="5">
        <f>Online_RAW!K940</f>
        <v>19.535</v>
      </c>
      <c r="D940" s="5">
        <f>Online_RAW!J940</f>
        <v>0.81499999999999995</v>
      </c>
      <c r="E940" s="5">
        <f>(1-F940/100-G940/100)/(1-C940/100-D940/100-General!$B$17/100)</f>
        <v>0.99927657611730158</v>
      </c>
      <c r="F940" s="5">
        <f>N940*General!$B$14/(N940+O940)+O940*100/(N940+O940)</f>
        <v>20.8</v>
      </c>
      <c r="G940" s="5">
        <f>N940*General!$B$15/(N940+O940)</f>
        <v>0.04</v>
      </c>
      <c r="H940" s="5">
        <f>(N940+O940)*(1/General!$B$20)*((F940/100)-E940*(C940/100))*1000/B940</f>
        <v>90.673432094553476</v>
      </c>
      <c r="I940" s="5">
        <f>(N940+O940)*(1/General!$B$20)*((D940/100)*E940-(G940/100))*1000/B940</f>
        <v>54.895386079093377</v>
      </c>
      <c r="J940" s="5">
        <f t="shared" si="14"/>
        <v>0.605418641502937</v>
      </c>
      <c r="K940" s="5">
        <f>MAX(Online_RAW!$L$2-Online_RAW!L940,0)</f>
        <v>0</v>
      </c>
      <c r="L940" s="5">
        <f>0.0039*(Online_RAW!M940)</f>
        <v>31.730399999999999</v>
      </c>
      <c r="M940" s="10">
        <f>Online_RAW!$N$2-Online_RAW!N940</f>
        <v>23.042525641019893</v>
      </c>
      <c r="N940" s="5">
        <f>Online_RAW!C940*60</f>
        <v>179.9965714285716</v>
      </c>
      <c r="O940" s="5">
        <f>MAX(0, Online_RAW!D940*60)</f>
        <v>0</v>
      </c>
      <c r="P940" s="5">
        <f>_xlfn.IFNA(VLOOKUP(A940,Sampling!$D$7:$E$14,2,FALSE),0)</f>
        <v>0</v>
      </c>
      <c r="Q940">
        <f>_xlfn.IFNA(VLOOKUP(A940,Refill!$D$6:$G$8,2,FALSE),0)</f>
        <v>0</v>
      </c>
    </row>
    <row r="941" spans="1:17" x14ac:dyDescent="0.25">
      <c r="A941" s="5">
        <f>ROUND((Online_RAW!B941-General!$B$10)*24,3)</f>
        <v>15.65</v>
      </c>
      <c r="B941" s="5">
        <f>General!$B$12+Online_ANA!K941/1000+Online_ANA!L941/1000+Online_ANA!M941/1000/General!$B$22-SUM($P$2:P941)/1000/General!$B$24+SUM($Q$2:Q941)/1000/General!$B$24</f>
        <v>1.1329044296400823</v>
      </c>
      <c r="C941" s="5">
        <f>Online_RAW!K941</f>
        <v>19.535</v>
      </c>
      <c r="D941" s="5">
        <f>Online_RAW!J941</f>
        <v>0.81</v>
      </c>
      <c r="E941" s="5">
        <f>(1-F941/100-G941/100)/(1-C941/100-D941/100-General!$B$17/100)</f>
        <v>0.999213508238744</v>
      </c>
      <c r="F941" s="5">
        <f>N941*General!$B$14/(N941+O941)+O941*100/(N941+O941)</f>
        <v>20.8</v>
      </c>
      <c r="G941" s="5">
        <f>N941*General!$B$15/(N941+O941)</f>
        <v>0.04</v>
      </c>
      <c r="H941" s="5">
        <f>(N941+O941)*(1/General!$B$20)*((F941/100)-E941*(C941/100))*1000/B941</f>
        <v>90.720866709546115</v>
      </c>
      <c r="I941" s="5">
        <f>(N941+O941)*(1/General!$B$20)*((D941/100)*E941-(G941/100))*1000/B941</f>
        <v>54.513612167258046</v>
      </c>
      <c r="J941" s="5">
        <f t="shared" si="14"/>
        <v>0.6008938642725935</v>
      </c>
      <c r="K941" s="5">
        <f>MAX(Online_RAW!$L$2-Online_RAW!L941,0)</f>
        <v>0</v>
      </c>
      <c r="L941" s="5">
        <f>0.0039*(Online_RAW!M941)</f>
        <v>31.730399999999999</v>
      </c>
      <c r="M941" s="10">
        <f>Online_RAW!$N$2-Online_RAW!N941</f>
        <v>23.079692307689584</v>
      </c>
      <c r="N941" s="5">
        <f>Online_RAW!C941*60</f>
        <v>179.9228571428574</v>
      </c>
      <c r="O941" s="5">
        <f>MAX(0, Online_RAW!D941*60)</f>
        <v>0</v>
      </c>
      <c r="P941" s="5">
        <f>_xlfn.IFNA(VLOOKUP(A941,Sampling!$D$7:$E$14,2,FALSE),0)</f>
        <v>0</v>
      </c>
      <c r="Q941">
        <f>_xlfn.IFNA(VLOOKUP(A941,Refill!$D$6:$G$8,2,FALSE),0)</f>
        <v>0</v>
      </c>
    </row>
    <row r="942" spans="1:17" x14ac:dyDescent="0.25">
      <c r="A942" s="5">
        <f>ROUND((Online_RAW!B942-General!$B$10)*24,3)</f>
        <v>15.667</v>
      </c>
      <c r="B942" s="5">
        <f>General!$B$12+Online_ANA!K942/1000+Online_ANA!L942/1000+Online_ANA!M942/1000/General!$B$22-SUM($P$2:P942)/1000/General!$B$24+SUM($Q$2:Q942)/1000/General!$B$24</f>
        <v>1.1333303846859537</v>
      </c>
      <c r="C942" s="5">
        <f>Online_RAW!K942</f>
        <v>19.53</v>
      </c>
      <c r="D942" s="5">
        <f>Online_RAW!J942</f>
        <v>0.82</v>
      </c>
      <c r="E942" s="5">
        <f>(1-F942/100-G942/100)/(1-C942/100-D942/100-General!$B$17/100)</f>
        <v>0.9992036939797585</v>
      </c>
      <c r="F942" s="5">
        <f>N942*General!$B$14/(N942+O942)+O942*100/(N942+O942)</f>
        <v>20.805776444111029</v>
      </c>
      <c r="G942" s="5">
        <f>N942*General!$B$15/(N942+O942)</f>
        <v>3.9997082603984331E-2</v>
      </c>
      <c r="H942" s="5">
        <f>(N942+O942)*(1/General!$B$20)*((F942/100)-E942*(C942/100))*1000/B942</f>
        <v>91.479690587922846</v>
      </c>
      <c r="I942" s="5">
        <f>(N942+O942)*(1/General!$B$20)*((D942/100)*E942-(G942/100))*1000/B942</f>
        <v>55.210353497192301</v>
      </c>
      <c r="J942" s="5">
        <f t="shared" si="14"/>
        <v>0.60352580056147653</v>
      </c>
      <c r="K942" s="5">
        <f>MAX(Online_RAW!$L$2-Online_RAW!L942,0)</f>
        <v>0</v>
      </c>
      <c r="L942" s="5">
        <f>0.0039*(Online_RAW!M942)</f>
        <v>31.8903</v>
      </c>
      <c r="M942" s="10">
        <f>Online_RAW!$N$2-Online_RAW!N942</f>
        <v>23.369692307689547</v>
      </c>
      <c r="N942" s="5">
        <f>Online_RAW!C942*60</f>
        <v>179.94187499999998</v>
      </c>
      <c r="O942" s="5">
        <f>MAX(0, Online_RAW!D942*60)</f>
        <v>1.3125E-2</v>
      </c>
      <c r="P942" s="5">
        <f>_xlfn.IFNA(VLOOKUP(A942,Sampling!$D$7:$E$14,2,FALSE),0)</f>
        <v>0</v>
      </c>
      <c r="Q942">
        <f>_xlfn.IFNA(VLOOKUP(A942,Refill!$D$6:$G$8,2,FALSE),0)</f>
        <v>0</v>
      </c>
    </row>
    <row r="943" spans="1:17" x14ac:dyDescent="0.25">
      <c r="A943" s="5">
        <f>ROUND((Online_RAW!B943-General!$B$10)*24,3)</f>
        <v>15.683</v>
      </c>
      <c r="B943" s="5">
        <f>General!$B$12+Online_ANA!K943/1000+Online_ANA!L943/1000+Online_ANA!M943/1000/General!$B$22-SUM($P$2:P943)/1000/General!$B$24+SUM($Q$2:Q943)/1000/General!$B$24</f>
        <v>1.1334891002822847</v>
      </c>
      <c r="C943" s="5">
        <f>Online_RAW!K943</f>
        <v>19.52</v>
      </c>
      <c r="D943" s="5">
        <f>Online_RAW!J943</f>
        <v>0.82</v>
      </c>
      <c r="E943" s="5">
        <f>(1-F943/100-G943/100)/(1-C943/100-D943/100-General!$B$17/100)</f>
        <v>0.99915044832055777</v>
      </c>
      <c r="F943" s="5">
        <f>N943*General!$B$14/(N943+O943)+O943*100/(N943+O943)</f>
        <v>20.8</v>
      </c>
      <c r="G943" s="5">
        <f>N943*General!$B$15/(N943+O943)</f>
        <v>0.04</v>
      </c>
      <c r="H943" s="5">
        <f>(N943+O943)*(1/General!$B$20)*((F943/100)-E943*(C943/100))*1000/B943</f>
        <v>91.859533733135351</v>
      </c>
      <c r="I943" s="5">
        <f>(N943+O943)*(1/General!$B$20)*((D943/100)*E943-(G943/100))*1000/B943</f>
        <v>55.211606392189701</v>
      </c>
      <c r="J943" s="5">
        <f t="shared" si="14"/>
        <v>0.60104383452007337</v>
      </c>
      <c r="K943" s="5">
        <f>MAX(Online_RAW!$L$2-Online_RAW!L943,0)</f>
        <v>0</v>
      </c>
      <c r="L943" s="5">
        <f>0.0039*(Online_RAW!M943)</f>
        <v>31.8903</v>
      </c>
      <c r="M943" s="10">
        <f>Online_RAW!$N$2-Online_RAW!N943</f>
        <v>23.542692307690231</v>
      </c>
      <c r="N943" s="5">
        <f>Online_RAW!C943*60</f>
        <v>179.99504347826101</v>
      </c>
      <c r="O943" s="5">
        <f>MAX(0, Online_RAW!D943*60)</f>
        <v>0</v>
      </c>
      <c r="P943" s="5">
        <f>_xlfn.IFNA(VLOOKUP(A943,Sampling!$D$7:$E$14,2,FALSE),0)</f>
        <v>0</v>
      </c>
      <c r="Q943">
        <f>_xlfn.IFNA(VLOOKUP(A943,Refill!$D$6:$G$8,2,FALSE),0)</f>
        <v>0</v>
      </c>
    </row>
    <row r="944" spans="1:17" x14ac:dyDescent="0.25">
      <c r="A944" s="5">
        <f>ROUND((Online_RAW!B944-General!$B$10)*24,3)</f>
        <v>15.7</v>
      </c>
      <c r="B944" s="5">
        <f>General!$B$12+Online_ANA!K944/1000+Online_ANA!L944/1000+Online_ANA!M944/1000/General!$B$22-SUM($P$2:P944)/1000/General!$B$24+SUM($Q$2:Q944)/1000/General!$B$24</f>
        <v>1.1337295629734125</v>
      </c>
      <c r="C944" s="5">
        <f>Online_RAW!K944</f>
        <v>19.515000000000001</v>
      </c>
      <c r="D944" s="5">
        <f>Online_RAW!J944</f>
        <v>0.82499999999999996</v>
      </c>
      <c r="E944" s="5">
        <f>(1-F944/100-G944/100)/(1-C944/100-D944/100-General!$B$17/100)</f>
        <v>0.99909173786218253</v>
      </c>
      <c r="F944" s="5">
        <f>N944*General!$B$14/(N944+O944)+O944*100/(N944+O944)</f>
        <v>20.804653821965584</v>
      </c>
      <c r="G944" s="5">
        <f>N944*General!$B$15/(N944+O944)</f>
        <v>3.9997649584865867E-2</v>
      </c>
      <c r="H944" s="5">
        <f>(N944+O944)*(1/General!$B$20)*((F944/100)-E944*(C944/100))*1000/B944</f>
        <v>92.559631091575341</v>
      </c>
      <c r="I944" s="5">
        <f>(N944+O944)*(1/General!$B$20)*((D944/100)*E944-(G944/100))*1000/B944</f>
        <v>55.523452715630867</v>
      </c>
      <c r="J944" s="5">
        <f t="shared" si="14"/>
        <v>0.59986683244985994</v>
      </c>
      <c r="K944" s="5">
        <f>MAX(Online_RAW!$L$2-Online_RAW!L944,0)</f>
        <v>0</v>
      </c>
      <c r="L944" s="5">
        <f>0.0039*(Online_RAW!M944)</f>
        <v>31.972199999999997</v>
      </c>
      <c r="M944" s="10">
        <f>Online_RAW!$N$2-Online_RAW!N944</f>
        <v>23.715525641019667</v>
      </c>
      <c r="N944" s="5">
        <f>Online_RAW!C944*60</f>
        <v>179.89685714285699</v>
      </c>
      <c r="O944" s="5">
        <f>MAX(0, Online_RAW!D944*60)</f>
        <v>1.057142857142856E-2</v>
      </c>
      <c r="P944" s="5">
        <f>_xlfn.IFNA(VLOOKUP(A944,Sampling!$D$7:$E$14,2,FALSE),0)</f>
        <v>0</v>
      </c>
      <c r="Q944">
        <f>_xlfn.IFNA(VLOOKUP(A944,Refill!$D$6:$G$8,2,FALSE),0)</f>
        <v>0</v>
      </c>
    </row>
    <row r="945" spans="1:17" x14ac:dyDescent="0.25">
      <c r="A945" s="5">
        <f>ROUND((Online_RAW!B945-General!$B$10)*24,3)</f>
        <v>15.717000000000001</v>
      </c>
      <c r="B945" s="5">
        <f>General!$B$12+Online_ANA!K945/1000+Online_ANA!L945/1000+Online_ANA!M945/1000/General!$B$22-SUM($P$2:P945)/1000/General!$B$24+SUM($Q$2:Q945)/1000/General!$B$24</f>
        <v>1.1340354690896237</v>
      </c>
      <c r="C945" s="5">
        <f>Online_RAW!K945</f>
        <v>19.510000000000002</v>
      </c>
      <c r="D945" s="5">
        <f>Online_RAW!J945</f>
        <v>0.83</v>
      </c>
      <c r="E945" s="5">
        <f>(1-F945/100-G945/100)/(1-C945/100-D945/100-General!$B$17/100)</f>
        <v>0.99915044832055777</v>
      </c>
      <c r="F945" s="5">
        <f>N945*General!$B$14/(N945+O945)+O945*100/(N945+O945)</f>
        <v>20.8</v>
      </c>
      <c r="G945" s="5">
        <f>N945*General!$B$15/(N945+O945)</f>
        <v>0.04</v>
      </c>
      <c r="H945" s="5">
        <f>(N945+O945)*(1/General!$B$20)*((F945/100)-E945*(C945/100))*1000/B945</f>
        <v>92.573361213141894</v>
      </c>
      <c r="I945" s="5">
        <f>(N945+O945)*(1/General!$B$20)*((D945/100)*E945-(G945/100))*1000/B945</f>
        <v>55.923076055552876</v>
      </c>
      <c r="J945" s="5">
        <f t="shared" si="14"/>
        <v>0.60409469120166215</v>
      </c>
      <c r="K945" s="5">
        <f>MAX(Online_RAW!$L$2-Online_RAW!L945,0)</f>
        <v>0</v>
      </c>
      <c r="L945" s="5">
        <f>0.0039*(Online_RAW!M945)</f>
        <v>32.054099999999998</v>
      </c>
      <c r="M945" s="10">
        <f>Online_RAW!$N$2-Online_RAW!N945</f>
        <v>23.959692307689693</v>
      </c>
      <c r="N945" s="5">
        <f>Online_RAW!C945*60</f>
        <v>180.09339130434779</v>
      </c>
      <c r="O945" s="5">
        <f>MAX(0, Online_RAW!D945*60)</f>
        <v>0</v>
      </c>
      <c r="P945" s="5">
        <f>_xlfn.IFNA(VLOOKUP(A945,Sampling!$D$7:$E$14,2,FALSE),0)</f>
        <v>0</v>
      </c>
      <c r="Q945">
        <f>_xlfn.IFNA(VLOOKUP(A945,Refill!$D$6:$G$8,2,FALSE),0)</f>
        <v>0</v>
      </c>
    </row>
    <row r="946" spans="1:17" x14ac:dyDescent="0.25">
      <c r="A946" s="5">
        <f>ROUND((Online_RAW!B946-General!$B$10)*24,3)</f>
        <v>15.733000000000001</v>
      </c>
      <c r="B946" s="5">
        <f>General!$B$12+Online_ANA!K946/1000+Online_ANA!L946/1000+Online_ANA!M946/1000/General!$B$22-SUM($P$2:P946)/1000/General!$B$24+SUM($Q$2:Q946)/1000/General!$B$24</f>
        <v>1.134245888486743</v>
      </c>
      <c r="C946" s="5">
        <f>Online_RAW!K946</f>
        <v>19.504000000000001</v>
      </c>
      <c r="D946" s="5">
        <f>Online_RAW!J946</f>
        <v>0.83</v>
      </c>
      <c r="E946" s="5">
        <f>(1-F946/100-G946/100)/(1-C946/100-D946/100-General!$B$17/100)</f>
        <v>0.9988604448223376</v>
      </c>
      <c r="F946" s="5">
        <f>N946*General!$B$14/(N946+O946)+O946*100/(N946+O946)</f>
        <v>20.816991615340303</v>
      </c>
      <c r="G946" s="5">
        <f>N946*General!$B$15/(N946+O946)</f>
        <v>3.999141837609075E-2</v>
      </c>
      <c r="H946" s="5">
        <f>(N946+O946)*(1/General!$B$20)*((F946/100)-E946*(C946/100))*1000/B946</f>
        <v>94.515073813363585</v>
      </c>
      <c r="I946" s="5">
        <f>(N946+O946)*(1/General!$B$20)*((D946/100)*E946-(G946/100))*1000/B946</f>
        <v>55.854813290152855</v>
      </c>
      <c r="J946" s="5">
        <f t="shared" si="14"/>
        <v>0.59096196021015523</v>
      </c>
      <c r="K946" s="5">
        <f>MAX(Online_RAW!$L$2-Online_RAW!L946,0)</f>
        <v>0</v>
      </c>
      <c r="L946" s="5">
        <f>0.0039*(Online_RAW!M946)</f>
        <v>32.054099999999998</v>
      </c>
      <c r="M946" s="10">
        <f>Online_RAW!$N$2-Online_RAW!N946</f>
        <v>24.189049450549646</v>
      </c>
      <c r="N946" s="5">
        <f>Online_RAW!C946*60</f>
        <v>179.92124999999999</v>
      </c>
      <c r="O946" s="5">
        <f>MAX(0, Online_RAW!D946*60)</f>
        <v>3.8608695652173904E-2</v>
      </c>
      <c r="P946" s="5">
        <f>_xlfn.IFNA(VLOOKUP(A946,Sampling!$D$7:$E$14,2,FALSE),0)</f>
        <v>0</v>
      </c>
      <c r="Q946">
        <f>_xlfn.IFNA(VLOOKUP(A946,Refill!$D$6:$G$8,2,FALSE),0)</f>
        <v>0</v>
      </c>
    </row>
    <row r="947" spans="1:17" x14ac:dyDescent="0.25">
      <c r="A947" s="5">
        <f>ROUND((Online_RAW!B947-General!$B$10)*24,3)</f>
        <v>15.75</v>
      </c>
      <c r="B947" s="5">
        <f>General!$B$12+Online_ANA!K947/1000+Online_ANA!L947/1000+Online_ANA!M947/1000/General!$B$22-SUM($P$2:P947)/1000/General!$B$24+SUM($Q$2:Q947)/1000/General!$B$24</f>
        <v>1.1344076840306421</v>
      </c>
      <c r="C947" s="5">
        <f>Online_RAW!K947</f>
        <v>19.5</v>
      </c>
      <c r="D947" s="5">
        <f>Online_RAW!J947</f>
        <v>0.83</v>
      </c>
      <c r="E947" s="5">
        <f>(1-F947/100-G947/100)/(1-C947/100-D947/100-General!$B$17/100)</f>
        <v>0.99894759275914513</v>
      </c>
      <c r="F947" s="5">
        <f>N947*General!$B$14/(N947+O947)+O947*100/(N947+O947)</f>
        <v>20.806085297436084</v>
      </c>
      <c r="G947" s="5">
        <f>N947*General!$B$15/(N947+O947)</f>
        <v>3.9996926617456525E-2</v>
      </c>
      <c r="H947" s="5">
        <f>(N947+O947)*(1/General!$B$20)*((F947/100)-E947*(C947/100))*1000/B947</f>
        <v>93.88506053093549</v>
      </c>
      <c r="I947" s="5">
        <f>(N947+O947)*(1/General!$B$20)*((D947/100)*E947-(G947/100))*1000/B947</f>
        <v>55.847334307453615</v>
      </c>
      <c r="J947" s="5">
        <f t="shared" si="14"/>
        <v>0.59484793418279469</v>
      </c>
      <c r="K947" s="5">
        <f>MAX(Online_RAW!$L$2-Online_RAW!L947,0)</f>
        <v>0</v>
      </c>
      <c r="L947" s="5">
        <f>0.0039*(Online_RAW!M947)</f>
        <v>32.054099999999998</v>
      </c>
      <c r="M947" s="10">
        <f>Online_RAW!$N$2-Online_RAW!N947</f>
        <v>24.365406593399712</v>
      </c>
      <c r="N947" s="5">
        <f>Online_RAW!C947*60</f>
        <v>179.93236363636379</v>
      </c>
      <c r="O947" s="5">
        <f>MAX(0, Online_RAW!D947*60)</f>
        <v>1.3826086956521761E-2</v>
      </c>
      <c r="P947" s="5">
        <f>_xlfn.IFNA(VLOOKUP(A947,Sampling!$D$7:$E$14,2,FALSE),0)</f>
        <v>0</v>
      </c>
      <c r="Q947">
        <f>_xlfn.IFNA(VLOOKUP(A947,Refill!$D$6:$G$8,2,FALSE),0)</f>
        <v>0</v>
      </c>
    </row>
    <row r="948" spans="1:17" x14ac:dyDescent="0.25">
      <c r="A948" s="5">
        <f>ROUND((Online_RAW!B948-General!$B$10)*24,3)</f>
        <v>15.766999999999999</v>
      </c>
      <c r="B948" s="5">
        <f>General!$B$12+Online_ANA!K948/1000+Online_ANA!L948/1000+Online_ANA!M948/1000/General!$B$22-SUM($P$2:P948)/1000/General!$B$24+SUM($Q$2:Q948)/1000/General!$B$24</f>
        <v>1.1346735920254041</v>
      </c>
      <c r="C948" s="5">
        <f>Online_RAW!K948</f>
        <v>19.4933333333333</v>
      </c>
      <c r="D948" s="5">
        <f>Online_RAW!J948</f>
        <v>0.84</v>
      </c>
      <c r="E948" s="5">
        <f>(1-F948/100-G948/100)/(1-C948/100-D948/100-General!$B$17/100)</f>
        <v>0.99906638080983734</v>
      </c>
      <c r="F948" s="5">
        <f>N948*General!$B$14/(N948+O948)+O948*100/(N948+O948)</f>
        <v>20.8</v>
      </c>
      <c r="G948" s="5">
        <f>N948*General!$B$15/(N948+O948)</f>
        <v>0.04</v>
      </c>
      <c r="H948" s="5">
        <f>(N948+O948)*(1/General!$B$20)*((F948/100)-E948*(C948/100))*1000/B948</f>
        <v>93.782704144569365</v>
      </c>
      <c r="I948" s="5">
        <f>(N948+O948)*(1/General!$B$20)*((D948/100)*E948-(G948/100))*1000/B948</f>
        <v>56.573732142791208</v>
      </c>
      <c r="J948" s="5">
        <f t="shared" si="14"/>
        <v>0.60324270513228961</v>
      </c>
      <c r="K948" s="5">
        <f>MAX(Online_RAW!$L$2-Online_RAW!L948,0)</f>
        <v>0</v>
      </c>
      <c r="L948" s="5">
        <f>0.0039*(Online_RAW!M948)</f>
        <v>32.13470000000013</v>
      </c>
      <c r="M948" s="10">
        <f>Online_RAW!$N$2-Online_RAW!N948</f>
        <v>24.56739230769017</v>
      </c>
      <c r="N948" s="5">
        <f>Online_RAW!C948*60</f>
        <v>180.0284347826088</v>
      </c>
      <c r="O948" s="5">
        <f>MAX(0, Online_RAW!D948*60)</f>
        <v>0</v>
      </c>
      <c r="P948" s="5">
        <f>_xlfn.IFNA(VLOOKUP(A948,Sampling!$D$7:$E$14,2,FALSE),0)</f>
        <v>0</v>
      </c>
      <c r="Q948">
        <f>_xlfn.IFNA(VLOOKUP(A948,Refill!$D$6:$G$8,2,FALSE),0)</f>
        <v>0</v>
      </c>
    </row>
    <row r="949" spans="1:17" x14ac:dyDescent="0.25">
      <c r="A949" s="5">
        <f>ROUND((Online_RAW!B949-General!$B$10)*24,3)</f>
        <v>15.782999999999999</v>
      </c>
      <c r="B949" s="5">
        <f>General!$B$12+Online_ANA!K949/1000+Online_ANA!L949/1000+Online_ANA!M949/1000/General!$B$22-SUM($P$2:P949)/1000/General!$B$24+SUM($Q$2:Q949)/1000/General!$B$24</f>
        <v>1.1349492690896237</v>
      </c>
      <c r="C949" s="5">
        <f>Online_RAW!K949</f>
        <v>19.5</v>
      </c>
      <c r="D949" s="5">
        <f>Online_RAW!J949</f>
        <v>0.84499999999999997</v>
      </c>
      <c r="E949" s="5">
        <f>(1-F949/100-G949/100)/(1-C949/100-D949/100-General!$B$17/100)</f>
        <v>0.99916428304562932</v>
      </c>
      <c r="F949" s="5">
        <f>N949*General!$B$14/(N949+O949)+O949*100/(N949+O949)</f>
        <v>20.803901703952704</v>
      </c>
      <c r="G949" s="5">
        <f>N949*General!$B$15/(N949+O949)</f>
        <v>3.9998029442448131E-2</v>
      </c>
      <c r="H949" s="5">
        <f>(N949+O949)*(1/General!$B$20)*((F949/100)-E949*(C949/100))*1000/B949</f>
        <v>93.43648956282324</v>
      </c>
      <c r="I949" s="5">
        <f>(N949+O949)*(1/General!$B$20)*((D949/100)*E949-(G949/100))*1000/B949</f>
        <v>56.923707395880825</v>
      </c>
      <c r="J949" s="5">
        <f t="shared" si="14"/>
        <v>0.60922352351013176</v>
      </c>
      <c r="K949" s="5">
        <f>MAX(Online_RAW!$L$2-Online_RAW!L949,0)</f>
        <v>0</v>
      </c>
      <c r="L949" s="5">
        <f>0.0039*(Online_RAW!M949)</f>
        <v>32.2179</v>
      </c>
      <c r="M949" s="10">
        <f>Online_RAW!$N$2-Online_RAW!N949</f>
        <v>24.777192307689802</v>
      </c>
      <c r="N949" s="5">
        <f>Online_RAW!C949*60</f>
        <v>180.0328695652176</v>
      </c>
      <c r="O949" s="5">
        <f>MAX(0, Online_RAW!D949*60)</f>
        <v>8.8695652173913196E-3</v>
      </c>
      <c r="P949" s="5">
        <f>_xlfn.IFNA(VLOOKUP(A949,Sampling!$D$7:$E$14,2,FALSE),0)</f>
        <v>0</v>
      </c>
      <c r="Q949">
        <f>_xlfn.IFNA(VLOOKUP(A949,Refill!$D$6:$G$8,2,FALSE),0)</f>
        <v>0</v>
      </c>
    </row>
    <row r="950" spans="1:17" x14ac:dyDescent="0.25">
      <c r="A950" s="5">
        <f>ROUND((Online_RAW!B950-General!$B$10)*24,3)</f>
        <v>15.8</v>
      </c>
      <c r="B950" s="5">
        <f>General!$B$12+Online_ANA!K950/1000+Online_ANA!L950/1000+Online_ANA!M950/1000/General!$B$22-SUM($P$2:P950)/1000/General!$B$24+SUM($Q$2:Q950)/1000/General!$B$24</f>
        <v>1.1351215495614493</v>
      </c>
      <c r="C950" s="5">
        <f>Online_RAW!K950</f>
        <v>19.489999999999998</v>
      </c>
      <c r="D950" s="5">
        <f>Online_RAW!J950</f>
        <v>0.84</v>
      </c>
      <c r="E950" s="5">
        <f>(1-F950/100-G950/100)/(1-C950/100-D950/100-General!$B$17/100)</f>
        <v>0.99902435235927134</v>
      </c>
      <c r="F950" s="5">
        <f>N950*General!$B$14/(N950+O950)+O950*100/(N950+O950)</f>
        <v>20.8</v>
      </c>
      <c r="G950" s="5">
        <f>N950*General!$B$15/(N950+O950)</f>
        <v>0.04</v>
      </c>
      <c r="H950" s="5">
        <f>(N950+O950)*(1/General!$B$20)*((F950/100)-E950*(C950/100))*1000/B950</f>
        <v>94.008203278624919</v>
      </c>
      <c r="I950" s="5">
        <f>(N950+O950)*(1/General!$B$20)*((D950/100)*E950-(G950/100))*1000/B950</f>
        <v>56.530210497044884</v>
      </c>
      <c r="J950" s="5">
        <f t="shared" si="14"/>
        <v>0.60133274039392715</v>
      </c>
      <c r="K950" s="5">
        <f>MAX(Online_RAW!$L$2-Online_RAW!L950,0)</f>
        <v>0</v>
      </c>
      <c r="L950" s="5">
        <f>0.0039*(Online_RAW!M950)</f>
        <v>32.2179</v>
      </c>
      <c r="M950" s="10">
        <f>Online_RAW!$N$2-Online_RAW!N950</f>
        <v>24.964978021979732</v>
      </c>
      <c r="N950" s="5">
        <f>Online_RAW!C950*60</f>
        <v>179.96890909090919</v>
      </c>
      <c r="O950" s="5">
        <f>MAX(0, Online_RAW!D950*60)</f>
        <v>0</v>
      </c>
      <c r="P950" s="5">
        <f>_xlfn.IFNA(VLOOKUP(A950,Sampling!$D$7:$E$14,2,FALSE),0)</f>
        <v>0</v>
      </c>
      <c r="Q950">
        <f>_xlfn.IFNA(VLOOKUP(A950,Refill!$D$6:$G$8,2,FALSE),0)</f>
        <v>0</v>
      </c>
    </row>
    <row r="951" spans="1:17" x14ac:dyDescent="0.25">
      <c r="A951" s="5">
        <f>ROUND((Online_RAW!B951-General!$B$10)*24,3)</f>
        <v>15.817</v>
      </c>
      <c r="B951" s="5">
        <f>General!$B$12+Online_ANA!K951/1000+Online_ANA!L951/1000+Online_ANA!M951/1000/General!$B$22-SUM($P$2:P951)/1000/General!$B$24+SUM($Q$2:Q951)/1000/General!$B$24</f>
        <v>1.1353980282639358</v>
      </c>
      <c r="C951" s="5">
        <f>Online_RAW!K951</f>
        <v>19.484999999999999</v>
      </c>
      <c r="D951" s="5">
        <f>Online_RAW!J951</f>
        <v>0.85</v>
      </c>
      <c r="E951" s="5">
        <f>(1-F951/100-G951/100)/(1-C951/100-D951/100-General!$B$17/100)</f>
        <v>0.99908739636123567</v>
      </c>
      <c r="F951" s="5">
        <f>N951*General!$B$14/(N951+O951)+O951*100/(N951+O951)</f>
        <v>20.8</v>
      </c>
      <c r="G951" s="5">
        <f>N951*General!$B$15/(N951+O951)</f>
        <v>0.04</v>
      </c>
      <c r="H951" s="5">
        <f>(N951+O951)*(1/General!$B$20)*((F951/100)-E951*(C951/100))*1000/B951</f>
        <v>94.265087912462633</v>
      </c>
      <c r="I951" s="5">
        <f>(N951+O951)*(1/General!$B$20)*((D951/100)*E951-(G951/100))*1000/B951</f>
        <v>57.234862009377288</v>
      </c>
      <c r="J951" s="5">
        <f t="shared" si="14"/>
        <v>0.60716924236603143</v>
      </c>
      <c r="K951" s="5">
        <f>MAX(Online_RAW!$L$2-Online_RAW!L951,0)</f>
        <v>0</v>
      </c>
      <c r="L951" s="5">
        <f>0.0039*(Online_RAW!M951)</f>
        <v>32.30565</v>
      </c>
      <c r="M951" s="10">
        <f>Online_RAW!$N$2-Online_RAW!N951</f>
        <v>25.170692307689933</v>
      </c>
      <c r="N951" s="5">
        <f>Online_RAW!C951*60</f>
        <v>179.99449999999979</v>
      </c>
      <c r="O951" s="5">
        <f>MAX(0, Online_RAW!D951*60)</f>
        <v>0</v>
      </c>
      <c r="P951" s="5">
        <f>_xlfn.IFNA(VLOOKUP(A951,Sampling!$D$7:$E$14,2,FALSE),0)</f>
        <v>0</v>
      </c>
      <c r="Q951">
        <f>_xlfn.IFNA(VLOOKUP(A951,Refill!$D$6:$G$8,2,FALSE),0)</f>
        <v>0</v>
      </c>
    </row>
    <row r="952" spans="1:17" x14ac:dyDescent="0.25">
      <c r="A952" s="5">
        <f>ROUND((Online_RAW!B952-General!$B$10)*24,3)</f>
        <v>15.833</v>
      </c>
      <c r="B952" s="5">
        <f>General!$B$12+Online_ANA!K952/1000+Online_ANA!L952/1000+Online_ANA!M952/1000/General!$B$22-SUM($P$2:P952)/1000/General!$B$24+SUM($Q$2:Q952)/1000/General!$B$24</f>
        <v>1.1355419120559815</v>
      </c>
      <c r="C952" s="5">
        <f>Online_RAW!K952</f>
        <v>19.484999999999999</v>
      </c>
      <c r="D952" s="5">
        <f>Online_RAW!J952</f>
        <v>0.85</v>
      </c>
      <c r="E952" s="5">
        <f>(1-F952/100-G952/100)/(1-C952/100-D952/100-General!$B$17/100)</f>
        <v>0.99908739636123567</v>
      </c>
      <c r="F952" s="5">
        <f>N952*General!$B$14/(N952+O952)+O952*100/(N952+O952)</f>
        <v>20.8</v>
      </c>
      <c r="G952" s="5">
        <f>N952*General!$B$15/(N952+O952)</f>
        <v>0.04</v>
      </c>
      <c r="H952" s="5">
        <f>(N952+O952)*(1/General!$B$20)*((F952/100)-E952*(C952/100))*1000/B952</f>
        <v>94.301954798368556</v>
      </c>
      <c r="I952" s="5">
        <f>(N952+O952)*(1/General!$B$20)*((D952/100)*E952-(G952/100))*1000/B952</f>
        <v>57.25724644856119</v>
      </c>
      <c r="J952" s="5">
        <f t="shared" si="14"/>
        <v>0.60716924236603154</v>
      </c>
      <c r="K952" s="5">
        <f>MAX(Online_RAW!$L$2-Online_RAW!L952,0)</f>
        <v>0</v>
      </c>
      <c r="L952" s="5">
        <f>0.0039*(Online_RAW!M952)</f>
        <v>32.30565</v>
      </c>
      <c r="M952" s="10">
        <f>Online_RAW!$N$2-Online_RAW!N952</f>
        <v>25.327525641019747</v>
      </c>
      <c r="N952" s="5">
        <f>Online_RAW!C952*60</f>
        <v>180.08771428571401</v>
      </c>
      <c r="O952" s="5">
        <f>MAX(0, Online_RAW!D952*60)</f>
        <v>0</v>
      </c>
      <c r="P952" s="5">
        <f>_xlfn.IFNA(VLOOKUP(A952,Sampling!$D$7:$E$14,2,FALSE),0)</f>
        <v>0</v>
      </c>
      <c r="Q952">
        <f>_xlfn.IFNA(VLOOKUP(A952,Refill!$D$6:$G$8,2,FALSE),0)</f>
        <v>0</v>
      </c>
    </row>
    <row r="953" spans="1:17" x14ac:dyDescent="0.25">
      <c r="A953" s="5">
        <f>ROUND((Online_RAW!B953-General!$B$10)*24,3)</f>
        <v>15.85</v>
      </c>
      <c r="B953" s="5">
        <f>General!$B$12+Online_ANA!K953/1000+Online_ANA!L953/1000+Online_ANA!M953/1000/General!$B$22-SUM($P$2:P953)/1000/General!$B$24+SUM($Q$2:Q953)/1000/General!$B$24</f>
        <v>1.1357826791813668</v>
      </c>
      <c r="C953" s="5">
        <f>Online_RAW!K953</f>
        <v>19.484999999999999</v>
      </c>
      <c r="D953" s="5">
        <f>Online_RAW!J953</f>
        <v>0.84</v>
      </c>
      <c r="E953" s="5">
        <f>(1-F953/100-G953/100)/(1-C953/100-D953/100-General!$B$17/100)</f>
        <v>0.99896131631315832</v>
      </c>
      <c r="F953" s="5">
        <f>N953*General!$B$14/(N953+O953)+O953*100/(N953+O953)</f>
        <v>20.8</v>
      </c>
      <c r="G953" s="5">
        <f>N953*General!$B$15/(N953+O953)</f>
        <v>0.04</v>
      </c>
      <c r="H953" s="5">
        <f>(N953+O953)*(1/General!$B$20)*((F953/100)-E953*(C953/100))*1000/B953</f>
        <v>94.425622915574834</v>
      </c>
      <c r="I953" s="5">
        <f>(N953+O953)*(1/General!$B$20)*((D953/100)*E953-(G953/100))*1000/B953</f>
        <v>56.512823959315156</v>
      </c>
      <c r="J953" s="5">
        <f t="shared" ref="J953:J1016" si="15">I953/H953</f>
        <v>0.59849034842844306</v>
      </c>
      <c r="K953" s="5">
        <f>MAX(Online_RAW!$L$2-Online_RAW!L953,0)</f>
        <v>0</v>
      </c>
      <c r="L953" s="5">
        <f>0.0039*(Online_RAW!M953)</f>
        <v>32.381699999999995</v>
      </c>
      <c r="M953" s="10">
        <f>Online_RAW!$N$2-Online_RAW!N953</f>
        <v>25.507067307689795</v>
      </c>
      <c r="N953" s="5">
        <f>Online_RAW!C953*60</f>
        <v>180.030272727273</v>
      </c>
      <c r="O953" s="5">
        <f>MAX(0, Online_RAW!D953*60)</f>
        <v>0</v>
      </c>
      <c r="P953" s="5">
        <f>_xlfn.IFNA(VLOOKUP(A953,Sampling!$D$7:$E$14,2,FALSE),0)</f>
        <v>0</v>
      </c>
      <c r="Q953">
        <f>_xlfn.IFNA(VLOOKUP(A953,Refill!$D$6:$G$8,2,FALSE),0)</f>
        <v>0</v>
      </c>
    </row>
    <row r="954" spans="1:17" x14ac:dyDescent="0.25">
      <c r="A954" s="5">
        <f>ROUND((Online_RAW!B954-General!$B$10)*24,3)</f>
        <v>15.867000000000001</v>
      </c>
      <c r="B954" s="5">
        <f>General!$B$12+Online_ANA!K954/1000+Online_ANA!L954/1000+Online_ANA!M954/1000/General!$B$22-SUM($P$2:P954)/1000/General!$B$24+SUM($Q$2:Q954)/1000/General!$B$24</f>
        <v>1.1360298186309081</v>
      </c>
      <c r="C954" s="5">
        <f>Online_RAW!K954</f>
        <v>19.484999999999999</v>
      </c>
      <c r="D954" s="5">
        <f>Online_RAW!J954</f>
        <v>0.84</v>
      </c>
      <c r="E954" s="5">
        <f>(1-F954/100-G954/100)/(1-C954/100-D954/100-General!$B$17/100)</f>
        <v>0.99884408720689266</v>
      </c>
      <c r="F954" s="5">
        <f>N954*General!$B$14/(N954+O954)+O954*100/(N954+O954)</f>
        <v>20.809294198949058</v>
      </c>
      <c r="G954" s="5">
        <f>N954*General!$B$15/(N954+O954)</f>
        <v>3.9995305960126737E-2</v>
      </c>
      <c r="H954" s="5">
        <f>(N954+O954)*(1/General!$B$20)*((F954/100)-E954*(C954/100))*1000/B954</f>
        <v>95.240396056620057</v>
      </c>
      <c r="I954" s="5">
        <f>(N954+O954)*(1/General!$B$20)*((D954/100)*E954-(G954/100))*1000/B954</f>
        <v>56.503800906212994</v>
      </c>
      <c r="J954" s="5">
        <f t="shared" si="15"/>
        <v>0.59327557681114318</v>
      </c>
      <c r="K954" s="5">
        <f>MAX(Online_RAW!$L$2-Online_RAW!L954,0)</f>
        <v>0</v>
      </c>
      <c r="L954" s="5">
        <f>0.0039*(Online_RAW!M954)</f>
        <v>32.408999999999999</v>
      </c>
      <c r="M954" s="10">
        <f>Online_RAW!$N$2-Online_RAW!N954</f>
        <v>25.746692307689955</v>
      </c>
      <c r="N954" s="5">
        <f>Online_RAW!C954*60</f>
        <v>180.04069565217358</v>
      </c>
      <c r="O954" s="5">
        <f>MAX(0, Online_RAW!D954*60)</f>
        <v>2.1130434782608679E-2</v>
      </c>
      <c r="P954" s="5">
        <f>_xlfn.IFNA(VLOOKUP(A954,Sampling!$D$7:$E$14,2,FALSE),0)</f>
        <v>0</v>
      </c>
      <c r="Q954">
        <f>_xlfn.IFNA(VLOOKUP(A954,Refill!$D$6:$G$8,2,FALSE),0)</f>
        <v>0</v>
      </c>
    </row>
    <row r="955" spans="1:17" x14ac:dyDescent="0.25">
      <c r="A955" s="5">
        <f>ROUND((Online_RAW!B955-General!$B$10)*24,3)</f>
        <v>15.882999999999999</v>
      </c>
      <c r="B955" s="5">
        <f>General!$B$12+Online_ANA!K955/1000+Online_ANA!L955/1000+Online_ANA!M955/1000/General!$B$22-SUM($P$2:P955)/1000/General!$B$24+SUM($Q$2:Q955)/1000/General!$B$24</f>
        <v>1.1363596580804494</v>
      </c>
      <c r="C955" s="5">
        <f>Online_RAW!K955</f>
        <v>19.475000000000001</v>
      </c>
      <c r="D955" s="5">
        <f>Online_RAW!J955</f>
        <v>0.85</v>
      </c>
      <c r="E955" s="5">
        <f>(1-F955/100-G955/100)/(1-C955/100-D955/100-General!$B$17/100)</f>
        <v>0.99895677573215214</v>
      </c>
      <c r="F955" s="5">
        <f>N955*General!$B$14/(N955+O955)+O955*100/(N955+O955)</f>
        <v>20.800359987929259</v>
      </c>
      <c r="G955" s="5">
        <f>N955*General!$B$15/(N955+O955)</f>
        <v>3.9999818187914517E-2</v>
      </c>
      <c r="H955" s="5">
        <f>(N955+O955)*(1/General!$B$20)*((F955/100)-E955*(C955/100))*1000/B955</f>
        <v>95.102657088309954</v>
      </c>
      <c r="I955" s="5">
        <f>(N955+O955)*(1/General!$B$20)*((D955/100)*E955-(G955/100))*1000/B955</f>
        <v>57.182258960658757</v>
      </c>
      <c r="J955" s="5">
        <f t="shared" si="15"/>
        <v>0.60126878376868842</v>
      </c>
      <c r="K955" s="5">
        <f>MAX(Online_RAW!$L$2-Online_RAW!L955,0)</f>
        <v>0</v>
      </c>
      <c r="L955" s="5">
        <f>0.0039*(Online_RAW!M955)</f>
        <v>32.506499999999996</v>
      </c>
      <c r="M955" s="10">
        <f>Online_RAW!$N$2-Online_RAW!N955</f>
        <v>25.999942307689707</v>
      </c>
      <c r="N955" s="5">
        <f>Online_RAW!C955*60</f>
        <v>180.0052173913044</v>
      </c>
      <c r="O955" s="5">
        <f>MAX(0, Online_RAW!D955*60)</f>
        <v>8.1818181818181599E-4</v>
      </c>
      <c r="P955" s="5">
        <f>_xlfn.IFNA(VLOOKUP(A955,Sampling!$D$7:$E$14,2,FALSE),0)</f>
        <v>0</v>
      </c>
      <c r="Q955">
        <f>_xlfn.IFNA(VLOOKUP(A955,Refill!$D$6:$G$8,2,FALSE),0)</f>
        <v>0</v>
      </c>
    </row>
    <row r="956" spans="1:17" x14ac:dyDescent="0.25">
      <c r="A956" s="5">
        <f>ROUND((Online_RAW!B956-General!$B$10)*24,3)</f>
        <v>15.9</v>
      </c>
      <c r="B956" s="5">
        <f>General!$B$12+Online_ANA!K956/1000+Online_ANA!L956/1000+Online_ANA!M956/1000/General!$B$22-SUM($P$2:P956)/1000/General!$B$24+SUM($Q$2:Q956)/1000/General!$B$24</f>
        <v>1.1366407672547612</v>
      </c>
      <c r="C956" s="5">
        <f>Online_RAW!K956</f>
        <v>19.47</v>
      </c>
      <c r="D956" s="5">
        <f>Online_RAW!J956</f>
        <v>0.84</v>
      </c>
      <c r="E956" s="5">
        <f>(1-F956/100-G956/100)/(1-C956/100-D956/100-General!$B$17/100)</f>
        <v>0.99876936226995705</v>
      </c>
      <c r="F956" s="5">
        <f>N956*General!$B$14/(N956+O956)+O956*100/(N956+O956)</f>
        <v>20.800229456807362</v>
      </c>
      <c r="G956" s="5">
        <f>N956*General!$B$15/(N956+O956)</f>
        <v>3.9999884112723552E-2</v>
      </c>
      <c r="H956" s="5">
        <f>(N956+O956)*(1/General!$B$20)*((F956/100)-E956*(C956/100))*1000/B956</f>
        <v>95.72263448222661</v>
      </c>
      <c r="I956" s="5">
        <f>(N956+O956)*(1/General!$B$20)*((D956/100)*E956-(G956/100))*1000/B956</f>
        <v>56.475951141659586</v>
      </c>
      <c r="J956" s="5">
        <f t="shared" si="15"/>
        <v>0.5899957878002805</v>
      </c>
      <c r="K956" s="5">
        <f>MAX(Online_RAW!$L$2-Online_RAW!L956,0)</f>
        <v>0</v>
      </c>
      <c r="L956" s="5">
        <f>0.0039*(Online_RAW!M956)</f>
        <v>32.541599999999995</v>
      </c>
      <c r="M956" s="10">
        <f>Online_RAW!$N$2-Online_RAW!N956</f>
        <v>26.268092307689585</v>
      </c>
      <c r="N956" s="5">
        <f>Online_RAW!C956*60</f>
        <v>180.0845217391302</v>
      </c>
      <c r="O956" s="5">
        <f>MAX(0, Online_RAW!D956*60)</f>
        <v>5.2173913043478354E-4</v>
      </c>
      <c r="P956" s="5">
        <f>_xlfn.IFNA(VLOOKUP(A956,Sampling!$D$7:$E$14,2,FALSE),0)</f>
        <v>0</v>
      </c>
      <c r="Q956">
        <f>_xlfn.IFNA(VLOOKUP(A956,Refill!$D$6:$G$8,2,FALSE),0)</f>
        <v>0</v>
      </c>
    </row>
    <row r="957" spans="1:17" x14ac:dyDescent="0.25">
      <c r="A957" s="5">
        <f>ROUND((Online_RAW!B957-General!$B$10)*24,3)</f>
        <v>15.917</v>
      </c>
      <c r="B957" s="5">
        <f>General!$B$12+Online_ANA!K957/1000+Online_ANA!L957/1000+Online_ANA!M957/1000/General!$B$22-SUM($P$2:P957)/1000/General!$B$24+SUM($Q$2:Q957)/1000/General!$B$24</f>
        <v>1.1368312259703581</v>
      </c>
      <c r="C957" s="5">
        <f>Online_RAW!K957</f>
        <v>19.47</v>
      </c>
      <c r="D957" s="5">
        <f>Online_RAW!J957</f>
        <v>0.85</v>
      </c>
      <c r="E957" s="5">
        <f>(1-F957/100-G957/100)/(1-C957/100-D957/100-General!$B$17/100)</f>
        <v>0.99884619308001943</v>
      </c>
      <c r="F957" s="5">
        <f>N957*General!$B$14/(N957+O957)+O957*100/(N957+O957)</f>
        <v>20.804130485801455</v>
      </c>
      <c r="G957" s="5">
        <f>N957*General!$B$15/(N957+O957)</f>
        <v>3.9997913896059875E-2</v>
      </c>
      <c r="H957" s="5">
        <f>(N957+O957)*(1/General!$B$20)*((F957/100)-E957*(C957/100))*1000/B957</f>
        <v>95.870468034942562</v>
      </c>
      <c r="I957" s="5">
        <f>(N957+O957)*(1/General!$B$20)*((D957/100)*E957-(G957/100))*1000/B957</f>
        <v>57.17347432737926</v>
      </c>
      <c r="J957" s="5">
        <f t="shared" si="15"/>
        <v>0.5963616898849482</v>
      </c>
      <c r="K957" s="5">
        <f>MAX(Online_RAW!$L$2-Online_RAW!L957,0)</f>
        <v>0</v>
      </c>
      <c r="L957" s="5">
        <f>0.0039*(Online_RAW!M957)</f>
        <v>32.541599999999995</v>
      </c>
      <c r="M957" s="10">
        <f>Online_RAW!$N$2-Online_RAW!N957</f>
        <v>26.475692307690224</v>
      </c>
      <c r="N957" s="5">
        <f>Online_RAW!C957*60</f>
        <v>180.06417391304339</v>
      </c>
      <c r="O957" s="5">
        <f>MAX(0, Online_RAW!D957*60)</f>
        <v>9.3913043478261009E-3</v>
      </c>
      <c r="P957" s="5">
        <f>_xlfn.IFNA(VLOOKUP(A957,Sampling!$D$7:$E$14,2,FALSE),0)</f>
        <v>0</v>
      </c>
      <c r="Q957">
        <f>_xlfn.IFNA(VLOOKUP(A957,Refill!$D$6:$G$8,2,FALSE),0)</f>
        <v>0</v>
      </c>
    </row>
    <row r="958" spans="1:17" x14ac:dyDescent="0.25">
      <c r="A958" s="5">
        <f>ROUND((Online_RAW!B958-General!$B$10)*24,3)</f>
        <v>15.933</v>
      </c>
      <c r="B958" s="5">
        <f>General!$B$12+Online_ANA!K958/1000+Online_ANA!L958/1000+Online_ANA!M958/1000/General!$B$22-SUM($P$2:P958)/1000/General!$B$24+SUM($Q$2:Q958)/1000/General!$B$24</f>
        <v>1.1371266571630179</v>
      </c>
      <c r="C958" s="5">
        <f>Online_RAW!K958</f>
        <v>19.465</v>
      </c>
      <c r="D958" s="5">
        <f>Online_RAW!J958</f>
        <v>0.86</v>
      </c>
      <c r="E958" s="5">
        <f>(1-F958/100-G958/100)/(1-C958/100-D958/100-General!$B$17/100)</f>
        <v>0.99896131631315843</v>
      </c>
      <c r="F958" s="5">
        <f>N958*General!$B$14/(N958+O958)+O958*100/(N958+O958)</f>
        <v>20.8</v>
      </c>
      <c r="G958" s="5">
        <f>N958*General!$B$15/(N958+O958)</f>
        <v>0.04</v>
      </c>
      <c r="H958" s="5">
        <f>(N958+O958)*(1/General!$B$20)*((F958/100)-E958*(C958/100))*1000/B958</f>
        <v>95.703202645254208</v>
      </c>
      <c r="I958" s="5">
        <f>(N958+O958)*(1/General!$B$20)*((D958/100)*E958-(G958/100))*1000/B958</f>
        <v>57.843932738585885</v>
      </c>
      <c r="J958" s="5">
        <f t="shared" si="15"/>
        <v>0.60440958233130027</v>
      </c>
      <c r="K958" s="5">
        <f>MAX(Online_RAW!$L$2-Online_RAW!L958,0)</f>
        <v>0</v>
      </c>
      <c r="L958" s="5">
        <f>0.0039*(Online_RAW!M958)</f>
        <v>32.619599999999998</v>
      </c>
      <c r="M958" s="10">
        <f>Online_RAW!$N$2-Online_RAW!N958</f>
        <v>26.712692307689395</v>
      </c>
      <c r="N958" s="5">
        <f>Online_RAW!C958*60</f>
        <v>179.9888181818184</v>
      </c>
      <c r="O958" s="5">
        <f>MAX(0, Online_RAW!D958*60)</f>
        <v>0</v>
      </c>
      <c r="P958" s="5">
        <f>_xlfn.IFNA(VLOOKUP(A958,Sampling!$D$7:$E$14,2,FALSE),0)</f>
        <v>0</v>
      </c>
      <c r="Q958">
        <f>_xlfn.IFNA(VLOOKUP(A958,Refill!$D$6:$G$8,2,FALSE),0)</f>
        <v>0</v>
      </c>
    </row>
    <row r="959" spans="1:17" x14ac:dyDescent="0.25">
      <c r="A959" s="5">
        <f>ROUND((Online_RAW!B959-General!$B$10)*24,3)</f>
        <v>15.95</v>
      </c>
      <c r="B959" s="5">
        <f>General!$B$12+Online_ANA!K959/1000+Online_ANA!L959/1000+Online_ANA!M959/1000/General!$B$22-SUM($P$2:P959)/1000/General!$B$24+SUM($Q$2:Q959)/1000/General!$B$24</f>
        <v>1.1373477429781191</v>
      </c>
      <c r="C959" s="5">
        <f>Online_RAW!K959</f>
        <v>19.46</v>
      </c>
      <c r="D959" s="5">
        <f>Online_RAW!J959</f>
        <v>0.85</v>
      </c>
      <c r="E959" s="5">
        <f>(1-F959/100-G959/100)/(1-C959/100-D959/100-General!$B$17/100)</f>
        <v>0.99876317233474665</v>
      </c>
      <c r="F959" s="5">
        <f>N959*General!$B$14/(N959+O959)+O959*100/(N959+O959)</f>
        <v>20.800720302308697</v>
      </c>
      <c r="G959" s="5">
        <f>N959*General!$B$15/(N959+O959)</f>
        <v>3.999963621095521E-2</v>
      </c>
      <c r="H959" s="5">
        <f>(N959+O959)*(1/General!$B$20)*((F959/100)-E959*(C959/100))*1000/B959</f>
        <v>96.325896703160694</v>
      </c>
      <c r="I959" s="5">
        <f>(N959+O959)*(1/General!$B$20)*((D959/100)*E959-(G959/100))*1000/B959</f>
        <v>57.095086058403282</v>
      </c>
      <c r="J959" s="5">
        <f t="shared" si="15"/>
        <v>0.59272831099977552</v>
      </c>
      <c r="K959" s="5">
        <f>MAX(Online_RAW!$L$2-Online_RAW!L959,0)</f>
        <v>0</v>
      </c>
      <c r="L959" s="5">
        <f>0.0039*(Online_RAW!M959)</f>
        <v>32.705399999999997</v>
      </c>
      <c r="M959" s="10">
        <f>Online_RAW!$N$2-Online_RAW!N959</f>
        <v>26.860153846149842</v>
      </c>
      <c r="N959" s="5">
        <f>Online_RAW!C959*60</f>
        <v>179.9228181818184</v>
      </c>
      <c r="O959" s="5">
        <f>MAX(0, Online_RAW!D959*60)</f>
        <v>1.636363636363632E-3</v>
      </c>
      <c r="P959" s="5">
        <f>_xlfn.IFNA(VLOOKUP(A959,Sampling!$D$7:$E$14,2,FALSE),0)</f>
        <v>0</v>
      </c>
      <c r="Q959">
        <f>_xlfn.IFNA(VLOOKUP(A959,Refill!$D$6:$G$8,2,FALSE),0)</f>
        <v>0</v>
      </c>
    </row>
    <row r="960" spans="1:17" x14ac:dyDescent="0.25">
      <c r="A960" s="5">
        <f>ROUND((Online_RAW!B960-General!$B$10)*24,3)</f>
        <v>15.967000000000001</v>
      </c>
      <c r="B960" s="5">
        <f>General!$B$12+Online_ANA!K960/1000+Online_ANA!L960/1000+Online_ANA!M960/1000/General!$B$22-SUM($P$2:P960)/1000/General!$B$24+SUM($Q$2:Q960)/1000/General!$B$24</f>
        <v>1.1375982369795319</v>
      </c>
      <c r="C960" s="5">
        <f>Online_RAW!K960</f>
        <v>19.46</v>
      </c>
      <c r="D960" s="5">
        <f>Online_RAW!J960</f>
        <v>0.86</v>
      </c>
      <c r="E960" s="5">
        <f>(1-F960/100-G960/100)/(1-C960/100-D960/100-General!$B$17/100)</f>
        <v>0.99881718577441125</v>
      </c>
      <c r="F960" s="5">
        <f>N960*General!$B$14/(N960+O960)+O960*100/(N960+O960)</f>
        <v>20.806430398246253</v>
      </c>
      <c r="G960" s="5">
        <f>N960*General!$B$15/(N960+O960)</f>
        <v>3.9996752324118048E-2</v>
      </c>
      <c r="H960" s="5">
        <f>(N960+O960)*(1/General!$B$20)*((F960/100)-E960*(C960/100))*1000/B960</f>
        <v>96.635346676498898</v>
      </c>
      <c r="I960" s="5">
        <f>(N960+O960)*(1/General!$B$20)*((D960/100)*E960-(G960/100))*1000/B960</f>
        <v>57.791899231624811</v>
      </c>
      <c r="J960" s="5">
        <f t="shared" si="15"/>
        <v>0.59804099865333682</v>
      </c>
      <c r="K960" s="5">
        <f>MAX(Online_RAW!$L$2-Online_RAW!L960,0)</f>
        <v>0</v>
      </c>
      <c r="L960" s="5">
        <f>0.0039*(Online_RAW!M960)</f>
        <v>32.705399999999997</v>
      </c>
      <c r="M960" s="10">
        <f>Online_RAW!$N$2-Online_RAW!N960</f>
        <v>27.133192307689569</v>
      </c>
      <c r="N960" s="5">
        <f>Online_RAW!C960*60</f>
        <v>179.91339130434778</v>
      </c>
      <c r="O960" s="5">
        <f>MAX(0, Online_RAW!D960*60)</f>
        <v>1.46086956521739E-2</v>
      </c>
      <c r="P960" s="5">
        <f>_xlfn.IFNA(VLOOKUP(A960,Sampling!$D$7:$E$14,2,FALSE),0)</f>
        <v>0</v>
      </c>
      <c r="Q960">
        <f>_xlfn.IFNA(VLOOKUP(A960,Refill!$D$6:$G$8,2,FALSE),0)</f>
        <v>0</v>
      </c>
    </row>
    <row r="961" spans="1:17" x14ac:dyDescent="0.25">
      <c r="A961" s="5">
        <f>ROUND((Online_RAW!B961-General!$B$10)*24,3)</f>
        <v>15.983000000000001</v>
      </c>
      <c r="B961" s="5">
        <f>General!$B$12+Online_ANA!K961/1000+Online_ANA!L961/1000+Online_ANA!M961/1000/General!$B$22-SUM($P$2:P961)/1000/General!$B$24+SUM($Q$2:Q961)/1000/General!$B$24</f>
        <v>1.1378426463832017</v>
      </c>
      <c r="C961" s="5">
        <f>Online_RAW!K961</f>
        <v>19.45</v>
      </c>
      <c r="D961" s="5">
        <f>Online_RAW!J961</f>
        <v>0.86</v>
      </c>
      <c r="E961" s="5">
        <f>(1-F961/100-G961/100)/(1-C961/100-D961/100-General!$B$17/100)</f>
        <v>0.99866634331666349</v>
      </c>
      <c r="F961" s="5">
        <f>N961*General!$B$14/(N961+O961)+O961*100/(N961+O961)</f>
        <v>20.808398587510283</v>
      </c>
      <c r="G961" s="5">
        <f>N961*General!$B$15/(N961+O961)</f>
        <v>3.9995758289136221E-2</v>
      </c>
      <c r="H961" s="5">
        <f>(N961+O961)*(1/General!$B$20)*((F961/100)-E961*(C961/100))*1000/B961</f>
        <v>97.720610380491735</v>
      </c>
      <c r="I961" s="5">
        <f>(N961+O961)*(1/General!$B$20)*((D961/100)*E961-(G961/100))*1000/B961</f>
        <v>57.803240780079989</v>
      </c>
      <c r="J961" s="5">
        <f t="shared" si="15"/>
        <v>0.59151534722320387</v>
      </c>
      <c r="K961" s="5">
        <f>MAX(Online_RAW!$L$2-Online_RAW!L961,0)</f>
        <v>0</v>
      </c>
      <c r="L961" s="5">
        <f>0.0039*(Online_RAW!M961)</f>
        <v>32.778525000000002</v>
      </c>
      <c r="M961" s="10">
        <f>Online_RAW!$N$2-Online_RAW!N961</f>
        <v>27.31989230768977</v>
      </c>
      <c r="N961" s="5">
        <f>Online_RAW!C961*60</f>
        <v>180.0111818181816</v>
      </c>
      <c r="O961" s="5">
        <f>MAX(0, Online_RAW!D961*60)</f>
        <v>1.9090909090909079E-2</v>
      </c>
      <c r="P961" s="5">
        <f>_xlfn.IFNA(VLOOKUP(A961,Sampling!$D$7:$E$14,2,FALSE),0)</f>
        <v>0</v>
      </c>
      <c r="Q961">
        <f>_xlfn.IFNA(VLOOKUP(A961,Refill!$D$6:$G$8,2,FALSE),0)</f>
        <v>0</v>
      </c>
    </row>
    <row r="962" spans="1:17" x14ac:dyDescent="0.25">
      <c r="A962" s="5">
        <f>ROUND((Online_RAW!B962-General!$B$10)*24,3)</f>
        <v>16</v>
      </c>
      <c r="B962" s="5">
        <f>General!$B$12+Online_ANA!K962/1000+Online_ANA!L962/1000+Online_ANA!M962/1000/General!$B$22-SUM($P$2:P962)/1000/General!$B$24+SUM($Q$2:Q962)/1000/General!$B$24</f>
        <v>1.1379781593106422</v>
      </c>
      <c r="C962" s="5">
        <f>Online_RAW!K962</f>
        <v>19.45</v>
      </c>
      <c r="D962" s="5">
        <f>Online_RAW!J962</f>
        <v>0.86499999999999999</v>
      </c>
      <c r="E962" s="5">
        <f>(1-F962/100-G962/100)/(1-C962/100-D962/100-General!$B$17/100)</f>
        <v>0.99883526808246315</v>
      </c>
      <c r="F962" s="5">
        <f>N962*General!$B$14/(N962+O962)+O962*100/(N962+O962)</f>
        <v>20.8</v>
      </c>
      <c r="G962" s="5">
        <f>N962*General!$B$15/(N962+O962)</f>
        <v>0.04</v>
      </c>
      <c r="H962" s="5">
        <f>(N962+O962)*(1/General!$B$20)*((F962/100)-E962*(C962/100))*1000/B962</f>
        <v>96.896026045156944</v>
      </c>
      <c r="I962" s="5">
        <f>(N962+O962)*(1/General!$B$20)*((D962/100)*E962-(G962/100))*1000/B962</f>
        <v>58.165857766521015</v>
      </c>
      <c r="J962" s="5">
        <f t="shared" si="15"/>
        <v>0.6002914685006141</v>
      </c>
      <c r="K962" s="5">
        <f>MAX(Online_RAW!$L$2-Online_RAW!L962,0)</f>
        <v>0</v>
      </c>
      <c r="L962" s="5">
        <f>0.0039*(Online_RAW!M962)</f>
        <v>32.778525000000002</v>
      </c>
      <c r="M962" s="10">
        <f>Online_RAW!$N$2-Online_RAW!N962</f>
        <v>27.467601398599982</v>
      </c>
      <c r="N962" s="5">
        <f>Online_RAW!C962*60</f>
        <v>180.05209090909082</v>
      </c>
      <c r="O962" s="5">
        <f>MAX(0, Online_RAW!D962*60)</f>
        <v>0</v>
      </c>
      <c r="P962" s="5">
        <f>_xlfn.IFNA(VLOOKUP(A962,Sampling!$D$7:$E$14,2,FALSE),0)</f>
        <v>0</v>
      </c>
      <c r="Q962">
        <f>_xlfn.IFNA(VLOOKUP(A962,Refill!$D$6:$G$8,2,FALSE),0)</f>
        <v>0</v>
      </c>
    </row>
    <row r="963" spans="1:17" x14ac:dyDescent="0.25">
      <c r="A963" s="5">
        <f>ROUND((Online_RAW!B963-General!$B$10)*24,3)</f>
        <v>16.016999999999999</v>
      </c>
      <c r="B963" s="5">
        <f>General!$B$12+Online_ANA!K963/1000+Online_ANA!L963/1000+Online_ANA!M963/1000/General!$B$22-SUM($P$2:P963)/1000/General!$B$24+SUM($Q$2:Q963)/1000/General!$B$24</f>
        <v>1.1382990782639359</v>
      </c>
      <c r="C963" s="5">
        <f>Online_RAW!K963</f>
        <v>19.440000000000001</v>
      </c>
      <c r="D963" s="5">
        <f>Online_RAW!J963</f>
        <v>0.86499999999999999</v>
      </c>
      <c r="E963" s="5">
        <f>(1-F963/100-G963/100)/(1-C963/100-D963/100-General!$B$17/100)</f>
        <v>0.99870925165710756</v>
      </c>
      <c r="F963" s="5">
        <f>N963*General!$B$14/(N963+O963)+O963*100/(N963+O963)</f>
        <v>20.8</v>
      </c>
      <c r="G963" s="5">
        <f>N963*General!$B$15/(N963+O963)</f>
        <v>0.04</v>
      </c>
      <c r="H963" s="5">
        <f>(N963+O963)*(1/General!$B$20)*((F963/100)-E963*(C963/100))*1000/B963</f>
        <v>97.744391257802249</v>
      </c>
      <c r="I963" s="5">
        <f>(N963+O963)*(1/General!$B$20)*((D963/100)*E963-(G963/100))*1000/B963</f>
        <v>58.140529903275862</v>
      </c>
      <c r="J963" s="5">
        <f t="shared" si="15"/>
        <v>0.59482215966673091</v>
      </c>
      <c r="K963" s="5">
        <f>MAX(Online_RAW!$L$2-Online_RAW!L963,0)</f>
        <v>0</v>
      </c>
      <c r="L963" s="5">
        <f>0.0039*(Online_RAW!M963)</f>
        <v>32.869199999999999</v>
      </c>
      <c r="M963" s="10">
        <f>Online_RAW!$N$2-Online_RAW!N963</f>
        <v>27.718567307690137</v>
      </c>
      <c r="N963" s="5">
        <f>Online_RAW!C963*60</f>
        <v>180.04826086956541</v>
      </c>
      <c r="O963" s="5">
        <f>MAX(0, Online_RAW!D963*60)</f>
        <v>0</v>
      </c>
      <c r="P963" s="5">
        <f>_xlfn.IFNA(VLOOKUP(A963,Sampling!$D$7:$E$14,2,FALSE),0)</f>
        <v>0</v>
      </c>
      <c r="Q963">
        <f>_xlfn.IFNA(VLOOKUP(A963,Refill!$D$6:$G$8,2,FALSE),0)</f>
        <v>0</v>
      </c>
    </row>
    <row r="964" spans="1:17" x14ac:dyDescent="0.25">
      <c r="A964" s="5">
        <f>ROUND((Online_RAW!B964-General!$B$10)*24,3)</f>
        <v>16.033000000000001</v>
      </c>
      <c r="B964" s="5">
        <f>General!$B$12+Online_ANA!K964/1000+Online_ANA!L964/1000+Online_ANA!M964/1000/General!$B$22-SUM($P$2:P964)/1000/General!$B$24+SUM($Q$2:Q964)/1000/General!$B$24</f>
        <v>1.1385783666760729</v>
      </c>
      <c r="C964" s="5">
        <f>Online_RAW!K964</f>
        <v>19.440000000000001</v>
      </c>
      <c r="D964" s="5">
        <f>Online_RAW!J964</f>
        <v>0.87</v>
      </c>
      <c r="E964" s="5">
        <f>(1-F964/100-G964/100)/(1-C964/100-D964/100-General!$B$17/100)</f>
        <v>0.99872834596704407</v>
      </c>
      <c r="F964" s="5">
        <f>N964*General!$B$14/(N964+O964)+O964*100/(N964+O964)</f>
        <v>20.803481941216635</v>
      </c>
      <c r="G964" s="5">
        <f>N964*General!$B$15/(N964+O964)</f>
        <v>3.9998241443829984E-2</v>
      </c>
      <c r="H964" s="5">
        <f>(N964+O964)*(1/General!$B$20)*((F964/100)-E964*(C964/100))*1000/B964</f>
        <v>97.859043073296235</v>
      </c>
      <c r="I964" s="5">
        <f>(N964+O964)*(1/General!$B$20)*((D964/100)*E964-(G964/100))*1000/B964</f>
        <v>58.431597298093067</v>
      </c>
      <c r="J964" s="5">
        <f t="shared" si="15"/>
        <v>0.59709961862520888</v>
      </c>
      <c r="K964" s="5">
        <f>MAX(Online_RAW!$L$2-Online_RAW!L964,0)</f>
        <v>0</v>
      </c>
      <c r="L964" s="5">
        <f>0.0039*(Online_RAW!M964)</f>
        <v>32.941740000000003</v>
      </c>
      <c r="M964" s="10">
        <f>Online_RAW!$N$2-Online_RAW!N964</f>
        <v>27.943923076919418</v>
      </c>
      <c r="N964" s="5">
        <f>Online_RAW!C964*60</f>
        <v>179.89173913043459</v>
      </c>
      <c r="O964" s="5">
        <f>MAX(0, Online_RAW!D964*60)</f>
        <v>7.9090909090909194E-3</v>
      </c>
      <c r="P964" s="5">
        <f>_xlfn.IFNA(VLOOKUP(A964,Sampling!$D$7:$E$14,2,FALSE),0)</f>
        <v>0</v>
      </c>
      <c r="Q964">
        <f>_xlfn.IFNA(VLOOKUP(A964,Refill!$D$6:$G$8,2,FALSE),0)</f>
        <v>0</v>
      </c>
    </row>
    <row r="965" spans="1:17" x14ac:dyDescent="0.25">
      <c r="A965" s="5">
        <f>ROUND((Online_RAW!B965-General!$B$10)*24,3)</f>
        <v>16.05</v>
      </c>
      <c r="B965" s="5">
        <f>General!$B$12+Online_ANA!K965/1000+Online_ANA!L965/1000+Online_ANA!M965/1000/General!$B$22-SUM($P$2:P965)/1000/General!$B$24+SUM($Q$2:Q965)/1000/General!$B$24</f>
        <v>1.1387498813998809</v>
      </c>
      <c r="C965" s="5">
        <f>Online_RAW!K965</f>
        <v>19.440000000000001</v>
      </c>
      <c r="D965" s="5">
        <f>Online_RAW!J965</f>
        <v>0.875</v>
      </c>
      <c r="E965" s="5">
        <f>(1-F965/100-G965/100)/(1-C965/100-D965/100-General!$B$17/100)</f>
        <v>0.99877817058738327</v>
      </c>
      <c r="F965" s="5">
        <f>N965*General!$B$14/(N965+O965)+O965*100/(N965+O965)</f>
        <v>20.804527394811551</v>
      </c>
      <c r="G965" s="5">
        <f>N965*General!$B$15/(N965+O965)</f>
        <v>3.9997713436963865E-2</v>
      </c>
      <c r="H965" s="5">
        <f>(N965+O965)*(1/General!$B$20)*((F965/100)-E965*(C965/100))*1000/B965</f>
        <v>97.867962851951916</v>
      </c>
      <c r="I965" s="5">
        <f>(N965+O965)*(1/General!$B$20)*((D965/100)*E965-(G965/100))*1000/B965</f>
        <v>58.788829518232745</v>
      </c>
      <c r="J965" s="5">
        <f t="shared" si="15"/>
        <v>0.60069534304259031</v>
      </c>
      <c r="K965" s="5">
        <f>MAX(Online_RAW!$L$2-Online_RAW!L965,0)</f>
        <v>0</v>
      </c>
      <c r="L965" s="5">
        <f>0.0039*(Online_RAW!M965)</f>
        <v>32.941740000000003</v>
      </c>
      <c r="M965" s="10">
        <f>Online_RAW!$N$2-Online_RAW!N965</f>
        <v>28.130874125869923</v>
      </c>
      <c r="N965" s="5">
        <f>Online_RAW!C965*60</f>
        <v>179.9229</v>
      </c>
      <c r="O965" s="5">
        <f>MAX(0, Online_RAW!D965*60)</f>
        <v>1.0285714285714259E-2</v>
      </c>
      <c r="P965" s="5">
        <f>_xlfn.IFNA(VLOOKUP(A965,Sampling!$D$7:$E$14,2,FALSE),0)</f>
        <v>0</v>
      </c>
      <c r="Q965">
        <f>_xlfn.IFNA(VLOOKUP(A965,Refill!$D$6:$G$8,2,FALSE),0)</f>
        <v>0</v>
      </c>
    </row>
    <row r="966" spans="1:17" x14ac:dyDescent="0.25">
      <c r="A966" s="5">
        <f>ROUND((Online_RAW!B966-General!$B$10)*24,3)</f>
        <v>16.067</v>
      </c>
      <c r="B966" s="5">
        <f>General!$B$12+Online_ANA!K966/1000+Online_ANA!L966/1000+Online_ANA!M966/1000/General!$B$22-SUM($P$2:P966)/1000/General!$B$24+SUM($Q$2:Q966)/1000/General!$B$24</f>
        <v>1.1390382672547612</v>
      </c>
      <c r="C966" s="5">
        <f>Online_RAW!K966</f>
        <v>19.434999999999999</v>
      </c>
      <c r="D966" s="5">
        <f>Online_RAW!J966</f>
        <v>0.875</v>
      </c>
      <c r="E966" s="5">
        <f>(1-F966/100-G966/100)/(1-C966/100-D966/100-General!$B$17/100)</f>
        <v>0.99877225589487029</v>
      </c>
      <c r="F966" s="5">
        <f>N966*General!$B$14/(N966+O966)+O966*100/(N966+O966)</f>
        <v>20.8</v>
      </c>
      <c r="G966" s="5">
        <f>N966*General!$B$15/(N966+O966)</f>
        <v>0.04</v>
      </c>
      <c r="H966" s="5">
        <f>(N966+O966)*(1/General!$B$20)*((F966/100)-E966*(C966/100))*1000/B966</f>
        <v>97.929735141768646</v>
      </c>
      <c r="I966" s="5">
        <f>(N966+O966)*(1/General!$B$20)*((D966/100)*E966-(G966/100))*1000/B966</f>
        <v>58.800782164007444</v>
      </c>
      <c r="J966" s="5">
        <f t="shared" si="15"/>
        <v>0.60043848866622673</v>
      </c>
      <c r="K966" s="5">
        <f>MAX(Online_RAW!$L$2-Online_RAW!L966,0)</f>
        <v>0</v>
      </c>
      <c r="L966" s="5">
        <f>0.0039*(Online_RAW!M966)</f>
        <v>33.0291</v>
      </c>
      <c r="M966" s="10">
        <f>Online_RAW!$N$2-Online_RAW!N966</f>
        <v>28.349992307689718</v>
      </c>
      <c r="N966" s="5">
        <f>Online_RAW!C966*60</f>
        <v>180.01695652173902</v>
      </c>
      <c r="O966" s="5">
        <f>MAX(0, Online_RAW!D966*60)</f>
        <v>0</v>
      </c>
      <c r="P966" s="5">
        <f>_xlfn.IFNA(VLOOKUP(A966,Sampling!$D$7:$E$14,2,FALSE),0)</f>
        <v>0</v>
      </c>
      <c r="Q966">
        <f>_xlfn.IFNA(VLOOKUP(A966,Refill!$D$6:$G$8,2,FALSE),0)</f>
        <v>0</v>
      </c>
    </row>
    <row r="967" spans="1:17" x14ac:dyDescent="0.25">
      <c r="A967" s="5">
        <f>ROUND((Online_RAW!B967-General!$B$10)*24,3)</f>
        <v>16.082999999999998</v>
      </c>
      <c r="B967" s="5">
        <f>General!$B$12+Online_ANA!K967/1000+Online_ANA!L967/1000+Online_ANA!M967/1000/General!$B$22-SUM($P$2:P967)/1000/General!$B$24+SUM($Q$2:Q967)/1000/General!$B$24</f>
        <v>1.1392335577746424</v>
      </c>
      <c r="C967" s="5">
        <f>Online_RAW!K967</f>
        <v>19.43</v>
      </c>
      <c r="D967" s="5">
        <f>Online_RAW!J967</f>
        <v>0.88</v>
      </c>
      <c r="E967" s="5">
        <f>(1-F967/100-G967/100)/(1-C967/100-D967/100-General!$B$17/100)</f>
        <v>0.99877225589487029</v>
      </c>
      <c r="F967" s="5">
        <f>N967*General!$B$14/(N967+O967)+O967*100/(N967+O967)</f>
        <v>20.8</v>
      </c>
      <c r="G967" s="5">
        <f>N967*General!$B$15/(N967+O967)</f>
        <v>0.04</v>
      </c>
      <c r="H967" s="5">
        <f>(N967+O967)*(1/General!$B$20)*((F967/100)-E967*(C967/100))*1000/B967</f>
        <v>98.205731538227042</v>
      </c>
      <c r="I967" s="5">
        <f>(N967+O967)*(1/General!$B$20)*((D967/100)*E967-(G967/100))*1000/B967</f>
        <v>59.107086137372676</v>
      </c>
      <c r="J967" s="5">
        <f t="shared" si="15"/>
        <v>0.60187002542071555</v>
      </c>
      <c r="K967" s="5">
        <f>MAX(Online_RAW!$L$2-Online_RAW!L967,0)</f>
        <v>0</v>
      </c>
      <c r="L967" s="5">
        <f>0.0039*(Online_RAW!M967)</f>
        <v>33.0291</v>
      </c>
      <c r="M967" s="10">
        <f>Online_RAW!$N$2-Online_RAW!N967</f>
        <v>28.562858974360097</v>
      </c>
      <c r="N967" s="5">
        <f>Online_RAW!C967*60</f>
        <v>179.90836363636382</v>
      </c>
      <c r="O967" s="5">
        <f>MAX(0, Online_RAW!D967*60)</f>
        <v>0</v>
      </c>
      <c r="P967" s="5">
        <f>_xlfn.IFNA(VLOOKUP(A967,Sampling!$D$7:$E$14,2,FALSE),0)</f>
        <v>0</v>
      </c>
      <c r="Q967">
        <f>_xlfn.IFNA(VLOOKUP(A967,Refill!$D$6:$G$8,2,FALSE),0)</f>
        <v>0</v>
      </c>
    </row>
    <row r="968" spans="1:17" x14ac:dyDescent="0.25">
      <c r="A968" s="5">
        <f>ROUND((Online_RAW!B968-General!$B$10)*24,3)</f>
        <v>16.100000000000001</v>
      </c>
      <c r="B968" s="5">
        <f>General!$B$12+Online_ANA!K968/1000+Online_ANA!L968/1000+Online_ANA!M968/1000/General!$B$22-SUM($P$2:P968)/1000/General!$B$24+SUM($Q$2:Q968)/1000/General!$B$24</f>
        <v>1.1395064094565965</v>
      </c>
      <c r="C968" s="5">
        <f>Online_RAW!K968</f>
        <v>19.420000000000002</v>
      </c>
      <c r="D968" s="5">
        <f>Online_RAW!J968</f>
        <v>0.88</v>
      </c>
      <c r="E968" s="5">
        <f>(1-F968/100-G968/100)/(1-C968/100-D968/100-General!$B$17/100)</f>
        <v>0.99864625536767038</v>
      </c>
      <c r="F968" s="5">
        <f>N968*General!$B$14/(N968+O968)+O968*100/(N968+O968)</f>
        <v>20.8</v>
      </c>
      <c r="G968" s="5">
        <f>N968*General!$B$15/(N968+O968)</f>
        <v>0.04</v>
      </c>
      <c r="H968" s="5">
        <f>(N968+O968)*(1/General!$B$20)*((F968/100)-E968*(C968/100))*1000/B968</f>
        <v>99.144612852639767</v>
      </c>
      <c r="I968" s="5">
        <f>(N968+O968)*(1/General!$B$20)*((D968/100)*E968-(G968/100))*1000/B968</f>
        <v>59.136722013658741</v>
      </c>
      <c r="J968" s="5">
        <f t="shared" si="15"/>
        <v>0.59646934222794945</v>
      </c>
      <c r="K968" s="5">
        <f>MAX(Online_RAW!$L$2-Online_RAW!L968,0)</f>
        <v>0</v>
      </c>
      <c r="L968" s="5">
        <f>0.0039*(Online_RAW!M968)</f>
        <v>33.126599999999996</v>
      </c>
      <c r="M968" s="10">
        <f>Online_RAW!$N$2-Online_RAW!N968</f>
        <v>28.753992307690169</v>
      </c>
      <c r="N968" s="5">
        <f>Online_RAW!C968*60</f>
        <v>180.06547826086978</v>
      </c>
      <c r="O968" s="5">
        <f>MAX(0, Online_RAW!D968*60)</f>
        <v>0</v>
      </c>
      <c r="P968" s="5">
        <f>_xlfn.IFNA(VLOOKUP(A968,Sampling!$D$7:$E$14,2,FALSE),0)</f>
        <v>0</v>
      </c>
      <c r="Q968">
        <f>_xlfn.IFNA(VLOOKUP(A968,Refill!$D$6:$G$8,2,FALSE),0)</f>
        <v>0</v>
      </c>
    </row>
    <row r="969" spans="1:17" x14ac:dyDescent="0.25">
      <c r="A969" s="5">
        <f>ROUND((Online_RAW!B969-General!$B$10)*24,3)</f>
        <v>16.117000000000001</v>
      </c>
      <c r="B969" s="5">
        <f>General!$B$12+Online_ANA!K969/1000+Online_ANA!L969/1000+Online_ANA!M969/1000/General!$B$22-SUM($P$2:P969)/1000/General!$B$24+SUM($Q$2:Q969)/1000/General!$B$24</f>
        <v>1.1397503139418161</v>
      </c>
      <c r="C969" s="5">
        <f>Online_RAW!K969</f>
        <v>19.43</v>
      </c>
      <c r="D969" s="5">
        <f>Online_RAW!J969</f>
        <v>0.88500000000000001</v>
      </c>
      <c r="E969" s="5">
        <f>(1-F969/100-G969/100)/(1-C969/100-D969/100-General!$B$17/100)</f>
        <v>0.99874647633401004</v>
      </c>
      <c r="F969" s="5">
        <f>N969*General!$B$14/(N969+O969)+O969*100/(N969+O969)</f>
        <v>20.807040506780442</v>
      </c>
      <c r="G969" s="5">
        <f>N969*General!$B$15/(N969+O969)</f>
        <v>3.9996444188494733E-2</v>
      </c>
      <c r="H969" s="5">
        <f>(N969+O969)*(1/General!$B$20)*((F969/100)-E969*(C969/100))*1000/B969</f>
        <v>98.73546475755137</v>
      </c>
      <c r="I969" s="5">
        <f>(N969+O969)*(1/General!$B$20)*((D969/100)*E969-(G969/100))*1000/B969</f>
        <v>59.456610947596239</v>
      </c>
      <c r="J969" s="5">
        <f t="shared" si="15"/>
        <v>0.60218089916925166</v>
      </c>
      <c r="K969" s="5">
        <f>MAX(Online_RAW!$L$2-Online_RAW!L969,0)</f>
        <v>0</v>
      </c>
      <c r="L969" s="5">
        <f>0.0039*(Online_RAW!M969)</f>
        <v>33.192900000000002</v>
      </c>
      <c r="M969" s="10">
        <f>Online_RAW!$N$2-Online_RAW!N969</f>
        <v>28.947581196579449</v>
      </c>
      <c r="N969" s="5">
        <f>Online_RAW!C969*60</f>
        <v>179.97104347826098</v>
      </c>
      <c r="O969" s="5">
        <f>MAX(0, Online_RAW!D969*60)</f>
        <v>1.6000000000000021E-2</v>
      </c>
      <c r="P969" s="5">
        <f>_xlfn.IFNA(VLOOKUP(A969,Sampling!$D$7:$E$14,2,FALSE),0)</f>
        <v>0</v>
      </c>
      <c r="Q969">
        <f>_xlfn.IFNA(VLOOKUP(A969,Refill!$D$6:$G$8,2,FALSE),0)</f>
        <v>0</v>
      </c>
    </row>
    <row r="970" spans="1:17" x14ac:dyDescent="0.25">
      <c r="A970" s="5">
        <f>ROUND((Online_RAW!B970-General!$B$10)*24,3)</f>
        <v>16.132999999999999</v>
      </c>
      <c r="B970" s="5">
        <f>General!$B$12+Online_ANA!K970/1000+Online_ANA!L970/1000+Online_ANA!M970/1000/General!$B$22-SUM($P$2:P970)/1000/General!$B$24+SUM($Q$2:Q970)/1000/General!$B$24</f>
        <v>1.1399524036462017</v>
      </c>
      <c r="C970" s="5">
        <f>Online_RAW!K970</f>
        <v>19.434999999999999</v>
      </c>
      <c r="D970" s="5">
        <f>Online_RAW!J970</f>
        <v>0.89</v>
      </c>
      <c r="E970" s="5">
        <f>(1-F970/100-G970/100)/(1-C970/100-D970/100-General!$B$17/100)</f>
        <v>0.99878617675236958</v>
      </c>
      <c r="F970" s="5">
        <f>N970*General!$B$14/(N970+O970)+O970*100/(N970+O970)</f>
        <v>20.813885475831693</v>
      </c>
      <c r="G970" s="5">
        <f>N970*General!$B$15/(N970+O970)</f>
        <v>3.9992987133418333E-2</v>
      </c>
      <c r="H970" s="5">
        <f>(N970+O970)*(1/General!$B$20)*((F970/100)-E970*(C970/100))*1000/B970</f>
        <v>98.824037155334324</v>
      </c>
      <c r="I970" s="5">
        <f>(N970+O970)*(1/General!$B$20)*((D970/100)*E970-(G970/100))*1000/B970</f>
        <v>59.818746939929611</v>
      </c>
      <c r="J970" s="5">
        <f t="shared" si="15"/>
        <v>0.60530563880834853</v>
      </c>
      <c r="K970" s="5">
        <f>MAX(Online_RAW!$L$2-Online_RAW!L970,0)</f>
        <v>0</v>
      </c>
      <c r="L970" s="5">
        <f>0.0039*(Online_RAW!M970)</f>
        <v>33.192900000000002</v>
      </c>
      <c r="M970" s="10">
        <f>Online_RAW!$N$2-Online_RAW!N970</f>
        <v>29.16785897435966</v>
      </c>
      <c r="N970" s="5">
        <f>Online_RAW!C970*60</f>
        <v>180.01017391304339</v>
      </c>
      <c r="O970" s="5">
        <f>MAX(0, Online_RAW!D970*60)</f>
        <v>3.1565217391304343E-2</v>
      </c>
      <c r="P970" s="5">
        <f>_xlfn.IFNA(VLOOKUP(A970,Sampling!$D$7:$E$14,2,FALSE),0)</f>
        <v>0</v>
      </c>
      <c r="Q970">
        <f>_xlfn.IFNA(VLOOKUP(A970,Refill!$D$6:$G$8,2,FALSE),0)</f>
        <v>0</v>
      </c>
    </row>
    <row r="971" spans="1:17" x14ac:dyDescent="0.25">
      <c r="A971" s="5">
        <f>ROUND((Online_RAW!B971-General!$B$10)*24,3)</f>
        <v>16.149999999999999</v>
      </c>
      <c r="B971" s="5">
        <f>General!$B$12+Online_ANA!K971/1000+Online_ANA!L971/1000+Online_ANA!M971/1000/General!$B$22-SUM($P$2:P971)/1000/General!$B$24+SUM($Q$2:Q971)/1000/General!$B$24</f>
        <v>1.1402101919234675</v>
      </c>
      <c r="C971" s="5">
        <f>Online_RAW!K971</f>
        <v>19.433333333333302</v>
      </c>
      <c r="D971" s="5">
        <f>Online_RAW!J971</f>
        <v>0.89</v>
      </c>
      <c r="E971" s="5">
        <f>(1-F971/100-G971/100)/(1-C971/100-D971/100-General!$B$17/100)</f>
        <v>0.99838306200631477</v>
      </c>
      <c r="F971" s="5">
        <f>N971*General!$B$14/(N971+O971)+O971*100/(N971+O971)</f>
        <v>20.844180547344997</v>
      </c>
      <c r="G971" s="5">
        <f>N971*General!$B$15/(N971+O971)</f>
        <v>3.9977686592250004E-2</v>
      </c>
      <c r="H971" s="5">
        <f>(N971+O971)*(1/General!$B$20)*((F971/100)-E971*(C971/100))*1000/B971</f>
        <v>101.60625153610097</v>
      </c>
      <c r="I971" s="5">
        <f>(N971+O971)*(1/General!$B$20)*((D971/100)*E971-(G971/100))*1000/B971</f>
        <v>59.781718669169742</v>
      </c>
      <c r="J971" s="5">
        <f t="shared" si="15"/>
        <v>0.58836654010338274</v>
      </c>
      <c r="K971" s="5">
        <f>MAX(Online_RAW!$L$2-Online_RAW!L971,0)</f>
        <v>0</v>
      </c>
      <c r="L971" s="5">
        <f>0.0039*(Online_RAW!M971)</f>
        <v>33.2592</v>
      </c>
      <c r="M971" s="10">
        <f>Online_RAW!$N$2-Online_RAW!N971</f>
        <v>29.376581196579536</v>
      </c>
      <c r="N971" s="5">
        <f>Online_RAW!C971*60</f>
        <v>179.94339130434781</v>
      </c>
      <c r="O971" s="5">
        <f>MAX(0, Online_RAW!D971*60)</f>
        <v>0.10043478260869559</v>
      </c>
      <c r="P971" s="5">
        <f>_xlfn.IFNA(VLOOKUP(A971,Sampling!$D$7:$E$14,2,FALSE),0)</f>
        <v>0</v>
      </c>
      <c r="Q971">
        <f>_xlfn.IFNA(VLOOKUP(A971,Refill!$D$6:$G$8,2,FALSE),0)</f>
        <v>0</v>
      </c>
    </row>
    <row r="972" spans="1:17" x14ac:dyDescent="0.25">
      <c r="A972" s="5">
        <f>ROUND((Online_RAW!B972-General!$B$10)*24,3)</f>
        <v>16.167000000000002</v>
      </c>
      <c r="B972" s="5">
        <f>General!$B$12+Online_ANA!K972/1000+Online_ANA!L972/1000+Online_ANA!M972/1000/General!$B$22-SUM($P$2:P972)/1000/General!$B$24+SUM($Q$2:Q972)/1000/General!$B$24</f>
        <v>1.1403851154708713</v>
      </c>
      <c r="C972" s="5">
        <f>Online_RAW!K972</f>
        <v>19.440000000000001</v>
      </c>
      <c r="D972" s="5">
        <f>Online_RAW!J972</f>
        <v>0.9</v>
      </c>
      <c r="E972" s="5">
        <f>(1-F972/100-G972/100)/(1-C972/100-D972/100-General!$B$17/100)</f>
        <v>0.9980319629080977</v>
      </c>
      <c r="F972" s="5">
        <f>N972*General!$B$14/(N972+O972)+O972*100/(N972+O972)</f>
        <v>20.888659365379585</v>
      </c>
      <c r="G972" s="5">
        <f>N972*General!$B$15/(N972+O972)</f>
        <v>3.9955222542737583E-2</v>
      </c>
      <c r="H972" s="5">
        <f>(N972+O972)*(1/General!$B$20)*((F972/100)-E972*(C972/100))*1000/B972</f>
        <v>104.73448082201217</v>
      </c>
      <c r="I972" s="5">
        <f>(N972+O972)*(1/General!$B$20)*((D972/100)*E972-(G972/100))*1000/B972</f>
        <v>60.454465984147767</v>
      </c>
      <c r="J972" s="5">
        <f t="shared" si="15"/>
        <v>0.57721645736598692</v>
      </c>
      <c r="K972" s="5">
        <f>MAX(Online_RAW!$L$2-Online_RAW!L972,0)</f>
        <v>0</v>
      </c>
      <c r="L972" s="5">
        <f>0.0039*(Online_RAW!M972)</f>
        <v>33.2592</v>
      </c>
      <c r="M972" s="10">
        <f>Online_RAW!$N$2-Online_RAW!N972</f>
        <v>29.567247863249577</v>
      </c>
      <c r="N972" s="5">
        <f>Online_RAW!C972*60</f>
        <v>179.8403478260868</v>
      </c>
      <c r="O972" s="5">
        <f>MAX(0, Online_RAW!D972*60)</f>
        <v>0.20154545454545461</v>
      </c>
      <c r="P972" s="5">
        <f>_xlfn.IFNA(VLOOKUP(A972,Sampling!$D$7:$E$14,2,FALSE),0)</f>
        <v>0</v>
      </c>
      <c r="Q972">
        <f>_xlfn.IFNA(VLOOKUP(A972,Refill!$D$6:$G$8,2,FALSE),0)</f>
        <v>0</v>
      </c>
    </row>
    <row r="973" spans="1:17" x14ac:dyDescent="0.25">
      <c r="A973" s="5">
        <f>ROUND((Online_RAW!B973-General!$B$10)*24,3)</f>
        <v>16.183</v>
      </c>
      <c r="B973" s="5">
        <f>General!$B$12+Online_ANA!K973/1000+Online_ANA!L973/1000+Online_ANA!M973/1000/General!$B$22-SUM($P$2:P973)/1000/General!$B$24+SUM($Q$2:Q973)/1000/General!$B$24</f>
        <v>1.1406762342272387</v>
      </c>
      <c r="C973" s="5">
        <f>Online_RAW!K973</f>
        <v>19.46</v>
      </c>
      <c r="D973" s="5">
        <f>Online_RAW!J973</f>
        <v>0.89</v>
      </c>
      <c r="E973" s="5">
        <f>(1-F973/100-G973/100)/(1-C973/100-D973/100-General!$B$17/100)</f>
        <v>0.9971950276588456</v>
      </c>
      <c r="F973" s="5">
        <f>N973*General!$B$14/(N973+O973)+O973*100/(N973+O973)</f>
        <v>20.964977986925568</v>
      </c>
      <c r="G973" s="5">
        <f>N973*General!$B$15/(N973+O973)</f>
        <v>3.9916677784381023E-2</v>
      </c>
      <c r="H973" s="5">
        <f>(N973+O973)*(1/General!$B$20)*((F973/100)-E973*(C973/100))*1000/B973</f>
        <v>109.73257644845353</v>
      </c>
      <c r="I973" s="5">
        <f>(N973+O973)*(1/General!$B$20)*((D973/100)*E973-(G973/100))*1000/B973</f>
        <v>59.637160500134286</v>
      </c>
      <c r="J973" s="5">
        <f t="shared" si="15"/>
        <v>0.54347726473139557</v>
      </c>
      <c r="K973" s="5">
        <f>MAX(Online_RAW!$L$2-Online_RAW!L973,0)</f>
        <v>0</v>
      </c>
      <c r="L973" s="5">
        <f>0.0039*(Online_RAW!M973)</f>
        <v>33.356699999999996</v>
      </c>
      <c r="M973" s="10">
        <f>Online_RAW!$N$2-Online_RAW!N973</f>
        <v>29.778292307690208</v>
      </c>
      <c r="N973" s="5">
        <f>Online_RAW!C973*60</f>
        <v>179.5183636363638</v>
      </c>
      <c r="O973" s="5">
        <f>MAX(0, Online_RAW!D973*60)</f>
        <v>0.37472727272727296</v>
      </c>
      <c r="P973" s="5">
        <f>_xlfn.IFNA(VLOOKUP(A973,Sampling!$D$7:$E$14,2,FALSE),0)</f>
        <v>0</v>
      </c>
      <c r="Q973">
        <f>_xlfn.IFNA(VLOOKUP(A973,Refill!$D$6:$G$8,2,FALSE),0)</f>
        <v>0</v>
      </c>
    </row>
    <row r="974" spans="1:17" x14ac:dyDescent="0.25">
      <c r="A974" s="5">
        <f>ROUND((Online_RAW!B974-General!$B$10)*24,3)</f>
        <v>16.2</v>
      </c>
      <c r="B974" s="5">
        <f>General!$B$12+Online_ANA!K974/1000+Online_ANA!L974/1000+Online_ANA!M974/1000/General!$B$22-SUM($P$2:P974)/1000/General!$B$24+SUM($Q$2:Q974)/1000/General!$B$24</f>
        <v>1.1409575053936876</v>
      </c>
      <c r="C974" s="5">
        <f>Online_RAW!K974</f>
        <v>19.510000000000002</v>
      </c>
      <c r="D974" s="5">
        <f>Online_RAW!J974</f>
        <v>0.9</v>
      </c>
      <c r="E974" s="5">
        <f>(1-F974/100-G974/100)/(1-C974/100-D974/100-General!$B$17/100)</f>
        <v>0.99688701841951988</v>
      </c>
      <c r="F974" s="5">
        <f>N974*General!$B$14/(N974+O974)+O974*100/(N974+O974)</f>
        <v>21.049233423965521</v>
      </c>
      <c r="G974" s="5">
        <f>N974*General!$B$15/(N974+O974)</f>
        <v>3.9874124533350749E-2</v>
      </c>
      <c r="H974" s="5">
        <f>(N974+O974)*(1/General!$B$20)*((F974/100)-E974*(C974/100))*1000/B974</f>
        <v>112.57695286609015</v>
      </c>
      <c r="I974" s="5">
        <f>(N974+O974)*(1/General!$B$20)*((D974/100)*E974-(G974/100))*1000/B974</f>
        <v>60.323058699512323</v>
      </c>
      <c r="J974" s="5">
        <f t="shared" si="15"/>
        <v>0.53583843907434914</v>
      </c>
      <c r="K974" s="5">
        <f>MAX(Online_RAW!$L$2-Online_RAW!L974,0)</f>
        <v>0</v>
      </c>
      <c r="L974" s="5">
        <f>0.0039*(Online_RAW!M974)</f>
        <v>33.384</v>
      </c>
      <c r="M974" s="10">
        <f>Online_RAW!$N$2-Online_RAW!N974</f>
        <v>30.055120879119386</v>
      </c>
      <c r="N974" s="5">
        <f>Online_RAW!C974*60</f>
        <v>179.37349999999981</v>
      </c>
      <c r="O974" s="5">
        <f>MAX(0, Online_RAW!D974*60)</f>
        <v>0.56625000000000003</v>
      </c>
      <c r="P974" s="5">
        <f>_xlfn.IFNA(VLOOKUP(A974,Sampling!$D$7:$E$14,2,FALSE),0)</f>
        <v>0</v>
      </c>
      <c r="Q974">
        <f>_xlfn.IFNA(VLOOKUP(A974,Refill!$D$6:$G$8,2,FALSE),0)</f>
        <v>0</v>
      </c>
    </row>
    <row r="975" spans="1:17" x14ac:dyDescent="0.25">
      <c r="A975" s="5">
        <f>ROUND((Online_RAW!B975-General!$B$10)*24,3)</f>
        <v>16.216999999999999</v>
      </c>
      <c r="B975" s="5">
        <f>General!$B$12+Online_ANA!K975/1000+Online_ANA!L975/1000+Online_ANA!M975/1000/General!$B$22-SUM($P$2:P975)/1000/General!$B$24+SUM($Q$2:Q975)/1000/General!$B$24</f>
        <v>1.1412291358503852</v>
      </c>
      <c r="C975" s="5">
        <f>Online_RAW!K975</f>
        <v>19.585000000000001</v>
      </c>
      <c r="D975" s="5">
        <f>Online_RAW!J975</f>
        <v>0.9</v>
      </c>
      <c r="E975" s="5">
        <f>(1-F975/100-G975/100)/(1-C975/100-D975/100-General!$B$17/100)</f>
        <v>0.99778887245627912</v>
      </c>
      <c r="F975" s="5">
        <f>N975*General!$B$14/(N975+O975)+O975*100/(N975+O975)</f>
        <v>21.052680993114958</v>
      </c>
      <c r="G975" s="5">
        <f>N975*General!$B$15/(N975+O975)</f>
        <v>3.9872383336810625E-2</v>
      </c>
      <c r="H975" s="5">
        <f>(N975+O975)*(1/General!$B$20)*((F975/100)-E975*(C975/100))*1000/B975</f>
        <v>106.35588756867686</v>
      </c>
      <c r="I975" s="5">
        <f>(N975+O975)*(1/General!$B$20)*((D975/100)*E975-(G975/100))*1000/B975</f>
        <v>60.402936075925119</v>
      </c>
      <c r="J975" s="5">
        <f t="shared" si="15"/>
        <v>0.56793222694814438</v>
      </c>
      <c r="K975" s="5">
        <f>MAX(Online_RAW!$L$2-Online_RAW!L975,0)</f>
        <v>0</v>
      </c>
      <c r="L975" s="5">
        <f>0.0039*(Online_RAW!M975)</f>
        <v>33.481499999999997</v>
      </c>
      <c r="M975" s="10">
        <f>Online_RAW!$N$2-Online_RAW!N975</f>
        <v>30.244923076919804</v>
      </c>
      <c r="N975" s="5">
        <f>Online_RAW!C975*60</f>
        <v>179.4756521739132</v>
      </c>
      <c r="O975" s="5">
        <f>MAX(0, Online_RAW!D975*60)</f>
        <v>0.57443478260869563</v>
      </c>
      <c r="P975" s="5">
        <f>_xlfn.IFNA(VLOOKUP(A975,Sampling!$D$7:$E$14,2,FALSE),0)</f>
        <v>0</v>
      </c>
      <c r="Q975">
        <f>_xlfn.IFNA(VLOOKUP(A975,Refill!$D$6:$G$8,2,FALSE),0)</f>
        <v>0</v>
      </c>
    </row>
    <row r="976" spans="1:17" x14ac:dyDescent="0.25">
      <c r="A976" s="5">
        <f>ROUND((Online_RAW!B976-General!$B$10)*24,3)</f>
        <v>16.233000000000001</v>
      </c>
      <c r="B976" s="5">
        <f>General!$B$12+Online_ANA!K976/1000+Online_ANA!L976/1000+Online_ANA!M976/1000/General!$B$22-SUM($P$2:P976)/1000/General!$B$24+SUM($Q$2:Q976)/1000/General!$B$24</f>
        <v>1.1414301871324404</v>
      </c>
      <c r="C976" s="5">
        <f>Online_RAW!K976</f>
        <v>19.614999999999998</v>
      </c>
      <c r="D976" s="5">
        <f>Online_RAW!J976</f>
        <v>0.9</v>
      </c>
      <c r="E976" s="5">
        <f>(1-F976/100-G976/100)/(1-C976/100-D976/100-General!$B$17/100)</f>
        <v>0.99825091539762012</v>
      </c>
      <c r="F976" s="5">
        <f>N976*General!$B$14/(N976+O976)+O976*100/(N976+O976)</f>
        <v>21.046085767600744</v>
      </c>
      <c r="G976" s="5">
        <f>N976*General!$B$15/(N976+O976)</f>
        <v>3.9875714258787505E-2</v>
      </c>
      <c r="H976" s="5">
        <f>(N976+O976)*(1/General!$B$20)*((F976/100)-E976*(C976/100))*1000/B976</f>
        <v>103.05521550156548</v>
      </c>
      <c r="I976" s="5">
        <f>(N976+O976)*(1/General!$B$20)*((D976/100)*E976-(G976/100))*1000/B976</f>
        <v>60.378343855340603</v>
      </c>
      <c r="J976" s="5">
        <f t="shared" si="15"/>
        <v>0.58588343696611267</v>
      </c>
      <c r="K976" s="5">
        <f>MAX(Online_RAW!$L$2-Online_RAW!L976,0)</f>
        <v>0</v>
      </c>
      <c r="L976" s="5">
        <f>0.0039*(Online_RAW!M976)</f>
        <v>33.520499999999998</v>
      </c>
      <c r="M976" s="10">
        <f>Online_RAW!$N$2-Online_RAW!N976</f>
        <v>30.421558974359868</v>
      </c>
      <c r="N976" s="5">
        <f>Online_RAW!C976*60</f>
        <v>179.36295652173899</v>
      </c>
      <c r="O976" s="5">
        <f>MAX(0, Online_RAW!D976*60)</f>
        <v>0.55904347826086975</v>
      </c>
      <c r="P976" s="5">
        <f>_xlfn.IFNA(VLOOKUP(A976,Sampling!$D$7:$E$14,2,FALSE),0)</f>
        <v>0</v>
      </c>
      <c r="Q976">
        <f>_xlfn.IFNA(VLOOKUP(A976,Refill!$D$6:$G$8,2,FALSE),0)</f>
        <v>0</v>
      </c>
    </row>
    <row r="977" spans="1:17" x14ac:dyDescent="0.25">
      <c r="A977" s="5">
        <f>ROUND((Online_RAW!B977-General!$B$10)*24,3)</f>
        <v>16.25</v>
      </c>
      <c r="B977" s="5">
        <f>General!$B$12+Online_ANA!K977/1000+Online_ANA!L977/1000+Online_ANA!M977/1000/General!$B$22-SUM($P$2:P977)/1000/General!$B$24+SUM($Q$2:Q977)/1000/General!$B$24</f>
        <v>1.1416540316060089</v>
      </c>
      <c r="C977" s="5">
        <f>Online_RAW!K977</f>
        <v>19.625</v>
      </c>
      <c r="D977" s="5">
        <f>Online_RAW!J977</f>
        <v>0.90500000000000003</v>
      </c>
      <c r="E977" s="5">
        <f>(1-F977/100-G977/100)/(1-C977/100-D977/100-General!$B$17/100)</f>
        <v>0.99713117736418855</v>
      </c>
      <c r="F977" s="5">
        <f>N977*General!$B$14/(N977+O977)+O977*100/(N977+O977)</f>
        <v>21.149612897243919</v>
      </c>
      <c r="G977" s="5">
        <f>N977*General!$B$15/(N977+O977)</f>
        <v>3.9823427829674789E-2</v>
      </c>
      <c r="H977" s="5">
        <f>(N977+O977)*(1/General!$B$20)*((F977/100)-E977*(C977/100))*1000/B977</f>
        <v>111.24688057920568</v>
      </c>
      <c r="I977" s="5">
        <f>(N977+O977)*(1/General!$B$20)*((D977/100)*E977-(G977/100))*1000/B977</f>
        <v>60.698680691120771</v>
      </c>
      <c r="J977" s="5">
        <f t="shared" si="15"/>
        <v>0.54562141765318495</v>
      </c>
      <c r="K977" s="5">
        <f>MAX(Online_RAW!$L$2-Online_RAW!L977,0)</f>
        <v>0</v>
      </c>
      <c r="L977" s="5">
        <f>0.0039*(Online_RAW!M977)</f>
        <v>33.520499999999998</v>
      </c>
      <c r="M977" s="10">
        <f>Online_RAW!$N$2-Online_RAW!N977</f>
        <v>30.665549450549406</v>
      </c>
      <c r="N977" s="5">
        <f>Online_RAW!C977*60</f>
        <v>179.27191304347798</v>
      </c>
      <c r="O977" s="5">
        <f>MAX(0, Online_RAW!D977*60)</f>
        <v>0.79486956521739005</v>
      </c>
      <c r="P977" s="5">
        <f>_xlfn.IFNA(VLOOKUP(A977,Sampling!$D$7:$E$14,2,FALSE),0)</f>
        <v>0</v>
      </c>
      <c r="Q977">
        <f>_xlfn.IFNA(VLOOKUP(A977,Refill!$D$6:$G$8,2,FALSE),0)</f>
        <v>0</v>
      </c>
    </row>
    <row r="978" spans="1:17" x14ac:dyDescent="0.25">
      <c r="A978" s="5">
        <f>ROUND((Online_RAW!B978-General!$B$10)*24,3)</f>
        <v>16.266999999999999</v>
      </c>
      <c r="B978" s="5">
        <f>General!$B$12+Online_ANA!K978/1000+Online_ANA!L978/1000+Online_ANA!M978/1000/General!$B$22-SUM($P$2:P978)/1000/General!$B$24+SUM($Q$2:Q978)/1000/General!$B$24</f>
        <v>1.1419209766911926</v>
      </c>
      <c r="C978" s="5">
        <f>Online_RAW!K978</f>
        <v>19.675000000000001</v>
      </c>
      <c r="D978" s="5">
        <f>Online_RAW!J978</f>
        <v>0.90500000000000003</v>
      </c>
      <c r="E978" s="5">
        <f>(1-F978/100-G978/100)/(1-C978/100-D978/100-General!$B$17/100)</f>
        <v>0.99686785775944642</v>
      </c>
      <c r="F978" s="5">
        <f>N978*General!$B$14/(N978+O978)+O978*100/(N978+O978)</f>
        <v>21.220304065363475</v>
      </c>
      <c r="G978" s="5">
        <f>N978*General!$B$15/(N978+O978)</f>
        <v>3.9787725219513397E-2</v>
      </c>
      <c r="H978" s="5">
        <f>(N978+O978)*(1/General!$B$20)*((F978/100)-E978*(C978/100))*1000/B978</f>
        <v>113.01721613871158</v>
      </c>
      <c r="I978" s="5">
        <f>(N978+O978)*(1/General!$B$20)*((D978/100)*E978-(G978/100))*1000/B978</f>
        <v>60.652043447194224</v>
      </c>
      <c r="J978" s="5">
        <f t="shared" si="15"/>
        <v>0.53666198407110821</v>
      </c>
      <c r="K978" s="5">
        <f>MAX(Online_RAW!$L$2-Online_RAW!L978,0)</f>
        <v>0</v>
      </c>
      <c r="L978" s="5">
        <f>0.0039*(Online_RAW!M978)</f>
        <v>33.63620000000013</v>
      </c>
      <c r="M978" s="10">
        <f>Online_RAW!$N$2-Online_RAW!N978</f>
        <v>30.830406593399857</v>
      </c>
      <c r="N978" s="5">
        <f>Online_RAW!C978*60</f>
        <v>179.0574782608698</v>
      </c>
      <c r="O978" s="5">
        <f>MAX(0, Online_RAW!D978*60)</f>
        <v>0.95530434782608797</v>
      </c>
      <c r="P978" s="5">
        <f>_xlfn.IFNA(VLOOKUP(A978,Sampling!$D$7:$E$14,2,FALSE),0)</f>
        <v>0</v>
      </c>
      <c r="Q978">
        <f>_xlfn.IFNA(VLOOKUP(A978,Refill!$D$6:$G$8,2,FALSE),0)</f>
        <v>0</v>
      </c>
    </row>
    <row r="979" spans="1:17" x14ac:dyDescent="0.25">
      <c r="A979" s="5">
        <f>ROUND((Online_RAW!B979-General!$B$10)*24,3)</f>
        <v>16.283000000000001</v>
      </c>
      <c r="B979" s="5">
        <f>General!$B$12+Online_ANA!K979/1000+Online_ANA!L979/1000+Online_ANA!M979/1000/General!$B$22-SUM($P$2:P979)/1000/General!$B$24+SUM($Q$2:Q979)/1000/General!$B$24</f>
        <v>1.1421438409828719</v>
      </c>
      <c r="C979" s="5">
        <f>Online_RAW!K979</f>
        <v>19.75</v>
      </c>
      <c r="D979" s="5">
        <f>Online_RAW!J979</f>
        <v>0.90500000000000003</v>
      </c>
      <c r="E979" s="5">
        <f>(1-F979/100-G979/100)/(1-C979/100-D979/100-General!$B$17/100)</f>
        <v>0.99795311577979995</v>
      </c>
      <c r="F979" s="5">
        <f>N979*General!$B$14/(N979+O979)+O979*100/(N979+O979)</f>
        <v>21.209423444604742</v>
      </c>
      <c r="G979" s="5">
        <f>N979*General!$B$15/(N979+O979)</f>
        <v>3.9793220482522859E-2</v>
      </c>
      <c r="H979" s="5">
        <f>(N979+O979)*(1/General!$B$20)*((F979/100)-E979*(C979/100))*1000/B979</f>
        <v>105.49328539538092</v>
      </c>
      <c r="I979" s="5">
        <f>(N979+O979)*(1/General!$B$20)*((D979/100)*E979-(G979/100))*1000/B979</f>
        <v>60.724820961938967</v>
      </c>
      <c r="J979" s="5">
        <f t="shared" si="15"/>
        <v>0.57562735613311211</v>
      </c>
      <c r="K979" s="5">
        <f>MAX(Online_RAW!$L$2-Online_RAW!L979,0)</f>
        <v>0</v>
      </c>
      <c r="L979" s="5">
        <f>0.0039*(Online_RAW!M979)</f>
        <v>33.63620000000013</v>
      </c>
      <c r="M979" s="10">
        <f>Online_RAW!$N$2-Online_RAW!N979</f>
        <v>31.073328671330273</v>
      </c>
      <c r="N979" s="5">
        <f>Online_RAW!C979*60</f>
        <v>179.12921739130439</v>
      </c>
      <c r="O979" s="5">
        <f>MAX(0, Online_RAW!D979*60)</f>
        <v>0.93081818181818399</v>
      </c>
      <c r="P979" s="5">
        <f>_xlfn.IFNA(VLOOKUP(A979,Sampling!$D$7:$E$14,2,FALSE),0)</f>
        <v>0</v>
      </c>
      <c r="Q979">
        <f>_xlfn.IFNA(VLOOKUP(A979,Refill!$D$6:$G$8,2,FALSE),0)</f>
        <v>0</v>
      </c>
    </row>
    <row r="980" spans="1:17" x14ac:dyDescent="0.25">
      <c r="A980" s="5">
        <f>ROUND((Online_RAW!B980-General!$B$10)*24,3)</f>
        <v>16.3</v>
      </c>
      <c r="B980" s="5">
        <f>General!$B$12+Online_ANA!K980/1000+Online_ANA!L980/1000+Online_ANA!M980/1000/General!$B$22-SUM($P$2:P980)/1000/General!$B$24+SUM($Q$2:Q980)/1000/General!$B$24</f>
        <v>1.1424447966125595</v>
      </c>
      <c r="C980" s="5">
        <f>Online_RAW!K980</f>
        <v>19.793333333333301</v>
      </c>
      <c r="D980" s="5">
        <f>Online_RAW!J980</f>
        <v>0.90500000000000003</v>
      </c>
      <c r="E980" s="5">
        <f>(1-F980/100-G980/100)/(1-C980/100-D980/100-General!$B$17/100)</f>
        <v>0.99906665243834847</v>
      </c>
      <c r="F980" s="5">
        <f>N980*General!$B$14/(N980+O980)+O980*100/(N980+O980)</f>
        <v>21.164822059498928</v>
      </c>
      <c r="G980" s="5">
        <f>N980*General!$B$15/(N980+O980)</f>
        <v>3.9815746434596504E-2</v>
      </c>
      <c r="H980" s="5">
        <f>(N980+O980)*(1/General!$B$20)*((F980/100)-E980*(C980/100))*1000/B980</f>
        <v>97.667920655094619</v>
      </c>
      <c r="I980" s="5">
        <f>(N980+O980)*(1/General!$B$20)*((D980/100)*E980-(G980/100))*1000/B980</f>
        <v>60.734179224860867</v>
      </c>
      <c r="J980" s="5">
        <f t="shared" si="15"/>
        <v>0.62184368027387515</v>
      </c>
      <c r="K980" s="5">
        <f>MAX(Online_RAW!$L$2-Online_RAW!L980,0)</f>
        <v>0</v>
      </c>
      <c r="L980" s="5">
        <f>0.0039*(Online_RAW!M980)</f>
        <v>33.680399999999999</v>
      </c>
      <c r="M980" s="10">
        <f>Online_RAW!$N$2-Online_RAW!N980</f>
        <v>31.353192307689824</v>
      </c>
      <c r="N980" s="5">
        <f>Online_RAW!C980*60</f>
        <v>179.1010909090908</v>
      </c>
      <c r="O980" s="5">
        <f>MAX(0, Online_RAW!D980*60)</f>
        <v>0.82881818181818401</v>
      </c>
      <c r="P980" s="5">
        <f>_xlfn.IFNA(VLOOKUP(A980,Sampling!$D$7:$E$14,2,FALSE),0)</f>
        <v>0</v>
      </c>
      <c r="Q980">
        <f>_xlfn.IFNA(VLOOKUP(A980,Refill!$D$6:$G$8,2,FALSE),0)</f>
        <v>0</v>
      </c>
    </row>
    <row r="981" spans="1:17" x14ac:dyDescent="0.25">
      <c r="A981" s="5">
        <f>ROUND((Online_RAW!B981-General!$B$10)*24,3)</f>
        <v>16.317</v>
      </c>
      <c r="B981" s="5">
        <f>General!$B$12+Online_ANA!K981/1000+Online_ANA!L981/1000+Online_ANA!M981/1000/General!$B$22-SUM($P$2:P981)/1000/General!$B$24+SUM($Q$2:Q981)/1000/General!$B$24</f>
        <v>1.1426514912539267</v>
      </c>
      <c r="C981" s="5">
        <f>Online_RAW!K981</f>
        <v>19.77</v>
      </c>
      <c r="D981" s="5">
        <f>Online_RAW!J981</f>
        <v>0.90666666666666695</v>
      </c>
      <c r="E981" s="5">
        <f>(1-F981/100-G981/100)/(1-C981/100-D981/100-General!$B$17/100)</f>
        <v>0.9986975114399278</v>
      </c>
      <c r="F981" s="5">
        <f>N981*General!$B$14/(N981+O981)+O981*100/(N981+O981)</f>
        <v>21.172301162681869</v>
      </c>
      <c r="G981" s="5">
        <f>N981*General!$B$15/(N981+O981)</f>
        <v>3.9811969109756637E-2</v>
      </c>
      <c r="H981" s="5">
        <f>(N981+O981)*(1/General!$B$20)*((F981/100)-E981*(C981/100))*1000/B981</f>
        <v>100.38106602819444</v>
      </c>
      <c r="I981" s="5">
        <f>(N981+O981)*(1/General!$B$20)*((D981/100)*E981-(G981/100))*1000/B981</f>
        <v>60.85023176926741</v>
      </c>
      <c r="J981" s="5">
        <f t="shared" si="15"/>
        <v>0.60619232467780482</v>
      </c>
      <c r="K981" s="5">
        <f>MAX(Online_RAW!$L$2-Online_RAW!L981,0)</f>
        <v>0</v>
      </c>
      <c r="L981" s="5">
        <f>0.0039*(Online_RAW!M981)</f>
        <v>33.753524999999996</v>
      </c>
      <c r="M981" s="10">
        <f>Online_RAW!$N$2-Online_RAW!N981</f>
        <v>31.498783216779884</v>
      </c>
      <c r="N981" s="5">
        <f>Online_RAW!C981*60</f>
        <v>179.18217391304341</v>
      </c>
      <c r="O981" s="5">
        <f>MAX(0, Online_RAW!D981*60)</f>
        <v>0.84627272727272995</v>
      </c>
      <c r="P981" s="5">
        <f>_xlfn.IFNA(VLOOKUP(A981,Sampling!$D$7:$E$14,2,FALSE),0)</f>
        <v>0</v>
      </c>
      <c r="Q981">
        <f>_xlfn.IFNA(VLOOKUP(A981,Refill!$D$6:$G$8,2,FALSE),0)</f>
        <v>0</v>
      </c>
    </row>
    <row r="982" spans="1:17" x14ac:dyDescent="0.25">
      <c r="A982" s="5">
        <f>ROUND((Online_RAW!B982-General!$B$10)*24,3)</f>
        <v>16.332999999999998</v>
      </c>
      <c r="B982" s="5">
        <f>General!$B$12+Online_ANA!K982/1000+Online_ANA!L982/1000+Online_ANA!M982/1000/General!$B$22-SUM($P$2:P982)/1000/General!$B$24+SUM($Q$2:Q982)/1000/General!$B$24</f>
        <v>1.1428562571302572</v>
      </c>
      <c r="C982" s="5">
        <f>Online_RAW!K982</f>
        <v>19.75</v>
      </c>
      <c r="D982" s="5">
        <f>Online_RAW!J982</f>
        <v>0.91</v>
      </c>
      <c r="E982" s="5">
        <f>(1-F982/100-G982/100)/(1-C982/100-D982/100-General!$B$17/100)</f>
        <v>0.99739105809576523</v>
      </c>
      <c r="F982" s="5">
        <f>N982*General!$B$14/(N982+O982)+O982*100/(N982+O982)</f>
        <v>21.258788600695606</v>
      </c>
      <c r="G982" s="5">
        <f>N982*General!$B$15/(N982+O982)</f>
        <v>3.9768288585507273E-2</v>
      </c>
      <c r="H982" s="5">
        <f>(N982+O982)*(1/General!$B$20)*((F982/100)-E982*(C982/100))*1000/B982</f>
        <v>109.61319053354484</v>
      </c>
      <c r="I982" s="5">
        <f>(N982+O982)*(1/General!$B$20)*((D982/100)*E982-(G982/100))*1000/B982</f>
        <v>60.967577220462744</v>
      </c>
      <c r="J982" s="5">
        <f t="shared" si="15"/>
        <v>0.55620657444329091</v>
      </c>
      <c r="K982" s="5">
        <f>MAX(Online_RAW!$L$2-Online_RAW!L982,0)</f>
        <v>0</v>
      </c>
      <c r="L982" s="5">
        <f>0.0039*(Online_RAW!M982)</f>
        <v>33.753524999999996</v>
      </c>
      <c r="M982" s="10">
        <f>Online_RAW!$N$2-Online_RAW!N982</f>
        <v>31.721978021980249</v>
      </c>
      <c r="N982" s="5">
        <f>Online_RAW!C982*60</f>
        <v>178.9115454545454</v>
      </c>
      <c r="O982" s="5">
        <f>MAX(0, Online_RAW!D982*60)</f>
        <v>1.0424347826086979</v>
      </c>
      <c r="P982" s="5">
        <f>_xlfn.IFNA(VLOOKUP(A982,Sampling!$D$7:$E$14,2,FALSE),0)</f>
        <v>0</v>
      </c>
      <c r="Q982">
        <f>_xlfn.IFNA(VLOOKUP(A982,Refill!$D$6:$G$8,2,FALSE),0)</f>
        <v>0</v>
      </c>
    </row>
    <row r="983" spans="1:17" x14ac:dyDescent="0.25">
      <c r="A983" s="5">
        <f>ROUND((Online_RAW!B983-General!$B$10)*24,3)</f>
        <v>16.350000000000001</v>
      </c>
      <c r="B983" s="5">
        <f>General!$B$12+Online_ANA!K983/1000+Online_ANA!L983/1000+Online_ANA!M983/1000/General!$B$22-SUM($P$2:P983)/1000/General!$B$24+SUM($Q$2:Q983)/1000/General!$B$24</f>
        <v>1.1431606149611837</v>
      </c>
      <c r="C983" s="5">
        <f>Online_RAW!K983</f>
        <v>19.785</v>
      </c>
      <c r="D983" s="5">
        <f>Online_RAW!J983</f>
        <v>0.91</v>
      </c>
      <c r="E983" s="5">
        <f>(1-F983/100-G983/100)/(1-C983/100-D983/100-General!$B$17/100)</f>
        <v>0.99707267587814485</v>
      </c>
      <c r="F983" s="5">
        <f>N983*General!$B$14/(N983+O983)+O983*100/(N983+O983)</f>
        <v>21.318839156524422</v>
      </c>
      <c r="G983" s="5">
        <f>N983*General!$B$15/(N983+O983)</f>
        <v>3.9737960021957369E-2</v>
      </c>
      <c r="H983" s="5">
        <f>(N983+O983)*(1/General!$B$20)*((F983/100)-E983*(C983/100))*1000/B983</f>
        <v>111.89028646903729</v>
      </c>
      <c r="I983" s="5">
        <f>(N983+O983)*(1/General!$B$20)*((D983/100)*E983-(G983/100))*1000/B983</f>
        <v>60.9866036167275</v>
      </c>
      <c r="J983" s="5">
        <f t="shared" si="15"/>
        <v>0.54505717646548291</v>
      </c>
      <c r="K983" s="5">
        <f>MAX(Online_RAW!$L$2-Online_RAW!L983,0)</f>
        <v>0</v>
      </c>
      <c r="L983" s="5">
        <f>0.0039*(Online_RAW!M983)</f>
        <v>33.844200000000001</v>
      </c>
      <c r="M983" s="10">
        <f>Online_RAW!$N$2-Online_RAW!N983</f>
        <v>31.954892307689988</v>
      </c>
      <c r="N983" s="5">
        <f>Online_RAW!C983*60</f>
        <v>178.93200000000002</v>
      </c>
      <c r="O983" s="5">
        <f>MAX(0, Online_RAW!D983*60)</f>
        <v>1.1799130434782581</v>
      </c>
      <c r="P983" s="5">
        <f>_xlfn.IFNA(VLOOKUP(A983,Sampling!$D$7:$E$14,2,FALSE),0)</f>
        <v>0</v>
      </c>
      <c r="Q983">
        <f>_xlfn.IFNA(VLOOKUP(A983,Refill!$D$6:$G$8,2,FALSE),0)</f>
        <v>0</v>
      </c>
    </row>
    <row r="984" spans="1:17" x14ac:dyDescent="0.25">
      <c r="A984" s="5">
        <f>ROUND((Online_RAW!B984-General!$B$10)*24,3)</f>
        <v>16.367000000000001</v>
      </c>
      <c r="B984" s="5">
        <f>General!$B$12+Online_ANA!K984/1000+Online_ANA!L984/1000+Online_ANA!M984/1000/General!$B$22-SUM($P$2:P984)/1000/General!$B$24+SUM($Q$2:Q984)/1000/General!$B$24</f>
        <v>1.1432350492119447</v>
      </c>
      <c r="C984" s="5">
        <f>Online_RAW!K984</f>
        <v>19.844999999999999</v>
      </c>
      <c r="D984" s="5">
        <f>Online_RAW!J984</f>
        <v>0.91</v>
      </c>
      <c r="E984" s="5">
        <f>(1-F984/100-G984/100)/(1-C984/100-D984/100-General!$B$17/100)</f>
        <v>0.99724924975473228</v>
      </c>
      <c r="F984" s="5">
        <f>N984*General!$B$14/(N984+O984)+O984*100/(N984+O984)</f>
        <v>21.364770520043422</v>
      </c>
      <c r="G984" s="5">
        <f>N984*General!$B$15/(N984+O984)</f>
        <v>3.9714762363614431E-2</v>
      </c>
      <c r="H984" s="5">
        <f>(N984+O984)*(1/General!$B$20)*((F984/100)-E984*(C984/100))*1000/B984</f>
        <v>110.60390317678566</v>
      </c>
      <c r="I984" s="5">
        <f>(N984+O984)*(1/General!$B$20)*((D984/100)*E984-(G984/100))*1000/B984</f>
        <v>60.96454030338095</v>
      </c>
      <c r="J984" s="5">
        <f t="shared" si="15"/>
        <v>0.55119700618464817</v>
      </c>
      <c r="K984" s="5">
        <f>MAX(Online_RAW!$L$2-Online_RAW!L984,0)</f>
        <v>0</v>
      </c>
      <c r="L984" s="5">
        <f>0.0039*(Online_RAW!M984)</f>
        <v>33.844200000000001</v>
      </c>
      <c r="M984" s="10">
        <f>Online_RAW!$N$2-Online_RAW!N984</f>
        <v>32.036025641019478</v>
      </c>
      <c r="N984" s="5">
        <f>Online_RAW!C984*60</f>
        <v>178.73660869565219</v>
      </c>
      <c r="O984" s="5">
        <f>MAX(0, Online_RAW!D984*60)</f>
        <v>1.283714285714286</v>
      </c>
      <c r="P984" s="5">
        <f>_xlfn.IFNA(VLOOKUP(A984,Sampling!$D$7:$E$14,2,FALSE),0)</f>
        <v>0</v>
      </c>
      <c r="Q984">
        <f>_xlfn.IFNA(VLOOKUP(A984,Refill!$D$6:$G$8,2,FALSE),0)</f>
        <v>0</v>
      </c>
    </row>
    <row r="985" spans="1:17" x14ac:dyDescent="0.25">
      <c r="A985" s="5">
        <f>ROUND((Online_RAW!B985-General!$B$10)*24,3)</f>
        <v>16.382999999999999</v>
      </c>
      <c r="B985" s="5">
        <f>General!$B$12+Online_ANA!K985/1000+Online_ANA!L985/1000+Online_ANA!M985/1000/General!$B$22-SUM($P$2:P985)/1000/General!$B$24+SUM($Q$2:Q985)/1000/General!$B$24</f>
        <v>1.1435720211329912</v>
      </c>
      <c r="C985" s="5">
        <f>Online_RAW!K985</f>
        <v>19.895</v>
      </c>
      <c r="D985" s="5">
        <f>Online_RAW!J985</f>
        <v>0.91666666666666696</v>
      </c>
      <c r="E985" s="5">
        <f>(1-F985/100-G985/100)/(1-C985/100-D985/100-General!$B$17/100)</f>
        <v>0.9972621966192533</v>
      </c>
      <c r="F985" s="5">
        <f>N985*General!$B$14/(N985+O985)+O985*100/(N985+O985)</f>
        <v>21.420289712244291</v>
      </c>
      <c r="G985" s="5">
        <f>N985*General!$B$15/(N985+O985)</f>
        <v>3.9686722367553391E-2</v>
      </c>
      <c r="H985" s="5">
        <f>(N985+O985)*(1/General!$B$20)*((F985/100)-E985*(C985/100))*1000/B985</f>
        <v>110.93717893887049</v>
      </c>
      <c r="I985" s="5">
        <f>(N985+O985)*(1/General!$B$20)*((D985/100)*E985-(G985/100))*1000/B985</f>
        <v>61.408929787890195</v>
      </c>
      <c r="J985" s="5">
        <f t="shared" si="15"/>
        <v>0.55354688459969081</v>
      </c>
      <c r="K985" s="5">
        <f>MAX(Online_RAW!$L$2-Online_RAW!L985,0)</f>
        <v>0</v>
      </c>
      <c r="L985" s="5">
        <f>0.0039*(Online_RAW!M985)</f>
        <v>33.948200000000128</v>
      </c>
      <c r="M985" s="10">
        <f>Online_RAW!$N$2-Online_RAW!N985</f>
        <v>32.289965034960005</v>
      </c>
      <c r="N985" s="5">
        <f>Online_RAW!C985*60</f>
        <v>178.58895652173902</v>
      </c>
      <c r="O985" s="5">
        <f>MAX(0, Online_RAW!D985*60)</f>
        <v>1.4097391304347799</v>
      </c>
      <c r="P985" s="5">
        <f>_xlfn.IFNA(VLOOKUP(A985,Sampling!$D$7:$E$14,2,FALSE),0)</f>
        <v>0</v>
      </c>
      <c r="Q985">
        <f>_xlfn.IFNA(VLOOKUP(A985,Refill!$D$6:$G$8,2,FALSE),0)</f>
        <v>0</v>
      </c>
    </row>
    <row r="986" spans="1:17" x14ac:dyDescent="0.25">
      <c r="A986" s="5">
        <f>ROUND((Online_RAW!B986-General!$B$10)*24,3)</f>
        <v>16.399999999999999</v>
      </c>
      <c r="B986" s="5">
        <f>General!$B$12+Online_ANA!K986/1000+Online_ANA!L986/1000+Online_ANA!M986/1000/General!$B$22-SUM($P$2:P986)/1000/General!$B$24+SUM($Q$2:Q986)/1000/General!$B$24</f>
        <v>1.143874356579202</v>
      </c>
      <c r="C986" s="5">
        <f>Online_RAW!K986</f>
        <v>19.934999999999999</v>
      </c>
      <c r="D986" s="5">
        <f>Online_RAW!J986</f>
        <v>0.92</v>
      </c>
      <c r="E986" s="5">
        <f>(1-F986/100-G986/100)/(1-C986/100-D986/100-General!$B$17/100)</f>
        <v>0.99713256067970646</v>
      </c>
      <c r="F986" s="5">
        <f>N986*General!$B$14/(N986+O986)+O986*100/(N986+O986)</f>
        <v>21.473735344136099</v>
      </c>
      <c r="G986" s="5">
        <f>N986*General!$B$15/(N986+O986)</f>
        <v>3.965972962417369E-2</v>
      </c>
      <c r="H986" s="5">
        <f>(N986+O986)*(1/General!$B$20)*((F986/100)-E986*(C986/100))*1000/B986</f>
        <v>112.0481617962276</v>
      </c>
      <c r="I986" s="5">
        <f>(N986+O986)*(1/General!$B$20)*((D986/100)*E986-(G986/100))*1000/B986</f>
        <v>61.623572836054436</v>
      </c>
      <c r="J986" s="5">
        <f t="shared" si="15"/>
        <v>0.54997397412127069</v>
      </c>
      <c r="K986" s="5">
        <f>MAX(Online_RAW!$L$2-Online_RAW!L986,0)</f>
        <v>0</v>
      </c>
      <c r="L986" s="5">
        <f>0.0039*(Online_RAW!M986)</f>
        <v>34.007999999999996</v>
      </c>
      <c r="M986" s="10">
        <f>Online_RAW!$N$2-Online_RAW!N986</f>
        <v>32.55432867133004</v>
      </c>
      <c r="N986" s="5">
        <f>Online_RAW!C986*60</f>
        <v>178.47900000000001</v>
      </c>
      <c r="O986" s="5">
        <f>MAX(0, Online_RAW!D986*60)</f>
        <v>1.5313043478260879</v>
      </c>
      <c r="P986" s="5">
        <f>_xlfn.IFNA(VLOOKUP(A986,Sampling!$D$7:$E$14,2,FALSE),0)</f>
        <v>0</v>
      </c>
      <c r="Q986">
        <f>_xlfn.IFNA(VLOOKUP(A986,Refill!$D$6:$G$8,2,FALSE),0)</f>
        <v>0</v>
      </c>
    </row>
    <row r="987" spans="1:17" x14ac:dyDescent="0.25">
      <c r="A987" s="5">
        <f>ROUND((Online_RAW!B987-General!$B$10)*24,3)</f>
        <v>16.417000000000002</v>
      </c>
      <c r="B987" s="5">
        <f>General!$B$12+Online_ANA!K987/1000+Online_ANA!L987/1000+Online_ANA!M987/1000/General!$B$22-SUM($P$2:P987)/1000/General!$B$24+SUM($Q$2:Q987)/1000/General!$B$24</f>
        <v>1.1440590938602662</v>
      </c>
      <c r="C987" s="5">
        <f>Online_RAW!K987</f>
        <v>19.984999999999999</v>
      </c>
      <c r="D987" s="5">
        <f>Online_RAW!J987</f>
        <v>0.92</v>
      </c>
      <c r="E987" s="5">
        <f>(1-F987/100-G987/100)/(1-C987/100-D987/100-General!$B$17/100)</f>
        <v>0.9976510972901973</v>
      </c>
      <c r="F987" s="5">
        <f>N987*General!$B$14/(N987+O987)+O987*100/(N987+O987)</f>
        <v>21.482807267545425</v>
      </c>
      <c r="G987" s="5">
        <f>N987*General!$B$15/(N987+O987)</f>
        <v>3.9655147844674027E-2</v>
      </c>
      <c r="H987" s="5">
        <f>(N987+O987)*(1/General!$B$20)*((F987/100)-E987*(C987/100))*1000/B987</f>
        <v>108.37503431342526</v>
      </c>
      <c r="I987" s="5">
        <f>(N987+O987)*(1/General!$B$20)*((D987/100)*E987-(G987/100))*1000/B987</f>
        <v>61.61074653311519</v>
      </c>
      <c r="J987" s="5">
        <f t="shared" si="15"/>
        <v>0.56849575110568606</v>
      </c>
      <c r="K987" s="5">
        <f>MAX(Online_RAW!$L$2-Online_RAW!L987,0)</f>
        <v>0</v>
      </c>
      <c r="L987" s="5">
        <f>0.0039*(Online_RAW!M987)</f>
        <v>34.007999999999996</v>
      </c>
      <c r="M987" s="10">
        <f>Online_RAW!$N$2-Online_RAW!N987</f>
        <v>32.755692307689969</v>
      </c>
      <c r="N987" s="5">
        <f>Online_RAW!C987*60</f>
        <v>178.35218181818161</v>
      </c>
      <c r="O987" s="5">
        <f>MAX(0, Online_RAW!D987*60)</f>
        <v>1.5510000000000002</v>
      </c>
      <c r="P987" s="5">
        <f>_xlfn.IFNA(VLOOKUP(A987,Sampling!$D$7:$E$14,2,FALSE),0)</f>
        <v>0</v>
      </c>
      <c r="Q987">
        <f>_xlfn.IFNA(VLOOKUP(A987,Refill!$D$6:$G$8,2,FALSE),0)</f>
        <v>0</v>
      </c>
    </row>
    <row r="988" spans="1:17" x14ac:dyDescent="0.25">
      <c r="A988" s="5">
        <f>ROUND((Online_RAW!B988-General!$B$10)*24,3)</f>
        <v>16.433</v>
      </c>
      <c r="B988" s="5">
        <f>General!$B$12+Online_ANA!K988/1000+Online_ANA!L988/1000+Online_ANA!M988/1000/General!$B$22-SUM($P$2:P988)/1000/General!$B$24+SUM($Q$2:Q988)/1000/General!$B$24</f>
        <v>1.1443229162099084</v>
      </c>
      <c r="C988" s="5">
        <f>Online_RAW!K988</f>
        <v>20.024999999999999</v>
      </c>
      <c r="D988" s="5">
        <f>Online_RAW!J988</f>
        <v>0.92500000000000004</v>
      </c>
      <c r="E988" s="5">
        <f>(1-F988/100-G988/100)/(1-C988/100-D988/100-General!$B$17/100)</f>
        <v>0.99844154578334343</v>
      </c>
      <c r="F988" s="5">
        <f>N988*General!$B$14/(N988+O988)+O988*100/(N988+O988)</f>
        <v>21.465549918690147</v>
      </c>
      <c r="G988" s="5">
        <f>N988*General!$B$15/(N988+O988)</f>
        <v>3.9663863677429217E-2</v>
      </c>
      <c r="H988" s="5">
        <f>(N988+O988)*(1/General!$B$20)*((F988/100)-E988*(C988/100))*1000/B988</f>
        <v>103.20984604953206</v>
      </c>
      <c r="I988" s="5">
        <f>(N988+O988)*(1/General!$B$20)*((D988/100)*E988-(G988/100))*1000/B988</f>
        <v>61.984799339719146</v>
      </c>
      <c r="J988" s="5">
        <f t="shared" si="15"/>
        <v>0.60057060166499665</v>
      </c>
      <c r="K988" s="5">
        <f>MAX(Online_RAW!$L$2-Online_RAW!L988,0)</f>
        <v>0</v>
      </c>
      <c r="L988" s="5">
        <f>0.0039*(Online_RAW!M988)</f>
        <v>34.077224999999999</v>
      </c>
      <c r="M988" s="10">
        <f>Online_RAW!$N$2-Online_RAW!N988</f>
        <v>32.967803418800031</v>
      </c>
      <c r="N988" s="5">
        <f>Online_RAW!C988*60</f>
        <v>178.35599999999999</v>
      </c>
      <c r="O988" s="5">
        <f>MAX(0, Online_RAW!D988*60)</f>
        <v>1.5115000000000018</v>
      </c>
      <c r="P988" s="5">
        <f>_xlfn.IFNA(VLOOKUP(A988,Sampling!$D$7:$E$14,2,FALSE),0)</f>
        <v>0</v>
      </c>
      <c r="Q988">
        <f>_xlfn.IFNA(VLOOKUP(A988,Refill!$D$6:$G$8,2,FALSE),0)</f>
        <v>0</v>
      </c>
    </row>
    <row r="989" spans="1:17" x14ac:dyDescent="0.25">
      <c r="A989" s="5">
        <f>ROUND((Online_RAW!B989-General!$B$10)*24,3)</f>
        <v>16.45</v>
      </c>
      <c r="B989" s="5">
        <f>General!$B$12+Online_ANA!K989/1000+Online_ANA!L989/1000+Online_ANA!M989/1000/General!$B$22-SUM($P$2:P989)/1000/General!$B$24+SUM($Q$2:Q989)/1000/General!$B$24</f>
        <v>1.1446176950835047</v>
      </c>
      <c r="C989" s="5">
        <f>Online_RAW!K989</f>
        <v>20.024999999999999</v>
      </c>
      <c r="D989" s="5">
        <f>Online_RAW!J989</f>
        <v>0.92500000000000004</v>
      </c>
      <c r="E989" s="5">
        <f>(1-F989/100-G989/100)/(1-C989/100-D989/100-General!$B$17/100)</f>
        <v>0.99840546583976508</v>
      </c>
      <c r="F989" s="5">
        <f>N989*General!$B$14/(N989+O989)+O989*100/(N989+O989)</f>
        <v>21.468387860019661</v>
      </c>
      <c r="G989" s="5">
        <f>N989*General!$B$15/(N989+O989)</f>
        <v>3.966243037372745E-2</v>
      </c>
      <c r="H989" s="5">
        <f>(N989+O989)*(1/General!$B$20)*((F989/100)-E989*(C989/100))*1000/B989</f>
        <v>103.4721753964358</v>
      </c>
      <c r="I989" s="5">
        <f>(N989+O989)*(1/General!$B$20)*((D989/100)*E989-(G989/100))*1000/B989</f>
        <v>61.99013596468356</v>
      </c>
      <c r="J989" s="5">
        <f t="shared" si="15"/>
        <v>0.59909957171750805</v>
      </c>
      <c r="K989" s="5">
        <f>MAX(Online_RAW!$L$2-Online_RAW!L989,0)</f>
        <v>0</v>
      </c>
      <c r="L989" s="5">
        <f>0.0039*(Online_RAW!M989)</f>
        <v>34.171799999999998</v>
      </c>
      <c r="M989" s="10">
        <f>Online_RAW!$N$2-Online_RAW!N989</f>
        <v>33.186025641020024</v>
      </c>
      <c r="N989" s="5">
        <f>Online_RAW!C989*60</f>
        <v>178.41730434782579</v>
      </c>
      <c r="O989" s="5">
        <f>MAX(0, Online_RAW!D989*60)</f>
        <v>1.518521739130434</v>
      </c>
      <c r="P989" s="5">
        <f>_xlfn.IFNA(VLOOKUP(A989,Sampling!$D$7:$E$14,2,FALSE),0)</f>
        <v>0</v>
      </c>
      <c r="Q989">
        <f>_xlfn.IFNA(VLOOKUP(A989,Refill!$D$6:$G$8,2,FALSE),0)</f>
        <v>0</v>
      </c>
    </row>
    <row r="990" spans="1:17" x14ac:dyDescent="0.25">
      <c r="A990" s="5">
        <f>ROUND((Online_RAW!B990-General!$B$10)*24,3)</f>
        <v>16.466999999999999</v>
      </c>
      <c r="B990" s="5">
        <f>General!$B$12+Online_ANA!K990/1000+Online_ANA!L990/1000+Online_ANA!M990/1000/General!$B$22-SUM($P$2:P990)/1000/General!$B$24+SUM($Q$2:Q990)/1000/General!$B$24</f>
        <v>1.1448256461538442</v>
      </c>
      <c r="C990" s="5">
        <f>Online_RAW!K990</f>
        <v>20.03</v>
      </c>
      <c r="D990" s="5">
        <f>Online_RAW!J990</f>
        <v>0.93</v>
      </c>
      <c r="E990" s="5">
        <f>(1-F990/100-G990/100)/(1-C990/100-D990/100-General!$B$17/100)</f>
        <v>0.99839287299057966</v>
      </c>
      <c r="F990" s="5">
        <f>N990*General!$B$14/(N990+O990)+O990*100/(N990+O990)</f>
        <v>21.479367349845596</v>
      </c>
      <c r="G990" s="5">
        <f>N990*General!$B$15/(N990+O990)</f>
        <v>3.9656885176845659E-2</v>
      </c>
      <c r="H990" s="5">
        <f>(N990+O990)*(1/General!$B$20)*((F990/100)-E990*(C990/100))*1000/B990</f>
        <v>103.92073409873275</v>
      </c>
      <c r="I990" s="5">
        <f>(N990+O990)*(1/General!$B$20)*((D990/100)*E990-(G990/100))*1000/B990</f>
        <v>62.346381826801803</v>
      </c>
      <c r="J990" s="5">
        <f t="shared" si="15"/>
        <v>0.59994169948383835</v>
      </c>
      <c r="K990" s="5">
        <f>MAX(Online_RAW!$L$2-Online_RAW!L990,0)</f>
        <v>0</v>
      </c>
      <c r="L990" s="5">
        <f>0.0039*(Online_RAW!M990)</f>
        <v>34.171799999999998</v>
      </c>
      <c r="M990" s="10">
        <f>Online_RAW!$N$2-Online_RAW!N990</f>
        <v>33.412692307690122</v>
      </c>
      <c r="N990" s="5">
        <f>Online_RAW!C990*60</f>
        <v>178.44354545454541</v>
      </c>
      <c r="O990" s="5">
        <f>MAX(0, Online_RAW!D990*60)</f>
        <v>1.543909090909092</v>
      </c>
      <c r="P990" s="5">
        <f>_xlfn.IFNA(VLOOKUP(A990,Sampling!$D$7:$E$14,2,FALSE),0)</f>
        <v>0</v>
      </c>
      <c r="Q990">
        <f>_xlfn.IFNA(VLOOKUP(A990,Refill!$D$6:$G$8,2,FALSE),0)</f>
        <v>0</v>
      </c>
    </row>
    <row r="991" spans="1:17" x14ac:dyDescent="0.25">
      <c r="A991" s="5">
        <f>ROUND((Online_RAW!B991-General!$B$10)*24,3)</f>
        <v>16.483000000000001</v>
      </c>
      <c r="B991" s="5">
        <f>General!$B$12+Online_ANA!K991/1000+Online_ANA!L991/1000+Online_ANA!M991/1000/General!$B$22-SUM($P$2:P991)/1000/General!$B$24+SUM($Q$2:Q991)/1000/General!$B$24</f>
        <v>1.1450618693517429</v>
      </c>
      <c r="C991" s="5">
        <f>Online_RAW!K991</f>
        <v>20.03</v>
      </c>
      <c r="D991" s="5">
        <f>Online_RAW!J991</f>
        <v>0.93</v>
      </c>
      <c r="E991" s="5">
        <f>(1-F991/100-G991/100)/(1-C991/100-D991/100-General!$B$17/100)</f>
        <v>0.99736057712402826</v>
      </c>
      <c r="F991" s="5">
        <f>N991*General!$B$14/(N991+O991)+O991*100/(N991+O991)</f>
        <v>21.560554352193627</v>
      </c>
      <c r="G991" s="5">
        <f>N991*General!$B$15/(N991+O991)</f>
        <v>3.9615881640306244E-2</v>
      </c>
      <c r="H991" s="5">
        <f>(N991+O991)*(1/General!$B$20)*((F991/100)-E991*(C991/100))*1000/B991</f>
        <v>111.06664743792396</v>
      </c>
      <c r="I991" s="5">
        <f>(N991+O991)*(1/General!$B$20)*((D991/100)*E991-(G991/100))*1000/B991</f>
        <v>62.28241631799068</v>
      </c>
      <c r="J991" s="5">
        <f t="shared" si="15"/>
        <v>0.56076615036751531</v>
      </c>
      <c r="K991" s="5">
        <f>MAX(Online_RAW!$L$2-Online_RAW!L991,0)</f>
        <v>0</v>
      </c>
      <c r="L991" s="5">
        <f>0.0039*(Online_RAW!M991)</f>
        <v>34.245899999999999</v>
      </c>
      <c r="M991" s="10">
        <f>Online_RAW!$N$2-Online_RAW!N991</f>
        <v>33.589406593399872</v>
      </c>
      <c r="N991" s="5">
        <f>Online_RAW!C991*60</f>
        <v>178.29724999999979</v>
      </c>
      <c r="O991" s="5">
        <f>MAX(0, Online_RAW!D991*60)</f>
        <v>1.7287826086956539</v>
      </c>
      <c r="P991" s="5">
        <f>_xlfn.IFNA(VLOOKUP(A991,Sampling!$D$7:$E$14,2,FALSE),0)</f>
        <v>0</v>
      </c>
      <c r="Q991">
        <f>_xlfn.IFNA(VLOOKUP(A991,Refill!$D$6:$G$8,2,FALSE),0)</f>
        <v>0</v>
      </c>
    </row>
    <row r="992" spans="1:17" x14ac:dyDescent="0.25">
      <c r="A992" s="5">
        <f>ROUND((Online_RAW!B992-General!$B$10)*24,3)</f>
        <v>16.5</v>
      </c>
      <c r="B992" s="5">
        <f>General!$B$12+Online_ANA!K992/1000+Online_ANA!L992/1000+Online_ANA!M992/1000/General!$B$22-SUM($P$2:P992)/1000/General!$B$24+SUM($Q$2:Q992)/1000/General!$B$24</f>
        <v>1.1453787804046054</v>
      </c>
      <c r="C992" s="5">
        <f>Online_RAW!K992</f>
        <v>20.059999999999999</v>
      </c>
      <c r="D992" s="5">
        <f>Online_RAW!J992</f>
        <v>0.93</v>
      </c>
      <c r="E992" s="5">
        <f>(1-F992/100-G992/100)/(1-C992/100-D992/100-General!$B$17/100)</f>
        <v>0.99693382651135698</v>
      </c>
      <c r="F992" s="5">
        <f>N992*General!$B$14/(N992+O992)+O992*100/(N992+O992)</f>
        <v>21.624040147239945</v>
      </c>
      <c r="G992" s="5">
        <f>N992*General!$B$15/(N992+O992)</f>
        <v>3.958381810745458E-2</v>
      </c>
      <c r="H992" s="5">
        <f>(N992+O992)*(1/General!$B$20)*((F992/100)-E992*(C992/100))*1000/B992</f>
        <v>113.90703996894729</v>
      </c>
      <c r="I992" s="5">
        <f>(N992+O992)*(1/General!$B$20)*((D992/100)*E992-(G992/100))*1000/B992</f>
        <v>62.194341013582331</v>
      </c>
      <c r="J992" s="5">
        <f t="shared" si="15"/>
        <v>0.54600963233297439</v>
      </c>
      <c r="K992" s="5">
        <f>MAX(Online_RAW!$L$2-Online_RAW!L992,0)</f>
        <v>0</v>
      </c>
      <c r="L992" s="5">
        <f>0.0039*(Online_RAW!M992)</f>
        <v>34.430499999999867</v>
      </c>
      <c r="M992" s="10">
        <f>Online_RAW!$N$2-Online_RAW!N992</f>
        <v>33.733625641019898</v>
      </c>
      <c r="N992" s="5">
        <f>Online_RAW!C992*60</f>
        <v>178.0233913043478</v>
      </c>
      <c r="O992" s="5">
        <f>MAX(0, Online_RAW!D992*60)</f>
        <v>1.87172727272727</v>
      </c>
      <c r="P992" s="5">
        <f>_xlfn.IFNA(VLOOKUP(A992,Sampling!$D$7:$E$14,2,FALSE),0)</f>
        <v>0</v>
      </c>
      <c r="Q992">
        <f>_xlfn.IFNA(VLOOKUP(A992,Refill!$D$6:$G$8,2,FALSE),0)</f>
        <v>0</v>
      </c>
    </row>
    <row r="993" spans="1:17" x14ac:dyDescent="0.25">
      <c r="A993" s="5">
        <f>ROUND((Online_RAW!B993-General!$B$10)*24,3)</f>
        <v>16.516999999999999</v>
      </c>
      <c r="B993" s="5">
        <f>General!$B$12+Online_ANA!K993/1000+Online_ANA!L993/1000+Online_ANA!M993/1000/General!$B$22-SUM($P$2:P993)/1000/General!$B$24+SUM($Q$2:Q993)/1000/General!$B$24</f>
        <v>1.1456721434015504</v>
      </c>
      <c r="C993" s="5">
        <f>Online_RAW!K993</f>
        <v>20.114999999999998</v>
      </c>
      <c r="D993" s="5">
        <f>Online_RAW!J993</f>
        <v>0.93500000000000005</v>
      </c>
      <c r="E993" s="5">
        <f>(1-F993/100-G993/100)/(1-C993/100-D993/100-General!$B$17/100)</f>
        <v>0.99720752228321385</v>
      </c>
      <c r="F993" s="5">
        <f>N993*General!$B$14/(N993+O993)+O993*100/(N993+O993)</f>
        <v>21.662385688132442</v>
      </c>
      <c r="G993" s="5">
        <f>N993*General!$B$15/(N993+O993)</f>
        <v>3.9564451672660386E-2</v>
      </c>
      <c r="H993" s="5">
        <f>(N993+O993)*(1/General!$B$20)*((F993/100)-E993*(C993/100))*1000/B993</f>
        <v>112.3846887022292</v>
      </c>
      <c r="I993" s="5">
        <f>(N993+O993)*(1/General!$B$20)*((D993/100)*E993-(G993/100))*1000/B993</f>
        <v>62.573299005638042</v>
      </c>
      <c r="J993" s="5">
        <f t="shared" si="15"/>
        <v>0.5567777935607422</v>
      </c>
      <c r="K993" s="5">
        <f>MAX(Online_RAW!$L$2-Online_RAW!L993,0)</f>
        <v>0</v>
      </c>
      <c r="L993" s="5">
        <f>0.0039*(Online_RAW!M993)</f>
        <v>34.491599999999998</v>
      </c>
      <c r="M993" s="10">
        <f>Online_RAW!$N$2-Online_RAW!N993</f>
        <v>33.986792307689939</v>
      </c>
      <c r="N993" s="5">
        <f>Online_RAW!C993*60</f>
        <v>178.0113913043478</v>
      </c>
      <c r="O993" s="5">
        <f>MAX(0, Online_RAW!D993*60)</f>
        <v>1.9596521739130441</v>
      </c>
      <c r="P993" s="5">
        <f>_xlfn.IFNA(VLOOKUP(A993,Sampling!$D$7:$E$14,2,FALSE),0)</f>
        <v>0</v>
      </c>
      <c r="Q993">
        <f>_xlfn.IFNA(VLOOKUP(A993,Refill!$D$6:$G$8,2,FALSE),0)</f>
        <v>0</v>
      </c>
    </row>
    <row r="994" spans="1:17" x14ac:dyDescent="0.25">
      <c r="A994" s="5">
        <f>ROUND((Online_RAW!B994-General!$B$10)*24,3)</f>
        <v>16.533000000000001</v>
      </c>
      <c r="B994" s="5">
        <f>General!$B$12+Online_ANA!K994/1000+Online_ANA!L994/1000+Online_ANA!M994/1000/General!$B$22-SUM($P$2:P994)/1000/General!$B$24+SUM($Q$2:Q994)/1000/General!$B$24</f>
        <v>1.1458924053936881</v>
      </c>
      <c r="C994" s="5">
        <f>Online_RAW!K994</f>
        <v>20.16</v>
      </c>
      <c r="D994" s="5">
        <f>Online_RAW!J994</f>
        <v>0.94</v>
      </c>
      <c r="E994" s="5">
        <f>(1-F994/100-G994/100)/(1-C994/100-D994/100-General!$B$17/100)</f>
        <v>0.99828260015459291</v>
      </c>
      <c r="F994" s="5">
        <f>N994*General!$B$14/(N994+O994)+O994*100/(N994+O994)</f>
        <v>21.627870166038054</v>
      </c>
      <c r="G994" s="5">
        <f>N994*General!$B$15/(N994+O994)</f>
        <v>3.9581883754526231E-2</v>
      </c>
      <c r="H994" s="5">
        <f>(N994+O994)*(1/General!$B$20)*((F994/100)-E994*(C994/100))*1000/B994</f>
        <v>105.32021452908208</v>
      </c>
      <c r="I994" s="5">
        <f>(N994+O994)*(1/General!$B$20)*((D994/100)*E994-(G994/100))*1000/B994</f>
        <v>63.00342710949981</v>
      </c>
      <c r="J994" s="5">
        <f t="shared" si="15"/>
        <v>0.59820830589081897</v>
      </c>
      <c r="K994" s="5">
        <f>MAX(Online_RAW!$L$2-Online_RAW!L994,0)</f>
        <v>0</v>
      </c>
      <c r="L994" s="5">
        <f>0.0039*(Online_RAW!M994)</f>
        <v>34.518899999999995</v>
      </c>
      <c r="M994" s="10">
        <f>Online_RAW!$N$2-Online_RAW!N994</f>
        <v>34.197120879120121</v>
      </c>
      <c r="N994" s="5">
        <f>Online_RAW!C994*60</f>
        <v>178.1553913043478</v>
      </c>
      <c r="O994" s="5">
        <f>MAX(0, Online_RAW!D994*60)</f>
        <v>1.881913043478264</v>
      </c>
      <c r="P994" s="5">
        <f>_xlfn.IFNA(VLOOKUP(A994,Sampling!$D$7:$E$14,2,FALSE),0)</f>
        <v>0</v>
      </c>
      <c r="Q994">
        <f>_xlfn.IFNA(VLOOKUP(A994,Refill!$D$6:$G$8,2,FALSE),0)</f>
        <v>0</v>
      </c>
    </row>
    <row r="995" spans="1:17" x14ac:dyDescent="0.25">
      <c r="A995" s="5">
        <f>ROUND((Online_RAW!B995-General!$B$10)*24,3)</f>
        <v>16.55</v>
      </c>
      <c r="B995" s="5">
        <f>General!$B$12+Online_ANA!K995/1000+Online_ANA!L995/1000+Online_ANA!M995/1000/General!$B$22-SUM($P$2:P995)/1000/General!$B$24+SUM($Q$2:Q995)/1000/General!$B$24</f>
        <v>1.1461887476828989</v>
      </c>
      <c r="C995" s="5">
        <f>Online_RAW!K995</f>
        <v>20.16</v>
      </c>
      <c r="D995" s="5">
        <f>Online_RAW!J995</f>
        <v>0.94499999999999995</v>
      </c>
      <c r="E995" s="5">
        <f>(1-F995/100-G995/100)/(1-C995/100-D995/100-General!$B$17/100)</f>
        <v>0.99850651279973279</v>
      </c>
      <c r="F995" s="5">
        <f>N995*General!$B$14/(N995+O995)+O995*100/(N995+O995)</f>
        <v>21.615286520803288</v>
      </c>
      <c r="G995" s="5">
        <f>N995*General!$B$15/(N995+O995)</f>
        <v>3.9588239130907435E-2</v>
      </c>
      <c r="H995" s="5">
        <f>(N995+O995)*(1/General!$B$20)*((F995/100)-E995*(C995/100))*1000/B995</f>
        <v>104.06040609404728</v>
      </c>
      <c r="I995" s="5">
        <f>(N995+O995)*(1/General!$B$20)*((D995/100)*E995-(G995/100))*1000/B995</f>
        <v>63.330384332073024</v>
      </c>
      <c r="J995" s="5">
        <f t="shared" si="15"/>
        <v>0.60859251572434336</v>
      </c>
      <c r="K995" s="5">
        <f>MAX(Online_RAW!$L$2-Online_RAW!L995,0)</f>
        <v>0</v>
      </c>
      <c r="L995" s="5">
        <f>0.0039*(Online_RAW!M995)</f>
        <v>34.616399999999999</v>
      </c>
      <c r="M995" s="10">
        <f>Online_RAW!$N$2-Online_RAW!N995</f>
        <v>34.413858974359755</v>
      </c>
      <c r="N995" s="5">
        <f>Online_RAW!C995*60</f>
        <v>178.12513043478239</v>
      </c>
      <c r="O995" s="5">
        <f>MAX(0, Online_RAW!D995*60)</f>
        <v>1.852695652173912</v>
      </c>
      <c r="P995" s="5">
        <f>_xlfn.IFNA(VLOOKUP(A995,Sampling!$D$7:$E$14,2,FALSE),0)</f>
        <v>0</v>
      </c>
      <c r="Q995">
        <f>_xlfn.IFNA(VLOOKUP(A995,Refill!$D$6:$G$8,2,FALSE),0)</f>
        <v>0</v>
      </c>
    </row>
    <row r="996" spans="1:17" x14ac:dyDescent="0.25">
      <c r="A996" s="5">
        <f>ROUND((Online_RAW!B996-General!$B$10)*24,3)</f>
        <v>16.567</v>
      </c>
      <c r="B996" s="5">
        <f>General!$B$12+Online_ANA!K996/1000+Online_ANA!L996/1000+Online_ANA!M996/1000/General!$B$22-SUM($P$2:P996)/1000/General!$B$24+SUM($Q$2:Q996)/1000/General!$B$24</f>
        <v>1.1464296589978806</v>
      </c>
      <c r="C996" s="5">
        <f>Online_RAW!K996</f>
        <v>20.164999999999999</v>
      </c>
      <c r="D996" s="5">
        <f>Online_RAW!J996</f>
        <v>0.94499999999999995</v>
      </c>
      <c r="E996" s="5">
        <f>(1-F996/100-G996/100)/(1-C996/100-D996/100-General!$B$17/100)</f>
        <v>0.99755568633120828</v>
      </c>
      <c r="F996" s="5">
        <f>N996*General!$B$14/(N996+O996)+O996*100/(N996+O996)</f>
        <v>21.694918556370084</v>
      </c>
      <c r="G996" s="5">
        <f>N996*General!$B$15/(N996+O996)</f>
        <v>3.9548020931126228E-2</v>
      </c>
      <c r="H996" s="5">
        <f>(N996+O996)*(1/General!$B$20)*((F996/100)-E996*(C996/100))*1000/B996</f>
        <v>110.59837111627634</v>
      </c>
      <c r="I996" s="5">
        <f>(N996+O996)*(1/General!$B$20)*((D996/100)*E996-(G996/100))*1000/B996</f>
        <v>63.250715858689098</v>
      </c>
      <c r="J996" s="5">
        <f t="shared" si="15"/>
        <v>0.57189554620285665</v>
      </c>
      <c r="K996" s="5">
        <f>MAX(Online_RAW!$L$2-Online_RAW!L996,0)</f>
        <v>0</v>
      </c>
      <c r="L996" s="5">
        <f>0.0039*(Online_RAW!M996)</f>
        <v>34.6554</v>
      </c>
      <c r="M996" s="10">
        <f>Online_RAW!$N$2-Online_RAW!N996</f>
        <v>34.633942307689722</v>
      </c>
      <c r="N996" s="5">
        <f>Online_RAW!C996*60</f>
        <v>177.92660869565219</v>
      </c>
      <c r="O996" s="5">
        <f>MAX(0, Online_RAW!D996*60)</f>
        <v>2.0334545454545458</v>
      </c>
      <c r="P996" s="5">
        <f>_xlfn.IFNA(VLOOKUP(A996,Sampling!$D$7:$E$14,2,FALSE),0)</f>
        <v>0</v>
      </c>
      <c r="Q996">
        <f>_xlfn.IFNA(VLOOKUP(A996,Refill!$D$6:$G$8,2,FALSE),0)</f>
        <v>0</v>
      </c>
    </row>
    <row r="997" spans="1:17" x14ac:dyDescent="0.25">
      <c r="A997" s="5">
        <f>ROUND((Online_RAW!B997-General!$B$10)*24,3)</f>
        <v>16.582999999999998</v>
      </c>
      <c r="B997" s="5">
        <f>General!$B$12+Online_ANA!K997/1000+Online_ANA!L997/1000+Online_ANA!M997/1000/General!$B$22-SUM($P$2:P997)/1000/General!$B$24+SUM($Q$2:Q997)/1000/General!$B$24</f>
        <v>1.1467243863897523</v>
      </c>
      <c r="C997" s="5">
        <f>Online_RAW!K997</f>
        <v>20.18</v>
      </c>
      <c r="D997" s="5">
        <f>Online_RAW!J997</f>
        <v>0.95</v>
      </c>
      <c r="E997" s="5">
        <f>(1-F997/100-G997/100)/(1-C997/100-D997/100-General!$B$17/100)</f>
        <v>0.9968150216335705</v>
      </c>
      <c r="F997" s="5">
        <f>N997*General!$B$14/(N997+O997)+O997*100/(N997+O997)</f>
        <v>21.7730048524054</v>
      </c>
      <c r="G997" s="5">
        <f>N997*General!$B$15/(N997+O997)</f>
        <v>3.9508583407876059E-2</v>
      </c>
      <c r="H997" s="5">
        <f>(N997+O997)*(1/General!$B$20)*((F997/100)-E997*(C997/100))*1000/B997</f>
        <v>116.02161976403453</v>
      </c>
      <c r="I997" s="5">
        <f>(N997+O997)*(1/General!$B$20)*((D997/100)*E997-(G997/100))*1000/B997</f>
        <v>63.52926724135073</v>
      </c>
      <c r="J997" s="5">
        <f t="shared" si="15"/>
        <v>0.54756404341326159</v>
      </c>
      <c r="K997" s="5">
        <f>MAX(Online_RAW!$L$2-Online_RAW!L997,0)</f>
        <v>0</v>
      </c>
      <c r="L997" s="5">
        <f>0.0039*(Online_RAW!M997)</f>
        <v>34.759400000000127</v>
      </c>
      <c r="M997" s="10">
        <f>Online_RAW!$N$2-Online_RAW!N997</f>
        <v>34.841835164829718</v>
      </c>
      <c r="N997" s="5">
        <f>Online_RAW!C997*60</f>
        <v>177.72704347826101</v>
      </c>
      <c r="O997" s="5">
        <f>MAX(0, Online_RAW!D997*60)</f>
        <v>2.210608695652176</v>
      </c>
      <c r="P997" s="5">
        <f>_xlfn.IFNA(VLOOKUP(A997,Sampling!$D$7:$E$14,2,FALSE),0)</f>
        <v>0</v>
      </c>
      <c r="Q997">
        <f>_xlfn.IFNA(VLOOKUP(A997,Refill!$D$6:$G$8,2,FALSE),0)</f>
        <v>0</v>
      </c>
    </row>
    <row r="998" spans="1:17" x14ac:dyDescent="0.25">
      <c r="A998" s="5">
        <f>ROUND((Online_RAW!B998-General!$B$10)*24,3)</f>
        <v>16.600000000000001</v>
      </c>
      <c r="B998" s="5">
        <f>General!$B$12+Online_ANA!K998/1000+Online_ANA!L998/1000+Online_ANA!M998/1000/General!$B$22-SUM($P$2:P998)/1000/General!$B$24+SUM($Q$2:Q998)/1000/General!$B$24</f>
        <v>1.1469949652888349</v>
      </c>
      <c r="C998" s="5">
        <f>Online_RAW!K998</f>
        <v>20.234999999999999</v>
      </c>
      <c r="D998" s="5">
        <f>Online_RAW!J998</f>
        <v>0.95</v>
      </c>
      <c r="E998" s="5">
        <f>(1-F998/100-G998/100)/(1-C998/100-D998/100-General!$B$17/100)</f>
        <v>0.99677139094940415</v>
      </c>
      <c r="F998" s="5">
        <f>N998*General!$B$14/(N998+O998)+O998*100/(N998+O998)</f>
        <v>21.831278983685831</v>
      </c>
      <c r="G998" s="5">
        <f>N998*General!$B$15/(N998+O998)</f>
        <v>3.9479152028441496E-2</v>
      </c>
      <c r="H998" s="5">
        <f>(N998+O998)*(1/General!$B$20)*((F998/100)-E998*(C998/100))*1000/B998</f>
        <v>116.38142782656831</v>
      </c>
      <c r="I998" s="5">
        <f>(N998+O998)*(1/General!$B$20)*((D998/100)*E998-(G998/100))*1000/B998</f>
        <v>63.559295417054905</v>
      </c>
      <c r="J998" s="5">
        <f t="shared" si="15"/>
        <v>0.54612919435711871</v>
      </c>
      <c r="K998" s="5">
        <f>MAX(Online_RAW!$L$2-Online_RAW!L998,0)</f>
        <v>0</v>
      </c>
      <c r="L998" s="5">
        <f>0.0039*(Online_RAW!M998)</f>
        <v>34.815300000000001</v>
      </c>
      <c r="M998" s="10">
        <f>Online_RAW!$N$2-Online_RAW!N998</f>
        <v>35.075835164830096</v>
      </c>
      <c r="N998" s="5">
        <f>Online_RAW!C998*60</f>
        <v>177.72286956521759</v>
      </c>
      <c r="O998" s="5">
        <f>MAX(0, Online_RAW!D998*60)</f>
        <v>2.344695652173912</v>
      </c>
      <c r="P998" s="5">
        <f>_xlfn.IFNA(VLOOKUP(A998,Sampling!$D$7:$E$14,2,FALSE),0)</f>
        <v>0</v>
      </c>
      <c r="Q998">
        <f>_xlfn.IFNA(VLOOKUP(A998,Refill!$D$6:$G$8,2,FALSE),0)</f>
        <v>0</v>
      </c>
    </row>
    <row r="999" spans="1:17" x14ac:dyDescent="0.25">
      <c r="A999" s="5">
        <f>ROUND((Online_RAW!B999-General!$B$10)*24,3)</f>
        <v>16.617000000000001</v>
      </c>
      <c r="B999" s="5">
        <f>General!$B$12+Online_ANA!K999/1000+Online_ANA!L999/1000+Online_ANA!M999/1000/General!$B$22-SUM($P$2:P999)/1000/General!$B$24+SUM($Q$2:Q999)/1000/General!$B$24</f>
        <v>1.1472700635850366</v>
      </c>
      <c r="C999" s="5">
        <f>Online_RAW!K999</f>
        <v>20.295000000000002</v>
      </c>
      <c r="D999" s="5">
        <f>Online_RAW!J999</f>
        <v>0.95</v>
      </c>
      <c r="E999" s="5">
        <f>(1-F999/100-G999/100)/(1-C999/100-D999/100-General!$B$17/100)</f>
        <v>0.99751815286756029</v>
      </c>
      <c r="F999" s="5">
        <f>N999*General!$B$14/(N999+O999)+O999*100/(N999+O999)</f>
        <v>21.832597816493255</v>
      </c>
      <c r="G999" s="5">
        <f>N999*General!$B$15/(N999+O999)</f>
        <v>3.9478485951266025E-2</v>
      </c>
      <c r="H999" s="5">
        <f>(N999+O999)*(1/General!$B$20)*((F999/100)-E999*(C999/100))*1000/B999</f>
        <v>111.15352963009049</v>
      </c>
      <c r="I999" s="5">
        <f>(N999+O999)*(1/General!$B$20)*((D999/100)*E999-(G999/100))*1000/B999</f>
        <v>63.569087660522683</v>
      </c>
      <c r="J999" s="5">
        <f t="shared" si="15"/>
        <v>0.57190345526655983</v>
      </c>
      <c r="K999" s="5">
        <f>MAX(Online_RAW!$L$2-Online_RAW!L999,0)</f>
        <v>0</v>
      </c>
      <c r="L999" s="5">
        <f>0.0039*(Online_RAW!M999)</f>
        <v>34.815300000000001</v>
      </c>
      <c r="M999" s="10">
        <f>Online_RAW!$N$2-Online_RAW!N999</f>
        <v>35.37569230768986</v>
      </c>
      <c r="N999" s="5">
        <f>Online_RAW!C999*60</f>
        <v>177.65086956521759</v>
      </c>
      <c r="O999" s="5">
        <f>MAX(0, Online_RAW!D999*60)</f>
        <v>2.346782608695654</v>
      </c>
      <c r="P999" s="5">
        <f>_xlfn.IFNA(VLOOKUP(A999,Sampling!$D$7:$E$14,2,FALSE),0)</f>
        <v>0</v>
      </c>
      <c r="Q999">
        <f>_xlfn.IFNA(VLOOKUP(A999,Refill!$D$6:$G$8,2,FALSE),0)</f>
        <v>0</v>
      </c>
    </row>
    <row r="1000" spans="1:17" x14ac:dyDescent="0.25">
      <c r="A1000" s="5">
        <f>ROUND((Online_RAW!B1000-General!$B$10)*24,3)</f>
        <v>16.632999999999999</v>
      </c>
      <c r="B1000" s="5">
        <f>General!$B$12+Online_ANA!K1000/1000+Online_ANA!L1000/1000+Online_ANA!M1000/1000/General!$B$22-SUM($P$2:P1000)/1000/General!$B$24+SUM($Q$2:Q1000)/1000/General!$B$24</f>
        <v>1.147514182326844</v>
      </c>
      <c r="C1000" s="5">
        <f>Online_RAW!K1000</f>
        <v>20.32</v>
      </c>
      <c r="D1000" s="5">
        <f>Online_RAW!J1000</f>
        <v>0.96</v>
      </c>
      <c r="E1000" s="5">
        <f>(1-F1000/100-G1000/100)/(1-C1000/100-D1000/100-General!$B$17/100)</f>
        <v>0.99809617093204017</v>
      </c>
      <c r="F1000" s="5">
        <f>N1000*General!$B$14/(N1000+O1000)+O1000*100/(N1000+O1000)</f>
        <v>21.822254249754366</v>
      </c>
      <c r="G1000" s="5">
        <f>N1000*General!$B$15/(N1000+O1000)</f>
        <v>3.9483709974871536E-2</v>
      </c>
      <c r="H1000" s="5">
        <f>(N1000+O1000)*(1/General!$B$20)*((F1000/100)-E1000*(C1000/100))*1000/B1000</f>
        <v>107.84019820386048</v>
      </c>
      <c r="I1000" s="5">
        <f>(N1000+O1000)*(1/General!$B$20)*((D1000/100)*E1000-(G1000/100))*1000/B1000</f>
        <v>64.292937172902597</v>
      </c>
      <c r="J1000" s="5">
        <f t="shared" si="15"/>
        <v>0.59618711986567019</v>
      </c>
      <c r="K1000" s="5">
        <f>MAX(Online_RAW!$L$2-Online_RAW!L1000,0)</f>
        <v>0</v>
      </c>
      <c r="L1000" s="5">
        <f>0.0039*(Online_RAW!M1000)</f>
        <v>34.8855</v>
      </c>
      <c r="M1000" s="10">
        <f>Online_RAW!$N$2-Online_RAW!N1000</f>
        <v>35.565263736260022</v>
      </c>
      <c r="N1000" s="5">
        <f>Online_RAW!C1000*60</f>
        <v>177.67663636363619</v>
      </c>
      <c r="O1000" s="5">
        <f>MAX(0, Online_RAW!D1000*60)</f>
        <v>2.3233043478260882</v>
      </c>
      <c r="P1000" s="5">
        <f>_xlfn.IFNA(VLOOKUP(A1000,Sampling!$D$7:$E$14,2,FALSE),0)</f>
        <v>0</v>
      </c>
      <c r="Q1000">
        <f>_xlfn.IFNA(VLOOKUP(A1000,Refill!$D$6:$G$8,2,FALSE),0)</f>
        <v>0</v>
      </c>
    </row>
    <row r="1001" spans="1:17" x14ac:dyDescent="0.25">
      <c r="A1001" s="5">
        <f>ROUND((Online_RAW!B1001-General!$B$10)*24,3)</f>
        <v>16.649999999999999</v>
      </c>
      <c r="B1001" s="5">
        <f>General!$B$12+Online_ANA!K1001/1000+Online_ANA!L1001/1000+Online_ANA!M1001/1000/General!$B$22-SUM($P$2:P1001)/1000/General!$B$24+SUM($Q$2:Q1001)/1000/General!$B$24</f>
        <v>1.1478124098094586</v>
      </c>
      <c r="C1001" s="5">
        <f>Online_RAW!K1001</f>
        <v>20.324999999999999</v>
      </c>
      <c r="D1001" s="5">
        <f>Online_RAW!J1001</f>
        <v>0.96</v>
      </c>
      <c r="E1001" s="5">
        <f>(1-F1001/100-G1001/100)/(1-C1001/100-D1001/100-General!$B$17/100)</f>
        <v>0.99743285009155203</v>
      </c>
      <c r="F1001" s="5">
        <f>N1001*General!$B$14/(N1001+O1001)+O1001*100/(N1001+O1001)</f>
        <v>21.879199777110188</v>
      </c>
      <c r="G1001" s="5">
        <f>N1001*General!$B$15/(N1001+O1001)</f>
        <v>3.9454949607520107E-2</v>
      </c>
      <c r="H1001" s="5">
        <f>(N1001+O1001)*(1/General!$B$20)*((F1001/100)-E1001*(C1001/100))*1000/B1001</f>
        <v>112.46137176395688</v>
      </c>
      <c r="I1001" s="5">
        <f>(N1001+O1001)*(1/General!$B$20)*((D1001/100)*E1001-(G1001/100))*1000/B1001</f>
        <v>64.2741995075463</v>
      </c>
      <c r="J1001" s="5">
        <f t="shared" si="15"/>
        <v>0.57152245699483595</v>
      </c>
      <c r="K1001" s="5">
        <f>MAX(Online_RAW!$L$2-Online_RAW!L1001,0)</f>
        <v>0</v>
      </c>
      <c r="L1001" s="5">
        <f>0.0039*(Online_RAW!M1001)</f>
        <v>34.979099999999995</v>
      </c>
      <c r="M1001" s="10">
        <f>Online_RAW!$N$2-Online_RAW!N1001</f>
        <v>35.7883076923099</v>
      </c>
      <c r="N1001" s="5">
        <f>Online_RAW!C1001*60</f>
        <v>177.65918181818159</v>
      </c>
      <c r="O1001" s="5">
        <f>MAX(0, Online_RAW!D1001*60)</f>
        <v>2.45427272727273</v>
      </c>
      <c r="P1001" s="5">
        <f>_xlfn.IFNA(VLOOKUP(A1001,Sampling!$D$7:$E$14,2,FALSE),0)</f>
        <v>0</v>
      </c>
      <c r="Q1001">
        <f>_xlfn.IFNA(VLOOKUP(A1001,Refill!$D$6:$G$8,2,FALSE),0)</f>
        <v>0</v>
      </c>
    </row>
    <row r="1002" spans="1:17" x14ac:dyDescent="0.25">
      <c r="A1002" s="5">
        <f>ROUND((Online_RAW!B1002-General!$B$10)*24,3)</f>
        <v>16.667000000000002</v>
      </c>
      <c r="B1002" s="5">
        <f>General!$B$12+Online_ANA!K1002/1000+Online_ANA!L1002/1000+Online_ANA!M1002/1000/General!$B$22-SUM($P$2:P1002)/1000/General!$B$24+SUM($Q$2:Q1002)/1000/General!$B$24</f>
        <v>1.148051868172193</v>
      </c>
      <c r="C1002" s="5">
        <f>Online_RAW!K1002</f>
        <v>20.350000000000001</v>
      </c>
      <c r="D1002" s="5">
        <f>Online_RAW!J1002</f>
        <v>0.96</v>
      </c>
      <c r="E1002" s="5">
        <f>(1-F1002/100-G1002/100)/(1-C1002/100-D1002/100-General!$B$17/100)</f>
        <v>0.99682395232884713</v>
      </c>
      <c r="F1002" s="5">
        <f>N1002*General!$B$14/(N1002+O1002)+O1002*100/(N1002+O1002)</f>
        <v>21.951822976315079</v>
      </c>
      <c r="G1002" s="5">
        <f>N1002*General!$B$15/(N1002+O1002)</f>
        <v>3.9418271224083291E-2</v>
      </c>
      <c r="H1002" s="5">
        <f>(N1002+O1002)*(1/General!$B$20)*((F1002/100)-E1002*(C1002/100))*1000/B1002</f>
        <v>116.53684005739744</v>
      </c>
      <c r="I1002" s="5">
        <f>(N1002+O1002)*(1/General!$B$20)*((D1002/100)*E1002-(G1002/100))*1000/B1002</f>
        <v>64.163946298204223</v>
      </c>
      <c r="J1002" s="5">
        <f t="shared" si="15"/>
        <v>0.55058937814515818</v>
      </c>
      <c r="K1002" s="5">
        <f>MAX(Online_RAW!$L$2-Online_RAW!L1002,0)</f>
        <v>0</v>
      </c>
      <c r="L1002" s="5">
        <f>0.0039*(Online_RAW!M1002)</f>
        <v>34.979099999999995</v>
      </c>
      <c r="M1002" s="10">
        <f>Online_RAW!$N$2-Online_RAW!N1002</f>
        <v>36.049317307690217</v>
      </c>
      <c r="N1002" s="5">
        <f>Online_RAW!C1002*60</f>
        <v>177.33234782608679</v>
      </c>
      <c r="O1002" s="5">
        <f>MAX(0, Online_RAW!D1002*60)</f>
        <v>2.617043478260868</v>
      </c>
      <c r="P1002" s="5">
        <f>_xlfn.IFNA(VLOOKUP(A1002,Sampling!$D$7:$E$14,2,FALSE),0)</f>
        <v>0</v>
      </c>
      <c r="Q1002">
        <f>_xlfn.IFNA(VLOOKUP(A1002,Refill!$D$6:$G$8,2,FALSE),0)</f>
        <v>0</v>
      </c>
    </row>
    <row r="1003" spans="1:17" x14ac:dyDescent="0.25">
      <c r="A1003" s="5">
        <f>ROUND((Online_RAW!B1003-General!$B$10)*24,3)</f>
        <v>16.683</v>
      </c>
      <c r="B1003" s="5">
        <f>General!$B$12+Online_ANA!K1003/1000+Online_ANA!L1003/1000+Online_ANA!M1003/1000/General!$B$22-SUM($P$2:P1003)/1000/General!$B$24+SUM($Q$2:Q1003)/1000/General!$B$24</f>
        <v>1.1482855301905412</v>
      </c>
      <c r="C1003" s="5">
        <f>Online_RAW!K1003</f>
        <v>20.395</v>
      </c>
      <c r="D1003" s="5">
        <f>Online_RAW!J1003</f>
        <v>0.97</v>
      </c>
      <c r="E1003" s="5">
        <f>(1-F1003/100-G1003/100)/(1-C1003/100-D1003/100-General!$B$17/100)</f>
        <v>0.99718561622501312</v>
      </c>
      <c r="F1003" s="5">
        <f>N1003*General!$B$14/(N1003+O1003)+O1003*100/(N1003+O1003)</f>
        <v>21.978378754413125</v>
      </c>
      <c r="G1003" s="5">
        <f>N1003*General!$B$15/(N1003+O1003)</f>
        <v>3.9404859214942869E-2</v>
      </c>
      <c r="H1003" s="5">
        <f>(N1003+O1003)*(1/General!$B$20)*((F1003/100)-E1003*(C1003/100))*1000/B1003</f>
        <v>114.74811131761261</v>
      </c>
      <c r="I1003" s="5">
        <f>(N1003+O1003)*(1/General!$B$20)*((D1003/100)*E1003-(G1003/100))*1000/B1003</f>
        <v>64.890418267962815</v>
      </c>
      <c r="J1003" s="5">
        <f t="shared" si="15"/>
        <v>0.56550314879128494</v>
      </c>
      <c r="K1003" s="5">
        <f>MAX(Online_RAW!$L$2-Online_RAW!L1003,0)</f>
        <v>0</v>
      </c>
      <c r="L1003" s="5">
        <f>0.0039*(Online_RAW!M1003)</f>
        <v>35.043840000000003</v>
      </c>
      <c r="M1003" s="10">
        <f>Online_RAW!$N$2-Online_RAW!N1003</f>
        <v>36.233442307689984</v>
      </c>
      <c r="N1003" s="5">
        <f>Online_RAW!C1003*60</f>
        <v>177.31878260869559</v>
      </c>
      <c r="O1003" s="5">
        <f>MAX(0, Online_RAW!D1003*60)</f>
        <v>2.678086956521736</v>
      </c>
      <c r="P1003" s="5">
        <f>_xlfn.IFNA(VLOOKUP(A1003,Sampling!$D$7:$E$14,2,FALSE),0)</f>
        <v>0</v>
      </c>
      <c r="Q1003">
        <f>_xlfn.IFNA(VLOOKUP(A1003,Refill!$D$6:$G$8,2,FALSE),0)</f>
        <v>0</v>
      </c>
    </row>
    <row r="1004" spans="1:17" x14ac:dyDescent="0.25">
      <c r="A1004" s="5">
        <f>ROUND((Online_RAW!B1004-General!$B$10)*24,3)</f>
        <v>16.7</v>
      </c>
      <c r="B1004" s="5">
        <f>General!$B$12+Online_ANA!K1004/1000+Online_ANA!L1004/1000+Online_ANA!M1004/1000/General!$B$22-SUM($P$2:P1004)/1000/General!$B$24+SUM($Q$2:Q1004)/1000/General!$B$24</f>
        <v>1.1485030596794035</v>
      </c>
      <c r="C1004" s="5">
        <f>Online_RAW!K1004</f>
        <v>20.45</v>
      </c>
      <c r="D1004" s="5">
        <f>Online_RAW!J1004</f>
        <v>0.97</v>
      </c>
      <c r="E1004" s="5">
        <f>(1-F1004/100-G1004/100)/(1-C1004/100-D1004/100-General!$B$17/100)</f>
        <v>0.99759691953395002</v>
      </c>
      <c r="F1004" s="5">
        <f>N1004*General!$B$14/(N1004+O1004)+O1004*100/(N1004+O1004)</f>
        <v>22.001093189003804</v>
      </c>
      <c r="G1004" s="5">
        <f>N1004*General!$B$15/(N1004+O1004)</f>
        <v>3.9393387278280907E-2</v>
      </c>
      <c r="H1004" s="5">
        <f>(N1004+O1004)*(1/General!$B$20)*((F1004/100)-E1004*(C1004/100))*1000/B1004</f>
        <v>111.96766299362447</v>
      </c>
      <c r="I1004" s="5">
        <f>(N1004+O1004)*(1/General!$B$20)*((D1004/100)*E1004-(G1004/100))*1000/B1004</f>
        <v>64.95094493719418</v>
      </c>
      <c r="J1004" s="5">
        <f t="shared" si="15"/>
        <v>0.58008663573600294</v>
      </c>
      <c r="K1004" s="5">
        <f>MAX(Online_RAW!$L$2-Online_RAW!L1004,0)</f>
        <v>0</v>
      </c>
      <c r="L1004" s="5">
        <f>0.0039*(Online_RAW!M1004)</f>
        <v>35.043840000000003</v>
      </c>
      <c r="M1004" s="10">
        <f>Online_RAW!$N$2-Online_RAW!N1004</f>
        <v>36.470549450549697</v>
      </c>
      <c r="N1004" s="5">
        <f>Online_RAW!C1004*60</f>
        <v>177.38765217391321</v>
      </c>
      <c r="O1004" s="5">
        <f>MAX(0, Online_RAW!D1004*60)</f>
        <v>2.7315652173913021</v>
      </c>
      <c r="P1004" s="5">
        <f>_xlfn.IFNA(VLOOKUP(A1004,Sampling!$D$7:$E$14,2,FALSE),0)</f>
        <v>0</v>
      </c>
      <c r="Q1004">
        <f>_xlfn.IFNA(VLOOKUP(A1004,Refill!$D$6:$G$8,2,FALSE),0)</f>
        <v>0</v>
      </c>
    </row>
    <row r="1005" spans="1:17" x14ac:dyDescent="0.25">
      <c r="A1005" s="5">
        <f>ROUND((Online_RAW!B1005-General!$B$10)*24,3)</f>
        <v>16.716999999999999</v>
      </c>
      <c r="B1005" s="5">
        <f>General!$B$12+Online_ANA!K1005/1000+Online_ANA!L1005/1000+Online_ANA!M1005/1000/General!$B$22-SUM($P$2:P1005)/1000/General!$B$24+SUM($Q$2:Q1005)/1000/General!$B$24</f>
        <v>1.148810609558532</v>
      </c>
      <c r="C1005" s="5">
        <f>Online_RAW!K1005</f>
        <v>20.476666666666699</v>
      </c>
      <c r="D1005" s="5">
        <f>Online_RAW!J1005</f>
        <v>0.96499999999999997</v>
      </c>
      <c r="E1005" s="5">
        <f>(1-F1005/100-G1005/100)/(1-C1005/100-D1005/100-General!$B$17/100)</f>
        <v>0.99822094455897881</v>
      </c>
      <c r="F1005" s="5">
        <f>N1005*General!$B$14/(N1005+O1005)+O1005*100/(N1005+O1005)</f>
        <v>21.973941720968025</v>
      </c>
      <c r="G1005" s="5">
        <f>N1005*General!$B$15/(N1005+O1005)</f>
        <v>3.9407100140925244E-2</v>
      </c>
      <c r="H1005" s="5">
        <f>(N1005+O1005)*(1/General!$B$20)*((F1005/100)-E1005*(C1005/100))*1000/B1005</f>
        <v>107.28061807898989</v>
      </c>
      <c r="I1005" s="5">
        <f>(N1005+O1005)*(1/General!$B$20)*((D1005/100)*E1005-(G1005/100))*1000/B1005</f>
        <v>64.623935682382566</v>
      </c>
      <c r="J1005" s="5">
        <f t="shared" si="15"/>
        <v>0.60238220882359628</v>
      </c>
      <c r="K1005" s="5">
        <f>MAX(Online_RAW!$L$2-Online_RAW!L1005,0)</f>
        <v>0</v>
      </c>
      <c r="L1005" s="5">
        <f>0.0039*(Online_RAW!M1005)</f>
        <v>35.142899999999997</v>
      </c>
      <c r="M1005" s="10">
        <f>Online_RAW!$N$2-Online_RAW!N1005</f>
        <v>36.697803418799595</v>
      </c>
      <c r="N1005" s="5">
        <f>Online_RAW!C1005*60</f>
        <v>177.4442608695654</v>
      </c>
      <c r="O1005" s="5">
        <f>MAX(0, Online_RAW!D1005*60)</f>
        <v>2.6697391304347797</v>
      </c>
      <c r="P1005" s="5">
        <f>_xlfn.IFNA(VLOOKUP(A1005,Sampling!$D$7:$E$14,2,FALSE),0)</f>
        <v>0</v>
      </c>
      <c r="Q1005">
        <f>_xlfn.IFNA(VLOOKUP(A1005,Refill!$D$6:$G$8,2,FALSE),0)</f>
        <v>0</v>
      </c>
    </row>
    <row r="1006" spans="1:17" x14ac:dyDescent="0.25">
      <c r="A1006" s="5">
        <f>ROUND((Online_RAW!B1006-General!$B$10)*24,3)</f>
        <v>16.733000000000001</v>
      </c>
      <c r="B1006" s="5">
        <f>General!$B$12+Online_ANA!K1006/1000+Online_ANA!L1006/1000+Online_ANA!M1006/1000/General!$B$22-SUM($P$2:P1006)/1000/General!$B$24+SUM($Q$2:Q1006)/1000/General!$B$24</f>
        <v>1.1491496997318251</v>
      </c>
      <c r="C1006" s="5">
        <f>Online_RAW!K1006</f>
        <v>20.475000000000001</v>
      </c>
      <c r="D1006" s="5">
        <f>Online_RAW!J1006</f>
        <v>0.96499999999999997</v>
      </c>
      <c r="E1006" s="5">
        <f>(1-F1006/100-G1006/100)/(1-C1006/100-D1006/100-General!$B$17/100)</f>
        <v>0.99756764730254233</v>
      </c>
      <c r="F1006" s="5">
        <f>N1006*General!$B$14/(N1006+O1006)+O1006*100/(N1006+O1006)</f>
        <v>22.023343325467184</v>
      </c>
      <c r="G1006" s="5">
        <f>N1006*General!$B$15/(N1006+O1006)</f>
        <v>3.9382149835622639E-2</v>
      </c>
      <c r="H1006" s="5">
        <f>(N1006+O1006)*(1/General!$B$20)*((F1006/100)-E1006*(C1006/100))*1000/B1006</f>
        <v>111.66443139981037</v>
      </c>
      <c r="I1006" s="5">
        <f>(N1006+O1006)*(1/General!$B$20)*((D1006/100)*E1006-(G1006/100))*1000/B1006</f>
        <v>64.510067434672763</v>
      </c>
      <c r="J1006" s="5">
        <f t="shared" si="15"/>
        <v>0.57771366070630725</v>
      </c>
      <c r="K1006" s="5">
        <f>MAX(Online_RAW!$L$2-Online_RAW!L1006,0)</f>
        <v>0</v>
      </c>
      <c r="L1006" s="5">
        <f>0.0039*(Online_RAW!M1006)</f>
        <v>35.218559999999997</v>
      </c>
      <c r="M1006" s="10">
        <f>Online_RAW!$N$2-Online_RAW!N1006</f>
        <v>36.98494230768938</v>
      </c>
      <c r="N1006" s="5">
        <f>Online_RAW!C1006*60</f>
        <v>177.18782608695662</v>
      </c>
      <c r="O1006" s="5">
        <f>MAX(0, Online_RAW!D1006*60)</f>
        <v>2.7798260869565219</v>
      </c>
      <c r="P1006" s="5">
        <f>_xlfn.IFNA(VLOOKUP(A1006,Sampling!$D$7:$E$14,2,FALSE),0)</f>
        <v>0</v>
      </c>
      <c r="Q1006">
        <f>_xlfn.IFNA(VLOOKUP(A1006,Refill!$D$6:$G$8,2,FALSE),0)</f>
        <v>0</v>
      </c>
    </row>
    <row r="1007" spans="1:17" x14ac:dyDescent="0.25">
      <c r="A1007" s="5">
        <f>ROUND((Online_RAW!B1007-General!$B$10)*24,3)</f>
        <v>16.75</v>
      </c>
      <c r="B1007" s="5">
        <f>General!$B$12+Online_ANA!K1007/1000+Online_ANA!L1007/1000+Online_ANA!M1007/1000/General!$B$22-SUM($P$2:P1007)/1000/General!$B$24+SUM($Q$2:Q1007)/1000/General!$B$24</f>
        <v>1.1493853648694399</v>
      </c>
      <c r="C1007" s="5">
        <f>Online_RAW!K1007</f>
        <v>20.49</v>
      </c>
      <c r="D1007" s="5">
        <f>Online_RAW!J1007</f>
        <v>0.97</v>
      </c>
      <c r="E1007" s="5">
        <f>(1-F1007/100-G1007/100)/(1-C1007/100-D1007/100-General!$B$17/100)</f>
        <v>0.99728521857468078</v>
      </c>
      <c r="F1007" s="5">
        <f>N1007*General!$B$14/(N1007+O1007)+O1007*100/(N1007+O1007)</f>
        <v>22.065375654410413</v>
      </c>
      <c r="G1007" s="5">
        <f>N1007*General!$B$15/(N1007+O1007)</f>
        <v>3.9360921386661411E-2</v>
      </c>
      <c r="H1007" s="5">
        <f>(N1007+O1007)*(1/General!$B$20)*((F1007/100)-E1007*(C1007/100))*1000/B1007</f>
        <v>113.91477397397223</v>
      </c>
      <c r="I1007" s="5">
        <f>(N1007+O1007)*(1/General!$B$20)*((D1007/100)*E1007-(G1007/100))*1000/B1007</f>
        <v>64.81512280478475</v>
      </c>
      <c r="J1007" s="5">
        <f t="shared" si="15"/>
        <v>0.56897907570438588</v>
      </c>
      <c r="K1007" s="5">
        <f>MAX(Online_RAW!$L$2-Online_RAW!L1007,0)</f>
        <v>0</v>
      </c>
      <c r="L1007" s="5">
        <f>0.0039*(Online_RAW!M1007)</f>
        <v>35.218559999999997</v>
      </c>
      <c r="M1007" s="10">
        <f>Online_RAW!$N$2-Online_RAW!N1007</f>
        <v>37.241817307689416</v>
      </c>
      <c r="N1007" s="5">
        <f>Online_RAW!C1007*60</f>
        <v>177.05817391304339</v>
      </c>
      <c r="O1007" s="5">
        <f>MAX(0, Online_RAW!D1007*60)</f>
        <v>2.8747826086956541</v>
      </c>
      <c r="P1007" s="5">
        <f>_xlfn.IFNA(VLOOKUP(A1007,Sampling!$D$7:$E$14,2,FALSE),0)</f>
        <v>0</v>
      </c>
      <c r="Q1007">
        <f>_xlfn.IFNA(VLOOKUP(A1007,Refill!$D$6:$G$8,2,FALSE),0)</f>
        <v>0</v>
      </c>
    </row>
    <row r="1008" spans="1:17" x14ac:dyDescent="0.25">
      <c r="A1008" s="5">
        <f>ROUND((Online_RAW!B1008-General!$B$10)*24,3)</f>
        <v>16.766999999999999</v>
      </c>
      <c r="B1008" s="5">
        <f>General!$B$12+Online_ANA!K1008/1000+Online_ANA!L1008/1000+Online_ANA!M1008/1000/General!$B$22-SUM($P$2:P1008)/1000/General!$B$24+SUM($Q$2:Q1008)/1000/General!$B$24</f>
        <v>1.1496667378969634</v>
      </c>
      <c r="C1008" s="5">
        <f>Online_RAW!K1008</f>
        <v>20.524999999999999</v>
      </c>
      <c r="D1008" s="5">
        <f>Online_RAW!J1008</f>
        <v>0.96499999999999997</v>
      </c>
      <c r="E1008" s="5">
        <f>(1-F1008/100-G1008/100)/(1-C1008/100-D1008/100-General!$B$17/100)</f>
        <v>0.99693408398428096</v>
      </c>
      <c r="F1008" s="5">
        <f>N1008*General!$B$14/(N1008+O1008)+O1008*100/(N1008+O1008)</f>
        <v>22.122738825722355</v>
      </c>
      <c r="G1008" s="5">
        <f>N1008*General!$B$15/(N1008+O1008)</f>
        <v>3.9331950088019013E-2</v>
      </c>
      <c r="H1008" s="5">
        <f>(N1008+O1008)*(1/General!$B$20)*((F1008/100)-E1008*(C1008/100))*1000/B1008</f>
        <v>116.00337207677613</v>
      </c>
      <c r="I1008" s="5">
        <f>(N1008+O1008)*(1/General!$B$20)*((D1008/100)*E1008-(G1008/100))*1000/B1008</f>
        <v>64.454476777296762</v>
      </c>
      <c r="J1008" s="5">
        <f t="shared" si="15"/>
        <v>0.55562588934602652</v>
      </c>
      <c r="K1008" s="5">
        <f>MAX(Online_RAW!$L$2-Online_RAW!L1008,0)</f>
        <v>0</v>
      </c>
      <c r="L1008" s="5">
        <f>0.0039*(Online_RAW!M1008)</f>
        <v>35.302799999999998</v>
      </c>
      <c r="M1008" s="10">
        <f>Online_RAW!$N$2-Online_RAW!N1008</f>
        <v>37.456692307689991</v>
      </c>
      <c r="N1008" s="5">
        <f>Online_RAW!C1008*60</f>
        <v>176.99660869565218</v>
      </c>
      <c r="O1008" s="5">
        <f>MAX(0, Online_RAW!D1008*60)</f>
        <v>3.0062727272727301</v>
      </c>
      <c r="P1008" s="5">
        <f>_xlfn.IFNA(VLOOKUP(A1008,Sampling!$D$7:$E$14,2,FALSE),0)</f>
        <v>0</v>
      </c>
      <c r="Q1008">
        <f>_xlfn.IFNA(VLOOKUP(A1008,Refill!$D$6:$G$8,2,FALSE),0)</f>
        <v>0</v>
      </c>
    </row>
    <row r="1009" spans="1:17" x14ac:dyDescent="0.25">
      <c r="A1009" s="5">
        <f>ROUND((Online_RAW!B1009-General!$B$10)*24,3)</f>
        <v>16.783000000000001</v>
      </c>
      <c r="B1009" s="5">
        <f>General!$B$12+Online_ANA!K1009/1000+Online_ANA!L1009/1000+Online_ANA!M1009/1000/General!$B$22-SUM($P$2:P1009)/1000/General!$B$24+SUM($Q$2:Q1009)/1000/General!$B$24</f>
        <v>1.1499455327452384</v>
      </c>
      <c r="C1009" s="5">
        <f>Online_RAW!K1009</f>
        <v>20.56</v>
      </c>
      <c r="D1009" s="5">
        <f>Online_RAW!J1009</f>
        <v>0.97</v>
      </c>
      <c r="E1009" s="5">
        <f>(1-F1009/100-G1009/100)/(1-C1009/100-D1009/100-General!$B$17/100)</f>
        <v>0.99687142705490339</v>
      </c>
      <c r="F1009" s="5">
        <f>N1009*General!$B$14/(N1009+O1009)+O1009*100/(N1009+O1009)</f>
        <v>22.167528388149751</v>
      </c>
      <c r="G1009" s="5">
        <f>N1009*General!$B$15/(N1009+O1009)</f>
        <v>3.9309329096894066E-2</v>
      </c>
      <c r="H1009" s="5">
        <f>(N1009+O1009)*(1/General!$B$20)*((F1009/100)-E1009*(C1009/100))*1000/B1009</f>
        <v>116.84198888249625</v>
      </c>
      <c r="I1009" s="5">
        <f>(N1009+O1009)*(1/General!$B$20)*((D1009/100)*E1009-(G1009/100))*1000/B1009</f>
        <v>64.83180129511986</v>
      </c>
      <c r="J1009" s="5">
        <f t="shared" si="15"/>
        <v>0.55486732051710319</v>
      </c>
      <c r="K1009" s="5">
        <f>MAX(Online_RAW!$L$2-Online_RAW!L1009,0)</f>
        <v>0</v>
      </c>
      <c r="L1009" s="5">
        <f>0.0039*(Online_RAW!M1009)</f>
        <v>35.384699999999995</v>
      </c>
      <c r="M1009" s="10">
        <f>Online_RAW!$N$2-Online_RAW!N1009</f>
        <v>37.671307692309711</v>
      </c>
      <c r="N1009" s="5">
        <f>Online_RAW!C1009*60</f>
        <v>177.02452173913019</v>
      </c>
      <c r="O1009" s="5">
        <f>MAX(0, Online_RAW!D1009*60)</f>
        <v>3.1103478260869561</v>
      </c>
      <c r="P1009" s="5">
        <f>_xlfn.IFNA(VLOOKUP(A1009,Sampling!$D$7:$E$14,2,FALSE),0)</f>
        <v>0</v>
      </c>
      <c r="Q1009">
        <f>_xlfn.IFNA(VLOOKUP(A1009,Refill!$D$6:$G$8,2,FALSE),0)</f>
        <v>0</v>
      </c>
    </row>
    <row r="1010" spans="1:17" x14ac:dyDescent="0.25">
      <c r="A1010" s="5">
        <f>ROUND((Online_RAW!B1010-General!$B$10)*24,3)</f>
        <v>16.8</v>
      </c>
      <c r="B1010" s="5">
        <f>General!$B$12+Online_ANA!K1010/1000+Online_ANA!L1010/1000+Online_ANA!M1010/1000/General!$B$22-SUM($P$2:P1010)/1000/General!$B$24+SUM($Q$2:Q1010)/1000/General!$B$24</f>
        <v>1.1501657250529262</v>
      </c>
      <c r="C1010" s="5">
        <f>Online_RAW!K1010</f>
        <v>20.6</v>
      </c>
      <c r="D1010" s="5">
        <f>Online_RAW!J1010</f>
        <v>0.97499999999999998</v>
      </c>
      <c r="E1010" s="5">
        <f>(1-F1010/100-G1010/100)/(1-C1010/100-D1010/100-General!$B$17/100)</f>
        <v>0.99637712503442544</v>
      </c>
      <c r="F1010" s="5">
        <f>N1010*General!$B$14/(N1010+O1010)+O1010*100/(N1010+O1010)</f>
        <v>22.250981505680421</v>
      </c>
      <c r="G1010" s="5">
        <f>N1010*General!$B$15/(N1010+O1010)</f>
        <v>3.926718105773716E-2</v>
      </c>
      <c r="H1010" s="5">
        <f>(N1010+O1010)*(1/General!$B$20)*((F1010/100)-E1010*(C1010/100))*1000/B1010</f>
        <v>120.53229986339039</v>
      </c>
      <c r="I1010" s="5">
        <f>(N1010+O1010)*(1/General!$B$20)*((D1010/100)*E1010-(G1010/100))*1000/B1010</f>
        <v>65.113261021904194</v>
      </c>
      <c r="J1010" s="5">
        <f t="shared" si="15"/>
        <v>0.54021420893571803</v>
      </c>
      <c r="K1010" s="5">
        <f>MAX(Online_RAW!$L$2-Online_RAW!L1010,0)</f>
        <v>0</v>
      </c>
      <c r="L1010" s="5">
        <f>0.0039*(Online_RAW!M1010)</f>
        <v>35.384699999999995</v>
      </c>
      <c r="M1010" s="10">
        <f>Online_RAW!$N$2-Online_RAW!N1010</f>
        <v>37.911317307689387</v>
      </c>
      <c r="N1010" s="5">
        <f>Online_RAW!C1010*60</f>
        <v>176.77043478260879</v>
      </c>
      <c r="O1010" s="5">
        <f>MAX(0, Online_RAW!D1010*60)</f>
        <v>3.2989565217391319</v>
      </c>
      <c r="P1010" s="5">
        <f>_xlfn.IFNA(VLOOKUP(A1010,Sampling!$D$7:$E$14,2,FALSE),0)</f>
        <v>0</v>
      </c>
      <c r="Q1010">
        <f>_xlfn.IFNA(VLOOKUP(A1010,Refill!$D$6:$G$8,2,FALSE),0)</f>
        <v>0</v>
      </c>
    </row>
    <row r="1011" spans="1:17" x14ac:dyDescent="0.25">
      <c r="A1011" s="5">
        <f>ROUND((Online_RAW!B1011-General!$B$10)*24,3)</f>
        <v>16.817</v>
      </c>
      <c r="B1011" s="5">
        <f>General!$B$12+Online_ANA!K1011/1000+Online_ANA!L1011/1000+Online_ANA!M1011/1000/General!$B$22-SUM($P$2:P1011)/1000/General!$B$24+SUM($Q$2:Q1011)/1000/General!$B$24</f>
        <v>1.1504748367174129</v>
      </c>
      <c r="C1011" s="5">
        <f>Online_RAW!K1011</f>
        <v>20.65</v>
      </c>
      <c r="D1011" s="5">
        <f>Online_RAW!J1011</f>
        <v>0.97499999999999998</v>
      </c>
      <c r="E1011" s="5">
        <f>(1-F1011/100-G1011/100)/(1-C1011/100-D1011/100-General!$B$17/100)</f>
        <v>0.99644065698034168</v>
      </c>
      <c r="F1011" s="5">
        <f>N1011*General!$B$14/(N1011+O1011)+O1011*100/(N1011+O1011)</f>
        <v>22.295871207021595</v>
      </c>
      <c r="G1011" s="5">
        <f>N1011*General!$B$15/(N1011+O1011)</f>
        <v>3.9244509491403234E-2</v>
      </c>
      <c r="H1011" s="5">
        <f>(N1011+O1011)*(1/General!$B$20)*((F1011/100)-E1011*(C1011/100))*1000/B1011</f>
        <v>120.15402477632364</v>
      </c>
      <c r="I1011" s="5">
        <f>(N1011+O1011)*(1/General!$B$20)*((D1011/100)*E1011-(G1011/100))*1000/B1011</f>
        <v>65.150435255473184</v>
      </c>
      <c r="J1011" s="5">
        <f t="shared" si="15"/>
        <v>0.54222432728954317</v>
      </c>
      <c r="K1011" s="5">
        <f>MAX(Online_RAW!$L$2-Online_RAW!L1011,0)</f>
        <v>0</v>
      </c>
      <c r="L1011" s="5">
        <f>0.0039*(Online_RAW!M1011)</f>
        <v>35.4666</v>
      </c>
      <c r="M1011" s="10">
        <f>Online_RAW!$N$2-Online_RAW!N1011</f>
        <v>38.158978021980147</v>
      </c>
      <c r="N1011" s="5">
        <f>Online_RAW!C1011*60</f>
        <v>176.8006956521742</v>
      </c>
      <c r="O1011" s="5">
        <f>MAX(0, Online_RAW!D1011*60)</f>
        <v>3.4035652173913018</v>
      </c>
      <c r="P1011" s="5">
        <f>_xlfn.IFNA(VLOOKUP(A1011,Sampling!$D$7:$E$14,2,FALSE),0)</f>
        <v>0</v>
      </c>
      <c r="Q1011">
        <f>_xlfn.IFNA(VLOOKUP(A1011,Refill!$D$6:$G$8,2,FALSE),0)</f>
        <v>0</v>
      </c>
    </row>
    <row r="1012" spans="1:17" x14ac:dyDescent="0.25">
      <c r="A1012" s="5">
        <f>ROUND((Online_RAW!B1012-General!$B$10)*24,3)</f>
        <v>16.832999999999998</v>
      </c>
      <c r="B1012" s="5">
        <f>General!$B$12+Online_ANA!K1012/1000+Online_ANA!L1012/1000+Online_ANA!M1012/1000/General!$B$22-SUM($P$2:P1012)/1000/General!$B$24+SUM($Q$2:Q1012)/1000/General!$B$24</f>
        <v>1.1507800003587341</v>
      </c>
      <c r="C1012" s="5">
        <f>Online_RAW!K1012</f>
        <v>20.69</v>
      </c>
      <c r="D1012" s="5">
        <f>Online_RAW!J1012</f>
        <v>0.97499999999999998</v>
      </c>
      <c r="E1012" s="5">
        <f>(1-F1012/100-G1012/100)/(1-C1012/100-D1012/100-General!$B$17/100)</f>
        <v>0.99755904918465421</v>
      </c>
      <c r="F1012" s="5">
        <f>N1012*General!$B$14/(N1012+O1012)+O1012*100/(N1012+O1012)</f>
        <v>22.248579615037343</v>
      </c>
      <c r="G1012" s="5">
        <f>N1012*General!$B$15/(N1012+O1012)</f>
        <v>3.9268394133819523E-2</v>
      </c>
      <c r="H1012" s="5">
        <f>(N1012+O1012)*(1/General!$B$20)*((F1012/100)-E1012*(C1012/100))*1000/B1012</f>
        <v>112.28773574146776</v>
      </c>
      <c r="I1012" s="5">
        <f>(N1012+O1012)*(1/General!$B$20)*((D1012/100)*E1012-(G1012/100))*1000/B1012</f>
        <v>65.132720934116378</v>
      </c>
      <c r="J1012" s="5">
        <f t="shared" si="15"/>
        <v>0.58005195762499395</v>
      </c>
      <c r="K1012" s="5">
        <f>MAX(Online_RAW!$L$2-Online_RAW!L1012,0)</f>
        <v>0</v>
      </c>
      <c r="L1012" s="5">
        <f>0.0039*(Online_RAW!M1012)</f>
        <v>35.537774999999996</v>
      </c>
      <c r="M1012" s="10">
        <f>Online_RAW!$N$2-Online_RAW!N1012</f>
        <v>38.414025641020089</v>
      </c>
      <c r="N1012" s="5">
        <f>Online_RAW!C1012*60</f>
        <v>176.70495652173901</v>
      </c>
      <c r="O1012" s="5">
        <f>MAX(0, Online_RAW!D1012*60)</f>
        <v>3.2921739130434782</v>
      </c>
      <c r="P1012" s="5">
        <f>_xlfn.IFNA(VLOOKUP(A1012,Sampling!$D$7:$E$14,2,FALSE),0)</f>
        <v>0</v>
      </c>
      <c r="Q1012">
        <f>_xlfn.IFNA(VLOOKUP(A1012,Refill!$D$6:$G$8,2,FALSE),0)</f>
        <v>0</v>
      </c>
    </row>
    <row r="1013" spans="1:17" x14ac:dyDescent="0.25">
      <c r="A1013" s="5">
        <f>ROUND((Online_RAW!B1013-General!$B$10)*24,3)</f>
        <v>16.850000000000001</v>
      </c>
      <c r="B1013" s="5">
        <f>General!$B$12+Online_ANA!K1013/1000+Online_ANA!L1013/1000+Online_ANA!M1013/1000/General!$B$22-SUM($P$2:P1013)/1000/General!$B$24+SUM($Q$2:Q1013)/1000/General!$B$24</f>
        <v>1.1509222021935961</v>
      </c>
      <c r="C1013" s="5">
        <f>Online_RAW!K1013</f>
        <v>20.69</v>
      </c>
      <c r="D1013" s="5">
        <f>Online_RAW!J1013</f>
        <v>0.98</v>
      </c>
      <c r="E1013" s="5">
        <f>(1-F1013/100-G1013/100)/(1-C1013/100-D1013/100-General!$B$17/100)</f>
        <v>0.9970221716488874</v>
      </c>
      <c r="F1013" s="5">
        <f>N1013*General!$B$14/(N1013+O1013)+O1013*100/(N1013+O1013)</f>
        <v>22.295412377790459</v>
      </c>
      <c r="G1013" s="5">
        <f>N1013*General!$B$15/(N1013+O1013)</f>
        <v>3.9244741223338153E-2</v>
      </c>
      <c r="H1013" s="5">
        <f>(N1013+O1013)*(1/General!$B$20)*((F1013/100)-E1013*(C1013/100))*1000/B1013</f>
        <v>116.34713157961171</v>
      </c>
      <c r="I1013" s="5">
        <f>(N1013+O1013)*(1/General!$B$20)*((D1013/100)*E1013-(G1013/100))*1000/B1013</f>
        <v>65.454766381464566</v>
      </c>
      <c r="J1013" s="5">
        <f t="shared" si="15"/>
        <v>0.56258169404611813</v>
      </c>
      <c r="K1013" s="5">
        <f>MAX(Online_RAW!$L$2-Online_RAW!L1013,0)</f>
        <v>0</v>
      </c>
      <c r="L1013" s="5">
        <f>0.0039*(Online_RAW!M1013)</f>
        <v>35.537774999999996</v>
      </c>
      <c r="M1013" s="10">
        <f>Online_RAW!$N$2-Online_RAW!N1013</f>
        <v>38.569025641019834</v>
      </c>
      <c r="N1013" s="5">
        <f>Online_RAW!C1013*60</f>
        <v>176.64475000000022</v>
      </c>
      <c r="O1013" s="5">
        <f>MAX(0, Online_RAW!D1013*60)</f>
        <v>3.399499999999998</v>
      </c>
      <c r="P1013" s="5">
        <f>_xlfn.IFNA(VLOOKUP(A1013,Sampling!$D$7:$E$14,2,FALSE),0)</f>
        <v>0</v>
      </c>
      <c r="Q1013">
        <f>_xlfn.IFNA(VLOOKUP(A1013,Refill!$D$6:$G$8,2,FALSE),0)</f>
        <v>0</v>
      </c>
    </row>
    <row r="1014" spans="1:17" x14ac:dyDescent="0.25">
      <c r="A1014" s="5">
        <f>ROUND((Online_RAW!B1014-General!$B$10)*24,3)</f>
        <v>16.867000000000001</v>
      </c>
      <c r="B1014" s="5">
        <f>General!$B$12+Online_ANA!K1014/1000+Online_ANA!L1014/1000+Online_ANA!M1014/1000/General!$B$22-SUM($P$2:P1014)/1000/General!$B$24+SUM($Q$2:Q1014)/1000/General!$B$24</f>
        <v>1.1512267101119082</v>
      </c>
      <c r="C1014" s="5">
        <f>Online_RAW!K1014</f>
        <v>20.71</v>
      </c>
      <c r="D1014" s="5">
        <f>Online_RAW!J1014</f>
        <v>0.98499999999999999</v>
      </c>
      <c r="E1014" s="5">
        <f>(1-F1014/100-G1014/100)/(1-C1014/100-D1014/100-General!$B$17/100)</f>
        <v>0.99709797581056903</v>
      </c>
      <c r="F1014" s="5">
        <f>N1014*General!$B$14/(N1014+O1014)+O1014*100/(N1014+O1014)</f>
        <v>22.31444449926142</v>
      </c>
      <c r="G1014" s="5">
        <f>N1014*General!$B$15/(N1014+O1014)</f>
        <v>3.9235129040777063E-2</v>
      </c>
      <c r="H1014" s="5">
        <f>(N1014+O1014)*(1/General!$B$20)*((F1014/100)-E1014*(C1014/100))*1000/B1014</f>
        <v>115.97387339450277</v>
      </c>
      <c r="I1014" s="5">
        <f>(N1014+O1014)*(1/General!$B$20)*((D1014/100)*E1014-(G1014/100))*1000/B1014</f>
        <v>65.695116201574351</v>
      </c>
      <c r="J1014" s="5">
        <f t="shared" si="15"/>
        <v>0.56646479313579889</v>
      </c>
      <c r="K1014" s="5">
        <f>MAX(Online_RAW!$L$2-Online_RAW!L1014,0)</f>
        <v>0</v>
      </c>
      <c r="L1014" s="5">
        <f>0.0039*(Online_RAW!M1014)</f>
        <v>35.630400000000002</v>
      </c>
      <c r="M1014" s="10">
        <f>Online_RAW!$N$2-Online_RAW!N1014</f>
        <v>38.799978021979769</v>
      </c>
      <c r="N1014" s="5">
        <f>Online_RAW!C1014*60</f>
        <v>176.3436521739132</v>
      </c>
      <c r="O1014" s="5">
        <f>MAX(0, Online_RAW!D1014*60)</f>
        <v>3.43773913043478</v>
      </c>
      <c r="P1014" s="5">
        <f>_xlfn.IFNA(VLOOKUP(A1014,Sampling!$D$7:$E$14,2,FALSE),0)</f>
        <v>0</v>
      </c>
      <c r="Q1014">
        <f>_xlfn.IFNA(VLOOKUP(A1014,Refill!$D$6:$G$8,2,FALSE),0)</f>
        <v>0</v>
      </c>
    </row>
    <row r="1015" spans="1:17" x14ac:dyDescent="0.25">
      <c r="A1015" s="5">
        <f>ROUND((Online_RAW!B1015-General!$B$10)*24,3)</f>
        <v>16.882999999999999</v>
      </c>
      <c r="B1015" s="5">
        <f>General!$B$12+Online_ANA!K1015/1000+Online_ANA!L1015/1000+Online_ANA!M1015/1000/General!$B$22-SUM($P$2:P1015)/1000/General!$B$24+SUM($Q$2:Q1015)/1000/General!$B$24</f>
        <v>1.1514844813111191</v>
      </c>
      <c r="C1015" s="5">
        <f>Online_RAW!K1015</f>
        <v>20.754999999999999</v>
      </c>
      <c r="D1015" s="5">
        <f>Online_RAW!J1015</f>
        <v>0.99</v>
      </c>
      <c r="E1015" s="5">
        <f>(1-F1015/100-G1015/100)/(1-C1015/100-D1015/100-General!$B$17/100)</f>
        <v>0.99611638570339478</v>
      </c>
      <c r="F1015" s="5">
        <f>N1015*General!$B$14/(N1015+O1015)+O1015*100/(N1015+O1015)</f>
        <v>22.44075279746999</v>
      </c>
      <c r="G1015" s="5">
        <f>N1015*General!$B$15/(N1015+O1015)</f>
        <v>3.9171336970974753E-2</v>
      </c>
      <c r="H1015" s="5">
        <f>(N1015+O1015)*(1/General!$B$20)*((F1015/100)-E1015*(C1015/100))*1000/B1015</f>
        <v>123.1253750263043</v>
      </c>
      <c r="I1015" s="5">
        <f>(N1015+O1015)*(1/General!$B$20)*((D1015/100)*E1015-(G1015/100))*1000/B1015</f>
        <v>66.010286687248154</v>
      </c>
      <c r="J1015" s="5">
        <f t="shared" si="15"/>
        <v>0.53612252286050566</v>
      </c>
      <c r="K1015" s="5">
        <f>MAX(Online_RAW!$L$2-Online_RAW!L1015,0)</f>
        <v>0</v>
      </c>
      <c r="L1015" s="5">
        <f>0.0039*(Online_RAW!M1015)</f>
        <v>35.689875000000001</v>
      </c>
      <c r="M1015" s="10">
        <f>Online_RAW!$N$2-Online_RAW!N1015</f>
        <v>39.016120879119626</v>
      </c>
      <c r="N1015" s="5">
        <f>Online_RAW!C1015*60</f>
        <v>176.17930434782582</v>
      </c>
      <c r="O1015" s="5">
        <f>MAX(0, Online_RAW!D1015*60)</f>
        <v>3.7270434782608679</v>
      </c>
      <c r="P1015" s="5">
        <f>_xlfn.IFNA(VLOOKUP(A1015,Sampling!$D$7:$E$14,2,FALSE),0)</f>
        <v>0</v>
      </c>
      <c r="Q1015">
        <f>_xlfn.IFNA(VLOOKUP(A1015,Refill!$D$6:$G$8,2,FALSE),0)</f>
        <v>0</v>
      </c>
    </row>
    <row r="1016" spans="1:17" x14ac:dyDescent="0.25">
      <c r="A1016" s="5">
        <f>ROUND((Online_RAW!B1016-General!$B$10)*24,3)</f>
        <v>16.899999999999999</v>
      </c>
      <c r="B1016" s="5">
        <f>General!$B$12+Online_ANA!K1016/1000+Online_ANA!L1016/1000+Online_ANA!M1016/1000/General!$B$22-SUM($P$2:P1016)/1000/General!$B$24+SUM($Q$2:Q1016)/1000/General!$B$24</f>
        <v>1.1517251431721929</v>
      </c>
      <c r="C1016" s="5">
        <f>Online_RAW!K1016</f>
        <v>20.824999999999999</v>
      </c>
      <c r="D1016" s="5">
        <f>Online_RAW!J1016</f>
        <v>0.995</v>
      </c>
      <c r="E1016" s="5">
        <f>(1-F1016/100-G1016/100)/(1-C1016/100-D1016/100-General!$B$17/100)</f>
        <v>0.99707936572505329</v>
      </c>
      <c r="F1016" s="5">
        <f>N1016*General!$B$14/(N1016+O1016)+O1016*100/(N1016+O1016)</f>
        <v>22.440592341313849</v>
      </c>
      <c r="G1016" s="5">
        <f>N1016*General!$B$15/(N1016+O1016)</f>
        <v>3.917141800943745E-2</v>
      </c>
      <c r="H1016" s="5">
        <f>(N1016+O1016)*(1/General!$B$20)*((F1016/100)-E1016*(C1016/100))*1000/B1016</f>
        <v>116.85921331030352</v>
      </c>
      <c r="I1016" s="5">
        <f>(N1016+O1016)*(1/General!$B$20)*((D1016/100)*E1016-(G1016/100))*1000/B1016</f>
        <v>66.426159112224767</v>
      </c>
      <c r="J1016" s="5">
        <f t="shared" si="15"/>
        <v>0.56842894308931613</v>
      </c>
      <c r="K1016" s="5">
        <f>MAX(Online_RAW!$L$2-Online_RAW!L1016,0)</f>
        <v>0</v>
      </c>
      <c r="L1016" s="5">
        <f>0.0039*(Online_RAW!M1016)</f>
        <v>35.689875000000001</v>
      </c>
      <c r="M1016" s="10">
        <f>Online_RAW!$N$2-Online_RAW!N1016</f>
        <v>39.278442307690057</v>
      </c>
      <c r="N1016" s="5">
        <f>Online_RAW!C1016*60</f>
        <v>176.2215652173912</v>
      </c>
      <c r="O1016" s="5">
        <f>MAX(0, Online_RAW!D1016*60)</f>
        <v>3.7275652173913021</v>
      </c>
      <c r="P1016" s="5">
        <f>_xlfn.IFNA(VLOOKUP(A1016,Sampling!$D$7:$E$14,2,FALSE),0)</f>
        <v>0</v>
      </c>
      <c r="Q1016">
        <f>_xlfn.IFNA(VLOOKUP(A1016,Refill!$D$6:$G$8,2,FALSE),0)</f>
        <v>0</v>
      </c>
    </row>
    <row r="1017" spans="1:17" x14ac:dyDescent="0.25">
      <c r="A1017" s="5">
        <f>ROUND((Online_RAW!B1017-General!$B$10)*24,3)</f>
        <v>16.917000000000002</v>
      </c>
      <c r="B1017" s="5">
        <f>General!$B$12+Online_ANA!K1017/1000+Online_ANA!L1017/1000+Online_ANA!M1017/1000/General!$B$22-SUM($P$2:P1017)/1000/General!$B$24+SUM($Q$2:Q1017)/1000/General!$B$24</f>
        <v>1.1520603158786147</v>
      </c>
      <c r="C1017" s="5">
        <f>Online_RAW!K1017</f>
        <v>20.87</v>
      </c>
      <c r="D1017" s="5">
        <f>Online_RAW!J1017</f>
        <v>0.99</v>
      </c>
      <c r="E1017" s="5">
        <f>(1-F1017/100-G1017/100)/(1-C1017/100-D1017/100-General!$B$17/100)</f>
        <v>0.99769554623551038</v>
      </c>
      <c r="F1017" s="5">
        <f>N1017*General!$B$14/(N1017+O1017)+O1017*100/(N1017+O1017)</f>
        <v>22.432589745707816</v>
      </c>
      <c r="G1017" s="5">
        <f>N1017*General!$B$15/(N1017+O1017)</f>
        <v>3.9175459724389988E-2</v>
      </c>
      <c r="H1017" s="5">
        <f>(N1017+O1017)*(1/General!$B$20)*((F1017/100)-E1017*(C1017/100))*1000/B1017</f>
        <v>112.28169318197745</v>
      </c>
      <c r="I1017" s="5">
        <f>(N1017+O1017)*(1/General!$B$20)*((D1017/100)*E1017-(G1017/100))*1000/B1017</f>
        <v>66.123490968346317</v>
      </c>
      <c r="J1017" s="5">
        <f t="shared" ref="J1017:J1080" si="16">I1017/H1017</f>
        <v>0.58890714144449618</v>
      </c>
      <c r="K1017" s="5">
        <f>MAX(Online_RAW!$L$2-Online_RAW!L1017,0)</f>
        <v>0</v>
      </c>
      <c r="L1017" s="5">
        <f>0.0039*(Online_RAW!M1017)</f>
        <v>35.790299999999995</v>
      </c>
      <c r="M1017" s="10">
        <f>Online_RAW!$N$2-Online_RAW!N1017</f>
        <v>39.534317307689889</v>
      </c>
      <c r="N1017" s="5">
        <f>Online_RAW!C1017*60</f>
        <v>176.298</v>
      </c>
      <c r="O1017" s="5">
        <f>MAX(0, Online_RAW!D1017*60)</f>
        <v>3.710608695652176</v>
      </c>
      <c r="P1017" s="5">
        <f>_xlfn.IFNA(VLOOKUP(A1017,Sampling!$D$7:$E$14,2,FALSE),0)</f>
        <v>0</v>
      </c>
      <c r="Q1017">
        <f>_xlfn.IFNA(VLOOKUP(A1017,Refill!$D$6:$G$8,2,FALSE),0)</f>
        <v>0</v>
      </c>
    </row>
    <row r="1018" spans="1:17" x14ac:dyDescent="0.25">
      <c r="A1018" s="5">
        <f>ROUND((Online_RAW!B1018-General!$B$10)*24,3)</f>
        <v>16.933</v>
      </c>
      <c r="B1018" s="5">
        <f>General!$B$12+Online_ANA!K1018/1000+Online_ANA!L1018/1000+Online_ANA!M1018/1000/General!$B$22-SUM($P$2:P1018)/1000/General!$B$24+SUM($Q$2:Q1018)/1000/General!$B$24</f>
        <v>1.1523585457868717</v>
      </c>
      <c r="C1018" s="5">
        <f>Online_RAW!K1018</f>
        <v>20.85</v>
      </c>
      <c r="D1018" s="5">
        <f>Online_RAW!J1018</f>
        <v>0.995</v>
      </c>
      <c r="E1018" s="5">
        <f>(1-F1018/100-G1018/100)/(1-C1018/100-D1018/100-General!$B$17/100)</f>
        <v>0.9965346241893982</v>
      </c>
      <c r="F1018" s="5">
        <f>N1018*General!$B$14/(N1018+O1018)+O1018*100/(N1018+O1018)</f>
        <v>22.507891884372157</v>
      </c>
      <c r="G1018" s="5">
        <f>N1018*General!$B$15/(N1018+O1018)</f>
        <v>3.9137428341226181E-2</v>
      </c>
      <c r="H1018" s="5">
        <f>(N1018+O1018)*(1/General!$B$20)*((F1018/100)-E1018*(C1018/100))*1000/B1018</f>
        <v>120.58570805995797</v>
      </c>
      <c r="I1018" s="5">
        <f>(N1018+O1018)*(1/General!$B$20)*((D1018/100)*E1018-(G1018/100))*1000/B1018</f>
        <v>66.380321637503741</v>
      </c>
      <c r="J1018" s="5">
        <f t="shared" si="16"/>
        <v>0.55048249668607441</v>
      </c>
      <c r="K1018" s="5">
        <f>MAX(Online_RAW!$L$2-Online_RAW!L1018,0)</f>
        <v>0</v>
      </c>
      <c r="L1018" s="5">
        <f>0.0039*(Online_RAW!M1018)</f>
        <v>35.870640000000002</v>
      </c>
      <c r="M1018" s="10">
        <f>Online_RAW!$N$2-Online_RAW!N1018</f>
        <v>39.771817307690071</v>
      </c>
      <c r="N1018" s="5">
        <f>Online_RAW!C1018*60</f>
        <v>176.13782608695661</v>
      </c>
      <c r="O1018" s="5">
        <f>MAX(0, Online_RAW!D1018*60)</f>
        <v>3.8819999999999997</v>
      </c>
      <c r="P1018" s="5">
        <f>_xlfn.IFNA(VLOOKUP(A1018,Sampling!$D$7:$E$14,2,FALSE),0)</f>
        <v>0</v>
      </c>
      <c r="Q1018">
        <f>_xlfn.IFNA(VLOOKUP(A1018,Refill!$D$6:$G$8,2,FALSE),0)</f>
        <v>0</v>
      </c>
    </row>
    <row r="1019" spans="1:17" x14ac:dyDescent="0.25">
      <c r="A1019" s="5">
        <f>ROUND((Online_RAW!B1019-General!$B$10)*24,3)</f>
        <v>16.95</v>
      </c>
      <c r="B1019" s="5">
        <f>General!$B$12+Online_ANA!K1019/1000+Online_ANA!L1019/1000+Online_ANA!M1019/1000/General!$B$22-SUM($P$2:P1019)/1000/General!$B$24+SUM($Q$2:Q1019)/1000/General!$B$24</f>
        <v>1.1525323498497797</v>
      </c>
      <c r="C1019" s="5">
        <f>Online_RAW!K1019</f>
        <v>20.855</v>
      </c>
      <c r="D1019" s="5">
        <f>Online_RAW!J1019</f>
        <v>1</v>
      </c>
      <c r="E1019" s="5">
        <f>(1-F1019/100-G1019/100)/(1-C1019/100-D1019/100-General!$B$17/100)</f>
        <v>0.99583379931286276</v>
      </c>
      <c r="F1019" s="5">
        <f>N1019*General!$B$14/(N1019+O1019)+O1019*100/(N1019+O1019)</f>
        <v>22.572352504926766</v>
      </c>
      <c r="G1019" s="5">
        <f>N1019*General!$B$15/(N1019+O1019)</f>
        <v>3.910487247225921E-2</v>
      </c>
      <c r="H1019" s="5">
        <f>(N1019+O1019)*(1/General!$B$20)*((F1019/100)-E1019*(C1019/100))*1000/B1019</f>
        <v>125.77439480637906</v>
      </c>
      <c r="I1019" s="5">
        <f>(N1019+O1019)*(1/General!$B$20)*((D1019/100)*E1019-(G1019/100))*1000/B1019</f>
        <v>66.694061648005416</v>
      </c>
      <c r="J1019" s="5">
        <f t="shared" si="16"/>
        <v>0.53026740260349725</v>
      </c>
      <c r="K1019" s="5">
        <f>MAX(Online_RAW!$L$2-Online_RAW!L1019,0)</f>
        <v>0</v>
      </c>
      <c r="L1019" s="5">
        <f>0.0039*(Online_RAW!M1019)</f>
        <v>35.870640000000002</v>
      </c>
      <c r="M1019" s="10">
        <f>Online_RAW!$N$2-Online_RAW!N1019</f>
        <v>39.961263736259752</v>
      </c>
      <c r="N1019" s="5">
        <f>Online_RAW!C1019*60</f>
        <v>176.05227272727299</v>
      </c>
      <c r="O1019" s="5">
        <f>MAX(0, Online_RAW!D1019*60)</f>
        <v>4.029913043478258</v>
      </c>
      <c r="P1019" s="5">
        <f>_xlfn.IFNA(VLOOKUP(A1019,Sampling!$D$7:$E$14,2,FALSE),0)</f>
        <v>0</v>
      </c>
      <c r="Q1019">
        <f>_xlfn.IFNA(VLOOKUP(A1019,Refill!$D$6:$G$8,2,FALSE),0)</f>
        <v>0</v>
      </c>
    </row>
    <row r="1020" spans="1:17" x14ac:dyDescent="0.25">
      <c r="A1020" s="5">
        <f>ROUND((Online_RAW!B1020-General!$B$10)*24,3)</f>
        <v>16.966999999999999</v>
      </c>
      <c r="B1020" s="5">
        <f>General!$B$12+Online_ANA!K1020/1000+Online_ANA!L1020/1000+Online_ANA!M1020/1000/General!$B$22-SUM($P$2:P1020)/1000/General!$B$24+SUM($Q$2:Q1020)/1000/General!$B$24</f>
        <v>1.152841114820037</v>
      </c>
      <c r="C1020" s="5">
        <f>Online_RAW!K1020</f>
        <v>20.895</v>
      </c>
      <c r="D1020" s="5">
        <f>Online_RAW!J1020</f>
        <v>1</v>
      </c>
      <c r="E1020" s="5">
        <f>(1-F1020/100-G1020/100)/(1-C1020/100-D1020/100-General!$B$17/100)</f>
        <v>0.99560985055697881</v>
      </c>
      <c r="F1020" s="5">
        <f>N1020*General!$B$14/(N1020+O1020)+O1020*100/(N1020+O1020)</f>
        <v>22.629609391192929</v>
      </c>
      <c r="G1020" s="5">
        <f>N1020*General!$B$15/(N1020+O1020)</f>
        <v>3.9075954852932866E-2</v>
      </c>
      <c r="H1020" s="5">
        <f>(N1020+O1020)*(1/General!$B$20)*((F1020/100)-E1020*(C1020/100))*1000/B1020</f>
        <v>127.2088176956066</v>
      </c>
      <c r="I1020" s="5">
        <f>(N1020+O1020)*(1/General!$B$20)*((D1020/100)*E1020-(G1020/100))*1000/B1020</f>
        <v>66.624747730532278</v>
      </c>
      <c r="J1020" s="5">
        <f t="shared" si="16"/>
        <v>0.52374315662579496</v>
      </c>
      <c r="K1020" s="5">
        <f>MAX(Online_RAW!$L$2-Online_RAW!L1020,0)</f>
        <v>0</v>
      </c>
      <c r="L1020" s="5">
        <f>0.0039*(Online_RAW!M1020)</f>
        <v>35.954099999999997</v>
      </c>
      <c r="M1020" s="10">
        <f>Online_RAW!$N$2-Online_RAW!N1020</f>
        <v>40.206846153840161</v>
      </c>
      <c r="N1020" s="5">
        <f>Online_RAW!C1020*60</f>
        <v>175.8221739130434</v>
      </c>
      <c r="O1020" s="5">
        <f>MAX(0, Online_RAW!D1020*60)</f>
        <v>4.1577391304347797</v>
      </c>
      <c r="P1020" s="5">
        <f>_xlfn.IFNA(VLOOKUP(A1020,Sampling!$D$7:$E$14,2,FALSE),0)</f>
        <v>0</v>
      </c>
      <c r="Q1020">
        <f>_xlfn.IFNA(VLOOKUP(A1020,Refill!$D$6:$G$8,2,FALSE),0)</f>
        <v>0</v>
      </c>
    </row>
    <row r="1021" spans="1:17" x14ac:dyDescent="0.25">
      <c r="A1021" s="5">
        <f>ROUND((Online_RAW!B1021-General!$B$10)*24,3)</f>
        <v>16.983000000000001</v>
      </c>
      <c r="B1021" s="5">
        <f>General!$B$12+Online_ANA!K1021/1000+Online_ANA!L1021/1000+Online_ANA!M1021/1000/General!$B$22-SUM($P$2:P1021)/1000/General!$B$24+SUM($Q$2:Q1021)/1000/General!$B$24</f>
        <v>1.1531425390437522</v>
      </c>
      <c r="C1021" s="5">
        <f>Online_RAW!K1021</f>
        <v>20.95</v>
      </c>
      <c r="D1021" s="5">
        <f>Online_RAW!J1021</f>
        <v>1.01</v>
      </c>
      <c r="E1021" s="5">
        <f>(1-F1021/100-G1021/100)/(1-C1021/100-D1021/100-General!$B$17/100)</f>
        <v>0.9961125882422277</v>
      </c>
      <c r="F1021" s="5">
        <f>N1021*General!$B$14/(N1021+O1021)+O1021*100/(N1021+O1021)</f>
        <v>22.655320898861437</v>
      </c>
      <c r="G1021" s="5">
        <f>N1021*General!$B$15/(N1021+O1021)</f>
        <v>3.9062969242999269E-2</v>
      </c>
      <c r="H1021" s="5">
        <f>(N1021+O1021)*(1/General!$B$20)*((F1021/100)-E1021*(C1021/100))*1000/B1021</f>
        <v>124.54284419505522</v>
      </c>
      <c r="I1021" s="5">
        <f>(N1021+O1021)*(1/General!$B$20)*((D1021/100)*E1021-(G1021/100))*1000/B1021</f>
        <v>67.403636705120448</v>
      </c>
      <c r="J1021" s="5">
        <f t="shared" si="16"/>
        <v>0.5412084262308553</v>
      </c>
      <c r="K1021" s="5">
        <f>MAX(Online_RAW!$L$2-Online_RAW!L1021,0)</f>
        <v>0</v>
      </c>
      <c r="L1021" s="5">
        <f>0.0039*(Online_RAW!M1021)</f>
        <v>36.027225000000001</v>
      </c>
      <c r="M1021" s="10">
        <f>Online_RAW!$N$2-Online_RAW!N1021</f>
        <v>40.455692307689787</v>
      </c>
      <c r="N1021" s="5">
        <f>Online_RAW!C1021*60</f>
        <v>175.93800000000002</v>
      </c>
      <c r="O1021" s="5">
        <f>MAX(0, Online_RAW!D1021*60)</f>
        <v>4.2203478260869556</v>
      </c>
      <c r="P1021" s="5">
        <f>_xlfn.IFNA(VLOOKUP(A1021,Sampling!$D$7:$E$14,2,FALSE),0)</f>
        <v>0</v>
      </c>
      <c r="Q1021">
        <f>_xlfn.IFNA(VLOOKUP(A1021,Refill!$D$6:$G$8,2,FALSE),0)</f>
        <v>0</v>
      </c>
    </row>
    <row r="1022" spans="1:17" x14ac:dyDescent="0.25">
      <c r="A1022" s="5">
        <f>ROUND((Online_RAW!B1022-General!$B$10)*24,3)</f>
        <v>17</v>
      </c>
      <c r="B1022" s="5">
        <f>General!$B$12+Online_ANA!K1022/1000+Online_ANA!L1022/1000+Online_ANA!M1022/1000/General!$B$22-SUM($P$2:P1022)/1000/General!$B$24+SUM($Q$2:Q1022)/1000/General!$B$24</f>
        <v>1.1532924735129539</v>
      </c>
      <c r="C1022" s="5">
        <f>Online_RAW!K1022</f>
        <v>20.98</v>
      </c>
      <c r="D1022" s="5">
        <f>Online_RAW!J1022</f>
        <v>1.01</v>
      </c>
      <c r="E1022" s="5">
        <f>(1-F1022/100-G1022/100)/(1-C1022/100-D1022/100-General!$B$17/100)</f>
        <v>0.99634732489171929</v>
      </c>
      <c r="F1022" s="5">
        <f>N1022*General!$B$14/(N1022+O1022)+O1022*100/(N1022+O1022)</f>
        <v>22.666999937728903</v>
      </c>
      <c r="G1022" s="5">
        <f>N1022*General!$B$15/(N1022+O1022)</f>
        <v>3.9057070738520758E-2</v>
      </c>
      <c r="H1022" s="5">
        <f>(N1022+O1022)*(1/General!$B$20)*((F1022/100)-E1022*(C1022/100))*1000/B1022</f>
        <v>122.9008093422366</v>
      </c>
      <c r="I1022" s="5">
        <f>(N1022+O1022)*(1/General!$B$20)*((D1022/100)*E1022-(G1022/100))*1000/B1022</f>
        <v>67.40419451870909</v>
      </c>
      <c r="J1022" s="5">
        <f t="shared" si="16"/>
        <v>0.54844386200103479</v>
      </c>
      <c r="K1022" s="5">
        <f>MAX(Online_RAW!$L$2-Online_RAW!L1022,0)</f>
        <v>0</v>
      </c>
      <c r="L1022" s="5">
        <f>0.0039*(Online_RAW!M1022)</f>
        <v>36.027225000000001</v>
      </c>
      <c r="M1022" s="10">
        <f>Online_RAW!$N$2-Online_RAW!N1022</f>
        <v>40.619120879119691</v>
      </c>
      <c r="N1022" s="5">
        <f>Online_RAW!C1022*60</f>
        <v>175.89156521739119</v>
      </c>
      <c r="O1022" s="5">
        <f>MAX(0, Online_RAW!D1022*60)</f>
        <v>4.2464347826086977</v>
      </c>
      <c r="P1022" s="5">
        <f>_xlfn.IFNA(VLOOKUP(A1022,Sampling!$D$7:$E$14,2,FALSE),0)</f>
        <v>0</v>
      </c>
      <c r="Q1022">
        <f>_xlfn.IFNA(VLOOKUP(A1022,Refill!$D$6:$G$8,2,FALSE),0)</f>
        <v>0</v>
      </c>
    </row>
    <row r="1023" spans="1:17" x14ac:dyDescent="0.25">
      <c r="A1023" s="5">
        <f>ROUND((Online_RAW!B1023-General!$B$10)*24,3)</f>
        <v>17.016999999999999</v>
      </c>
      <c r="B1023" s="5">
        <f>General!$B$12+Online_ANA!K1023/1000+Online_ANA!L1023/1000+Online_ANA!M1023/1000/General!$B$22-SUM($P$2:P1023)/1000/General!$B$24+SUM($Q$2:Q1023)/1000/General!$B$24</f>
        <v>1.153630308844972</v>
      </c>
      <c r="C1023" s="5">
        <f>Online_RAW!K1023</f>
        <v>20.99</v>
      </c>
      <c r="D1023" s="5">
        <f>Online_RAW!J1023</f>
        <v>1.01</v>
      </c>
      <c r="E1023" s="5">
        <f>(1-F1023/100-G1023/100)/(1-C1023/100-D1023/100-General!$B$17/100)</f>
        <v>0.99616394860305191</v>
      </c>
      <c r="F1023" s="5">
        <f>N1023*General!$B$14/(N1023+O1023)+O1023*100/(N1023+O1023)</f>
        <v>22.691199638055242</v>
      </c>
      <c r="G1023" s="5">
        <f>N1023*General!$B$15/(N1023+O1023)</f>
        <v>3.9044848667648867E-2</v>
      </c>
      <c r="H1023" s="5">
        <f>(N1023+O1023)*(1/General!$B$20)*((F1023/100)-E1023*(C1023/100))*1000/B1023</f>
        <v>123.95919142976972</v>
      </c>
      <c r="I1023" s="5">
        <f>(N1023+O1023)*(1/General!$B$20)*((D1023/100)*E1023-(G1023/100))*1000/B1023</f>
        <v>67.282545551192328</v>
      </c>
      <c r="J1023" s="5">
        <f t="shared" si="16"/>
        <v>0.54277980337837151</v>
      </c>
      <c r="K1023" s="5">
        <f>MAX(Online_RAW!$L$2-Online_RAW!L1023,0)</f>
        <v>0</v>
      </c>
      <c r="L1023" s="5">
        <f>0.0039*(Online_RAW!M1023)</f>
        <v>36.117899999999999</v>
      </c>
      <c r="M1023" s="10">
        <f>Online_RAW!$N$2-Online_RAW!N1023</f>
        <v>40.888525641019442</v>
      </c>
      <c r="N1023" s="5">
        <f>Online_RAW!C1023*60</f>
        <v>175.602</v>
      </c>
      <c r="O1023" s="5">
        <f>MAX(0, Online_RAW!D1023*60)</f>
        <v>4.2957391304347805</v>
      </c>
      <c r="P1023" s="5">
        <f>_xlfn.IFNA(VLOOKUP(A1023,Sampling!$D$7:$E$14,2,FALSE),0)</f>
        <v>0</v>
      </c>
      <c r="Q1023">
        <f>_xlfn.IFNA(VLOOKUP(A1023,Refill!$D$6:$G$8,2,FALSE),0)</f>
        <v>0</v>
      </c>
    </row>
    <row r="1024" spans="1:17" x14ac:dyDescent="0.25">
      <c r="A1024" s="5">
        <f>ROUND((Online_RAW!B1024-General!$B$10)*24,3)</f>
        <v>17.033000000000001</v>
      </c>
      <c r="B1024" s="5">
        <f>General!$B$12+Online_ANA!K1024/1000+Online_ANA!L1024/1000+Online_ANA!M1024/1000/General!$B$22-SUM($P$2:P1024)/1000/General!$B$24+SUM($Q$2:Q1024)/1000/General!$B$24</f>
        <v>1.1539525764290735</v>
      </c>
      <c r="C1024" s="5">
        <f>Online_RAW!K1024</f>
        <v>21.015000000000001</v>
      </c>
      <c r="D1024" s="5">
        <f>Online_RAW!J1024</f>
        <v>1.01</v>
      </c>
      <c r="E1024" s="5">
        <f>(1-F1024/100-G1024/100)/(1-C1024/100-D1024/100-General!$B$17/100)</f>
        <v>0.99556473087730357</v>
      </c>
      <c r="F1024" s="5">
        <f>N1024*General!$B$14/(N1024+O1024)+O1024*100/(N1024+O1024)</f>
        <v>22.762604525109253</v>
      </c>
      <c r="G1024" s="5">
        <f>N1024*General!$B$15/(N1024+O1024)</f>
        <v>3.9008785593379169E-2</v>
      </c>
      <c r="H1024" s="5">
        <f>(N1024+O1024)*(1/General!$B$20)*((F1024/100)-E1024*(C1024/100))*1000/B1024</f>
        <v>128.10720097891598</v>
      </c>
      <c r="I1024" s="5">
        <f>(N1024+O1024)*(1/General!$B$20)*((D1024/100)*E1024-(G1024/100))*1000/B1024</f>
        <v>67.262227014203546</v>
      </c>
      <c r="J1024" s="5">
        <f t="shared" si="16"/>
        <v>0.52504641815781794</v>
      </c>
      <c r="K1024" s="5">
        <f>MAX(Online_RAW!$L$2-Online_RAW!L1024,0)</f>
        <v>0</v>
      </c>
      <c r="L1024" s="5">
        <f>0.0039*(Online_RAW!M1024)</f>
        <v>36.202400000000132</v>
      </c>
      <c r="M1024" s="10">
        <f>Online_RAW!$N$2-Online_RAW!N1024</f>
        <v>41.147692307689795</v>
      </c>
      <c r="N1024" s="5">
        <f>Online_RAW!C1024*60</f>
        <v>175.53913043478241</v>
      </c>
      <c r="O1024" s="5">
        <f>MAX(0, Online_RAW!D1024*60)</f>
        <v>4.4604545454545459</v>
      </c>
      <c r="P1024" s="5">
        <f>_xlfn.IFNA(VLOOKUP(A1024,Sampling!$D$7:$E$14,2,FALSE),0)</f>
        <v>0</v>
      </c>
      <c r="Q1024">
        <f>_xlfn.IFNA(VLOOKUP(A1024,Refill!$D$6:$G$8,2,FALSE),0)</f>
        <v>0</v>
      </c>
    </row>
    <row r="1025" spans="1:17" x14ac:dyDescent="0.25">
      <c r="A1025" s="5">
        <f>ROUND((Online_RAW!B1025-General!$B$10)*24,3)</f>
        <v>17.05</v>
      </c>
      <c r="B1025" s="5">
        <f>General!$B$12+Online_ANA!K1025/1000+Online_ANA!L1025/1000+Online_ANA!M1025/1000/General!$B$22-SUM($P$2:P1025)/1000/General!$B$24+SUM($Q$2:Q1025)/1000/General!$B$24</f>
        <v>1.1541489067043027</v>
      </c>
      <c r="C1025" s="5">
        <f>Online_RAW!K1025</f>
        <v>21.065000000000001</v>
      </c>
      <c r="D1025" s="5">
        <f>Online_RAW!J1025</f>
        <v>1.02</v>
      </c>
      <c r="E1025" s="5">
        <f>(1-F1025/100-G1025/100)/(1-C1025/100-D1025/100-General!$B$17/100)</f>
        <v>0.99599550255776093</v>
      </c>
      <c r="F1025" s="5">
        <f>N1025*General!$B$14/(N1025+O1025)+O1025*100/(N1025+O1025)</f>
        <v>22.78897454326254</v>
      </c>
      <c r="G1025" s="5">
        <f>N1025*General!$B$15/(N1025+O1025)</f>
        <v>3.899546740239266E-2</v>
      </c>
      <c r="H1025" s="5">
        <f>(N1025+O1025)*(1/General!$B$20)*((F1025/100)-E1025*(C1025/100))*1000/B1025</f>
        <v>125.84596526713534</v>
      </c>
      <c r="I1025" s="5">
        <f>(N1025+O1025)*(1/General!$B$20)*((D1025/100)*E1025-(G1025/100))*1000/B1025</f>
        <v>67.986198489908375</v>
      </c>
      <c r="J1025" s="5">
        <f t="shared" si="16"/>
        <v>0.54023343812090385</v>
      </c>
      <c r="K1025" s="5">
        <f>MAX(Online_RAW!$L$2-Online_RAW!L1025,0)</f>
        <v>0</v>
      </c>
      <c r="L1025" s="5">
        <f>0.0039*(Online_RAW!M1025)</f>
        <v>36.202400000000132</v>
      </c>
      <c r="M1025" s="10">
        <f>Online_RAW!$N$2-Online_RAW!N1025</f>
        <v>41.361692307689736</v>
      </c>
      <c r="N1025" s="5">
        <f>Online_RAW!C1025*60</f>
        <v>175.50808695652199</v>
      </c>
      <c r="O1025" s="5">
        <f>MAX(0, Online_RAW!D1025*60)</f>
        <v>4.5211304347826093</v>
      </c>
      <c r="P1025" s="5">
        <f>_xlfn.IFNA(VLOOKUP(A1025,Sampling!$D$7:$E$14,2,FALSE),0)</f>
        <v>0</v>
      </c>
      <c r="Q1025">
        <f>_xlfn.IFNA(VLOOKUP(A1025,Refill!$D$6:$G$8,2,FALSE),0)</f>
        <v>0</v>
      </c>
    </row>
    <row r="1026" spans="1:17" x14ac:dyDescent="0.25">
      <c r="A1026" s="5">
        <f>ROUND((Online_RAW!B1026-General!$B$10)*24,3)</f>
        <v>17.067</v>
      </c>
      <c r="B1026" s="5">
        <f>General!$B$12+Online_ANA!K1026/1000+Online_ANA!L1026/1000+Online_ANA!M1026/1000/General!$B$22-SUM($P$2:P1026)/1000/General!$B$24+SUM($Q$2:Q1026)/1000/General!$B$24</f>
        <v>1.1544504534932936</v>
      </c>
      <c r="C1026" s="5">
        <f>Online_RAW!K1026</f>
        <v>21.114999999999998</v>
      </c>
      <c r="D1026" s="5">
        <f>Online_RAW!J1026</f>
        <v>1.02</v>
      </c>
      <c r="E1026" s="5">
        <f>(1-F1026/100-G1026/100)/(1-C1026/100-D1026/100-General!$B$17/100)</f>
        <v>0.99723761394418264</v>
      </c>
      <c r="F1026" s="5">
        <f>N1026*General!$B$14/(N1026+O1026)+O1026*100/(N1026+O1026)</f>
        <v>22.742571331363294</v>
      </c>
      <c r="G1026" s="5">
        <f>N1026*General!$B$15/(N1026+O1026)</f>
        <v>3.9018903367998334E-2</v>
      </c>
      <c r="H1026" s="5">
        <f>(N1026+O1026)*(1/General!$B$20)*((F1026/100)-E1026*(C1026/100))*1000/B1026</f>
        <v>117.26090130482119</v>
      </c>
      <c r="I1026" s="5">
        <f>(N1026+O1026)*(1/General!$B$20)*((D1026/100)*E1026-(G1026/100))*1000/B1026</f>
        <v>68.035108624239996</v>
      </c>
      <c r="J1026" s="5">
        <f t="shared" si="16"/>
        <v>0.58020284568154457</v>
      </c>
      <c r="K1026" s="5">
        <f>MAX(Online_RAW!$L$2-Online_RAW!L1026,0)</f>
        <v>0</v>
      </c>
      <c r="L1026" s="5">
        <f>0.0039*(Online_RAW!M1026)</f>
        <v>36.277799999999999</v>
      </c>
      <c r="M1026" s="10">
        <f>Online_RAW!$N$2-Online_RAW!N1026</f>
        <v>41.608192307689933</v>
      </c>
      <c r="N1026" s="5">
        <f>Online_RAW!C1026*60</f>
        <v>175.56234782608681</v>
      </c>
      <c r="O1026" s="5">
        <f>MAX(0, Online_RAW!D1026*60)</f>
        <v>4.414363636363638</v>
      </c>
      <c r="P1026" s="5">
        <f>_xlfn.IFNA(VLOOKUP(A1026,Sampling!$D$7:$E$14,2,FALSE),0)</f>
        <v>0</v>
      </c>
      <c r="Q1026">
        <f>_xlfn.IFNA(VLOOKUP(A1026,Refill!$D$6:$G$8,2,FALSE),0)</f>
        <v>0</v>
      </c>
    </row>
    <row r="1027" spans="1:17" x14ac:dyDescent="0.25">
      <c r="A1027" s="5">
        <f>ROUND((Online_RAW!B1027-General!$B$10)*24,3)</f>
        <v>17.082999999999998</v>
      </c>
      <c r="B1027" s="5">
        <f>General!$B$12+Online_ANA!K1027/1000+Online_ANA!L1027/1000+Online_ANA!M1027/1000/General!$B$22-SUM($P$2:P1027)/1000/General!$B$24+SUM($Q$2:Q1027)/1000/General!$B$24</f>
        <v>1.1547798124127615</v>
      </c>
      <c r="C1027" s="5">
        <f>Online_RAW!K1027</f>
        <v>21.114999999999998</v>
      </c>
      <c r="D1027" s="5">
        <f>Online_RAW!J1027</f>
        <v>1.03</v>
      </c>
      <c r="E1027" s="5">
        <f>(1-F1027/100-G1027/100)/(1-C1027/100-D1027/100-General!$B$17/100)</f>
        <v>0.99695571062262955</v>
      </c>
      <c r="F1027" s="5">
        <f>N1027*General!$B$14/(N1027+O1027)+O1027*100/(N1027+O1027)</f>
        <v>22.774385380905287</v>
      </c>
      <c r="G1027" s="5">
        <f>N1027*General!$B$15/(N1027+O1027)</f>
        <v>3.9002835666209455E-2</v>
      </c>
      <c r="H1027" s="5">
        <f>(N1027+O1027)*(1/General!$B$20)*((F1027/100)-E1027*(C1027/100))*1000/B1027</f>
        <v>119.75091237366397</v>
      </c>
      <c r="I1027" s="5">
        <f>(N1027+O1027)*(1/General!$B$20)*((D1027/100)*E1027-(G1027/100))*1000/B1027</f>
        <v>68.631250064275036</v>
      </c>
      <c r="J1027" s="5">
        <f t="shared" si="16"/>
        <v>0.57311671956303745</v>
      </c>
      <c r="K1027" s="5">
        <f>MAX(Online_RAW!$L$2-Online_RAW!L1027,0)</f>
        <v>0</v>
      </c>
      <c r="L1027" s="5">
        <f>0.0039*(Online_RAW!M1027)</f>
        <v>36.390899999999995</v>
      </c>
      <c r="M1027" s="10">
        <f>Online_RAW!$N$2-Online_RAW!N1027</f>
        <v>41.843914529909853</v>
      </c>
      <c r="N1027" s="5">
        <f>Online_RAW!C1027*60</f>
        <v>175.33982608695661</v>
      </c>
      <c r="O1027" s="5">
        <f>MAX(0, Online_RAW!D1027*60)</f>
        <v>4.4828181818181836</v>
      </c>
      <c r="P1027" s="5">
        <f>_xlfn.IFNA(VLOOKUP(A1027,Sampling!$D$7:$E$14,2,FALSE),0)</f>
        <v>0</v>
      </c>
      <c r="Q1027">
        <f>_xlfn.IFNA(VLOOKUP(A1027,Refill!$D$6:$G$8,2,FALSE),0)</f>
        <v>0</v>
      </c>
    </row>
    <row r="1028" spans="1:17" x14ac:dyDescent="0.25">
      <c r="A1028" s="5">
        <f>ROUND((Online_RAW!B1028-General!$B$10)*24,3)</f>
        <v>17.100000000000001</v>
      </c>
      <c r="B1028" s="5">
        <f>General!$B$12+Online_ANA!K1028/1000+Online_ANA!L1028/1000+Online_ANA!M1028/1000/General!$B$22-SUM($P$2:P1028)/1000/General!$B$24+SUM($Q$2:Q1028)/1000/General!$B$24</f>
        <v>1.1550305706623667</v>
      </c>
      <c r="C1028" s="5">
        <f>Online_RAW!K1028</f>
        <v>21.13</v>
      </c>
      <c r="D1028" s="5">
        <f>Online_RAW!J1028</f>
        <v>1.03</v>
      </c>
      <c r="E1028" s="5">
        <f>(1-F1028/100-G1028/100)/(1-C1028/100-D1028/100-General!$B$17/100)</f>
        <v>0.99524723947117688</v>
      </c>
      <c r="F1028" s="5">
        <f>N1028*General!$B$14/(N1028+O1028)+O1028*100/(N1028+O1028)</f>
        <v>22.921662250926143</v>
      </c>
      <c r="G1028" s="5">
        <f>N1028*General!$B$15/(N1028+O1028)</f>
        <v>3.8928453408623158E-2</v>
      </c>
      <c r="H1028" s="5">
        <f>(N1028+O1028)*(1/General!$B$20)*((F1028/100)-E1028*(C1028/100))*1000/B1028</f>
        <v>131.54468743717865</v>
      </c>
      <c r="I1028" s="5">
        <f>(N1028+O1028)*(1/General!$B$20)*((D1028/100)*E1028-(G1028/100))*1000/B1028</f>
        <v>68.562474296836555</v>
      </c>
      <c r="J1028" s="5">
        <f t="shared" si="16"/>
        <v>0.52121051509267302</v>
      </c>
      <c r="K1028" s="5">
        <f>MAX(Online_RAW!$L$2-Online_RAW!L1028,0)</f>
        <v>0</v>
      </c>
      <c r="L1028" s="5">
        <f>0.0039*(Online_RAW!M1028)</f>
        <v>36.441600000000001</v>
      </c>
      <c r="M1028" s="10">
        <f>Online_RAW!$N$2-Online_RAW!N1028</f>
        <v>42.061978021979485</v>
      </c>
      <c r="N1028" s="5">
        <f>Online_RAW!C1028*60</f>
        <v>175.16686956521761</v>
      </c>
      <c r="O1028" s="5">
        <f>MAX(0, Online_RAW!D1028*60)</f>
        <v>4.8216521739130442</v>
      </c>
      <c r="P1028" s="5">
        <f>_xlfn.IFNA(VLOOKUP(A1028,Sampling!$D$7:$E$14,2,FALSE),0)</f>
        <v>0</v>
      </c>
      <c r="Q1028">
        <f>_xlfn.IFNA(VLOOKUP(A1028,Refill!$D$6:$G$8,2,FALSE),0)</f>
        <v>0</v>
      </c>
    </row>
    <row r="1029" spans="1:17" x14ac:dyDescent="0.25">
      <c r="A1029" s="5">
        <f>ROUND((Online_RAW!B1029-General!$B$10)*24,3)</f>
        <v>17.117000000000001</v>
      </c>
      <c r="B1029" s="5">
        <f>General!$B$12+Online_ANA!K1029/1000+Online_ANA!L1029/1000+Online_ANA!M1029/1000/General!$B$22-SUM($P$2:P1029)/1000/General!$B$24+SUM($Q$2:Q1029)/1000/General!$B$24</f>
        <v>1.1552299262761652</v>
      </c>
      <c r="C1029" s="5">
        <f>Online_RAW!K1029</f>
        <v>21.192222222222199</v>
      </c>
      <c r="D1029" s="5">
        <f>Online_RAW!J1029</f>
        <v>1.02</v>
      </c>
      <c r="E1029" s="5">
        <f>(1-F1029/100-G1029/100)/(1-C1029/100-D1029/100-General!$B$17/100)</f>
        <v>0.99547220351971188</v>
      </c>
      <c r="F1029" s="5">
        <f>N1029*General!$B$14/(N1029+O1029)+O1029*100/(N1029+O1029)</f>
        <v>22.956251629612893</v>
      </c>
      <c r="G1029" s="5">
        <f>N1029*General!$B$15/(N1029+O1029)</f>
        <v>3.8910984025448042E-2</v>
      </c>
      <c r="H1029" s="5">
        <f>(N1029+O1029)*(1/General!$B$20)*((F1029/100)-E1029*(C1029/100))*1000/B1029</f>
        <v>129.3638026274466</v>
      </c>
      <c r="I1029" s="5">
        <f>(N1029+O1029)*(1/General!$B$20)*((D1029/100)*E1029-(G1029/100))*1000/B1029</f>
        <v>67.914559340751154</v>
      </c>
      <c r="J1029" s="5">
        <f t="shared" si="16"/>
        <v>0.52498889149337657</v>
      </c>
      <c r="K1029" s="5">
        <f>MAX(Online_RAW!$L$2-Online_RAW!L1029,0)</f>
        <v>0</v>
      </c>
      <c r="L1029" s="5">
        <f>0.0039*(Online_RAW!M1029)</f>
        <v>36.441600000000001</v>
      </c>
      <c r="M1029" s="10">
        <f>Online_RAW!$N$2-Online_RAW!N1029</f>
        <v>42.279275641019922</v>
      </c>
      <c r="N1029" s="5">
        <f>Online_RAW!C1029*60</f>
        <v>175.18773913043461</v>
      </c>
      <c r="O1029" s="5">
        <f>MAX(0, Online_RAW!D1029*60)</f>
        <v>4.9030434782608676</v>
      </c>
      <c r="P1029" s="5">
        <f>_xlfn.IFNA(VLOOKUP(A1029,Sampling!$D$7:$E$14,2,FALSE),0)</f>
        <v>0</v>
      </c>
      <c r="Q1029">
        <f>_xlfn.IFNA(VLOOKUP(A1029,Refill!$D$6:$G$8,2,FALSE),0)</f>
        <v>0</v>
      </c>
    </row>
    <row r="1030" spans="1:17" x14ac:dyDescent="0.25">
      <c r="A1030" s="5">
        <f>ROUND((Online_RAW!B1030-General!$B$10)*24,3)</f>
        <v>17.132999999999999</v>
      </c>
      <c r="B1030" s="5">
        <f>General!$B$12+Online_ANA!K1030/1000+Online_ANA!L1030/1000+Online_ANA!M1030/1000/General!$B$22-SUM($P$2:P1030)/1000/General!$B$24+SUM($Q$2:Q1030)/1000/General!$B$24</f>
        <v>1.1555450039520092</v>
      </c>
      <c r="C1030" s="5">
        <f>Online_RAW!K1030</f>
        <v>21.274999999999999</v>
      </c>
      <c r="D1030" s="5">
        <f>Online_RAW!J1030</f>
        <v>1.0349999999999999</v>
      </c>
      <c r="E1030" s="5">
        <f>(1-F1030/100-G1030/100)/(1-C1030/100-D1030/100-General!$B$17/100)</f>
        <v>0.99675511727050869</v>
      </c>
      <c r="F1030" s="5">
        <f>N1030*General!$B$14/(N1030+O1030)+O1030*100/(N1030+O1030)</f>
        <v>22.954471327982379</v>
      </c>
      <c r="G1030" s="5">
        <f>N1030*General!$B$15/(N1030+O1030)</f>
        <v>3.8911883167685665E-2</v>
      </c>
      <c r="H1030" s="5">
        <f>(N1030+O1030)*(1/General!$B$20)*((F1030/100)-E1030*(C1030/100))*1000/B1030</f>
        <v>121.55474050546793</v>
      </c>
      <c r="I1030" s="5">
        <f>(N1030+O1030)*(1/General!$B$20)*((D1030/100)*E1030-(G1030/100))*1000/B1030</f>
        <v>69.013765034131922</v>
      </c>
      <c r="J1030" s="5">
        <f t="shared" si="16"/>
        <v>0.56775872950037232</v>
      </c>
      <c r="K1030" s="5">
        <f>MAX(Online_RAW!$L$2-Online_RAW!L1030,0)</f>
        <v>0</v>
      </c>
      <c r="L1030" s="5">
        <f>0.0039*(Online_RAW!M1030)</f>
        <v>36.511800000000001</v>
      </c>
      <c r="M1030" s="10">
        <f>Online_RAW!$N$2-Online_RAW!N1030</f>
        <v>42.546192307690035</v>
      </c>
      <c r="N1030" s="5">
        <f>Online_RAW!C1030*60</f>
        <v>175.15930434782641</v>
      </c>
      <c r="O1030" s="5">
        <f>MAX(0, Online_RAW!D1030*60)</f>
        <v>4.898086956521742</v>
      </c>
      <c r="P1030" s="5">
        <f>_xlfn.IFNA(VLOOKUP(A1030,Sampling!$D$7:$E$14,2,FALSE),0)</f>
        <v>0</v>
      </c>
      <c r="Q1030">
        <f>_xlfn.IFNA(VLOOKUP(A1030,Refill!$D$6:$G$8,2,FALSE),0)</f>
        <v>0</v>
      </c>
    </row>
    <row r="1031" spans="1:17" x14ac:dyDescent="0.25">
      <c r="A1031" s="5">
        <f>ROUND((Online_RAW!B1031-General!$B$10)*24,3)</f>
        <v>17.149999999999999</v>
      </c>
      <c r="B1031" s="5">
        <f>General!$B$12+Online_ANA!K1031/1000+Online_ANA!L1031/1000+Online_ANA!M1031/1000/General!$B$22-SUM($P$2:P1031)/1000/General!$B$24+SUM($Q$2:Q1031)/1000/General!$B$24</f>
        <v>1.1557989459036326</v>
      </c>
      <c r="C1031" s="5">
        <f>Online_RAW!K1031</f>
        <v>21.28</v>
      </c>
      <c r="D1031" s="5">
        <f>Online_RAW!J1031</f>
        <v>1.0349999999999999</v>
      </c>
      <c r="E1031" s="5">
        <f>(1-F1031/100-G1031/100)/(1-C1031/100-D1031/100-General!$B$17/100)</f>
        <v>0.99878229825182097</v>
      </c>
      <c r="F1031" s="5">
        <f>N1031*General!$B$14/(N1031+O1031)+O1031*100/(N1031+O1031)</f>
        <v>22.802774079880642</v>
      </c>
      <c r="G1031" s="5">
        <f>N1031*General!$B$15/(N1031+O1031)</f>
        <v>3.898849793945422E-2</v>
      </c>
      <c r="H1031" s="5">
        <f>(N1031+O1031)*(1/General!$B$20)*((F1031/100)-E1031*(C1031/100))*1000/B1031</f>
        <v>107.52951478458372</v>
      </c>
      <c r="I1031" s="5">
        <f>(N1031+O1031)*(1/General!$B$20)*((D1031/100)*E1031-(G1031/100))*1000/B1031</f>
        <v>69.068267164641298</v>
      </c>
      <c r="J1031" s="5">
        <f t="shared" si="16"/>
        <v>0.64231915584300081</v>
      </c>
      <c r="K1031" s="5">
        <f>MAX(Online_RAW!$L$2-Online_RAW!L1031,0)</f>
        <v>0</v>
      </c>
      <c r="L1031" s="5">
        <f>0.0039*(Online_RAW!M1031)</f>
        <v>36.605399999999996</v>
      </c>
      <c r="M1031" s="10">
        <f>Online_RAW!$N$2-Online_RAW!N1031</f>
        <v>42.72096503495959</v>
      </c>
      <c r="N1031" s="5">
        <f>Online_RAW!C1031*60</f>
        <v>175.32436363636381</v>
      </c>
      <c r="O1031" s="5">
        <f>MAX(0, Online_RAW!D1031*60)</f>
        <v>4.5485454545454536</v>
      </c>
      <c r="P1031" s="5">
        <f>_xlfn.IFNA(VLOOKUP(A1031,Sampling!$D$7:$E$14,2,FALSE),0)</f>
        <v>0</v>
      </c>
      <c r="Q1031">
        <f>_xlfn.IFNA(VLOOKUP(A1031,Refill!$D$6:$G$8,2,FALSE),0)</f>
        <v>0</v>
      </c>
    </row>
    <row r="1032" spans="1:17" x14ac:dyDescent="0.25">
      <c r="A1032" s="5">
        <f>ROUND((Online_RAW!B1032-General!$B$10)*24,3)</f>
        <v>17.167000000000002</v>
      </c>
      <c r="B1032" s="5">
        <f>General!$B$12+Online_ANA!K1032/1000+Online_ANA!L1032/1000+Online_ANA!M1032/1000/General!$B$22-SUM($P$2:P1032)/1000/General!$B$24+SUM($Q$2:Q1032)/1000/General!$B$24</f>
        <v>1.1560772015928991</v>
      </c>
      <c r="C1032" s="5">
        <f>Online_RAW!K1032</f>
        <v>21.245000000000001</v>
      </c>
      <c r="D1032" s="5">
        <f>Online_RAW!J1032</f>
        <v>1.0349999999999999</v>
      </c>
      <c r="E1032" s="5">
        <f>(1-F1032/100-G1032/100)/(1-C1032/100-D1032/100-General!$B$17/100)</f>
        <v>0.99707395382076014</v>
      </c>
      <c r="F1032" s="5">
        <f>N1032*General!$B$14/(N1032+O1032)+O1032*100/(N1032+O1032)</f>
        <v>22.899899094167186</v>
      </c>
      <c r="G1032" s="5">
        <f>N1032*General!$B$15/(N1032+O1032)</f>
        <v>3.8939444901935766E-2</v>
      </c>
      <c r="H1032" s="5">
        <f>(N1032+O1032)*(1/General!$B$20)*((F1032/100)-E1032*(C1032/100))*1000/B1032</f>
        <v>119.23297892632503</v>
      </c>
      <c r="I1032" s="5">
        <f>(N1032+O1032)*(1/General!$B$20)*((D1032/100)*E1032-(G1032/100))*1000/B1032</f>
        <v>68.956222868076438</v>
      </c>
      <c r="J1032" s="5">
        <f t="shared" si="16"/>
        <v>0.57833179619444897</v>
      </c>
      <c r="K1032" s="5">
        <f>MAX(Online_RAW!$L$2-Online_RAW!L1032,0)</f>
        <v>0</v>
      </c>
      <c r="L1032" s="5">
        <f>0.0039*(Online_RAW!M1032)</f>
        <v>36.605399999999996</v>
      </c>
      <c r="M1032" s="10">
        <f>Online_RAW!$N$2-Online_RAW!N1032</f>
        <v>43.024263736259854</v>
      </c>
      <c r="N1032" s="5">
        <f>Online_RAW!C1032*60</f>
        <v>175.16452173913018</v>
      </c>
      <c r="O1032" s="5">
        <f>MAX(0, Online_RAW!D1032*60)</f>
        <v>4.7707826086956535</v>
      </c>
      <c r="P1032" s="5">
        <f>_xlfn.IFNA(VLOOKUP(A1032,Sampling!$D$7:$E$14,2,FALSE),0)</f>
        <v>0</v>
      </c>
      <c r="Q1032">
        <f>_xlfn.IFNA(VLOOKUP(A1032,Refill!$D$6:$G$8,2,FALSE),0)</f>
        <v>0</v>
      </c>
    </row>
    <row r="1033" spans="1:17" x14ac:dyDescent="0.25">
      <c r="A1033" s="5">
        <f>ROUND((Online_RAW!B1033-General!$B$10)*24,3)</f>
        <v>17.183</v>
      </c>
      <c r="B1033" s="5">
        <f>General!$B$12+Online_ANA!K1033/1000+Online_ANA!L1033/1000+Online_ANA!M1033/1000/General!$B$22-SUM($P$2:P1033)/1000/General!$B$24+SUM($Q$2:Q1033)/1000/General!$B$24</f>
        <v>1.1563667611385509</v>
      </c>
      <c r="C1033" s="5">
        <f>Online_RAW!K1033</f>
        <v>21.25</v>
      </c>
      <c r="D1033" s="5">
        <f>Online_RAW!J1033</f>
        <v>1.0349999999999999</v>
      </c>
      <c r="E1033" s="5">
        <f>(1-F1033/100-G1033/100)/(1-C1033/100-D1033/100-General!$B$17/100)</f>
        <v>0.99500501016434439</v>
      </c>
      <c r="F1033" s="5">
        <f>N1033*General!$B$14/(N1033+O1033)+O1033*100/(N1033+O1033)</f>
        <v>23.0648605180399</v>
      </c>
      <c r="G1033" s="5">
        <f>N1033*General!$B$15/(N1033+O1033)</f>
        <v>3.8856131051494998E-2</v>
      </c>
      <c r="H1033" s="5">
        <f>(N1033+O1033)*(1/General!$B$20)*((F1033/100)-E1033*(C1033/100))*1000/B1033</f>
        <v>133.39622254612064</v>
      </c>
      <c r="I1033" s="5">
        <f>(N1033+O1033)*(1/General!$B$20)*((D1033/100)*E1033-(G1033/100))*1000/B1033</f>
        <v>68.814115913197782</v>
      </c>
      <c r="J1033" s="5">
        <f t="shared" si="16"/>
        <v>0.51586255292503402</v>
      </c>
      <c r="K1033" s="5">
        <f>MAX(Online_RAW!$L$2-Online_RAW!L1033,0)</f>
        <v>0</v>
      </c>
      <c r="L1033" s="5">
        <f>0.0039*(Online_RAW!M1033)</f>
        <v>36.701600000000134</v>
      </c>
      <c r="M1033" s="10">
        <f>Online_RAW!$N$2-Online_RAW!N1033</f>
        <v>43.235025641020002</v>
      </c>
      <c r="N1033" s="5">
        <f>Online_RAW!C1033*60</f>
        <v>174.83556521739118</v>
      </c>
      <c r="O1033" s="5">
        <f>MAX(0, Online_RAW!D1033*60)</f>
        <v>5.1469090909090918</v>
      </c>
      <c r="P1033" s="5">
        <f>_xlfn.IFNA(VLOOKUP(A1033,Sampling!$D$7:$E$14,2,FALSE),0)</f>
        <v>0</v>
      </c>
      <c r="Q1033">
        <f>_xlfn.IFNA(VLOOKUP(A1033,Refill!$D$6:$G$8,2,FALSE),0)</f>
        <v>0</v>
      </c>
    </row>
    <row r="1034" spans="1:17" x14ac:dyDescent="0.25">
      <c r="A1034" s="5">
        <f>ROUND((Online_RAW!B1034-General!$B$10)*24,3)</f>
        <v>17.2</v>
      </c>
      <c r="B1034" s="5">
        <f>General!$B$12+Online_ANA!K1034/1000+Online_ANA!L1034/1000+Online_ANA!M1034/1000/General!$B$22-SUM($P$2:P1034)/1000/General!$B$24+SUM($Q$2:Q1034)/1000/General!$B$24</f>
        <v>1.1566293525758617</v>
      </c>
      <c r="C1034" s="5">
        <f>Online_RAW!K1034</f>
        <v>21.305</v>
      </c>
      <c r="D1034" s="5">
        <f>Online_RAW!J1034</f>
        <v>1.03666666666667</v>
      </c>
      <c r="E1034" s="5">
        <f>(1-F1034/100-G1034/100)/(1-C1034/100-D1034/100-General!$B$17/100)</f>
        <v>0.99555883471450035</v>
      </c>
      <c r="F1034" s="5">
        <f>N1034*General!$B$14/(N1034+O1034)+O1034*100/(N1034+O1034)</f>
        <v>23.078481558694481</v>
      </c>
      <c r="G1034" s="5">
        <f>N1034*General!$B$15/(N1034+O1034)</f>
        <v>3.8849251738033094E-2</v>
      </c>
      <c r="H1034" s="5">
        <f>(N1034+O1034)*(1/General!$B$20)*((F1034/100)-E1034*(C1034/100))*1000/B1034</f>
        <v>129.78148374703503</v>
      </c>
      <c r="I1034" s="5">
        <f>(N1034+O1034)*(1/General!$B$20)*((D1034/100)*E1034-(G1034/100))*1000/B1034</f>
        <v>69.000947087634913</v>
      </c>
      <c r="J1034" s="5">
        <f t="shared" si="16"/>
        <v>0.53167019743840227</v>
      </c>
      <c r="K1034" s="5">
        <f>MAX(Online_RAW!$L$2-Online_RAW!L1034,0)</f>
        <v>0</v>
      </c>
      <c r="L1034" s="5">
        <f>0.0039*(Online_RAW!M1034)</f>
        <v>36.765299999999996</v>
      </c>
      <c r="M1034" s="10">
        <f>Online_RAW!$N$2-Online_RAW!N1034</f>
        <v>43.451817307689453</v>
      </c>
      <c r="N1034" s="5">
        <f>Online_RAW!C1034*60</f>
        <v>174.92372727272701</v>
      </c>
      <c r="O1034" s="5">
        <f>MAX(0, Online_RAW!D1034*60)</f>
        <v>5.1813913043478239</v>
      </c>
      <c r="P1034" s="5">
        <f>_xlfn.IFNA(VLOOKUP(A1034,Sampling!$D$7:$E$14,2,FALSE),0)</f>
        <v>0</v>
      </c>
      <c r="Q1034">
        <f>_xlfn.IFNA(VLOOKUP(A1034,Refill!$D$6:$G$8,2,FALSE),0)</f>
        <v>0</v>
      </c>
    </row>
    <row r="1035" spans="1:17" x14ac:dyDescent="0.25">
      <c r="A1035" s="5">
        <f>ROUND((Online_RAW!B1035-General!$B$10)*24,3)</f>
        <v>17.216999999999999</v>
      </c>
      <c r="B1035" s="5">
        <f>General!$B$12+Online_ANA!K1035/1000+Online_ANA!L1035/1000+Online_ANA!M1035/1000/General!$B$22-SUM($P$2:P1035)/1000/General!$B$24+SUM($Q$2:Q1035)/1000/General!$B$24</f>
        <v>1.1568806140437524</v>
      </c>
      <c r="C1035" s="5">
        <f>Online_RAW!K1035</f>
        <v>21.375</v>
      </c>
      <c r="D1035" s="5">
        <f>Online_RAW!J1035</f>
        <v>1.04</v>
      </c>
      <c r="E1035" s="5">
        <f>(1-F1035/100-G1035/100)/(1-C1035/100-D1035/100-General!$B$17/100)</f>
        <v>0.99696074094045228</v>
      </c>
      <c r="F1035" s="5">
        <f>N1035*General!$B$14/(N1035+O1035)+O1035*100/(N1035+O1035)</f>
        <v>23.043311143237048</v>
      </c>
      <c r="G1035" s="5">
        <f>N1035*General!$B$15/(N1035+O1035)</f>
        <v>3.8867014574122706E-2</v>
      </c>
      <c r="H1035" s="5">
        <f>(N1035+O1035)*(1/General!$B$20)*((F1035/100)-E1035*(C1035/100))*1000/B1035</f>
        <v>120.25687223101663</v>
      </c>
      <c r="I1035" s="5">
        <f>(N1035+O1035)*(1/General!$B$20)*((D1035/100)*E1035-(G1035/100))*1000/B1035</f>
        <v>69.240593034768636</v>
      </c>
      <c r="J1035" s="5">
        <f t="shared" si="16"/>
        <v>0.5757724423578523</v>
      </c>
      <c r="K1035" s="5">
        <f>MAX(Online_RAW!$L$2-Online_RAW!L1035,0)</f>
        <v>0</v>
      </c>
      <c r="L1035" s="5">
        <f>0.0039*(Online_RAW!M1035)</f>
        <v>36.765299999999996</v>
      </c>
      <c r="M1035" s="10">
        <f>Online_RAW!$N$2-Online_RAW!N1035</f>
        <v>43.725692307690224</v>
      </c>
      <c r="N1035" s="5">
        <f>Online_RAW!C1035*60</f>
        <v>174.81208695652199</v>
      </c>
      <c r="O1035" s="5">
        <f>MAX(0, Online_RAW!D1035*60)</f>
        <v>5.0958260869565217</v>
      </c>
      <c r="P1035" s="5">
        <f>_xlfn.IFNA(VLOOKUP(A1035,Sampling!$D$7:$E$14,2,FALSE),0)</f>
        <v>0</v>
      </c>
      <c r="Q1035">
        <f>_xlfn.IFNA(VLOOKUP(A1035,Refill!$D$6:$G$8,2,FALSE),0)</f>
        <v>0</v>
      </c>
    </row>
    <row r="1036" spans="1:17" x14ac:dyDescent="0.25">
      <c r="A1036" s="5">
        <f>ROUND((Online_RAW!B1036-General!$B$10)*24,3)</f>
        <v>17.233000000000001</v>
      </c>
      <c r="B1036" s="5">
        <f>General!$B$12+Online_ANA!K1036/1000+Online_ANA!L1036/1000+Online_ANA!M1036/1000/General!$B$22-SUM($P$2:P1036)/1000/General!$B$24+SUM($Q$2:Q1036)/1000/General!$B$24</f>
        <v>1.1571457991202021</v>
      </c>
      <c r="C1036" s="5">
        <f>Online_RAW!K1036</f>
        <v>21.405000000000001</v>
      </c>
      <c r="D1036" s="5">
        <f>Online_RAW!J1036</f>
        <v>1.0449999999999999</v>
      </c>
      <c r="E1036" s="5">
        <f>(1-F1036/100-G1036/100)/(1-C1036/100-D1036/100-General!$B$17/100)</f>
        <v>0.99733656224435707</v>
      </c>
      <c r="F1036" s="5">
        <f>N1036*General!$B$14/(N1036+O1036)+O1036*100/(N1036+O1036)</f>
        <v>23.049225429052456</v>
      </c>
      <c r="G1036" s="5">
        <f>N1036*General!$B$15/(N1036+O1036)</f>
        <v>3.8864027561084619E-2</v>
      </c>
      <c r="H1036" s="5">
        <f>(N1036+O1036)*(1/General!$B$20)*((F1036/100)-E1036*(C1036/100))*1000/B1036</f>
        <v>118.03868736868363</v>
      </c>
      <c r="I1036" s="5">
        <f>(N1036+O1036)*(1/General!$B$20)*((D1036/100)*E1036-(G1036/100))*1000/B1036</f>
        <v>69.616685420950787</v>
      </c>
      <c r="J1036" s="5">
        <f t="shared" si="16"/>
        <v>0.58977854610928615</v>
      </c>
      <c r="K1036" s="5">
        <f>MAX(Online_RAW!$L$2-Online_RAW!L1036,0)</f>
        <v>0</v>
      </c>
      <c r="L1036" s="5">
        <f>0.0039*(Online_RAW!M1036)</f>
        <v>36.837059999999994</v>
      </c>
      <c r="M1036" s="10">
        <f>Online_RAW!$N$2-Online_RAW!N1036</f>
        <v>43.936525641020125</v>
      </c>
      <c r="N1036" s="5">
        <f>Online_RAW!C1036*60</f>
        <v>174.84571428571439</v>
      </c>
      <c r="O1036" s="5">
        <f>MAX(0, Online_RAW!D1036*60)</f>
        <v>5.1106363636363623</v>
      </c>
      <c r="P1036" s="5">
        <f>_xlfn.IFNA(VLOOKUP(A1036,Sampling!$D$7:$E$14,2,FALSE),0)</f>
        <v>0</v>
      </c>
      <c r="Q1036">
        <f>_xlfn.IFNA(VLOOKUP(A1036,Refill!$D$6:$G$8,2,FALSE),0)</f>
        <v>0</v>
      </c>
    </row>
    <row r="1037" spans="1:17" x14ac:dyDescent="0.25">
      <c r="A1037" s="5">
        <f>ROUND((Online_RAW!B1037-General!$B$10)*24,3)</f>
        <v>17.25</v>
      </c>
      <c r="B1037" s="5">
        <f>General!$B$12+Online_ANA!K1037/1000+Online_ANA!L1037/1000+Online_ANA!M1037/1000/General!$B$22-SUM($P$2:P1037)/1000/General!$B$24+SUM($Q$2:Q1037)/1000/General!$B$24</f>
        <v>1.1574463406492566</v>
      </c>
      <c r="C1037" s="5">
        <f>Online_RAW!K1037</f>
        <v>21.385000000000002</v>
      </c>
      <c r="D1037" s="5">
        <f>Online_RAW!J1037</f>
        <v>1.0449999999999999</v>
      </c>
      <c r="E1037" s="5">
        <f>(1-F1037/100-G1037/100)/(1-C1037/100-D1037/100-General!$B$17/100)</f>
        <v>0.99613176751613319</v>
      </c>
      <c r="F1037" s="5">
        <f>N1037*General!$B$14/(N1037+O1037)+O1037*100/(N1037+O1037)</f>
        <v>23.122250200662407</v>
      </c>
      <c r="G1037" s="5">
        <f>N1037*General!$B$15/(N1037+O1037)</f>
        <v>3.8827146363301819E-2</v>
      </c>
      <c r="H1037" s="5">
        <f>(N1037+O1037)*(1/General!$B$20)*((F1037/100)-E1037*(C1037/100))*1000/B1037</f>
        <v>126.31407183566172</v>
      </c>
      <c r="I1037" s="5">
        <f>(N1037+O1037)*(1/General!$B$20)*((D1037/100)*E1037-(G1037/100))*1000/B1037</f>
        <v>69.552260069583966</v>
      </c>
      <c r="J1037" s="5">
        <f t="shared" si="16"/>
        <v>0.55062954632697991</v>
      </c>
      <c r="K1037" s="5">
        <f>MAX(Online_RAW!$L$2-Online_RAW!L1037,0)</f>
        <v>0</v>
      </c>
      <c r="L1037" s="5">
        <f>0.0039*(Online_RAW!M1037)</f>
        <v>36.929099999999998</v>
      </c>
      <c r="M1037" s="10">
        <f>Online_RAW!$N$2-Online_RAW!N1037</f>
        <v>44.163792307689619</v>
      </c>
      <c r="N1037" s="5">
        <f>Online_RAW!C1037*60</f>
        <v>174.77634782608681</v>
      </c>
      <c r="O1037" s="5">
        <f>MAX(0, Online_RAW!D1037*60)</f>
        <v>5.2794782608695652</v>
      </c>
      <c r="P1037" s="5">
        <f>_xlfn.IFNA(VLOOKUP(A1037,Sampling!$D$7:$E$14,2,FALSE),0)</f>
        <v>0</v>
      </c>
      <c r="Q1037">
        <f>_xlfn.IFNA(VLOOKUP(A1037,Refill!$D$6:$G$8,2,FALSE),0)</f>
        <v>0</v>
      </c>
    </row>
    <row r="1038" spans="1:17" x14ac:dyDescent="0.25">
      <c r="A1038" s="5">
        <f>ROUND((Online_RAW!B1038-General!$B$10)*24,3)</f>
        <v>17.266999999999999</v>
      </c>
      <c r="B1038" s="5">
        <f>General!$B$12+Online_ANA!K1038/1000+Online_ANA!L1038/1000+Online_ANA!M1038/1000/General!$B$22-SUM($P$2:P1038)/1000/General!$B$24+SUM($Q$2:Q1038)/1000/General!$B$24</f>
        <v>1.1577139976711375</v>
      </c>
      <c r="C1038" s="5">
        <f>Online_RAW!K1038</f>
        <v>21.414999999999999</v>
      </c>
      <c r="D1038" s="5">
        <f>Online_RAW!J1038</f>
        <v>1.04</v>
      </c>
      <c r="E1038" s="5">
        <f>(1-F1038/100-G1038/100)/(1-C1038/100-D1038/100-General!$B$17/100)</f>
        <v>0.99521260764352371</v>
      </c>
      <c r="F1038" s="5">
        <f>N1038*General!$B$14/(N1038+O1038)+O1038*100/(N1038+O1038)</f>
        <v>23.218080432872565</v>
      </c>
      <c r="G1038" s="5">
        <f>N1038*General!$B$15/(N1038+O1038)</f>
        <v>3.8778747256124971E-2</v>
      </c>
      <c r="H1038" s="5">
        <f>(N1038+O1038)*(1/General!$B$20)*((F1038/100)-E1038*(C1038/100))*1000/B1038</f>
        <v>132.13157839504922</v>
      </c>
      <c r="I1038" s="5">
        <f>(N1038+O1038)*(1/General!$B$20)*((D1038/100)*E1038-(G1038/100))*1000/B1038</f>
        <v>69.077932172482548</v>
      </c>
      <c r="J1038" s="5">
        <f t="shared" si="16"/>
        <v>0.52279654123219643</v>
      </c>
      <c r="K1038" s="5">
        <f>MAX(Online_RAW!$L$2-Online_RAW!L1038,0)</f>
        <v>0</v>
      </c>
      <c r="L1038" s="5">
        <f>0.0039*(Online_RAW!M1038)</f>
        <v>36.929099999999998</v>
      </c>
      <c r="M1038" s="10">
        <f>Online_RAW!$N$2-Online_RAW!N1038</f>
        <v>44.455538461539618</v>
      </c>
      <c r="N1038" s="5">
        <f>Online_RAW!C1038*60</f>
        <v>174.433043478261</v>
      </c>
      <c r="O1038" s="5">
        <f>MAX(0, Online_RAW!D1038*60)</f>
        <v>5.4933913043478242</v>
      </c>
      <c r="P1038" s="5">
        <f>_xlfn.IFNA(VLOOKUP(A1038,Sampling!$D$7:$E$14,2,FALSE),0)</f>
        <v>0</v>
      </c>
      <c r="Q1038">
        <f>_xlfn.IFNA(VLOOKUP(A1038,Refill!$D$6:$G$8,2,FALSE),0)</f>
        <v>0</v>
      </c>
    </row>
    <row r="1039" spans="1:17" x14ac:dyDescent="0.25">
      <c r="A1039" s="5">
        <f>ROUND((Online_RAW!B1039-General!$B$10)*24,3)</f>
        <v>17.283000000000001</v>
      </c>
      <c r="B1039" s="5">
        <f>General!$B$12+Online_ANA!K1039/1000+Online_ANA!L1039/1000+Online_ANA!M1039/1000/General!$B$22-SUM($P$2:P1039)/1000/General!$B$24+SUM($Q$2:Q1039)/1000/General!$B$24</f>
        <v>1.1579624424841195</v>
      </c>
      <c r="C1039" s="5">
        <f>Online_RAW!K1039</f>
        <v>21.475000000000001</v>
      </c>
      <c r="D1039" s="5">
        <f>Online_RAW!J1039</f>
        <v>1.05</v>
      </c>
      <c r="E1039" s="5">
        <f>(1-F1039/100-G1039/100)/(1-C1039/100-D1039/100-General!$B$17/100)</f>
        <v>0.9957238573678211</v>
      </c>
      <c r="F1039" s="5">
        <f>N1039*General!$B$14/(N1039+O1039)+O1039*100/(N1039+O1039)</f>
        <v>23.248372755993792</v>
      </c>
      <c r="G1039" s="5">
        <f>N1039*General!$B$15/(N1039+O1039)</f>
        <v>3.8763448103033435E-2</v>
      </c>
      <c r="H1039" s="5">
        <f>(N1039+O1039)*(1/General!$B$20)*((F1039/100)-E1039*(C1039/100))*1000/B1039</f>
        <v>129.41900861124796</v>
      </c>
      <c r="I1039" s="5">
        <f>(N1039+O1039)*(1/General!$B$20)*((D1039/100)*E1039-(G1039/100))*1000/B1039</f>
        <v>69.854140716918508</v>
      </c>
      <c r="J1039" s="5">
        <f t="shared" si="16"/>
        <v>0.5397517835015111</v>
      </c>
      <c r="K1039" s="5">
        <f>MAX(Online_RAW!$L$2-Online_RAW!L1039,0)</f>
        <v>0</v>
      </c>
      <c r="L1039" s="5">
        <f>0.0039*(Online_RAW!M1039)</f>
        <v>37.030499999999996</v>
      </c>
      <c r="M1039" s="10">
        <f>Online_RAW!$N$2-Online_RAW!N1039</f>
        <v>44.615817307690122</v>
      </c>
      <c r="N1039" s="5">
        <f>Online_RAW!C1039*60</f>
        <v>174.52121739130439</v>
      </c>
      <c r="O1039" s="5">
        <f>MAX(0, Online_RAW!D1039*60)</f>
        <v>5.5672173913043457</v>
      </c>
      <c r="P1039" s="5">
        <f>_xlfn.IFNA(VLOOKUP(A1039,Sampling!$D$7:$E$14,2,FALSE),0)</f>
        <v>0</v>
      </c>
      <c r="Q1039">
        <f>_xlfn.IFNA(VLOOKUP(A1039,Refill!$D$6:$G$8,2,FALSE),0)</f>
        <v>0</v>
      </c>
    </row>
    <row r="1040" spans="1:17" x14ac:dyDescent="0.25">
      <c r="A1040" s="5">
        <f>ROUND((Online_RAW!B1040-General!$B$10)*24,3)</f>
        <v>17.3</v>
      </c>
      <c r="B1040" s="5">
        <f>General!$B$12+Online_ANA!K1040/1000+Online_ANA!L1040/1000+Online_ANA!M1040/1000/General!$B$22-SUM($P$2:P1040)/1000/General!$B$24+SUM($Q$2:Q1040)/1000/General!$B$24</f>
        <v>1.1582957870212294</v>
      </c>
      <c r="C1040" s="5">
        <f>Online_RAW!K1040</f>
        <v>21.535</v>
      </c>
      <c r="D1040" s="5">
        <f>Online_RAW!J1040</f>
        <v>1.05</v>
      </c>
      <c r="E1040" s="5">
        <f>(1-F1040/100-G1040/100)/(1-C1040/100-D1040/100-General!$B$17/100)</f>
        <v>0.99743843683841382</v>
      </c>
      <c r="F1040" s="5">
        <f>N1040*General!$B$14/(N1040+O1040)+O1040*100/(N1040+O1040)</f>
        <v>23.17608739530985</v>
      </c>
      <c r="G1040" s="5">
        <f>N1040*General!$B$15/(N1040+O1040)</f>
        <v>3.8799955860954624E-2</v>
      </c>
      <c r="H1040" s="5">
        <f>(N1040+O1040)*(1/General!$B$20)*((F1040/100)-E1040*(C1040/100))*1000/B1040</f>
        <v>117.52883390257486</v>
      </c>
      <c r="I1040" s="5">
        <f>(N1040+O1040)*(1/General!$B$20)*((D1040/100)*E1040-(G1040/100))*1000/B1040</f>
        <v>69.877085124971416</v>
      </c>
      <c r="J1040" s="5">
        <f t="shared" si="16"/>
        <v>0.59455269659950671</v>
      </c>
      <c r="K1040" s="5">
        <f>MAX(Online_RAW!$L$2-Online_RAW!L1040,0)</f>
        <v>0</v>
      </c>
      <c r="L1040" s="5">
        <f>0.0039*(Online_RAW!M1040)</f>
        <v>37.0929</v>
      </c>
      <c r="M1040" s="10">
        <f>Online_RAW!$N$2-Online_RAW!N1040</f>
        <v>44.911146853140053</v>
      </c>
      <c r="N1040" s="5">
        <f>Online_RAW!C1040*60</f>
        <v>174.48756521739119</v>
      </c>
      <c r="O1040" s="5">
        <f>MAX(0, Online_RAW!D1040*60)</f>
        <v>5.3967272727272766</v>
      </c>
      <c r="P1040" s="5">
        <f>_xlfn.IFNA(VLOOKUP(A1040,Sampling!$D$7:$E$14,2,FALSE),0)</f>
        <v>0</v>
      </c>
      <c r="Q1040">
        <f>_xlfn.IFNA(VLOOKUP(A1040,Refill!$D$6:$G$8,2,FALSE),0)</f>
        <v>0</v>
      </c>
    </row>
    <row r="1041" spans="1:17" x14ac:dyDescent="0.25">
      <c r="A1041" s="5">
        <f>ROUND((Online_RAW!B1041-General!$B$10)*24,3)</f>
        <v>17.317</v>
      </c>
      <c r="B1041" s="5">
        <f>General!$B$12+Online_ANA!K1041/1000+Online_ANA!L1041/1000+Online_ANA!M1041/1000/General!$B$22-SUM($P$2:P1041)/1000/General!$B$24+SUM($Q$2:Q1041)/1000/General!$B$24</f>
        <v>1.1585082140437521</v>
      </c>
      <c r="C1041" s="5">
        <f>Online_RAW!K1041</f>
        <v>21.545000000000002</v>
      </c>
      <c r="D1041" s="5">
        <f>Online_RAW!J1041</f>
        <v>1.05</v>
      </c>
      <c r="E1041" s="5">
        <f>(1-F1041/100-G1041/100)/(1-C1041/100-D1041/100-General!$B$17/100)</f>
        <v>0.99680881295631718</v>
      </c>
      <c r="F1041" s="5">
        <f>N1041*General!$B$14/(N1041+O1041)+O1041*100/(N1041+O1041)</f>
        <v>23.234554911910205</v>
      </c>
      <c r="G1041" s="5">
        <f>N1041*General!$B$15/(N1041+O1041)</f>
        <v>3.8770426812166567E-2</v>
      </c>
      <c r="H1041" s="5">
        <f>(N1041+O1041)*(1/General!$B$20)*((F1041/100)-E1041*(C1041/100))*1000/B1041</f>
        <v>121.81287187297735</v>
      </c>
      <c r="I1041" s="5">
        <f>(N1041+O1041)*(1/General!$B$20)*((D1041/100)*E1041-(G1041/100))*1000/B1041</f>
        <v>69.824252633816769</v>
      </c>
      <c r="J1041" s="5">
        <f t="shared" si="16"/>
        <v>0.57320914908423892</v>
      </c>
      <c r="K1041" s="5">
        <f>MAX(Online_RAW!$L$2-Online_RAW!L1041,0)</f>
        <v>0</v>
      </c>
      <c r="L1041" s="5">
        <f>0.0039*(Online_RAW!M1041)</f>
        <v>37.0929</v>
      </c>
      <c r="M1041" s="10">
        <f>Online_RAW!$N$2-Online_RAW!N1041</f>
        <v>45.142692307689686</v>
      </c>
      <c r="N1041" s="5">
        <f>Online_RAW!C1041*60</f>
        <v>174.36409090909081</v>
      </c>
      <c r="O1041" s="5">
        <f>MAX(0, Online_RAW!D1041*60)</f>
        <v>5.5298181818181842</v>
      </c>
      <c r="P1041" s="5">
        <f>_xlfn.IFNA(VLOOKUP(A1041,Sampling!$D$7:$E$14,2,FALSE),0)</f>
        <v>0</v>
      </c>
      <c r="Q1041">
        <f>_xlfn.IFNA(VLOOKUP(A1041,Refill!$D$6:$G$8,2,FALSE),0)</f>
        <v>0</v>
      </c>
    </row>
    <row r="1042" spans="1:17" x14ac:dyDescent="0.25">
      <c r="A1042" s="5">
        <f>ROUND((Online_RAW!B1042-General!$B$10)*24,3)</f>
        <v>17.332999999999998</v>
      </c>
      <c r="B1042" s="5">
        <f>General!$B$12+Online_ANA!K1042/1000+Online_ANA!L1042/1000+Online_ANA!M1042/1000/General!$B$22-SUM($P$2:P1042)/1000/General!$B$24+SUM($Q$2:Q1042)/1000/General!$B$24</f>
        <v>1.1588536308077246</v>
      </c>
      <c r="C1042" s="5">
        <f>Online_RAW!K1042</f>
        <v>21.555</v>
      </c>
      <c r="D1042" s="5">
        <f>Online_RAW!J1042</f>
        <v>1.0549999999999999</v>
      </c>
      <c r="E1042" s="5">
        <f>(1-F1042/100-G1042/100)/(1-C1042/100-D1042/100-General!$B$17/100)</f>
        <v>0.99573490016061872</v>
      </c>
      <c r="F1042" s="5">
        <f>N1042*General!$B$14/(N1042+O1042)+O1042*100/(N1042+O1042)</f>
        <v>23.332201798167045</v>
      </c>
      <c r="G1042" s="5">
        <f>N1042*General!$B$15/(N1042+O1042)</f>
        <v>3.8721110202945934E-2</v>
      </c>
      <c r="H1042" s="5">
        <f>(N1042+O1042)*(1/General!$B$20)*((F1042/100)-E1042*(C1042/100))*1000/B1042</f>
        <v>129.53529485240364</v>
      </c>
      <c r="I1042" s="5">
        <f>(N1042+O1042)*(1/General!$B$20)*((D1042/100)*E1042-(G1042/100))*1000/B1042</f>
        <v>70.118555555317513</v>
      </c>
      <c r="J1042" s="5">
        <f t="shared" si="16"/>
        <v>0.54130849538122161</v>
      </c>
      <c r="K1042" s="5">
        <f>MAX(Online_RAW!$L$2-Online_RAW!L1042,0)</f>
        <v>0</v>
      </c>
      <c r="L1042" s="5">
        <f>0.0039*(Online_RAW!M1042)</f>
        <v>37.1982</v>
      </c>
      <c r="M1042" s="10">
        <f>Online_RAW!$N$2-Online_RAW!N1042</f>
        <v>45.404419580419926</v>
      </c>
      <c r="N1042" s="5">
        <f>Online_RAW!C1042*60</f>
        <v>174.254086956522</v>
      </c>
      <c r="O1042" s="5">
        <f>MAX(0, Online_RAW!D1042*60)</f>
        <v>5.7553043478260877</v>
      </c>
      <c r="P1042" s="5">
        <f>_xlfn.IFNA(VLOOKUP(A1042,Sampling!$D$7:$E$14,2,FALSE),0)</f>
        <v>0</v>
      </c>
      <c r="Q1042">
        <f>_xlfn.IFNA(VLOOKUP(A1042,Refill!$D$6:$G$8,2,FALSE),0)</f>
        <v>0</v>
      </c>
    </row>
    <row r="1043" spans="1:17" x14ac:dyDescent="0.25">
      <c r="A1043" s="5">
        <f>ROUND((Online_RAW!B1043-General!$B$10)*24,3)</f>
        <v>17.350000000000001</v>
      </c>
      <c r="B1043" s="5">
        <f>General!$B$12+Online_ANA!K1043/1000+Online_ANA!L1043/1000+Online_ANA!M1043/1000/General!$B$22-SUM($P$2:P1043)/1000/General!$B$24+SUM($Q$2:Q1043)/1000/General!$B$24</f>
        <v>1.1591786477769905</v>
      </c>
      <c r="C1043" s="5">
        <f>Online_RAW!K1043</f>
        <v>21.59</v>
      </c>
      <c r="D1043" s="5">
        <f>Online_RAW!J1043</f>
        <v>1.06</v>
      </c>
      <c r="E1043" s="5">
        <f>(1-F1043/100-G1043/100)/(1-C1043/100-D1043/100-General!$B$17/100)</f>
        <v>0.99605896244818437</v>
      </c>
      <c r="F1043" s="5">
        <f>N1043*General!$B$14/(N1043+O1043)+O1043*100/(N1043+O1043)</f>
        <v>23.347112726261066</v>
      </c>
      <c r="G1043" s="5">
        <f>N1043*General!$B$15/(N1043+O1043)</f>
        <v>3.8713579431181283E-2</v>
      </c>
      <c r="H1043" s="5">
        <f>(N1043+O1043)*(1/General!$B$20)*((F1043/100)-E1043*(C1043/100))*1000/B1043</f>
        <v>127.65050957190559</v>
      </c>
      <c r="I1043" s="5">
        <f>(N1043+O1043)*(1/General!$B$20)*((D1043/100)*E1043-(G1043/100))*1000/B1043</f>
        <v>70.477956392242078</v>
      </c>
      <c r="J1043" s="5">
        <f t="shared" si="16"/>
        <v>0.55211652995824367</v>
      </c>
      <c r="K1043" s="5">
        <f>MAX(Online_RAW!$L$2-Online_RAW!L1043,0)</f>
        <v>0</v>
      </c>
      <c r="L1043" s="5">
        <f>0.0039*(Online_RAW!M1043)</f>
        <v>37.256699999999995</v>
      </c>
      <c r="M1043" s="10">
        <f>Online_RAW!$N$2-Online_RAW!N1043</f>
        <v>45.694923076919622</v>
      </c>
      <c r="N1043" s="5">
        <f>Online_RAW!C1043*60</f>
        <v>174.24443478260878</v>
      </c>
      <c r="O1043" s="5">
        <f>MAX(0, Online_RAW!D1043*60)</f>
        <v>5.79</v>
      </c>
      <c r="P1043" s="5">
        <f>_xlfn.IFNA(VLOOKUP(A1043,Sampling!$D$7:$E$14,2,FALSE),0)</f>
        <v>0</v>
      </c>
      <c r="Q1043">
        <f>_xlfn.IFNA(VLOOKUP(A1043,Refill!$D$6:$G$8,2,FALSE),0)</f>
        <v>0</v>
      </c>
    </row>
    <row r="1044" spans="1:17" x14ac:dyDescent="0.25">
      <c r="A1044" s="5">
        <f>ROUND((Online_RAW!B1044-General!$B$10)*24,3)</f>
        <v>17.367000000000001</v>
      </c>
      <c r="B1044" s="5">
        <f>General!$B$12+Online_ANA!K1044/1000+Online_ANA!L1044/1000+Online_ANA!M1044/1000/General!$B$22-SUM($P$2:P1044)/1000/General!$B$24+SUM($Q$2:Q1044)/1000/General!$B$24</f>
        <v>1.1594884131263206</v>
      </c>
      <c r="C1044" s="5">
        <f>Online_RAW!K1044</f>
        <v>21.623333333333299</v>
      </c>
      <c r="D1044" s="5">
        <f>Online_RAW!J1044</f>
        <v>1.0660000000000001</v>
      </c>
      <c r="E1044" s="5">
        <f>(1-F1044/100-G1044/100)/(1-C1044/100-D1044/100-General!$B$17/100)</f>
        <v>0.99685699737189992</v>
      </c>
      <c r="F1044" s="5">
        <f>N1044*General!$B$14/(N1044+O1044)+O1044*100/(N1044+O1044)</f>
        <v>23.324928532909652</v>
      </c>
      <c r="G1044" s="5">
        <f>N1044*General!$B$15/(N1044+O1044)</f>
        <v>3.8724783569237559E-2</v>
      </c>
      <c r="H1044" s="5">
        <f>(N1044+O1044)*(1/General!$B$20)*((F1044/100)-E1044*(C1044/100))*1000/B1044</f>
        <v>122.53018944233575</v>
      </c>
      <c r="I1044" s="5">
        <f>(N1044+O1044)*(1/General!$B$20)*((D1044/100)*E1044-(G1044/100))*1000/B1044</f>
        <v>70.900043832312491</v>
      </c>
      <c r="J1044" s="5">
        <f t="shared" si="16"/>
        <v>0.57863326707479668</v>
      </c>
      <c r="K1044" s="5">
        <f>MAX(Online_RAW!$L$2-Online_RAW!L1044,0)</f>
        <v>0</v>
      </c>
      <c r="L1044" s="5">
        <f>0.0039*(Online_RAW!M1044)</f>
        <v>37.256699999999995</v>
      </c>
      <c r="M1044" s="10">
        <f>Online_RAW!$N$2-Online_RAW!N1044</f>
        <v>46.032567307689533</v>
      </c>
      <c r="N1044" s="5">
        <f>Online_RAW!C1044*60</f>
        <v>174.218086956522</v>
      </c>
      <c r="O1044" s="5">
        <f>MAX(0, Online_RAW!D1044*60)</f>
        <v>5.7370434782608681</v>
      </c>
      <c r="P1044" s="5">
        <f>_xlfn.IFNA(VLOOKUP(A1044,Sampling!$D$7:$E$14,2,FALSE),0)</f>
        <v>0</v>
      </c>
      <c r="Q1044">
        <f>_xlfn.IFNA(VLOOKUP(A1044,Refill!$D$6:$G$8,2,FALSE),0)</f>
        <v>0</v>
      </c>
    </row>
    <row r="1045" spans="1:17" x14ac:dyDescent="0.25">
      <c r="A1045" s="5">
        <f>ROUND((Online_RAW!B1045-General!$B$10)*24,3)</f>
        <v>17.382999999999999</v>
      </c>
      <c r="B1045" s="5">
        <f>General!$B$12+Online_ANA!K1045/1000+Online_ANA!L1045/1000+Online_ANA!M1045/1000/General!$B$22-SUM($P$2:P1045)/1000/General!$B$24+SUM($Q$2:Q1045)/1000/General!$B$24</f>
        <v>1.1597744424841188</v>
      </c>
      <c r="C1045" s="5">
        <f>Online_RAW!K1045</f>
        <v>21.64</v>
      </c>
      <c r="D1045" s="5">
        <f>Online_RAW!J1045</f>
        <v>1.0649999999999999</v>
      </c>
      <c r="E1045" s="5">
        <f>(1-F1045/100-G1045/100)/(1-C1045/100-D1045/100-General!$B$17/100)</f>
        <v>0.99572525642816734</v>
      </c>
      <c r="F1045" s="5">
        <f>N1045*General!$B$14/(N1045+O1045)+O1045*100/(N1045+O1045)</f>
        <v>23.427586027066262</v>
      </c>
      <c r="G1045" s="5">
        <f>N1045*General!$B$15/(N1045+O1045)</f>
        <v>3.8672936349966533E-2</v>
      </c>
      <c r="H1045" s="5">
        <f>(N1045+O1045)*(1/General!$B$20)*((F1045/100)-E1045*(C1045/100))*1000/B1045</f>
        <v>130.24202551144242</v>
      </c>
      <c r="I1045" s="5">
        <f>(N1045+O1045)*(1/General!$B$20)*((D1045/100)*E1045-(G1045/100))*1000/B1045</f>
        <v>70.782713008205789</v>
      </c>
      <c r="J1045" s="5">
        <f t="shared" si="16"/>
        <v>0.54347060966114324</v>
      </c>
      <c r="K1045" s="5">
        <f>MAX(Online_RAW!$L$2-Online_RAW!L1045,0)</f>
        <v>0</v>
      </c>
      <c r="L1045" s="5">
        <f>0.0039*(Online_RAW!M1045)</f>
        <v>37.342500000000001</v>
      </c>
      <c r="M1045" s="10">
        <f>Online_RAW!$N$2-Online_RAW!N1045</f>
        <v>46.250817307689431</v>
      </c>
      <c r="N1045" s="5">
        <f>Online_RAW!C1045*60</f>
        <v>174.10539130434779</v>
      </c>
      <c r="O1045" s="5">
        <f>MAX(0, Online_RAW!D1045*60)</f>
        <v>5.9744347826086983</v>
      </c>
      <c r="P1045" s="5">
        <f>_xlfn.IFNA(VLOOKUP(A1045,Sampling!$D$7:$E$14,2,FALSE),0)</f>
        <v>0</v>
      </c>
      <c r="Q1045">
        <f>_xlfn.IFNA(VLOOKUP(A1045,Refill!$D$6:$G$8,2,FALSE),0)</f>
        <v>0</v>
      </c>
    </row>
    <row r="1046" spans="1:17" x14ac:dyDescent="0.25">
      <c r="A1046" s="5">
        <f>ROUND((Online_RAW!B1046-General!$B$10)*24,3)</f>
        <v>17.399999999999999</v>
      </c>
      <c r="B1046" s="5">
        <f>General!$B$12+Online_ANA!K1046/1000+Online_ANA!L1046/1000+Online_ANA!M1046/1000/General!$B$22-SUM($P$2:P1046)/1000/General!$B$24+SUM($Q$2:Q1046)/1000/General!$B$24</f>
        <v>1.1601465929428347</v>
      </c>
      <c r="C1046" s="5">
        <f>Online_RAW!K1046</f>
        <v>21.68</v>
      </c>
      <c r="D1046" s="5">
        <f>Online_RAW!J1046</f>
        <v>1.0649999999999999</v>
      </c>
      <c r="E1046" s="5">
        <f>(1-F1046/100-G1046/100)/(1-C1046/100-D1046/100-General!$B$17/100)</f>
        <v>0.995113740849627</v>
      </c>
      <c r="F1046" s="5">
        <f>N1046*General!$B$14/(N1046+O1046)+O1046*100/(N1046+O1046)</f>
        <v>23.514436939353768</v>
      </c>
      <c r="G1046" s="5">
        <f>N1046*General!$B$15/(N1046+O1046)</f>
        <v>3.8629072252851629E-2</v>
      </c>
      <c r="H1046" s="5">
        <f>(N1046+O1046)*(1/General!$B$20)*((F1046/100)-E1046*(C1046/100))*1000/B1046</f>
        <v>134.23846979935658</v>
      </c>
      <c r="I1046" s="5">
        <f>(N1046+O1046)*(1/General!$B$20)*((D1046/100)*E1046-(G1046/100))*1000/B1046</f>
        <v>70.646232660320649</v>
      </c>
      <c r="J1046" s="5">
        <f t="shared" si="16"/>
        <v>0.5262741207190017</v>
      </c>
      <c r="K1046" s="5">
        <f>MAX(Online_RAW!$L$2-Online_RAW!L1046,0)</f>
        <v>0</v>
      </c>
      <c r="L1046" s="5">
        <f>0.0039*(Online_RAW!M1046)</f>
        <v>37.416599999999995</v>
      </c>
      <c r="M1046" s="10">
        <f>Online_RAW!$N$2-Online_RAW!N1046</f>
        <v>46.575692307689678</v>
      </c>
      <c r="N1046" s="5">
        <f>Online_RAW!C1046*60</f>
        <v>173.73156521739119</v>
      </c>
      <c r="O1046" s="5">
        <f>MAX(0, Online_RAW!D1046*60)</f>
        <v>6.1656521739130206</v>
      </c>
      <c r="P1046" s="5">
        <f>_xlfn.IFNA(VLOOKUP(A1046,Sampling!$D$7:$E$14,2,FALSE),0)</f>
        <v>0</v>
      </c>
      <c r="Q1046">
        <f>_xlfn.IFNA(VLOOKUP(A1046,Refill!$D$6:$G$8,2,FALSE),0)</f>
        <v>0</v>
      </c>
    </row>
    <row r="1047" spans="1:17" x14ac:dyDescent="0.25">
      <c r="A1047" s="5">
        <f>ROUND((Online_RAW!B1047-General!$B$10)*24,3)</f>
        <v>17.417000000000002</v>
      </c>
      <c r="B1047" s="5">
        <f>General!$B$12+Online_ANA!K1047/1000+Online_ANA!L1047/1000+Online_ANA!M1047/1000/General!$B$22-SUM($P$2:P1047)/1000/General!$B$24+SUM($Q$2:Q1047)/1000/General!$B$24</f>
        <v>1.1604276606659354</v>
      </c>
      <c r="C1047" s="5">
        <f>Online_RAW!K1047</f>
        <v>21.754999999999999</v>
      </c>
      <c r="D1047" s="5">
        <f>Online_RAW!J1047</f>
        <v>1.07</v>
      </c>
      <c r="E1047" s="5">
        <f>(1-F1047/100-G1047/100)/(1-C1047/100-D1047/100-General!$B$17/100)</f>
        <v>0.99584481142749393</v>
      </c>
      <c r="F1047" s="5">
        <f>N1047*General!$B$14/(N1047+O1047)+O1047*100/(N1047+O1047)</f>
        <v>23.537953872629316</v>
      </c>
      <c r="G1047" s="5">
        <f>N1047*General!$B$15/(N1047+O1047)</f>
        <v>3.8617195013823574E-2</v>
      </c>
      <c r="H1047" s="5">
        <f>(N1047+O1047)*(1/General!$B$20)*((F1047/100)-E1047*(C1047/100))*1000/B1047</f>
        <v>129.60308934768841</v>
      </c>
      <c r="I1047" s="5">
        <f>(N1047+O1047)*(1/General!$B$20)*((D1047/100)*E1047-(G1047/100))*1000/B1047</f>
        <v>71.046080966956609</v>
      </c>
      <c r="J1047" s="5">
        <f t="shared" si="16"/>
        <v>0.54818200186849009</v>
      </c>
      <c r="K1047" s="5">
        <f>MAX(Online_RAW!$L$2-Online_RAW!L1047,0)</f>
        <v>0</v>
      </c>
      <c r="L1047" s="5">
        <f>0.0039*(Online_RAW!M1047)</f>
        <v>37.476399999999863</v>
      </c>
      <c r="M1047" s="10">
        <f>Online_RAW!$N$2-Online_RAW!N1047</f>
        <v>46.816874125869617</v>
      </c>
      <c r="N1047" s="5">
        <f>Online_RAW!C1047*60</f>
        <v>173.721913043478</v>
      </c>
      <c r="O1047" s="5">
        <f>MAX(0, Online_RAW!D1047*60)</f>
        <v>6.2206363636363804</v>
      </c>
      <c r="P1047" s="5">
        <f>_xlfn.IFNA(VLOOKUP(A1047,Sampling!$D$7:$E$14,2,FALSE),0)</f>
        <v>0</v>
      </c>
      <c r="Q1047">
        <f>_xlfn.IFNA(VLOOKUP(A1047,Refill!$D$6:$G$8,2,FALSE),0)</f>
        <v>0</v>
      </c>
    </row>
    <row r="1048" spans="1:17" x14ac:dyDescent="0.25">
      <c r="A1048" s="5">
        <f>ROUND((Online_RAW!B1048-General!$B$10)*24,3)</f>
        <v>17.433</v>
      </c>
      <c r="B1048" s="5">
        <f>General!$B$12+Online_ANA!K1048/1000+Online_ANA!L1048/1000+Online_ANA!M1048/1000/General!$B$22-SUM($P$2:P1048)/1000/General!$B$24+SUM($Q$2:Q1048)/1000/General!$B$24</f>
        <v>1.1607105968164309</v>
      </c>
      <c r="C1048" s="5">
        <f>Online_RAW!K1048</f>
        <v>21.815000000000001</v>
      </c>
      <c r="D1048" s="5">
        <f>Online_RAW!J1048</f>
        <v>1.07666666666667</v>
      </c>
      <c r="E1048" s="5">
        <f>(1-F1048/100-G1048/100)/(1-C1048/100-D1048/100-General!$B$17/100)</f>
        <v>0.99769735806716553</v>
      </c>
      <c r="F1048" s="5">
        <f>N1048*General!$B$14/(N1048+O1048)+O1048*100/(N1048+O1048)</f>
        <v>23.462260096417868</v>
      </c>
      <c r="G1048" s="5">
        <f>N1048*General!$B$15/(N1048+O1048)</f>
        <v>3.8655424193728347E-2</v>
      </c>
      <c r="H1048" s="5">
        <f>(N1048+O1048)*(1/General!$B$20)*((F1048/100)-E1048*(C1048/100))*1000/B1048</f>
        <v>117.46625835387314</v>
      </c>
      <c r="I1048" s="5">
        <f>(N1048+O1048)*(1/General!$B$20)*((D1048/100)*E1048-(G1048/100))*1000/B1048</f>
        <v>71.658694442340519</v>
      </c>
      <c r="J1048" s="5">
        <f t="shared" si="16"/>
        <v>0.61003640914878732</v>
      </c>
      <c r="K1048" s="5">
        <f>MAX(Online_RAW!$L$2-Online_RAW!L1048,0)</f>
        <v>0</v>
      </c>
      <c r="L1048" s="5">
        <f>0.0039*(Online_RAW!M1048)</f>
        <v>37.580399999999997</v>
      </c>
      <c r="M1048" s="10">
        <f>Online_RAW!$N$2-Online_RAW!N1048</f>
        <v>47.011914529909518</v>
      </c>
      <c r="N1048" s="5">
        <f>Online_RAW!C1048*60</f>
        <v>173.97991304347798</v>
      </c>
      <c r="O1048" s="5">
        <f>MAX(0, Online_RAW!D1048*60)</f>
        <v>6.0516521739130198</v>
      </c>
      <c r="P1048" s="5">
        <f>_xlfn.IFNA(VLOOKUP(A1048,Sampling!$D$7:$E$14,2,FALSE),0)</f>
        <v>0</v>
      </c>
      <c r="Q1048">
        <f>_xlfn.IFNA(VLOOKUP(A1048,Refill!$D$6:$G$8,2,FALSE),0)</f>
        <v>0</v>
      </c>
    </row>
    <row r="1049" spans="1:17" x14ac:dyDescent="0.25">
      <c r="A1049" s="5">
        <f>ROUND((Online_RAW!B1049-General!$B$10)*24,3)</f>
        <v>17.45</v>
      </c>
      <c r="B1049" s="5">
        <f>General!$B$12+Online_ANA!K1049/1000+Online_ANA!L1049/1000+Online_ANA!M1049/1000/General!$B$22-SUM($P$2:P1049)/1000/General!$B$24+SUM($Q$2:Q1049)/1000/General!$B$24</f>
        <v>1.1609941085391648</v>
      </c>
      <c r="C1049" s="5">
        <f>Online_RAW!K1049</f>
        <v>21.785</v>
      </c>
      <c r="D1049" s="5">
        <f>Online_RAW!J1049</f>
        <v>1.07</v>
      </c>
      <c r="E1049" s="5">
        <f>(1-F1049/100-G1049/100)/(1-C1049/100-D1049/100-General!$B$17/100)</f>
        <v>0.9974175456164307</v>
      </c>
      <c r="F1049" s="5">
        <f>N1049*General!$B$14/(N1049+O1049)+O1049*100/(N1049+O1049)</f>
        <v>23.447135279976113</v>
      </c>
      <c r="G1049" s="5">
        <f>N1049*General!$B$15/(N1049+O1049)</f>
        <v>3.8663062989911054E-2</v>
      </c>
      <c r="H1049" s="5">
        <f>(N1049+O1049)*(1/General!$B$20)*((F1049/100)-E1049*(C1049/100))*1000/B1049</f>
        <v>118.80524299593949</v>
      </c>
      <c r="I1049" s="5">
        <f>(N1049+O1049)*(1/General!$B$20)*((D1049/100)*E1049-(G1049/100))*1000/B1049</f>
        <v>71.112879926484922</v>
      </c>
      <c r="J1049" s="5">
        <f t="shared" si="16"/>
        <v>0.59856684884618605</v>
      </c>
      <c r="K1049" s="5">
        <f>MAX(Online_RAW!$L$2-Online_RAW!L1049,0)</f>
        <v>0</v>
      </c>
      <c r="L1049" s="5">
        <f>0.0039*(Online_RAW!M1049)</f>
        <v>37.580399999999997</v>
      </c>
      <c r="M1049" s="10">
        <f>Online_RAW!$N$2-Online_RAW!N1049</f>
        <v>47.32094230768962</v>
      </c>
      <c r="N1049" s="5">
        <f>Online_RAW!C1049*60</f>
        <v>173.8995652173912</v>
      </c>
      <c r="O1049" s="5">
        <f>MAX(0, Online_RAW!D1049*60)</f>
        <v>6.0133043478261001</v>
      </c>
      <c r="P1049" s="5">
        <f>_xlfn.IFNA(VLOOKUP(A1049,Sampling!$D$7:$E$14,2,FALSE),0)</f>
        <v>0</v>
      </c>
      <c r="Q1049">
        <f>_xlfn.IFNA(VLOOKUP(A1049,Refill!$D$6:$G$8,2,FALSE),0)</f>
        <v>0</v>
      </c>
    </row>
    <row r="1050" spans="1:17" x14ac:dyDescent="0.25">
      <c r="A1050" s="5">
        <f>ROUND((Online_RAW!B1050-General!$B$10)*24,3)</f>
        <v>17.466999999999999</v>
      </c>
      <c r="B1050" s="5">
        <f>General!$B$12+Online_ANA!K1050/1000+Online_ANA!L1050/1000+Online_ANA!M1050/1000/General!$B$22-SUM($P$2:P1050)/1000/General!$B$24+SUM($Q$2:Q1050)/1000/General!$B$24</f>
        <v>1.1612119443189814</v>
      </c>
      <c r="C1050" s="5">
        <f>Online_RAW!K1050</f>
        <v>21.746666666666702</v>
      </c>
      <c r="D1050" s="5">
        <f>Online_RAW!J1050</f>
        <v>1.08</v>
      </c>
      <c r="E1050" s="5">
        <f>(1-F1050/100-G1050/100)/(1-C1050/100-D1050/100-General!$B$17/100)</f>
        <v>0.99571268279447211</v>
      </c>
      <c r="F1050" s="5">
        <f>N1050*General!$B$14/(N1050+O1050)+O1050*100/(N1050+O1050)</f>
        <v>23.549759212270409</v>
      </c>
      <c r="G1050" s="5">
        <f>N1050*General!$B$15/(N1050+O1050)</f>
        <v>3.8611232721075549E-2</v>
      </c>
      <c r="H1050" s="5">
        <f>(N1050+O1050)*(1/General!$B$20)*((F1050/100)-E1050*(C1050/100))*1000/B1050</f>
        <v>131.17081264911496</v>
      </c>
      <c r="I1050" s="5">
        <f>(N1050+O1050)*(1/General!$B$20)*((D1050/100)*E1050-(G1050/100))*1000/B1050</f>
        <v>71.713592317989367</v>
      </c>
      <c r="J1050" s="5">
        <f t="shared" si="16"/>
        <v>0.54671912805652068</v>
      </c>
      <c r="K1050" s="5">
        <f>MAX(Online_RAW!$L$2-Online_RAW!L1050,0)</f>
        <v>0</v>
      </c>
      <c r="L1050" s="5">
        <f>0.0039*(Online_RAW!M1050)</f>
        <v>37.61030000000013</v>
      </c>
      <c r="M1050" s="10">
        <f>Online_RAW!$N$2-Online_RAW!N1050</f>
        <v>47.525792307689699</v>
      </c>
      <c r="N1050" s="5">
        <f>Online_RAW!C1050*60</f>
        <v>173.78345454545459</v>
      </c>
      <c r="O1050" s="5">
        <f>MAX(0, Online_RAW!D1050*60)</f>
        <v>6.2506363636363798</v>
      </c>
      <c r="P1050" s="5">
        <f>_xlfn.IFNA(VLOOKUP(A1050,Sampling!$D$7:$E$14,2,FALSE),0)</f>
        <v>0</v>
      </c>
      <c r="Q1050">
        <f>_xlfn.IFNA(VLOOKUP(A1050,Refill!$D$6:$G$8,2,FALSE),0)</f>
        <v>0</v>
      </c>
    </row>
    <row r="1051" spans="1:17" x14ac:dyDescent="0.25">
      <c r="A1051" s="5">
        <f>ROUND((Online_RAW!B1051-General!$B$10)*24,3)</f>
        <v>17.483000000000001</v>
      </c>
      <c r="B1051" s="5">
        <f>General!$B$12+Online_ANA!K1051/1000+Online_ANA!L1051/1000+Online_ANA!M1051/1000/General!$B$22-SUM($P$2:P1051)/1000/General!$B$24+SUM($Q$2:Q1051)/1000/General!$B$24</f>
        <v>1.1615683438602664</v>
      </c>
      <c r="C1051" s="5">
        <f>Online_RAW!K1051</f>
        <v>21.78</v>
      </c>
      <c r="D1051" s="5">
        <f>Online_RAW!J1051</f>
        <v>1.0900000000000001</v>
      </c>
      <c r="E1051" s="5">
        <f>(1-F1051/100-G1051/100)/(1-C1051/100-D1051/100-General!$B$17/100)</f>
        <v>0.99562819206277786</v>
      </c>
      <c r="F1051" s="5">
        <f>N1051*General!$B$14/(N1051+O1051)+O1051*100/(N1051+O1051)</f>
        <v>23.59941205069515</v>
      </c>
      <c r="G1051" s="5">
        <f>N1051*General!$B$15/(N1051+O1051)</f>
        <v>3.8586155529951954E-2</v>
      </c>
      <c r="H1051" s="5">
        <f>(N1051+O1051)*(1/General!$B$20)*((F1051/100)-E1051*(C1051/100))*1000/B1051</f>
        <v>132.40270178995027</v>
      </c>
      <c r="I1051" s="5">
        <f>(N1051+O1051)*(1/General!$B$20)*((D1051/100)*E1051-(G1051/100))*1000/B1051</f>
        <v>72.379048172665193</v>
      </c>
      <c r="J1051" s="5">
        <f t="shared" si="16"/>
        <v>0.546658392873966</v>
      </c>
      <c r="K1051" s="5">
        <f>MAX(Online_RAW!$L$2-Online_RAW!L1051,0)</f>
        <v>0</v>
      </c>
      <c r="L1051" s="5">
        <f>0.0039*(Online_RAW!M1051)</f>
        <v>37.742249999999999</v>
      </c>
      <c r="M1051" s="10">
        <f>Online_RAW!$N$2-Online_RAW!N1051</f>
        <v>47.770442307690246</v>
      </c>
      <c r="N1051" s="5">
        <f>Online_RAW!C1051*60</f>
        <v>173.67913043478242</v>
      </c>
      <c r="O1051" s="5">
        <f>MAX(0, Online_RAW!D1051*60)</f>
        <v>6.3638181818181598</v>
      </c>
      <c r="P1051" s="5">
        <f>_xlfn.IFNA(VLOOKUP(A1051,Sampling!$D$7:$E$14,2,FALSE),0)</f>
        <v>0</v>
      </c>
      <c r="Q1051">
        <f>_xlfn.IFNA(VLOOKUP(A1051,Refill!$D$6:$G$8,2,FALSE),0)</f>
        <v>0</v>
      </c>
    </row>
    <row r="1052" spans="1:17" x14ac:dyDescent="0.25">
      <c r="A1052" s="5">
        <f>ROUND((Online_RAW!B1052-General!$B$10)*24,3)</f>
        <v>17.5</v>
      </c>
      <c r="B1052" s="5">
        <f>General!$B$12+Online_ANA!K1052/1000+Online_ANA!L1052/1000+Online_ANA!M1052/1000/General!$B$22-SUM($P$2:P1052)/1000/General!$B$24+SUM($Q$2:Q1052)/1000/General!$B$24</f>
        <v>1.1618118076217341</v>
      </c>
      <c r="C1052" s="5">
        <f>Online_RAW!K1052</f>
        <v>21.83</v>
      </c>
      <c r="D1052" s="5">
        <f>Online_RAW!J1052</f>
        <v>1.0833333333333299</v>
      </c>
      <c r="E1052" s="5">
        <f>(1-F1052/100-G1052/100)/(1-C1052/100-D1052/100-General!$B$17/100)</f>
        <v>0.9950397072356838</v>
      </c>
      <c r="F1052" s="5">
        <f>N1052*General!$B$14/(N1052+O1052)+O1052*100/(N1052+O1052)</f>
        <v>23.687710234907104</v>
      </c>
      <c r="G1052" s="5">
        <f>N1052*General!$B$15/(N1052+O1052)</f>
        <v>3.8541560487420662E-2</v>
      </c>
      <c r="H1052" s="5">
        <f>(N1052+O1052)*(1/General!$B$20)*((F1052/100)-E1052*(C1052/100))*1000/B1052</f>
        <v>136.02292549568054</v>
      </c>
      <c r="I1052" s="5">
        <f>(N1052+O1052)*(1/General!$B$20)*((D1052/100)*E1052-(G1052/100))*1000/B1052</f>
        <v>71.915140686174752</v>
      </c>
      <c r="J1052" s="5">
        <f t="shared" si="16"/>
        <v>0.52869867652169</v>
      </c>
      <c r="K1052" s="5">
        <f>MAX(Online_RAW!$L$2-Online_RAW!L1052,0)</f>
        <v>0</v>
      </c>
      <c r="L1052" s="5">
        <f>0.0039*(Online_RAW!M1052)</f>
        <v>37.744199999999999</v>
      </c>
      <c r="M1052" s="10">
        <f>Online_RAW!$N$2-Online_RAW!N1052</f>
        <v>48.033692307690217</v>
      </c>
      <c r="N1052" s="5">
        <f>Online_RAW!C1052*60</f>
        <v>173.60191304347799</v>
      </c>
      <c r="O1052" s="5">
        <f>MAX(0, Online_RAW!D1052*60)</f>
        <v>6.5692173913043401</v>
      </c>
      <c r="P1052" s="5">
        <f>_xlfn.IFNA(VLOOKUP(A1052,Sampling!$D$7:$E$14,2,FALSE),0)</f>
        <v>0</v>
      </c>
      <c r="Q1052">
        <f>_xlfn.IFNA(VLOOKUP(A1052,Refill!$D$6:$G$8,2,FALSE),0)</f>
        <v>0</v>
      </c>
    </row>
    <row r="1053" spans="1:17" x14ac:dyDescent="0.25">
      <c r="A1053" s="5">
        <f>ROUND((Online_RAW!B1053-General!$B$10)*24,3)</f>
        <v>17.516999999999999</v>
      </c>
      <c r="B1053" s="5">
        <f>General!$B$12+Online_ANA!K1053/1000+Online_ANA!L1053/1000+Online_ANA!M1053/1000/General!$B$22-SUM($P$2:P1053)/1000/General!$B$24+SUM($Q$2:Q1053)/1000/General!$B$24</f>
        <v>1.1621287763271373</v>
      </c>
      <c r="C1053" s="5">
        <f>Online_RAW!K1053</f>
        <v>21.912500000000001</v>
      </c>
      <c r="D1053" s="5">
        <f>Online_RAW!J1053</f>
        <v>1.08666666666667</v>
      </c>
      <c r="E1053" s="5">
        <f>(1-F1053/100-G1053/100)/(1-C1053/100-D1053/100-General!$B$17/100)</f>
        <v>0.9965661333746253</v>
      </c>
      <c r="F1053" s="5">
        <f>N1053*General!$B$14/(N1053+O1053)+O1053*100/(N1053+O1053)</f>
        <v>23.65622629692772</v>
      </c>
      <c r="G1053" s="5">
        <f>N1053*General!$B$15/(N1053+O1053)</f>
        <v>3.8557461466198116E-2</v>
      </c>
      <c r="H1053" s="5">
        <f>(N1053+O1053)*(1/General!$B$20)*((F1053/100)-E1053*(C1053/100))*1000/B1053</f>
        <v>125.65757060802478</v>
      </c>
      <c r="I1053" s="5">
        <f>(N1053+O1053)*(1/General!$B$20)*((D1053/100)*E1053-(G1053/100))*1000/B1053</f>
        <v>72.147371488984987</v>
      </c>
      <c r="J1053" s="5">
        <f t="shared" si="16"/>
        <v>0.57415857349368082</v>
      </c>
      <c r="K1053" s="5">
        <f>MAX(Online_RAW!$L$2-Online_RAW!L1053,0)</f>
        <v>0</v>
      </c>
      <c r="L1053" s="5">
        <f>0.0039*(Online_RAW!M1053)</f>
        <v>37.836500000000129</v>
      </c>
      <c r="M1053" s="10">
        <f>Online_RAW!$N$2-Online_RAW!N1053</f>
        <v>48.27858119657958</v>
      </c>
      <c r="N1053" s="5">
        <f>Online_RAW!C1053*60</f>
        <v>173.45426086956542</v>
      </c>
      <c r="O1053" s="5">
        <f>MAX(0, Online_RAW!D1053*60)</f>
        <v>6.4893913043477998</v>
      </c>
      <c r="P1053" s="5">
        <f>_xlfn.IFNA(VLOOKUP(A1053,Sampling!$D$7:$E$14,2,FALSE),0)</f>
        <v>0</v>
      </c>
      <c r="Q1053">
        <f>_xlfn.IFNA(VLOOKUP(A1053,Refill!$D$6:$G$8,2,FALSE),0)</f>
        <v>0</v>
      </c>
    </row>
    <row r="1054" spans="1:17" x14ac:dyDescent="0.25">
      <c r="A1054" s="5">
        <f>ROUND((Online_RAW!B1054-General!$B$10)*24,3)</f>
        <v>17.533000000000001</v>
      </c>
      <c r="B1054" s="5">
        <f>General!$B$12+Online_ANA!K1054/1000+Online_ANA!L1054/1000+Online_ANA!M1054/1000/General!$B$22-SUM($P$2:P1054)/1000/General!$B$24+SUM($Q$2:Q1054)/1000/General!$B$24</f>
        <v>1.162439093860266</v>
      </c>
      <c r="C1054" s="5">
        <f>Online_RAW!K1054</f>
        <v>21.912500000000001</v>
      </c>
      <c r="D1054" s="5">
        <f>Online_RAW!J1054</f>
        <v>1.08666666666667</v>
      </c>
      <c r="E1054" s="5">
        <f>(1-F1054/100-G1054/100)/(1-C1054/100-D1054/100-General!$B$17/100)</f>
        <v>0.99627395564584398</v>
      </c>
      <c r="F1054" s="5">
        <f>N1054*General!$B$14/(N1054+O1054)+O1054*100/(N1054+O1054)</f>
        <v>23.67860910691908</v>
      </c>
      <c r="G1054" s="5">
        <f>N1054*General!$B$15/(N1054+O1054)</f>
        <v>3.8546157016707536E-2</v>
      </c>
      <c r="H1054" s="5">
        <f>(N1054+O1054)*(1/General!$B$20)*((F1054/100)-E1054*(C1054/100))*1000/B1054</f>
        <v>127.75357222998969</v>
      </c>
      <c r="I1054" s="5">
        <f>(N1054+O1054)*(1/General!$B$20)*((D1054/100)*E1054-(G1054/100))*1000/B1054</f>
        <v>72.186947409911127</v>
      </c>
      <c r="J1054" s="5">
        <f t="shared" si="16"/>
        <v>0.5650483673361073</v>
      </c>
      <c r="K1054" s="5">
        <f>MAX(Online_RAW!$L$2-Online_RAW!L1054,0)</f>
        <v>0</v>
      </c>
      <c r="L1054" s="5">
        <f>0.0039*(Online_RAW!M1054)</f>
        <v>37.908000000000001</v>
      </c>
      <c r="M1054" s="10">
        <f>Online_RAW!$N$2-Online_RAW!N1054</f>
        <v>48.538892307689821</v>
      </c>
      <c r="N1054" s="5">
        <f>Online_RAW!C1054*60</f>
        <v>173.59575000000001</v>
      </c>
      <c r="O1054" s="5">
        <f>MAX(0, Online_RAW!D1054*60)</f>
        <v>6.5475000000000003</v>
      </c>
      <c r="P1054" s="5">
        <f>_xlfn.IFNA(VLOOKUP(A1054,Sampling!$D$7:$E$14,2,FALSE),0)</f>
        <v>0</v>
      </c>
      <c r="Q1054">
        <f>_xlfn.IFNA(VLOOKUP(A1054,Refill!$D$6:$G$8,2,FALSE),0)</f>
        <v>0</v>
      </c>
    </row>
    <row r="1055" spans="1:17" x14ac:dyDescent="0.25">
      <c r="A1055" s="5">
        <f>ROUND((Online_RAW!B1055-General!$B$10)*24,3)</f>
        <v>17.55</v>
      </c>
      <c r="B1055" s="5">
        <f>General!$B$12+Online_ANA!K1055/1000+Online_ANA!L1055/1000+Online_ANA!M1055/1000/General!$B$22-SUM($P$2:P1055)/1000/General!$B$24+SUM($Q$2:Q1055)/1000/General!$B$24</f>
        <v>1.1626688033403856</v>
      </c>
      <c r="C1055" s="5">
        <f>Online_RAW!K1055</f>
        <v>21.96</v>
      </c>
      <c r="D1055" s="5">
        <f>Online_RAW!J1055</f>
        <v>1.08666666666667</v>
      </c>
      <c r="E1055" s="5">
        <f>(1-F1055/100-G1055/100)/(1-C1055/100-D1055/100-General!$B$17/100)</f>
        <v>0.9960317415164669</v>
      </c>
      <c r="F1055" s="5">
        <f>N1055*General!$B$14/(N1055+O1055)+O1055*100/(N1055+O1055)</f>
        <v>23.744499778374568</v>
      </c>
      <c r="G1055" s="5">
        <f>N1055*General!$B$15/(N1055+O1055)</f>
        <v>3.851287889981083E-2</v>
      </c>
      <c r="H1055" s="5">
        <f>(N1055+O1055)*(1/General!$B$20)*((F1055/100)-E1055*(C1055/100))*1000/B1055</f>
        <v>129.34296890691067</v>
      </c>
      <c r="I1055" s="5">
        <f>(N1055+O1055)*(1/General!$B$20)*((D1055/100)*E1055-(G1055/100))*1000/B1055</f>
        <v>72.136402350570251</v>
      </c>
      <c r="J1055" s="5">
        <f t="shared" si="16"/>
        <v>0.55771413753837273</v>
      </c>
      <c r="K1055" s="5">
        <f>MAX(Online_RAW!$L$2-Online_RAW!L1055,0)</f>
        <v>0</v>
      </c>
      <c r="L1055" s="5">
        <f>0.0039*(Online_RAW!M1055)</f>
        <v>37.908000000000001</v>
      </c>
      <c r="M1055" s="10">
        <f>Online_RAW!$N$2-Online_RAW!N1055</f>
        <v>48.78927564102014</v>
      </c>
      <c r="N1055" s="5">
        <f>Online_RAW!C1055*60</f>
        <v>173.3968695652176</v>
      </c>
      <c r="O1055" s="5">
        <f>MAX(0, Online_RAW!D1055*60)</f>
        <v>6.6954782608695602</v>
      </c>
      <c r="P1055" s="5">
        <f>_xlfn.IFNA(VLOOKUP(A1055,Sampling!$D$7:$E$14,2,FALSE),0)</f>
        <v>0</v>
      </c>
      <c r="Q1055">
        <f>_xlfn.IFNA(VLOOKUP(A1055,Refill!$D$6:$G$8,2,FALSE),0)</f>
        <v>0</v>
      </c>
    </row>
    <row r="1056" spans="1:17" x14ac:dyDescent="0.25">
      <c r="A1056" s="5">
        <f>ROUND((Online_RAW!B1056-General!$B$10)*24,3)</f>
        <v>17.567</v>
      </c>
      <c r="B1056" s="5">
        <f>General!$B$12+Online_ANA!K1056/1000+Online_ANA!L1056/1000+Online_ANA!M1056/1000/General!$B$22-SUM($P$2:P1056)/1000/General!$B$24+SUM($Q$2:Q1056)/1000/General!$B$24</f>
        <v>1.1630166073333941</v>
      </c>
      <c r="C1056" s="5">
        <f>Online_RAW!K1056</f>
        <v>22</v>
      </c>
      <c r="D1056" s="5">
        <f>Online_RAW!J1056</f>
        <v>1.1000000000000001</v>
      </c>
      <c r="E1056" s="5">
        <f>(1-F1056/100-G1056/100)/(1-C1056/100-D1056/100-General!$B$17/100)</f>
        <v>0.99636958345836424</v>
      </c>
      <c r="F1056" s="5">
        <f>N1056*General!$B$14/(N1056+O1056)+O1056*100/(N1056+O1056)</f>
        <v>23.771801396228884</v>
      </c>
      <c r="G1056" s="5">
        <f>N1056*General!$B$15/(N1056+O1056)</f>
        <v>3.8499090203924807E-2</v>
      </c>
      <c r="H1056" s="5">
        <f>(N1056+O1056)*(1/General!$B$20)*((F1056/100)-E1056*(C1056/100))*1000/B1056</f>
        <v>127.8060825870924</v>
      </c>
      <c r="I1056" s="5">
        <f>(N1056+O1056)*(1/General!$B$20)*((D1056/100)*E1056-(G1056/100))*1000/B1056</f>
        <v>72.991323405345</v>
      </c>
      <c r="J1056" s="5">
        <f t="shared" si="16"/>
        <v>0.57110993411135702</v>
      </c>
      <c r="K1056" s="5">
        <f>MAX(Online_RAW!$L$2-Online_RAW!L1056,0)</f>
        <v>0</v>
      </c>
      <c r="L1056" s="5">
        <f>0.0039*(Online_RAW!M1056)</f>
        <v>38.007059999999996</v>
      </c>
      <c r="M1056" s="10">
        <f>Online_RAW!$N$2-Online_RAW!N1056</f>
        <v>49.060406593399421</v>
      </c>
      <c r="N1056" s="5">
        <f>Online_RAW!C1056*60</f>
        <v>173.1743478260868</v>
      </c>
      <c r="O1056" s="5">
        <f>MAX(0, Online_RAW!D1056*60)</f>
        <v>6.7513043478261006</v>
      </c>
      <c r="P1056" s="5">
        <f>_xlfn.IFNA(VLOOKUP(A1056,Sampling!$D$7:$E$14,2,FALSE),0)</f>
        <v>0</v>
      </c>
      <c r="Q1056">
        <f>_xlfn.IFNA(VLOOKUP(A1056,Refill!$D$6:$G$8,2,FALSE),0)</f>
        <v>0</v>
      </c>
    </row>
    <row r="1057" spans="1:17" x14ac:dyDescent="0.25">
      <c r="A1057" s="5">
        <f>ROUND((Online_RAW!B1057-General!$B$10)*24,3)</f>
        <v>17.582999999999998</v>
      </c>
      <c r="B1057" s="5">
        <f>General!$B$12+Online_ANA!K1057/1000+Online_ANA!L1057/1000+Online_ANA!M1057/1000/General!$B$22-SUM($P$2:P1057)/1000/General!$B$24+SUM($Q$2:Q1057)/1000/General!$B$24</f>
        <v>1.1634048489716693</v>
      </c>
      <c r="C1057" s="5">
        <f>Online_RAW!K1057</f>
        <v>22.04</v>
      </c>
      <c r="D1057" s="5">
        <f>Online_RAW!J1057</f>
        <v>1.105</v>
      </c>
      <c r="E1057" s="5">
        <f>(1-F1057/100-G1057/100)/(1-C1057/100-D1057/100-General!$B$17/100)</f>
        <v>0.99697774011897811</v>
      </c>
      <c r="F1057" s="5">
        <f>N1057*General!$B$14/(N1057+O1057)+O1057*100/(N1057+O1057)</f>
        <v>23.770160463287937</v>
      </c>
      <c r="G1057" s="5">
        <f>N1057*General!$B$15/(N1057+O1057)</f>
        <v>3.8499918957935392E-2</v>
      </c>
      <c r="H1057" s="5">
        <f>(N1057+O1057)*(1/General!$B$20)*((F1057/100)-E1057*(C1057/100))*1000/B1057</f>
        <v>124.05502611528252</v>
      </c>
      <c r="I1057" s="5">
        <f>(N1057+O1057)*(1/General!$B$20)*((D1057/100)*E1057-(G1057/100))*1000/B1057</f>
        <v>73.404121268183545</v>
      </c>
      <c r="J1057" s="5">
        <f t="shared" si="16"/>
        <v>0.5917061449809391</v>
      </c>
      <c r="K1057" s="5">
        <f>MAX(Online_RAW!$L$2-Online_RAW!L1057,0)</f>
        <v>0</v>
      </c>
      <c r="L1057" s="5">
        <f>0.0039*(Online_RAW!M1057)</f>
        <v>38.179049999999997</v>
      </c>
      <c r="M1057" s="10">
        <f>Online_RAW!$N$2-Online_RAW!N1057</f>
        <v>49.296120879119371</v>
      </c>
      <c r="N1057" s="5">
        <f>Online_RAW!C1057*60</f>
        <v>173.28927272727302</v>
      </c>
      <c r="O1057" s="5">
        <f>MAX(0, Online_RAW!D1057*60)</f>
        <v>6.7519090909090798</v>
      </c>
      <c r="P1057" s="5">
        <f>_xlfn.IFNA(VLOOKUP(A1057,Sampling!$D$7:$E$14,2,FALSE),0)</f>
        <v>0</v>
      </c>
      <c r="Q1057">
        <f>_xlfn.IFNA(VLOOKUP(A1057,Refill!$D$6:$G$8,2,FALSE),0)</f>
        <v>0</v>
      </c>
    </row>
    <row r="1058" spans="1:17" x14ac:dyDescent="0.25">
      <c r="A1058" s="5">
        <f>ROUND((Online_RAW!B1058-General!$B$10)*24,3)</f>
        <v>17.600000000000001</v>
      </c>
      <c r="B1058" s="5">
        <f>General!$B$12+Online_ANA!K1058/1000+Online_ANA!L1058/1000+Online_ANA!M1058/1000/General!$B$22-SUM($P$2:P1058)/1000/General!$B$24+SUM($Q$2:Q1058)/1000/General!$B$24</f>
        <v>1.1635979314749445</v>
      </c>
      <c r="C1058" s="5">
        <f>Online_RAW!K1058</f>
        <v>22.08</v>
      </c>
      <c r="D1058" s="5">
        <f>Online_RAW!J1058</f>
        <v>1.1000000000000001</v>
      </c>
      <c r="E1058" s="5">
        <f>(1-F1058/100-G1058/100)/(1-C1058/100-D1058/100-General!$B$17/100)</f>
        <v>0.99634479642896501</v>
      </c>
      <c r="F1058" s="5">
        <f>N1058*General!$B$14/(N1058+O1058)+O1058*100/(N1058+O1058)</f>
        <v>23.853445611799362</v>
      </c>
      <c r="G1058" s="5">
        <f>N1058*General!$B$15/(N1058+O1058)</f>
        <v>3.8457855751616483E-2</v>
      </c>
      <c r="H1058" s="5">
        <f>(N1058+O1058)*(1/General!$B$20)*((F1058/100)-E1058*(C1058/100))*1000/B1058</f>
        <v>128.0673856192133</v>
      </c>
      <c r="I1058" s="5">
        <f>(N1058+O1058)*(1/General!$B$20)*((D1058/100)*E1058-(G1058/100))*1000/B1058</f>
        <v>73.043615911393729</v>
      </c>
      <c r="J1058" s="5">
        <f t="shared" si="16"/>
        <v>0.57035298689220193</v>
      </c>
      <c r="K1058" s="5">
        <f>MAX(Online_RAW!$L$2-Online_RAW!L1058,0)</f>
        <v>0</v>
      </c>
      <c r="L1058" s="5">
        <f>0.0039*(Online_RAW!M1058)</f>
        <v>38.231699999999996</v>
      </c>
      <c r="M1058" s="10">
        <f>Online_RAW!$N$2-Online_RAW!N1058</f>
        <v>49.449192307689373</v>
      </c>
      <c r="N1058" s="5">
        <f>Online_RAW!C1058*60</f>
        <v>173.19704347826101</v>
      </c>
      <c r="O1058" s="5">
        <f>MAX(0, Online_RAW!D1058*60)</f>
        <v>6.9451304347825804</v>
      </c>
      <c r="P1058" s="5">
        <f>_xlfn.IFNA(VLOOKUP(A1058,Sampling!$D$7:$E$14,2,FALSE),0)</f>
        <v>0</v>
      </c>
      <c r="Q1058">
        <f>_xlfn.IFNA(VLOOKUP(A1058,Refill!$D$6:$G$8,2,FALSE),0)</f>
        <v>0</v>
      </c>
    </row>
    <row r="1059" spans="1:17" x14ac:dyDescent="0.25">
      <c r="A1059" s="5">
        <f>ROUND((Online_RAW!B1059-General!$B$10)*24,3)</f>
        <v>17.617000000000001</v>
      </c>
      <c r="B1059" s="5">
        <f>General!$B$12+Online_ANA!K1059/1000+Online_ANA!L1059/1000+Online_ANA!M1059/1000/General!$B$22-SUM($P$2:P1059)/1000/General!$B$24+SUM($Q$2:Q1059)/1000/General!$B$24</f>
        <v>1.1639469869285597</v>
      </c>
      <c r="C1059" s="5">
        <f>Online_RAW!K1059</f>
        <v>22.13</v>
      </c>
      <c r="D1059" s="5">
        <f>Online_RAW!J1059</f>
        <v>1.1000000000000001</v>
      </c>
      <c r="E1059" s="5">
        <f>(1-F1059/100-G1059/100)/(1-C1059/100-D1059/100-General!$B$17/100)</f>
        <v>0.99710812562905571</v>
      </c>
      <c r="F1059" s="5">
        <f>N1059*General!$B$14/(N1059+O1059)+O1059*100/(N1059+O1059)</f>
        <v>23.844988084124346</v>
      </c>
      <c r="G1059" s="5">
        <f>N1059*General!$B$15/(N1059+O1059)</f>
        <v>3.8462127230240235E-2</v>
      </c>
      <c r="H1059" s="5">
        <f>(N1059+O1059)*(1/General!$B$20)*((F1059/100)-E1059*(C1059/100))*1000/B1059</f>
        <v>122.71257003785672</v>
      </c>
      <c r="I1059" s="5">
        <f>(N1059+O1059)*(1/General!$B$20)*((D1059/100)*E1059-(G1059/100))*1000/B1059</f>
        <v>73.00436204939183</v>
      </c>
      <c r="J1059" s="5">
        <f t="shared" si="16"/>
        <v>0.59492162886711641</v>
      </c>
      <c r="K1059" s="5">
        <f>MAX(Online_RAW!$L$2-Online_RAW!L1059,0)</f>
        <v>0</v>
      </c>
      <c r="L1059" s="5">
        <f>0.0039*(Online_RAW!M1059)</f>
        <v>38.333100000000002</v>
      </c>
      <c r="M1059" s="10">
        <f>Online_RAW!$N$2-Online_RAW!N1059</f>
        <v>49.719136752129998</v>
      </c>
      <c r="N1059" s="5">
        <f>Online_RAW!C1059*60</f>
        <v>173.03843478260882</v>
      </c>
      <c r="O1059" s="5">
        <f>MAX(0, Online_RAW!D1059*60)</f>
        <v>6.9187826086956603</v>
      </c>
      <c r="P1059" s="5">
        <f>_xlfn.IFNA(VLOOKUP(A1059,Sampling!$D$7:$E$14,2,FALSE),0)</f>
        <v>0</v>
      </c>
      <c r="Q1059">
        <f>_xlfn.IFNA(VLOOKUP(A1059,Refill!$D$6:$G$8,2,FALSE),0)</f>
        <v>0</v>
      </c>
    </row>
    <row r="1060" spans="1:17" x14ac:dyDescent="0.25">
      <c r="A1060" s="5">
        <f>ROUND((Online_RAW!B1060-General!$B$10)*24,3)</f>
        <v>17.632999999999999</v>
      </c>
      <c r="B1060" s="5">
        <f>General!$B$12+Online_ANA!K1060/1000+Online_ANA!L1060/1000+Online_ANA!M1060/1000/General!$B$22-SUM($P$2:P1060)/1000/General!$B$24+SUM($Q$2:Q1060)/1000/General!$B$24</f>
        <v>1.1642732911079721</v>
      </c>
      <c r="C1060" s="5">
        <f>Online_RAW!K1060</f>
        <v>22.16</v>
      </c>
      <c r="D1060" s="5">
        <f>Online_RAW!J1060</f>
        <v>1.1033333333333299</v>
      </c>
      <c r="E1060" s="5">
        <f>(1-F1060/100-G1060/100)/(1-C1060/100-D1060/100-General!$B$17/100)</f>
        <v>0.99840875013983321</v>
      </c>
      <c r="F1060" s="5">
        <f>N1060*General!$B$14/(N1060+O1060)+O1060*100/(N1060+O1060)</f>
        <v>23.778948849175322</v>
      </c>
      <c r="G1060" s="5">
        <f>N1060*General!$B$15/(N1060+O1060)</f>
        <v>3.8495480379204389E-2</v>
      </c>
      <c r="H1060" s="5">
        <f>(N1060+O1060)*(1/General!$B$20)*((F1060/100)-E1060*(C1060/100))*1000/B1060</f>
        <v>114.02632705723308</v>
      </c>
      <c r="I1060" s="5">
        <f>(N1060+O1060)*(1/General!$B$20)*((D1060/100)*E1060-(G1060/100))*1000/B1060</f>
        <v>73.279260992739722</v>
      </c>
      <c r="J1060" s="5">
        <f t="shared" si="16"/>
        <v>0.64265212152241613</v>
      </c>
      <c r="K1060" s="5">
        <f>MAX(Online_RAW!$L$2-Online_RAW!L1060,0)</f>
        <v>0</v>
      </c>
      <c r="L1060" s="5">
        <f>0.0039*(Online_RAW!M1060)</f>
        <v>38.395499999999998</v>
      </c>
      <c r="M1060" s="10">
        <f>Online_RAW!$N$2-Online_RAW!N1060</f>
        <v>50.006792307689466</v>
      </c>
      <c r="N1060" s="5">
        <f>Online_RAW!C1060*60</f>
        <v>173.11643478260882</v>
      </c>
      <c r="O1060" s="5">
        <f>MAX(0, Online_RAW!D1060*60)</f>
        <v>6.76591304347824</v>
      </c>
      <c r="P1060" s="5">
        <f>_xlfn.IFNA(VLOOKUP(A1060,Sampling!$D$7:$E$14,2,FALSE),0)</f>
        <v>0</v>
      </c>
      <c r="Q1060">
        <f>_xlfn.IFNA(VLOOKUP(A1060,Refill!$D$6:$G$8,2,FALSE),0)</f>
        <v>0</v>
      </c>
    </row>
    <row r="1061" spans="1:17" x14ac:dyDescent="0.25">
      <c r="A1061" s="5">
        <f>ROUND((Online_RAW!B1061-General!$B$10)*24,3)</f>
        <v>17.649999999999999</v>
      </c>
      <c r="B1061" s="5">
        <f>General!$B$12+Online_ANA!K1061/1000+Online_ANA!L1061/1000+Online_ANA!M1061/1000/General!$B$22-SUM($P$2:P1061)/1000/General!$B$24+SUM($Q$2:Q1061)/1000/General!$B$24</f>
        <v>1.1645312806084771</v>
      </c>
      <c r="C1061" s="5">
        <f>Online_RAW!K1061</f>
        <v>22.145</v>
      </c>
      <c r="D1061" s="5">
        <f>Online_RAW!J1061</f>
        <v>1.1033333333333299</v>
      </c>
      <c r="E1061" s="5">
        <f>(1-F1061/100-G1061/100)/(1-C1061/100-D1061/100-General!$B$17/100)</f>
        <v>0.99763763858850418</v>
      </c>
      <c r="F1061" s="5">
        <f>N1061*General!$B$14/(N1061+O1061)+O1061*100/(N1061+O1061)</f>
        <v>23.822845330577131</v>
      </c>
      <c r="G1061" s="5">
        <f>N1061*General!$B$15/(N1061+O1061)</f>
        <v>3.8473310439102459E-2</v>
      </c>
      <c r="H1061" s="5">
        <f>(N1061+O1061)*(1/General!$B$20)*((F1061/100)-E1061*(C1061/100))*1000/B1061</f>
        <v>119.2852801054546</v>
      </c>
      <c r="I1061" s="5">
        <f>(N1061+O1061)*(1/General!$B$20)*((D1061/100)*E1061-(G1061/100))*1000/B1061</f>
        <v>73.236709459086825</v>
      </c>
      <c r="J1061" s="5">
        <f t="shared" si="16"/>
        <v>0.61396267330169851</v>
      </c>
      <c r="K1061" s="5">
        <f>MAX(Online_RAW!$L$2-Online_RAW!L1061,0)</f>
        <v>0</v>
      </c>
      <c r="L1061" s="5">
        <f>0.0039*(Online_RAW!M1061)</f>
        <v>38.407199999999996</v>
      </c>
      <c r="M1061" s="10">
        <f>Online_RAW!$N$2-Online_RAW!N1061</f>
        <v>50.275247863240111</v>
      </c>
      <c r="N1061" s="5">
        <f>Online_RAW!C1061*60</f>
        <v>173.08950000000002</v>
      </c>
      <c r="O1061" s="5">
        <f>MAX(0, Online_RAW!D1061*60)</f>
        <v>6.8684999999999992</v>
      </c>
      <c r="P1061" s="5">
        <f>_xlfn.IFNA(VLOOKUP(A1061,Sampling!$D$7:$E$14,2,FALSE),0)</f>
        <v>0</v>
      </c>
      <c r="Q1061">
        <f>_xlfn.IFNA(VLOOKUP(A1061,Refill!$D$6:$G$8,2,FALSE),0)</f>
        <v>0</v>
      </c>
    </row>
    <row r="1062" spans="1:17" x14ac:dyDescent="0.25">
      <c r="A1062" s="5">
        <f>ROUND((Online_RAW!B1062-General!$B$10)*24,3)</f>
        <v>17.667000000000002</v>
      </c>
      <c r="B1062" s="5">
        <f>General!$B$12+Online_ANA!K1062/1000+Online_ANA!L1062/1000+Online_ANA!M1062/1000/General!$B$22-SUM($P$2:P1062)/1000/General!$B$24+SUM($Q$2:Q1062)/1000/General!$B$24</f>
        <v>1.1648004446247886</v>
      </c>
      <c r="C1062" s="5">
        <f>Online_RAW!K1062</f>
        <v>22.125</v>
      </c>
      <c r="D1062" s="5">
        <f>Online_RAW!J1062</f>
        <v>1.1000000000000001</v>
      </c>
      <c r="E1062" s="5">
        <f>(1-F1062/100-G1062/100)/(1-C1062/100-D1062/100-General!$B$17/100)</f>
        <v>0.99676545251984794</v>
      </c>
      <c r="F1062" s="5">
        <f>N1062*General!$B$14/(N1062+O1062)+O1062*100/(N1062+O1062)</f>
        <v>23.866173699242825</v>
      </c>
      <c r="G1062" s="5">
        <f>N1062*General!$B$15/(N1062+O1062)</f>
        <v>3.8451427424624839E-2</v>
      </c>
      <c r="H1062" s="5">
        <f>(N1062+O1062)*(1/General!$B$20)*((F1062/100)-E1062*(C1062/100))*1000/B1062</f>
        <v>124.91800612030009</v>
      </c>
      <c r="I1062" s="5">
        <f>(N1062+O1062)*(1/General!$B$20)*((D1062/100)*E1062-(G1062/100))*1000/B1062</f>
        <v>72.907429536980615</v>
      </c>
      <c r="J1062" s="5">
        <f t="shared" si="16"/>
        <v>0.58364227705306471</v>
      </c>
      <c r="K1062" s="5">
        <f>MAX(Online_RAW!$L$2-Online_RAW!L1062,0)</f>
        <v>0</v>
      </c>
      <c r="L1062" s="5">
        <f>0.0039*(Online_RAW!M1062)</f>
        <v>38.515100000000132</v>
      </c>
      <c r="M1062" s="10">
        <f>Online_RAW!$N$2-Online_RAW!N1062</f>
        <v>50.451025641019442</v>
      </c>
      <c r="N1062" s="5">
        <f>Online_RAW!C1062*60</f>
        <v>172.94713043478242</v>
      </c>
      <c r="O1062" s="5">
        <f>MAX(0, Online_RAW!D1062*60)</f>
        <v>6.9651818181818399</v>
      </c>
      <c r="P1062" s="5">
        <f>_xlfn.IFNA(VLOOKUP(A1062,Sampling!$D$7:$E$14,2,FALSE),0)</f>
        <v>0</v>
      </c>
      <c r="Q1062">
        <f>_xlfn.IFNA(VLOOKUP(A1062,Refill!$D$6:$G$8,2,FALSE),0)</f>
        <v>0</v>
      </c>
    </row>
    <row r="1063" spans="1:17" x14ac:dyDescent="0.25">
      <c r="A1063" s="5">
        <f>ROUND((Online_RAW!B1063-General!$B$10)*24,3)</f>
        <v>17.683</v>
      </c>
      <c r="B1063" s="5">
        <f>General!$B$12+Online_ANA!K1063/1000+Online_ANA!L1063/1000+Online_ANA!M1063/1000/General!$B$22-SUM($P$2:P1063)/1000/General!$B$24+SUM($Q$2:Q1063)/1000/General!$B$24</f>
        <v>1.1650896599153113</v>
      </c>
      <c r="C1063" s="5">
        <f>Online_RAW!K1063</f>
        <v>22.145</v>
      </c>
      <c r="D1063" s="5">
        <f>Online_RAW!J1063</f>
        <v>1.1000000000000001</v>
      </c>
      <c r="E1063" s="5">
        <f>(1-F1063/100-G1063/100)/(1-C1063/100-D1063/100-General!$B$17/100)</f>
        <v>0.99513016837217061</v>
      </c>
      <c r="F1063" s="5">
        <f>N1063*General!$B$14/(N1063+O1063)+O1063*100/(N1063+O1063)</f>
        <v>24.010990808130597</v>
      </c>
      <c r="G1063" s="5">
        <f>N1063*General!$B$15/(N1063+O1063)</f>
        <v>3.8378287470641113E-2</v>
      </c>
      <c r="H1063" s="5">
        <f>(N1063+O1063)*(1/General!$B$20)*((F1063/100)-E1063*(C1063/100))*1000/B1063</f>
        <v>136.00051958584606</v>
      </c>
      <c r="I1063" s="5">
        <f>(N1063+O1063)*(1/General!$B$20)*((D1063/100)*E1063-(G1063/100))*1000/B1063</f>
        <v>72.778476298652421</v>
      </c>
      <c r="J1063" s="5">
        <f t="shared" si="16"/>
        <v>0.5351338106669018</v>
      </c>
      <c r="K1063" s="5">
        <f>MAX(Online_RAW!$L$2-Online_RAW!L1063,0)</f>
        <v>0</v>
      </c>
      <c r="L1063" s="5">
        <f>0.0039*(Online_RAW!M1063)</f>
        <v>38.5593</v>
      </c>
      <c r="M1063" s="10">
        <f>Online_RAW!$N$2-Online_RAW!N1063</f>
        <v>50.718092307689403</v>
      </c>
      <c r="N1063" s="5">
        <f>Online_RAW!C1063*60</f>
        <v>172.63721739130438</v>
      </c>
      <c r="O1063" s="5">
        <f>MAX(0, Online_RAW!D1063*60)</f>
        <v>7.2949565217391203</v>
      </c>
      <c r="P1063" s="5">
        <f>_xlfn.IFNA(VLOOKUP(A1063,Sampling!$D$7:$E$14,2,FALSE),0)</f>
        <v>0</v>
      </c>
      <c r="Q1063">
        <f>_xlfn.IFNA(VLOOKUP(A1063,Refill!$D$6:$G$8,2,FALSE),0)</f>
        <v>0</v>
      </c>
    </row>
    <row r="1064" spans="1:17" x14ac:dyDescent="0.25">
      <c r="A1064" s="5">
        <f>ROUND((Online_RAW!B1064-General!$B$10)*24,3)</f>
        <v>17.7</v>
      </c>
      <c r="B1064" s="5">
        <f>General!$B$12+Online_ANA!K1064/1000+Online_ANA!L1064/1000+Online_ANA!M1064/1000/General!$B$22-SUM($P$2:P1064)/1000/General!$B$24+SUM($Q$2:Q1064)/1000/General!$B$24</f>
        <v>1.1653890966125591</v>
      </c>
      <c r="C1064" s="5">
        <f>Online_RAW!K1064</f>
        <v>22.213333333333299</v>
      </c>
      <c r="D1064" s="5">
        <f>Online_RAW!J1064</f>
        <v>1.1100000000000001</v>
      </c>
      <c r="E1064" s="5">
        <f>(1-F1064/100-G1064/100)/(1-C1064/100-D1064/100-General!$B$17/100)</f>
        <v>0.99482257866239165</v>
      </c>
      <c r="F1064" s="5">
        <f>N1064*General!$B$14/(N1064+O1064)+O1064*100/(N1064+O1064)</f>
        <v>24.112445773146504</v>
      </c>
      <c r="G1064" s="5">
        <f>N1064*General!$B$15/(N1064+O1064)</f>
        <v>3.832704758931995E-2</v>
      </c>
      <c r="H1064" s="5">
        <f>(N1064+O1064)*(1/General!$B$20)*((F1064/100)-E1064*(C1064/100))*1000/B1064</f>
        <v>138.78438266145835</v>
      </c>
      <c r="I1064" s="5">
        <f>(N1064+O1064)*(1/General!$B$20)*((D1064/100)*E1064-(G1064/100))*1000/B1064</f>
        <v>73.448388046602986</v>
      </c>
      <c r="J1064" s="5">
        <f t="shared" si="16"/>
        <v>0.52922660776442143</v>
      </c>
      <c r="K1064" s="5">
        <f>MAX(Online_RAW!$L$2-Online_RAW!L1064,0)</f>
        <v>0</v>
      </c>
      <c r="L1064" s="5">
        <f>0.0039*(Online_RAW!M1064)</f>
        <v>38.634699999999867</v>
      </c>
      <c r="M1064" s="10">
        <f>Online_RAW!$N$2-Online_RAW!N1064</f>
        <v>50.962292307689495</v>
      </c>
      <c r="N1064" s="5">
        <f>Online_RAW!C1064*60</f>
        <v>172.46100000000001</v>
      </c>
      <c r="O1064" s="5">
        <f>MAX(0, Online_RAW!D1064*60)</f>
        <v>7.5278181818181604</v>
      </c>
      <c r="P1064" s="5">
        <f>_xlfn.IFNA(VLOOKUP(A1064,Sampling!$D$7:$E$14,2,FALSE),0)</f>
        <v>0</v>
      </c>
      <c r="Q1064">
        <f>_xlfn.IFNA(VLOOKUP(A1064,Refill!$D$6:$G$8,2,FALSE),0)</f>
        <v>0</v>
      </c>
    </row>
    <row r="1065" spans="1:17" x14ac:dyDescent="0.25">
      <c r="A1065" s="5">
        <f>ROUND((Online_RAW!B1065-General!$B$10)*24,3)</f>
        <v>17.716999999999999</v>
      </c>
      <c r="B1065" s="5">
        <f>General!$B$12+Online_ANA!K1065/1000+Online_ANA!L1065/1000+Online_ANA!M1065/1000/General!$B$22-SUM($P$2:P1065)/1000/General!$B$24+SUM($Q$2:Q1065)/1000/General!$B$24</f>
        <v>1.1655287165339265</v>
      </c>
      <c r="C1065" s="5">
        <f>Online_RAW!K1065</f>
        <v>22.318000000000001</v>
      </c>
      <c r="D1065" s="5">
        <f>Online_RAW!J1065</f>
        <v>1.1100000000000001</v>
      </c>
      <c r="E1065" s="5">
        <f>(1-F1065/100-G1065/100)/(1-C1065/100-D1065/100-General!$B$17/100)</f>
        <v>0.99662135631694582</v>
      </c>
      <c r="F1065" s="5">
        <f>N1065*General!$B$14/(N1065+O1065)+O1065*100/(N1065+O1065)</f>
        <v>24.079596260406724</v>
      </c>
      <c r="G1065" s="5">
        <f>N1065*General!$B$15/(N1065+O1065)</f>
        <v>3.8343638252319831E-2</v>
      </c>
      <c r="H1065" s="5">
        <f>(N1065+O1065)*(1/General!$B$20)*((F1065/100)-E1065*(C1065/100))*1000/B1065</f>
        <v>126.48731260407706</v>
      </c>
      <c r="I1065" s="5">
        <f>(N1065+O1065)*(1/General!$B$20)*((D1065/100)*E1065-(G1065/100))*1000/B1065</f>
        <v>73.531032945717811</v>
      </c>
      <c r="J1065" s="5">
        <f t="shared" si="16"/>
        <v>0.58133129269557815</v>
      </c>
      <c r="K1065" s="5">
        <f>MAX(Online_RAW!$L$2-Online_RAW!L1065,0)</f>
        <v>0</v>
      </c>
      <c r="L1065" s="5">
        <f>0.0039*(Online_RAW!M1065)</f>
        <v>38.634699999999867</v>
      </c>
      <c r="M1065" s="10">
        <f>Online_RAW!$N$2-Online_RAW!N1065</f>
        <v>51.114478021980176</v>
      </c>
      <c r="N1065" s="5">
        <f>Online_RAW!C1065*60</f>
        <v>172.43018181818161</v>
      </c>
      <c r="O1065" s="5">
        <f>MAX(0, Online_RAW!D1065*60)</f>
        <v>7.4486086956522</v>
      </c>
      <c r="P1065" s="5">
        <f>_xlfn.IFNA(VLOOKUP(A1065,Sampling!$D$7:$E$14,2,FALSE),0)</f>
        <v>0</v>
      </c>
      <c r="Q1065">
        <f>_xlfn.IFNA(VLOOKUP(A1065,Refill!$D$6:$G$8,2,FALSE),0)</f>
        <v>0</v>
      </c>
    </row>
    <row r="1066" spans="1:17" x14ac:dyDescent="0.25">
      <c r="A1066" s="5">
        <f>ROUND((Online_RAW!B1066-General!$B$10)*24,3)</f>
        <v>17.733000000000001</v>
      </c>
      <c r="B1066" s="5">
        <f>General!$B$12+Online_ANA!K1066/1000+Online_ANA!L1066/1000+Online_ANA!M1066/1000/General!$B$22-SUM($P$2:P1066)/1000/General!$B$24+SUM($Q$2:Q1066)/1000/General!$B$24</f>
        <v>1.1658934131263214</v>
      </c>
      <c r="C1066" s="5">
        <f>Online_RAW!K1066</f>
        <v>22.383333333333301</v>
      </c>
      <c r="D1066" s="5">
        <f>Online_RAW!J1066</f>
        <v>1.1100000000000001</v>
      </c>
      <c r="E1066" s="5">
        <f>(1-F1066/100-G1066/100)/(1-C1066/100-D1066/100-General!$B$17/100)</f>
        <v>0.9977901718507306</v>
      </c>
      <c r="F1066" s="5">
        <f>N1066*General!$B$14/(N1066+O1066)+O1066*100/(N1066+O1066)</f>
        <v>24.055780384518403</v>
      </c>
      <c r="G1066" s="5">
        <f>N1066*General!$B$15/(N1066+O1066)</f>
        <v>3.8355666472465459E-2</v>
      </c>
      <c r="H1066" s="5">
        <f>(N1066+O1066)*(1/General!$B$20)*((F1066/100)-E1066*(C1066/100))*1000/B1066</f>
        <v>118.60653188614896</v>
      </c>
      <c r="I1066" s="5">
        <f>(N1066+O1066)*(1/General!$B$20)*((D1066/100)*E1066-(G1066/100))*1000/B1066</f>
        <v>73.64674077879998</v>
      </c>
      <c r="J1066" s="5">
        <f t="shared" si="16"/>
        <v>0.62093326233915924</v>
      </c>
      <c r="K1066" s="5">
        <f>MAX(Online_RAW!$L$2-Online_RAW!L1066,0)</f>
        <v>0</v>
      </c>
      <c r="L1066" s="5">
        <f>0.0039*(Online_RAW!M1066)</f>
        <v>38.719200000000001</v>
      </c>
      <c r="M1066" s="10">
        <f>Online_RAW!$N$2-Online_RAW!N1066</f>
        <v>51.419892307690134</v>
      </c>
      <c r="N1066" s="5">
        <f>Online_RAW!C1066*60</f>
        <v>172.602</v>
      </c>
      <c r="O1066" s="5">
        <f>MAX(0, Online_RAW!D1066*60)</f>
        <v>7.39956521739132</v>
      </c>
      <c r="P1066" s="5">
        <f>_xlfn.IFNA(VLOOKUP(A1066,Sampling!$D$7:$E$14,2,FALSE),0)</f>
        <v>0</v>
      </c>
      <c r="Q1066">
        <f>_xlfn.IFNA(VLOOKUP(A1066,Refill!$D$6:$G$8,2,FALSE),0)</f>
        <v>0</v>
      </c>
    </row>
    <row r="1067" spans="1:17" x14ac:dyDescent="0.25">
      <c r="A1067" s="5">
        <f>ROUND((Online_RAW!B1067-General!$B$10)*24,3)</f>
        <v>17.75</v>
      </c>
      <c r="B1067" s="5">
        <f>General!$B$12+Online_ANA!K1067/1000+Online_ANA!L1067/1000+Online_ANA!M1067/1000/General!$B$22-SUM($P$2:P1067)/1000/General!$B$24+SUM($Q$2:Q1067)/1000/General!$B$24</f>
        <v>1.1662422464596511</v>
      </c>
      <c r="C1067" s="5">
        <f>Online_RAW!K1067</f>
        <v>22.35</v>
      </c>
      <c r="D1067" s="5">
        <f>Online_RAW!J1067</f>
        <v>1.1200000000000001</v>
      </c>
      <c r="E1067" s="5">
        <f>(1-F1067/100-G1067/100)/(1-C1067/100-D1067/100-General!$B$17/100)</f>
        <v>0.99766994235311457</v>
      </c>
      <c r="F1067" s="5">
        <f>N1067*General!$B$14/(N1067+O1067)+O1067*100/(N1067+O1067)</f>
        <v>24.041640613617268</v>
      </c>
      <c r="G1067" s="5">
        <f>N1067*General!$B$15/(N1067+O1067)</f>
        <v>3.836280777090037E-2</v>
      </c>
      <c r="H1067" s="5">
        <f>(N1067+O1067)*(1/General!$B$20)*((F1067/100)-E1067*(C1067/100))*1000/B1067</f>
        <v>120.03310281928901</v>
      </c>
      <c r="I1067" s="5">
        <f>(N1067+O1067)*(1/General!$B$20)*((D1067/100)*E1067-(G1067/100))*1000/B1067</f>
        <v>74.277530305417045</v>
      </c>
      <c r="J1067" s="5">
        <f t="shared" si="16"/>
        <v>0.61880871660247405</v>
      </c>
      <c r="K1067" s="5">
        <f>MAX(Online_RAW!$L$2-Online_RAW!L1067,0)</f>
        <v>0</v>
      </c>
      <c r="L1067" s="5">
        <f>0.0039*(Online_RAW!M1067)</f>
        <v>38.764700000000133</v>
      </c>
      <c r="M1067" s="10">
        <f>Online_RAW!$N$2-Online_RAW!N1067</f>
        <v>51.750525641019522</v>
      </c>
      <c r="N1067" s="5">
        <f>Online_RAW!C1067*60</f>
        <v>172.5772173913044</v>
      </c>
      <c r="O1067" s="5">
        <f>MAX(0, Online_RAW!D1067*60)</f>
        <v>7.3650000000000002</v>
      </c>
      <c r="P1067" s="5">
        <f>_xlfn.IFNA(VLOOKUP(A1067,Sampling!$D$7:$E$14,2,FALSE),0)</f>
        <v>0</v>
      </c>
      <c r="Q1067">
        <f>_xlfn.IFNA(VLOOKUP(A1067,Refill!$D$6:$G$8,2,FALSE),0)</f>
        <v>0</v>
      </c>
    </row>
    <row r="1068" spans="1:17" x14ac:dyDescent="0.25">
      <c r="A1068" s="5">
        <f>ROUND((Online_RAW!B1068-General!$B$10)*24,3)</f>
        <v>17.766999999999999</v>
      </c>
      <c r="B1068" s="5">
        <f>General!$B$12+Online_ANA!K1068/1000+Online_ANA!L1068/1000+Online_ANA!M1068/1000/General!$B$22-SUM($P$2:P1068)/1000/General!$B$24+SUM($Q$2:Q1068)/1000/General!$B$24</f>
        <v>1.1665724866227518</v>
      </c>
      <c r="C1068" s="5">
        <f>Online_RAW!K1068</f>
        <v>22.32</v>
      </c>
      <c r="D1068" s="5">
        <f>Online_RAW!J1068</f>
        <v>1.115</v>
      </c>
      <c r="E1068" s="5">
        <f>(1-F1068/100-G1068/100)/(1-C1068/100-D1068/100-General!$B$17/100)</f>
        <v>0.99515152055485678</v>
      </c>
      <c r="F1068" s="5">
        <f>N1068*General!$B$14/(N1068+O1068)+O1068*100/(N1068+O1068)</f>
        <v>24.198534668300447</v>
      </c>
      <c r="G1068" s="5">
        <f>N1068*General!$B$15/(N1068+O1068)</f>
        <v>3.8283568349343204E-2</v>
      </c>
      <c r="H1068" s="5">
        <f>(N1068+O1068)*(1/General!$B$20)*((F1068/100)-E1068*(C1068/100))*1000/B1068</f>
        <v>136.77430855509823</v>
      </c>
      <c r="I1068" s="5">
        <f>(N1068+O1068)*(1/General!$B$20)*((D1068/100)*E1068-(G1068/100))*1000/B1068</f>
        <v>73.752376878450889</v>
      </c>
      <c r="J1068" s="5">
        <f t="shared" si="16"/>
        <v>0.53922683037173202</v>
      </c>
      <c r="K1068" s="5">
        <f>MAX(Online_RAW!$L$2-Online_RAW!L1068,0)</f>
        <v>0</v>
      </c>
      <c r="L1068" s="5">
        <f>0.0039*(Online_RAW!M1068)</f>
        <v>38.832299999999996</v>
      </c>
      <c r="M1068" s="10">
        <f>Online_RAW!$N$2-Online_RAW!N1068</f>
        <v>52.036803418799536</v>
      </c>
      <c r="N1068" s="5">
        <f>Online_RAW!C1068*60</f>
        <v>172.28371428571441</v>
      </c>
      <c r="O1068" s="5">
        <f>MAX(0, Online_RAW!D1068*60)</f>
        <v>7.7242857142857009</v>
      </c>
      <c r="P1068" s="5">
        <f>_xlfn.IFNA(VLOOKUP(A1068,Sampling!$D$7:$E$14,2,FALSE),0)</f>
        <v>0</v>
      </c>
      <c r="Q1068">
        <f>_xlfn.IFNA(VLOOKUP(A1068,Refill!$D$6:$G$8,2,FALSE),0)</f>
        <v>0</v>
      </c>
    </row>
    <row r="1069" spans="1:17" x14ac:dyDescent="0.25">
      <c r="A1069" s="5">
        <f>ROUND((Online_RAW!B1069-General!$B$10)*24,3)</f>
        <v>17.783000000000001</v>
      </c>
      <c r="B1069" s="5">
        <f>General!$B$12+Online_ANA!K1069/1000+Online_ANA!L1069/1000+Online_ANA!M1069/1000/General!$B$22-SUM($P$2:P1069)/1000/General!$B$24+SUM($Q$2:Q1069)/1000/General!$B$24</f>
        <v>1.1667855856033855</v>
      </c>
      <c r="C1069" s="5">
        <f>Online_RAW!K1069</f>
        <v>22.373333333333299</v>
      </c>
      <c r="D1069" s="5">
        <f>Online_RAW!J1069</f>
        <v>1.1299999999999999</v>
      </c>
      <c r="E1069" s="5">
        <f>(1-F1069/100-G1069/100)/(1-C1069/100-D1069/100-General!$B$17/100)</f>
        <v>0.9952938165381584</v>
      </c>
      <c r="F1069" s="5">
        <f>N1069*General!$B$14/(N1069+O1069)+O1069*100/(N1069+O1069)</f>
        <v>24.2557419834298</v>
      </c>
      <c r="G1069" s="5">
        <f>N1069*General!$B$15/(N1069+O1069)</f>
        <v>3.8254675765944546E-2</v>
      </c>
      <c r="H1069" s="5">
        <f>(N1069+O1069)*(1/General!$B$20)*((F1069/100)-E1069*(C1069/100))*1000/B1069</f>
        <v>136.84253137998959</v>
      </c>
      <c r="I1069" s="5">
        <f>(N1069+O1069)*(1/General!$B$20)*((D1069/100)*E1069-(G1069/100))*1000/B1069</f>
        <v>74.794658489611692</v>
      </c>
      <c r="J1069" s="5">
        <f t="shared" si="16"/>
        <v>0.54657464850543447</v>
      </c>
      <c r="K1069" s="5">
        <f>MAX(Online_RAW!$L$2-Online_RAW!L1069,0)</f>
        <v>0</v>
      </c>
      <c r="L1069" s="5">
        <f>0.0039*(Online_RAW!M1069)</f>
        <v>38.886899999999997</v>
      </c>
      <c r="M1069" s="10">
        <f>Online_RAW!$N$2-Online_RAW!N1069</f>
        <v>52.209567307690122</v>
      </c>
      <c r="N1069" s="5">
        <f>Online_RAW!C1069*60</f>
        <v>172.18878260869559</v>
      </c>
      <c r="O1069" s="5">
        <f>MAX(0, Online_RAW!D1069*60)</f>
        <v>7.8559090909090807</v>
      </c>
      <c r="P1069" s="5">
        <f>_xlfn.IFNA(VLOOKUP(A1069,Sampling!$D$7:$E$14,2,FALSE),0)</f>
        <v>0</v>
      </c>
      <c r="Q1069">
        <f>_xlfn.IFNA(VLOOKUP(A1069,Refill!$D$6:$G$8,2,FALSE),0)</f>
        <v>0</v>
      </c>
    </row>
    <row r="1070" spans="1:17" x14ac:dyDescent="0.25">
      <c r="A1070" s="5">
        <f>ROUND((Online_RAW!B1070-General!$B$10)*24,3)</f>
        <v>17.8</v>
      </c>
      <c r="B1070" s="5">
        <f>General!$B$12+Online_ANA!K1070/1000+Online_ANA!L1070/1000+Online_ANA!M1070/1000/General!$B$22-SUM($P$2:P1070)/1000/General!$B$24+SUM($Q$2:Q1070)/1000/General!$B$24</f>
        <v>1.1671193417751928</v>
      </c>
      <c r="C1070" s="5">
        <f>Online_RAW!K1070</f>
        <v>22.465</v>
      </c>
      <c r="D1070" s="5">
        <f>Online_RAW!J1070</f>
        <v>1.125</v>
      </c>
      <c r="E1070" s="5">
        <f>(1-F1070/100-G1070/100)/(1-C1070/100-D1070/100-General!$B$17/100)</f>
        <v>0.99667246141872956</v>
      </c>
      <c r="F1070" s="5">
        <f>N1070*General!$B$14/(N1070+O1070)+O1070*100/(N1070+O1070)</f>
        <v>24.237245713022865</v>
      </c>
      <c r="G1070" s="5">
        <f>N1070*General!$B$15/(N1070+O1070)</f>
        <v>3.8264017316655123E-2</v>
      </c>
      <c r="H1070" s="5">
        <f>(N1070+O1070)*(1/General!$B$20)*((F1070/100)-E1070*(C1070/100))*1000/B1070</f>
        <v>127.05954693025768</v>
      </c>
      <c r="I1070" s="5">
        <f>(N1070+O1070)*(1/General!$B$20)*((D1070/100)*E1070-(G1070/100))*1000/B1070</f>
        <v>74.501689765384654</v>
      </c>
      <c r="J1070" s="5">
        <f t="shared" si="16"/>
        <v>0.58635255331327629</v>
      </c>
      <c r="K1070" s="5">
        <f>MAX(Online_RAW!$L$2-Online_RAW!L1070,0)</f>
        <v>0</v>
      </c>
      <c r="L1070" s="5">
        <f>0.0039*(Online_RAW!M1070)</f>
        <v>38.970749999999995</v>
      </c>
      <c r="M1070" s="10">
        <f>Online_RAW!$N$2-Online_RAW!N1070</f>
        <v>52.481965034960012</v>
      </c>
      <c r="N1070" s="5">
        <f>Online_RAW!C1070*60</f>
        <v>172.14954545454538</v>
      </c>
      <c r="O1070" s="5">
        <f>MAX(0, Online_RAW!D1070*60)</f>
        <v>7.8101739130434602</v>
      </c>
      <c r="P1070" s="5">
        <f>_xlfn.IFNA(VLOOKUP(A1070,Sampling!$D$7:$E$14,2,FALSE),0)</f>
        <v>0</v>
      </c>
      <c r="Q1070">
        <f>_xlfn.IFNA(VLOOKUP(A1070,Refill!$D$6:$G$8,2,FALSE),0)</f>
        <v>0</v>
      </c>
    </row>
    <row r="1071" spans="1:17" x14ac:dyDescent="0.25">
      <c r="A1071" s="5">
        <f>ROUND((Online_RAW!B1071-General!$B$10)*24,3)</f>
        <v>17.817</v>
      </c>
      <c r="B1071" s="5">
        <f>General!$B$12+Online_ANA!K1071/1000+Online_ANA!L1071/1000+Online_ANA!M1071/1000/General!$B$22-SUM($P$2:P1071)/1000/General!$B$24+SUM($Q$2:Q1071)/1000/General!$B$24</f>
        <v>1.1674834452364129</v>
      </c>
      <c r="C1071" s="5">
        <f>Online_RAW!K1071</f>
        <v>22.5</v>
      </c>
      <c r="D1071" s="5">
        <f>Online_RAW!J1071</f>
        <v>1.1200000000000001</v>
      </c>
      <c r="E1071" s="5">
        <f>(1-F1071/100-G1071/100)/(1-C1071/100-D1071/100-General!$B$17/100)</f>
        <v>0.9967804840113953</v>
      </c>
      <c r="F1071" s="5">
        <f>N1071*General!$B$14/(N1071+O1071)+O1071*100/(N1071+O1071)</f>
        <v>24.258952824970365</v>
      </c>
      <c r="G1071" s="5">
        <f>N1071*General!$B$15/(N1071+O1071)</f>
        <v>3.8253054128802852E-2</v>
      </c>
      <c r="H1071" s="5">
        <f>(N1071+O1071)*(1/General!$B$20)*((F1071/100)-E1071*(C1071/100))*1000/B1071</f>
        <v>126.02460001098287</v>
      </c>
      <c r="I1071" s="5">
        <f>(N1071+O1071)*(1/General!$B$20)*((D1071/100)*E1071-(G1071/100))*1000/B1071</f>
        <v>74.190727168013225</v>
      </c>
      <c r="J1071" s="5">
        <f t="shared" si="16"/>
        <v>0.58870035819631727</v>
      </c>
      <c r="K1071" s="5">
        <f>MAX(Online_RAW!$L$2-Online_RAW!L1071,0)</f>
        <v>0</v>
      </c>
      <c r="L1071" s="5">
        <f>0.0039*(Online_RAW!M1071)</f>
        <v>39.050699999999999</v>
      </c>
      <c r="M1071" s="10">
        <f>Online_RAW!$N$2-Online_RAW!N1071</f>
        <v>52.791692307690028</v>
      </c>
      <c r="N1071" s="5">
        <f>Online_RAW!C1071*60</f>
        <v>172.20678260869559</v>
      </c>
      <c r="O1071" s="5">
        <f>MAX(0, Online_RAW!D1071*60)</f>
        <v>7.8643636363636205</v>
      </c>
      <c r="P1071" s="5">
        <f>_xlfn.IFNA(VLOOKUP(A1071,Sampling!$D$7:$E$14,2,FALSE),0)</f>
        <v>0</v>
      </c>
      <c r="Q1071">
        <f>_xlfn.IFNA(VLOOKUP(A1071,Refill!$D$6:$G$8,2,FALSE),0)</f>
        <v>0</v>
      </c>
    </row>
    <row r="1072" spans="1:17" x14ac:dyDescent="0.25">
      <c r="A1072" s="5">
        <f>ROUND((Online_RAW!B1072-General!$B$10)*24,3)</f>
        <v>17.832999999999998</v>
      </c>
      <c r="B1072" s="5">
        <f>General!$B$12+Online_ANA!K1072/1000+Online_ANA!L1072/1000+Online_ANA!M1072/1000/General!$B$22-SUM($P$2:P1072)/1000/General!$B$24+SUM($Q$2:Q1072)/1000/General!$B$24</f>
        <v>1.1678493764290738</v>
      </c>
      <c r="C1072" s="5">
        <f>Online_RAW!K1072</f>
        <v>22.52</v>
      </c>
      <c r="D1072" s="5">
        <f>Online_RAW!J1072</f>
        <v>1.12666666666667</v>
      </c>
      <c r="E1072" s="5">
        <f>(1-F1072/100-G1072/100)/(1-C1072/100-D1072/100-General!$B$17/100)</f>
        <v>0.99654678650179584</v>
      </c>
      <c r="F1072" s="5">
        <f>N1072*General!$B$14/(N1072+O1072)+O1072*100/(N1072+O1072)</f>
        <v>24.303298499417508</v>
      </c>
      <c r="G1072" s="5">
        <f>N1072*General!$B$15/(N1072+O1072)</f>
        <v>3.8230657323526512E-2</v>
      </c>
      <c r="H1072" s="5">
        <f>(N1072+O1072)*(1/General!$B$20)*((F1072/100)-E1072*(C1072/100))*1000/B1072</f>
        <v>128.00027111584359</v>
      </c>
      <c r="I1072" s="5">
        <f>(N1072+O1072)*(1/General!$B$20)*((D1072/100)*E1072-(G1072/100))*1000/B1072</f>
        <v>74.592834584123281</v>
      </c>
      <c r="J1072" s="5">
        <f t="shared" si="16"/>
        <v>0.58275528585884651</v>
      </c>
      <c r="K1072" s="5">
        <f>MAX(Online_RAW!$L$2-Online_RAW!L1072,0)</f>
        <v>0</v>
      </c>
      <c r="L1072" s="5">
        <f>0.0039*(Online_RAW!M1072)</f>
        <v>39.174200000000134</v>
      </c>
      <c r="M1072" s="10">
        <f>Online_RAW!$N$2-Online_RAW!N1072</f>
        <v>53.055942307690202</v>
      </c>
      <c r="N1072" s="5">
        <f>Online_RAW!C1072*60</f>
        <v>172.07086956521761</v>
      </c>
      <c r="O1072" s="5">
        <f>MAX(0, Online_RAW!D1072*60)</f>
        <v>7.9635652173913201</v>
      </c>
      <c r="P1072" s="5">
        <f>_xlfn.IFNA(VLOOKUP(A1072,Sampling!$D$7:$E$14,2,FALSE),0)</f>
        <v>0</v>
      </c>
      <c r="Q1072">
        <f>_xlfn.IFNA(VLOOKUP(A1072,Refill!$D$6:$G$8,2,FALSE),0)</f>
        <v>0</v>
      </c>
    </row>
    <row r="1073" spans="1:17" x14ac:dyDescent="0.25">
      <c r="A1073" s="5">
        <f>ROUND((Online_RAW!B1073-General!$B$10)*24,3)</f>
        <v>17.850000000000001</v>
      </c>
      <c r="B1073" s="5">
        <f>General!$B$12+Online_ANA!K1073/1000+Online_ANA!L1073/1000+Online_ANA!M1073/1000/General!$B$22-SUM($P$2:P1073)/1000/General!$B$24+SUM($Q$2:Q1073)/1000/General!$B$24</f>
        <v>1.168035263279229</v>
      </c>
      <c r="C1073" s="5">
        <f>Online_RAW!K1073</f>
        <v>22.555</v>
      </c>
      <c r="D1073" s="5">
        <f>Online_RAW!J1073</f>
        <v>1.12666666666667</v>
      </c>
      <c r="E1073" s="5">
        <f>(1-F1073/100-G1073/100)/(1-C1073/100-D1073/100-General!$B$17/100)</f>
        <v>0.99690491645092538</v>
      </c>
      <c r="F1073" s="5">
        <f>N1073*General!$B$14/(N1073+O1073)+O1073*100/(N1073+O1073)</f>
        <v>24.311004608158999</v>
      </c>
      <c r="G1073" s="5">
        <f>N1073*General!$B$15/(N1073+O1073)</f>
        <v>3.8226765349414653E-2</v>
      </c>
      <c r="H1073" s="5">
        <f>(N1073+O1073)*(1/General!$B$20)*((F1073/100)-E1073*(C1073/100))*1000/B1073</f>
        <v>125.60743663733996</v>
      </c>
      <c r="I1073" s="5">
        <f>(N1073+O1073)*(1/General!$B$20)*((D1073/100)*E1073-(G1073/100))*1000/B1073</f>
        <v>74.639651439798087</v>
      </c>
      <c r="J1073" s="5">
        <f t="shared" si="16"/>
        <v>0.5942295570866668</v>
      </c>
      <c r="K1073" s="5">
        <f>MAX(Online_RAW!$L$2-Online_RAW!L1073,0)</f>
        <v>0</v>
      </c>
      <c r="L1073" s="5">
        <f>0.0039*(Online_RAW!M1073)</f>
        <v>39.174200000000134</v>
      </c>
      <c r="M1073" s="10">
        <f>Online_RAW!$N$2-Online_RAW!N1073</f>
        <v>53.258558974359403</v>
      </c>
      <c r="N1073" s="5">
        <f>Online_RAW!C1073*60</f>
        <v>172.12408695652201</v>
      </c>
      <c r="O1073" s="5">
        <f>MAX(0, Online_RAW!D1073*60)</f>
        <v>7.9843636363636206</v>
      </c>
      <c r="P1073" s="5">
        <f>_xlfn.IFNA(VLOOKUP(A1073,Sampling!$D$7:$E$14,2,FALSE),0)</f>
        <v>0</v>
      </c>
      <c r="Q1073">
        <f>_xlfn.IFNA(VLOOKUP(A1073,Refill!$D$6:$G$8,2,FALSE),0)</f>
        <v>0</v>
      </c>
    </row>
    <row r="1074" spans="1:17" x14ac:dyDescent="0.25">
      <c r="A1074" s="5">
        <f>ROUND((Online_RAW!B1074-General!$B$10)*24,3)</f>
        <v>17.867000000000001</v>
      </c>
      <c r="B1074" s="5">
        <f>General!$B$12+Online_ANA!K1074/1000+Online_ANA!L1074/1000+Online_ANA!M1074/1000/General!$B$22-SUM($P$2:P1074)/1000/General!$B$24+SUM($Q$2:Q1074)/1000/General!$B$24</f>
        <v>1.1683676571630184</v>
      </c>
      <c r="C1074" s="5">
        <f>Online_RAW!K1074</f>
        <v>22.574999999999999</v>
      </c>
      <c r="D1074" s="5">
        <f>Online_RAW!J1074</f>
        <v>1.135</v>
      </c>
      <c r="E1074" s="5">
        <f>(1-F1074/100-G1074/100)/(1-C1074/100-D1074/100-General!$B$17/100)</f>
        <v>0.9972426953925122</v>
      </c>
      <c r="F1074" s="5">
        <f>N1074*General!$B$14/(N1074+O1074)+O1074*100/(N1074+O1074)</f>
        <v>24.313628571588566</v>
      </c>
      <c r="G1074" s="5">
        <f>N1074*General!$B$15/(N1074+O1074)</f>
        <v>3.8225440115359312E-2</v>
      </c>
      <c r="H1074" s="5">
        <f>(N1074+O1074)*(1/General!$B$20)*((F1074/100)-E1074*(C1074/100))*1000/B1074</f>
        <v>123.78511209383154</v>
      </c>
      <c r="I1074" s="5">
        <f>(N1074+O1074)*(1/General!$B$20)*((D1074/100)*E1074-(G1074/100))*1000/B1074</f>
        <v>75.172897675940632</v>
      </c>
      <c r="J1074" s="5">
        <f t="shared" si="16"/>
        <v>0.60728545141162127</v>
      </c>
      <c r="K1074" s="5">
        <f>MAX(Online_RAW!$L$2-Online_RAW!L1074,0)</f>
        <v>0</v>
      </c>
      <c r="L1074" s="5">
        <f>0.0039*(Online_RAW!M1074)</f>
        <v>39.210599999999999</v>
      </c>
      <c r="M1074" s="10">
        <f>Online_RAW!$N$2-Online_RAW!N1074</f>
        <v>53.581192307689889</v>
      </c>
      <c r="N1074" s="5">
        <f>Online_RAW!C1074*60</f>
        <v>172.018956521739</v>
      </c>
      <c r="O1074" s="5">
        <f>MAX(0, Online_RAW!D1074*60)</f>
        <v>7.9857272727272992</v>
      </c>
      <c r="P1074" s="5">
        <f>_xlfn.IFNA(VLOOKUP(A1074,Sampling!$D$7:$E$14,2,FALSE),0)</f>
        <v>0</v>
      </c>
      <c r="Q1074">
        <f>_xlfn.IFNA(VLOOKUP(A1074,Refill!$D$6:$G$8,2,FALSE),0)</f>
        <v>0</v>
      </c>
    </row>
    <row r="1075" spans="1:17" x14ac:dyDescent="0.25">
      <c r="A1075" s="5">
        <f>ROUND((Online_RAW!B1075-General!$B$10)*24,3)</f>
        <v>17.882999999999999</v>
      </c>
      <c r="B1075" s="5">
        <f>General!$B$12+Online_ANA!K1075/1000+Online_ANA!L1075/1000+Online_ANA!M1075/1000/General!$B$22-SUM($P$2:P1075)/1000/General!$B$24+SUM($Q$2:Q1075)/1000/General!$B$24</f>
        <v>1.1686921937583306</v>
      </c>
      <c r="C1075" s="5">
        <f>Online_RAW!K1075</f>
        <v>22.5766666666667</v>
      </c>
      <c r="D1075" s="5">
        <f>Online_RAW!J1075</f>
        <v>1.135</v>
      </c>
      <c r="E1075" s="5">
        <f>(1-F1075/100-G1075/100)/(1-C1075/100-D1075/100-General!$B$17/100)</f>
        <v>0.99617433393324917</v>
      </c>
      <c r="F1075" s="5">
        <f>N1075*General!$B$14/(N1075+O1075)+O1075*100/(N1075+O1075)</f>
        <v>24.396373676544126</v>
      </c>
      <c r="G1075" s="5">
        <f>N1075*General!$B$15/(N1075+O1075)</f>
        <v>3.8183649658311045E-2</v>
      </c>
      <c r="H1075" s="5">
        <f>(N1075+O1075)*(1/General!$B$20)*((F1075/100)-E1075*(C1075/100))*1000/B1075</f>
        <v>130.96802923191422</v>
      </c>
      <c r="I1075" s="5">
        <f>(N1075+O1075)*(1/General!$B$20)*((D1075/100)*E1075-(G1075/100))*1000/B1075</f>
        <v>75.064719649718583</v>
      </c>
      <c r="J1075" s="5">
        <f t="shared" si="16"/>
        <v>0.57315300604238495</v>
      </c>
      <c r="K1075" s="5">
        <f>MAX(Online_RAW!$L$2-Online_RAW!L1075,0)</f>
        <v>0</v>
      </c>
      <c r="L1075" s="5">
        <f>0.0039*(Online_RAW!M1075)</f>
        <v>39.299000000000127</v>
      </c>
      <c r="M1075" s="10">
        <f>Online_RAW!$N$2-Online_RAW!N1075</f>
        <v>53.83858119657998</v>
      </c>
      <c r="N1075" s="5">
        <f>Online_RAW!C1075*60</f>
        <v>171.81521739130437</v>
      </c>
      <c r="O1075" s="5">
        <f>MAX(0, Online_RAW!D1075*60)</f>
        <v>8.1730434782608814</v>
      </c>
      <c r="P1075" s="5">
        <f>_xlfn.IFNA(VLOOKUP(A1075,Sampling!$D$7:$E$14,2,FALSE),0)</f>
        <v>0</v>
      </c>
      <c r="Q1075">
        <f>_xlfn.IFNA(VLOOKUP(A1075,Refill!$D$6:$G$8,2,FALSE),0)</f>
        <v>0</v>
      </c>
    </row>
    <row r="1076" spans="1:17" x14ac:dyDescent="0.25">
      <c r="A1076" s="5">
        <f>ROUND((Online_RAW!B1076-General!$B$10)*24,3)</f>
        <v>17.899999999999999</v>
      </c>
      <c r="B1076" s="5">
        <f>General!$B$12+Online_ANA!K1076/1000+Online_ANA!L1076/1000+Online_ANA!M1076/1000/General!$B$22-SUM($P$2:P1076)/1000/General!$B$24+SUM($Q$2:Q1076)/1000/General!$B$24</f>
        <v>1.1688885240335598</v>
      </c>
      <c r="C1076" s="5">
        <f>Online_RAW!K1076</f>
        <v>22.605</v>
      </c>
      <c r="D1076" s="5">
        <f>Online_RAW!J1076</f>
        <v>1.145</v>
      </c>
      <c r="E1076" s="5">
        <f>(1-F1076/100-G1076/100)/(1-C1076/100-D1076/100-General!$B$17/100)</f>
        <v>0.99550547503586306</v>
      </c>
      <c r="F1076" s="5">
        <f>N1076*General!$B$14/(N1076+O1076)+O1076*100/(N1076+O1076)</f>
        <v>24.485316360718279</v>
      </c>
      <c r="G1076" s="5">
        <f>N1076*General!$B$15/(N1076+O1076)</f>
        <v>3.8138729110748344E-2</v>
      </c>
      <c r="H1076" s="5">
        <f>(N1076+O1076)*(1/General!$B$20)*((F1076/100)-E1076*(C1076/100))*1000/B1076</f>
        <v>136.23729797189304</v>
      </c>
      <c r="I1076" s="5">
        <f>(N1076+O1076)*(1/General!$B$20)*((D1076/100)*E1076-(G1076/100))*1000/B1076</f>
        <v>75.732144300699161</v>
      </c>
      <c r="J1076" s="5">
        <f t="shared" si="16"/>
        <v>0.55588407453826172</v>
      </c>
      <c r="K1076" s="5">
        <f>MAX(Online_RAW!$L$2-Online_RAW!L1076,0)</f>
        <v>0</v>
      </c>
      <c r="L1076" s="5">
        <f>0.0039*(Online_RAW!M1076)</f>
        <v>39.299000000000127</v>
      </c>
      <c r="M1076" s="10">
        <f>Online_RAW!$N$2-Online_RAW!N1076</f>
        <v>54.052581196579922</v>
      </c>
      <c r="N1076" s="5">
        <f>Online_RAW!C1076*60</f>
        <v>171.7155652173912</v>
      </c>
      <c r="O1076" s="5">
        <f>MAX(0, Online_RAW!D1076*60)</f>
        <v>8.3801739130434587</v>
      </c>
      <c r="P1076" s="5">
        <f>_xlfn.IFNA(VLOOKUP(A1076,Sampling!$D$7:$E$14,2,FALSE),0)</f>
        <v>0</v>
      </c>
      <c r="Q1076">
        <f>_xlfn.IFNA(VLOOKUP(A1076,Refill!$D$6:$G$8,2,FALSE),0)</f>
        <v>0</v>
      </c>
    </row>
    <row r="1077" spans="1:17" x14ac:dyDescent="0.25">
      <c r="A1077" s="5">
        <f>ROUND((Online_RAW!B1077-General!$B$10)*24,3)</f>
        <v>17.917000000000002</v>
      </c>
      <c r="B1077" s="5">
        <f>General!$B$12+Online_ANA!K1077/1000+Online_ANA!L1077/1000+Online_ANA!M1077/1000/General!$B$22-SUM($P$2:P1077)/1000/General!$B$24+SUM($Q$2:Q1077)/1000/General!$B$24</f>
        <v>1.1692943011997159</v>
      </c>
      <c r="C1077" s="5">
        <f>Online_RAW!K1077</f>
        <v>22.66</v>
      </c>
      <c r="D1077" s="5">
        <f>Online_RAW!J1077</f>
        <v>1.145</v>
      </c>
      <c r="E1077" s="5">
        <f>(1-F1077/100-G1077/100)/(1-C1077/100-D1077/100-General!$B$17/100)</f>
        <v>0.99542792172272498</v>
      </c>
      <c r="F1077" s="5">
        <f>N1077*General!$B$14/(N1077+O1077)+O1077*100/(N1077+O1077)</f>
        <v>24.545975415704149</v>
      </c>
      <c r="G1077" s="5">
        <f>N1077*General!$B$15/(N1077+O1077)</f>
        <v>3.8108093224391841E-2</v>
      </c>
      <c r="H1077" s="5">
        <f>(N1077+O1077)*(1/General!$B$20)*((F1077/100)-E1077*(C1077/100))*1000/B1077</f>
        <v>136.65068996131586</v>
      </c>
      <c r="I1077" s="5">
        <f>(N1077+O1077)*(1/General!$B$20)*((D1077/100)*E1077-(G1077/100))*1000/B1077</f>
        <v>75.665351487016423</v>
      </c>
      <c r="J1077" s="5">
        <f t="shared" si="16"/>
        <v>0.55371364395186262</v>
      </c>
      <c r="K1077" s="5">
        <f>MAX(Online_RAW!$L$2-Online_RAW!L1077,0)</f>
        <v>0</v>
      </c>
      <c r="L1077" s="5">
        <f>0.0039*(Online_RAW!M1077)</f>
        <v>39.374400000000001</v>
      </c>
      <c r="M1077" s="10">
        <f>Online_RAW!$N$2-Online_RAW!N1077</f>
        <v>54.412692307690122</v>
      </c>
      <c r="N1077" s="5">
        <f>Online_RAW!C1077*60</f>
        <v>171.49486956521761</v>
      </c>
      <c r="O1077" s="5">
        <f>MAX(0, Online_RAW!D1077*60)</f>
        <v>8.5139999999999993</v>
      </c>
      <c r="P1077" s="5">
        <f>_xlfn.IFNA(VLOOKUP(A1077,Sampling!$D$7:$E$14,2,FALSE),0)</f>
        <v>0</v>
      </c>
      <c r="Q1077">
        <f>_xlfn.IFNA(VLOOKUP(A1077,Refill!$D$6:$G$8,2,FALSE),0)</f>
        <v>0</v>
      </c>
    </row>
    <row r="1078" spans="1:17" x14ac:dyDescent="0.25">
      <c r="A1078" s="5">
        <f>ROUND((Online_RAW!B1078-General!$B$10)*24,3)</f>
        <v>17.933</v>
      </c>
      <c r="B1078" s="5">
        <f>General!$B$12+Online_ANA!K1078/1000+Online_ANA!L1078/1000+Online_ANA!M1078/1000/General!$B$22-SUM($P$2:P1078)/1000/General!$B$24+SUM($Q$2:Q1078)/1000/General!$B$24</f>
        <v>1.1695795208735138</v>
      </c>
      <c r="C1078" s="5">
        <f>Online_RAW!K1078</f>
        <v>22.734999999999999</v>
      </c>
      <c r="D1078" s="5">
        <f>Online_RAW!J1078</f>
        <v>1.1599999999999999</v>
      </c>
      <c r="E1078" s="5">
        <f>(1-F1078/100-G1078/100)/(1-C1078/100-D1078/100-General!$B$17/100)</f>
        <v>0.99600297316488717</v>
      </c>
      <c r="F1078" s="5">
        <f>N1078*General!$B$14/(N1078+O1078)+O1078*100/(N1078+O1078)</f>
        <v>24.592071739960836</v>
      </c>
      <c r="G1078" s="5">
        <f>N1078*General!$B$15/(N1078+O1078)</f>
        <v>3.8084812252545036E-2</v>
      </c>
      <c r="H1078" s="5">
        <f>(N1078+O1078)*(1/General!$B$20)*((F1078/100)-E1078*(C1078/100))*1000/B1078</f>
        <v>133.69432214935671</v>
      </c>
      <c r="I1078" s="5">
        <f>(N1078+O1078)*(1/General!$B$20)*((D1078/100)*E1078-(G1078/100))*1000/B1078</f>
        <v>76.68279932652645</v>
      </c>
      <c r="J1078" s="5">
        <f t="shared" si="16"/>
        <v>0.57356810740893094</v>
      </c>
      <c r="K1078" s="5">
        <f>MAX(Online_RAW!$L$2-Online_RAW!L1078,0)</f>
        <v>0</v>
      </c>
      <c r="L1078" s="5">
        <f>0.0039*(Online_RAW!M1078)</f>
        <v>39.484899999999868</v>
      </c>
      <c r="M1078" s="10">
        <f>Online_RAW!$N$2-Online_RAW!N1078</f>
        <v>54.603136752130013</v>
      </c>
      <c r="N1078" s="5">
        <f>Online_RAW!C1078*60</f>
        <v>171.30790909090922</v>
      </c>
      <c r="O1078" s="5">
        <f>MAX(0, Online_RAW!D1078*60)</f>
        <v>8.6146363636363805</v>
      </c>
      <c r="P1078" s="5">
        <f>_xlfn.IFNA(VLOOKUP(A1078,Sampling!$D$7:$E$14,2,FALSE),0)</f>
        <v>0</v>
      </c>
      <c r="Q1078">
        <f>_xlfn.IFNA(VLOOKUP(A1078,Refill!$D$6:$G$8,2,FALSE),0)</f>
        <v>0</v>
      </c>
    </row>
    <row r="1079" spans="1:17" x14ac:dyDescent="0.25">
      <c r="A1079" s="5">
        <f>ROUND((Online_RAW!B1079-General!$B$10)*24,3)</f>
        <v>17.95</v>
      </c>
      <c r="B1079" s="5">
        <f>General!$B$12+Online_ANA!K1079/1000+Online_ANA!L1079/1000+Online_ANA!M1079/1000/General!$B$22-SUM($P$2:P1079)/1000/General!$B$24+SUM($Q$2:Q1079)/1000/General!$B$24</f>
        <v>1.169893567338165</v>
      </c>
      <c r="C1079" s="5">
        <f>Online_RAW!K1079</f>
        <v>22.79</v>
      </c>
      <c r="D1079" s="5">
        <f>Online_RAW!J1079</f>
        <v>1.1499999999999999</v>
      </c>
      <c r="E1079" s="5">
        <f>(1-F1079/100-G1079/100)/(1-C1079/100-D1079/100-General!$B$17/100)</f>
        <v>0.99604603743238995</v>
      </c>
      <c r="F1079" s="5">
        <f>N1079*General!$B$14/(N1079+O1079)+O1079*100/(N1079+O1079)</f>
        <v>24.633656041316662</v>
      </c>
      <c r="G1079" s="5">
        <f>N1079*General!$B$15/(N1079+O1079)</f>
        <v>3.8063810080143097E-2</v>
      </c>
      <c r="H1079" s="5">
        <f>(N1079+O1079)*(1/General!$B$20)*((F1079/100)-E1079*(C1079/100))*1000/B1079</f>
        <v>132.72180631645224</v>
      </c>
      <c r="I1079" s="5">
        <f>(N1079+O1079)*(1/General!$B$20)*((D1079/100)*E1079-(G1079/100))*1000/B1079</f>
        <v>76.004346727187979</v>
      </c>
      <c r="J1079" s="5">
        <f t="shared" si="16"/>
        <v>0.57265907416878226</v>
      </c>
      <c r="K1079" s="5">
        <f>MAX(Online_RAW!$L$2-Online_RAW!L1079,0)</f>
        <v>0</v>
      </c>
      <c r="L1079" s="5">
        <f>0.0039*(Online_RAW!M1079)</f>
        <v>39.534299999999995</v>
      </c>
      <c r="M1079" s="10">
        <f>Online_RAW!$N$2-Online_RAW!N1079</f>
        <v>54.89160139859996</v>
      </c>
      <c r="N1079" s="5">
        <f>Online_RAW!C1079*60</f>
        <v>171.260086956522</v>
      </c>
      <c r="O1079" s="5">
        <f>MAX(0, Online_RAW!D1079*60)</f>
        <v>8.7114782608695602</v>
      </c>
      <c r="P1079" s="5">
        <f>_xlfn.IFNA(VLOOKUP(A1079,Sampling!$D$7:$E$14,2,FALSE),0)</f>
        <v>0</v>
      </c>
      <c r="Q1079">
        <f>_xlfn.IFNA(VLOOKUP(A1079,Refill!$D$6:$G$8,2,FALSE),0)</f>
        <v>0</v>
      </c>
    </row>
    <row r="1080" spans="1:17" x14ac:dyDescent="0.25">
      <c r="A1080" s="5">
        <f>ROUND((Online_RAW!B1080-General!$B$10)*24,3)</f>
        <v>17.966999999999999</v>
      </c>
      <c r="B1080" s="5">
        <f>General!$B$12+Online_ANA!K1080/1000+Online_ANA!L1080/1000+Online_ANA!M1080/1000/General!$B$22-SUM($P$2:P1080)/1000/General!$B$24+SUM($Q$2:Q1080)/1000/General!$B$24</f>
        <v>1.1702244865208165</v>
      </c>
      <c r="C1080" s="5">
        <f>Online_RAW!K1080</f>
        <v>22.82</v>
      </c>
      <c r="D1080" s="5">
        <f>Online_RAW!J1080</f>
        <v>1.155</v>
      </c>
      <c r="E1080" s="5">
        <f>(1-F1080/100-G1080/100)/(1-C1080/100-D1080/100-General!$B$17/100)</f>
        <v>0.996699067583663</v>
      </c>
      <c r="F1080" s="5">
        <f>N1080*General!$B$14/(N1080+O1080)+O1080*100/(N1080+O1080)</f>
        <v>24.619146268331242</v>
      </c>
      <c r="G1080" s="5">
        <f>N1080*General!$B$15/(N1080+O1080)</f>
        <v>3.8071138248317558E-2</v>
      </c>
      <c r="H1080" s="5">
        <f>(N1080+O1080)*(1/General!$B$20)*((F1080/100)-E1080*(C1080/100))*1000/B1080</f>
        <v>128.70404700464169</v>
      </c>
      <c r="I1080" s="5">
        <f>(N1080+O1080)*(1/General!$B$20)*((D1080/100)*E1080-(G1080/100))*1000/B1080</f>
        <v>76.428163492693088</v>
      </c>
      <c r="J1080" s="5">
        <f t="shared" si="16"/>
        <v>0.59382875108765398</v>
      </c>
      <c r="K1080" s="5">
        <f>MAX(Online_RAW!$L$2-Online_RAW!L1080,0)</f>
        <v>0</v>
      </c>
      <c r="L1080" s="5">
        <f>0.0039*(Online_RAW!M1080)</f>
        <v>39.64220000000013</v>
      </c>
      <c r="M1080" s="10">
        <f>Online_RAW!$N$2-Online_RAW!N1080</f>
        <v>55.134692307689875</v>
      </c>
      <c r="N1080" s="5">
        <f>Online_RAW!C1080*60</f>
        <v>171.4104545454546</v>
      </c>
      <c r="O1080" s="5">
        <f>MAX(0, Online_RAW!D1080*60)</f>
        <v>8.6844545454545408</v>
      </c>
      <c r="P1080" s="5">
        <f>_xlfn.IFNA(VLOOKUP(A1080,Sampling!$D$7:$E$14,2,FALSE),0)</f>
        <v>0</v>
      </c>
      <c r="Q1080">
        <f>_xlfn.IFNA(VLOOKUP(A1080,Refill!$D$6:$G$8,2,FALSE),0)</f>
        <v>0</v>
      </c>
    </row>
    <row r="1081" spans="1:17" x14ac:dyDescent="0.25">
      <c r="A1081" s="5">
        <f>ROUND((Online_RAW!B1081-General!$B$10)*24,3)</f>
        <v>17.983000000000001</v>
      </c>
      <c r="B1081" s="5">
        <f>General!$B$12+Online_ANA!K1081/1000+Online_ANA!L1081/1000+Online_ANA!M1081/1000/General!$B$22-SUM($P$2:P1081)/1000/General!$B$24+SUM($Q$2:Q1081)/1000/General!$B$24</f>
        <v>1.1704119953422663</v>
      </c>
      <c r="C1081" s="5">
        <f>Online_RAW!K1081</f>
        <v>22.84</v>
      </c>
      <c r="D1081" s="5">
        <f>Online_RAW!J1081</f>
        <v>1.155</v>
      </c>
      <c r="E1081" s="5">
        <f>(1-F1081/100-G1081/100)/(1-C1081/100-D1081/100-General!$B$17/100)</f>
        <v>0.99653598050733716</v>
      </c>
      <c r="F1081" s="5">
        <f>N1081*General!$B$14/(N1081+O1081)+O1081*100/(N1081+O1081)</f>
        <v>24.651421416975769</v>
      </c>
      <c r="G1081" s="5">
        <f>N1081*General!$B$15/(N1081+O1081)</f>
        <v>3.8054837668194064E-2</v>
      </c>
      <c r="H1081" s="5">
        <f>(N1081+O1081)*(1/General!$B$20)*((F1081/100)-E1081*(C1081/100))*1000/B1081</f>
        <v>129.66471105269537</v>
      </c>
      <c r="I1081" s="5">
        <f>(N1081+O1081)*(1/General!$B$20)*((D1081/100)*E1081-(G1081/100))*1000/B1081</f>
        <v>76.332486760266917</v>
      </c>
      <c r="J1081" s="5">
        <f t="shared" ref="J1081:J1144" si="17">I1081/H1081</f>
        <v>0.58869129573153955</v>
      </c>
      <c r="K1081" s="5">
        <f>MAX(Online_RAW!$L$2-Online_RAW!L1081,0)</f>
        <v>0</v>
      </c>
      <c r="L1081" s="5">
        <f>0.0039*(Online_RAW!M1081)</f>
        <v>39.64220000000013</v>
      </c>
      <c r="M1081" s="10">
        <f>Online_RAW!$N$2-Online_RAW!N1081</f>
        <v>55.339076923070024</v>
      </c>
      <c r="N1081" s="5">
        <f>Online_RAW!C1081*60</f>
        <v>171.17645454545459</v>
      </c>
      <c r="O1081" s="5">
        <f>MAX(0, Online_RAW!D1081*60)</f>
        <v>8.7496363636363803</v>
      </c>
      <c r="P1081" s="5">
        <f>_xlfn.IFNA(VLOOKUP(A1081,Sampling!$D$7:$E$14,2,FALSE),0)</f>
        <v>0</v>
      </c>
      <c r="Q1081">
        <f>_xlfn.IFNA(VLOOKUP(A1081,Refill!$D$6:$G$8,2,FALSE),0)</f>
        <v>0</v>
      </c>
    </row>
    <row r="1082" spans="1:17" x14ac:dyDescent="0.25">
      <c r="A1082" s="5">
        <f>ROUND((Online_RAW!B1082-General!$B$10)*24,3)</f>
        <v>18</v>
      </c>
      <c r="B1082" s="5">
        <f>General!$B$12+Online_ANA!K1082/1000+Online_ANA!L1082/1000+Online_ANA!M1082/1000/General!$B$22-SUM($P$2:P1082)/1000/General!$B$24+SUM($Q$2:Q1082)/1000/General!$B$24</f>
        <v>1.1707678046073211</v>
      </c>
      <c r="C1082" s="5">
        <f>Online_RAW!K1082</f>
        <v>22.855</v>
      </c>
      <c r="D1082" s="5">
        <f>Online_RAW!J1082</f>
        <v>1.1599999999999999</v>
      </c>
      <c r="E1082" s="5">
        <f>(1-F1082/100-G1082/100)/(1-C1082/100-D1082/100-General!$B$17/100)</f>
        <v>0.99529756194398844</v>
      </c>
      <c r="F1082" s="5">
        <f>N1082*General!$B$14/(N1082+O1082)+O1082*100/(N1082+O1082)</f>
        <v>24.764974867163289</v>
      </c>
      <c r="G1082" s="5">
        <f>N1082*General!$B$15/(N1082+O1082)</f>
        <v>3.7997487440826629E-2</v>
      </c>
      <c r="H1082" s="5">
        <f>(N1082+O1082)*(1/General!$B$20)*((F1082/100)-E1082*(C1082/100))*1000/B1082</f>
        <v>138.41037781527947</v>
      </c>
      <c r="I1082" s="5">
        <f>(N1082+O1082)*(1/General!$B$20)*((D1082/100)*E1082-(G1082/100))*1000/B1082</f>
        <v>76.602570888292746</v>
      </c>
      <c r="J1082" s="5">
        <f t="shared" si="17"/>
        <v>0.55344528421507133</v>
      </c>
      <c r="K1082" s="5">
        <f>MAX(Online_RAW!$L$2-Online_RAW!L1082,0)</f>
        <v>0</v>
      </c>
      <c r="L1082" s="5">
        <f>0.0039*(Online_RAW!M1082)</f>
        <v>39.698099999999997</v>
      </c>
      <c r="M1082" s="10">
        <f>Online_RAW!$N$2-Online_RAW!N1082</f>
        <v>55.665978021979754</v>
      </c>
      <c r="N1082" s="5">
        <f>Online_RAW!C1082*60</f>
        <v>171.0216521739132</v>
      </c>
      <c r="O1082" s="5">
        <f>MAX(0, Online_RAW!D1082*60)</f>
        <v>9.0130434782608795</v>
      </c>
      <c r="P1082" s="5">
        <f>_xlfn.IFNA(VLOOKUP(A1082,Sampling!$D$7:$E$14,2,FALSE),0)</f>
        <v>0</v>
      </c>
      <c r="Q1082">
        <f>_xlfn.IFNA(VLOOKUP(A1082,Refill!$D$6:$G$8,2,FALSE),0)</f>
        <v>0</v>
      </c>
    </row>
    <row r="1083" spans="1:17" x14ac:dyDescent="0.25">
      <c r="A1083" s="5">
        <f>ROUND((Online_RAW!B1083-General!$B$10)*24,3)</f>
        <v>18.016999999999999</v>
      </c>
      <c r="B1083" s="5">
        <f>General!$B$12+Online_ANA!K1083/1000+Online_ANA!L1083/1000+Online_ANA!M1083/1000/General!$B$22-SUM($P$2:P1083)/1000/General!$B$24+SUM($Q$2:Q1083)/1000/General!$B$24</f>
        <v>1.1710857399611829</v>
      </c>
      <c r="C1083" s="5">
        <f>Online_RAW!K1083</f>
        <v>22.895</v>
      </c>
      <c r="D1083" s="5">
        <f>Online_RAW!J1083</f>
        <v>1.17</v>
      </c>
      <c r="E1083" s="5">
        <f>(1-F1083/100-G1083/100)/(1-C1083/100-D1083/100-General!$B$17/100)</f>
        <v>0.99534631745037672</v>
      </c>
      <c r="F1083" s="5">
        <f>N1083*General!$B$14/(N1083+O1083)+O1083*100/(N1083+O1083)</f>
        <v>24.811081878384773</v>
      </c>
      <c r="G1083" s="5">
        <f>N1083*General!$B$15/(N1083+O1083)</f>
        <v>3.7974201071522842E-2</v>
      </c>
      <c r="H1083" s="5">
        <f>(N1083+O1083)*(1/General!$B$20)*((F1083/100)-E1083*(C1083/100))*1000/B1083</f>
        <v>138.59795060126999</v>
      </c>
      <c r="I1083" s="5">
        <f>(N1083+O1083)*(1/General!$B$20)*((D1083/100)*E1083-(G1083/100))*1000/B1083</f>
        <v>77.197498033452746</v>
      </c>
      <c r="J1083" s="5">
        <f t="shared" si="17"/>
        <v>0.55698874116501818</v>
      </c>
      <c r="K1083" s="5">
        <f>MAX(Online_RAW!$L$2-Online_RAW!L1083,0)</f>
        <v>0</v>
      </c>
      <c r="L1083" s="5">
        <f>0.0039*(Online_RAW!M1083)</f>
        <v>39.786825</v>
      </c>
      <c r="M1083" s="10">
        <f>Online_RAW!$N$2-Online_RAW!N1083</f>
        <v>55.915817307689395</v>
      </c>
      <c r="N1083" s="5">
        <f>Online_RAW!C1083*60</f>
        <v>170.7566086956522</v>
      </c>
      <c r="O1083" s="5">
        <f>MAX(0, Online_RAW!D1083*60)</f>
        <v>9.1093043478261002</v>
      </c>
      <c r="P1083" s="5">
        <f>_xlfn.IFNA(VLOOKUP(A1083,Sampling!$D$7:$E$14,2,FALSE),0)</f>
        <v>0</v>
      </c>
      <c r="Q1083">
        <f>_xlfn.IFNA(VLOOKUP(A1083,Refill!$D$6:$G$8,2,FALSE),0)</f>
        <v>0</v>
      </c>
    </row>
    <row r="1084" spans="1:17" x14ac:dyDescent="0.25">
      <c r="A1084" s="5">
        <f>ROUND((Online_RAW!B1084-General!$B$10)*24,3)</f>
        <v>18.033000000000001</v>
      </c>
      <c r="B1084" s="5">
        <f>General!$B$12+Online_ANA!K1084/1000+Online_ANA!L1084/1000+Online_ANA!M1084/1000/General!$B$22-SUM($P$2:P1084)/1000/General!$B$24+SUM($Q$2:Q1084)/1000/General!$B$24</f>
        <v>1.1713917782639356</v>
      </c>
      <c r="C1084" s="5">
        <f>Online_RAW!K1084</f>
        <v>22.96</v>
      </c>
      <c r="D1084" s="5">
        <f>Online_RAW!J1084</f>
        <v>1.1666666666666701</v>
      </c>
      <c r="E1084" s="5">
        <f>(1-F1084/100-G1084/100)/(1-C1084/100-D1084/100-General!$B$17/100)</f>
        <v>0.99649536948074491</v>
      </c>
      <c r="F1084" s="5">
        <f>N1084*General!$B$14/(N1084+O1084)+O1084*100/(N1084+O1084)</f>
        <v>24.785763559188187</v>
      </c>
      <c r="G1084" s="5">
        <f>N1084*General!$B$15/(N1084+O1084)</f>
        <v>3.7986988101420108E-2</v>
      </c>
      <c r="H1084" s="5">
        <f>(N1084+O1084)*(1/General!$B$20)*((F1084/100)-E1084*(C1084/100))*1000/B1084</f>
        <v>130.56999347693511</v>
      </c>
      <c r="I1084" s="5">
        <f>(N1084+O1084)*(1/General!$B$20)*((D1084/100)*E1084-(G1084/100))*1000/B1084</f>
        <v>77.03049560920158</v>
      </c>
      <c r="J1084" s="5">
        <f t="shared" si="17"/>
        <v>0.58995557522800091</v>
      </c>
      <c r="K1084" s="5">
        <f>MAX(Online_RAW!$L$2-Online_RAW!L1084,0)</f>
        <v>0</v>
      </c>
      <c r="L1084" s="5">
        <f>0.0039*(Online_RAW!M1084)</f>
        <v>39.861899999999999</v>
      </c>
      <c r="M1084" s="10">
        <f>Online_RAW!$N$2-Online_RAW!N1084</f>
        <v>56.167567307689751</v>
      </c>
      <c r="N1084" s="5">
        <f>Online_RAW!C1084*60</f>
        <v>170.79081818181839</v>
      </c>
      <c r="O1084" s="5">
        <f>MAX(0, Online_RAW!D1084*60)</f>
        <v>9.0505714285714198</v>
      </c>
      <c r="P1084" s="5">
        <f>_xlfn.IFNA(VLOOKUP(A1084,Sampling!$D$7:$E$14,2,FALSE),0)</f>
        <v>0</v>
      </c>
      <c r="Q1084">
        <f>_xlfn.IFNA(VLOOKUP(A1084,Refill!$D$6:$G$8,2,FALSE),0)</f>
        <v>0</v>
      </c>
    </row>
    <row r="1085" spans="1:17" x14ac:dyDescent="0.25">
      <c r="A1085" s="5">
        <f>ROUND((Online_RAW!B1085-General!$B$10)*24,3)</f>
        <v>18.05</v>
      </c>
      <c r="B1085" s="5">
        <f>General!$B$12+Online_ANA!K1085/1000+Online_ANA!L1085/1000+Online_ANA!M1085/1000/General!$B$22-SUM($P$2:P1085)/1000/General!$B$24+SUM($Q$2:Q1085)/1000/General!$B$24</f>
        <v>1.1717015378969631</v>
      </c>
      <c r="C1085" s="5">
        <f>Online_RAW!K1085</f>
        <v>23.003333333333298</v>
      </c>
      <c r="D1085" s="5">
        <f>Online_RAW!J1085</f>
        <v>1.1666666666666701</v>
      </c>
      <c r="E1085" s="5">
        <f>(1-F1085/100-G1085/100)/(1-C1085/100-D1085/100-General!$B$17/100)</f>
        <v>0.99751037843299373</v>
      </c>
      <c r="F1085" s="5">
        <f>N1085*General!$B$14/(N1085+O1085)+O1085*100/(N1085+O1085)</f>
        <v>24.752399232245665</v>
      </c>
      <c r="G1085" s="5">
        <f>N1085*General!$B$15/(N1085+O1085)</f>
        <v>3.8003838771593093E-2</v>
      </c>
      <c r="H1085" s="5">
        <f>(N1085+O1085)*(1/General!$B$20)*((F1085/100)-E1085*(C1085/100))*1000/B1085</f>
        <v>123.76879734015981</v>
      </c>
      <c r="I1085" s="5">
        <f>(N1085+O1085)*(1/General!$B$20)*((D1085/100)*E1085-(G1085/100))*1000/B1085</f>
        <v>77.136139762506133</v>
      </c>
      <c r="J1085" s="5">
        <f t="shared" si="17"/>
        <v>0.62322767466592677</v>
      </c>
      <c r="K1085" s="5">
        <f>MAX(Online_RAW!$L$2-Online_RAW!L1085,0)</f>
        <v>0</v>
      </c>
      <c r="L1085" s="5">
        <f>0.0039*(Online_RAW!M1085)</f>
        <v>39.912599999999998</v>
      </c>
      <c r="M1085" s="10">
        <f>Online_RAW!$N$2-Online_RAW!N1085</f>
        <v>56.449942307689525</v>
      </c>
      <c r="N1085" s="5">
        <f>Online_RAW!C1085*60</f>
        <v>170.9686956521742</v>
      </c>
      <c r="O1085" s="5">
        <f>MAX(0, Online_RAW!D1085*60)</f>
        <v>8.9801739130434601</v>
      </c>
      <c r="P1085" s="5">
        <f>_xlfn.IFNA(VLOOKUP(A1085,Sampling!$D$7:$E$14,2,FALSE),0)</f>
        <v>0</v>
      </c>
      <c r="Q1085">
        <f>_xlfn.IFNA(VLOOKUP(A1085,Refill!$D$6:$G$8,2,FALSE),0)</f>
        <v>0</v>
      </c>
    </row>
    <row r="1086" spans="1:17" x14ac:dyDescent="0.25">
      <c r="A1086" s="5">
        <f>ROUND((Online_RAW!B1086-General!$B$10)*24,3)</f>
        <v>18.067</v>
      </c>
      <c r="B1086" s="5">
        <f>General!$B$12+Online_ANA!K1086/1000+Online_ANA!L1086/1000+Online_ANA!M1086/1000/General!$B$22-SUM($P$2:P1086)/1000/General!$B$24+SUM($Q$2:Q1086)/1000/General!$B$24</f>
        <v>1.1720061010468072</v>
      </c>
      <c r="C1086" s="5">
        <f>Online_RAW!K1086</f>
        <v>22.97</v>
      </c>
      <c r="D1086" s="5">
        <f>Online_RAW!J1086</f>
        <v>1.17</v>
      </c>
      <c r="E1086" s="5">
        <f>(1-F1086/100-G1086/100)/(1-C1086/100-D1086/100-General!$B$17/100)</f>
        <v>0.9967302437500285</v>
      </c>
      <c r="F1086" s="5">
        <f>N1086*General!$B$14/(N1086+O1086)+O1086*100/(N1086+O1086)</f>
        <v>24.781331992171182</v>
      </c>
      <c r="G1086" s="5">
        <f>N1086*General!$B$15/(N1086+O1086)</f>
        <v>3.798922626658021E-2</v>
      </c>
      <c r="H1086" s="5">
        <f>(N1086+O1086)*(1/General!$B$20)*((F1086/100)-E1086*(C1086/100))*1000/B1086</f>
        <v>129.28479638222873</v>
      </c>
      <c r="I1086" s="5">
        <f>(N1086+O1086)*(1/General!$B$20)*((D1086/100)*E1086-(G1086/100))*1000/B1086</f>
        <v>77.318823030555563</v>
      </c>
      <c r="J1086" s="5">
        <f t="shared" si="17"/>
        <v>0.59805039102945656</v>
      </c>
      <c r="K1086" s="5">
        <f>MAX(Online_RAW!$L$2-Online_RAW!L1086,0)</f>
        <v>0</v>
      </c>
      <c r="L1086" s="5">
        <f>0.0039*(Online_RAW!M1086)</f>
        <v>39.973050000000001</v>
      </c>
      <c r="M1086" s="10">
        <f>Online_RAW!$N$2-Online_RAW!N1086</f>
        <v>56.716025641019769</v>
      </c>
      <c r="N1086" s="5">
        <f>Online_RAW!C1086*60</f>
        <v>170.98363636363618</v>
      </c>
      <c r="O1086" s="5">
        <f>MAX(0, Online_RAW!D1086*60)</f>
        <v>9.050181818181839</v>
      </c>
      <c r="P1086" s="5">
        <f>_xlfn.IFNA(VLOOKUP(A1086,Sampling!$D$7:$E$14,2,FALSE),0)</f>
        <v>0</v>
      </c>
      <c r="Q1086">
        <f>_xlfn.IFNA(VLOOKUP(A1086,Refill!$D$6:$G$8,2,FALSE),0)</f>
        <v>0</v>
      </c>
    </row>
    <row r="1087" spans="1:17" x14ac:dyDescent="0.25">
      <c r="A1087" s="5">
        <f>ROUND((Online_RAW!B1087-General!$B$10)*24,3)</f>
        <v>18.082999999999998</v>
      </c>
      <c r="B1087" s="5">
        <f>General!$B$12+Online_ANA!K1087/1000+Online_ANA!L1087/1000+Online_ANA!M1087/1000/General!$B$22-SUM($P$2:P1087)/1000/General!$B$24+SUM($Q$2:Q1087)/1000/General!$B$24</f>
        <v>1.1723014106798348</v>
      </c>
      <c r="C1087" s="5">
        <f>Online_RAW!K1087</f>
        <v>22.96</v>
      </c>
      <c r="D1087" s="5">
        <f>Online_RAW!J1087</f>
        <v>1.17</v>
      </c>
      <c r="E1087" s="5">
        <f>(1-F1087/100-G1087/100)/(1-C1087/100-D1087/100-General!$B$17/100)</f>
        <v>0.99481438601238026</v>
      </c>
      <c r="F1087" s="5">
        <f>N1087*General!$B$14/(N1087+O1087)+O1087*100/(N1087+O1087)</f>
        <v>24.915959833242464</v>
      </c>
      <c r="G1087" s="5">
        <f>N1087*General!$B$15/(N1087+O1087)</f>
        <v>3.7921232407453306E-2</v>
      </c>
      <c r="H1087" s="5">
        <f>(N1087+O1087)*(1/General!$B$20)*((F1087/100)-E1087*(C1087/100))*1000/B1087</f>
        <v>142.13554817305783</v>
      </c>
      <c r="I1087" s="5">
        <f>(N1087+O1087)*(1/General!$B$20)*((D1087/100)*E1087-(G1087/100))*1000/B1087</f>
        <v>77.129935068500913</v>
      </c>
      <c r="J1087" s="5">
        <f t="shared" si="17"/>
        <v>0.54265056180450355</v>
      </c>
      <c r="K1087" s="5">
        <f>MAX(Online_RAW!$L$2-Online_RAW!L1087,0)</f>
        <v>0</v>
      </c>
      <c r="L1087" s="5">
        <f>0.0039*(Online_RAW!M1087)</f>
        <v>40.021799999999999</v>
      </c>
      <c r="M1087" s="10">
        <f>Online_RAW!$N$2-Online_RAW!N1087</f>
        <v>56.984775641019951</v>
      </c>
      <c r="N1087" s="5">
        <f>Online_RAW!C1087*60</f>
        <v>170.63228571428579</v>
      </c>
      <c r="O1087" s="5">
        <f>MAX(0, Online_RAW!D1087*60)</f>
        <v>9.3537272727272995</v>
      </c>
      <c r="P1087" s="5">
        <f>_xlfn.IFNA(VLOOKUP(A1087,Sampling!$D$7:$E$14,2,FALSE),0)</f>
        <v>0</v>
      </c>
      <c r="Q1087">
        <f>_xlfn.IFNA(VLOOKUP(A1087,Refill!$D$6:$G$8,2,FALSE),0)</f>
        <v>0</v>
      </c>
    </row>
    <row r="1088" spans="1:17" x14ac:dyDescent="0.25">
      <c r="A1088" s="5">
        <f>ROUND((Online_RAW!B1088-General!$B$10)*24,3)</f>
        <v>18.100000000000001</v>
      </c>
      <c r="B1088" s="5">
        <f>General!$B$12+Online_ANA!K1088/1000+Online_ANA!L1088/1000+Online_ANA!M1088/1000/General!$B$22-SUM($P$2:P1088)/1000/General!$B$24+SUM($Q$2:Q1088)/1000/General!$B$24</f>
        <v>1.1726483599153124</v>
      </c>
      <c r="C1088" s="5">
        <f>Online_RAW!K1088</f>
        <v>23.004999999999999</v>
      </c>
      <c r="D1088" s="5">
        <f>Online_RAW!J1088</f>
        <v>1.17</v>
      </c>
      <c r="E1088" s="5">
        <f>(1-F1088/100-G1088/100)/(1-C1088/100-D1088/100-General!$B$17/100)</f>
        <v>0.99492744972574776</v>
      </c>
      <c r="F1088" s="5">
        <f>N1088*General!$B$14/(N1088+O1088)+O1088*100/(N1088+O1088)</f>
        <v>24.952220659894792</v>
      </c>
      <c r="G1088" s="5">
        <f>N1088*General!$B$15/(N1088+O1088)</f>
        <v>3.7902918858638994E-2</v>
      </c>
      <c r="H1088" s="5">
        <f>(N1088+O1088)*(1/General!$B$20)*((F1088/100)-E1088*(C1088/100))*1000/B1088</f>
        <v>141.34047561158448</v>
      </c>
      <c r="I1088" s="5">
        <f>(N1088+O1088)*(1/General!$B$20)*((D1088/100)*E1088-(G1088/100))*1000/B1088</f>
        <v>77.121550715331082</v>
      </c>
      <c r="J1088" s="5">
        <f t="shared" si="17"/>
        <v>0.54564377529949448</v>
      </c>
      <c r="K1088" s="5">
        <f>MAX(Online_RAW!$L$2-Online_RAW!L1088,0)</f>
        <v>0</v>
      </c>
      <c r="L1088" s="5">
        <f>0.0039*(Online_RAW!M1088)</f>
        <v>40.11800000000013</v>
      </c>
      <c r="M1088" s="10">
        <f>Online_RAW!$N$2-Online_RAW!N1088</f>
        <v>57.258092307690276</v>
      </c>
      <c r="N1088" s="5">
        <f>Online_RAW!C1088*60</f>
        <v>170.559</v>
      </c>
      <c r="O1088" s="5">
        <f>MAX(0, Online_RAW!D1088*60)</f>
        <v>9.4366363636363797</v>
      </c>
      <c r="P1088" s="5">
        <f>_xlfn.IFNA(VLOOKUP(A1088,Sampling!$D$7:$E$14,2,FALSE),0)</f>
        <v>0</v>
      </c>
      <c r="Q1088">
        <f>_xlfn.IFNA(VLOOKUP(A1088,Refill!$D$6:$G$8,2,FALSE),0)</f>
        <v>0</v>
      </c>
    </row>
    <row r="1089" spans="1:17" x14ac:dyDescent="0.25">
      <c r="A1089" s="5">
        <f>ROUND((Online_RAW!B1089-General!$B$10)*24,3)</f>
        <v>18.117000000000001</v>
      </c>
      <c r="B1089" s="5">
        <f>General!$B$12+Online_ANA!K1089/1000+Online_ANA!L1089/1000+Online_ANA!M1089/1000/General!$B$22-SUM($P$2:P1089)/1000/General!$B$24+SUM($Q$2:Q1089)/1000/General!$B$24</f>
        <v>1.1729030388143944</v>
      </c>
      <c r="C1089" s="5">
        <f>Online_RAW!K1089</f>
        <v>23.065000000000001</v>
      </c>
      <c r="D1089" s="5">
        <f>Online_RAW!J1089</f>
        <v>1.17</v>
      </c>
      <c r="E1089" s="5">
        <f>(1-F1089/100-G1089/100)/(1-C1089/100-D1089/100-General!$B$17/100)</f>
        <v>0.99506560554149581</v>
      </c>
      <c r="F1089" s="5">
        <f>N1089*General!$B$14/(N1089+O1089)+O1089*100/(N1089+O1089)</f>
        <v>25.001533615990319</v>
      </c>
      <c r="G1089" s="5">
        <f>N1089*General!$B$15/(N1089+O1089)</f>
        <v>3.787801332525742E-2</v>
      </c>
      <c r="H1089" s="5">
        <f>(N1089+O1089)*(1/General!$B$20)*((F1089/100)-E1089*(C1089/100))*1000/B1089</f>
        <v>140.46922567438187</v>
      </c>
      <c r="I1089" s="5">
        <f>(N1089+O1089)*(1/General!$B$20)*((D1089/100)*E1089-(G1089/100))*1000/B1089</f>
        <v>77.166185856368088</v>
      </c>
      <c r="J1089" s="5">
        <f t="shared" si="17"/>
        <v>0.54934584771788419</v>
      </c>
      <c r="K1089" s="5">
        <f>MAX(Online_RAW!$L$2-Online_RAW!L1089,0)</f>
        <v>0</v>
      </c>
      <c r="L1089" s="5">
        <f>0.0039*(Online_RAW!M1089)</f>
        <v>40.11800000000013</v>
      </c>
      <c r="M1089" s="10">
        <f>Online_RAW!$N$2-Online_RAW!N1089</f>
        <v>57.535692307689715</v>
      </c>
      <c r="N1089" s="5">
        <f>Online_RAW!C1089*60</f>
        <v>170.5543636363638</v>
      </c>
      <c r="O1089" s="5">
        <f>MAX(0, Online_RAW!D1089*60)</f>
        <v>9.5547272727273</v>
      </c>
      <c r="P1089" s="5">
        <f>_xlfn.IFNA(VLOOKUP(A1089,Sampling!$D$7:$E$14,2,FALSE),0)</f>
        <v>0</v>
      </c>
      <c r="Q1089">
        <f>_xlfn.IFNA(VLOOKUP(A1089,Refill!$D$6:$G$8,2,FALSE),0)</f>
        <v>0</v>
      </c>
    </row>
    <row r="1090" spans="1:17" x14ac:dyDescent="0.25">
      <c r="A1090" s="5">
        <f>ROUND((Online_RAW!B1090-General!$B$10)*24,3)</f>
        <v>18.132999999999999</v>
      </c>
      <c r="B1090" s="5">
        <f>General!$B$12+Online_ANA!K1090/1000+Online_ANA!L1090/1000+Online_ANA!M1090/1000/General!$B$22-SUM($P$2:P1090)/1000/General!$B$24+SUM($Q$2:Q1090)/1000/General!$B$24</f>
        <v>1.173275799364853</v>
      </c>
      <c r="C1090" s="5">
        <f>Online_RAW!K1090</f>
        <v>23.094999999999999</v>
      </c>
      <c r="D1090" s="5">
        <f>Online_RAW!J1090</f>
        <v>1.175</v>
      </c>
      <c r="E1090" s="5">
        <f>(1-F1090/100-G1090/100)/(1-C1090/100-D1090/100-General!$B$17/100)</f>
        <v>0.99361829982871208</v>
      </c>
      <c r="F1090" s="5">
        <f>N1090*General!$B$14/(N1090+O1090)+O1090*100/(N1090+O1090)</f>
        <v>25.145411801514836</v>
      </c>
      <c r="G1090" s="5">
        <f>N1090*General!$B$15/(N1090+O1090)</f>
        <v>3.7805347574992508E-2</v>
      </c>
      <c r="H1090" s="5">
        <f>(N1090+O1090)*(1/General!$B$20)*((F1090/100)-E1090*(C1090/100))*1000/B1090</f>
        <v>150.51258859053053</v>
      </c>
      <c r="I1090" s="5">
        <f>(N1090+O1090)*(1/General!$B$20)*((D1090/100)*E1090-(G1090/100))*1000/B1090</f>
        <v>77.365416210177258</v>
      </c>
      <c r="J1090" s="5">
        <f t="shared" si="17"/>
        <v>0.51401292698944845</v>
      </c>
      <c r="K1090" s="5">
        <f>MAX(Online_RAW!$L$2-Online_RAW!L1090,0)</f>
        <v>0</v>
      </c>
      <c r="L1090" s="5">
        <f>0.0039*(Online_RAW!M1090)</f>
        <v>40.185600000000001</v>
      </c>
      <c r="M1090" s="10">
        <f>Online_RAW!$N$2-Online_RAW!N1090</f>
        <v>57.868317307689722</v>
      </c>
      <c r="N1090" s="5">
        <f>Online_RAW!C1090*60</f>
        <v>170.21504347826101</v>
      </c>
      <c r="O1090" s="5">
        <f>MAX(0, Online_RAW!D1090*60)</f>
        <v>9.8812173913043413</v>
      </c>
      <c r="P1090" s="5">
        <f>_xlfn.IFNA(VLOOKUP(A1090,Sampling!$D$7:$E$14,2,FALSE),0)</f>
        <v>0</v>
      </c>
      <c r="Q1090">
        <f>_xlfn.IFNA(VLOOKUP(A1090,Refill!$D$6:$G$8,2,FALSE),0)</f>
        <v>0</v>
      </c>
    </row>
    <row r="1091" spans="1:17" x14ac:dyDescent="0.25">
      <c r="A1091" s="5">
        <f>ROUND((Online_RAW!B1091-General!$B$10)*24,3)</f>
        <v>18.149999999999999</v>
      </c>
      <c r="B1091" s="5">
        <f>General!$B$12+Online_ANA!K1091/1000+Online_ANA!L1091/1000+Online_ANA!M1091/1000/General!$B$22-SUM($P$2:P1091)/1000/General!$B$24+SUM($Q$2:Q1091)/1000/General!$B$24</f>
        <v>1.1736162422547611</v>
      </c>
      <c r="C1091" s="5">
        <f>Online_RAW!K1091</f>
        <v>23.155000000000001</v>
      </c>
      <c r="D1091" s="5">
        <f>Online_RAW!J1091</f>
        <v>1.18</v>
      </c>
      <c r="E1091" s="5">
        <f>(1-F1091/100-G1091/100)/(1-C1091/100-D1091/100-General!$B$17/100)</f>
        <v>0.99577650826310671</v>
      </c>
      <c r="F1091" s="5">
        <f>N1091*General!$B$14/(N1091+O1091)+O1091*100/(N1091+O1091)</f>
        <v>25.047580580295516</v>
      </c>
      <c r="G1091" s="5">
        <f>N1091*General!$B$15/(N1091+O1091)</f>
        <v>3.7854757282679029E-2</v>
      </c>
      <c r="H1091" s="5">
        <f>(N1091+O1091)*(1/General!$B$20)*((F1091/100)-E1091*(C1091/100))*1000/B1091</f>
        <v>136.19735047124161</v>
      </c>
      <c r="I1091" s="5">
        <f>(N1091+O1091)*(1/General!$B$20)*((D1091/100)*E1091-(G1091/100))*1000/B1091</f>
        <v>77.813650725545656</v>
      </c>
      <c r="J1091" s="5">
        <f t="shared" si="17"/>
        <v>0.57133013569141489</v>
      </c>
      <c r="K1091" s="5">
        <f>MAX(Online_RAW!$L$2-Online_RAW!L1091,0)</f>
        <v>0</v>
      </c>
      <c r="L1091" s="5">
        <f>0.0039*(Online_RAW!M1091)</f>
        <v>40.264575000000001</v>
      </c>
      <c r="M1091" s="10">
        <f>Online_RAW!$N$2-Online_RAW!N1091</f>
        <v>58.153317307689576</v>
      </c>
      <c r="N1091" s="5">
        <f>Online_RAW!C1091*60</f>
        <v>170.34899999999999</v>
      </c>
      <c r="O1091" s="5">
        <f>MAX(0, Online_RAW!D1091*60)</f>
        <v>9.6537391304347793</v>
      </c>
      <c r="P1091" s="5">
        <f>_xlfn.IFNA(VLOOKUP(A1091,Sampling!$D$7:$E$14,2,FALSE),0)</f>
        <v>0</v>
      </c>
      <c r="Q1091">
        <f>_xlfn.IFNA(VLOOKUP(A1091,Refill!$D$6:$G$8,2,FALSE),0)</f>
        <v>0</v>
      </c>
    </row>
    <row r="1092" spans="1:17" x14ac:dyDescent="0.25">
      <c r="A1092" s="5">
        <f>ROUND((Online_RAW!B1092-General!$B$10)*24,3)</f>
        <v>18.167000000000002</v>
      </c>
      <c r="B1092" s="5">
        <f>General!$B$12+Online_ANA!K1092/1000+Online_ANA!L1092/1000+Online_ANA!M1092/1000/General!$B$22-SUM($P$2:P1092)/1000/General!$B$24+SUM($Q$2:Q1092)/1000/General!$B$24</f>
        <v>1.1739450085391647</v>
      </c>
      <c r="C1092" s="5">
        <f>Online_RAW!K1092</f>
        <v>23.23</v>
      </c>
      <c r="D1092" s="5">
        <f>Online_RAW!J1092</f>
        <v>1.19</v>
      </c>
      <c r="E1092" s="5">
        <f>(1-F1092/100-G1092/100)/(1-C1092/100-D1092/100-General!$B$17/100)</f>
        <v>0.99798416930494305</v>
      </c>
      <c r="F1092" s="5">
        <f>N1092*General!$B$14/(N1092+O1092)+O1092*100/(N1092+O1092)</f>
        <v>24.966280739380949</v>
      </c>
      <c r="G1092" s="5">
        <f>N1092*General!$B$15/(N1092+O1092)</f>
        <v>3.7895817808393462E-2</v>
      </c>
      <c r="H1092" s="5">
        <f>(N1092+O1092)*(1/General!$B$20)*((F1092/100)-E1092*(C1092/100))*1000/B1092</f>
        <v>122.02059937995736</v>
      </c>
      <c r="I1092" s="5">
        <f>(N1092+O1092)*(1/General!$B$20)*((D1092/100)*E1092-(G1092/100))*1000/B1092</f>
        <v>78.675939356544831</v>
      </c>
      <c r="J1092" s="5">
        <f t="shared" si="17"/>
        <v>0.64477588010822251</v>
      </c>
      <c r="K1092" s="5">
        <f>MAX(Online_RAW!$L$2-Online_RAW!L1092,0)</f>
        <v>0</v>
      </c>
      <c r="L1092" s="5">
        <f>0.0039*(Online_RAW!M1092)</f>
        <v>40.366299999999868</v>
      </c>
      <c r="M1092" s="10">
        <f>Online_RAW!$N$2-Online_RAW!N1092</f>
        <v>58.400792307689699</v>
      </c>
      <c r="N1092" s="5">
        <f>Online_RAW!C1092*60</f>
        <v>170.5900909090908</v>
      </c>
      <c r="O1092" s="5">
        <f>MAX(0, Online_RAW!D1092*60)</f>
        <v>9.4720909090909196</v>
      </c>
      <c r="P1092" s="5">
        <f>_xlfn.IFNA(VLOOKUP(A1092,Sampling!$D$7:$E$14,2,FALSE),0)</f>
        <v>0</v>
      </c>
      <c r="Q1092">
        <f>_xlfn.IFNA(VLOOKUP(A1092,Refill!$D$6:$G$8,2,FALSE),0)</f>
        <v>0</v>
      </c>
    </row>
    <row r="1093" spans="1:17" x14ac:dyDescent="0.25">
      <c r="A1093" s="5">
        <f>ROUND((Online_RAW!B1093-General!$B$10)*24,3)</f>
        <v>18.183</v>
      </c>
      <c r="B1093" s="5">
        <f>General!$B$12+Online_ANA!K1093/1000+Online_ANA!L1093/1000+Online_ANA!M1093/1000/General!$B$22-SUM($P$2:P1093)/1000/General!$B$24+SUM($Q$2:Q1093)/1000/General!$B$24</f>
        <v>1.1743790376676053</v>
      </c>
      <c r="C1093" s="5">
        <f>Online_RAW!K1093</f>
        <v>23.197500000000002</v>
      </c>
      <c r="D1093" s="5">
        <f>Online_RAW!J1093</f>
        <v>1.18</v>
      </c>
      <c r="E1093" s="5">
        <f>(1-F1093/100-G1093/100)/(1-C1093/100-D1093/100-General!$B$17/100)</f>
        <v>0.99597820911516988</v>
      </c>
      <c r="F1093" s="5">
        <f>N1093*General!$B$14/(N1093+O1093)+O1093*100/(N1093+O1093)</f>
        <v>25.074748955020063</v>
      </c>
      <c r="G1093" s="5">
        <f>N1093*General!$B$15/(N1093+O1093)</f>
        <v>3.7841035881302998E-2</v>
      </c>
      <c r="H1093" s="5">
        <f>(N1093+O1093)*(1/General!$B$20)*((F1093/100)-E1093*(C1093/100))*1000/B1093</f>
        <v>134.86076272392665</v>
      </c>
      <c r="I1093" s="5">
        <f>(N1093+O1093)*(1/General!$B$20)*((D1093/100)*E1093-(G1093/100))*1000/B1093</f>
        <v>77.84265846810608</v>
      </c>
      <c r="J1093" s="5">
        <f t="shared" si="17"/>
        <v>0.5772076095065376</v>
      </c>
      <c r="K1093" s="5">
        <f>MAX(Online_RAW!$L$2-Online_RAW!L1093,0)</f>
        <v>0</v>
      </c>
      <c r="L1093" s="5">
        <f>0.0039*(Online_RAW!M1093)</f>
        <v>40.545375</v>
      </c>
      <c r="M1093" s="10">
        <f>Online_RAW!$N$2-Online_RAW!N1093</f>
        <v>58.678692307689744</v>
      </c>
      <c r="N1093" s="5">
        <f>Online_RAW!C1093*60</f>
        <v>170.42372727272701</v>
      </c>
      <c r="O1093" s="5">
        <f>MAX(0, Online_RAW!D1093*60)</f>
        <v>9.7232727272727004</v>
      </c>
      <c r="P1093" s="5">
        <f>_xlfn.IFNA(VLOOKUP(A1093,Sampling!$D$7:$E$14,2,FALSE),0)</f>
        <v>0</v>
      </c>
      <c r="Q1093">
        <f>_xlfn.IFNA(VLOOKUP(A1093,Refill!$D$6:$G$8,2,FALSE),0)</f>
        <v>0</v>
      </c>
    </row>
    <row r="1094" spans="1:17" x14ac:dyDescent="0.25">
      <c r="A1094" s="5">
        <f>ROUND((Online_RAW!B1094-General!$B$10)*24,3)</f>
        <v>18.2</v>
      </c>
      <c r="B1094" s="5">
        <f>General!$B$12+Online_ANA!K1094/1000+Online_ANA!L1094/1000+Online_ANA!M1094/1000/General!$B$22-SUM($P$2:P1094)/1000/General!$B$24+SUM($Q$2:Q1094)/1000/General!$B$24</f>
        <v>1.1747610039520093</v>
      </c>
      <c r="C1094" s="5">
        <f>Online_RAW!K1094</f>
        <v>23.162857142857099</v>
      </c>
      <c r="D1094" s="5">
        <f>Online_RAW!J1094</f>
        <v>1.1850000000000001</v>
      </c>
      <c r="E1094" s="5">
        <f>(1-F1094/100-G1094/100)/(1-C1094/100-D1094/100-General!$B$17/100)</f>
        <v>0.99452151522148491</v>
      </c>
      <c r="F1094" s="5">
        <f>N1094*General!$B$14/(N1094+O1094)+O1094*100/(N1094+O1094)</f>
        <v>25.15483747830066</v>
      </c>
      <c r="G1094" s="5">
        <f>N1094*General!$B$15/(N1094+O1094)</f>
        <v>3.7800587132171388E-2</v>
      </c>
      <c r="H1094" s="5">
        <f>(N1094+O1094)*(1/General!$B$20)*((F1094/100)-E1094*(C1094/100))*1000/B1094</f>
        <v>144.88167564157189</v>
      </c>
      <c r="I1094" s="5">
        <f>(N1094+O1094)*(1/General!$B$20)*((D1094/100)*E1094-(G1094/100))*1000/B1094</f>
        <v>77.997706559349098</v>
      </c>
      <c r="J1094" s="5">
        <f t="shared" si="17"/>
        <v>0.5383545311300133</v>
      </c>
      <c r="K1094" s="5">
        <f>MAX(Online_RAW!$L$2-Online_RAW!L1094,0)</f>
        <v>0</v>
      </c>
      <c r="L1094" s="5">
        <f>0.0039*(Online_RAW!M1094)</f>
        <v>40.665299999999995</v>
      </c>
      <c r="M1094" s="10">
        <f>Online_RAW!$N$2-Online_RAW!N1094</f>
        <v>58.96431730769018</v>
      </c>
      <c r="N1094" s="5">
        <f>Online_RAW!C1094*60</f>
        <v>170.1433636363638</v>
      </c>
      <c r="O1094" s="5">
        <f>MAX(0, Online_RAW!D1094*60)</f>
        <v>9.8997272727273007</v>
      </c>
      <c r="P1094" s="5">
        <f>_xlfn.IFNA(VLOOKUP(A1094,Sampling!$D$7:$E$14,2,FALSE),0)</f>
        <v>0</v>
      </c>
      <c r="Q1094">
        <f>_xlfn.IFNA(VLOOKUP(A1094,Refill!$D$6:$G$8,2,FALSE),0)</f>
        <v>0</v>
      </c>
    </row>
    <row r="1095" spans="1:17" x14ac:dyDescent="0.25">
      <c r="A1095" s="5">
        <f>ROUND((Online_RAW!B1095-General!$B$10)*24,3)</f>
        <v>18.216999999999999</v>
      </c>
      <c r="B1095" s="5">
        <f>General!$B$12+Online_ANA!K1095/1000+Online_ANA!L1095/1000+Online_ANA!M1095/1000/General!$B$22-SUM($P$2:P1095)/1000/General!$B$24+SUM($Q$2:Q1095)/1000/General!$B$24</f>
        <v>1.1750789626676053</v>
      </c>
      <c r="C1095" s="5">
        <f>Online_RAW!K1095</f>
        <v>23.23</v>
      </c>
      <c r="D1095" s="5">
        <f>Online_RAW!J1095</f>
        <v>1.18</v>
      </c>
      <c r="E1095" s="5">
        <f>(1-F1095/100-G1095/100)/(1-C1095/100-D1095/100-General!$B$17/100)</f>
        <v>0.99541923784420794</v>
      </c>
      <c r="F1095" s="5">
        <f>N1095*General!$B$14/(N1095+O1095)+O1095*100/(N1095+O1095)</f>
        <v>25.149166607292006</v>
      </c>
      <c r="G1095" s="5">
        <f>N1095*General!$B$15/(N1095+O1095)</f>
        <v>3.7803451208438379E-2</v>
      </c>
      <c r="H1095" s="5">
        <f>(N1095+O1095)*(1/General!$B$20)*((F1095/100)-E1095*(C1095/100))*1000/B1095</f>
        <v>138.35874128591104</v>
      </c>
      <c r="I1095" s="5">
        <f>(N1095+O1095)*(1/General!$B$20)*((D1095/100)*E1095-(G1095/100))*1000/B1095</f>
        <v>77.649455477985242</v>
      </c>
      <c r="J1095" s="5">
        <f t="shared" si="17"/>
        <v>0.56121828484639613</v>
      </c>
      <c r="K1095" s="5">
        <f>MAX(Online_RAW!$L$2-Online_RAW!L1095,0)</f>
        <v>0</v>
      </c>
      <c r="L1095" s="5">
        <f>0.0039*(Online_RAW!M1095)</f>
        <v>40.665299999999995</v>
      </c>
      <c r="M1095" s="10">
        <f>Online_RAW!$N$2-Online_RAW!N1095</f>
        <v>59.310892307689755</v>
      </c>
      <c r="N1095" s="5">
        <f>Online_RAW!C1095*60</f>
        <v>170.02609090909081</v>
      </c>
      <c r="O1095" s="5">
        <f>MAX(0, Online_RAW!D1095*60)</f>
        <v>9.8792727272726992</v>
      </c>
      <c r="P1095" s="5">
        <f>_xlfn.IFNA(VLOOKUP(A1095,Sampling!$D$7:$E$14,2,FALSE),0)</f>
        <v>0</v>
      </c>
      <c r="Q1095">
        <f>_xlfn.IFNA(VLOOKUP(A1095,Refill!$D$6:$G$8,2,FALSE),0)</f>
        <v>0</v>
      </c>
    </row>
    <row r="1096" spans="1:17" x14ac:dyDescent="0.25">
      <c r="A1096" s="5">
        <f>ROUND((Online_RAW!B1096-General!$B$10)*24,3)</f>
        <v>18.233000000000001</v>
      </c>
      <c r="B1096" s="5">
        <f>General!$B$12+Online_ANA!K1096/1000+Online_ANA!L1096/1000+Online_ANA!M1096/1000/General!$B$22-SUM($P$2:P1096)/1000/General!$B$24+SUM($Q$2:Q1096)/1000/General!$B$24</f>
        <v>1.1753540085391647</v>
      </c>
      <c r="C1096" s="5">
        <f>Online_RAW!K1096</f>
        <v>23.274999999999999</v>
      </c>
      <c r="D1096" s="5">
        <f>Online_RAW!J1096</f>
        <v>1.19</v>
      </c>
      <c r="E1096" s="5">
        <f>(1-F1096/100-G1096/100)/(1-C1096/100-D1096/100-General!$B$17/100)</f>
        <v>0.99468212366619435</v>
      </c>
      <c r="F1096" s="5">
        <f>N1096*General!$B$14/(N1096+O1096)+O1096*100/(N1096+O1096)</f>
        <v>25.259329278887911</v>
      </c>
      <c r="G1096" s="5">
        <f>N1096*General!$B$15/(N1096+O1096)</f>
        <v>3.7747813495511158E-2</v>
      </c>
      <c r="H1096" s="5">
        <f>(N1096+O1096)*(1/General!$B$20)*((F1096/100)-E1096*(C1096/100))*1000/B1096</f>
        <v>144.16297084420103</v>
      </c>
      <c r="I1096" s="5">
        <f>(N1096+O1096)*(1/General!$B$20)*((D1096/100)*E1096-(G1096/100))*1000/B1096</f>
        <v>78.36420111666672</v>
      </c>
      <c r="J1096" s="5">
        <f t="shared" si="17"/>
        <v>0.54358064805251571</v>
      </c>
      <c r="K1096" s="5">
        <f>MAX(Online_RAW!$L$2-Online_RAW!L1096,0)</f>
        <v>0</v>
      </c>
      <c r="L1096" s="5">
        <f>0.0039*(Online_RAW!M1096)</f>
        <v>40.665299999999995</v>
      </c>
      <c r="M1096" s="10">
        <f>Online_RAW!$N$2-Online_RAW!N1096</f>
        <v>59.610692307689533</v>
      </c>
      <c r="N1096" s="5">
        <f>Online_RAW!C1096*60</f>
        <v>170.01286956521761</v>
      </c>
      <c r="O1096" s="5">
        <f>MAX(0, Online_RAW!D1096*60)</f>
        <v>10.143652173913019</v>
      </c>
      <c r="P1096" s="5">
        <f>_xlfn.IFNA(VLOOKUP(A1096,Sampling!$D$7:$E$14,2,FALSE),0)</f>
        <v>0</v>
      </c>
      <c r="Q1096">
        <f>_xlfn.IFNA(VLOOKUP(A1096,Refill!$D$6:$G$8,2,FALSE),0)</f>
        <v>0</v>
      </c>
    </row>
    <row r="1097" spans="1:17" x14ac:dyDescent="0.25">
      <c r="A1097" s="5">
        <f>ROUND((Online_RAW!B1097-General!$B$10)*24,3)</f>
        <v>18.25</v>
      </c>
      <c r="B1097" s="5">
        <f>General!$B$12+Online_ANA!K1097/1000+Online_ANA!L1097/1000+Online_ANA!M1097/1000/General!$B$22-SUM($P$2:P1097)/1000/General!$B$24+SUM($Q$2:Q1097)/1000/General!$B$24</f>
        <v>1.1757577288537155</v>
      </c>
      <c r="C1097" s="5">
        <f>Online_RAW!K1097</f>
        <v>23.32</v>
      </c>
      <c r="D1097" s="5">
        <f>Online_RAW!J1097</f>
        <v>1.2</v>
      </c>
      <c r="E1097" s="5">
        <f>(1-F1097/100-G1097/100)/(1-C1097/100-D1097/100-General!$B$17/100)</f>
        <v>0.99548861088456886</v>
      </c>
      <c r="F1097" s="5">
        <f>N1097*General!$B$14/(N1097+O1097)+O1097*100/(N1097+O1097)</f>
        <v>25.253509161809205</v>
      </c>
      <c r="G1097" s="5">
        <f>N1097*General!$B$15/(N1097+O1097)</f>
        <v>3.7750752948581212E-2</v>
      </c>
      <c r="H1097" s="5">
        <f>(N1097+O1097)*(1/General!$B$20)*((F1097/100)-E1097*(C1097/100))*1000/B1097</f>
        <v>139.17994697972617</v>
      </c>
      <c r="I1097" s="5">
        <f>(N1097+O1097)*(1/General!$B$20)*((D1097/100)*E1097-(G1097/100))*1000/B1097</f>
        <v>78.975400669474581</v>
      </c>
      <c r="J1097" s="5">
        <f t="shared" si="17"/>
        <v>0.56743376027423431</v>
      </c>
      <c r="K1097" s="5">
        <f>MAX(Online_RAW!$L$2-Online_RAW!L1097,0)</f>
        <v>0</v>
      </c>
      <c r="L1097" s="5">
        <f>0.0039*(Online_RAW!M1097)</f>
        <v>40.787499999999866</v>
      </c>
      <c r="M1097" s="10">
        <f>Online_RAW!$N$2-Online_RAW!N1097</f>
        <v>59.917549450549814</v>
      </c>
      <c r="N1097" s="5">
        <f>Online_RAW!C1097*60</f>
        <v>169.79427272727298</v>
      </c>
      <c r="O1097" s="5">
        <f>MAX(0, Online_RAW!D1097*60)</f>
        <v>10.1166</v>
      </c>
      <c r="P1097" s="5">
        <f>_xlfn.IFNA(VLOOKUP(A1097,Sampling!$D$7:$E$14,2,FALSE),0)</f>
        <v>0</v>
      </c>
      <c r="Q1097">
        <f>_xlfn.IFNA(VLOOKUP(A1097,Refill!$D$6:$G$8,2,FALSE),0)</f>
        <v>0</v>
      </c>
    </row>
    <row r="1098" spans="1:17" x14ac:dyDescent="0.25">
      <c r="A1098" s="5">
        <f>ROUND((Online_RAW!B1098-General!$B$10)*24,3)</f>
        <v>18.266999999999999</v>
      </c>
      <c r="B1098" s="5">
        <f>General!$B$12+Online_ANA!K1098/1000+Online_ANA!L1098/1000+Online_ANA!M1098/1000/General!$B$22-SUM($P$2:P1098)/1000/General!$B$24+SUM($Q$2:Q1098)/1000/General!$B$24</f>
        <v>1.1760200103740275</v>
      </c>
      <c r="C1098" s="5">
        <f>Online_RAW!K1098</f>
        <v>23.364999999999998</v>
      </c>
      <c r="D1098" s="5">
        <f>Online_RAW!J1098</f>
        <v>1.2066666666666701</v>
      </c>
      <c r="E1098" s="5">
        <f>(1-F1098/100-G1098/100)/(1-C1098/100-D1098/100-General!$B$17/100)</f>
        <v>0.99604422296235018</v>
      </c>
      <c r="F1098" s="5">
        <f>N1098*General!$B$14/(N1098+O1098)+O1098*100/(N1098+O1098)</f>
        <v>25.263279190461361</v>
      </c>
      <c r="G1098" s="5">
        <f>N1098*General!$B$15/(N1098+O1098)</f>
        <v>3.7745818590676078E-2</v>
      </c>
      <c r="H1098" s="5">
        <f>(N1098+O1098)*(1/General!$B$20)*((F1098/100)-E1098*(C1098/100))*1000/B1098</f>
        <v>135.87299876621816</v>
      </c>
      <c r="I1098" s="5">
        <f>(N1098+O1098)*(1/General!$B$20)*((D1098/100)*E1098-(G1098/100))*1000/B1098</f>
        <v>79.457350337851281</v>
      </c>
      <c r="J1098" s="5">
        <f t="shared" si="17"/>
        <v>0.58479132027228509</v>
      </c>
      <c r="K1098" s="5">
        <f>MAX(Online_RAW!$L$2-Online_RAW!L1098,0)</f>
        <v>0</v>
      </c>
      <c r="L1098" s="5">
        <f>0.0039*(Online_RAW!M1098)</f>
        <v>40.829099999999997</v>
      </c>
      <c r="M1098" s="10">
        <f>Online_RAW!$N$2-Online_RAW!N1098</f>
        <v>60.158092307689913</v>
      </c>
      <c r="N1098" s="5">
        <f>Online_RAW!C1098*60</f>
        <v>169.7731428571428</v>
      </c>
      <c r="O1098" s="5">
        <f>MAX(0, Online_RAW!D1098*60)</f>
        <v>10.13885714285712</v>
      </c>
      <c r="P1098" s="5">
        <f>_xlfn.IFNA(VLOOKUP(A1098,Sampling!$D$7:$E$14,2,FALSE),0)</f>
        <v>0</v>
      </c>
      <c r="Q1098">
        <f>_xlfn.IFNA(VLOOKUP(A1098,Refill!$D$6:$G$8,2,FALSE),0)</f>
        <v>0</v>
      </c>
    </row>
    <row r="1099" spans="1:17" x14ac:dyDescent="0.25">
      <c r="A1099" s="5">
        <f>ROUND((Online_RAW!B1099-General!$B$10)*24,3)</f>
        <v>18.283000000000001</v>
      </c>
      <c r="B1099" s="5">
        <f>General!$B$12+Online_ANA!K1099/1000+Online_ANA!L1099/1000+Online_ANA!M1099/1000/General!$B$22-SUM($P$2:P1099)/1000/General!$B$24+SUM($Q$2:Q1099)/1000/General!$B$24</f>
        <v>1.1763546601655233</v>
      </c>
      <c r="C1099" s="5">
        <f>Online_RAW!K1099</f>
        <v>23.385000000000002</v>
      </c>
      <c r="D1099" s="5">
        <f>Online_RAW!J1099</f>
        <v>1.2050000000000001</v>
      </c>
      <c r="E1099" s="5">
        <f>(1-F1099/100-G1099/100)/(1-C1099/100-D1099/100-General!$B$17/100)</f>
        <v>0.99538920653465435</v>
      </c>
      <c r="F1099" s="5">
        <f>N1099*General!$B$14/(N1099+O1099)+O1099*100/(N1099+O1099)</f>
        <v>25.330685413005273</v>
      </c>
      <c r="G1099" s="5">
        <f>N1099*General!$B$15/(N1099+O1099)</f>
        <v>3.7711775043936732E-2</v>
      </c>
      <c r="H1099" s="5">
        <f>(N1099+O1099)*(1/General!$B$20)*((F1099/100)-E1099*(C1099/100))*1000/B1099</f>
        <v>140.19668749528674</v>
      </c>
      <c r="I1099" s="5">
        <f>(N1099+O1099)*(1/General!$B$20)*((D1099/100)*E1099-(G1099/100))*1000/B1099</f>
        <v>79.313518107961912</v>
      </c>
      <c r="J1099" s="5">
        <f t="shared" si="17"/>
        <v>0.56573032876135787</v>
      </c>
      <c r="K1099" s="5">
        <f>MAX(Online_RAW!$L$2-Online_RAW!L1099,0)</f>
        <v>0</v>
      </c>
      <c r="L1099" s="5">
        <f>0.0039*(Online_RAW!M1099)</f>
        <v>40.923999999999864</v>
      </c>
      <c r="M1099" s="10">
        <f>Online_RAW!$N$2-Online_RAW!N1099</f>
        <v>60.419419580420254</v>
      </c>
      <c r="N1099" s="5">
        <f>Online_RAW!C1099*60</f>
        <v>169.71327272727299</v>
      </c>
      <c r="O1099" s="5">
        <f>MAX(0, Online_RAW!D1099*60)</f>
        <v>10.297636363636379</v>
      </c>
      <c r="P1099" s="5">
        <f>_xlfn.IFNA(VLOOKUP(A1099,Sampling!$D$7:$E$14,2,FALSE),0)</f>
        <v>0</v>
      </c>
      <c r="Q1099">
        <f>_xlfn.IFNA(VLOOKUP(A1099,Refill!$D$6:$G$8,2,FALSE),0)</f>
        <v>0</v>
      </c>
    </row>
    <row r="1100" spans="1:17" x14ac:dyDescent="0.25">
      <c r="A1100" s="5">
        <f>ROUND((Online_RAW!B1100-General!$B$10)*24,3)</f>
        <v>18.3</v>
      </c>
      <c r="B1100" s="5">
        <f>General!$B$12+Online_ANA!K1100/1000+Online_ANA!L1100/1000+Online_ANA!M1100/1000/General!$B$22-SUM($P$2:P1100)/1000/General!$B$24+SUM($Q$2:Q1100)/1000/General!$B$24</f>
        <v>1.1766352365717889</v>
      </c>
      <c r="C1100" s="5">
        <f>Online_RAW!K1100</f>
        <v>23.41</v>
      </c>
      <c r="D1100" s="5">
        <f>Online_RAW!J1100</f>
        <v>1.2050000000000001</v>
      </c>
      <c r="E1100" s="5">
        <f>(1-F1100/100-G1100/100)/(1-C1100/100-D1100/100-General!$B$17/100)</f>
        <v>0.99484999686768116</v>
      </c>
      <c r="F1100" s="5">
        <f>N1100*General!$B$14/(N1100+O1100)+O1100*100/(N1100+O1100)</f>
        <v>25.396018148369269</v>
      </c>
      <c r="G1100" s="5">
        <f>N1100*General!$B$15/(N1100+O1100)</f>
        <v>3.7678778712944817E-2</v>
      </c>
      <c r="H1100" s="5">
        <f>(N1100+O1100)*(1/General!$B$20)*((F1100/100)-E1100*(C1100/100))*1000/B1100</f>
        <v>143.75383215565722</v>
      </c>
      <c r="I1100" s="5">
        <f>(N1100+O1100)*(1/General!$B$20)*((D1100/100)*E1100-(G1100/100))*1000/B1100</f>
        <v>79.234978059930739</v>
      </c>
      <c r="J1100" s="5">
        <f t="shared" si="17"/>
        <v>0.5511851536182687</v>
      </c>
      <c r="K1100" s="5">
        <f>MAX(Online_RAW!$L$2-Online_RAW!L1100,0)</f>
        <v>0</v>
      </c>
      <c r="L1100" s="5">
        <f>0.0039*(Online_RAW!M1100)</f>
        <v>40.923999999999864</v>
      </c>
      <c r="M1100" s="10">
        <f>Online_RAW!$N$2-Online_RAW!N1100</f>
        <v>60.725247863249933</v>
      </c>
      <c r="N1100" s="5">
        <f>Online_RAW!C1100*60</f>
        <v>169.52727272727302</v>
      </c>
      <c r="O1100" s="5">
        <f>MAX(0, Online_RAW!D1100*60)</f>
        <v>10.443818181818161</v>
      </c>
      <c r="P1100" s="5">
        <f>_xlfn.IFNA(VLOOKUP(A1100,Sampling!$D$7:$E$14,2,FALSE),0)</f>
        <v>0</v>
      </c>
      <c r="Q1100">
        <f>_xlfn.IFNA(VLOOKUP(A1100,Refill!$D$6:$G$8,2,FALSE),0)</f>
        <v>0</v>
      </c>
    </row>
    <row r="1101" spans="1:17" x14ac:dyDescent="0.25">
      <c r="A1101" s="5">
        <f>ROUND((Online_RAW!B1101-General!$B$10)*24,3)</f>
        <v>18.317</v>
      </c>
      <c r="B1101" s="5">
        <f>General!$B$12+Online_ANA!K1101/1000+Online_ANA!L1101/1000+Online_ANA!M1101/1000/General!$B$22-SUM($P$2:P1101)/1000/General!$B$24+SUM($Q$2:Q1101)/1000/General!$B$24</f>
        <v>1.1769788562455874</v>
      </c>
      <c r="C1101" s="5">
        <f>Online_RAW!K1101</f>
        <v>23.45</v>
      </c>
      <c r="D1101" s="5">
        <f>Online_RAW!J1101</f>
        <v>1.21</v>
      </c>
      <c r="E1101" s="5">
        <f>(1-F1101/100-G1101/100)/(1-C1101/100-D1101/100-General!$B$17/100)</f>
        <v>0.99470635500078863</v>
      </c>
      <c r="F1101" s="5">
        <f>N1101*General!$B$14/(N1101+O1101)+O1101*100/(N1101+O1101)</f>
        <v>25.451574282402674</v>
      </c>
      <c r="G1101" s="5">
        <f>N1101*General!$B$15/(N1101+O1101)</f>
        <v>3.7650720059392587E-2</v>
      </c>
      <c r="H1101" s="5">
        <f>(N1101+O1101)*(1/General!$B$20)*((F1101/100)-E1101*(C1101/100))*1000/B1101</f>
        <v>145.04354804532113</v>
      </c>
      <c r="I1101" s="5">
        <f>(N1101+O1101)*(1/General!$B$20)*((D1101/100)*E1101-(G1101/100))*1000/B1101</f>
        <v>79.555832950308314</v>
      </c>
      <c r="J1101" s="5">
        <f t="shared" si="17"/>
        <v>0.54849618630019892</v>
      </c>
      <c r="K1101" s="5">
        <f>MAX(Online_RAW!$L$2-Online_RAW!L1101,0)</f>
        <v>0</v>
      </c>
      <c r="L1101" s="5">
        <f>0.0039*(Online_RAW!M1101)</f>
        <v>40.992899999999999</v>
      </c>
      <c r="M1101" s="10">
        <f>Online_RAW!$N$2-Online_RAW!N1101</f>
        <v>61.024692307690202</v>
      </c>
      <c r="N1101" s="5">
        <f>Online_RAW!C1101*60</f>
        <v>169.43209090909082</v>
      </c>
      <c r="O1101" s="5">
        <f>MAX(0, Online_RAW!D1101*60)</f>
        <v>10.571999999999999</v>
      </c>
      <c r="P1101" s="5">
        <f>_xlfn.IFNA(VLOOKUP(A1101,Sampling!$D$7:$E$14,2,FALSE),0)</f>
        <v>0</v>
      </c>
      <c r="Q1101">
        <f>_xlfn.IFNA(VLOOKUP(A1101,Refill!$D$6:$G$8,2,FALSE),0)</f>
        <v>0</v>
      </c>
    </row>
    <row r="1102" spans="1:17" x14ac:dyDescent="0.25">
      <c r="A1102" s="5">
        <f>ROUND((Online_RAW!B1102-General!$B$10)*24,3)</f>
        <v>18.332999999999998</v>
      </c>
      <c r="B1102" s="5">
        <f>General!$B$12+Online_ANA!K1102/1000+Online_ANA!L1102/1000+Online_ANA!M1102/1000/General!$B$22-SUM($P$2:P1102)/1000/General!$B$24+SUM($Q$2:Q1102)/1000/General!$B$24</f>
        <v>1.1772725326981834</v>
      </c>
      <c r="C1102" s="5">
        <f>Online_RAW!K1102</f>
        <v>23.5</v>
      </c>
      <c r="D1102" s="5">
        <f>Online_RAW!J1102</f>
        <v>1.22</v>
      </c>
      <c r="E1102" s="5">
        <f>(1-F1102/100-G1102/100)/(1-C1102/100-D1102/100-General!$B$17/100)</f>
        <v>0.99539918312128806</v>
      </c>
      <c r="F1102" s="5">
        <f>N1102*General!$B$14/(N1102+O1102)+O1102*100/(N1102+O1102)</f>
        <v>25.459404298743532</v>
      </c>
      <c r="G1102" s="5">
        <f>N1102*General!$B$15/(N1102+O1102)</f>
        <v>3.7646765505685083E-2</v>
      </c>
      <c r="H1102" s="5">
        <f>(N1102+O1102)*(1/General!$B$20)*((F1102/100)-E1102*(C1102/100))*1000/B1102</f>
        <v>141.00954962134398</v>
      </c>
      <c r="I1102" s="5">
        <f>(N1102+O1102)*(1/General!$B$20)*((D1102/100)*E1102-(G1102/100))*1000/B1102</f>
        <v>80.25621538891032</v>
      </c>
      <c r="J1102" s="5">
        <f t="shared" si="17"/>
        <v>0.5691544693563243</v>
      </c>
      <c r="K1102" s="5">
        <f>MAX(Online_RAW!$L$2-Online_RAW!L1102,0)</f>
        <v>0</v>
      </c>
      <c r="L1102" s="5">
        <f>0.0039*(Online_RAW!M1102)</f>
        <v>41.086500000000001</v>
      </c>
      <c r="M1102" s="10">
        <f>Online_RAW!$N$2-Online_RAW!N1102</f>
        <v>61.242775641019762</v>
      </c>
      <c r="N1102" s="5">
        <f>Online_RAW!C1102*60</f>
        <v>169.38</v>
      </c>
      <c r="O1102" s="5">
        <f>MAX(0, Online_RAW!D1102*60)</f>
        <v>10.587652173913021</v>
      </c>
      <c r="P1102" s="5">
        <f>_xlfn.IFNA(VLOOKUP(A1102,Sampling!$D$7:$E$14,2,FALSE),0)</f>
        <v>0</v>
      </c>
      <c r="Q1102">
        <f>_xlfn.IFNA(VLOOKUP(A1102,Refill!$D$6:$G$8,2,FALSE),0)</f>
        <v>0</v>
      </c>
    </row>
    <row r="1103" spans="1:17" x14ac:dyDescent="0.25">
      <c r="A1103" s="5">
        <f>ROUND((Online_RAW!B1103-General!$B$10)*24,3)</f>
        <v>18.350000000000001</v>
      </c>
      <c r="B1103" s="5">
        <f>General!$B$12+Online_ANA!K1103/1000+Online_ANA!L1103/1000+Online_ANA!M1103/1000/General!$B$22-SUM($P$2:P1103)/1000/General!$B$24+SUM($Q$2:Q1103)/1000/General!$B$24</f>
        <v>1.1775963042022199</v>
      </c>
      <c r="C1103" s="5">
        <f>Online_RAW!K1103</f>
        <v>23.53</v>
      </c>
      <c r="D1103" s="5">
        <f>Online_RAW!J1103</f>
        <v>1.22</v>
      </c>
      <c r="E1103" s="5">
        <f>(1-F1103/100-G1103/100)/(1-C1103/100-D1103/100-General!$B$17/100)</f>
        <v>0.99509051586732211</v>
      </c>
      <c r="F1103" s="5">
        <f>N1103*General!$B$14/(N1103+O1103)+O1103*100/(N1103+O1103)</f>
        <v>25.512386685933095</v>
      </c>
      <c r="G1103" s="5">
        <f>N1103*General!$B$15/(N1103+O1103)</f>
        <v>3.7620006724276213E-2</v>
      </c>
      <c r="H1103" s="5">
        <f>(N1103+O1103)*(1/General!$B$20)*((F1103/100)-E1103*(C1103/100))*1000/B1103</f>
        <v>143.07582172320267</v>
      </c>
      <c r="I1103" s="5">
        <f>(N1103+O1103)*(1/General!$B$20)*((D1103/100)*E1103-(G1103/100))*1000/B1103</f>
        <v>80.229027604442777</v>
      </c>
      <c r="J1103" s="5">
        <f t="shared" si="17"/>
        <v>0.56074483192314251</v>
      </c>
      <c r="K1103" s="5">
        <f>MAX(Online_RAW!$L$2-Online_RAW!L1103,0)</f>
        <v>0</v>
      </c>
      <c r="L1103" s="5">
        <f>0.0039*(Online_RAW!M1103)</f>
        <v>41.152799999999999</v>
      </c>
      <c r="M1103" s="10">
        <f>Online_RAW!$N$2-Online_RAW!N1103</f>
        <v>61.523419580419613</v>
      </c>
      <c r="N1103" s="5">
        <f>Online_RAW!C1103*60</f>
        <v>169.2991304347824</v>
      </c>
      <c r="O1103" s="5">
        <f>MAX(0, Online_RAW!D1103*60)</f>
        <v>10.710545454545461</v>
      </c>
      <c r="P1103" s="5">
        <f>_xlfn.IFNA(VLOOKUP(A1103,Sampling!$D$7:$E$14,2,FALSE),0)</f>
        <v>0</v>
      </c>
      <c r="Q1103">
        <f>_xlfn.IFNA(VLOOKUP(A1103,Refill!$D$6:$G$8,2,FALSE),0)</f>
        <v>0</v>
      </c>
    </row>
    <row r="1104" spans="1:17" x14ac:dyDescent="0.25">
      <c r="A1104" s="5">
        <f>ROUND((Online_RAW!B1104-General!$B$10)*24,3)</f>
        <v>18.367000000000001</v>
      </c>
      <c r="B1104" s="5">
        <f>General!$B$12+Online_ANA!K1104/1000+Online_ANA!L1104/1000+Online_ANA!M1104/1000/General!$B$22-SUM($P$2:P1104)/1000/General!$B$24+SUM($Q$2:Q1104)/1000/General!$B$24</f>
        <v>1.1779353129803671</v>
      </c>
      <c r="C1104" s="5">
        <f>Online_RAW!K1104</f>
        <v>23.55</v>
      </c>
      <c r="D1104" s="5">
        <f>Online_RAW!J1104</f>
        <v>1.22</v>
      </c>
      <c r="E1104" s="5">
        <f>(1-F1104/100-G1104/100)/(1-C1104/100-D1104/100-General!$B$17/100)</f>
        <v>0.99490177661999302</v>
      </c>
      <c r="F1104" s="5">
        <f>N1104*General!$B$14/(N1104+O1104)+O1104*100/(N1104+O1104)</f>
        <v>25.546422873800406</v>
      </c>
      <c r="G1104" s="5">
        <f>N1104*General!$B$15/(N1104+O1104)</f>
        <v>3.7602816730403839E-2</v>
      </c>
      <c r="H1104" s="5">
        <f>(N1104+O1104)*(1/General!$B$20)*((F1104/100)-E1104*(C1104/100))*1000/B1104</f>
        <v>144.22603491456738</v>
      </c>
      <c r="I1104" s="5">
        <f>(N1104+O1104)*(1/General!$B$20)*((D1104/100)*E1104-(G1104/100))*1000/B1104</f>
        <v>80.149546416703998</v>
      </c>
      <c r="J1104" s="5">
        <f t="shared" si="17"/>
        <v>0.55572176316280741</v>
      </c>
      <c r="K1104" s="5">
        <f>MAX(Online_RAW!$L$2-Online_RAW!L1104,0)</f>
        <v>0</v>
      </c>
      <c r="L1104" s="5">
        <f>0.0039*(Online_RAW!M1104)</f>
        <v>41.251275</v>
      </c>
      <c r="M1104" s="10">
        <f>Online_RAW!$N$2-Online_RAW!N1104</f>
        <v>61.785601398600193</v>
      </c>
      <c r="N1104" s="5">
        <f>Online_RAW!C1104*60</f>
        <v>169.13342857142879</v>
      </c>
      <c r="O1104" s="5">
        <f>MAX(0, Online_RAW!D1104*60)</f>
        <v>10.7822727272727</v>
      </c>
      <c r="P1104" s="5">
        <f>_xlfn.IFNA(VLOOKUP(A1104,Sampling!$D$7:$E$14,2,FALSE),0)</f>
        <v>0</v>
      </c>
      <c r="Q1104">
        <f>_xlfn.IFNA(VLOOKUP(A1104,Refill!$D$6:$G$8,2,FALSE),0)</f>
        <v>0</v>
      </c>
    </row>
    <row r="1105" spans="1:17" x14ac:dyDescent="0.25">
      <c r="A1105" s="5">
        <f>ROUND((Online_RAW!B1105-General!$B$10)*24,3)</f>
        <v>18.382999999999999</v>
      </c>
      <c r="B1105" s="5">
        <f>General!$B$12+Online_ANA!K1105/1000+Online_ANA!L1105/1000+Online_ANA!M1105/1000/General!$B$22-SUM($P$2:P1105)/1000/General!$B$24+SUM($Q$2:Q1105)/1000/General!$B$24</f>
        <v>1.1782200823394493</v>
      </c>
      <c r="C1105" s="5">
        <f>Online_RAW!K1105</f>
        <v>23.585000000000001</v>
      </c>
      <c r="D1105" s="5">
        <f>Online_RAW!J1105</f>
        <v>1.2250000000000001</v>
      </c>
      <c r="E1105" s="5">
        <f>(1-F1105/100-G1105/100)/(1-C1105/100-D1105/100-General!$B$17/100)</f>
        <v>0.99453386383055042</v>
      </c>
      <c r="F1105" s="5">
        <f>N1105*General!$B$14/(N1105+O1105)+O1105*100/(N1105+O1105)</f>
        <v>25.613757121665387</v>
      </c>
      <c r="G1105" s="5">
        <f>N1105*General!$B$15/(N1105+O1105)</f>
        <v>3.7568809534512429E-2</v>
      </c>
      <c r="H1105" s="5">
        <f>(N1105+O1105)*(1/General!$B$20)*((F1105/100)-E1105*(C1105/100))*1000/B1105</f>
        <v>146.98544221509437</v>
      </c>
      <c r="I1105" s="5">
        <f>(N1105+O1105)*(1/General!$B$20)*((D1105/100)*E1105-(G1105/100))*1000/B1105</f>
        <v>80.434173715575312</v>
      </c>
      <c r="J1105" s="5">
        <f t="shared" si="17"/>
        <v>0.54722544289706054</v>
      </c>
      <c r="K1105" s="5">
        <f>MAX(Online_RAW!$L$2-Online_RAW!L1105,0)</f>
        <v>0</v>
      </c>
      <c r="L1105" s="5">
        <f>0.0039*(Online_RAW!M1105)</f>
        <v>41.251275</v>
      </c>
      <c r="M1105" s="10">
        <f>Online_RAW!$N$2-Online_RAW!N1105</f>
        <v>62.095999999999549</v>
      </c>
      <c r="N1105" s="5">
        <f>Online_RAW!C1105*60</f>
        <v>168.96678260869561</v>
      </c>
      <c r="O1105" s="5">
        <f>MAX(0, Online_RAW!D1105*60)</f>
        <v>10.934347826086979</v>
      </c>
      <c r="P1105" s="5">
        <f>_xlfn.IFNA(VLOOKUP(A1105,Sampling!$D$7:$E$14,2,FALSE),0)</f>
        <v>0</v>
      </c>
      <c r="Q1105">
        <f>_xlfn.IFNA(VLOOKUP(A1105,Refill!$D$6:$G$8,2,FALSE),0)</f>
        <v>0</v>
      </c>
    </row>
    <row r="1106" spans="1:17" x14ac:dyDescent="0.25">
      <c r="A1106" s="5">
        <f>ROUND((Online_RAW!B1106-General!$B$10)*24,3)</f>
        <v>18.399999999999999</v>
      </c>
      <c r="B1106" s="5">
        <f>General!$B$12+Online_ANA!K1106/1000+Online_ANA!L1106/1000+Online_ANA!M1106/1000/General!$B$22-SUM($P$2:P1106)/1000/General!$B$24+SUM($Q$2:Q1106)/1000/General!$B$24</f>
        <v>1.1785532434015502</v>
      </c>
      <c r="C1106" s="5">
        <f>Online_RAW!K1106</f>
        <v>23.64</v>
      </c>
      <c r="D1106" s="5">
        <f>Online_RAW!J1106</f>
        <v>1.2250000000000001</v>
      </c>
      <c r="E1106" s="5">
        <f>(1-F1106/100-G1106/100)/(1-C1106/100-D1106/100-General!$B$17/100)</f>
        <v>0.99411096147580336</v>
      </c>
      <c r="F1106" s="5">
        <f>N1106*General!$B$14/(N1106+O1106)+O1106*100/(N1106+O1106)</f>
        <v>25.700091869412137</v>
      </c>
      <c r="G1106" s="5">
        <f>N1106*General!$B$15/(N1106+O1106)</f>
        <v>3.7525206126559525E-2</v>
      </c>
      <c r="H1106" s="5">
        <f>(N1106+O1106)*(1/General!$B$20)*((F1106/100)-E1106*(C1106/100))*1000/B1106</f>
        <v>149.88540994689788</v>
      </c>
      <c r="I1106" s="5">
        <f>(N1106+O1106)*(1/General!$B$20)*((D1106/100)*E1106-(G1106/100))*1000/B1106</f>
        <v>80.436120170848397</v>
      </c>
      <c r="J1106" s="5">
        <f t="shared" si="17"/>
        <v>0.53665076673804135</v>
      </c>
      <c r="K1106" s="5">
        <f>MAX(Online_RAW!$L$2-Online_RAW!L1106,0)</f>
        <v>0</v>
      </c>
      <c r="L1106" s="5">
        <f>0.0039*(Online_RAW!M1106)</f>
        <v>41.3127</v>
      </c>
      <c r="M1106" s="10">
        <f>Online_RAW!$N$2-Online_RAW!N1106</f>
        <v>62.392192307689584</v>
      </c>
      <c r="N1106" s="5">
        <f>Online_RAW!C1106*60</f>
        <v>168.89034782608681</v>
      </c>
      <c r="O1106" s="5">
        <f>MAX(0, Online_RAW!D1106*60)</f>
        <v>11.13834782608698</v>
      </c>
      <c r="P1106" s="5">
        <f>_xlfn.IFNA(VLOOKUP(A1106,Sampling!$D$7:$E$14,2,FALSE),0)</f>
        <v>0</v>
      </c>
      <c r="Q1106">
        <f>_xlfn.IFNA(VLOOKUP(A1106,Refill!$D$6:$G$8,2,FALSE),0)</f>
        <v>0</v>
      </c>
    </row>
    <row r="1107" spans="1:17" x14ac:dyDescent="0.25">
      <c r="A1107" s="5">
        <f>ROUND((Online_RAW!B1107-General!$B$10)*24,3)</f>
        <v>18.417000000000002</v>
      </c>
      <c r="B1107" s="5">
        <f>General!$B$12+Online_ANA!K1107/1000+Online_ANA!L1107/1000+Online_ANA!M1107/1000/General!$B$22-SUM($P$2:P1107)/1000/General!$B$24+SUM($Q$2:Q1107)/1000/General!$B$24</f>
        <v>1.1788561670254034</v>
      </c>
      <c r="C1107" s="5">
        <f>Online_RAW!K1107</f>
        <v>23.704999999999998</v>
      </c>
      <c r="D1107" s="5">
        <f>Online_RAW!J1107</f>
        <v>1.23</v>
      </c>
      <c r="E1107" s="5">
        <f>(1-F1107/100-G1107/100)/(1-C1107/100-D1107/100-General!$B$17/100)</f>
        <v>0.9952353739312344</v>
      </c>
      <c r="F1107" s="5">
        <f>N1107*General!$B$14/(N1107+O1107)+O1107*100/(N1107+O1107)</f>
        <v>25.685754899474734</v>
      </c>
      <c r="G1107" s="5">
        <f>N1107*General!$B$15/(N1107+O1107)</f>
        <v>3.7532447020467305E-2</v>
      </c>
      <c r="H1107" s="5">
        <f>(N1107+O1107)*(1/General!$B$20)*((F1107/100)-E1107*(C1107/100))*1000/B1107</f>
        <v>142.65451281745297</v>
      </c>
      <c r="I1107" s="5">
        <f>(N1107+O1107)*(1/General!$B$20)*((D1107/100)*E1107-(G1107/100))*1000/B1107</f>
        <v>80.849607548773534</v>
      </c>
      <c r="J1107" s="5">
        <f t="shared" si="17"/>
        <v>0.56675113848120795</v>
      </c>
      <c r="K1107" s="5">
        <f>MAX(Online_RAW!$L$2-Online_RAW!L1107,0)</f>
        <v>0</v>
      </c>
      <c r="L1107" s="5">
        <f>0.0039*(Online_RAW!M1107)</f>
        <v>41.407274999999998</v>
      </c>
      <c r="M1107" s="10">
        <f>Online_RAW!$N$2-Online_RAW!N1107</f>
        <v>62.619292307689648</v>
      </c>
      <c r="N1107" s="5">
        <f>Online_RAW!C1107*60</f>
        <v>168.92660869565222</v>
      </c>
      <c r="O1107" s="5">
        <f>MAX(0, Online_RAW!D1107*60)</f>
        <v>11.106</v>
      </c>
      <c r="P1107" s="5">
        <f>_xlfn.IFNA(VLOOKUP(A1107,Sampling!$D$7:$E$14,2,FALSE),0)</f>
        <v>0</v>
      </c>
      <c r="Q1107">
        <f>_xlfn.IFNA(VLOOKUP(A1107,Refill!$D$6:$G$8,2,FALSE),0)</f>
        <v>0</v>
      </c>
    </row>
    <row r="1108" spans="1:17" x14ac:dyDescent="0.25">
      <c r="A1108" s="5">
        <f>ROUND((Online_RAW!B1108-General!$B$10)*24,3)</f>
        <v>18.433</v>
      </c>
      <c r="B1108" s="5">
        <f>General!$B$12+Online_ANA!K1108/1000+Online_ANA!L1108/1000+Online_ANA!M1108/1000/General!$B$22-SUM($P$2:P1108)/1000/General!$B$24+SUM($Q$2:Q1108)/1000/General!$B$24</f>
        <v>1.1791489770642196</v>
      </c>
      <c r="C1108" s="5">
        <f>Online_RAW!K1108</f>
        <v>23.7433333333333</v>
      </c>
      <c r="D1108" s="5">
        <f>Online_RAW!J1108</f>
        <v>1.24</v>
      </c>
      <c r="E1108" s="5">
        <f>(1-F1108/100-G1108/100)/(1-C1108/100-D1108/100-General!$B$17/100)</f>
        <v>0.99670275614489334</v>
      </c>
      <c r="F1108" s="5">
        <f>N1108*General!$B$14/(N1108+O1108)+O1108*100/(N1108+O1108)</f>
        <v>25.624383749619469</v>
      </c>
      <c r="G1108" s="5">
        <f>N1108*General!$B$15/(N1108+O1108)</f>
        <v>3.7563442550697247E-2</v>
      </c>
      <c r="H1108" s="5">
        <f>(N1108+O1108)*(1/General!$B$20)*((F1108/100)-E1108*(C1108/100))*1000/B1108</f>
        <v>133.49152208676563</v>
      </c>
      <c r="I1108" s="5">
        <f>(N1108+O1108)*(1/General!$B$20)*((D1108/100)*E1108-(G1108/100))*1000/B1108</f>
        <v>81.644564196233262</v>
      </c>
      <c r="J1108" s="5">
        <f t="shared" si="17"/>
        <v>0.61160860944537476</v>
      </c>
      <c r="K1108" s="5">
        <f>MAX(Online_RAW!$L$2-Online_RAW!L1108,0)</f>
        <v>0</v>
      </c>
      <c r="L1108" s="5">
        <f>0.0039*(Online_RAW!M1108)</f>
        <v>41.476500000000001</v>
      </c>
      <c r="M1108" s="10">
        <f>Online_RAW!$N$2-Online_RAW!N1108</f>
        <v>62.862999999999374</v>
      </c>
      <c r="N1108" s="5">
        <f>Online_RAW!C1108*60</f>
        <v>169.09772727272701</v>
      </c>
      <c r="O1108" s="5">
        <f>MAX(0, Online_RAW!D1108*60)</f>
        <v>10.96854545454546</v>
      </c>
      <c r="P1108" s="5">
        <f>_xlfn.IFNA(VLOOKUP(A1108,Sampling!$D$7:$E$14,2,FALSE),0)</f>
        <v>0</v>
      </c>
      <c r="Q1108">
        <f>_xlfn.IFNA(VLOOKUP(A1108,Refill!$D$6:$G$8,2,FALSE),0)</f>
        <v>0</v>
      </c>
    </row>
    <row r="1109" spans="1:17" x14ac:dyDescent="0.25">
      <c r="A1109" s="5">
        <f>ROUND((Online_RAW!B1109-General!$B$10)*24,3)</f>
        <v>18.45</v>
      </c>
      <c r="B1109" s="5">
        <f>General!$B$12+Online_ANA!K1109/1000+Online_ANA!L1109/1000+Online_ANA!M1109/1000/General!$B$22-SUM($P$2:P1109)/1000/General!$B$24+SUM($Q$2:Q1109)/1000/General!$B$24</f>
        <v>1.1795317083098074</v>
      </c>
      <c r="C1109" s="5">
        <f>Online_RAW!K1109</f>
        <v>23.715</v>
      </c>
      <c r="D1109" s="5">
        <f>Online_RAW!J1109</f>
        <v>1.2350000000000001</v>
      </c>
      <c r="E1109" s="5">
        <f>(1-F1109/100-G1109/100)/(1-C1109/100-D1109/100-General!$B$17/100)</f>
        <v>0.99427699218464072</v>
      </c>
      <c r="F1109" s="5">
        <f>N1109*General!$B$14/(N1109+O1109)+O1109*100/(N1109+O1109)</f>
        <v>25.772238974581779</v>
      </c>
      <c r="G1109" s="5">
        <f>N1109*General!$B$15/(N1109+O1109)</f>
        <v>3.7488768194655665E-2</v>
      </c>
      <c r="H1109" s="5">
        <f>(N1109+O1109)*(1/General!$B$20)*((F1109/100)-E1109*(C1109/100))*1000/B1109</f>
        <v>149.40233720382258</v>
      </c>
      <c r="I1109" s="5">
        <f>(N1109+O1109)*(1/General!$B$20)*((D1109/100)*E1109-(G1109/100))*1000/B1109</f>
        <v>81.102712945901317</v>
      </c>
      <c r="J1109" s="5">
        <f t="shared" si="17"/>
        <v>0.54284768540974493</v>
      </c>
      <c r="K1109" s="5">
        <f>MAX(Online_RAW!$L$2-Online_RAW!L1109,0)</f>
        <v>0</v>
      </c>
      <c r="L1109" s="5">
        <f>0.0039*(Online_RAW!M1109)</f>
        <v>41.563274999999997</v>
      </c>
      <c r="M1109" s="10">
        <f>Online_RAW!$N$2-Online_RAW!N1109</f>
        <v>63.185592307690058</v>
      </c>
      <c r="N1109" s="5">
        <f>Online_RAW!C1109*60</f>
        <v>168.80947826086981</v>
      </c>
      <c r="O1109" s="5">
        <f>MAX(0, Online_RAW!D1109*60)</f>
        <v>11.307913043478241</v>
      </c>
      <c r="P1109" s="5">
        <f>_xlfn.IFNA(VLOOKUP(A1109,Sampling!$D$7:$E$14,2,FALSE),0)</f>
        <v>0</v>
      </c>
      <c r="Q1109">
        <f>_xlfn.IFNA(VLOOKUP(A1109,Refill!$D$6:$G$8,2,FALSE),0)</f>
        <v>0</v>
      </c>
    </row>
    <row r="1110" spans="1:17" x14ac:dyDescent="0.25">
      <c r="A1110" s="5">
        <f>ROUND((Online_RAW!B1110-General!$B$10)*24,3)</f>
        <v>18.466999999999999</v>
      </c>
      <c r="B1110" s="5">
        <f>General!$B$12+Online_ANA!K1110/1000+Online_ANA!L1110/1000+Online_ANA!M1110/1000/General!$B$22-SUM($P$2:P1110)/1000/General!$B$24+SUM($Q$2:Q1110)/1000/General!$B$24</f>
        <v>1.179848313814394</v>
      </c>
      <c r="C1110" s="5">
        <f>Online_RAW!K1110</f>
        <v>23.751249999999999</v>
      </c>
      <c r="D1110" s="5">
        <f>Online_RAW!J1110</f>
        <v>1.2350000000000001</v>
      </c>
      <c r="E1110" s="5">
        <f>(1-F1110/100-G1110/100)/(1-C1110/100-D1110/100-General!$B$17/100)</f>
        <v>0.99455809341204193</v>
      </c>
      <c r="F1110" s="5">
        <f>N1110*General!$B$14/(N1110+O1110)+O1110*100/(N1110+O1110)</f>
        <v>25.78732430754534</v>
      </c>
      <c r="G1110" s="5">
        <f>N1110*General!$B$15/(N1110+O1110)</f>
        <v>3.7481149339623571E-2</v>
      </c>
      <c r="H1110" s="5">
        <f>(N1110+O1110)*(1/General!$B$20)*((F1110/100)-E1110*(C1110/100))*1000/B1110</f>
        <v>147.39096219855614</v>
      </c>
      <c r="I1110" s="5">
        <f>(N1110+O1110)*(1/General!$B$20)*((D1110/100)*E1110-(G1110/100))*1000/B1110</f>
        <v>81.056083671684007</v>
      </c>
      <c r="J1110" s="5">
        <f t="shared" si="17"/>
        <v>0.54993930742164621</v>
      </c>
      <c r="K1110" s="5">
        <f>MAX(Online_RAW!$L$2-Online_RAW!L1110,0)</f>
        <v>0</v>
      </c>
      <c r="L1110" s="5">
        <f>0.0039*(Online_RAW!M1110)</f>
        <v>41.563274999999997</v>
      </c>
      <c r="M1110" s="10">
        <f>Online_RAW!$N$2-Online_RAW!N1110</f>
        <v>63.530692307689606</v>
      </c>
      <c r="N1110" s="5">
        <f>Online_RAW!C1110*60</f>
        <v>168.67314285714301</v>
      </c>
      <c r="O1110" s="5">
        <f>MAX(0, Online_RAW!D1110*60)</f>
        <v>11.335363636363619</v>
      </c>
      <c r="P1110" s="5">
        <f>_xlfn.IFNA(VLOOKUP(A1110,Sampling!$D$7:$E$14,2,FALSE),0)</f>
        <v>0</v>
      </c>
      <c r="Q1110">
        <f>_xlfn.IFNA(VLOOKUP(A1110,Refill!$D$6:$G$8,2,FALSE),0)</f>
        <v>0</v>
      </c>
    </row>
    <row r="1111" spans="1:17" x14ac:dyDescent="0.25">
      <c r="A1111" s="5">
        <f>ROUND((Online_RAW!B1111-General!$B$10)*24,3)</f>
        <v>18.483000000000001</v>
      </c>
      <c r="B1111" s="5">
        <f>General!$B$12+Online_ANA!K1111/1000+Online_ANA!L1111/1000+Online_ANA!M1111/1000/General!$B$22-SUM($P$2:P1111)/1000/General!$B$24+SUM($Q$2:Q1111)/1000/General!$B$24</f>
        <v>1.1801402929428346</v>
      </c>
      <c r="C1111" s="5">
        <f>Online_RAW!K1111</f>
        <v>23.883636363636398</v>
      </c>
      <c r="D1111" s="5">
        <f>Online_RAW!J1111</f>
        <v>1.24</v>
      </c>
      <c r="E1111" s="5">
        <f>(1-F1111/100-G1111/100)/(1-C1111/100-D1111/100-General!$B$17/100)</f>
        <v>0.99785915310306361</v>
      </c>
      <c r="F1111" s="5">
        <f>N1111*General!$B$14/(N1111+O1111)+O1111*100/(N1111+O1111)</f>
        <v>25.678164893732536</v>
      </c>
      <c r="G1111" s="5">
        <f>N1111*General!$B$15/(N1111+O1111)</f>
        <v>3.7536280356700737E-2</v>
      </c>
      <c r="H1111" s="5">
        <f>(N1111+O1111)*(1/General!$B$20)*((F1111/100)-E1111*(C1111/100))*1000/B1111</f>
        <v>125.71532939348067</v>
      </c>
      <c r="I1111" s="5">
        <f>(N1111+O1111)*(1/General!$B$20)*((D1111/100)*E1111-(G1111/100))*1000/B1111</f>
        <v>81.723835223736728</v>
      </c>
      <c r="J1111" s="5">
        <f t="shared" si="17"/>
        <v>0.6500705651253279</v>
      </c>
      <c r="K1111" s="5">
        <f>MAX(Online_RAW!$L$2-Online_RAW!L1111,0)</f>
        <v>0</v>
      </c>
      <c r="L1111" s="5">
        <f>0.0039*(Online_RAW!M1111)</f>
        <v>41.640299999999996</v>
      </c>
      <c r="M1111" s="10">
        <f>Online_RAW!$N$2-Online_RAW!N1111</f>
        <v>63.764992307689681</v>
      </c>
      <c r="N1111" s="5">
        <f>Online_RAW!C1111*60</f>
        <v>169.07556521739122</v>
      </c>
      <c r="O1111" s="5">
        <f>MAX(0, Online_RAW!D1111*60)</f>
        <v>11.0973913043478</v>
      </c>
      <c r="P1111" s="5">
        <f>_xlfn.IFNA(VLOOKUP(A1111,Sampling!$D$7:$E$14,2,FALSE),0)</f>
        <v>0</v>
      </c>
      <c r="Q1111">
        <f>_xlfn.IFNA(VLOOKUP(A1111,Refill!$D$6:$G$8,2,FALSE),0)</f>
        <v>0</v>
      </c>
    </row>
    <row r="1112" spans="1:17" x14ac:dyDescent="0.25">
      <c r="A1112" s="5">
        <f>ROUND((Online_RAW!B1112-General!$B$10)*24,3)</f>
        <v>18.5</v>
      </c>
      <c r="B1112" s="5">
        <f>General!$B$12+Online_ANA!K1112/1000+Online_ANA!L1112/1000+Online_ANA!M1112/1000/General!$B$22-SUM($P$2:P1112)/1000/General!$B$24+SUM($Q$2:Q1112)/1000/General!$B$24</f>
        <v>1.1804992104574314</v>
      </c>
      <c r="C1112" s="5">
        <f>Online_RAW!K1112</f>
        <v>23.954999999999998</v>
      </c>
      <c r="D1112" s="5">
        <f>Online_RAW!J1112</f>
        <v>1.25</v>
      </c>
      <c r="E1112" s="5">
        <f>(1-F1112/100-G1112/100)/(1-C1112/100-D1112/100-General!$B$17/100)</f>
        <v>1.0012949231145578</v>
      </c>
      <c r="F1112" s="5">
        <f>N1112*General!$B$14/(N1112+O1112)+O1112*100/(N1112+O1112)</f>
        <v>25.503774480286573</v>
      </c>
      <c r="G1112" s="5">
        <f>N1112*General!$B$15/(N1112+O1112)</f>
        <v>3.7624356323087589E-2</v>
      </c>
      <c r="H1112" s="5">
        <f>(N1112+O1112)*(1/General!$B$20)*((F1112/100)-E1112*(C1112/100))*1000/B1112</f>
        <v>103.19674756027599</v>
      </c>
      <c r="I1112" s="5">
        <f>(N1112+O1112)*(1/General!$B$20)*((D1112/100)*E1112-(G1112/100))*1000/B1112</f>
        <v>82.543161659468964</v>
      </c>
      <c r="J1112" s="5">
        <f t="shared" si="17"/>
        <v>0.79986204614885259</v>
      </c>
      <c r="K1112" s="5">
        <f>MAX(Online_RAW!$L$2-Online_RAW!L1112,0)</f>
        <v>0</v>
      </c>
      <c r="L1112" s="5">
        <f>0.0039*(Online_RAW!M1112)</f>
        <v>41.748200000000132</v>
      </c>
      <c r="M1112" s="10">
        <f>Online_RAW!$N$2-Online_RAW!N1112</f>
        <v>64.038601398599894</v>
      </c>
      <c r="N1112" s="5">
        <f>Online_RAW!C1112*60</f>
        <v>169.22269565217422</v>
      </c>
      <c r="O1112" s="5">
        <f>MAX(0, Online_RAW!D1112*60)</f>
        <v>10.68490909090908</v>
      </c>
      <c r="P1112" s="5">
        <f>_xlfn.IFNA(VLOOKUP(A1112,Sampling!$D$7:$E$14,2,FALSE),0)</f>
        <v>0</v>
      </c>
      <c r="Q1112">
        <f>_xlfn.IFNA(VLOOKUP(A1112,Refill!$D$6:$G$8,2,FALSE),0)</f>
        <v>0</v>
      </c>
    </row>
    <row r="1113" spans="1:17" x14ac:dyDescent="0.25">
      <c r="A1113" s="5">
        <f>ROUND((Online_RAW!B1113-General!$B$10)*24,3)</f>
        <v>18.516999999999999</v>
      </c>
      <c r="B1113" s="5">
        <f>General!$B$12+Online_ANA!K1113/1000+Online_ANA!L1113/1000+Online_ANA!M1113/1000/General!$B$22-SUM($P$2:P1113)/1000/General!$B$24+SUM($Q$2:Q1113)/1000/General!$B$24</f>
        <v>1.1807585577746418</v>
      </c>
      <c r="C1113" s="5">
        <f>Online_RAW!K1113</f>
        <v>23.882000000000001</v>
      </c>
      <c r="D1113" s="5">
        <f>Online_RAW!J1113</f>
        <v>1.24</v>
      </c>
      <c r="E1113" s="5">
        <f>(1-F1113/100-G1113/100)/(1-C1113/100-D1113/100-General!$B$17/100)</f>
        <v>0.99854712302583848</v>
      </c>
      <c r="F1113" s="5">
        <f>N1113*General!$B$14/(N1113+O1113)+O1113*100/(N1113+O1113)</f>
        <v>25.625289195818191</v>
      </c>
      <c r="G1113" s="5">
        <f>N1113*General!$B$15/(N1113+O1113)</f>
        <v>3.7562985254637277E-2</v>
      </c>
      <c r="H1113" s="5">
        <f>(N1113+O1113)*(1/General!$B$20)*((F1113/100)-E1113*(C1113/100))*1000/B1113</f>
        <v>120.8989055800354</v>
      </c>
      <c r="I1113" s="5">
        <f>(N1113+O1113)*(1/General!$B$20)*((D1113/100)*E1113-(G1113/100))*1000/B1113</f>
        <v>81.640376225261562</v>
      </c>
      <c r="J1113" s="5">
        <f t="shared" si="17"/>
        <v>0.67527804187785145</v>
      </c>
      <c r="K1113" s="5">
        <f>MAX(Online_RAW!$L$2-Online_RAW!L1113,0)</f>
        <v>0</v>
      </c>
      <c r="L1113" s="5">
        <f>0.0039*(Online_RAW!M1113)</f>
        <v>41.804099999999998</v>
      </c>
      <c r="M1113" s="10">
        <f>Online_RAW!$N$2-Online_RAW!N1113</f>
        <v>64.260358974359406</v>
      </c>
      <c r="N1113" s="5">
        <f>Online_RAW!C1113*60</f>
        <v>168.99521739130441</v>
      </c>
      <c r="O1113" s="5">
        <f>MAX(0, Online_RAW!D1113*60)</f>
        <v>10.96408695652176</v>
      </c>
      <c r="P1113" s="5">
        <f>_xlfn.IFNA(VLOOKUP(A1113,Sampling!$D$7:$E$14,2,FALSE),0)</f>
        <v>0</v>
      </c>
      <c r="Q1113">
        <f>_xlfn.IFNA(VLOOKUP(A1113,Refill!$D$6:$G$8,2,FALSE),0)</f>
        <v>0</v>
      </c>
    </row>
    <row r="1114" spans="1:17" x14ac:dyDescent="0.25">
      <c r="A1114" s="5">
        <f>ROUND((Online_RAW!B1114-General!$B$10)*24,3)</f>
        <v>18.533000000000001</v>
      </c>
      <c r="B1114" s="5">
        <f>General!$B$12+Online_ANA!K1114/1000+Online_ANA!L1114/1000+Online_ANA!M1114/1000/General!$B$22-SUM($P$2:P1114)/1000/General!$B$24+SUM($Q$2:Q1114)/1000/General!$B$24</f>
        <v>1.1811244259703575</v>
      </c>
      <c r="C1114" s="5">
        <f>Online_RAW!K1114</f>
        <v>23.81</v>
      </c>
      <c r="D1114" s="5">
        <f>Online_RAW!J1114</f>
        <v>1.24</v>
      </c>
      <c r="E1114" s="5">
        <f>(1-F1114/100-G1114/100)/(1-C1114/100-D1114/100-General!$B$17/100)</f>
        <v>0.99544045091250943</v>
      </c>
      <c r="F1114" s="5">
        <f>N1114*General!$B$14/(N1114+O1114)+O1114*100/(N1114+O1114)</f>
        <v>25.78497529427306</v>
      </c>
      <c r="G1114" s="5">
        <f>N1114*General!$B$15/(N1114+O1114)</f>
        <v>3.7482335709963101E-2</v>
      </c>
      <c r="H1114" s="5">
        <f>(N1114+O1114)*(1/General!$B$20)*((F1114/100)-E1114*(C1114/100))*1000/B1114</f>
        <v>141.64193474348147</v>
      </c>
      <c r="I1114" s="5">
        <f>(N1114+O1114)*(1/General!$B$20)*((D1114/100)*E1114-(G1114/100))*1000/B1114</f>
        <v>81.364532211340745</v>
      </c>
      <c r="J1114" s="5">
        <f t="shared" si="17"/>
        <v>0.57443815885948446</v>
      </c>
      <c r="K1114" s="5">
        <f>MAX(Online_RAW!$L$2-Online_RAW!L1114,0)</f>
        <v>0</v>
      </c>
      <c r="L1114" s="5">
        <f>0.0039*(Online_RAW!M1114)</f>
        <v>41.854799999999997</v>
      </c>
      <c r="M1114" s="10">
        <f>Online_RAW!$N$2-Online_RAW!N1114</f>
        <v>64.603892307689421</v>
      </c>
      <c r="N1114" s="5">
        <f>Online_RAW!C1114*60</f>
        <v>168.64445454545461</v>
      </c>
      <c r="O1114" s="5">
        <f>MAX(0, Online_RAW!D1114*60)</f>
        <v>11.327739130434781</v>
      </c>
      <c r="P1114" s="5">
        <f>_xlfn.IFNA(VLOOKUP(A1114,Sampling!$D$7:$E$14,2,FALSE),0)</f>
        <v>0</v>
      </c>
      <c r="Q1114">
        <f>_xlfn.IFNA(VLOOKUP(A1114,Refill!$D$6:$G$8,2,FALSE),0)</f>
        <v>0</v>
      </c>
    </row>
    <row r="1115" spans="1:17" x14ac:dyDescent="0.25">
      <c r="A1115" s="5">
        <f>ROUND((Online_RAW!B1115-General!$B$10)*24,3)</f>
        <v>18.55</v>
      </c>
      <c r="B1115" s="5">
        <f>General!$B$12+Online_ANA!K1115/1000+Online_ANA!L1115/1000+Online_ANA!M1115/1000/General!$B$22-SUM($P$2:P1115)/1000/General!$B$24+SUM($Q$2:Q1115)/1000/General!$B$24</f>
        <v>1.1814077399611838</v>
      </c>
      <c r="C1115" s="5">
        <f>Online_RAW!K1115</f>
        <v>23.85</v>
      </c>
      <c r="D1115" s="5">
        <f>Online_RAW!J1115</f>
        <v>1.24</v>
      </c>
      <c r="E1115" s="5">
        <f>(1-F1115/100-G1115/100)/(1-C1115/100-D1115/100-General!$B$17/100)</f>
        <v>0.99338778077497758</v>
      </c>
      <c r="F1115" s="5">
        <f>N1115*General!$B$14/(N1115+O1115)+O1115*100/(N1115+O1115)</f>
        <v>25.977767627598642</v>
      </c>
      <c r="G1115" s="5">
        <f>N1115*General!$B$15/(N1115+O1115)</f>
        <v>3.738496584464715E-2</v>
      </c>
      <c r="H1115" s="5">
        <f>(N1115+O1115)*(1/General!$B$20)*((F1115/100)-E1115*(C1115/100))*1000/B1115</f>
        <v>155.27584915551401</v>
      </c>
      <c r="I1115" s="5">
        <f>(N1115+O1115)*(1/General!$B$20)*((D1115/100)*E1115-(G1115/100))*1000/B1115</f>
        <v>81.149180241683055</v>
      </c>
      <c r="J1115" s="5">
        <f t="shared" si="17"/>
        <v>0.52261301859253984</v>
      </c>
      <c r="K1115" s="5">
        <f>MAX(Online_RAW!$L$2-Online_RAW!L1115,0)</f>
        <v>0</v>
      </c>
      <c r="L1115" s="5">
        <f>0.0039*(Online_RAW!M1115)</f>
        <v>41.951324999999997</v>
      </c>
      <c r="M1115" s="10">
        <f>Online_RAW!$N$2-Online_RAW!N1115</f>
        <v>64.807492307690154</v>
      </c>
      <c r="N1115" s="5">
        <f>Online_RAW!C1115*60</f>
        <v>168.1453043478258</v>
      </c>
      <c r="O1115" s="5">
        <f>MAX(0, Online_RAW!D1115*60)</f>
        <v>11.76156521739132</v>
      </c>
      <c r="P1115" s="5">
        <f>_xlfn.IFNA(VLOOKUP(A1115,Sampling!$D$7:$E$14,2,FALSE),0)</f>
        <v>0</v>
      </c>
      <c r="Q1115">
        <f>_xlfn.IFNA(VLOOKUP(A1115,Refill!$D$6:$G$8,2,FALSE),0)</f>
        <v>0</v>
      </c>
    </row>
    <row r="1116" spans="1:17" x14ac:dyDescent="0.25">
      <c r="A1116" s="5">
        <f>ROUND((Online_RAW!B1116-General!$B$10)*24,3)</f>
        <v>18.567</v>
      </c>
      <c r="B1116" s="5">
        <f>General!$B$12+Online_ANA!K1116/1000+Online_ANA!L1116/1000+Online_ANA!M1116/1000/General!$B$22-SUM($P$2:P1116)/1000/General!$B$24+SUM($Q$2:Q1116)/1000/General!$B$24</f>
        <v>1.1817505925496516</v>
      </c>
      <c r="C1116" s="5">
        <f>Online_RAW!K1116</f>
        <v>23.92</v>
      </c>
      <c r="D1116" s="5">
        <f>Online_RAW!J1116</f>
        <v>1.25</v>
      </c>
      <c r="E1116" s="5">
        <f>(1-F1116/100-G1116/100)/(1-C1116/100-D1116/100-General!$B$17/100)</f>
        <v>0.99311893545290753</v>
      </c>
      <c r="F1116" s="5">
        <f>N1116*General!$B$14/(N1116+O1116)+O1116*100/(N1116+O1116)</f>
        <v>26.077290282175298</v>
      </c>
      <c r="G1116" s="5">
        <f>N1116*General!$B$15/(N1116+O1116)</f>
        <v>3.7334701877689239E-2</v>
      </c>
      <c r="H1116" s="5">
        <f>(N1116+O1116)*(1/General!$B$20)*((F1116/100)-E1116*(C1116/100))*1000/B1116</f>
        <v>157.73646548787963</v>
      </c>
      <c r="I1116" s="5">
        <f>(N1116+O1116)*(1/General!$B$20)*((D1116/100)*E1116-(G1116/100))*1000/B1116</f>
        <v>81.797662731559839</v>
      </c>
      <c r="J1116" s="5">
        <f t="shared" si="17"/>
        <v>0.5185716725587789</v>
      </c>
      <c r="K1116" s="5">
        <f>MAX(Online_RAW!$L$2-Online_RAW!L1116,0)</f>
        <v>0</v>
      </c>
      <c r="L1116" s="5">
        <f>0.0039*(Online_RAW!M1116)</f>
        <v>42.022500000000001</v>
      </c>
      <c r="M1116" s="10">
        <f>Online_RAW!$N$2-Online_RAW!N1116</f>
        <v>65.103620879120172</v>
      </c>
      <c r="N1116" s="5">
        <f>Online_RAW!C1116*60</f>
        <v>167.9535652173912</v>
      </c>
      <c r="O1116" s="5">
        <f>MAX(0, Online_RAW!D1116*60)</f>
        <v>11.990086956521759</v>
      </c>
      <c r="P1116" s="5">
        <f>_xlfn.IFNA(VLOOKUP(A1116,Sampling!$D$7:$E$14,2,FALSE),0)</f>
        <v>0</v>
      </c>
      <c r="Q1116">
        <f>_xlfn.IFNA(VLOOKUP(A1116,Refill!$D$6:$G$8,2,FALSE),0)</f>
        <v>0</v>
      </c>
    </row>
    <row r="1117" spans="1:17" x14ac:dyDescent="0.25">
      <c r="A1117" s="5">
        <f>ROUND((Online_RAW!B1117-General!$B$10)*24,3)</f>
        <v>18.582999999999998</v>
      </c>
      <c r="B1117" s="5">
        <f>General!$B$12+Online_ANA!K1117/1000+Online_ANA!L1117/1000+Online_ANA!M1117/1000/General!$B$22-SUM($P$2:P1117)/1000/General!$B$24+SUM($Q$2:Q1117)/1000/General!$B$24</f>
        <v>1.1820987815166426</v>
      </c>
      <c r="C1117" s="5">
        <f>Online_RAW!K1117</f>
        <v>24</v>
      </c>
      <c r="D1117" s="5">
        <f>Online_RAW!J1117</f>
        <v>1.25</v>
      </c>
      <c r="E1117" s="5">
        <f>(1-F1117/100-G1117/100)/(1-C1117/100-D1117/100-General!$B$17/100)</f>
        <v>0.99450149942473842</v>
      </c>
      <c r="F1117" s="5">
        <f>N1117*General!$B$14/(N1117+O1117)+O1117*100/(N1117+O1117)</f>
        <v>26.053979591836729</v>
      </c>
      <c r="G1117" s="5">
        <f>N1117*General!$B$15/(N1117+O1117)</f>
        <v>3.7346474953617814E-2</v>
      </c>
      <c r="H1117" s="5">
        <f>(N1117+O1117)*(1/General!$B$20)*((F1117/100)-E1117*(C1117/100))*1000/B1117</f>
        <v>148.48684017453402</v>
      </c>
      <c r="I1117" s="5">
        <f>(N1117+O1117)*(1/General!$B$20)*((D1117/100)*E1117-(G1117/100))*1000/B1117</f>
        <v>81.906285678322945</v>
      </c>
      <c r="J1117" s="5">
        <f t="shared" si="17"/>
        <v>0.55160636176275868</v>
      </c>
      <c r="K1117" s="5">
        <f>MAX(Online_RAW!$L$2-Online_RAW!L1117,0)</f>
        <v>0</v>
      </c>
      <c r="L1117" s="5">
        <f>0.0039*(Online_RAW!M1117)</f>
        <v>42.022500000000001</v>
      </c>
      <c r="M1117" s="10">
        <f>Online_RAW!$N$2-Online_RAW!N1117</f>
        <v>65.48314685314017</v>
      </c>
      <c r="N1117" s="5">
        <f>Online_RAW!C1117*60</f>
        <v>168.0396521739132</v>
      </c>
      <c r="O1117" s="5">
        <f>MAX(0, Online_RAW!D1117*60)</f>
        <v>11.93947826086956</v>
      </c>
      <c r="P1117" s="5">
        <f>_xlfn.IFNA(VLOOKUP(A1117,Sampling!$D$7:$E$14,2,FALSE),0)</f>
        <v>0</v>
      </c>
      <c r="Q1117">
        <f>_xlfn.IFNA(VLOOKUP(A1117,Refill!$D$6:$G$8,2,FALSE),0)</f>
        <v>0</v>
      </c>
    </row>
    <row r="1118" spans="1:17" x14ac:dyDescent="0.25">
      <c r="A1118" s="5">
        <f>ROUND((Online_RAW!B1118-General!$B$10)*24,3)</f>
        <v>18.600000000000001</v>
      </c>
      <c r="B1118" s="5">
        <f>General!$B$12+Online_ANA!K1118/1000+Online_ANA!L1118/1000+Online_ANA!M1118/1000/General!$B$22-SUM($P$2:P1118)/1000/General!$B$24+SUM($Q$2:Q1118)/1000/General!$B$24</f>
        <v>1.1824907106361464</v>
      </c>
      <c r="C1118" s="5">
        <f>Online_RAW!K1118</f>
        <v>24.074999999999999</v>
      </c>
      <c r="D1118" s="5">
        <f>Online_RAW!J1118</f>
        <v>1.2566666666666699</v>
      </c>
      <c r="E1118" s="5">
        <f>(1-F1118/100-G1118/100)/(1-C1118/100-D1118/100-General!$B$17/100)</f>
        <v>0.99547309906563519</v>
      </c>
      <c r="F1118" s="5">
        <f>N1118*General!$B$14/(N1118+O1118)+O1118*100/(N1118+O1118)</f>
        <v>26.06307448550816</v>
      </c>
      <c r="G1118" s="5">
        <f>N1118*General!$B$15/(N1118+O1118)</f>
        <v>3.7341881572975681E-2</v>
      </c>
      <c r="H1118" s="5">
        <f>(N1118+O1118)*(1/General!$B$20)*((F1118/100)-E1118*(C1118/100))*1000/B1118</f>
        <v>142.45104616279136</v>
      </c>
      <c r="I1118" s="5">
        <f>(N1118+O1118)*(1/General!$B$20)*((D1118/100)*E1118-(G1118/100))*1000/B1118</f>
        <v>82.441010665773362</v>
      </c>
      <c r="J1118" s="5">
        <f t="shared" si="17"/>
        <v>0.57873222336016228</v>
      </c>
      <c r="K1118" s="5">
        <f>MAX(Online_RAW!$L$2-Online_RAW!L1118,0)</f>
        <v>0</v>
      </c>
      <c r="L1118" s="5">
        <f>0.0039*(Online_RAW!M1118)</f>
        <v>42.125199999999865</v>
      </c>
      <c r="M1118" s="10">
        <f>Online_RAW!$N$2-Online_RAW!N1118</f>
        <v>65.798406593399704</v>
      </c>
      <c r="N1118" s="5">
        <f>Online_RAW!C1118*60</f>
        <v>168.07695652173899</v>
      </c>
      <c r="O1118" s="5">
        <f>MAX(0, Online_RAW!D1118*60)</f>
        <v>11.9642727272727</v>
      </c>
      <c r="P1118" s="5">
        <f>_xlfn.IFNA(VLOOKUP(A1118,Sampling!$D$7:$E$14,2,FALSE),0)</f>
        <v>0</v>
      </c>
      <c r="Q1118">
        <f>_xlfn.IFNA(VLOOKUP(A1118,Refill!$D$6:$G$8,2,FALSE),0)</f>
        <v>0</v>
      </c>
    </row>
    <row r="1119" spans="1:17" x14ac:dyDescent="0.25">
      <c r="A1119" s="5">
        <f>ROUND((Online_RAW!B1119-General!$B$10)*24,3)</f>
        <v>18.617000000000001</v>
      </c>
      <c r="B1119" s="5">
        <f>General!$B$12+Online_ANA!K1119/1000+Online_ANA!L1119/1000+Online_ANA!M1119/1000/General!$B$22-SUM($P$2:P1119)/1000/General!$B$24+SUM($Q$2:Q1119)/1000/General!$B$24</f>
        <v>1.1828853041558809</v>
      </c>
      <c r="C1119" s="5">
        <f>Online_RAW!K1119</f>
        <v>24.105</v>
      </c>
      <c r="D1119" s="5">
        <f>Online_RAW!J1119</f>
        <v>1.2566666666666699</v>
      </c>
      <c r="E1119" s="5">
        <f>(1-F1119/100-G1119/100)/(1-C1119/100-D1119/100-General!$B$17/100)</f>
        <v>0.99560655362640227</v>
      </c>
      <c r="F1119" s="5">
        <f>N1119*General!$B$14/(N1119+O1119)+O1119*100/(N1119+O1119)</f>
        <v>26.083045683714346</v>
      </c>
      <c r="G1119" s="5">
        <f>N1119*General!$B$15/(N1119+O1119)</f>
        <v>3.7331795109235184E-2</v>
      </c>
      <c r="H1119" s="5">
        <f>(N1119+O1119)*(1/General!$B$20)*((F1119/100)-E1119*(C1119/100))*1000/B1119</f>
        <v>141.49152741558791</v>
      </c>
      <c r="I1119" s="5">
        <f>(N1119+O1119)*(1/General!$B$20)*((D1119/100)*E1119-(G1119/100))*1000/B1119</f>
        <v>82.412912446663441</v>
      </c>
      <c r="J1119" s="5">
        <f t="shared" si="17"/>
        <v>0.58245828532616528</v>
      </c>
      <c r="K1119" s="5">
        <f>MAX(Online_RAW!$L$2-Online_RAW!L1119,0)</f>
        <v>0</v>
      </c>
      <c r="L1119" s="5">
        <f>0.0039*(Online_RAW!M1119)</f>
        <v>42.186299999999996</v>
      </c>
      <c r="M1119" s="10">
        <f>Online_RAW!$N$2-Online_RAW!N1119</f>
        <v>66.161914529910064</v>
      </c>
      <c r="N1119" s="5">
        <f>Online_RAW!C1119*60</f>
        <v>168.005727272727</v>
      </c>
      <c r="O1119" s="5">
        <f>MAX(0, Online_RAW!D1119*60)</f>
        <v>12.007826086956539</v>
      </c>
      <c r="P1119" s="5">
        <f>_xlfn.IFNA(VLOOKUP(A1119,Sampling!$D$7:$E$14,2,FALSE),0)</f>
        <v>0</v>
      </c>
      <c r="Q1119">
        <f>_xlfn.IFNA(VLOOKUP(A1119,Refill!$D$6:$G$8,2,FALSE),0)</f>
        <v>0</v>
      </c>
    </row>
    <row r="1120" spans="1:17" x14ac:dyDescent="0.25">
      <c r="A1120" s="5">
        <f>ROUND((Online_RAW!B1120-General!$B$10)*24,3)</f>
        <v>18.632999999999999</v>
      </c>
      <c r="B1120" s="5">
        <f>General!$B$12+Online_ANA!K1120/1000+Online_ANA!L1120/1000+Online_ANA!M1120/1000/General!$B$22-SUM($P$2:P1120)/1000/General!$B$24+SUM($Q$2:Q1120)/1000/General!$B$24</f>
        <v>1.1832256397318255</v>
      </c>
      <c r="C1120" s="5">
        <f>Online_RAW!K1120</f>
        <v>24.09</v>
      </c>
      <c r="D1120" s="5">
        <f>Online_RAW!J1120</f>
        <v>1.2649999999999999</v>
      </c>
      <c r="E1120" s="5">
        <f>(1-F1120/100-G1120/100)/(1-C1120/100-D1120/100-General!$B$17/100)</f>
        <v>0.99460598281649104</v>
      </c>
      <c r="F1120" s="5">
        <f>N1120*General!$B$14/(N1120+O1120)+O1120*100/(N1120+O1120)</f>
        <v>26.150697142906868</v>
      </c>
      <c r="G1120" s="5">
        <f>N1120*General!$B$15/(N1120+O1120)</f>
        <v>3.7297627705602597E-2</v>
      </c>
      <c r="H1120" s="5">
        <f>(N1120+O1120)*(1/General!$B$20)*((F1120/100)-E1120*(C1120/100))*1000/B1120</f>
        <v>148.58747014104154</v>
      </c>
      <c r="I1120" s="5">
        <f>(N1120+O1120)*(1/General!$B$20)*((D1120/100)*E1120-(G1120/100))*1000/B1120</f>
        <v>82.810226481814809</v>
      </c>
      <c r="J1120" s="5">
        <f t="shared" si="17"/>
        <v>0.55731634977841704</v>
      </c>
      <c r="K1120" s="5">
        <f>MAX(Online_RAW!$L$2-Online_RAW!L1120,0)</f>
        <v>0</v>
      </c>
      <c r="L1120" s="5">
        <f>0.0039*(Online_RAW!M1120)</f>
        <v>42.269499999999866</v>
      </c>
      <c r="M1120" s="10">
        <f>Online_RAW!$N$2-Online_RAW!N1120</f>
        <v>66.442192307689766</v>
      </c>
      <c r="N1120" s="5">
        <f>Online_RAW!C1120*60</f>
        <v>167.7333913043478</v>
      </c>
      <c r="O1120" s="5">
        <f>MAX(0, Online_RAW!D1120*60)</f>
        <v>12.153</v>
      </c>
      <c r="P1120" s="5">
        <f>_xlfn.IFNA(VLOOKUP(A1120,Sampling!$D$7:$E$14,2,FALSE),0)</f>
        <v>0</v>
      </c>
      <c r="Q1120">
        <f>_xlfn.IFNA(VLOOKUP(A1120,Refill!$D$6:$G$8,2,FALSE),0)</f>
        <v>0</v>
      </c>
    </row>
    <row r="1121" spans="1:17" x14ac:dyDescent="0.25">
      <c r="A1121" s="5">
        <f>ROUND((Online_RAW!B1121-General!$B$10)*24,3)</f>
        <v>18.649999999999999</v>
      </c>
      <c r="B1121" s="5">
        <f>General!$B$12+Online_ANA!K1121/1000+Online_ANA!L1121/1000+Online_ANA!M1121/1000/General!$B$22-SUM($P$2:P1121)/1000/General!$B$24+SUM($Q$2:Q1121)/1000/General!$B$24</f>
        <v>1.1835393923590183</v>
      </c>
      <c r="C1121" s="5">
        <f>Online_RAW!K1121</f>
        <v>24.12</v>
      </c>
      <c r="D1121" s="5">
        <f>Online_RAW!J1121</f>
        <v>1.27</v>
      </c>
      <c r="E1121" s="5">
        <f>(1-F1121/100-G1121/100)/(1-C1121/100-D1121/100-General!$B$17/100)</f>
        <v>0.99159865866577579</v>
      </c>
      <c r="F1121" s="5">
        <f>N1121*General!$B$14/(N1121+O1121)+O1121*100/(N1121+O1121)</f>
        <v>26.408713872643219</v>
      </c>
      <c r="G1121" s="5">
        <f>N1121*General!$B$15/(N1121+O1121)</f>
        <v>3.7167316225937774E-2</v>
      </c>
      <c r="H1121" s="5">
        <f>(N1121+O1121)*(1/General!$B$20)*((F1121/100)-E1121*(C1121/100))*1000/B1121</f>
        <v>169.33770048937203</v>
      </c>
      <c r="I1121" s="5">
        <f>(N1121+O1121)*(1/General!$B$20)*((D1121/100)*E1121-(G1121/100))*1000/B1121</f>
        <v>83.070591317414937</v>
      </c>
      <c r="J1121" s="5">
        <f t="shared" si="17"/>
        <v>0.49056170644426944</v>
      </c>
      <c r="K1121" s="5">
        <f>MAX(Online_RAW!$L$2-Online_RAW!L1121,0)</f>
        <v>0</v>
      </c>
      <c r="L1121" s="5">
        <f>0.0039*(Online_RAW!M1121)</f>
        <v>42.350099999999998</v>
      </c>
      <c r="M1121" s="10">
        <f>Online_RAW!$N$2-Online_RAW!N1121</f>
        <v>66.696328671329866</v>
      </c>
      <c r="N1121" s="5">
        <f>Online_RAW!C1121*60</f>
        <v>167.5411428571428</v>
      </c>
      <c r="O1121" s="5">
        <f>MAX(0, Online_RAW!D1121*60)</f>
        <v>12.769043478260881</v>
      </c>
      <c r="P1121" s="5">
        <f>_xlfn.IFNA(VLOOKUP(A1121,Sampling!$D$7:$E$14,2,FALSE),0)</f>
        <v>0</v>
      </c>
      <c r="Q1121">
        <f>_xlfn.IFNA(VLOOKUP(A1121,Refill!$D$6:$G$8,2,FALSE),0)</f>
        <v>0</v>
      </c>
    </row>
    <row r="1122" spans="1:17" x14ac:dyDescent="0.25">
      <c r="A1122" s="5">
        <f>ROUND((Online_RAW!B1122-General!$B$10)*24,3)</f>
        <v>18.667000000000002</v>
      </c>
      <c r="B1122" s="5">
        <f>General!$B$12+Online_ANA!K1122/1000+Online_ANA!L1122/1000+Online_ANA!M1122/1000/General!$B$22-SUM($P$2:P1122)/1000/General!$B$24+SUM($Q$2:Q1122)/1000/General!$B$24</f>
        <v>1.18391108994033</v>
      </c>
      <c r="C1122" s="5">
        <f>Online_RAW!K1122</f>
        <v>24.18</v>
      </c>
      <c r="D1122" s="5">
        <f>Online_RAW!J1122</f>
        <v>1.27</v>
      </c>
      <c r="E1122" s="5">
        <f>(1-F1122/100-G1122/100)/(1-C1122/100-D1122/100-General!$B$17/100)</f>
        <v>0.9939992303295172</v>
      </c>
      <c r="F1122" s="5">
        <f>N1122*General!$B$14/(N1122+O1122)+O1122*100/(N1122+O1122)</f>
        <v>26.290226041185086</v>
      </c>
      <c r="G1122" s="5">
        <f>N1122*General!$B$15/(N1122+O1122)</f>
        <v>3.7227158565058031E-2</v>
      </c>
      <c r="H1122" s="5">
        <f>(N1122+O1122)*(1/General!$B$20)*((F1122/100)-E1122*(C1122/100))*1000/B1122</f>
        <v>152.98453177930753</v>
      </c>
      <c r="I1122" s="5">
        <f>(N1122+O1122)*(1/General!$B$20)*((D1122/100)*E1122-(G1122/100))*1000/B1122</f>
        <v>83.10523458980893</v>
      </c>
      <c r="J1122" s="5">
        <f t="shared" si="17"/>
        <v>0.54322638781347454</v>
      </c>
      <c r="K1122" s="5">
        <f>MAX(Online_RAW!$L$2-Online_RAW!L1122,0)</f>
        <v>0</v>
      </c>
      <c r="L1122" s="5">
        <f>0.0039*(Online_RAW!M1122)</f>
        <v>42.404699999999998</v>
      </c>
      <c r="M1122" s="10">
        <f>Online_RAW!$N$2-Online_RAW!N1122</f>
        <v>67.041965034959503</v>
      </c>
      <c r="N1122" s="5">
        <f>Online_RAW!C1122*60</f>
        <v>167.52391304347802</v>
      </c>
      <c r="O1122" s="5">
        <f>MAX(0, Online_RAW!D1122*60)</f>
        <v>12.477913043478241</v>
      </c>
      <c r="P1122" s="5">
        <f>_xlfn.IFNA(VLOOKUP(A1122,Sampling!$D$7:$E$14,2,FALSE),0)</f>
        <v>0</v>
      </c>
      <c r="Q1122">
        <f>_xlfn.IFNA(VLOOKUP(A1122,Refill!$D$6:$G$8,2,FALSE),0)</f>
        <v>0</v>
      </c>
    </row>
    <row r="1123" spans="1:17" x14ac:dyDescent="0.25">
      <c r="A1123" s="5">
        <f>ROUND((Online_RAW!B1123-General!$B$10)*24,3)</f>
        <v>18.683</v>
      </c>
      <c r="B1123" s="5">
        <f>General!$B$12+Online_ANA!K1123/1000+Online_ANA!L1123/1000+Online_ANA!M1123/1000/General!$B$22-SUM($P$2:P1123)/1000/General!$B$24+SUM($Q$2:Q1123)/1000/General!$B$24</f>
        <v>1.1842370444718897</v>
      </c>
      <c r="C1123" s="5">
        <f>Online_RAW!K1123</f>
        <v>24.245000000000001</v>
      </c>
      <c r="D1123" s="5">
        <f>Online_RAW!J1123</f>
        <v>1.2749999999999999</v>
      </c>
      <c r="E1123" s="5">
        <f>(1-F1123/100-G1123/100)/(1-C1123/100-D1123/100-General!$B$17/100)</f>
        <v>0.99545051537062501</v>
      </c>
      <c r="F1123" s="5">
        <f>N1123*General!$B$14/(N1123+O1123)+O1123*100/(N1123+O1123)</f>
        <v>26.252323094417601</v>
      </c>
      <c r="G1123" s="5">
        <f>N1123*General!$B$15/(N1123+O1123)</f>
        <v>3.724630146746586E-2</v>
      </c>
      <c r="H1123" s="5">
        <f>(N1123+O1123)*(1/General!$B$20)*((F1123/100)-E1123*(C1123/100))*1000/B1123</f>
        <v>143.6137909027002</v>
      </c>
      <c r="I1123" s="5">
        <f>(N1123+O1123)*(1/General!$B$20)*((D1123/100)*E1123-(G1123/100))*1000/B1123</f>
        <v>83.548988387386018</v>
      </c>
      <c r="J1123" s="5">
        <f t="shared" si="17"/>
        <v>0.5817615972827519</v>
      </c>
      <c r="K1123" s="5">
        <f>MAX(Online_RAW!$L$2-Online_RAW!L1123,0)</f>
        <v>0</v>
      </c>
      <c r="L1123" s="5">
        <f>0.0039*(Online_RAW!M1123)</f>
        <v>42.488549999999996</v>
      </c>
      <c r="M1123" s="10">
        <f>Online_RAW!$N$2-Online_RAW!N1123</f>
        <v>67.30585897435958</v>
      </c>
      <c r="N1123" s="5">
        <f>Online_RAW!C1123*60</f>
        <v>167.62090909090921</v>
      </c>
      <c r="O1123" s="5">
        <f>MAX(0, Online_RAW!D1123*60)</f>
        <v>12.39257142857142</v>
      </c>
      <c r="P1123" s="5">
        <f>_xlfn.IFNA(VLOOKUP(A1123,Sampling!$D$7:$E$14,2,FALSE),0)</f>
        <v>0</v>
      </c>
      <c r="Q1123">
        <f>_xlfn.IFNA(VLOOKUP(A1123,Refill!$D$6:$G$8,2,FALSE),0)</f>
        <v>0</v>
      </c>
    </row>
    <row r="1124" spans="1:17" x14ac:dyDescent="0.25">
      <c r="A1124" s="5">
        <f>ROUND((Online_RAW!B1124-General!$B$10)*24,3)</f>
        <v>18.7</v>
      </c>
      <c r="B1124" s="5">
        <f>General!$B$12+Online_ANA!K1124/1000+Online_ANA!L1124/1000+Online_ANA!M1124/1000/General!$B$22-SUM($P$2:P1124)/1000/General!$B$24+SUM($Q$2:Q1124)/1000/General!$B$24</f>
        <v>1.1845073586046975</v>
      </c>
      <c r="C1124" s="5">
        <f>Online_RAW!K1124</f>
        <v>24.25</v>
      </c>
      <c r="D1124" s="5">
        <f>Online_RAW!J1124</f>
        <v>1.27</v>
      </c>
      <c r="E1124" s="5">
        <f>(1-F1124/100-G1124/100)/(1-C1124/100-D1124/100-General!$B$17/100)</f>
        <v>0.99540922988363978</v>
      </c>
      <c r="F1124" s="5">
        <f>N1124*General!$B$14/(N1124+O1124)+O1124*100/(N1124+O1124)</f>
        <v>26.255381718335169</v>
      </c>
      <c r="G1124" s="5">
        <f>N1124*General!$B$15/(N1124+O1124)</f>
        <v>3.7244756707911532E-2</v>
      </c>
      <c r="H1124" s="5">
        <f>(N1124+O1124)*(1/General!$B$20)*((F1124/100)-E1124*(C1124/100))*1000/B1124</f>
        <v>143.41173905494989</v>
      </c>
      <c r="I1124" s="5">
        <f>(N1124+O1124)*(1/General!$B$20)*((D1124/100)*E1124-(G1124/100))*1000/B1124</f>
        <v>83.126936637267065</v>
      </c>
      <c r="J1124" s="5">
        <f t="shared" si="17"/>
        <v>0.57963830007957717</v>
      </c>
      <c r="K1124" s="5">
        <f>MAX(Online_RAW!$L$2-Online_RAW!L1124,0)</f>
        <v>0</v>
      </c>
      <c r="L1124" s="5">
        <f>0.0039*(Online_RAW!M1124)</f>
        <v>42.51</v>
      </c>
      <c r="M1124" s="10">
        <f>Online_RAW!$N$2-Online_RAW!N1124</f>
        <v>67.57712087912023</v>
      </c>
      <c r="N1124" s="5">
        <f>Online_RAW!C1124*60</f>
        <v>167.4889090909092</v>
      </c>
      <c r="O1124" s="5">
        <f>MAX(0, Online_RAW!D1124*60)</f>
        <v>12.3902727272727</v>
      </c>
      <c r="P1124" s="5">
        <f>_xlfn.IFNA(VLOOKUP(A1124,Sampling!$D$7:$E$14,2,FALSE),0)</f>
        <v>0</v>
      </c>
      <c r="Q1124">
        <f>_xlfn.IFNA(VLOOKUP(A1124,Refill!$D$6:$G$8,2,FALSE),0)</f>
        <v>0</v>
      </c>
    </row>
    <row r="1125" spans="1:17" x14ac:dyDescent="0.25">
      <c r="A1125" s="5">
        <f>ROUND((Online_RAW!B1125-General!$B$10)*24,3)</f>
        <v>18.716999999999999</v>
      </c>
      <c r="B1125" s="5">
        <f>General!$B$12+Online_ANA!K1125/1000+Online_ANA!L1125/1000+Online_ANA!M1125/1000/General!$B$22-SUM($P$2:P1125)/1000/General!$B$24+SUM($Q$2:Q1125)/1000/General!$B$24</f>
        <v>1.1848993446247891</v>
      </c>
      <c r="C1125" s="5">
        <f>Online_RAW!K1125</f>
        <v>24.27</v>
      </c>
      <c r="D1125" s="5">
        <f>Online_RAW!J1125</f>
        <v>1.2849999999999999</v>
      </c>
      <c r="E1125" s="5">
        <f>(1-F1125/100-G1125/100)/(1-C1125/100-D1125/100-General!$B$17/100)</f>
        <v>0.99410558194362519</v>
      </c>
      <c r="F1125" s="5">
        <f>N1125*General!$B$14/(N1125+O1125)+O1125*100/(N1125+O1125)</f>
        <v>26.386773393271689</v>
      </c>
      <c r="G1125" s="5">
        <f>N1125*General!$B$15/(N1125+O1125)</f>
        <v>3.7178397276125409E-2</v>
      </c>
      <c r="H1125" s="5">
        <f>(N1125+O1125)*(1/General!$B$20)*((F1125/100)-E1125*(C1125/100))*1000/B1125</f>
        <v>153.26889994803915</v>
      </c>
      <c r="I1125" s="5">
        <f>(N1125+O1125)*(1/General!$B$20)*((D1125/100)*E1125-(G1125/100))*1000/B1125</f>
        <v>84.117503633762709</v>
      </c>
      <c r="J1125" s="5">
        <f t="shared" si="17"/>
        <v>0.54882304017501282</v>
      </c>
      <c r="K1125" s="5">
        <f>MAX(Online_RAW!$L$2-Online_RAW!L1125,0)</f>
        <v>0</v>
      </c>
      <c r="L1125" s="5">
        <f>0.0039*(Online_RAW!M1125)</f>
        <v>42.614000000000132</v>
      </c>
      <c r="M1125" s="10">
        <f>Online_RAW!$N$2-Online_RAW!N1125</f>
        <v>67.891025641019951</v>
      </c>
      <c r="N1125" s="5">
        <f>Online_RAW!C1125*60</f>
        <v>167.4208695652176</v>
      </c>
      <c r="O1125" s="5">
        <f>MAX(0, Online_RAW!D1125*60)</f>
        <v>12.706173913043459</v>
      </c>
      <c r="P1125" s="5">
        <f>_xlfn.IFNA(VLOOKUP(A1125,Sampling!$D$7:$E$14,2,FALSE),0)</f>
        <v>0</v>
      </c>
      <c r="Q1125">
        <f>_xlfn.IFNA(VLOOKUP(A1125,Refill!$D$6:$G$8,2,FALSE),0)</f>
        <v>0</v>
      </c>
    </row>
    <row r="1126" spans="1:17" x14ac:dyDescent="0.25">
      <c r="A1126" s="5">
        <f>ROUND((Online_RAW!B1126-General!$B$10)*24,3)</f>
        <v>18.733000000000001</v>
      </c>
      <c r="B1126" s="5">
        <f>General!$B$12+Online_ANA!K1126/1000+Online_ANA!L1126/1000+Online_ANA!M1126/1000/General!$B$22-SUM($P$2:P1126)/1000/General!$B$24+SUM($Q$2:Q1126)/1000/General!$B$24</f>
        <v>1.1852146710555507</v>
      </c>
      <c r="C1126" s="5">
        <f>Online_RAW!K1126</f>
        <v>24.389230769230799</v>
      </c>
      <c r="D1126" s="5">
        <f>Online_RAW!J1126</f>
        <v>1.2849999999999999</v>
      </c>
      <c r="E1126" s="5">
        <f>(1-F1126/100-G1126/100)/(1-C1126/100-D1126/100-General!$B$17/100)</f>
        <v>0.99795424832547142</v>
      </c>
      <c r="F1126" s="5">
        <f>N1126*General!$B$14/(N1126+O1126)+O1126*100/(N1126+O1126)</f>
        <v>26.220827754569797</v>
      </c>
      <c r="G1126" s="5">
        <f>N1126*General!$B$15/(N1126+O1126)</f>
        <v>3.7262208204762733E-2</v>
      </c>
      <c r="H1126" s="5">
        <f>(N1126+O1126)*(1/General!$B$20)*((F1126/100)-E1126*(C1126/100))*1000/B1126</f>
        <v>127.38723286157875</v>
      </c>
      <c r="I1126" s="5">
        <f>(N1126+O1126)*(1/General!$B$20)*((D1126/100)*E1126-(G1126/100))*1000/B1126</f>
        <v>84.300677156576668</v>
      </c>
      <c r="J1126" s="5">
        <f t="shared" si="17"/>
        <v>0.66176708028644671</v>
      </c>
      <c r="K1126" s="5">
        <f>MAX(Online_RAW!$L$2-Online_RAW!L1126,0)</f>
        <v>0</v>
      </c>
      <c r="L1126" s="5">
        <f>0.0039*(Online_RAW!M1126)</f>
        <v>42.6738</v>
      </c>
      <c r="M1126" s="10">
        <f>Online_RAW!$N$2-Online_RAW!N1126</f>
        <v>68.169549450550221</v>
      </c>
      <c r="N1126" s="5">
        <f>Online_RAW!C1126*60</f>
        <v>167.55163636363619</v>
      </c>
      <c r="O1126" s="5">
        <f>MAX(0, Online_RAW!D1126*60)</f>
        <v>12.31063636363638</v>
      </c>
      <c r="P1126" s="5">
        <f>_xlfn.IFNA(VLOOKUP(A1126,Sampling!$D$7:$E$14,2,FALSE),0)</f>
        <v>0</v>
      </c>
      <c r="Q1126">
        <f>_xlfn.IFNA(VLOOKUP(A1126,Refill!$D$6:$G$8,2,FALSE),0)</f>
        <v>0</v>
      </c>
    </row>
    <row r="1127" spans="1:17" x14ac:dyDescent="0.25">
      <c r="A1127" s="5">
        <f>ROUND((Online_RAW!B1127-General!$B$10)*24,3)</f>
        <v>18.75</v>
      </c>
      <c r="B1127" s="5">
        <f>General!$B$12+Online_ANA!K1127/1000+Online_ANA!L1127/1000+Online_ANA!M1127/1000/General!$B$22-SUM($P$2:P1127)/1000/General!$B$24+SUM($Q$2:Q1127)/1000/General!$B$24</f>
        <v>1.1855228828510918</v>
      </c>
      <c r="C1127" s="5">
        <f>Online_RAW!K1127</f>
        <v>24.516249999999999</v>
      </c>
      <c r="D1127" s="5">
        <f>Online_RAW!J1127</f>
        <v>1.2833333333333301</v>
      </c>
      <c r="E1127" s="5">
        <f>(1-F1127/100-G1127/100)/(1-C1127/100-D1127/100-General!$B$17/100)</f>
        <v>1.0013344397929957</v>
      </c>
      <c r="F1127" s="5">
        <f>N1127*General!$B$14/(N1127+O1127)+O1127*100/(N1127+O1127)</f>
        <v>26.096512060293332</v>
      </c>
      <c r="G1127" s="5">
        <f>N1127*General!$B$15/(N1127+O1127)</f>
        <v>3.7324993908942769E-2</v>
      </c>
      <c r="H1127" s="5">
        <f>(N1127+O1127)*(1/General!$B$20)*((F1127/100)-E1127*(C1127/100))*1000/B1127</f>
        <v>104.77189680020456</v>
      </c>
      <c r="I1127" s="5">
        <f>(N1127+O1127)*(1/General!$B$20)*((D1127/100)*E1127-(G1127/100))*1000/B1127</f>
        <v>84.473115199231515</v>
      </c>
      <c r="J1127" s="5">
        <f t="shared" si="17"/>
        <v>0.80625738178929851</v>
      </c>
      <c r="K1127" s="5">
        <f>MAX(Online_RAW!$L$2-Online_RAW!L1127,0)</f>
        <v>0</v>
      </c>
      <c r="L1127" s="5">
        <f>0.0039*(Online_RAW!M1127)</f>
        <v>42.704999999999998</v>
      </c>
      <c r="M1127" s="10">
        <f>Online_RAW!$N$2-Online_RAW!N1127</f>
        <v>68.471492307689914</v>
      </c>
      <c r="N1127" s="5">
        <f>Online_RAW!C1127*60</f>
        <v>167.86885714285739</v>
      </c>
      <c r="O1127" s="5">
        <f>MAX(0, Online_RAW!D1127*60)</f>
        <v>12.030818181818161</v>
      </c>
      <c r="P1127" s="5">
        <f>_xlfn.IFNA(VLOOKUP(A1127,Sampling!$D$7:$E$14,2,FALSE),0)</f>
        <v>0</v>
      </c>
      <c r="Q1127">
        <f>_xlfn.IFNA(VLOOKUP(A1127,Refill!$D$6:$G$8,2,FALSE),0)</f>
        <v>0</v>
      </c>
    </row>
    <row r="1128" spans="1:17" x14ac:dyDescent="0.25">
      <c r="A1128" s="5">
        <f>ROUND((Online_RAW!B1128-General!$B$10)*24,3)</f>
        <v>18.766999999999999</v>
      </c>
      <c r="B1128" s="5">
        <f>General!$B$12+Online_ANA!K1128/1000+Online_ANA!L1128/1000+Online_ANA!M1128/1000/General!$B$22-SUM($P$2:P1128)/1000/General!$B$24+SUM($Q$2:Q1128)/1000/General!$B$24</f>
        <v>1.1859339345942108</v>
      </c>
      <c r="C1128" s="5">
        <f>Online_RAW!K1128</f>
        <v>24.3118181818182</v>
      </c>
      <c r="D1128" s="5">
        <f>Online_RAW!J1128</f>
        <v>1.29</v>
      </c>
      <c r="E1128" s="5">
        <f>(1-F1128/100-G1128/100)/(1-C1128/100-D1128/100-General!$B$17/100)</f>
        <v>0.99367443037457293</v>
      </c>
      <c r="F1128" s="5">
        <f>N1128*General!$B$14/(N1128+O1128)+O1128*100/(N1128+O1128)</f>
        <v>26.465245578428537</v>
      </c>
      <c r="G1128" s="5">
        <f>N1128*General!$B$15/(N1128+O1128)</f>
        <v>3.7138764859379531E-2</v>
      </c>
      <c r="H1128" s="5">
        <f>(N1128+O1128)*(1/General!$B$20)*((F1128/100)-E1128*(C1128/100))*1000/B1128</f>
        <v>156.19046715533861</v>
      </c>
      <c r="I1128" s="5">
        <f>(N1128+O1128)*(1/General!$B$20)*((D1128/100)*E1128-(G1128/100))*1000/B1128</f>
        <v>84.262020033250451</v>
      </c>
      <c r="J1128" s="5">
        <f t="shared" si="17"/>
        <v>0.53948247654223347</v>
      </c>
      <c r="K1128" s="5">
        <f>MAX(Online_RAW!$L$2-Online_RAW!L1128,0)</f>
        <v>0</v>
      </c>
      <c r="L1128" s="5">
        <f>0.0039*(Online_RAW!M1128)</f>
        <v>42.885959999999997</v>
      </c>
      <c r="M1128" s="10">
        <f>Online_RAW!$N$2-Online_RAW!N1128</f>
        <v>68.722292307689713</v>
      </c>
      <c r="N1128" s="5">
        <f>Online_RAW!C1128*60</f>
        <v>167.07600000000002</v>
      </c>
      <c r="O1128" s="5">
        <f>MAX(0, Online_RAW!D1128*60)</f>
        <v>12.87182608695654</v>
      </c>
      <c r="P1128" s="5">
        <f>_xlfn.IFNA(VLOOKUP(A1128,Sampling!$D$7:$E$14,2,FALSE),0)</f>
        <v>0</v>
      </c>
      <c r="Q1128">
        <f>_xlfn.IFNA(VLOOKUP(A1128,Refill!$D$6:$G$8,2,FALSE),0)</f>
        <v>0</v>
      </c>
    </row>
    <row r="1129" spans="1:17" x14ac:dyDescent="0.25">
      <c r="A1129" s="5">
        <f>ROUND((Online_RAW!B1129-General!$B$10)*24,3)</f>
        <v>18.783000000000001</v>
      </c>
      <c r="B1129" s="5">
        <f>General!$B$12+Online_ANA!K1129/1000+Online_ANA!L1129/1000+Online_ANA!M1129/1000/General!$B$22-SUM($P$2:P1129)/1000/General!$B$24+SUM($Q$2:Q1129)/1000/General!$B$24</f>
        <v>1.1863037544107249</v>
      </c>
      <c r="C1129" s="5">
        <f>Online_RAW!K1129</f>
        <v>24.300999999999998</v>
      </c>
      <c r="D1129" s="5">
        <f>Online_RAW!J1129</f>
        <v>1.29</v>
      </c>
      <c r="E1129" s="5">
        <f>(1-F1129/100-G1129/100)/(1-C1129/100-D1129/100-General!$B$17/100)</f>
        <v>0.99081867864832496</v>
      </c>
      <c r="F1129" s="5">
        <f>N1129*General!$B$14/(N1129+O1129)+O1129*100/(N1129+O1129)</f>
        <v>26.665855114113711</v>
      </c>
      <c r="G1129" s="5">
        <f>N1129*General!$B$15/(N1129+O1129)</f>
        <v>3.703744691206378E-2</v>
      </c>
      <c r="H1129" s="5">
        <f>(N1129+O1129)*(1/General!$B$20)*((F1129/100)-E1129*(C1129/100))*1000/B1129</f>
        <v>175.28533533055173</v>
      </c>
      <c r="I1129" s="5">
        <f>(N1129+O1129)*(1/General!$B$20)*((D1129/100)*E1129-(G1129/100))*1000/B1129</f>
        <v>84.061973094914251</v>
      </c>
      <c r="J1129" s="5">
        <f t="shared" si="17"/>
        <v>0.47957219545143825</v>
      </c>
      <c r="K1129" s="5">
        <f>MAX(Online_RAW!$L$2-Online_RAW!L1129,0)</f>
        <v>0</v>
      </c>
      <c r="L1129" s="5">
        <f>0.0039*(Online_RAW!M1129)</f>
        <v>42.997499999999995</v>
      </c>
      <c r="M1129" s="10">
        <f>Online_RAW!$N$2-Online_RAW!N1129</f>
        <v>69.003817307690042</v>
      </c>
      <c r="N1129" s="5">
        <f>Online_RAW!C1129*60</f>
        <v>166.75643478260878</v>
      </c>
      <c r="O1129" s="5">
        <f>MAX(0, Online_RAW!D1129*60)</f>
        <v>13.33852173913044</v>
      </c>
      <c r="P1129" s="5">
        <f>_xlfn.IFNA(VLOOKUP(A1129,Sampling!$D$7:$E$14,2,FALSE),0)</f>
        <v>0</v>
      </c>
      <c r="Q1129">
        <f>_xlfn.IFNA(VLOOKUP(A1129,Refill!$D$6:$G$8,2,FALSE),0)</f>
        <v>0</v>
      </c>
    </row>
    <row r="1130" spans="1:17" x14ac:dyDescent="0.25">
      <c r="A1130" s="5">
        <f>ROUND((Online_RAW!B1130-General!$B$10)*24,3)</f>
        <v>18.8</v>
      </c>
      <c r="B1130" s="5">
        <f>General!$B$12+Online_ANA!K1130/1000+Online_ANA!L1130/1000+Online_ANA!M1130/1000/General!$B$22-SUM($P$2:P1130)/1000/General!$B$24+SUM($Q$2:Q1130)/1000/General!$B$24</f>
        <v>1.1867333846859545</v>
      </c>
      <c r="C1130" s="5">
        <f>Online_RAW!K1130</f>
        <v>24.487777777777801</v>
      </c>
      <c r="D1130" s="5">
        <f>Online_RAW!J1130</f>
        <v>1.2949999999999999</v>
      </c>
      <c r="E1130" s="5">
        <f>(1-F1130/100-G1130/100)/(1-C1130/100-D1130/100-General!$B$17/100)</f>
        <v>0.99434401240323411</v>
      </c>
      <c r="F1130" s="5">
        <f>N1130*General!$B$14/(N1130+O1130)+O1130*100/(N1130+O1130)</f>
        <v>26.59572160362293</v>
      </c>
      <c r="G1130" s="5">
        <f>N1130*General!$B$15/(N1130+O1130)</f>
        <v>3.707286787695812E-2</v>
      </c>
      <c r="H1130" s="5">
        <f>(N1130+O1130)*(1/General!$B$20)*((F1130/100)-E1130*(C1130/100))*1000/B1130</f>
        <v>152.00047988021001</v>
      </c>
      <c r="I1130" s="5">
        <f>(N1130+O1130)*(1/General!$B$20)*((D1130/100)*E1130-(G1130/100))*1000/B1130</f>
        <v>84.619067784834073</v>
      </c>
      <c r="J1130" s="5">
        <f t="shared" si="17"/>
        <v>0.55670263575168633</v>
      </c>
      <c r="K1130" s="5">
        <f>MAX(Online_RAW!$L$2-Online_RAW!L1130,0)</f>
        <v>0</v>
      </c>
      <c r="L1130" s="5">
        <f>0.0039*(Online_RAW!M1130)</f>
        <v>43.083300000000001</v>
      </c>
      <c r="M1130" s="10">
        <f>Online_RAW!$N$2-Online_RAW!N1130</f>
        <v>69.378592307690269</v>
      </c>
      <c r="N1130" s="5">
        <f>Online_RAW!C1130*60</f>
        <v>166.808285714286</v>
      </c>
      <c r="O1130" s="5">
        <f>MAX(0, Online_RAW!D1130*60)</f>
        <v>13.17054545454546</v>
      </c>
      <c r="P1130" s="5">
        <f>_xlfn.IFNA(VLOOKUP(A1130,Sampling!$D$7:$E$14,2,FALSE),0)</f>
        <v>0</v>
      </c>
      <c r="Q1130">
        <f>_xlfn.IFNA(VLOOKUP(A1130,Refill!$D$6:$G$8,2,FALSE),0)</f>
        <v>0</v>
      </c>
    </row>
    <row r="1131" spans="1:17" x14ac:dyDescent="0.25">
      <c r="A1131" s="5">
        <f>ROUND((Online_RAW!B1131-General!$B$10)*24,3)</f>
        <v>18.817</v>
      </c>
      <c r="B1131" s="5">
        <f>General!$B$12+Online_ANA!K1131/1000+Online_ANA!L1131/1000+Online_ANA!M1131/1000/General!$B$22-SUM($P$2:P1131)/1000/General!$B$24+SUM($Q$2:Q1131)/1000/General!$B$24</f>
        <v>1.1869746079275505</v>
      </c>
      <c r="C1131" s="5">
        <f>Online_RAW!K1131</f>
        <v>24.555</v>
      </c>
      <c r="D1131" s="5">
        <f>Online_RAW!J1131</f>
        <v>1.3</v>
      </c>
      <c r="E1131" s="5">
        <f>(1-F1131/100-G1131/100)/(1-C1131/100-D1131/100-General!$B$17/100)</f>
        <v>0.99606642273364887</v>
      </c>
      <c r="F1131" s="5">
        <f>N1131*General!$B$14/(N1131+O1131)+O1131*100/(N1131+O1131)</f>
        <v>26.540544630445901</v>
      </c>
      <c r="G1131" s="5">
        <f>N1131*General!$B$15/(N1131+O1131)</f>
        <v>3.7100735035128327E-2</v>
      </c>
      <c r="H1131" s="5">
        <f>(N1131+O1131)*(1/General!$B$20)*((F1131/100)-E1131*(C1131/100))*1000/B1131</f>
        <v>140.84996080518283</v>
      </c>
      <c r="I1131" s="5">
        <f>(N1131+O1131)*(1/General!$B$20)*((D1131/100)*E1131-(G1131/100))*1000/B1131</f>
        <v>85.08534360415014</v>
      </c>
      <c r="J1131" s="5">
        <f t="shared" si="17"/>
        <v>0.60408496472239892</v>
      </c>
      <c r="K1131" s="5">
        <f>MAX(Online_RAW!$L$2-Online_RAW!L1131,0)</f>
        <v>0</v>
      </c>
      <c r="L1131" s="5">
        <f>0.0039*(Online_RAW!M1131)</f>
        <v>43.083300000000001</v>
      </c>
      <c r="M1131" s="10">
        <f>Online_RAW!$N$2-Online_RAW!N1131</f>
        <v>69.641525641030057</v>
      </c>
      <c r="N1131" s="5">
        <f>Online_RAW!C1131*60</f>
        <v>166.92886956521758</v>
      </c>
      <c r="O1131" s="5">
        <f>MAX(0, Online_RAW!D1131*60)</f>
        <v>13.044782608695659</v>
      </c>
      <c r="P1131" s="5">
        <f>_xlfn.IFNA(VLOOKUP(A1131,Sampling!$D$7:$E$14,2,FALSE),0)</f>
        <v>0</v>
      </c>
      <c r="Q1131">
        <f>_xlfn.IFNA(VLOOKUP(A1131,Refill!$D$6:$G$8,2,FALSE),0)</f>
        <v>0</v>
      </c>
    </row>
    <row r="1132" spans="1:17" x14ac:dyDescent="0.25">
      <c r="A1132" s="5">
        <f>ROUND((Online_RAW!B1132-General!$B$10)*24,3)</f>
        <v>18.832999999999998</v>
      </c>
      <c r="B1132" s="5">
        <f>General!$B$12+Online_ANA!K1132/1000+Online_ANA!L1132/1000+Online_ANA!M1132/1000/General!$B$22-SUM($P$2:P1132)/1000/General!$B$24+SUM($Q$2:Q1132)/1000/General!$B$24</f>
        <v>1.1873084938602658</v>
      </c>
      <c r="C1132" s="5">
        <f>Online_RAW!K1132</f>
        <v>24.56</v>
      </c>
      <c r="D1132" s="5">
        <f>Online_RAW!J1132</f>
        <v>1.3049999999999999</v>
      </c>
      <c r="E1132" s="5">
        <f>(1-F1132/100-G1132/100)/(1-C1132/100-D1132/100-General!$B$17/100)</f>
        <v>0.99521246051971168</v>
      </c>
      <c r="F1132" s="5">
        <f>N1132*General!$B$14/(N1132+O1132)+O1132*100/(N1132+O1132)</f>
        <v>26.613481117131897</v>
      </c>
      <c r="G1132" s="5">
        <f>N1132*General!$B$15/(N1132+O1132)</f>
        <v>3.7063898425690966E-2</v>
      </c>
      <c r="H1132" s="5">
        <f>(N1132+O1132)*(1/General!$B$20)*((F1132/100)-E1132*(C1132/100))*1000/B1132</f>
        <v>146.84957908740233</v>
      </c>
      <c r="I1132" s="5">
        <f>(N1132+O1132)*(1/General!$B$20)*((D1132/100)*E1132-(G1132/100))*1000/B1132</f>
        <v>85.339945259790099</v>
      </c>
      <c r="J1132" s="5">
        <f t="shared" si="17"/>
        <v>0.58113850778555676</v>
      </c>
      <c r="K1132" s="5">
        <f>MAX(Online_RAW!$L$2-Online_RAW!L1132,0)</f>
        <v>0</v>
      </c>
      <c r="L1132" s="5">
        <f>0.0039*(Online_RAW!M1132)</f>
        <v>43.157399999999996</v>
      </c>
      <c r="M1132" s="10">
        <f>Online_RAW!$N$2-Online_RAW!N1132</f>
        <v>69.924692307689838</v>
      </c>
      <c r="N1132" s="5">
        <f>Online_RAW!C1132*60</f>
        <v>166.79165217391321</v>
      </c>
      <c r="O1132" s="5">
        <f>MAX(0, Online_RAW!D1132*60)</f>
        <v>13.21278260869566</v>
      </c>
      <c r="P1132" s="5">
        <f>_xlfn.IFNA(VLOOKUP(A1132,Sampling!$D$7:$E$14,2,FALSE),0)</f>
        <v>0</v>
      </c>
      <c r="Q1132">
        <f>_xlfn.IFNA(VLOOKUP(A1132,Refill!$D$6:$G$8,2,FALSE),0)</f>
        <v>0</v>
      </c>
    </row>
    <row r="1133" spans="1:17" x14ac:dyDescent="0.25">
      <c r="A1133" s="5">
        <f>ROUND((Online_RAW!B1133-General!$B$10)*24,3)</f>
        <v>18.850000000000001</v>
      </c>
      <c r="B1133" s="5">
        <f>General!$B$12+Online_ANA!K1133/1000+Online_ANA!L1133/1000+Online_ANA!M1133/1000/General!$B$22-SUM($P$2:P1133)/1000/General!$B$24+SUM($Q$2:Q1133)/1000/General!$B$24</f>
        <v>1.1876082420671012</v>
      </c>
      <c r="C1133" s="5">
        <f>Online_RAW!K1133</f>
        <v>24.58</v>
      </c>
      <c r="D1133" s="5">
        <f>Online_RAW!J1133</f>
        <v>1.31</v>
      </c>
      <c r="E1133" s="5">
        <f>(1-F1133/100-G1133/100)/(1-C1133/100-D1133/100-General!$B$17/100)</f>
        <v>0.9944395096316565</v>
      </c>
      <c r="F1133" s="5">
        <f>N1133*General!$B$14/(N1133+O1133)+O1133*100/(N1133+O1133)</f>
        <v>26.695351717843401</v>
      </c>
      <c r="G1133" s="5">
        <f>N1133*General!$B$15/(N1133+O1133)</f>
        <v>3.7022549637452835E-2</v>
      </c>
      <c r="H1133" s="5">
        <f>(N1133+O1133)*(1/General!$B$20)*((F1133/100)-E1133*(C1133/100))*1000/B1133</f>
        <v>152.34012270273305</v>
      </c>
      <c r="I1133" s="5">
        <f>(N1133+O1133)*(1/General!$B$20)*((D1133/100)*E1133-(G1133/100))*1000/B1133</f>
        <v>85.618744398852499</v>
      </c>
      <c r="J1133" s="5">
        <f t="shared" si="17"/>
        <v>0.5620236013983233</v>
      </c>
      <c r="K1133" s="5">
        <f>MAX(Online_RAW!$L$2-Online_RAW!L1133,0)</f>
        <v>0</v>
      </c>
      <c r="L1133" s="5">
        <f>0.0039*(Online_RAW!M1133)</f>
        <v>43.2393</v>
      </c>
      <c r="M1133" s="10">
        <f>Online_RAW!$N$2-Online_RAW!N1133</f>
        <v>70.162146853140257</v>
      </c>
      <c r="N1133" s="5">
        <f>Online_RAW!C1133*60</f>
        <v>166.66304347826099</v>
      </c>
      <c r="O1133" s="5">
        <f>MAX(0, Online_RAW!D1133*60)</f>
        <v>13.40347826086956</v>
      </c>
      <c r="P1133" s="5">
        <f>_xlfn.IFNA(VLOOKUP(A1133,Sampling!$D$7:$E$14,2,FALSE),0)</f>
        <v>0</v>
      </c>
      <c r="Q1133">
        <f>_xlfn.IFNA(VLOOKUP(A1133,Refill!$D$6:$G$8,2,FALSE),0)</f>
        <v>0</v>
      </c>
    </row>
    <row r="1134" spans="1:17" x14ac:dyDescent="0.25">
      <c r="A1134" s="5">
        <f>ROUND((Online_RAW!B1134-General!$B$10)*24,3)</f>
        <v>18.867000000000001</v>
      </c>
      <c r="B1134" s="5">
        <f>General!$B$12+Online_ANA!K1134/1000+Online_ANA!L1134/1000+Online_ANA!M1134/1000/General!$B$22-SUM($P$2:P1134)/1000/General!$B$24+SUM($Q$2:Q1134)/1000/General!$B$24</f>
        <v>1.1880465038500732</v>
      </c>
      <c r="C1134" s="5">
        <f>Online_RAW!K1134</f>
        <v>24.6</v>
      </c>
      <c r="D1134" s="5">
        <f>Online_RAW!J1134</f>
        <v>1.31</v>
      </c>
      <c r="E1134" s="5">
        <f>(1-F1134/100-G1134/100)/(1-C1134/100-D1134/100-General!$B$17/100)</f>
        <v>0.99471898941155457</v>
      </c>
      <c r="F1134" s="5">
        <f>N1134*General!$B$14/(N1134+O1134)+O1134*100/(N1134+O1134)</f>
        <v>26.694654427727592</v>
      </c>
      <c r="G1134" s="5">
        <f>N1134*General!$B$15/(N1134+O1134)</f>
        <v>3.7022901804177985E-2</v>
      </c>
      <c r="H1134" s="5">
        <f>(N1134+O1134)*(1/General!$B$20)*((F1134/100)-E1134*(C1134/100))*1000/B1134</f>
        <v>150.38939916025996</v>
      </c>
      <c r="I1134" s="5">
        <f>(N1134+O1134)*(1/General!$B$20)*((D1134/100)*E1134-(G1134/100))*1000/B1134</f>
        <v>85.590509875725857</v>
      </c>
      <c r="J1134" s="5">
        <f t="shared" si="17"/>
        <v>0.56912595138782196</v>
      </c>
      <c r="K1134" s="5">
        <f>MAX(Online_RAW!$L$2-Online_RAW!L1134,0)</f>
        <v>0</v>
      </c>
      <c r="L1134" s="5">
        <f>0.0039*(Online_RAW!M1134)</f>
        <v>43.321199999999997</v>
      </c>
      <c r="M1134" s="10">
        <f>Online_RAW!$N$2-Online_RAW!N1134</f>
        <v>70.550581196579515</v>
      </c>
      <c r="N1134" s="5">
        <f>Online_RAW!C1134*60</f>
        <v>166.62299999999999</v>
      </c>
      <c r="O1134" s="5">
        <f>MAX(0, Online_RAW!D1134*60)</f>
        <v>13.398545454545461</v>
      </c>
      <c r="P1134" s="5">
        <f>_xlfn.IFNA(VLOOKUP(A1134,Sampling!$D$7:$E$14,2,FALSE),0)</f>
        <v>0</v>
      </c>
      <c r="Q1134">
        <f>_xlfn.IFNA(VLOOKUP(A1134,Refill!$D$6:$G$8,2,FALSE),0)</f>
        <v>0</v>
      </c>
    </row>
    <row r="1135" spans="1:17" x14ac:dyDescent="0.25">
      <c r="A1135" s="5">
        <f>ROUND((Online_RAW!B1135-General!$B$10)*24,3)</f>
        <v>18.882999999999999</v>
      </c>
      <c r="B1135" s="5">
        <f>General!$B$12+Online_ANA!K1135/1000+Online_ANA!L1135/1000+Online_ANA!M1135/1000/General!$B$22-SUM($P$2:P1135)/1000/General!$B$24+SUM($Q$2:Q1135)/1000/General!$B$24</f>
        <v>1.1883782329785142</v>
      </c>
      <c r="C1135" s="5">
        <f>Online_RAW!K1135</f>
        <v>24.62</v>
      </c>
      <c r="D1135" s="5">
        <f>Online_RAW!J1135</f>
        <v>1.32</v>
      </c>
      <c r="E1135" s="5">
        <f>(1-F1135/100-G1135/100)/(1-C1135/100-D1135/100-General!$B$17/100)</f>
        <v>0.99543756090823798</v>
      </c>
      <c r="F1135" s="5">
        <f>N1135*General!$B$14/(N1135+O1135)+O1135*100/(N1135+O1135)</f>
        <v>26.671577857891457</v>
      </c>
      <c r="G1135" s="5">
        <f>N1135*General!$B$15/(N1135+O1135)</f>
        <v>3.7034556637428558E-2</v>
      </c>
      <c r="H1135" s="5">
        <f>(N1135+O1135)*(1/General!$B$20)*((F1135/100)-E1135*(C1135/100))*1000/B1135</f>
        <v>146.19890766563626</v>
      </c>
      <c r="I1135" s="5">
        <f>(N1135+O1135)*(1/General!$B$20)*((D1135/100)*E1135-(G1135/100))*1000/B1135</f>
        <v>86.273503633068216</v>
      </c>
      <c r="J1135" s="5">
        <f t="shared" si="17"/>
        <v>0.59011045301637788</v>
      </c>
      <c r="K1135" s="5">
        <f>MAX(Online_RAW!$L$2-Online_RAW!L1135,0)</f>
        <v>0</v>
      </c>
      <c r="L1135" s="5">
        <f>0.0039*(Online_RAW!M1135)</f>
        <v>43.407975</v>
      </c>
      <c r="M1135" s="10">
        <f>Online_RAW!$N$2-Online_RAW!N1135</f>
        <v>70.81758119658025</v>
      </c>
      <c r="N1135" s="5">
        <f>Online_RAW!C1135*60</f>
        <v>166.62</v>
      </c>
      <c r="O1135" s="5">
        <f>MAX(0, Online_RAW!D1135*60)</f>
        <v>13.341652173913021</v>
      </c>
      <c r="P1135" s="5">
        <f>_xlfn.IFNA(VLOOKUP(A1135,Sampling!$D$7:$E$14,2,FALSE),0)</f>
        <v>0</v>
      </c>
      <c r="Q1135">
        <f>_xlfn.IFNA(VLOOKUP(A1135,Refill!$D$6:$G$8,2,FALSE),0)</f>
        <v>0</v>
      </c>
    </row>
    <row r="1136" spans="1:17" x14ac:dyDescent="0.25">
      <c r="A1136" s="5">
        <f>ROUND((Online_RAW!B1136-General!$B$10)*24,3)</f>
        <v>18.899999999999999</v>
      </c>
      <c r="B1136" s="5">
        <f>General!$B$12+Online_ANA!K1136/1000+Online_ANA!L1136/1000+Online_ANA!M1136/1000/General!$B$22-SUM($P$2:P1136)/1000/General!$B$24+SUM($Q$2:Q1136)/1000/General!$B$24</f>
        <v>1.188705726887789</v>
      </c>
      <c r="C1136" s="5">
        <f>Online_RAW!K1136</f>
        <v>24.645</v>
      </c>
      <c r="D1136" s="5">
        <f>Online_RAW!J1136</f>
        <v>1.32</v>
      </c>
      <c r="E1136" s="5">
        <f>(1-F1136/100-G1136/100)/(1-C1136/100-D1136/100-General!$B$17/100)</f>
        <v>0.99503482441517332</v>
      </c>
      <c r="F1136" s="5">
        <f>N1136*General!$B$14/(N1136+O1136)+O1136*100/(N1136+O1136)</f>
        <v>26.726133685643976</v>
      </c>
      <c r="G1136" s="5">
        <f>N1136*General!$B$15/(N1136+O1136)</f>
        <v>3.7007003189068702E-2</v>
      </c>
      <c r="H1136" s="5">
        <f>(N1136+O1136)*(1/General!$B$20)*((F1136/100)-E1136*(C1136/100))*1000/B1136</f>
        <v>148.76617161572037</v>
      </c>
      <c r="I1136" s="5">
        <f>(N1136+O1136)*(1/General!$B$20)*((D1136/100)*E1136-(G1136/100))*1000/B1136</f>
        <v>86.176945945238757</v>
      </c>
      <c r="J1136" s="5">
        <f t="shared" si="17"/>
        <v>0.57927783587685133</v>
      </c>
      <c r="K1136" s="5">
        <f>MAX(Online_RAW!$L$2-Online_RAW!L1136,0)</f>
        <v>0</v>
      </c>
      <c r="L1136" s="5">
        <f>0.0039*(Online_RAW!M1136)</f>
        <v>43.484999999999999</v>
      </c>
      <c r="M1136" s="10">
        <f>Online_RAW!$N$2-Online_RAW!N1136</f>
        <v>71.090592307689803</v>
      </c>
      <c r="N1136" s="5">
        <f>Online_RAW!C1136*60</f>
        <v>166.4212173913044</v>
      </c>
      <c r="O1136" s="5">
        <f>MAX(0, Online_RAW!D1136*60)</f>
        <v>13.459565217391321</v>
      </c>
      <c r="P1136" s="5">
        <f>_xlfn.IFNA(VLOOKUP(A1136,Sampling!$D$7:$E$14,2,FALSE),0)</f>
        <v>0</v>
      </c>
      <c r="Q1136">
        <f>_xlfn.IFNA(VLOOKUP(A1136,Refill!$D$6:$G$8,2,FALSE),0)</f>
        <v>0</v>
      </c>
    </row>
    <row r="1137" spans="1:17" x14ac:dyDescent="0.25">
      <c r="A1137" s="5">
        <f>ROUND((Online_RAW!B1137-General!$B$10)*24,3)</f>
        <v>18.917000000000002</v>
      </c>
      <c r="B1137" s="5">
        <f>General!$B$12+Online_ANA!K1137/1000+Online_ANA!L1137/1000+Online_ANA!M1137/1000/General!$B$22-SUM($P$2:P1137)/1000/General!$B$24+SUM($Q$2:Q1137)/1000/General!$B$24</f>
        <v>1.1890426374382479</v>
      </c>
      <c r="C1137" s="5">
        <f>Online_RAW!K1137</f>
        <v>24.664999999999999</v>
      </c>
      <c r="D1137" s="5">
        <f>Online_RAW!J1137</f>
        <v>1.32</v>
      </c>
      <c r="E1137" s="5">
        <f>(1-F1137/100-G1137/100)/(1-C1137/100-D1137/100-General!$B$17/100)</f>
        <v>0.99497480919485071</v>
      </c>
      <c r="F1137" s="5">
        <f>N1137*General!$B$14/(N1137+O1137)+O1137*100/(N1137+O1137)</f>
        <v>26.750462727935385</v>
      </c>
      <c r="G1137" s="5">
        <f>N1137*General!$B$15/(N1137+O1137)</f>
        <v>3.6994715793972031E-2</v>
      </c>
      <c r="H1137" s="5">
        <f>(N1137+O1137)*(1/General!$B$20)*((F1137/100)-E1137*(C1137/100))*1000/B1137</f>
        <v>149.19700649192342</v>
      </c>
      <c r="I1137" s="5">
        <f>(N1137+O1137)*(1/General!$B$20)*((D1137/100)*E1137-(G1137/100))*1000/B1137</f>
        <v>86.19086882415867</v>
      </c>
      <c r="J1137" s="5">
        <f t="shared" si="17"/>
        <v>0.57769837914827404</v>
      </c>
      <c r="K1137" s="5">
        <f>MAX(Online_RAW!$L$2-Online_RAW!L1137,0)</f>
        <v>0</v>
      </c>
      <c r="L1137" s="5">
        <f>0.0039*(Online_RAW!M1137)</f>
        <v>43.514249999999997</v>
      </c>
      <c r="M1137" s="10">
        <f>Online_RAW!$N$2-Online_RAW!N1137</f>
        <v>71.425942307690093</v>
      </c>
      <c r="N1137" s="5">
        <f>Online_RAW!C1137*60</f>
        <v>166.44872727272701</v>
      </c>
      <c r="O1137" s="5">
        <f>MAX(0, Online_RAW!D1137*60)</f>
        <v>13.521545454545461</v>
      </c>
      <c r="P1137" s="5">
        <f>_xlfn.IFNA(VLOOKUP(A1137,Sampling!$D$7:$E$14,2,FALSE),0)</f>
        <v>0</v>
      </c>
      <c r="Q1137">
        <f>_xlfn.IFNA(VLOOKUP(A1137,Refill!$D$6:$G$8,2,FALSE),0)</f>
        <v>0</v>
      </c>
    </row>
    <row r="1138" spans="1:17" x14ac:dyDescent="0.25">
      <c r="A1138" s="5">
        <f>ROUND((Online_RAW!B1138-General!$B$10)*24,3)</f>
        <v>18.933</v>
      </c>
      <c r="B1138" s="5">
        <f>General!$B$12+Online_ANA!K1138/1000+Online_ANA!L1138/1000+Online_ANA!M1138/1000/General!$B$22-SUM($P$2:P1138)/1000/General!$B$24+SUM($Q$2:Q1138)/1000/General!$B$24</f>
        <v>1.1893170911079727</v>
      </c>
      <c r="C1138" s="5">
        <f>Online_RAW!K1138</f>
        <v>24.695</v>
      </c>
      <c r="D1138" s="5">
        <f>Online_RAW!J1138</f>
        <v>1.325</v>
      </c>
      <c r="E1138" s="5">
        <f>(1-F1138/100-G1138/100)/(1-C1138/100-D1138/100-General!$B$17/100)</f>
        <v>0.99317508830004508</v>
      </c>
      <c r="F1138" s="5">
        <f>N1138*General!$B$14/(N1138+O1138)+O1138*100/(N1138+O1138)</f>
        <v>26.917735954095093</v>
      </c>
      <c r="G1138" s="5">
        <f>N1138*General!$B$15/(N1138+O1138)</f>
        <v>3.6910234366618638E-2</v>
      </c>
      <c r="H1138" s="5">
        <f>(N1138+O1138)*(1/General!$B$20)*((F1138/100)-E1138*(C1138/100))*1000/B1138</f>
        <v>161.41471391786894</v>
      </c>
      <c r="I1138" s="5">
        <f>(N1138+O1138)*(1/General!$B$20)*((D1138/100)*E1138-(G1138/100))*1000/B1138</f>
        <v>86.337531639894848</v>
      </c>
      <c r="J1138" s="5">
        <f t="shared" si="17"/>
        <v>0.53488018250817659</v>
      </c>
      <c r="K1138" s="5">
        <f>MAX(Online_RAW!$L$2-Online_RAW!L1138,0)</f>
        <v>0</v>
      </c>
      <c r="L1138" s="5">
        <f>0.0039*(Online_RAW!M1138)</f>
        <v>43.629300000000001</v>
      </c>
      <c r="M1138" s="10">
        <f>Online_RAW!$N$2-Online_RAW!N1138</f>
        <v>71.59969230769002</v>
      </c>
      <c r="N1138" s="5">
        <f>Online_RAW!C1138*60</f>
        <v>166.04165217391318</v>
      </c>
      <c r="O1138" s="5">
        <f>MAX(0, Online_RAW!D1138*60)</f>
        <v>13.8993913043478</v>
      </c>
      <c r="P1138" s="5">
        <f>_xlfn.IFNA(VLOOKUP(A1138,Sampling!$D$7:$E$14,2,FALSE),0)</f>
        <v>0</v>
      </c>
      <c r="Q1138">
        <f>_xlfn.IFNA(VLOOKUP(A1138,Refill!$D$6:$G$8,2,FALSE),0)</f>
        <v>0</v>
      </c>
    </row>
    <row r="1139" spans="1:17" x14ac:dyDescent="0.25">
      <c r="A1139" s="5">
        <f>ROUND((Online_RAW!B1139-General!$B$10)*24,3)</f>
        <v>18.95</v>
      </c>
      <c r="B1139" s="5">
        <f>General!$B$12+Online_ANA!K1139/1000+Online_ANA!L1139/1000+Online_ANA!M1139/1000/General!$B$22-SUM($P$2:P1139)/1000/General!$B$24+SUM($Q$2:Q1139)/1000/General!$B$24</f>
        <v>1.1896708637161011</v>
      </c>
      <c r="C1139" s="5">
        <f>Online_RAW!K1139</f>
        <v>24.776</v>
      </c>
      <c r="D1139" s="5">
        <f>Online_RAW!J1139</f>
        <v>1.33</v>
      </c>
      <c r="E1139" s="5">
        <f>(1-F1139/100-G1139/100)/(1-C1139/100-D1139/100-General!$B$17/100)</f>
        <v>0.99264308940320434</v>
      </c>
      <c r="F1139" s="5">
        <f>N1139*General!$B$14/(N1139+O1139)+O1139*100/(N1139+O1139)</f>
        <v>27.042293254068948</v>
      </c>
      <c r="G1139" s="5">
        <f>N1139*General!$B$15/(N1139+O1139)</f>
        <v>3.6847326639359121E-2</v>
      </c>
      <c r="H1139" s="5">
        <f>(N1139+O1139)*(1/General!$B$20)*((F1139/100)-E1139*(C1139/100))*1000/B1139</f>
        <v>165.20907019833987</v>
      </c>
      <c r="I1139" s="5">
        <f>(N1139+O1139)*(1/General!$B$20)*((D1139/100)*E1139-(G1139/100))*1000/B1139</f>
        <v>86.591029909464979</v>
      </c>
      <c r="J1139" s="5">
        <f t="shared" si="17"/>
        <v>0.52412999967561769</v>
      </c>
      <c r="K1139" s="5">
        <f>MAX(Online_RAW!$L$2-Online_RAW!L1139,0)</f>
        <v>0</v>
      </c>
      <c r="L1139" s="5">
        <f>0.0039*(Online_RAW!M1139)</f>
        <v>43.648800000000001</v>
      </c>
      <c r="M1139" s="10">
        <f>Online_RAW!$N$2-Online_RAW!N1139</f>
        <v>71.964049450550192</v>
      </c>
      <c r="N1139" s="5">
        <f>Online_RAW!C1139*60</f>
        <v>165.73486956521759</v>
      </c>
      <c r="O1139" s="5">
        <f>MAX(0, Online_RAW!D1139*60)</f>
        <v>14.18034782608698</v>
      </c>
      <c r="P1139" s="5">
        <f>_xlfn.IFNA(VLOOKUP(A1139,Sampling!$D$7:$E$14,2,FALSE),0)</f>
        <v>0</v>
      </c>
      <c r="Q1139">
        <f>_xlfn.IFNA(VLOOKUP(A1139,Refill!$D$6:$G$8,2,FALSE),0)</f>
        <v>0</v>
      </c>
    </row>
    <row r="1140" spans="1:17" x14ac:dyDescent="0.25">
      <c r="A1140" s="5">
        <f>ROUND((Online_RAW!B1140-General!$B$10)*24,3)</f>
        <v>18.966999999999999</v>
      </c>
      <c r="B1140" s="5">
        <f>General!$B$12+Online_ANA!K1140/1000+Online_ANA!L1140/1000+Online_ANA!M1140/1000/General!$B$22-SUM($P$2:P1140)/1000/General!$B$24+SUM($Q$2:Q1140)/1000/General!$B$24</f>
        <v>1.1900265782639354</v>
      </c>
      <c r="C1140" s="5">
        <f>Online_RAW!K1140</f>
        <v>24.907777777777799</v>
      </c>
      <c r="D1140" s="5">
        <f>Online_RAW!J1140</f>
        <v>1.32</v>
      </c>
      <c r="E1140" s="5">
        <f>(1-F1140/100-G1140/100)/(1-C1140/100-D1140/100-General!$B$17/100)</f>
        <v>0.9951756501400939</v>
      </c>
      <c r="F1140" s="5">
        <f>N1140*General!$B$14/(N1140+O1140)+O1140*100/(N1140+O1140)</f>
        <v>26.97740553812578</v>
      </c>
      <c r="G1140" s="5">
        <f>N1140*General!$B$15/(N1140+O1140)</f>
        <v>3.6880098213067793E-2</v>
      </c>
      <c r="H1140" s="5">
        <f>(N1140+O1140)*(1/General!$B$20)*((F1140/100)-E1140*(C1140/100))*1000/B1140</f>
        <v>147.72739996466578</v>
      </c>
      <c r="I1140" s="5">
        <f>(N1140+O1140)*(1/General!$B$20)*((D1140/100)*E1140-(G1140/100))*1000/B1140</f>
        <v>86.132040312750306</v>
      </c>
      <c r="J1140" s="5">
        <f t="shared" si="17"/>
        <v>0.58304715532360163</v>
      </c>
      <c r="K1140" s="5">
        <f>MAX(Online_RAW!$L$2-Online_RAW!L1140,0)</f>
        <v>0</v>
      </c>
      <c r="L1140" s="5">
        <f>0.0039*(Online_RAW!M1140)</f>
        <v>43.724199999999868</v>
      </c>
      <c r="M1140" s="10">
        <f>Online_RAW!$N$2-Online_RAW!N1140</f>
        <v>72.269592307689891</v>
      </c>
      <c r="N1140" s="5">
        <f>Online_RAW!C1140*60</f>
        <v>165.90763636363621</v>
      </c>
      <c r="O1140" s="5">
        <f>MAX(0, Online_RAW!D1140*60)</f>
        <v>14.03509090909092</v>
      </c>
      <c r="P1140" s="5">
        <f>_xlfn.IFNA(VLOOKUP(A1140,Sampling!$D$7:$E$14,2,FALSE),0)</f>
        <v>0</v>
      </c>
      <c r="Q1140">
        <f>_xlfn.IFNA(VLOOKUP(A1140,Refill!$D$6:$G$8,2,FALSE),0)</f>
        <v>0</v>
      </c>
    </row>
    <row r="1141" spans="1:17" x14ac:dyDescent="0.25">
      <c r="A1141" s="5">
        <f>ROUND((Online_RAW!B1141-General!$B$10)*24,3)</f>
        <v>18.983000000000001</v>
      </c>
      <c r="B1141" s="5">
        <f>General!$B$12+Online_ANA!K1141/1000+Online_ANA!L1141/1000+Online_ANA!M1141/1000/General!$B$22-SUM($P$2:P1141)/1000/General!$B$24+SUM($Q$2:Q1141)/1000/General!$B$24</f>
        <v>1.1903850232180644</v>
      </c>
      <c r="C1141" s="5">
        <f>Online_RAW!K1141</f>
        <v>24.945</v>
      </c>
      <c r="D1141" s="5">
        <f>Online_RAW!J1141</f>
        <v>1.33</v>
      </c>
      <c r="E1141" s="5">
        <f>(1-F1141/100-G1141/100)/(1-C1141/100-D1141/100-General!$B$17/100)</f>
        <v>0.99609520287442199</v>
      </c>
      <c r="F1141" s="5">
        <f>N1141*General!$B$14/(N1141+O1141)+O1141*100/(N1141+O1141)</f>
        <v>26.956993492769321</v>
      </c>
      <c r="G1141" s="5">
        <f>N1141*General!$B$15/(N1141+O1141)</f>
        <v>3.689040732688418E-2</v>
      </c>
      <c r="H1141" s="5">
        <f>(N1141+O1141)*(1/General!$B$20)*((F1141/100)-E1141*(C1141/100))*1000/B1141</f>
        <v>142.31391912311173</v>
      </c>
      <c r="I1141" s="5">
        <f>(N1141+O1141)*(1/General!$B$20)*((D1141/100)*E1141-(G1141/100))*1000/B1141</f>
        <v>86.891305770232179</v>
      </c>
      <c r="J1141" s="5">
        <f t="shared" si="17"/>
        <v>0.61056083836089836</v>
      </c>
      <c r="K1141" s="5">
        <f>MAX(Online_RAW!$L$2-Online_RAW!L1141,0)</f>
        <v>0</v>
      </c>
      <c r="L1141" s="5">
        <f>0.0039*(Online_RAW!M1141)</f>
        <v>43.808699999999995</v>
      </c>
      <c r="M1141" s="10">
        <f>Online_RAW!$N$2-Online_RAW!N1141</f>
        <v>72.568192307689969</v>
      </c>
      <c r="N1141" s="5">
        <f>Online_RAW!C1141*60</f>
        <v>166.01563636363619</v>
      </c>
      <c r="O1141" s="5">
        <f>MAX(0, Online_RAW!D1141*60)</f>
        <v>13.993909090909082</v>
      </c>
      <c r="P1141" s="5">
        <f>_xlfn.IFNA(VLOOKUP(A1141,Sampling!$D$7:$E$14,2,FALSE),0)</f>
        <v>0</v>
      </c>
      <c r="Q1141">
        <f>_xlfn.IFNA(VLOOKUP(A1141,Refill!$D$6:$G$8,2,FALSE),0)</f>
        <v>0</v>
      </c>
    </row>
    <row r="1142" spans="1:17" x14ac:dyDescent="0.25">
      <c r="A1142" s="5">
        <f>ROUND((Online_RAW!B1142-General!$B$10)*24,3)</f>
        <v>19</v>
      </c>
      <c r="B1142" s="5">
        <f>General!$B$12+Online_ANA!K1142/1000+Online_ANA!L1142/1000+Online_ANA!M1142/1000/General!$B$22-SUM($P$2:P1142)/1000/General!$B$24+SUM($Q$2:Q1142)/1000/General!$B$24</f>
        <v>1.1907657846859536</v>
      </c>
      <c r="C1142" s="5">
        <f>Online_RAW!K1142</f>
        <v>24.914999999999999</v>
      </c>
      <c r="D1142" s="5">
        <f>Online_RAW!J1142</f>
        <v>1.33</v>
      </c>
      <c r="E1142" s="5">
        <f>(1-F1142/100-G1142/100)/(1-C1142/100-D1142/100-General!$B$17/100)</f>
        <v>0.9952740854259341</v>
      </c>
      <c r="F1142" s="5">
        <f>N1142*General!$B$14/(N1142+O1142)+O1142*100/(N1142+O1142)</f>
        <v>26.987332185464705</v>
      </c>
      <c r="G1142" s="5">
        <f>N1142*General!$B$15/(N1142+O1142)</f>
        <v>3.6875084754815803E-2</v>
      </c>
      <c r="H1142" s="5">
        <f>(N1142+O1142)*(1/General!$B$20)*((F1142/100)-E1142*(C1142/100))*1000/B1142</f>
        <v>147.73610667484976</v>
      </c>
      <c r="I1142" s="5">
        <f>(N1142+O1142)*(1/General!$B$20)*((D1142/100)*E1142-(G1142/100))*1000/B1142</f>
        <v>86.806323775640095</v>
      </c>
      <c r="J1142" s="5">
        <f t="shared" si="17"/>
        <v>0.58757690133726659</v>
      </c>
      <c r="K1142" s="5">
        <f>MAX(Online_RAW!$L$2-Online_RAW!L1142,0)</f>
        <v>0</v>
      </c>
      <c r="L1142" s="5">
        <f>0.0039*(Online_RAW!M1142)</f>
        <v>43.925699999999999</v>
      </c>
      <c r="M1142" s="10">
        <f>Online_RAW!$N$2-Online_RAW!N1142</f>
        <v>72.855692307689424</v>
      </c>
      <c r="N1142" s="5">
        <f>Online_RAW!C1142*60</f>
        <v>165.9761739130434</v>
      </c>
      <c r="O1142" s="5">
        <f>MAX(0, Online_RAW!D1142*60)</f>
        <v>14.065363636363621</v>
      </c>
      <c r="P1142" s="5">
        <f>_xlfn.IFNA(VLOOKUP(A1142,Sampling!$D$7:$E$14,2,FALSE),0)</f>
        <v>0</v>
      </c>
      <c r="Q1142">
        <f>_xlfn.IFNA(VLOOKUP(A1142,Refill!$D$6:$G$8,2,FALSE),0)</f>
        <v>0</v>
      </c>
    </row>
    <row r="1143" spans="1:17" x14ac:dyDescent="0.25">
      <c r="A1143" s="5">
        <f>ROUND((Online_RAW!B1143-General!$B$10)*24,3)</f>
        <v>19.016999999999999</v>
      </c>
      <c r="B1143" s="5">
        <f>General!$B$12+Online_ANA!K1143/1000+Online_ANA!L1143/1000+Online_ANA!M1143/1000/General!$B$22-SUM($P$2:P1143)/1000/General!$B$24+SUM($Q$2:Q1143)/1000/General!$B$24</f>
        <v>1.1910936244413024</v>
      </c>
      <c r="C1143" s="5">
        <f>Online_RAW!K1143</f>
        <v>24.91</v>
      </c>
      <c r="D1143" s="5">
        <f>Online_RAW!J1143</f>
        <v>1.33</v>
      </c>
      <c r="E1143" s="5">
        <f>(1-F1143/100-G1143/100)/(1-C1143/100-D1143/100-General!$B$17/100)</f>
        <v>0.99432931539068037</v>
      </c>
      <c r="F1143" s="5">
        <f>N1143*General!$B$14/(N1143+O1143)+O1143*100/(N1143+O1143)</f>
        <v>27.051665749810269</v>
      </c>
      <c r="G1143" s="5">
        <f>N1143*General!$B$15/(N1143+O1143)</f>
        <v>3.6842593055651379E-2</v>
      </c>
      <c r="H1143" s="5">
        <f>(N1143+O1143)*(1/General!$B$20)*((F1143/100)-E1143*(C1143/100))*1000/B1143</f>
        <v>153.88933905281678</v>
      </c>
      <c r="I1143" s="5">
        <f>(N1143+O1143)*(1/General!$B$20)*((D1143/100)*E1143-(G1143/100))*1000/B1143</f>
        <v>86.661944649086806</v>
      </c>
      <c r="J1143" s="5">
        <f t="shared" si="17"/>
        <v>0.563144563375786</v>
      </c>
      <c r="K1143" s="5">
        <f>MAX(Online_RAW!$L$2-Online_RAW!L1143,0)</f>
        <v>0</v>
      </c>
      <c r="L1143" s="5">
        <f>0.0039*(Online_RAW!M1143)</f>
        <v>43.972499999999997</v>
      </c>
      <c r="M1143" s="10">
        <f>Online_RAW!$N$2-Online_RAW!N1143</f>
        <v>73.162025641019682</v>
      </c>
      <c r="N1143" s="5">
        <f>Online_RAW!C1143*60</f>
        <v>165.75736363636381</v>
      </c>
      <c r="O1143" s="5">
        <f>MAX(0, Online_RAW!D1143*60)</f>
        <v>14.205391304347801</v>
      </c>
      <c r="P1143" s="5">
        <f>_xlfn.IFNA(VLOOKUP(A1143,Sampling!$D$7:$E$14,2,FALSE),0)</f>
        <v>0</v>
      </c>
      <c r="Q1143">
        <f>_xlfn.IFNA(VLOOKUP(A1143,Refill!$D$6:$G$8,2,FALSE),0)</f>
        <v>0</v>
      </c>
    </row>
    <row r="1144" spans="1:17" x14ac:dyDescent="0.25">
      <c r="A1144" s="5">
        <f>ROUND((Online_RAW!B1144-General!$B$10)*24,3)</f>
        <v>19.033000000000001</v>
      </c>
      <c r="B1144" s="5">
        <f>General!$B$12+Online_ANA!K1144/1000+Online_ANA!L1144/1000+Online_ANA!M1144/1000/General!$B$22-SUM($P$2:P1144)/1000/General!$B$24+SUM($Q$2:Q1144)/1000/General!$B$24</f>
        <v>1.1914813696757616</v>
      </c>
      <c r="C1144" s="5">
        <f>Online_RAW!K1144</f>
        <v>24.945</v>
      </c>
      <c r="D1144" s="5">
        <f>Online_RAW!J1144</f>
        <v>1.33</v>
      </c>
      <c r="E1144" s="5">
        <f>(1-F1144/100-G1144/100)/(1-C1144/100-D1144/100-General!$B$17/100)</f>
        <v>0.99351520902134072</v>
      </c>
      <c r="F1144" s="5">
        <f>N1144*General!$B$14/(N1144+O1144)+O1144*100/(N1144+O1144)</f>
        <v>27.146182746221633</v>
      </c>
      <c r="G1144" s="5">
        <f>N1144*General!$B$15/(N1144+O1144)</f>
        <v>3.6794857198877963E-2</v>
      </c>
      <c r="H1144" s="5">
        <f>(N1144+O1144)*(1/General!$B$20)*((F1144/100)-E1144*(C1144/100))*1000/B1144</f>
        <v>159.24409781346773</v>
      </c>
      <c r="I1144" s="5">
        <f>(N1144+O1144)*(1/General!$B$20)*((D1144/100)*E1144-(G1144/100))*1000/B1144</f>
        <v>86.570685314226907</v>
      </c>
      <c r="J1144" s="5">
        <f t="shared" si="17"/>
        <v>0.5436351268455325</v>
      </c>
      <c r="K1144" s="5">
        <f>MAX(Online_RAW!$L$2-Online_RAW!L1144,0)</f>
        <v>0</v>
      </c>
      <c r="L1144" s="5">
        <f>0.0039*(Online_RAW!M1144)</f>
        <v>44.067074999999996</v>
      </c>
      <c r="M1144" s="10">
        <f>Online_RAW!$N$2-Online_RAW!N1144</f>
        <v>73.481581196580009</v>
      </c>
      <c r="N1144" s="5">
        <f>Online_RAW!C1144*60</f>
        <v>165.55539130434778</v>
      </c>
      <c r="O1144" s="5">
        <f>MAX(0, Online_RAW!D1144*60)</f>
        <v>14.421272727272699</v>
      </c>
      <c r="P1144" s="5">
        <f>_xlfn.IFNA(VLOOKUP(A1144,Sampling!$D$7:$E$14,2,FALSE),0)</f>
        <v>0</v>
      </c>
      <c r="Q1144">
        <f>_xlfn.IFNA(VLOOKUP(A1144,Refill!$D$6:$G$8,2,FALSE),0)</f>
        <v>0</v>
      </c>
    </row>
    <row r="1145" spans="1:17" x14ac:dyDescent="0.25">
      <c r="A1145" s="5">
        <f>ROUND((Online_RAW!B1145-General!$B$10)*24,3)</f>
        <v>19.05</v>
      </c>
      <c r="B1145" s="5">
        <f>General!$B$12+Online_ANA!K1145/1000+Online_ANA!L1145/1000+Online_ANA!M1145/1000/General!$B$22-SUM($P$2:P1145)/1000/General!$B$24+SUM($Q$2:Q1145)/1000/General!$B$24</f>
        <v>1.191804305455578</v>
      </c>
      <c r="C1145" s="5">
        <f>Online_RAW!K1145</f>
        <v>25.018571428571398</v>
      </c>
      <c r="D1145" s="5">
        <f>Online_RAW!J1145</f>
        <v>1.34</v>
      </c>
      <c r="E1145" s="5">
        <f>(1-F1145/100-G1145/100)/(1-C1145/100-D1145/100-General!$B$17/100)</f>
        <v>0.99318200878081886</v>
      </c>
      <c r="F1145" s="5">
        <f>N1145*General!$B$14/(N1145+O1145)+O1145*100/(N1145+O1145)</f>
        <v>27.253659681358702</v>
      </c>
      <c r="G1145" s="5">
        <f>N1145*General!$B$15/(N1145+O1145)</f>
        <v>3.6740575918505707E-2</v>
      </c>
      <c r="H1145" s="5">
        <f>(N1145+O1145)*(1/General!$B$20)*((F1145/100)-E1145*(C1145/100))*1000/B1145</f>
        <v>162.17198481081729</v>
      </c>
      <c r="I1145" s="5">
        <f>(N1145+O1145)*(1/General!$B$20)*((D1145/100)*E1145-(G1145/100))*1000/B1145</f>
        <v>87.240150637879083</v>
      </c>
      <c r="J1145" s="5">
        <f t="shared" ref="J1145:J1208" si="18">I1145/H1145</f>
        <v>0.53794834378853784</v>
      </c>
      <c r="K1145" s="5">
        <f>MAX(Online_RAW!$L$2-Online_RAW!L1145,0)</f>
        <v>0</v>
      </c>
      <c r="L1145" s="5">
        <f>0.0039*(Online_RAW!M1145)</f>
        <v>44.067074999999996</v>
      </c>
      <c r="M1145" s="10">
        <f>Online_RAW!$N$2-Online_RAW!N1145</f>
        <v>73.833581196579871</v>
      </c>
      <c r="N1145" s="5">
        <f>Online_RAW!C1145*60</f>
        <v>165.40591304347802</v>
      </c>
      <c r="O1145" s="5">
        <f>MAX(0, Online_RAW!D1145*60)</f>
        <v>14.67391304347824</v>
      </c>
      <c r="P1145" s="5">
        <f>_xlfn.IFNA(VLOOKUP(A1145,Sampling!$D$7:$E$14,2,FALSE),0)</f>
        <v>0</v>
      </c>
      <c r="Q1145">
        <f>_xlfn.IFNA(VLOOKUP(A1145,Refill!$D$6:$G$8,2,FALSE),0)</f>
        <v>0</v>
      </c>
    </row>
    <row r="1146" spans="1:17" x14ac:dyDescent="0.25">
      <c r="A1146" s="5">
        <f>ROUND((Online_RAW!B1146-General!$B$10)*24,3)</f>
        <v>19.067</v>
      </c>
      <c r="B1146" s="5">
        <f>General!$B$12+Online_ANA!K1146/1000+Online_ANA!L1146/1000+Online_ANA!M1146/1000/General!$B$22-SUM($P$2:P1146)/1000/General!$B$24+SUM($Q$2:Q1146)/1000/General!$B$24</f>
        <v>1.1921909413628162</v>
      </c>
      <c r="C1146" s="5">
        <f>Online_RAW!K1146</f>
        <v>25.074999999999999</v>
      </c>
      <c r="D1146" s="5">
        <f>Online_RAW!J1146</f>
        <v>1.34</v>
      </c>
      <c r="E1146" s="5">
        <f>(1-F1146/100-G1146/100)/(1-C1146/100-D1146/100-General!$B$17/100)</f>
        <v>0.99420812063805852</v>
      </c>
      <c r="F1146" s="5">
        <f>N1146*General!$B$14/(N1146+O1146)+O1146*100/(N1146+O1146)</f>
        <v>27.234631462763865</v>
      </c>
      <c r="G1146" s="5">
        <f>N1146*General!$B$15/(N1146+O1146)</f>
        <v>3.6750186129917241E-2</v>
      </c>
      <c r="H1146" s="5">
        <f>(N1146+O1146)*(1/General!$B$20)*((F1146/100)-E1146*(C1146/100))*1000/B1146</f>
        <v>155.34248858402347</v>
      </c>
      <c r="I1146" s="5">
        <f>(N1146+O1146)*(1/General!$B$20)*((D1146/100)*E1146-(G1146/100))*1000/B1146</f>
        <v>87.312977847532281</v>
      </c>
      <c r="J1146" s="5">
        <f t="shared" si="18"/>
        <v>0.56206758784030564</v>
      </c>
      <c r="K1146" s="5">
        <f>MAX(Online_RAW!$L$2-Online_RAW!L1146,0)</f>
        <v>0</v>
      </c>
      <c r="L1146" s="5">
        <f>0.0039*(Online_RAW!M1146)</f>
        <v>44.158400000000128</v>
      </c>
      <c r="M1146" s="10">
        <f>Online_RAW!$N$2-Online_RAW!N1146</f>
        <v>74.15547008546946</v>
      </c>
      <c r="N1146" s="5">
        <f>Online_RAW!C1146*60</f>
        <v>165.46643478260881</v>
      </c>
      <c r="O1146" s="5">
        <f>MAX(0, Online_RAW!D1146*60)</f>
        <v>14.632173913043459</v>
      </c>
      <c r="P1146" s="5">
        <f>_xlfn.IFNA(VLOOKUP(A1146,Sampling!$D$7:$E$14,2,FALSE),0)</f>
        <v>0</v>
      </c>
      <c r="Q1146">
        <f>_xlfn.IFNA(VLOOKUP(A1146,Refill!$D$6:$G$8,2,FALSE),0)</f>
        <v>0</v>
      </c>
    </row>
    <row r="1147" spans="1:17" x14ac:dyDescent="0.25">
      <c r="A1147" s="5">
        <f>ROUND((Online_RAW!B1147-General!$B$10)*24,3)</f>
        <v>19.082999999999998</v>
      </c>
      <c r="B1147" s="5">
        <f>General!$B$12+Online_ANA!K1147/1000+Online_ANA!L1147/1000+Online_ANA!M1147/1000/General!$B$22-SUM($P$2:P1147)/1000/General!$B$24+SUM($Q$2:Q1147)/1000/General!$B$24</f>
        <v>1.192544578416844</v>
      </c>
      <c r="C1147" s="5">
        <f>Online_RAW!K1147</f>
        <v>25.094999999999999</v>
      </c>
      <c r="D1147" s="5">
        <f>Online_RAW!J1147</f>
        <v>1.35</v>
      </c>
      <c r="E1147" s="5">
        <f>(1-F1147/100-G1147/100)/(1-C1147/100-D1147/100-General!$B$17/100)</f>
        <v>0.99535683417758414</v>
      </c>
      <c r="F1147" s="5">
        <f>N1147*General!$B$14/(N1147+O1147)+O1147*100/(N1147+O1147)</f>
        <v>27.180433748912726</v>
      </c>
      <c r="G1147" s="5">
        <f>N1147*General!$B$15/(N1147+O1147)</f>
        <v>3.6777558712670341E-2</v>
      </c>
      <c r="H1147" s="5">
        <f>(N1147+O1147)*(1/General!$B$20)*((F1147/100)-E1147*(C1147/100))*1000/B1147</f>
        <v>148.23844669031575</v>
      </c>
      <c r="I1147" s="5">
        <f>(N1147+O1147)*(1/General!$B$20)*((D1147/100)*E1147-(G1147/100))*1000/B1147</f>
        <v>87.985878040524966</v>
      </c>
      <c r="J1147" s="5">
        <f t="shared" si="18"/>
        <v>0.59354290337604421</v>
      </c>
      <c r="K1147" s="5">
        <f>MAX(Online_RAW!$L$2-Online_RAW!L1147,0)</f>
        <v>0</v>
      </c>
      <c r="L1147" s="5">
        <f>0.0039*(Online_RAW!M1147)</f>
        <v>44.290349999999997</v>
      </c>
      <c r="M1147" s="10">
        <f>Online_RAW!$N$2-Online_RAW!N1147</f>
        <v>74.39710897435998</v>
      </c>
      <c r="N1147" s="5">
        <f>Online_RAW!C1147*60</f>
        <v>165.451043478261</v>
      </c>
      <c r="O1147" s="5">
        <f>MAX(0, Online_RAW!D1147*60)</f>
        <v>14.496782608695661</v>
      </c>
      <c r="P1147" s="5">
        <f>_xlfn.IFNA(VLOOKUP(A1147,Sampling!$D$7:$E$14,2,FALSE),0)</f>
        <v>0</v>
      </c>
      <c r="Q1147">
        <f>_xlfn.IFNA(VLOOKUP(A1147,Refill!$D$6:$G$8,2,FALSE),0)</f>
        <v>0</v>
      </c>
    </row>
    <row r="1148" spans="1:17" x14ac:dyDescent="0.25">
      <c r="A1148" s="5">
        <f>ROUND((Online_RAW!B1148-General!$B$10)*24,3)</f>
        <v>19.100000000000001</v>
      </c>
      <c r="B1148" s="5">
        <f>General!$B$12+Online_ANA!K1148/1000+Online_ANA!L1148/1000+Online_ANA!M1148/1000/General!$B$22-SUM($P$2:P1148)/1000/General!$B$24+SUM($Q$2:Q1148)/1000/General!$B$24</f>
        <v>1.1928744831847065</v>
      </c>
      <c r="C1148" s="5">
        <f>Online_RAW!K1148</f>
        <v>25.094999999999999</v>
      </c>
      <c r="D1148" s="5">
        <f>Online_RAW!J1148</f>
        <v>1.35</v>
      </c>
      <c r="E1148" s="5">
        <f>(1-F1148/100-G1148/100)/(1-C1148/100-D1148/100-General!$B$17/100)</f>
        <v>0.99457885451486194</v>
      </c>
      <c r="F1148" s="5">
        <f>N1148*General!$B$14/(N1148+O1148)+O1148*100/(N1148+O1148)</f>
        <v>27.237350162852266</v>
      </c>
      <c r="G1148" s="5">
        <f>N1148*General!$B$15/(N1148+O1148)</f>
        <v>3.6748813049064508E-2</v>
      </c>
      <c r="H1148" s="5">
        <f>(N1148+O1148)*(1/General!$B$20)*((F1148/100)-E1148*(C1148/100))*1000/B1148</f>
        <v>153.29359404720827</v>
      </c>
      <c r="I1148" s="5">
        <f>(N1148+O1148)*(1/General!$B$20)*((D1148/100)*E1148-(G1148/100))*1000/B1148</f>
        <v>87.865015819252378</v>
      </c>
      <c r="J1148" s="5">
        <f t="shared" si="18"/>
        <v>0.57318126282689597</v>
      </c>
      <c r="K1148" s="5">
        <f>MAX(Online_RAW!$L$2-Online_RAW!L1148,0)</f>
        <v>0</v>
      </c>
      <c r="L1148" s="5">
        <f>0.0039*(Online_RAW!M1148)</f>
        <v>44.296199999999999</v>
      </c>
      <c r="M1148" s="10">
        <f>Online_RAW!$N$2-Online_RAW!N1148</f>
        <v>74.750328671329953</v>
      </c>
      <c r="N1148" s="5">
        <f>Online_RAW!C1148*60</f>
        <v>165.26947826086979</v>
      </c>
      <c r="O1148" s="5">
        <f>MAX(0, Online_RAW!D1148*60)</f>
        <v>14.621478260869559</v>
      </c>
      <c r="P1148" s="5">
        <f>_xlfn.IFNA(VLOOKUP(A1148,Sampling!$D$7:$E$14,2,FALSE),0)</f>
        <v>0</v>
      </c>
      <c r="Q1148">
        <f>_xlfn.IFNA(VLOOKUP(A1148,Refill!$D$6:$G$8,2,FALSE),0)</f>
        <v>0</v>
      </c>
    </row>
    <row r="1149" spans="1:17" x14ac:dyDescent="0.25">
      <c r="A1149" s="5">
        <f>ROUND((Online_RAW!B1149-General!$B$10)*24,3)</f>
        <v>19.117000000000001</v>
      </c>
      <c r="B1149" s="5">
        <f>General!$B$12+Online_ANA!K1149/1000+Online_ANA!L1149/1000+Online_ANA!M1149/1000/General!$B$22-SUM($P$2:P1149)/1000/General!$B$24+SUM($Q$2:Q1149)/1000/General!$B$24</f>
        <v>1.1933264926166327</v>
      </c>
      <c r="C1149" s="5">
        <f>Online_RAW!K1149</f>
        <v>25.12</v>
      </c>
      <c r="D1149" s="5">
        <f>Online_RAW!J1149</f>
        <v>1.355</v>
      </c>
      <c r="E1149" s="5">
        <f>(1-F1149/100-G1149/100)/(1-C1149/100-D1149/100-General!$B$17/100)</f>
        <v>0.99479169820374969</v>
      </c>
      <c r="F1149" s="5">
        <f>N1149*General!$B$14/(N1149+O1149)+O1149*100/(N1149+O1149)</f>
        <v>27.251637507920012</v>
      </c>
      <c r="G1149" s="5">
        <f>N1149*General!$B$15/(N1149+O1149)</f>
        <v>3.6741597218222219E-2</v>
      </c>
      <c r="H1149" s="5">
        <f>(N1149+O1149)*(1/General!$B$20)*((F1149/100)-E1149*(C1149/100))*1000/B1149</f>
        <v>152.19266614554508</v>
      </c>
      <c r="I1149" s="5">
        <f>(N1149+O1149)*(1/General!$B$20)*((D1149/100)*E1149-(G1149/100))*1000/B1149</f>
        <v>88.202360752459256</v>
      </c>
      <c r="J1149" s="5">
        <f t="shared" si="18"/>
        <v>0.57954409359061665</v>
      </c>
      <c r="K1149" s="5">
        <f>MAX(Online_RAW!$L$2-Online_RAW!L1149,0)</f>
        <v>0</v>
      </c>
      <c r="L1149" s="5">
        <f>0.0039*(Online_RAW!M1149)</f>
        <v>44.421779999999998</v>
      </c>
      <c r="M1149" s="10">
        <f>Online_RAW!$N$2-Online_RAW!N1149</f>
        <v>75.106136752129714</v>
      </c>
      <c r="N1149" s="5">
        <f>Online_RAW!C1149*60</f>
        <v>165.2675454545454</v>
      </c>
      <c r="O1149" s="5">
        <f>MAX(0, Online_RAW!D1149*60)</f>
        <v>14.65663636363638</v>
      </c>
      <c r="P1149" s="5">
        <f>_xlfn.IFNA(VLOOKUP(A1149,Sampling!$D$7:$E$14,2,FALSE),0)</f>
        <v>0</v>
      </c>
      <c r="Q1149">
        <f>_xlfn.IFNA(VLOOKUP(A1149,Refill!$D$6:$G$8,2,FALSE),0)</f>
        <v>0</v>
      </c>
    </row>
    <row r="1150" spans="1:17" x14ac:dyDescent="0.25">
      <c r="A1150" s="5">
        <f>ROUND((Online_RAW!B1150-General!$B$10)*24,3)</f>
        <v>19.132999999999999</v>
      </c>
      <c r="B1150" s="5">
        <f>General!$B$12+Online_ANA!K1150/1000+Online_ANA!L1150/1000+Online_ANA!M1150/1000/General!$B$22-SUM($P$2:P1150)/1000/General!$B$24+SUM($Q$2:Q1150)/1000/General!$B$24</f>
        <v>1.1936326379493851</v>
      </c>
      <c r="C1150" s="5">
        <f>Online_RAW!K1150</f>
        <v>25.14</v>
      </c>
      <c r="D1150" s="5">
        <f>Online_RAW!J1150</f>
        <v>1.36</v>
      </c>
      <c r="E1150" s="5">
        <f>(1-F1150/100-G1150/100)/(1-C1150/100-D1150/100-General!$B$17/100)</f>
        <v>0.99528147308012371</v>
      </c>
      <c r="F1150" s="5">
        <f>N1150*General!$B$14/(N1150+O1150)+O1150*100/(N1150+O1150)</f>
        <v>27.240715252492528</v>
      </c>
      <c r="G1150" s="5">
        <f>N1150*General!$B$15/(N1150+O1150)</f>
        <v>3.6747113508842161E-2</v>
      </c>
      <c r="H1150" s="5">
        <f>(N1150+O1150)*(1/General!$B$20)*((F1150/100)-E1150*(C1150/100))*1000/B1150</f>
        <v>149.1936184826364</v>
      </c>
      <c r="I1150" s="5">
        <f>(N1150+O1150)*(1/General!$B$20)*((D1150/100)*E1150-(G1150/100))*1000/B1150</f>
        <v>88.523420629066464</v>
      </c>
      <c r="J1150" s="5">
        <f t="shared" si="18"/>
        <v>0.5933458919314909</v>
      </c>
      <c r="K1150" s="5">
        <f>MAX(Online_RAW!$L$2-Online_RAW!L1150,0)</f>
        <v>0</v>
      </c>
      <c r="L1150" s="5">
        <f>0.0039*(Online_RAW!M1150)</f>
        <v>44.421779999999998</v>
      </c>
      <c r="M1150" s="10">
        <f>Online_RAW!$N$2-Online_RAW!N1150</f>
        <v>75.439835164829674</v>
      </c>
      <c r="N1150" s="5">
        <f>Online_RAW!C1150*60</f>
        <v>165.22657142857142</v>
      </c>
      <c r="O1150" s="5">
        <f>MAX(0, Online_RAW!D1150*60)</f>
        <v>14.626000000000019</v>
      </c>
      <c r="P1150" s="5">
        <f>_xlfn.IFNA(VLOOKUP(A1150,Sampling!$D$7:$E$14,2,FALSE),0)</f>
        <v>0</v>
      </c>
      <c r="Q1150">
        <f>_xlfn.IFNA(VLOOKUP(A1150,Refill!$D$6:$G$8,2,FALSE),0)</f>
        <v>0</v>
      </c>
    </row>
    <row r="1151" spans="1:17" x14ac:dyDescent="0.25">
      <c r="A1151" s="5">
        <f>ROUND((Online_RAW!B1151-General!$B$10)*24,3)</f>
        <v>19.149999999999999</v>
      </c>
      <c r="B1151" s="5">
        <f>General!$B$12+Online_ANA!K1151/1000+Online_ANA!L1151/1000+Online_ANA!M1151/1000/General!$B$22-SUM($P$2:P1151)/1000/General!$B$24+SUM($Q$2:Q1151)/1000/General!$B$24</f>
        <v>1.194006060832743</v>
      </c>
      <c r="C1151" s="5">
        <f>Online_RAW!K1151</f>
        <v>25.162857142857099</v>
      </c>
      <c r="D1151" s="5">
        <f>Online_RAW!J1151</f>
        <v>1.36</v>
      </c>
      <c r="E1151" s="5">
        <f>(1-F1151/100-G1151/100)/(1-C1151/100-D1151/100-General!$B$17/100)</f>
        <v>0.99261886349121742</v>
      </c>
      <c r="F1151" s="5">
        <f>N1151*General!$B$14/(N1151+O1151)+O1151*100/(N1151+O1151)</f>
        <v>27.458063169430289</v>
      </c>
      <c r="G1151" s="5">
        <f>N1151*General!$B$15/(N1151+O1151)</f>
        <v>3.6637341833621058E-2</v>
      </c>
      <c r="H1151" s="5">
        <f>(N1151+O1151)*(1/General!$B$20)*((F1151/100)-E1151*(C1151/100))*1000/B1151</f>
        <v>166.82975051928332</v>
      </c>
      <c r="I1151" s="5">
        <f>(N1151+O1151)*(1/General!$B$20)*((D1151/100)*E1151-(G1151/100))*1000/B1151</f>
        <v>88.314056613745507</v>
      </c>
      <c r="J1151" s="5">
        <f t="shared" si="18"/>
        <v>0.52936635305666035</v>
      </c>
      <c r="K1151" s="5">
        <f>MAX(Online_RAW!$L$2-Online_RAW!L1151,0)</f>
        <v>0</v>
      </c>
      <c r="L1151" s="5">
        <f>0.0039*(Online_RAW!M1151)</f>
        <v>44.514600000000002</v>
      </c>
      <c r="M1151" s="10">
        <f>Online_RAW!$N$2-Online_RAW!N1151</f>
        <v>75.745692307689751</v>
      </c>
      <c r="N1151" s="5">
        <f>Online_RAW!C1151*60</f>
        <v>164.8343478260868</v>
      </c>
      <c r="O1151" s="5">
        <f>MAX(0, Online_RAW!D1151*60)</f>
        <v>15.128869565217421</v>
      </c>
      <c r="P1151" s="5">
        <f>_xlfn.IFNA(VLOOKUP(A1151,Sampling!$D$7:$E$14,2,FALSE),0)</f>
        <v>0</v>
      </c>
      <c r="Q1151">
        <f>_xlfn.IFNA(VLOOKUP(A1151,Refill!$D$6:$G$8,2,FALSE),0)</f>
        <v>0</v>
      </c>
    </row>
    <row r="1152" spans="1:17" x14ac:dyDescent="0.25">
      <c r="A1152" s="5">
        <f>ROUND((Online_RAW!B1152-General!$B$10)*24,3)</f>
        <v>19.167000000000002</v>
      </c>
      <c r="B1152" s="5">
        <f>General!$B$12+Online_ANA!K1152/1000+Online_ANA!L1152/1000+Online_ANA!M1152/1000/General!$B$22-SUM($P$2:P1152)/1000/General!$B$24+SUM($Q$2:Q1152)/1000/General!$B$24</f>
        <v>1.1943700601446694</v>
      </c>
      <c r="C1152" s="5">
        <f>Online_RAW!K1152</f>
        <v>25.288181818181801</v>
      </c>
      <c r="D1152" s="5">
        <f>Online_RAW!J1152</f>
        <v>1.36</v>
      </c>
      <c r="E1152" s="5">
        <f>(1-F1152/100-G1152/100)/(1-C1152/100-D1152/100-General!$B$17/100)</f>
        <v>0.99304274661223302</v>
      </c>
      <c r="F1152" s="5">
        <f>N1152*General!$B$14/(N1152+O1152)+O1152*100/(N1152+O1152)</f>
        <v>27.551600860819541</v>
      </c>
      <c r="G1152" s="5">
        <f>N1152*General!$B$15/(N1152+O1152)</f>
        <v>3.6590100575343669E-2</v>
      </c>
      <c r="H1152" s="5">
        <f>(N1152+O1152)*(1/General!$B$20)*((F1152/100)-E1152*(C1152/100))*1000/B1152</f>
        <v>164.09196497899126</v>
      </c>
      <c r="I1152" s="5">
        <f>(N1152+O1152)*(1/General!$B$20)*((D1152/100)*E1152-(G1152/100))*1000/B1152</f>
        <v>88.3874161956725</v>
      </c>
      <c r="J1152" s="5">
        <f t="shared" si="18"/>
        <v>0.53864560770534231</v>
      </c>
      <c r="K1152" s="5">
        <f>MAX(Online_RAW!$L$2-Online_RAW!L1152,0)</f>
        <v>0</v>
      </c>
      <c r="L1152" s="5">
        <f>0.0039*(Online_RAW!M1152)</f>
        <v>44.599424999999997</v>
      </c>
      <c r="M1152" s="10">
        <f>Online_RAW!$N$2-Online_RAW!N1152</f>
        <v>76.049992307689536</v>
      </c>
      <c r="N1152" s="5">
        <f>Online_RAW!C1152*60</f>
        <v>164.73054545454539</v>
      </c>
      <c r="O1152" s="5">
        <f>MAX(0, Online_RAW!D1152*60)</f>
        <v>15.351545454545459</v>
      </c>
      <c r="P1152" s="5">
        <f>_xlfn.IFNA(VLOOKUP(A1152,Sampling!$D$7:$E$14,2,FALSE),0)</f>
        <v>0</v>
      </c>
      <c r="Q1152">
        <f>_xlfn.IFNA(VLOOKUP(A1152,Refill!$D$6:$G$8,2,FALSE),0)</f>
        <v>0</v>
      </c>
    </row>
    <row r="1153" spans="1:17" x14ac:dyDescent="0.25">
      <c r="A1153" s="5">
        <f>ROUND((Online_RAW!B1153-General!$B$10)*24,3)</f>
        <v>19.183</v>
      </c>
      <c r="B1153" s="5">
        <f>General!$B$12+Online_ANA!K1153/1000+Online_ANA!L1153/1000+Online_ANA!M1153/1000/General!$B$22-SUM($P$2:P1153)/1000/General!$B$24+SUM($Q$2:Q1153)/1000/General!$B$24</f>
        <v>1.1947302444857888</v>
      </c>
      <c r="C1153" s="5">
        <f>Online_RAW!K1153</f>
        <v>25.391666666666701</v>
      </c>
      <c r="D1153" s="5">
        <f>Online_RAW!J1153</f>
        <v>1.37</v>
      </c>
      <c r="E1153" s="5">
        <f>(1-F1153/100-G1153/100)/(1-C1153/100-D1153/100-General!$B$17/100)</f>
        <v>0.99648485597484893</v>
      </c>
      <c r="F1153" s="5">
        <f>N1153*General!$B$14/(N1153+O1153)+O1153*100/(N1153+O1153)</f>
        <v>27.413621501287022</v>
      </c>
      <c r="G1153" s="5">
        <f>N1153*General!$B$15/(N1153+O1153)</f>
        <v>3.6659787120562115E-2</v>
      </c>
      <c r="H1153" s="5">
        <f>(N1153+O1153)*(1/General!$B$20)*((F1153/100)-E1153*(C1153/100))*1000/B1153</f>
        <v>141.90399208620678</v>
      </c>
      <c r="I1153" s="5">
        <f>(N1153+O1153)*(1/General!$B$20)*((D1153/100)*E1153-(G1153/100))*1000/B1153</f>
        <v>89.296141733568007</v>
      </c>
      <c r="J1153" s="5">
        <f t="shared" si="18"/>
        <v>0.62927152662005825</v>
      </c>
      <c r="K1153" s="5">
        <f>MAX(Online_RAW!$L$2-Online_RAW!L1153,0)</f>
        <v>0</v>
      </c>
      <c r="L1153" s="5">
        <f>0.0039*(Online_RAW!M1153)</f>
        <v>44.678399999999996</v>
      </c>
      <c r="M1153" s="10">
        <f>Online_RAW!$N$2-Online_RAW!N1153</f>
        <v>76.356510489509674</v>
      </c>
      <c r="N1153" s="5">
        <f>Online_RAW!C1153*60</f>
        <v>164.96139130434779</v>
      </c>
      <c r="O1153" s="5">
        <f>MAX(0, Online_RAW!D1153*60)</f>
        <v>15.03026086956522</v>
      </c>
      <c r="P1153" s="5">
        <f>_xlfn.IFNA(VLOOKUP(A1153,Sampling!$D$7:$E$14,2,FALSE),0)</f>
        <v>0</v>
      </c>
      <c r="Q1153">
        <f>_xlfn.IFNA(VLOOKUP(A1153,Refill!$D$6:$G$8,2,FALSE),0)</f>
        <v>0</v>
      </c>
    </row>
    <row r="1154" spans="1:17" x14ac:dyDescent="0.25">
      <c r="A1154" s="5">
        <f>ROUND((Online_RAW!B1154-General!$B$10)*24,3)</f>
        <v>19.2</v>
      </c>
      <c r="B1154" s="5">
        <f>General!$B$12+Online_ANA!K1154/1000+Online_ANA!L1154/1000+Online_ANA!M1154/1000/General!$B$22-SUM($P$2:P1154)/1000/General!$B$24+SUM($Q$2:Q1154)/1000/General!$B$24</f>
        <v>1.1951993675883756</v>
      </c>
      <c r="C1154" s="5">
        <f>Online_RAW!K1154</f>
        <v>25.355714285714299</v>
      </c>
      <c r="D1154" s="5">
        <f>Online_RAW!J1154</f>
        <v>1.37</v>
      </c>
      <c r="E1154" s="5">
        <f>(1-F1154/100-G1154/100)/(1-C1154/100-D1154/100-General!$B$17/100)</f>
        <v>0.99508732787944365</v>
      </c>
      <c r="F1154" s="5">
        <f>N1154*General!$B$14/(N1154+O1154)+O1154*100/(N1154+O1154)</f>
        <v>27.479627007545794</v>
      </c>
      <c r="G1154" s="5">
        <f>N1154*General!$B$15/(N1154+O1154)</f>
        <v>3.6626451006290008E-2</v>
      </c>
      <c r="H1154" s="5">
        <f>(N1154+O1154)*(1/General!$B$20)*((F1154/100)-E1154*(C1154/100))*1000/B1154</f>
        <v>151.24179179525092</v>
      </c>
      <c r="I1154" s="5">
        <f>(N1154+O1154)*(1/General!$B$20)*((D1154/100)*E1154-(G1154/100))*1000/B1154</f>
        <v>89.235464696535828</v>
      </c>
      <c r="J1154" s="5">
        <f t="shared" si="18"/>
        <v>0.59001856323774304</v>
      </c>
      <c r="K1154" s="5">
        <f>MAX(Online_RAW!$L$2-Online_RAW!L1154,0)</f>
        <v>0</v>
      </c>
      <c r="L1154" s="5">
        <f>0.0039*(Online_RAW!M1154)</f>
        <v>44.779799999999994</v>
      </c>
      <c r="M1154" s="10">
        <f>Online_RAW!$N$2-Online_RAW!N1154</f>
        <v>76.75732867132956</v>
      </c>
      <c r="N1154" s="5">
        <f>Online_RAW!C1154*60</f>
        <v>164.99771428571398</v>
      </c>
      <c r="O1154" s="5">
        <f>MAX(0, Online_RAW!D1154*60)</f>
        <v>15.19742857142856</v>
      </c>
      <c r="P1154" s="5">
        <f>_xlfn.IFNA(VLOOKUP(A1154,Sampling!$D$7:$E$14,2,FALSE),0)</f>
        <v>0</v>
      </c>
      <c r="Q1154">
        <f>_xlfn.IFNA(VLOOKUP(A1154,Refill!$D$6:$G$8,2,FALSE),0)</f>
        <v>0</v>
      </c>
    </row>
    <row r="1155" spans="1:17" x14ac:dyDescent="0.25">
      <c r="A1155" s="5">
        <f>ROUND((Online_RAW!B1155-General!$B$10)*24,3)</f>
        <v>19.216999999999999</v>
      </c>
      <c r="B1155" s="5">
        <f>General!$B$12+Online_ANA!K1155/1000+Online_ANA!L1155/1000+Online_ANA!M1155/1000/General!$B$22-SUM($P$2:P1155)/1000/General!$B$24+SUM($Q$2:Q1155)/1000/General!$B$24</f>
        <v>1.1953903230141925</v>
      </c>
      <c r="C1155" s="5">
        <f>Online_RAW!K1155</f>
        <v>25.3</v>
      </c>
      <c r="D1155" s="5">
        <f>Online_RAW!J1155</f>
        <v>1.375</v>
      </c>
      <c r="E1155" s="5">
        <f>(1-F1155/100-G1155/100)/(1-C1155/100-D1155/100-General!$B$17/100)</f>
        <v>0.99298505301608042</v>
      </c>
      <c r="F1155" s="5">
        <f>N1155*General!$B$14/(N1155+O1155)+O1155*100/(N1155+O1155)</f>
        <v>27.582453463236494</v>
      </c>
      <c r="G1155" s="5">
        <f>N1155*General!$B$15/(N1155+O1155)</f>
        <v>3.6574518452910862E-2</v>
      </c>
      <c r="H1155" s="5">
        <f>(N1155+O1155)*(1/General!$B$20)*((F1155/100)-E1155*(C1155/100))*1000/B1155</f>
        <v>165.26153989541763</v>
      </c>
      <c r="I1155" s="5">
        <f>(N1155+O1155)*(1/General!$B$20)*((D1155/100)*E1155-(G1155/100))*1000/B1155</f>
        <v>89.269236333412152</v>
      </c>
      <c r="J1155" s="5">
        <f t="shared" si="18"/>
        <v>0.54016945739404554</v>
      </c>
      <c r="K1155" s="5">
        <f>MAX(Online_RAW!$L$2-Online_RAW!L1155,0)</f>
        <v>0</v>
      </c>
      <c r="L1155" s="5">
        <f>0.0039*(Online_RAW!M1155)</f>
        <v>44.779799999999994</v>
      </c>
      <c r="M1155" s="10">
        <f>Online_RAW!$N$2-Online_RAW!N1155</f>
        <v>76.96547008546986</v>
      </c>
      <c r="N1155" s="5">
        <f>Online_RAW!C1155*60</f>
        <v>164.58736363636382</v>
      </c>
      <c r="O1155" s="5">
        <f>MAX(0, Online_RAW!D1155*60)</f>
        <v>15.414857142857159</v>
      </c>
      <c r="P1155" s="5">
        <f>_xlfn.IFNA(VLOOKUP(A1155,Sampling!$D$7:$E$14,2,FALSE),0)</f>
        <v>0</v>
      </c>
      <c r="Q1155">
        <f>_xlfn.IFNA(VLOOKUP(A1155,Refill!$D$6:$G$8,2,FALSE),0)</f>
        <v>0</v>
      </c>
    </row>
    <row r="1156" spans="1:17" x14ac:dyDescent="0.25">
      <c r="A1156" s="5">
        <f>ROUND((Online_RAW!B1156-General!$B$10)*24,3)</f>
        <v>19.233000000000001</v>
      </c>
      <c r="B1156" s="5">
        <f>General!$B$12+Online_ANA!K1156/1000+Online_ANA!L1156/1000+Online_ANA!M1156/1000/General!$B$22-SUM($P$2:P1156)/1000/General!$B$24+SUM($Q$2:Q1156)/1000/General!$B$24</f>
        <v>1.1959264408369084</v>
      </c>
      <c r="C1156" s="5">
        <f>Online_RAW!K1156</f>
        <v>25.37</v>
      </c>
      <c r="D1156" s="5">
        <f>Online_RAW!J1156</f>
        <v>1.38</v>
      </c>
      <c r="E1156" s="5">
        <f>(1-F1156/100-G1156/100)/(1-C1156/100-D1156/100-General!$B$17/100)</f>
        <v>0.99247584967203351</v>
      </c>
      <c r="F1156" s="5">
        <f>N1156*General!$B$14/(N1156+O1156)+O1156*100/(N1156+O1156)</f>
        <v>27.694062527008153</v>
      </c>
      <c r="G1156" s="5">
        <f>N1156*General!$B$15/(N1156+O1156)</f>
        <v>3.6518150238884772E-2</v>
      </c>
      <c r="H1156" s="5">
        <f>(N1156+O1156)*(1/General!$B$20)*((F1156/100)-E1156*(C1156/100))*1000/B1156</f>
        <v>168.757884700663</v>
      </c>
      <c r="I1156" s="5">
        <f>(N1156+O1156)*(1/General!$B$20)*((D1156/100)*E1156-(G1156/100))*1000/B1156</f>
        <v>89.453415363521472</v>
      </c>
      <c r="J1156" s="5">
        <f t="shared" si="18"/>
        <v>0.53006954621522362</v>
      </c>
      <c r="K1156" s="5">
        <f>MAX(Online_RAW!$L$2-Online_RAW!L1156,0)</f>
        <v>0</v>
      </c>
      <c r="L1156" s="5">
        <f>0.0039*(Online_RAW!M1156)</f>
        <v>44.928975000000001</v>
      </c>
      <c r="M1156" s="10">
        <f>Online_RAW!$N$2-Online_RAW!N1156</f>
        <v>77.387237762230143</v>
      </c>
      <c r="N1156" s="5">
        <f>Online_RAW!C1156*60</f>
        <v>164.21290909090919</v>
      </c>
      <c r="O1156" s="5">
        <f>MAX(0, Online_RAW!D1156*60)</f>
        <v>15.657</v>
      </c>
      <c r="P1156" s="5">
        <f>_xlfn.IFNA(VLOOKUP(A1156,Sampling!$D$7:$E$14,2,FALSE),0)</f>
        <v>0</v>
      </c>
      <c r="Q1156">
        <f>_xlfn.IFNA(VLOOKUP(A1156,Refill!$D$6:$G$8,2,FALSE),0)</f>
        <v>0</v>
      </c>
    </row>
    <row r="1157" spans="1:17" x14ac:dyDescent="0.25">
      <c r="A1157" s="5">
        <f>ROUND((Online_RAW!B1157-General!$B$10)*24,3)</f>
        <v>19.25</v>
      </c>
      <c r="B1157" s="5">
        <f>General!$B$12+Online_ANA!K1157/1000+Online_ANA!L1157/1000+Online_ANA!M1157/1000/General!$B$22-SUM($P$2:P1157)/1000/General!$B$24+SUM($Q$2:Q1157)/1000/General!$B$24</f>
        <v>1.196147500052926</v>
      </c>
      <c r="C1157" s="5">
        <f>Online_RAW!K1157</f>
        <v>25.544</v>
      </c>
      <c r="D1157" s="5">
        <f>Online_RAW!J1157</f>
        <v>1.39</v>
      </c>
      <c r="E1157" s="5">
        <f>(1-F1157/100-G1157/100)/(1-C1157/100-D1157/100-General!$B$17/100)</f>
        <v>0.99744651234145532</v>
      </c>
      <c r="F1157" s="5">
        <f>N1157*General!$B$14/(N1157+O1157)+O1157*100/(N1157+O1157)</f>
        <v>27.515552255542254</v>
      </c>
      <c r="G1157" s="5">
        <f>N1157*General!$B$15/(N1157+O1157)</f>
        <v>3.6608306941645331E-2</v>
      </c>
      <c r="H1157" s="5">
        <f>(N1157+O1157)*(1/General!$B$20)*((F1157/100)-E1157*(C1157/100))*1000/B1157</f>
        <v>136.73073488642822</v>
      </c>
      <c r="I1157" s="5">
        <f>(N1157+O1157)*(1/General!$B$20)*((D1157/100)*E1157-(G1157/100))*1000/B1157</f>
        <v>90.616103728614121</v>
      </c>
      <c r="J1157" s="5">
        <f t="shared" si="18"/>
        <v>0.66273397714041393</v>
      </c>
      <c r="K1157" s="5">
        <f>MAX(Online_RAW!$L$2-Online_RAW!L1157,0)</f>
        <v>0</v>
      </c>
      <c r="L1157" s="5">
        <f>0.0039*(Online_RAW!M1157)</f>
        <v>44.928975000000001</v>
      </c>
      <c r="M1157" s="10">
        <f>Online_RAW!$N$2-Online_RAW!N1157</f>
        <v>77.62819230768946</v>
      </c>
      <c r="N1157" s="5">
        <f>Online_RAW!C1157*60</f>
        <v>164.7199090909092</v>
      </c>
      <c r="O1157" s="5">
        <f>MAX(0, Online_RAW!D1157*60)</f>
        <v>15.261000000000001</v>
      </c>
      <c r="P1157" s="5">
        <f>_xlfn.IFNA(VLOOKUP(A1157,Sampling!$D$7:$E$14,2,FALSE),0)</f>
        <v>0</v>
      </c>
      <c r="Q1157">
        <f>_xlfn.IFNA(VLOOKUP(A1157,Refill!$D$6:$G$8,2,FALSE),0)</f>
        <v>0</v>
      </c>
    </row>
    <row r="1158" spans="1:17" x14ac:dyDescent="0.25">
      <c r="A1158" s="5">
        <f>ROUND((Online_RAW!B1158-General!$B$10)*24,3)</f>
        <v>19.266999999999999</v>
      </c>
      <c r="B1158" s="5">
        <f>General!$B$12+Online_ANA!K1158/1000+Online_ANA!L1158/1000+Online_ANA!M1158/1000/General!$B$22-SUM($P$2:P1158)/1000/General!$B$24+SUM($Q$2:Q1158)/1000/General!$B$24</f>
        <v>1.1965220919420001</v>
      </c>
      <c r="C1158" s="5">
        <f>Online_RAW!K1158</f>
        <v>25.52</v>
      </c>
      <c r="D1158" s="5">
        <f>Online_RAW!J1158</f>
        <v>1.385</v>
      </c>
      <c r="E1158" s="5">
        <f>(1-F1158/100-G1158/100)/(1-C1158/100-D1158/100-General!$B$17/100)</f>
        <v>0.99434490725102276</v>
      </c>
      <c r="F1158" s="5">
        <f>N1158*General!$B$14/(N1158+O1158)+O1158*100/(N1158+O1158)</f>
        <v>27.712095354296672</v>
      </c>
      <c r="G1158" s="5">
        <f>N1158*General!$B$15/(N1158+O1158)</f>
        <v>3.6509042750355221E-2</v>
      </c>
      <c r="H1158" s="5">
        <f>(N1158+O1158)*(1/General!$B$20)*((F1158/100)-E1158*(C1158/100))*1000/B1158</f>
        <v>156.95967129953522</v>
      </c>
      <c r="I1158" s="5">
        <f>(N1158+O1158)*(1/General!$B$20)*((D1158/100)*E1158-(G1158/100))*1000/B1158</f>
        <v>90.065118063735994</v>
      </c>
      <c r="J1158" s="5">
        <f t="shared" si="18"/>
        <v>0.57381056750469062</v>
      </c>
      <c r="K1158" s="5">
        <f>MAX(Online_RAW!$L$2-Online_RAW!L1158,0)</f>
        <v>0</v>
      </c>
      <c r="L1158" s="5">
        <f>0.0039*(Online_RAW!M1158)</f>
        <v>45.033299999999997</v>
      </c>
      <c r="M1158" s="10">
        <f>Online_RAW!$N$2-Online_RAW!N1158</f>
        <v>77.922783216779862</v>
      </c>
      <c r="N1158" s="5">
        <f>Online_RAW!C1158*60</f>
        <v>164.44434782608678</v>
      </c>
      <c r="O1158" s="5">
        <f>MAX(0, Online_RAW!D1158*60)</f>
        <v>15.72400000000002</v>
      </c>
      <c r="P1158" s="5">
        <f>_xlfn.IFNA(VLOOKUP(A1158,Sampling!$D$7:$E$14,2,FALSE),0)</f>
        <v>0</v>
      </c>
      <c r="Q1158">
        <f>_xlfn.IFNA(VLOOKUP(A1158,Refill!$D$6:$G$8,2,FALSE),0)</f>
        <v>0</v>
      </c>
    </row>
    <row r="1159" spans="1:17" x14ac:dyDescent="0.25">
      <c r="A1159" s="5">
        <f>ROUND((Online_RAW!B1159-General!$B$10)*24,3)</f>
        <v>19.283000000000001</v>
      </c>
      <c r="B1159" s="5">
        <f>General!$B$12+Online_ANA!K1159/1000+Online_ANA!L1159/1000+Online_ANA!M1159/1000/General!$B$22-SUM($P$2:P1159)/1000/General!$B$24+SUM($Q$2:Q1159)/1000/General!$B$24</f>
        <v>1.1969998072285504</v>
      </c>
      <c r="C1159" s="5">
        <f>Online_RAW!K1159</f>
        <v>25.446249999999999</v>
      </c>
      <c r="D1159" s="5">
        <f>Online_RAW!J1159</f>
        <v>1.395</v>
      </c>
      <c r="E1159" s="5">
        <f>(1-F1159/100-G1159/100)/(1-C1159/100-D1159/100-General!$B$17/100)</f>
        <v>0.99125586626363382</v>
      </c>
      <c r="F1159" s="5">
        <f>N1159*General!$B$14/(N1159+O1159)+O1159*100/(N1159+O1159)</f>
        <v>27.873441127286306</v>
      </c>
      <c r="G1159" s="5">
        <f>N1159*General!$B$15/(N1159+O1159)</f>
        <v>3.6427554986219038E-2</v>
      </c>
      <c r="H1159" s="5">
        <f>(N1159+O1159)*(1/General!$B$20)*((F1159/100)-E1159*(C1159/100))*1000/B1159</f>
        <v>177.78978489012903</v>
      </c>
      <c r="I1159" s="5">
        <f>(N1159+O1159)*(1/General!$B$20)*((D1159/100)*E1159-(G1159/100))*1000/B1159</f>
        <v>90.339254884099432</v>
      </c>
      <c r="J1159" s="5">
        <f t="shared" si="18"/>
        <v>0.50812399002522846</v>
      </c>
      <c r="K1159" s="5">
        <f>MAX(Online_RAW!$L$2-Online_RAW!L1159,0)</f>
        <v>0</v>
      </c>
      <c r="L1159" s="5">
        <f>0.0039*(Online_RAW!M1159)</f>
        <v>45.184100000000129</v>
      </c>
      <c r="M1159" s="10">
        <f>Online_RAW!$N$2-Online_RAW!N1159</f>
        <v>78.279120879119546</v>
      </c>
      <c r="N1159" s="5">
        <f>Online_RAW!C1159*60</f>
        <v>163.9434782608698</v>
      </c>
      <c r="O1159" s="5">
        <f>MAX(0, Online_RAW!D1159*60)</f>
        <v>16.07791304347824</v>
      </c>
      <c r="P1159" s="5">
        <f>_xlfn.IFNA(VLOOKUP(A1159,Sampling!$D$7:$E$14,2,FALSE),0)</f>
        <v>0</v>
      </c>
      <c r="Q1159">
        <f>_xlfn.IFNA(VLOOKUP(A1159,Refill!$D$6:$G$8,2,FALSE),0)</f>
        <v>0</v>
      </c>
    </row>
    <row r="1160" spans="1:17" x14ac:dyDescent="0.25">
      <c r="A1160" s="5">
        <f>ROUND((Online_RAW!B1160-General!$B$10)*24,3)</f>
        <v>19.3</v>
      </c>
      <c r="B1160" s="5">
        <f>General!$B$12+Online_ANA!K1160/1000+Online_ANA!L1160/1000+Online_ANA!M1160/1000/General!$B$22-SUM($P$2:P1160)/1000/General!$B$24+SUM($Q$2:Q1160)/1000/General!$B$24</f>
        <v>1.1972399645024683</v>
      </c>
      <c r="C1160" s="5">
        <f>Online_RAW!K1160</f>
        <v>25.628333333333298</v>
      </c>
      <c r="D1160" s="5">
        <f>Online_RAW!J1160</f>
        <v>1.395</v>
      </c>
      <c r="E1160" s="5">
        <f>(1-F1160/100-G1160/100)/(1-C1160/100-D1160/100-General!$B$17/100)</f>
        <v>0.99391958880035836</v>
      </c>
      <c r="F1160" s="5">
        <f>N1160*General!$B$14/(N1160+O1160)+O1160*100/(N1160+O1160)</f>
        <v>27.860688839648901</v>
      </c>
      <c r="G1160" s="5">
        <f>N1160*General!$B$15/(N1160+O1160)</f>
        <v>3.643399553553086E-2</v>
      </c>
      <c r="H1160" s="5">
        <f>(N1160+O1160)*(1/General!$B$20)*((F1160/100)-E1160*(C1160/100))*1000/B1160</f>
        <v>160.33272929123817</v>
      </c>
      <c r="I1160" s="5">
        <f>(N1160+O1160)*(1/General!$B$20)*((D1160/100)*E1160-(G1160/100))*1000/B1160</f>
        <v>90.638918891092061</v>
      </c>
      <c r="J1160" s="5">
        <f t="shared" si="18"/>
        <v>0.56531763222498377</v>
      </c>
      <c r="K1160" s="5">
        <f>MAX(Online_RAW!$L$2-Online_RAW!L1160,0)</f>
        <v>0</v>
      </c>
      <c r="L1160" s="5">
        <f>0.0039*(Online_RAW!M1160)</f>
        <v>45.184100000000129</v>
      </c>
      <c r="M1160" s="10">
        <f>Online_RAW!$N$2-Online_RAW!N1160</f>
        <v>78.540892307690228</v>
      </c>
      <c r="N1160" s="5">
        <f>Online_RAW!C1160*60</f>
        <v>164.09727272727301</v>
      </c>
      <c r="O1160" s="5">
        <f>MAX(0, Online_RAW!D1160*60)</f>
        <v>16.061142857142841</v>
      </c>
      <c r="P1160" s="5">
        <f>_xlfn.IFNA(VLOOKUP(A1160,Sampling!$D$7:$E$14,2,FALSE),0)</f>
        <v>0</v>
      </c>
      <c r="Q1160">
        <f>_xlfn.IFNA(VLOOKUP(A1160,Refill!$D$6:$G$8,2,FALSE),0)</f>
        <v>0</v>
      </c>
    </row>
    <row r="1161" spans="1:17" x14ac:dyDescent="0.25">
      <c r="A1161" s="5">
        <f>ROUND((Online_RAW!B1161-General!$B$10)*24,3)</f>
        <v>19.317</v>
      </c>
      <c r="B1161" s="5">
        <f>General!$B$12+Online_ANA!K1161/1000+Online_ANA!L1161/1000+Online_ANA!M1161/1000/General!$B$22-SUM($P$2:P1161)/1000/General!$B$24+SUM($Q$2:Q1161)/1000/General!$B$24</f>
        <v>1.1976299751587796</v>
      </c>
      <c r="C1161" s="5">
        <f>Online_RAW!K1161</f>
        <v>25.707142857142902</v>
      </c>
      <c r="D1161" s="5">
        <f>Online_RAW!J1161</f>
        <v>1.4</v>
      </c>
      <c r="E1161" s="5">
        <f>(1-F1161/100-G1161/100)/(1-C1161/100-D1161/100-General!$B$17/100)</f>
        <v>0.99646651533359409</v>
      </c>
      <c r="F1161" s="5">
        <f>N1161*General!$B$14/(N1161+O1161)+O1161*100/(N1161+O1161)</f>
        <v>27.759386888068185</v>
      </c>
      <c r="G1161" s="5">
        <f>N1161*General!$B$15/(N1161+O1161)</f>
        <v>3.6485158137339296E-2</v>
      </c>
      <c r="H1161" s="5">
        <f>(N1161+O1161)*(1/General!$B$20)*((F1161/100)-E1161*(C1161/100))*1000/B1161</f>
        <v>143.75588363486108</v>
      </c>
      <c r="I1161" s="5">
        <f>(N1161+O1161)*(1/General!$B$20)*((D1161/100)*E1161-(G1161/100))*1000/B1161</f>
        <v>91.131527474848369</v>
      </c>
      <c r="J1161" s="5">
        <f t="shared" si="18"/>
        <v>0.6339325053736361</v>
      </c>
      <c r="K1161" s="5">
        <f>MAX(Online_RAW!$L$2-Online_RAW!L1161,0)</f>
        <v>0</v>
      </c>
      <c r="L1161" s="5">
        <f>0.0039*(Online_RAW!M1161)</f>
        <v>45.224399999999996</v>
      </c>
      <c r="M1161" s="10">
        <f>Online_RAW!$N$2-Online_RAW!N1161</f>
        <v>78.922076923069653</v>
      </c>
      <c r="N1161" s="5">
        <f>Online_RAW!C1161*60</f>
        <v>164.24250000000001</v>
      </c>
      <c r="O1161" s="5">
        <f>MAX(0, Online_RAW!D1161*60)</f>
        <v>15.82249999999998</v>
      </c>
      <c r="P1161" s="5">
        <f>_xlfn.IFNA(VLOOKUP(A1161,Sampling!$D$7:$E$14,2,FALSE),0)</f>
        <v>0</v>
      </c>
      <c r="Q1161">
        <f>_xlfn.IFNA(VLOOKUP(A1161,Refill!$D$6:$G$8,2,FALSE),0)</f>
        <v>0</v>
      </c>
    </row>
    <row r="1162" spans="1:17" x14ac:dyDescent="0.25">
      <c r="A1162" s="5">
        <f>ROUND((Online_RAW!B1162-General!$B$10)*24,3)</f>
        <v>19.332999999999998</v>
      </c>
      <c r="B1162" s="5">
        <f>General!$B$12+Online_ANA!K1162/1000+Online_ANA!L1162/1000+Online_ANA!M1162/1000/General!$B$22-SUM($P$2:P1162)/1000/General!$B$24+SUM($Q$2:Q1162)/1000/General!$B$24</f>
        <v>1.1980104562455871</v>
      </c>
      <c r="C1162" s="5">
        <f>Online_RAW!K1162</f>
        <v>25.602499999999999</v>
      </c>
      <c r="D1162" s="5">
        <f>Online_RAW!J1162</f>
        <v>1.4</v>
      </c>
      <c r="E1162" s="5">
        <f>(1-F1162/100-G1162/100)/(1-C1162/100-D1162/100-General!$B$17/100)</f>
        <v>0.99353425377521298</v>
      </c>
      <c r="F1162" s="5">
        <f>N1162*General!$B$14/(N1162+O1162)+O1162*100/(N1162+O1162)</f>
        <v>27.867947609591138</v>
      </c>
      <c r="G1162" s="5">
        <f>N1162*General!$B$15/(N1162+O1162)</f>
        <v>3.6430329490105481E-2</v>
      </c>
      <c r="H1162" s="5">
        <f>(N1162+O1162)*(1/General!$B$20)*((F1162/100)-E1162*(C1162/100))*1000/B1162</f>
        <v>163.02263859936528</v>
      </c>
      <c r="I1162" s="5">
        <f>(N1162+O1162)*(1/General!$B$20)*((D1162/100)*E1162-(G1162/100))*1000/B1162</f>
        <v>90.834318953918412</v>
      </c>
      <c r="J1162" s="5">
        <f t="shared" si="18"/>
        <v>0.55718837416898537</v>
      </c>
      <c r="K1162" s="5">
        <f>MAX(Online_RAW!$L$2-Online_RAW!L1162,0)</f>
        <v>0</v>
      </c>
      <c r="L1162" s="5">
        <f>0.0039*(Online_RAW!M1162)</f>
        <v>45.324500000000128</v>
      </c>
      <c r="M1162" s="10">
        <f>Online_RAW!$N$2-Online_RAW!N1162</f>
        <v>79.227692307689722</v>
      </c>
      <c r="N1162" s="5">
        <f>Online_RAW!C1162*60</f>
        <v>164.001714285714</v>
      </c>
      <c r="O1162" s="5">
        <f>MAX(0, Online_RAW!D1162*60)</f>
        <v>16.069909090909078</v>
      </c>
      <c r="P1162" s="5">
        <f>_xlfn.IFNA(VLOOKUP(A1162,Sampling!$D$7:$E$14,2,FALSE),0)</f>
        <v>0</v>
      </c>
      <c r="Q1162">
        <f>_xlfn.IFNA(VLOOKUP(A1162,Refill!$D$6:$G$8,2,FALSE),0)</f>
        <v>0</v>
      </c>
    </row>
    <row r="1163" spans="1:17" x14ac:dyDescent="0.25">
      <c r="A1163" s="5">
        <f>ROUND((Online_RAW!B1163-General!$B$10)*24,3)</f>
        <v>19.350000000000001</v>
      </c>
      <c r="B1163" s="5">
        <f>General!$B$12+Online_ANA!K1163/1000+Online_ANA!L1163/1000+Online_ANA!M1163/1000/General!$B$22-SUM($P$2:P1163)/1000/General!$B$24+SUM($Q$2:Q1163)/1000/General!$B$24</f>
        <v>1.1983469127185782</v>
      </c>
      <c r="C1163" s="5">
        <f>Online_RAW!K1163</f>
        <v>25.637499999999999</v>
      </c>
      <c r="D1163" s="5">
        <f>Online_RAW!J1163</f>
        <v>1.4066666666666701</v>
      </c>
      <c r="E1163" s="5">
        <f>(1-F1163/100-G1163/100)/(1-C1163/100-D1163/100-General!$B$17/100)</f>
        <v>0.99297827050642584</v>
      </c>
      <c r="F1163" s="5">
        <f>N1163*General!$B$14/(N1163+O1163)+O1163*100/(N1163+O1163)</f>
        <v>27.949707816208893</v>
      </c>
      <c r="G1163" s="5">
        <f>N1163*General!$B$15/(N1163+O1163)</f>
        <v>3.6389036456460161E-2</v>
      </c>
      <c r="H1163" s="5">
        <f>(N1163+O1163)*(1/General!$B$20)*((F1163/100)-E1163*(C1163/100))*1000/B1163</f>
        <v>166.8565668950807</v>
      </c>
      <c r="I1163" s="5">
        <f>(N1163+O1163)*(1/General!$B$20)*((D1163/100)*E1163-(G1163/100))*1000/B1163</f>
        <v>91.07986669091693</v>
      </c>
      <c r="J1163" s="5">
        <f t="shared" si="18"/>
        <v>0.54585724964716487</v>
      </c>
      <c r="K1163" s="5">
        <f>MAX(Online_RAW!$L$2-Online_RAW!L1163,0)</f>
        <v>0</v>
      </c>
      <c r="L1163" s="5">
        <f>0.0039*(Online_RAW!M1163)</f>
        <v>45.384299999999996</v>
      </c>
      <c r="M1163" s="10">
        <f>Online_RAW!$N$2-Online_RAW!N1163</f>
        <v>79.529247863250021</v>
      </c>
      <c r="N1163" s="5">
        <f>Online_RAW!C1163*60</f>
        <v>163.5942857142858</v>
      </c>
      <c r="O1163" s="5">
        <f>MAX(0, Online_RAW!D1163*60)</f>
        <v>16.233818181818162</v>
      </c>
      <c r="P1163" s="5">
        <f>_xlfn.IFNA(VLOOKUP(A1163,Sampling!$D$7:$E$14,2,FALSE),0)</f>
        <v>0</v>
      </c>
      <c r="Q1163">
        <f>_xlfn.IFNA(VLOOKUP(A1163,Refill!$D$6:$G$8,2,FALSE),0)</f>
        <v>0</v>
      </c>
    </row>
    <row r="1164" spans="1:17" x14ac:dyDescent="0.25">
      <c r="A1164" s="5">
        <f>ROUND((Online_RAW!B1164-General!$B$10)*24,3)</f>
        <v>19.367000000000001</v>
      </c>
      <c r="B1164" s="5">
        <f>General!$B$12+Online_ANA!K1164/1000+Online_ANA!L1164/1000+Online_ANA!M1164/1000/General!$B$22-SUM($P$2:P1164)/1000/General!$B$24+SUM($Q$2:Q1164)/1000/General!$B$24</f>
        <v>1.1987351094565961</v>
      </c>
      <c r="C1164" s="5">
        <f>Online_RAW!K1164</f>
        <v>25.747142857142901</v>
      </c>
      <c r="D1164" s="5">
        <f>Online_RAW!J1164</f>
        <v>1.405</v>
      </c>
      <c r="E1164" s="5">
        <f>(1-F1164/100-G1164/100)/(1-C1164/100-D1164/100-General!$B$17/100)</f>
        <v>0.99371558986587361</v>
      </c>
      <c r="F1164" s="5">
        <f>N1164*General!$B$14/(N1164+O1164)+O1164*100/(N1164+O1164)</f>
        <v>28.003559922166598</v>
      </c>
      <c r="G1164" s="5">
        <f>N1164*General!$B$15/(N1164+O1164)</f>
        <v>3.6361838423148184E-2</v>
      </c>
      <c r="H1164" s="5">
        <f>(N1164+O1164)*(1/General!$B$20)*((F1164/100)-E1164*(C1164/100))*1000/B1164</f>
        <v>161.92857062385508</v>
      </c>
      <c r="I1164" s="5">
        <f>(N1164+O1164)*(1/General!$B$20)*((D1164/100)*E1164-(G1164/100))*1000/B1164</f>
        <v>91.055244825730156</v>
      </c>
      <c r="J1164" s="5">
        <f t="shared" si="18"/>
        <v>0.56231735063754107</v>
      </c>
      <c r="K1164" s="5">
        <f>MAX(Online_RAW!$L$2-Online_RAW!L1164,0)</f>
        <v>0</v>
      </c>
      <c r="L1164" s="5">
        <f>0.0039*(Online_RAW!M1164)</f>
        <v>45.475299999999862</v>
      </c>
      <c r="M1164" s="10">
        <f>Online_RAW!$N$2-Online_RAW!N1164</f>
        <v>79.853192307689824</v>
      </c>
      <c r="N1164" s="5">
        <f>Online_RAW!C1164*60</f>
        <v>163.55191304347798</v>
      </c>
      <c r="O1164" s="5">
        <f>MAX(0, Online_RAW!D1164*60)</f>
        <v>16.36408695652176</v>
      </c>
      <c r="P1164" s="5">
        <f>_xlfn.IFNA(VLOOKUP(A1164,Sampling!$D$7:$E$14,2,FALSE),0)</f>
        <v>0</v>
      </c>
      <c r="Q1164">
        <f>_xlfn.IFNA(VLOOKUP(A1164,Refill!$D$6:$G$8,2,FALSE),0)</f>
        <v>0</v>
      </c>
    </row>
    <row r="1165" spans="1:17" x14ac:dyDescent="0.25">
      <c r="A1165" s="5">
        <f>ROUND((Online_RAW!B1165-General!$B$10)*24,3)</f>
        <v>19.382999999999999</v>
      </c>
      <c r="B1165" s="5">
        <f>General!$B$12+Online_ANA!K1165/1000+Online_ANA!L1165/1000+Online_ANA!M1165/1000/General!$B$22-SUM($P$2:P1165)/1000/General!$B$24+SUM($Q$2:Q1165)/1000/General!$B$24</f>
        <v>1.1991139874382477</v>
      </c>
      <c r="C1165" s="5">
        <f>Online_RAW!K1165</f>
        <v>25.79</v>
      </c>
      <c r="D1165" s="5">
        <f>Online_RAW!J1165</f>
        <v>1.415</v>
      </c>
      <c r="E1165" s="5">
        <f>(1-F1165/100-G1165/100)/(1-C1165/100-D1165/100-General!$B$17/100)</f>
        <v>0.99489851251254025</v>
      </c>
      <c r="F1165" s="5">
        <f>N1165*General!$B$14/(N1165+O1165)+O1165*100/(N1165+O1165)</f>
        <v>27.970469164021054</v>
      </c>
      <c r="G1165" s="5">
        <f>N1165*General!$B$15/(N1165+O1165)</f>
        <v>3.6378550927262096E-2</v>
      </c>
      <c r="H1165" s="5">
        <f>(N1165+O1165)*(1/General!$B$20)*((F1165/100)-E1165*(C1165/100))*1000/B1165</f>
        <v>154.7299655493261</v>
      </c>
      <c r="I1165" s="5">
        <f>(N1165+O1165)*(1/General!$B$20)*((D1165/100)*E1165-(G1165/100))*1000/B1165</f>
        <v>91.779309034916267</v>
      </c>
      <c r="J1165" s="5">
        <f t="shared" si="18"/>
        <v>0.59315794913466913</v>
      </c>
      <c r="K1165" s="5">
        <f>MAX(Online_RAW!$L$2-Online_RAW!L1165,0)</f>
        <v>0</v>
      </c>
      <c r="L1165" s="5">
        <f>0.0039*(Online_RAW!M1165)</f>
        <v>45.548099999999998</v>
      </c>
      <c r="M1165" s="10">
        <f>Online_RAW!$N$2-Online_RAW!N1165</f>
        <v>80.186817307690035</v>
      </c>
      <c r="N1165" s="5">
        <f>Online_RAW!C1165*60</f>
        <v>163.58556521739118</v>
      </c>
      <c r="O1165" s="5">
        <f>MAX(0, Online_RAW!D1165*60)</f>
        <v>16.284782608695661</v>
      </c>
      <c r="P1165" s="5">
        <f>_xlfn.IFNA(VLOOKUP(A1165,Sampling!$D$7:$E$14,2,FALSE),0)</f>
        <v>0</v>
      </c>
      <c r="Q1165">
        <f>_xlfn.IFNA(VLOOKUP(A1165,Refill!$D$6:$G$8,2,FALSE),0)</f>
        <v>0</v>
      </c>
    </row>
    <row r="1166" spans="1:17" x14ac:dyDescent="0.25">
      <c r="A1166" s="5">
        <f>ROUND((Online_RAW!B1166-General!$B$10)*24,3)</f>
        <v>19.399999999999999</v>
      </c>
      <c r="B1166" s="5">
        <f>General!$B$12+Online_ANA!K1166/1000+Online_ANA!L1166/1000+Online_ANA!M1166/1000/General!$B$22-SUM($P$2:P1166)/1000/General!$B$24+SUM($Q$2:Q1166)/1000/General!$B$24</f>
        <v>1.1994928644318994</v>
      </c>
      <c r="C1166" s="5">
        <f>Online_RAW!K1166</f>
        <v>25.79</v>
      </c>
      <c r="D1166" s="5">
        <f>Online_RAW!J1166</f>
        <v>1.415</v>
      </c>
      <c r="E1166" s="5">
        <f>(1-F1166/100-G1166/100)/(1-C1166/100-D1166/100-General!$B$17/100)</f>
        <v>0.99431509206110025</v>
      </c>
      <c r="F1166" s="5">
        <f>N1166*General!$B$14/(N1166+O1166)+O1166*100/(N1166+O1166)</f>
        <v>28.012708147061865</v>
      </c>
      <c r="G1166" s="5">
        <f>N1166*General!$B$15/(N1166+O1166)</f>
        <v>3.6357218107544512E-2</v>
      </c>
      <c r="H1166" s="5">
        <f>(N1166+O1166)*(1/General!$B$20)*((F1166/100)-E1166*(C1166/100))*1000/B1166</f>
        <v>158.64558981293078</v>
      </c>
      <c r="I1166" s="5">
        <f>(N1166+O1166)*(1/General!$B$20)*((D1166/100)*E1166-(G1166/100))*1000/B1166</f>
        <v>91.772851589264818</v>
      </c>
      <c r="J1166" s="5">
        <f t="shared" si="18"/>
        <v>0.578477168495387</v>
      </c>
      <c r="K1166" s="5">
        <f>MAX(Online_RAW!$L$2-Online_RAW!L1166,0)</f>
        <v>0</v>
      </c>
      <c r="L1166" s="5">
        <f>0.0039*(Online_RAW!M1166)</f>
        <v>45.6417</v>
      </c>
      <c r="M1166" s="10">
        <f>Online_RAW!$N$2-Online_RAW!N1166</f>
        <v>80.497769230770245</v>
      </c>
      <c r="N1166" s="5">
        <f>Online_RAW!C1166*60</f>
        <v>163.6257391304346</v>
      </c>
      <c r="O1166" s="5">
        <f>MAX(0, Online_RAW!D1166*60)</f>
        <v>16.394347826086978</v>
      </c>
      <c r="P1166" s="5">
        <f>_xlfn.IFNA(VLOOKUP(A1166,Sampling!$D$7:$E$14,2,FALSE),0)</f>
        <v>0</v>
      </c>
      <c r="Q1166">
        <f>_xlfn.IFNA(VLOOKUP(A1166,Refill!$D$6:$G$8,2,FALSE),0)</f>
        <v>0</v>
      </c>
    </row>
    <row r="1167" spans="1:17" x14ac:dyDescent="0.25">
      <c r="A1167" s="5">
        <f>ROUND((Online_RAW!B1167-General!$B$10)*24,3)</f>
        <v>19.417000000000002</v>
      </c>
      <c r="B1167" s="5">
        <f>General!$B$12+Online_ANA!K1167/1000+Online_ANA!L1167/1000+Online_ANA!M1167/1000/General!$B$22-SUM($P$2:P1167)/1000/General!$B$24+SUM($Q$2:Q1167)/1000/General!$B$24</f>
        <v>1.19975231220889</v>
      </c>
      <c r="C1167" s="5">
        <f>Online_RAW!K1167</f>
        <v>25.805</v>
      </c>
      <c r="D1167" s="5">
        <f>Online_RAW!J1167</f>
        <v>1.4139999999999999</v>
      </c>
      <c r="E1167" s="5">
        <f>(1-F1167/100-G1167/100)/(1-C1167/100-D1167/100-General!$B$17/100)</f>
        <v>0.99336676067276419</v>
      </c>
      <c r="F1167" s="5">
        <f>N1167*General!$B$14/(N1167+O1167)+O1167*100/(N1167+O1167)</f>
        <v>28.095280432602848</v>
      </c>
      <c r="G1167" s="5">
        <f>N1167*General!$B$15/(N1167+O1167)</f>
        <v>3.6315514933028863E-2</v>
      </c>
      <c r="H1167" s="5">
        <f>(N1167+O1167)*(1/General!$B$20)*((F1167/100)-E1167*(C1167/100))*1000/B1167</f>
        <v>164.79571318852132</v>
      </c>
      <c r="I1167" s="5">
        <f>(N1167+O1167)*(1/General!$B$20)*((D1167/100)*E1167-(G1167/100))*1000/B1167</f>
        <v>91.608891014646701</v>
      </c>
      <c r="J1167" s="5">
        <f t="shared" si="18"/>
        <v>0.55589365307002192</v>
      </c>
      <c r="K1167" s="5">
        <f>MAX(Online_RAW!$L$2-Online_RAW!L1167,0)</f>
        <v>0</v>
      </c>
      <c r="L1167" s="5">
        <f>0.0039*(Online_RAW!M1167)</f>
        <v>45.6417</v>
      </c>
      <c r="M1167" s="10">
        <f>Online_RAW!$N$2-Online_RAW!N1167</f>
        <v>80.780567307690035</v>
      </c>
      <c r="N1167" s="5">
        <f>Online_RAW!C1167*60</f>
        <v>163.45486956521759</v>
      </c>
      <c r="O1167" s="5">
        <f>MAX(0, Online_RAW!D1167*60)</f>
        <v>16.583739130434779</v>
      </c>
      <c r="P1167" s="5">
        <f>_xlfn.IFNA(VLOOKUP(A1167,Sampling!$D$7:$E$14,2,FALSE),0)</f>
        <v>0</v>
      </c>
      <c r="Q1167">
        <f>_xlfn.IFNA(VLOOKUP(A1167,Refill!$D$6:$G$8,2,FALSE),0)</f>
        <v>0</v>
      </c>
    </row>
    <row r="1168" spans="1:17" x14ac:dyDescent="0.25">
      <c r="A1168" s="5">
        <f>ROUND((Online_RAW!B1168-General!$B$10)*24,3)</f>
        <v>19.433</v>
      </c>
      <c r="B1168" s="5">
        <f>General!$B$12+Online_ANA!K1168/1000+Online_ANA!L1168/1000+Online_ANA!M1168/1000/General!$B$22-SUM($P$2:P1168)/1000/General!$B$24+SUM($Q$2:Q1168)/1000/General!$B$24</f>
        <v>1.2001925457368254</v>
      </c>
      <c r="C1168" s="5">
        <f>Online_RAW!K1168</f>
        <v>25.835000000000001</v>
      </c>
      <c r="D1168" s="5">
        <f>Online_RAW!J1168</f>
        <v>1.42</v>
      </c>
      <c r="E1168" s="5">
        <f>(1-F1168/100-G1168/100)/(1-C1168/100-D1168/100-General!$B$17/100)</f>
        <v>0.99367671812577796</v>
      </c>
      <c r="F1168" s="5">
        <f>N1168*General!$B$14/(N1168+O1168)+O1168*100/(N1168+O1168)</f>
        <v>28.108634641823325</v>
      </c>
      <c r="G1168" s="5">
        <f>N1168*General!$B$15/(N1168+O1168)</f>
        <v>3.6308770382917514E-2</v>
      </c>
      <c r="H1168" s="5">
        <f>(N1168+O1168)*(1/General!$B$20)*((F1168/100)-E1168*(C1168/100))*1000/B1168</f>
        <v>162.95682457889174</v>
      </c>
      <c r="I1168" s="5">
        <f>(N1168+O1168)*(1/General!$B$20)*((D1168/100)*E1168-(G1168/100))*1000/B1168</f>
        <v>91.924103282840974</v>
      </c>
      <c r="J1168" s="5">
        <f t="shared" si="18"/>
        <v>0.56410097288277772</v>
      </c>
      <c r="K1168" s="5">
        <f>MAX(Online_RAW!$L$2-Online_RAW!L1168,0)</f>
        <v>0</v>
      </c>
      <c r="L1168" s="5">
        <f>0.0039*(Online_RAW!M1168)</f>
        <v>45.739199999999997</v>
      </c>
      <c r="M1168" s="10">
        <f>Online_RAW!$N$2-Online_RAW!N1168</f>
        <v>81.154146853139537</v>
      </c>
      <c r="N1168" s="5">
        <f>Online_RAW!C1168*60</f>
        <v>163.28243478260882</v>
      </c>
      <c r="O1168" s="5">
        <f>MAX(0, Online_RAW!D1168*60)</f>
        <v>16.599652173913022</v>
      </c>
      <c r="P1168" s="5">
        <f>_xlfn.IFNA(VLOOKUP(A1168,Sampling!$D$7:$E$14,2,FALSE),0)</f>
        <v>0</v>
      </c>
      <c r="Q1168">
        <f>_xlfn.IFNA(VLOOKUP(A1168,Refill!$D$6:$G$8,2,FALSE),0)</f>
        <v>0</v>
      </c>
    </row>
    <row r="1169" spans="1:17" x14ac:dyDescent="0.25">
      <c r="A1169" s="5">
        <f>ROUND((Online_RAW!B1169-General!$B$10)*24,3)</f>
        <v>19.45</v>
      </c>
      <c r="B1169" s="5">
        <f>General!$B$12+Online_ANA!K1169/1000+Online_ANA!L1169/1000+Online_ANA!M1169/1000/General!$B$22-SUM($P$2:P1169)/1000/General!$B$24+SUM($Q$2:Q1169)/1000/General!$B$24</f>
        <v>1.2006150204657704</v>
      </c>
      <c r="C1169" s="5">
        <f>Online_RAW!K1169</f>
        <v>25.885000000000002</v>
      </c>
      <c r="D1169" s="5">
        <f>Online_RAW!J1169</f>
        <v>1.42</v>
      </c>
      <c r="E1169" s="5">
        <f>(1-F1169/100-G1169/100)/(1-C1169/100-D1169/100-General!$B$17/100)</f>
        <v>0.99431843643271356</v>
      </c>
      <c r="F1169" s="5">
        <f>N1169*General!$B$14/(N1169+O1169)+O1169*100/(N1169+O1169)</f>
        <v>28.111948105448526</v>
      </c>
      <c r="G1169" s="5">
        <f>N1169*General!$B$15/(N1169+O1169)</f>
        <v>3.6307096916440136E-2</v>
      </c>
      <c r="H1169" s="5">
        <f>(N1169+O1169)*(1/General!$B$20)*((F1169/100)-E1169*(C1169/100))*1000/B1169</f>
        <v>158.65502120710175</v>
      </c>
      <c r="I1169" s="5">
        <f>(N1169+O1169)*(1/General!$B$20)*((D1169/100)*E1169-(G1169/100))*1000/B1169</f>
        <v>91.932777131264018</v>
      </c>
      <c r="J1169" s="5">
        <f t="shared" si="18"/>
        <v>0.57945078845792564</v>
      </c>
      <c r="K1169" s="5">
        <f>MAX(Online_RAW!$L$2-Online_RAW!L1169,0)</f>
        <v>0</v>
      </c>
      <c r="L1169" s="5">
        <f>0.0039*(Online_RAW!M1169)</f>
        <v>45.876999999999867</v>
      </c>
      <c r="M1169" s="10">
        <f>Online_RAW!$N$2-Online_RAW!N1169</f>
        <v>81.464442307689751</v>
      </c>
      <c r="N1169" s="5">
        <f>Online_RAW!C1169*60</f>
        <v>163.23939130434781</v>
      </c>
      <c r="O1169" s="5">
        <f>MAX(0, Online_RAW!D1169*60)</f>
        <v>16.603565217391321</v>
      </c>
      <c r="P1169" s="5">
        <f>_xlfn.IFNA(VLOOKUP(A1169,Sampling!$D$7:$E$14,2,FALSE),0)</f>
        <v>0</v>
      </c>
      <c r="Q1169">
        <f>_xlfn.IFNA(VLOOKUP(A1169,Refill!$D$6:$G$8,2,FALSE),0)</f>
        <v>0</v>
      </c>
    </row>
    <row r="1170" spans="1:17" x14ac:dyDescent="0.25">
      <c r="A1170" s="5">
        <f>ROUND((Online_RAW!B1170-General!$B$10)*24,3)</f>
        <v>19.466999999999999</v>
      </c>
      <c r="B1170" s="5">
        <f>General!$B$12+Online_ANA!K1170/1000+Online_ANA!L1170/1000+Online_ANA!M1170/1000/General!$B$22-SUM($P$2:P1170)/1000/General!$B$24+SUM($Q$2:Q1170)/1000/General!$B$24</f>
        <v>1.2011329841762663</v>
      </c>
      <c r="C1170" s="5">
        <f>Online_RAW!K1170</f>
        <v>25.98</v>
      </c>
      <c r="D1170" s="5">
        <f>Online_RAW!J1170</f>
        <v>1.43</v>
      </c>
      <c r="E1170" s="5">
        <f>(1-F1170/100-G1170/100)/(1-C1170/100-D1170/100-General!$B$17/100)</f>
        <v>0.99486972995345635</v>
      </c>
      <c r="F1170" s="5">
        <f>N1170*General!$B$14/(N1170+O1170)+O1170*100/(N1170+O1170)</f>
        <v>28.176604339732719</v>
      </c>
      <c r="G1170" s="5">
        <f>N1170*General!$B$15/(N1170+O1170)</f>
        <v>3.6274442252660244E-2</v>
      </c>
      <c r="H1170" s="5">
        <f>(N1170+O1170)*(1/General!$B$20)*((F1170/100)-E1170*(C1170/100))*1000/B1170</f>
        <v>155.74452025524897</v>
      </c>
      <c r="I1170" s="5">
        <f>(N1170+O1170)*(1/General!$B$20)*((D1170/100)*E1170-(G1170/100))*1000/B1170</f>
        <v>92.675039302102022</v>
      </c>
      <c r="J1170" s="5">
        <f t="shared" si="18"/>
        <v>0.59504526483639575</v>
      </c>
      <c r="K1170" s="5">
        <f>MAX(Online_RAW!$L$2-Online_RAW!L1170,0)</f>
        <v>0</v>
      </c>
      <c r="L1170" s="5">
        <f>0.0039*(Online_RAW!M1170)</f>
        <v>46.0824</v>
      </c>
      <c r="M1170" s="10">
        <f>Online_RAW!$N$2-Online_RAW!N1170</f>
        <v>81.805136752130238</v>
      </c>
      <c r="N1170" s="5">
        <f>Online_RAW!C1170*60</f>
        <v>163.2032500000002</v>
      </c>
      <c r="O1170" s="5">
        <f>MAX(0, Online_RAW!D1170*60)</f>
        <v>16.761749999999999</v>
      </c>
      <c r="P1170" s="5">
        <f>_xlfn.IFNA(VLOOKUP(A1170,Sampling!$D$7:$E$14,2,FALSE),0)</f>
        <v>0</v>
      </c>
      <c r="Q1170">
        <f>_xlfn.IFNA(VLOOKUP(A1170,Refill!$D$6:$G$8,2,FALSE),0)</f>
        <v>0</v>
      </c>
    </row>
    <row r="1171" spans="1:17" x14ac:dyDescent="0.25">
      <c r="A1171" s="5">
        <f>ROUND((Online_RAW!B1171-General!$B$10)*24,3)</f>
        <v>19.483000000000001</v>
      </c>
      <c r="B1171" s="5">
        <f>General!$B$12+Online_ANA!K1171/1000+Online_ANA!L1171/1000+Online_ANA!M1171/1000/General!$B$22-SUM($P$2:P1171)/1000/General!$B$24+SUM($Q$2:Q1171)/1000/General!$B$24</f>
        <v>1.201392733702991</v>
      </c>
      <c r="C1171" s="5">
        <f>Online_RAW!K1171</f>
        <v>26.027142857142898</v>
      </c>
      <c r="D1171" s="5">
        <f>Online_RAW!J1171</f>
        <v>1.42</v>
      </c>
      <c r="E1171" s="5">
        <f>(1-F1171/100-G1171/100)/(1-C1171/100-D1171/100-General!$B$17/100)</f>
        <v>0.99553024915746124</v>
      </c>
      <c r="F1171" s="5">
        <f>N1171*General!$B$14/(N1171+O1171)+O1171*100/(N1171+O1171)</f>
        <v>28.16591449120515</v>
      </c>
      <c r="G1171" s="5">
        <f>N1171*General!$B$15/(N1171+O1171)</f>
        <v>3.6279841166058015E-2</v>
      </c>
      <c r="H1171" s="5">
        <f>(N1171+O1171)*(1/General!$B$20)*((F1171/100)-E1171*(C1171/100))*1000/B1171</f>
        <v>150.69359977450631</v>
      </c>
      <c r="I1171" s="5">
        <f>(N1171+O1171)*(1/General!$B$20)*((D1171/100)*E1171-(G1171/100))*1000/B1171</f>
        <v>92.040581950963031</v>
      </c>
      <c r="J1171" s="5">
        <f t="shared" si="18"/>
        <v>0.61077963555645354</v>
      </c>
      <c r="K1171" s="5">
        <f>MAX(Online_RAW!$L$2-Online_RAW!L1171,0)</f>
        <v>0</v>
      </c>
      <c r="L1171" s="5">
        <f>0.0039*(Online_RAW!M1171)</f>
        <v>46.0824</v>
      </c>
      <c r="M1171" s="10">
        <f>Online_RAW!$N$2-Online_RAW!N1171</f>
        <v>82.08826373626016</v>
      </c>
      <c r="N1171" s="5">
        <f>Online_RAW!C1171*60</f>
        <v>163.20652173913018</v>
      </c>
      <c r="O1171" s="5">
        <f>MAX(0, Online_RAW!D1171*60)</f>
        <v>16.735304347826101</v>
      </c>
      <c r="P1171" s="5">
        <f>_xlfn.IFNA(VLOOKUP(A1171,Sampling!$D$7:$E$14,2,FALSE),0)</f>
        <v>0</v>
      </c>
      <c r="Q1171">
        <f>_xlfn.IFNA(VLOOKUP(A1171,Refill!$D$6:$G$8,2,FALSE),0)</f>
        <v>0</v>
      </c>
    </row>
    <row r="1172" spans="1:17" x14ac:dyDescent="0.25">
      <c r="A1172" s="5">
        <f>ROUND((Online_RAW!B1172-General!$B$10)*24,3)</f>
        <v>19.5</v>
      </c>
      <c r="B1172" s="5">
        <f>General!$B$12+Online_ANA!K1172/1000+Online_ANA!L1172/1000+Online_ANA!M1172/1000/General!$B$22-SUM($P$2:P1172)/1000/General!$B$24+SUM($Q$2:Q1172)/1000/General!$B$24</f>
        <v>1.2018690828510916</v>
      </c>
      <c r="C1172" s="5">
        <f>Online_RAW!K1172</f>
        <v>25.975000000000001</v>
      </c>
      <c r="D1172" s="5">
        <f>Online_RAW!J1172</f>
        <v>1.42</v>
      </c>
      <c r="E1172" s="5">
        <f>(1-F1172/100-G1172/100)/(1-C1172/100-D1172/100-General!$B$17/100)</f>
        <v>0.99166845793967429</v>
      </c>
      <c r="F1172" s="5">
        <f>N1172*General!$B$14/(N1172+O1172)+O1172*100/(N1172+O1172)</f>
        <v>28.392833689311093</v>
      </c>
      <c r="G1172" s="5">
        <f>N1172*General!$B$15/(N1172+O1172)</f>
        <v>3.6165235510448944E-2</v>
      </c>
      <c r="H1172" s="5">
        <f>(N1172+O1172)*(1/General!$B$20)*((F1172/100)-E1172*(C1172/100))*1000/B1172</f>
        <v>176.04613073069487</v>
      </c>
      <c r="I1172" s="5">
        <f>(N1172+O1172)*(1/General!$B$20)*((D1172/100)*E1172-(G1172/100))*1000/B1172</f>
        <v>91.69076747948597</v>
      </c>
      <c r="J1172" s="5">
        <f t="shared" si="18"/>
        <v>0.5208337558963404</v>
      </c>
      <c r="K1172" s="5">
        <f>MAX(Online_RAW!$L$2-Online_RAW!L1172,0)</f>
        <v>0</v>
      </c>
      <c r="L1172" s="5">
        <f>0.0039*(Online_RAW!M1172)</f>
        <v>46.246199999999995</v>
      </c>
      <c r="M1172" s="10">
        <f>Online_RAW!$N$2-Online_RAW!N1172</f>
        <v>82.428942307689795</v>
      </c>
      <c r="N1172" s="5">
        <f>Online_RAW!C1172*60</f>
        <v>162.77139130434782</v>
      </c>
      <c r="O1172" s="5">
        <f>MAX(0, Online_RAW!D1172*60)</f>
        <v>17.259391304347798</v>
      </c>
      <c r="P1172" s="5">
        <f>_xlfn.IFNA(VLOOKUP(A1172,Sampling!$D$7:$E$14,2,FALSE),0)</f>
        <v>0</v>
      </c>
      <c r="Q1172">
        <f>_xlfn.IFNA(VLOOKUP(A1172,Refill!$D$6:$G$8,2,FALSE),0)</f>
        <v>0</v>
      </c>
    </row>
    <row r="1173" spans="1:17" x14ac:dyDescent="0.25">
      <c r="A1173" s="5">
        <f>ROUND((Online_RAW!B1173-General!$B$10)*24,3)</f>
        <v>19.516999999999999</v>
      </c>
      <c r="B1173" s="5">
        <f>General!$B$12+Online_ANA!K1173/1000+Online_ANA!L1173/1000+Online_ANA!M1173/1000/General!$B$22-SUM($P$2:P1173)/1000/General!$B$24+SUM($Q$2:Q1173)/1000/General!$B$24</f>
        <v>1.2022288797056147</v>
      </c>
      <c r="C1173" s="5">
        <f>Online_RAW!K1173</f>
        <v>26.052222222222198</v>
      </c>
      <c r="D1173" s="5">
        <f>Online_RAW!J1173</f>
        <v>1.43</v>
      </c>
      <c r="E1173" s="5">
        <f>(1-F1173/100-G1173/100)/(1-C1173/100-D1173/100-General!$B$17/100)</f>
        <v>0.99188102027549807</v>
      </c>
      <c r="F1173" s="5">
        <f>N1173*General!$B$14/(N1173+O1173)+O1173*100/(N1173+O1173)</f>
        <v>28.464042605873935</v>
      </c>
      <c r="G1173" s="5">
        <f>N1173*General!$B$15/(N1173+O1173)</f>
        <v>3.6129271411174786E-2</v>
      </c>
      <c r="H1173" s="5">
        <f>(N1173+O1173)*(1/General!$B$20)*((F1173/100)-E1173*(C1173/100))*1000/B1173</f>
        <v>175.38940276090531</v>
      </c>
      <c r="I1173" s="5">
        <f>(N1173+O1173)*(1/General!$B$20)*((D1173/100)*E1173-(G1173/100))*1000/B1173</f>
        <v>92.414272577607861</v>
      </c>
      <c r="J1173" s="5">
        <f t="shared" si="18"/>
        <v>0.52690910125048451</v>
      </c>
      <c r="K1173" s="5">
        <f>MAX(Online_RAW!$L$2-Online_RAW!L1173,0)</f>
        <v>0</v>
      </c>
      <c r="L1173" s="5">
        <f>0.0039*(Online_RAW!M1173)</f>
        <v>46.246199999999995</v>
      </c>
      <c r="M1173" s="10">
        <f>Online_RAW!$N$2-Online_RAW!N1173</f>
        <v>82.821120879119917</v>
      </c>
      <c r="N1173" s="5">
        <f>Online_RAW!C1173*60</f>
        <v>162.7252173913044</v>
      </c>
      <c r="O1173" s="5">
        <f>MAX(0, Online_RAW!D1173*60)</f>
        <v>17.433652173913018</v>
      </c>
      <c r="P1173" s="5">
        <f>_xlfn.IFNA(VLOOKUP(A1173,Sampling!$D$7:$E$14,2,FALSE),0)</f>
        <v>0</v>
      </c>
      <c r="Q1173">
        <f>_xlfn.IFNA(VLOOKUP(A1173,Refill!$D$6:$G$8,2,FALSE),0)</f>
        <v>0</v>
      </c>
    </row>
    <row r="1174" spans="1:17" x14ac:dyDescent="0.25">
      <c r="A1174" s="5">
        <f>ROUND((Online_RAW!B1174-General!$B$10)*24,3)</f>
        <v>19.533000000000001</v>
      </c>
      <c r="B1174" s="5">
        <f>General!$B$12+Online_ANA!K1174/1000+Online_ANA!L1174/1000+Online_ANA!M1174/1000/General!$B$22-SUM($P$2:P1174)/1000/General!$B$24+SUM($Q$2:Q1174)/1000/General!$B$24</f>
        <v>1.2025976204657709</v>
      </c>
      <c r="C1174" s="5">
        <f>Online_RAW!K1174</f>
        <v>26.178750000000001</v>
      </c>
      <c r="D1174" s="5">
        <f>Online_RAW!J1174</f>
        <v>1.43</v>
      </c>
      <c r="E1174" s="5">
        <f>(1-F1174/100-G1174/100)/(1-C1174/100-D1174/100-General!$B$17/100)</f>
        <v>0.99583875204457906</v>
      </c>
      <c r="F1174" s="5">
        <f>N1174*General!$B$14/(N1174+O1174)+O1174*100/(N1174+O1174)</f>
        <v>28.304669946110984</v>
      </c>
      <c r="G1174" s="5">
        <f>N1174*General!$B$15/(N1174+O1174)</f>
        <v>3.6209762653479298E-2</v>
      </c>
      <c r="H1174" s="5">
        <f>(N1174+O1174)*(1/General!$B$20)*((F1174/100)-E1174*(C1174/100))*1000/B1174</f>
        <v>149.18516279004504</v>
      </c>
      <c r="I1174" s="5">
        <f>(N1174+O1174)*(1/General!$B$20)*((D1174/100)*E1174-(G1174/100))*1000/B1174</f>
        <v>92.643581739395799</v>
      </c>
      <c r="J1174" s="5">
        <f t="shared" si="18"/>
        <v>0.62099728958822309</v>
      </c>
      <c r="K1174" s="5">
        <f>MAX(Online_RAW!$L$2-Online_RAW!L1174,0)</f>
        <v>0</v>
      </c>
      <c r="L1174" s="5">
        <f>0.0039*(Online_RAW!M1174)</f>
        <v>46.33460000000013</v>
      </c>
      <c r="M1174" s="10">
        <f>Online_RAW!$N$2-Online_RAW!N1174</f>
        <v>83.126692307690064</v>
      </c>
      <c r="N1174" s="5">
        <f>Online_RAW!C1174*60</f>
        <v>162.88513043478238</v>
      </c>
      <c r="O1174" s="5">
        <f>MAX(0, Online_RAW!D1174*60)</f>
        <v>17.049913043478242</v>
      </c>
      <c r="P1174" s="5">
        <f>_xlfn.IFNA(VLOOKUP(A1174,Sampling!$D$7:$E$14,2,FALSE),0)</f>
        <v>0</v>
      </c>
      <c r="Q1174">
        <f>_xlfn.IFNA(VLOOKUP(A1174,Refill!$D$6:$G$8,2,FALSE),0)</f>
        <v>0</v>
      </c>
    </row>
    <row r="1175" spans="1:17" x14ac:dyDescent="0.25">
      <c r="A1175" s="5">
        <f>ROUND((Online_RAW!B1175-General!$B$10)*24,3)</f>
        <v>19.55</v>
      </c>
      <c r="B1175" s="5">
        <f>General!$B$12+Online_ANA!K1175/1000+Online_ANA!L1175/1000+Online_ANA!M1175/1000/General!$B$22-SUM($P$2:P1175)/1000/General!$B$24+SUM($Q$2:Q1175)/1000/General!$B$24</f>
        <v>1.2029663681721925</v>
      </c>
      <c r="C1175" s="5">
        <f>Online_RAW!K1175</f>
        <v>26.17</v>
      </c>
      <c r="D1175" s="5">
        <f>Online_RAW!J1175</f>
        <v>1.44</v>
      </c>
      <c r="E1175" s="5">
        <f>(1-F1175/100-G1175/100)/(1-C1175/100-D1175/100-General!$B$17/100)</f>
        <v>0.99553305018264227</v>
      </c>
      <c r="F1175" s="5">
        <f>N1175*General!$B$14/(N1175+O1175)+O1175*100/(N1175+O1175)</f>
        <v>28.327923971950032</v>
      </c>
      <c r="G1175" s="5">
        <f>N1175*General!$B$15/(N1175+O1175)</f>
        <v>3.6198018195984831E-2</v>
      </c>
      <c r="H1175" s="5">
        <f>(N1175+O1175)*(1/General!$B$20)*((F1175/100)-E1175*(C1175/100))*1000/B1175</f>
        <v>151.96750503150048</v>
      </c>
      <c r="I1175" s="5">
        <f>(N1175+O1175)*(1/General!$B$20)*((D1175/100)*E1175-(G1175/100))*1000/B1175</f>
        <v>93.349974870375235</v>
      </c>
      <c r="J1175" s="5">
        <f t="shared" si="18"/>
        <v>0.61427589306691088</v>
      </c>
      <c r="K1175" s="5">
        <f>MAX(Online_RAW!$L$2-Online_RAW!L1175,0)</f>
        <v>0</v>
      </c>
      <c r="L1175" s="5">
        <f>0.0039*(Online_RAW!M1175)</f>
        <v>46.406099999999995</v>
      </c>
      <c r="M1175" s="10">
        <f>Online_RAW!$N$2-Online_RAW!N1175</f>
        <v>83.450692307689678</v>
      </c>
      <c r="N1175" s="5">
        <f>Online_RAW!C1175*60</f>
        <v>163.0048695652176</v>
      </c>
      <c r="O1175" s="5">
        <f>MAX(0, Online_RAW!D1175*60)</f>
        <v>17.120869565217422</v>
      </c>
      <c r="P1175" s="5">
        <f>_xlfn.IFNA(VLOOKUP(A1175,Sampling!$D$7:$E$14,2,FALSE),0)</f>
        <v>0</v>
      </c>
      <c r="Q1175">
        <f>_xlfn.IFNA(VLOOKUP(A1175,Refill!$D$6:$G$8,2,FALSE),0)</f>
        <v>0</v>
      </c>
    </row>
    <row r="1176" spans="1:17" x14ac:dyDescent="0.25">
      <c r="A1176" s="5">
        <f>ROUND((Online_RAW!B1176-General!$B$10)*24,3)</f>
        <v>19.567</v>
      </c>
      <c r="B1176" s="5">
        <f>General!$B$12+Online_ANA!K1176/1000+Online_ANA!L1176/1000+Online_ANA!M1176/1000/General!$B$22-SUM($P$2:P1176)/1000/General!$B$24+SUM($Q$2:Q1176)/1000/General!$B$24</f>
        <v>1.203381380098798</v>
      </c>
      <c r="C1176" s="5">
        <f>Online_RAW!K1176</f>
        <v>26.094999999999999</v>
      </c>
      <c r="D1176" s="5">
        <f>Online_RAW!J1176</f>
        <v>1.44</v>
      </c>
      <c r="E1176" s="5">
        <f>(1-F1176/100-G1176/100)/(1-C1176/100-D1176/100-General!$B$17/100)</f>
        <v>0.993307729669892</v>
      </c>
      <c r="F1176" s="5">
        <f>N1176*General!$B$14/(N1176+O1176)+O1176*100/(N1176+O1176)</f>
        <v>28.413597234399219</v>
      </c>
      <c r="G1176" s="5">
        <f>N1176*General!$B$15/(N1176+O1176)</f>
        <v>3.6154748871515541E-2</v>
      </c>
      <c r="H1176" s="5">
        <f>(N1176+O1176)*(1/General!$B$20)*((F1176/100)-E1176*(C1176/100))*1000/B1176</f>
        <v>166.48496489015361</v>
      </c>
      <c r="I1176" s="5">
        <f>(N1176+O1176)*(1/General!$B$20)*((D1176/100)*E1176-(G1176/100))*1000/B1176</f>
        <v>93.097927041636893</v>
      </c>
      <c r="J1176" s="5">
        <f t="shared" si="18"/>
        <v>0.55919720500324277</v>
      </c>
      <c r="K1176" s="5">
        <f>MAX(Online_RAW!$L$2-Online_RAW!L1176,0)</f>
        <v>0</v>
      </c>
      <c r="L1176" s="5">
        <f>0.0039*(Online_RAW!M1176)</f>
        <v>46.521800000000127</v>
      </c>
      <c r="M1176" s="10">
        <f>Online_RAW!$N$2-Online_RAW!N1176</f>
        <v>83.776942307689751</v>
      </c>
      <c r="N1176" s="5">
        <f>Online_RAW!C1176*60</f>
        <v>162.79472727272699</v>
      </c>
      <c r="O1176" s="5">
        <f>MAX(0, Online_RAW!D1176*60)</f>
        <v>17.314090909090922</v>
      </c>
      <c r="P1176" s="5">
        <f>_xlfn.IFNA(VLOOKUP(A1176,Sampling!$D$7:$E$14,2,FALSE),0)</f>
        <v>0</v>
      </c>
      <c r="Q1176">
        <f>_xlfn.IFNA(VLOOKUP(A1176,Refill!$D$6:$G$8,2,FALSE),0)</f>
        <v>0</v>
      </c>
    </row>
    <row r="1177" spans="1:17" x14ac:dyDescent="0.25">
      <c r="A1177" s="5">
        <f>ROUND((Online_RAW!B1177-General!$B$10)*24,3)</f>
        <v>19.582999999999998</v>
      </c>
      <c r="B1177" s="5">
        <f>General!$B$12+Online_ANA!K1177/1000+Online_ANA!L1177/1000+Online_ANA!M1177/1000/General!$B$22-SUM($P$2:P1177)/1000/General!$B$24+SUM($Q$2:Q1177)/1000/General!$B$24</f>
        <v>1.2037925534932932</v>
      </c>
      <c r="C1177" s="5">
        <f>Online_RAW!K1177</f>
        <v>26.085000000000001</v>
      </c>
      <c r="D1177" s="5">
        <f>Online_RAW!J1177</f>
        <v>1.45</v>
      </c>
      <c r="E1177" s="5">
        <f>(1-F1177/100-G1177/100)/(1-C1177/100-D1177/100-General!$B$17/100)</f>
        <v>0.99128638594365992</v>
      </c>
      <c r="F1177" s="5">
        <f>N1177*General!$B$14/(N1177+O1177)+O1177*100/(N1177+O1177)</f>
        <v>28.559272861187981</v>
      </c>
      <c r="G1177" s="5">
        <f>N1177*General!$B$15/(N1177+O1177)</f>
        <v>3.6081175322632338E-2</v>
      </c>
      <c r="H1177" s="5">
        <f>(N1177+O1177)*(1/General!$B$20)*((F1177/100)-E1177*(C1177/100))*1000/B1177</f>
        <v>180.15202378971324</v>
      </c>
      <c r="I1177" s="5">
        <f>(N1177+O1177)*(1/General!$B$20)*((D1177/100)*E1177-(G1177/100))*1000/B1177</f>
        <v>93.443589767614014</v>
      </c>
      <c r="J1177" s="5">
        <f t="shared" si="18"/>
        <v>0.51869297830752259</v>
      </c>
      <c r="K1177" s="5">
        <f>MAX(Online_RAW!$L$2-Online_RAW!L1177,0)</f>
        <v>0</v>
      </c>
      <c r="L1177" s="5">
        <f>0.0039*(Online_RAW!M1177)</f>
        <v>46.569899999999997</v>
      </c>
      <c r="M1177" s="10">
        <f>Online_RAW!$N$2-Online_RAW!N1177</f>
        <v>84.172692307689431</v>
      </c>
      <c r="N1177" s="5">
        <f>Online_RAW!C1177*60</f>
        <v>162.29869565217422</v>
      </c>
      <c r="O1177" s="5">
        <f>MAX(0, Online_RAW!D1177*60)</f>
        <v>17.627478260869562</v>
      </c>
      <c r="P1177" s="5">
        <f>_xlfn.IFNA(VLOOKUP(A1177,Sampling!$D$7:$E$14,2,FALSE),0)</f>
        <v>0</v>
      </c>
      <c r="Q1177">
        <f>_xlfn.IFNA(VLOOKUP(A1177,Refill!$D$6:$G$8,2,FALSE),0)</f>
        <v>0</v>
      </c>
    </row>
    <row r="1178" spans="1:17" x14ac:dyDescent="0.25">
      <c r="A1178" s="5">
        <f>ROUND((Online_RAW!B1178-General!$B$10)*24,3)</f>
        <v>19.600000000000001</v>
      </c>
      <c r="B1178" s="5">
        <f>General!$B$12+Online_ANA!K1178/1000+Online_ANA!L1178/1000+Online_ANA!M1178/1000/General!$B$22-SUM($P$2:P1178)/1000/General!$B$24+SUM($Q$2:Q1178)/1000/General!$B$24</f>
        <v>1.2041827581459812</v>
      </c>
      <c r="C1178" s="5">
        <f>Online_RAW!K1178</f>
        <v>26.173999999999999</v>
      </c>
      <c r="D1178" s="5">
        <f>Online_RAW!J1178</f>
        <v>1.45</v>
      </c>
      <c r="E1178" s="5">
        <f>(1-F1178/100-G1178/100)/(1-C1178/100-D1178/100-General!$B$17/100)</f>
        <v>0.99263789164380012</v>
      </c>
      <c r="F1178" s="5">
        <f>N1178*General!$B$14/(N1178+O1178)+O1178*100/(N1178+O1178)</f>
        <v>28.550261007662698</v>
      </c>
      <c r="G1178" s="5">
        <f>N1178*General!$B$15/(N1178+O1178)</f>
        <v>3.6085726763806718E-2</v>
      </c>
      <c r="H1178" s="5">
        <f>(N1178+O1178)*(1/General!$B$20)*((F1178/100)-E1178*(C1178/100))*1000/B1178</f>
        <v>171.23535594526942</v>
      </c>
      <c r="I1178" s="5">
        <f>(N1178+O1178)*(1/General!$B$20)*((D1178/100)*E1178-(G1178/100))*1000/B1178</f>
        <v>93.533750227452032</v>
      </c>
      <c r="J1178" s="5">
        <f t="shared" si="18"/>
        <v>0.54622919262858005</v>
      </c>
      <c r="K1178" s="5">
        <f>MAX(Online_RAW!$L$2-Online_RAW!L1178,0)</f>
        <v>0</v>
      </c>
      <c r="L1178" s="5">
        <f>0.0039*(Online_RAW!M1178)</f>
        <v>46.645949999999999</v>
      </c>
      <c r="M1178" s="10">
        <f>Online_RAW!$N$2-Online_RAW!N1178</f>
        <v>84.515120879119422</v>
      </c>
      <c r="N1178" s="5">
        <f>Online_RAW!C1178*60</f>
        <v>162.30199999999979</v>
      </c>
      <c r="O1178" s="5">
        <f>MAX(0, Online_RAW!D1178*60)</f>
        <v>17.60514285714288</v>
      </c>
      <c r="P1178" s="5">
        <f>_xlfn.IFNA(VLOOKUP(A1178,Sampling!$D$7:$E$14,2,FALSE),0)</f>
        <v>0</v>
      </c>
      <c r="Q1178">
        <f>_xlfn.IFNA(VLOOKUP(A1178,Refill!$D$6:$G$8,2,FALSE),0)</f>
        <v>0</v>
      </c>
    </row>
    <row r="1179" spans="1:17" x14ac:dyDescent="0.25">
      <c r="A1179" s="5">
        <f>ROUND((Online_RAW!B1179-General!$B$10)*24,3)</f>
        <v>19.617000000000001</v>
      </c>
      <c r="B1179" s="5">
        <f>General!$B$12+Online_ANA!K1179/1000+Online_ANA!L1179/1000+Online_ANA!M1179/1000/General!$B$22-SUM($P$2:P1179)/1000/General!$B$24+SUM($Q$2:Q1179)/1000/General!$B$24</f>
        <v>1.2043786952364128</v>
      </c>
      <c r="C1179" s="5">
        <f>Online_RAW!K1179</f>
        <v>26.347000000000001</v>
      </c>
      <c r="D1179" s="5">
        <f>Online_RAW!J1179</f>
        <v>1.4550000000000001</v>
      </c>
      <c r="E1179" s="5">
        <f>(1-F1179/100-G1179/100)/(1-C1179/100-D1179/100-General!$B$17/100)</f>
        <v>0.99584903151403026</v>
      </c>
      <c r="F1179" s="5">
        <f>N1179*General!$B$14/(N1179+O1179)+O1179*100/(N1179+O1179)</f>
        <v>28.496474946868027</v>
      </c>
      <c r="G1179" s="5">
        <f>N1179*General!$B$15/(N1179+O1179)</f>
        <v>3.6112891440975743E-2</v>
      </c>
      <c r="H1179" s="5">
        <f>(N1179+O1179)*(1/General!$B$20)*((F1179/100)-E1179*(C1179/100))*1000/B1179</f>
        <v>150.54408856924468</v>
      </c>
      <c r="I1179" s="5">
        <f>(N1179+O1179)*(1/General!$B$20)*((D1179/100)*E1179-(G1179/100))*1000/B1179</f>
        <v>94.161509093506822</v>
      </c>
      <c r="J1179" s="5">
        <f t="shared" si="18"/>
        <v>0.62547463662245384</v>
      </c>
      <c r="K1179" s="5">
        <f>MAX(Online_RAW!$L$2-Online_RAW!L1179,0)</f>
        <v>0</v>
      </c>
      <c r="L1179" s="5">
        <f>0.0039*(Online_RAW!M1179)</f>
        <v>46.645949999999999</v>
      </c>
      <c r="M1179" s="10">
        <f>Online_RAW!$N$2-Online_RAW!N1179</f>
        <v>84.728692307689926</v>
      </c>
      <c r="N1179" s="5">
        <f>Online_RAW!C1179*60</f>
        <v>162.428727272727</v>
      </c>
      <c r="O1179" s="5">
        <f>MAX(0, Online_RAW!D1179*60)</f>
        <v>17.483454545454538</v>
      </c>
      <c r="P1179" s="5">
        <f>_xlfn.IFNA(VLOOKUP(A1179,Sampling!$D$7:$E$14,2,FALSE),0)</f>
        <v>0</v>
      </c>
      <c r="Q1179">
        <f>_xlfn.IFNA(VLOOKUP(A1179,Refill!$D$6:$G$8,2,FALSE),0)</f>
        <v>0</v>
      </c>
    </row>
    <row r="1180" spans="1:17" x14ac:dyDescent="0.25">
      <c r="A1180" s="5">
        <f>ROUND((Online_RAW!B1180-General!$B$10)*24,3)</f>
        <v>19.632999999999999</v>
      </c>
      <c r="B1180" s="5">
        <f>General!$B$12+Online_ANA!K1180/1000+Online_ANA!L1180/1000+Online_ANA!M1180/1000/General!$B$22-SUM($P$2:P1180)/1000/General!$B$24+SUM($Q$2:Q1180)/1000/General!$B$24</f>
        <v>1.2048898521171469</v>
      </c>
      <c r="C1180" s="5">
        <f>Online_RAW!K1180</f>
        <v>26.424285714285698</v>
      </c>
      <c r="D1180" s="5">
        <f>Online_RAW!J1180</f>
        <v>1.46</v>
      </c>
      <c r="E1180" s="5">
        <f>(1-F1180/100-G1180/100)/(1-C1180/100-D1180/100-General!$B$17/100)</f>
        <v>0.99821244320778491</v>
      </c>
      <c r="F1180" s="5">
        <f>N1180*General!$B$14/(N1180+O1180)+O1180*100/(N1180+O1180)</f>
        <v>28.408958403085713</v>
      </c>
      <c r="G1180" s="5">
        <f>N1180*General!$B$15/(N1180+O1180)</f>
        <v>3.6157091715613272E-2</v>
      </c>
      <c r="H1180" s="5">
        <f>(N1180+O1180)*(1/General!$B$20)*((F1180/100)-E1180*(C1180/100))*1000/B1180</f>
        <v>135.44337859082165</v>
      </c>
      <c r="I1180" s="5">
        <f>(N1180+O1180)*(1/General!$B$20)*((D1180/100)*E1180-(G1180/100))*1000/B1180</f>
        <v>94.736891319824522</v>
      </c>
      <c r="J1180" s="5">
        <f t="shared" si="18"/>
        <v>0.69945753203652283</v>
      </c>
      <c r="K1180" s="5">
        <f>MAX(Online_RAW!$L$2-Online_RAW!L1180,0)</f>
        <v>0</v>
      </c>
      <c r="L1180" s="5">
        <f>0.0039*(Online_RAW!M1180)</f>
        <v>46.786349999999999</v>
      </c>
      <c r="M1180" s="10">
        <f>Online_RAW!$N$2-Online_RAW!N1180</f>
        <v>85.132817307689947</v>
      </c>
      <c r="N1180" s="5">
        <f>Online_RAW!C1180*60</f>
        <v>162.72490909090919</v>
      </c>
      <c r="O1180" s="5">
        <f>MAX(0, Online_RAW!D1180*60)</f>
        <v>17.295000000000002</v>
      </c>
      <c r="P1180" s="5">
        <f>_xlfn.IFNA(VLOOKUP(A1180,Sampling!$D$7:$E$14,2,FALSE),0)</f>
        <v>0</v>
      </c>
      <c r="Q1180">
        <f>_xlfn.IFNA(VLOOKUP(A1180,Refill!$D$6:$G$8,2,FALSE),0)</f>
        <v>0</v>
      </c>
    </row>
    <row r="1181" spans="1:17" x14ac:dyDescent="0.25">
      <c r="A1181" s="5">
        <f>ROUND((Online_RAW!B1181-General!$B$10)*24,3)</f>
        <v>19.649999999999999</v>
      </c>
      <c r="B1181" s="5">
        <f>General!$B$12+Online_ANA!K1181/1000+Online_ANA!L1181/1000+Online_ANA!M1181/1000/General!$B$22-SUM($P$2:P1181)/1000/General!$B$24+SUM($Q$2:Q1181)/1000/General!$B$24</f>
        <v>1.2051477321957795</v>
      </c>
      <c r="C1181" s="5">
        <f>Online_RAW!K1181</f>
        <v>26.281111111111102</v>
      </c>
      <c r="D1181" s="5">
        <f>Online_RAW!J1181</f>
        <v>1.4550000000000001</v>
      </c>
      <c r="E1181" s="5">
        <f>(1-F1181/100-G1181/100)/(1-C1181/100-D1181/100-General!$B$17/100)</f>
        <v>0.99215949182082042</v>
      </c>
      <c r="F1181" s="5">
        <f>N1181*General!$B$14/(N1181+O1181)+O1181*100/(N1181+O1181)</f>
        <v>28.695984374014493</v>
      </c>
      <c r="G1181" s="5">
        <f>N1181*General!$B$15/(N1181+O1181)</f>
        <v>3.6012129104033085E-2</v>
      </c>
      <c r="H1181" s="5">
        <f>(N1181+O1181)*(1/General!$B$20)*((F1181/100)-E1181*(C1181/100))*1000/B1181</f>
        <v>174.61107095094783</v>
      </c>
      <c r="I1181" s="5">
        <f>(N1181+O1181)*(1/General!$B$20)*((D1181/100)*E1181-(G1181/100))*1000/B1181</f>
        <v>93.775487949202727</v>
      </c>
      <c r="J1181" s="5">
        <f t="shared" si="18"/>
        <v>0.53705350662184737</v>
      </c>
      <c r="K1181" s="5">
        <f>MAX(Online_RAW!$L$2-Online_RAW!L1181,0)</f>
        <v>0</v>
      </c>
      <c r="L1181" s="5">
        <f>0.0039*(Online_RAW!M1181)</f>
        <v>46.786349999999999</v>
      </c>
      <c r="M1181" s="10">
        <f>Online_RAW!$N$2-Online_RAW!N1181</f>
        <v>85.413906593399588</v>
      </c>
      <c r="N1181" s="5">
        <f>Online_RAW!C1181*60</f>
        <v>162.0185454545454</v>
      </c>
      <c r="O1181" s="5">
        <f>MAX(0, Online_RAW!D1181*60)</f>
        <v>17.941428571428602</v>
      </c>
      <c r="P1181" s="5">
        <f>_xlfn.IFNA(VLOOKUP(A1181,Sampling!$D$7:$E$14,2,FALSE),0)</f>
        <v>0</v>
      </c>
      <c r="Q1181">
        <f>_xlfn.IFNA(VLOOKUP(A1181,Refill!$D$6:$G$8,2,FALSE),0)</f>
        <v>0</v>
      </c>
    </row>
    <row r="1182" spans="1:17" x14ac:dyDescent="0.25">
      <c r="A1182" s="5">
        <f>ROUND((Online_RAW!B1182-General!$B$10)*24,3)</f>
        <v>19.667000000000002</v>
      </c>
      <c r="B1182" s="5">
        <f>General!$B$12+Online_ANA!K1182/1000+Online_ANA!L1182/1000+Online_ANA!M1182/1000/General!$B$22-SUM($P$2:P1182)/1000/General!$B$24+SUM($Q$2:Q1182)/1000/General!$B$24</f>
        <v>1.2057336766329452</v>
      </c>
      <c r="C1182" s="5">
        <f>Online_RAW!K1182</f>
        <v>26.318461538461499</v>
      </c>
      <c r="D1182" s="5">
        <f>Online_RAW!J1182</f>
        <v>1.46</v>
      </c>
      <c r="E1182" s="5">
        <f>(1-F1182/100-G1182/100)/(1-C1182/100-D1182/100-General!$B$17/100)</f>
        <v>0.99097835570790649</v>
      </c>
      <c r="F1182" s="5">
        <f>N1182*General!$B$14/(N1182+O1182)+O1182*100/(N1182+O1182)</f>
        <v>28.822859229399377</v>
      </c>
      <c r="G1182" s="5">
        <f>N1182*General!$B$15/(N1182+O1182)</f>
        <v>3.5948050894242738E-2</v>
      </c>
      <c r="H1182" s="5">
        <f>(N1182+O1182)*(1/General!$B$20)*((F1182/100)-E1182*(C1182/100))*1000/B1182</f>
        <v>182.65393968730618</v>
      </c>
      <c r="I1182" s="5">
        <f>(N1182+O1182)*(1/General!$B$20)*((D1182/100)*E1182-(G1182/100))*1000/B1182</f>
        <v>93.989242993762204</v>
      </c>
      <c r="J1182" s="5">
        <f t="shared" si="18"/>
        <v>0.51457550357066917</v>
      </c>
      <c r="K1182" s="5">
        <f>MAX(Online_RAW!$L$2-Online_RAW!L1182,0)</f>
        <v>0</v>
      </c>
      <c r="L1182" s="5">
        <f>0.0039*(Online_RAW!M1182)</f>
        <v>46.967700000000001</v>
      </c>
      <c r="M1182" s="10">
        <f>Online_RAW!$N$2-Online_RAW!N1182</f>
        <v>85.854914529910275</v>
      </c>
      <c r="N1182" s="5">
        <f>Online_RAW!C1182*60</f>
        <v>161.7983478260868</v>
      </c>
      <c r="O1182" s="5">
        <f>MAX(0, Online_RAW!D1182*60)</f>
        <v>18.237391304347803</v>
      </c>
      <c r="P1182" s="5">
        <f>_xlfn.IFNA(VLOOKUP(A1182,Sampling!$D$7:$E$14,2,FALSE),0)</f>
        <v>0</v>
      </c>
      <c r="Q1182">
        <f>_xlfn.IFNA(VLOOKUP(A1182,Refill!$D$6:$G$8,2,FALSE),0)</f>
        <v>0</v>
      </c>
    </row>
    <row r="1183" spans="1:17" x14ac:dyDescent="0.25">
      <c r="A1183" s="5">
        <f>ROUND((Online_RAW!B1183-General!$B$10)*24,3)</f>
        <v>19.683</v>
      </c>
      <c r="B1183" s="5">
        <f>General!$B$12+Online_ANA!K1183/1000+Online_ANA!L1183/1000+Online_ANA!M1183/1000/General!$B$22-SUM($P$2:P1183)/1000/General!$B$24+SUM($Q$2:Q1183)/1000/General!$B$24</f>
        <v>1.2048862250529269</v>
      </c>
      <c r="C1183" s="5">
        <f>Online_RAW!K1183</f>
        <v>26.5372727272727</v>
      </c>
      <c r="D1183" s="5">
        <f>Online_RAW!J1183</f>
        <v>1.47</v>
      </c>
      <c r="E1183" s="5">
        <f>(1-F1183/100-G1183/100)/(1-C1183/100-D1183/100-General!$B$17/100)</f>
        <v>0.99758754489180312</v>
      </c>
      <c r="F1183" s="5">
        <f>N1183*General!$B$14/(N1183+O1183)+O1183*100/(N1183+O1183)</f>
        <v>28.576527946225937</v>
      </c>
      <c r="G1183" s="5">
        <f>N1183*General!$B$15/(N1183+O1183)</f>
        <v>3.6072460633219228E-2</v>
      </c>
      <c r="H1183" s="5">
        <f>(N1183+O1183)*(1/General!$B$20)*((F1183/100)-E1183*(C1183/100))*1000/B1183</f>
        <v>140.11920859436233</v>
      </c>
      <c r="I1183" s="5">
        <f>(N1183+O1183)*(1/General!$B$20)*((D1183/100)*E1183-(G1183/100))*1000/B1183</f>
        <v>95.291327624098471</v>
      </c>
      <c r="J1183" s="5">
        <f t="shared" si="18"/>
        <v>0.6800732646154305</v>
      </c>
      <c r="K1183" s="5">
        <f>MAX(Online_RAW!$L$2-Online_RAW!L1183,0)</f>
        <v>0</v>
      </c>
      <c r="L1183" s="5">
        <f>0.0039*(Online_RAW!M1183)</f>
        <v>46.967700000000001</v>
      </c>
      <c r="M1183" s="10">
        <f>Online_RAW!$N$2-Online_RAW!N1183</f>
        <v>84.931192307690253</v>
      </c>
      <c r="N1183" s="5">
        <f>Online_RAW!C1183*60</f>
        <v>162.249272727273</v>
      </c>
      <c r="O1183" s="5">
        <f>MAX(0, Online_RAW!D1183*60)</f>
        <v>17.665565217391322</v>
      </c>
      <c r="P1183" s="5">
        <f>_xlfn.IFNA(VLOOKUP(A1183,Sampling!$D$7:$E$14,2,FALSE),0)</f>
        <v>0</v>
      </c>
      <c r="Q1183">
        <f>_xlfn.IFNA(VLOOKUP(A1183,Refill!$D$6:$G$8,2,FALSE),0)</f>
        <v>0</v>
      </c>
    </row>
    <row r="1184" spans="1:17" x14ac:dyDescent="0.25">
      <c r="A1184" s="5">
        <f>ROUND((Online_RAW!B1184-General!$B$10)*24,3)</f>
        <v>19.7</v>
      </c>
      <c r="B1184" s="5">
        <f>General!$B$12+Online_ANA!K1184/1000+Online_ANA!L1184/1000+Online_ANA!M1184/1000/General!$B$22-SUM($P$2:P1184)/1000/General!$B$24+SUM($Q$2:Q1184)/1000/General!$B$24</f>
        <v>1.2050999485129545</v>
      </c>
      <c r="C1184" s="5">
        <f>Online_RAW!K1184</f>
        <v>26.495833333333302</v>
      </c>
      <c r="D1184" s="5">
        <f>Online_RAW!J1184</f>
        <v>1.47</v>
      </c>
      <c r="E1184" s="5">
        <f>(1-F1184/100-G1184/100)/(1-C1184/100-D1184/100-General!$B$17/100)</f>
        <v>0.99342928486955495</v>
      </c>
      <c r="F1184" s="5">
        <f>N1184*General!$B$14/(N1184+O1184)+O1184*100/(N1184+O1184)</f>
        <v>28.833055630761713</v>
      </c>
      <c r="G1184" s="5">
        <f>N1184*General!$B$15/(N1184+O1184)</f>
        <v>3.5942901196584991E-2</v>
      </c>
      <c r="H1184" s="5">
        <f>(N1184+O1184)*(1/General!$B$20)*((F1184/100)-E1184*(C1184/100))*1000/B1184</f>
        <v>167.2861172305717</v>
      </c>
      <c r="I1184" s="5">
        <f>(N1184+O1184)*(1/General!$B$20)*((D1184/100)*E1184-(G1184/100))*1000/B1184</f>
        <v>94.883225823702205</v>
      </c>
      <c r="J1184" s="5">
        <f t="shared" si="18"/>
        <v>0.56719127321799179</v>
      </c>
      <c r="K1184" s="5">
        <f>MAX(Online_RAW!$L$2-Online_RAW!L1184,0)</f>
        <v>0</v>
      </c>
      <c r="L1184" s="5">
        <f>0.0039*(Online_RAW!M1184)</f>
        <v>47.084699999999998</v>
      </c>
      <c r="M1184" s="10">
        <f>Online_RAW!$N$2-Online_RAW!N1184</f>
        <v>85.036620879120164</v>
      </c>
      <c r="N1184" s="5">
        <f>Online_RAW!C1184*60</f>
        <v>161.679</v>
      </c>
      <c r="O1184" s="5">
        <f>MAX(0, Online_RAW!D1184*60)</f>
        <v>18.249714285714301</v>
      </c>
      <c r="P1184" s="5">
        <f>_xlfn.IFNA(VLOOKUP(A1184,Sampling!$D$7:$E$14,2,FALSE),0)</f>
        <v>0</v>
      </c>
      <c r="Q1184">
        <f>_xlfn.IFNA(VLOOKUP(A1184,Refill!$D$6:$G$8,2,FALSE),0)</f>
        <v>0</v>
      </c>
    </row>
    <row r="1185" spans="1:17" x14ac:dyDescent="0.25">
      <c r="A1185" s="5">
        <f>ROUND((Online_RAW!B1185-General!$B$10)*24,3)</f>
        <v>19.716999999999999</v>
      </c>
      <c r="B1185" s="5">
        <f>General!$B$12+Online_ANA!K1185/1000+Online_ANA!L1185/1000+Online_ANA!M1185/1000/General!$B$22-SUM($P$2:P1185)/1000/General!$B$24+SUM($Q$2:Q1185)/1000/General!$B$24</f>
        <v>1.20555737780522</v>
      </c>
      <c r="C1185" s="5">
        <f>Online_RAW!K1185</f>
        <v>26.447500000000002</v>
      </c>
      <c r="D1185" s="5">
        <f>Online_RAW!J1185</f>
        <v>1.48</v>
      </c>
      <c r="E1185" s="5">
        <f>(1-F1185/100-G1185/100)/(1-C1185/100-D1185/100-General!$B$17/100)</f>
        <v>0.99119185070023674</v>
      </c>
      <c r="F1185" s="5">
        <f>N1185*General!$B$14/(N1185+O1185)+O1185*100/(N1185+O1185)</f>
        <v>28.955325280804395</v>
      </c>
      <c r="G1185" s="5">
        <f>N1185*General!$B$15/(N1185+O1185)</f>
        <v>3.5881148848078595E-2</v>
      </c>
      <c r="H1185" s="5">
        <f>(N1185+O1185)*(1/General!$B$20)*((F1185/100)-E1185*(C1185/100))*1000/B1185</f>
        <v>182.52226850091208</v>
      </c>
      <c r="I1185" s="5">
        <f>(N1185+O1185)*(1/General!$B$20)*((D1185/100)*E1185-(G1185/100))*1000/B1185</f>
        <v>95.303012552851044</v>
      </c>
      <c r="J1185" s="5">
        <f t="shared" si="18"/>
        <v>0.52214457630617717</v>
      </c>
      <c r="K1185" s="5">
        <f>MAX(Online_RAW!$L$2-Online_RAW!L1185,0)</f>
        <v>0</v>
      </c>
      <c r="L1185" s="5">
        <f>0.0039*(Online_RAW!M1185)</f>
        <v>47.188049999999997</v>
      </c>
      <c r="M1185" s="10">
        <f>Online_RAW!$N$2-Online_RAW!N1185</f>
        <v>85.42256730768986</v>
      </c>
      <c r="N1185" s="5">
        <f>Online_RAW!C1185*60</f>
        <v>161.4193043478264</v>
      </c>
      <c r="O1185" s="5">
        <f>MAX(0, Online_RAW!D1185*60)</f>
        <v>18.529565217391319</v>
      </c>
      <c r="P1185" s="5">
        <f>_xlfn.IFNA(VLOOKUP(A1185,Sampling!$D$7:$E$14,2,FALSE),0)</f>
        <v>0</v>
      </c>
      <c r="Q1185">
        <f>_xlfn.IFNA(VLOOKUP(A1185,Refill!$D$6:$G$8,2,FALSE),0)</f>
        <v>0</v>
      </c>
    </row>
    <row r="1186" spans="1:17" x14ac:dyDescent="0.25">
      <c r="A1186" s="5">
        <f>ROUND((Online_RAW!B1186-General!$B$10)*24,3)</f>
        <v>19.733000000000001</v>
      </c>
      <c r="B1186" s="5">
        <f>General!$B$12+Online_ANA!K1186/1000+Online_ANA!L1186/1000+Online_ANA!M1186/1000/General!$B$22-SUM($P$2:P1186)/1000/General!$B$24+SUM($Q$2:Q1186)/1000/General!$B$24</f>
        <v>1.2059421755116424</v>
      </c>
      <c r="C1186" s="5">
        <f>Online_RAW!K1186</f>
        <v>26.61</v>
      </c>
      <c r="D1186" s="5">
        <f>Online_RAW!J1186</f>
        <v>1.48</v>
      </c>
      <c r="E1186" s="5">
        <f>(1-F1186/100-G1186/100)/(1-C1186/100-D1186/100-General!$B$17/100)</f>
        <v>0.9956472320994223</v>
      </c>
      <c r="F1186" s="5">
        <f>N1186*General!$B$14/(N1186+O1186)+O1186*100/(N1186+O1186)</f>
        <v>28.797855759325671</v>
      </c>
      <c r="G1186" s="5">
        <f>N1186*General!$B$15/(N1186+O1186)</f>
        <v>3.5960678909431477E-2</v>
      </c>
      <c r="H1186" s="5">
        <f>(N1186+O1186)*(1/General!$B$20)*((F1186/100)-E1186*(C1186/100))*1000/B1186</f>
        <v>153.30536212273412</v>
      </c>
      <c r="I1186" s="5">
        <f>(N1186+O1186)*(1/General!$B$20)*((D1186/100)*E1186-(G1186/100))*1000/B1186</f>
        <v>95.669139986488574</v>
      </c>
      <c r="J1186" s="5">
        <f t="shared" si="18"/>
        <v>0.6240430123370192</v>
      </c>
      <c r="K1186" s="5">
        <f>MAX(Online_RAW!$L$2-Online_RAW!L1186,0)</f>
        <v>0</v>
      </c>
      <c r="L1186" s="5">
        <f>0.0039*(Online_RAW!M1186)</f>
        <v>47.238099999999868</v>
      </c>
      <c r="M1186" s="10">
        <f>Online_RAW!$N$2-Online_RAW!N1186</f>
        <v>85.787442307690071</v>
      </c>
      <c r="N1186" s="5">
        <f>Online_RAW!C1186*60</f>
        <v>161.71428571428601</v>
      </c>
      <c r="O1186" s="5">
        <f>MAX(0, Online_RAW!D1186*60)</f>
        <v>18.164727272727298</v>
      </c>
      <c r="P1186" s="5">
        <f>_xlfn.IFNA(VLOOKUP(A1186,Sampling!$D$7:$E$14,2,FALSE),0)</f>
        <v>0</v>
      </c>
      <c r="Q1186">
        <f>_xlfn.IFNA(VLOOKUP(A1186,Refill!$D$6:$G$8,2,FALSE),0)</f>
        <v>0</v>
      </c>
    </row>
    <row r="1187" spans="1:17" x14ac:dyDescent="0.25">
      <c r="A1187" s="5">
        <f>ROUND((Online_RAW!B1187-General!$B$10)*24,3)</f>
        <v>19.75</v>
      </c>
      <c r="B1187" s="5">
        <f>General!$B$12+Online_ANA!K1187/1000+Online_ANA!L1187/1000+Online_ANA!M1187/1000/General!$B$22-SUM($P$2:P1187)/1000/General!$B$24+SUM($Q$2:Q1187)/1000/General!$B$24</f>
        <v>1.2063619311691376</v>
      </c>
      <c r="C1187" s="5">
        <f>Online_RAW!K1187</f>
        <v>26.64</v>
      </c>
      <c r="D1187" s="5">
        <f>Online_RAW!J1187</f>
        <v>1.49</v>
      </c>
      <c r="E1187" s="5">
        <f>(1-F1187/100-G1187/100)/(1-C1187/100-D1187/100-General!$B$17/100)</f>
        <v>0.99357529354022522</v>
      </c>
      <c r="F1187" s="5">
        <f>N1187*General!$B$14/(N1187+O1187)+O1187*100/(N1187+O1187)</f>
        <v>28.985790277405844</v>
      </c>
      <c r="G1187" s="5">
        <f>N1187*General!$B$15/(N1187+O1187)</f>
        <v>3.5865762486158664E-2</v>
      </c>
      <c r="H1187" s="5">
        <f>(N1187+O1187)*(1/General!$B$20)*((F1187/100)-E1187*(C1187/100))*1000/B1187</f>
        <v>167.76186527294456</v>
      </c>
      <c r="I1187" s="5">
        <f>(N1187+O1187)*(1/General!$B$20)*((D1187/100)*E1187-(G1187/100))*1000/B1187</f>
        <v>96.284333338825107</v>
      </c>
      <c r="J1187" s="5">
        <f t="shared" si="18"/>
        <v>0.57393456601220305</v>
      </c>
      <c r="K1187" s="5">
        <f>MAX(Online_RAW!$L$2-Online_RAW!L1187,0)</f>
        <v>0</v>
      </c>
      <c r="L1187" s="5">
        <f>0.0039*(Online_RAW!M1187)</f>
        <v>47.369399999999999</v>
      </c>
      <c r="M1187" s="10">
        <f>Online_RAW!$N$2-Online_RAW!N1187</f>
        <v>86.101858974359857</v>
      </c>
      <c r="N1187" s="5">
        <f>Online_RAW!C1187*60</f>
        <v>161.59826086956539</v>
      </c>
      <c r="O1187" s="5">
        <f>MAX(0, Online_RAW!D1187*60)</f>
        <v>18.6273913043478</v>
      </c>
      <c r="P1187" s="5">
        <f>_xlfn.IFNA(VLOOKUP(A1187,Sampling!$D$7:$E$14,2,FALSE),0)</f>
        <v>0</v>
      </c>
      <c r="Q1187">
        <f>_xlfn.IFNA(VLOOKUP(A1187,Refill!$D$6:$G$8,2,FALSE),0)</f>
        <v>0</v>
      </c>
    </row>
    <row r="1188" spans="1:17" x14ac:dyDescent="0.25">
      <c r="A1188" s="5">
        <f>ROUND((Online_RAW!B1188-General!$B$10)*24,3)</f>
        <v>19.766999999999999</v>
      </c>
      <c r="B1188" s="5">
        <f>General!$B$12+Online_ANA!K1188/1000+Online_ANA!L1188/1000+Online_ANA!M1188/1000/General!$B$22-SUM($P$2:P1188)/1000/General!$B$24+SUM($Q$2:Q1188)/1000/General!$B$24</f>
        <v>1.2066897803105134</v>
      </c>
      <c r="C1188" s="5">
        <f>Online_RAW!K1188</f>
        <v>26.675000000000001</v>
      </c>
      <c r="D1188" s="5">
        <f>Online_RAW!J1188</f>
        <v>1.48</v>
      </c>
      <c r="E1188" s="5">
        <f>(1-F1188/100-G1188/100)/(1-C1188/100-D1188/100-General!$B$17/100)</f>
        <v>0.99296406195628217</v>
      </c>
      <c r="F1188" s="5">
        <f>N1188*General!$B$14/(N1188+O1188)+O1188*100/(N1188+O1188)</f>
        <v>29.054313725490211</v>
      </c>
      <c r="G1188" s="5">
        <f>N1188*General!$B$15/(N1188+O1188)</f>
        <v>3.5831154684095853E-2</v>
      </c>
      <c r="H1188" s="5">
        <f>(N1188+O1188)*(1/General!$B$20)*((F1188/100)-E1188*(C1188/100))*1000/B1188</f>
        <v>171.08588046685526</v>
      </c>
      <c r="I1188" s="5">
        <f>(N1188+O1188)*(1/General!$B$20)*((D1188/100)*E1188-(G1188/100))*1000/B1188</f>
        <v>95.557304246838996</v>
      </c>
      <c r="J1188" s="5">
        <f t="shared" si="18"/>
        <v>0.55853413493903992</v>
      </c>
      <c r="K1188" s="5">
        <f>MAX(Online_RAW!$L$2-Online_RAW!L1188,0)</f>
        <v>0</v>
      </c>
      <c r="L1188" s="5">
        <f>0.0039*(Online_RAW!M1188)</f>
        <v>47.381099999999996</v>
      </c>
      <c r="M1188" s="10">
        <f>Online_RAW!$N$2-Online_RAW!N1188</f>
        <v>86.446461538459516</v>
      </c>
      <c r="N1188" s="5">
        <f>Online_RAW!C1188*60</f>
        <v>161.47472727272699</v>
      </c>
      <c r="O1188" s="5">
        <f>MAX(0, Online_RAW!D1188*60)</f>
        <v>18.787090909090921</v>
      </c>
      <c r="P1188" s="5">
        <f>_xlfn.IFNA(VLOOKUP(A1188,Sampling!$D$7:$E$14,2,FALSE),0)</f>
        <v>0</v>
      </c>
      <c r="Q1188">
        <f>_xlfn.IFNA(VLOOKUP(A1188,Refill!$D$6:$G$8,2,FALSE),0)</f>
        <v>0</v>
      </c>
    </row>
    <row r="1189" spans="1:17" x14ac:dyDescent="0.25">
      <c r="A1189" s="5">
        <f>ROUND((Online_RAW!B1189-General!$B$10)*24,3)</f>
        <v>19.783000000000001</v>
      </c>
      <c r="B1189" s="5">
        <f>General!$B$12+Online_ANA!K1189/1000+Online_ANA!L1189/1000+Online_ANA!M1189/1000/General!$B$22-SUM($P$2:P1189)/1000/General!$B$24+SUM($Q$2:Q1189)/1000/General!$B$24</f>
        <v>1.2071509278816697</v>
      </c>
      <c r="C1189" s="5">
        <f>Online_RAW!K1189</f>
        <v>26.645</v>
      </c>
      <c r="D1189" s="5">
        <f>Online_RAW!J1189</f>
        <v>1.4950000000000001</v>
      </c>
      <c r="E1189" s="5">
        <f>(1-F1189/100-G1189/100)/(1-C1189/100-D1189/100-General!$B$17/100)</f>
        <v>0.99186700913764325</v>
      </c>
      <c r="F1189" s="5">
        <f>N1189*General!$B$14/(N1189+O1189)+O1189*100/(N1189+O1189)</f>
        <v>29.11781086305389</v>
      </c>
      <c r="G1189" s="5">
        <f>N1189*General!$B$15/(N1189+O1189)</f>
        <v>3.5799085422700057E-2</v>
      </c>
      <c r="H1189" s="5">
        <f>(N1189+O1189)*(1/General!$B$20)*((F1189/100)-E1189*(C1189/100))*1000/B1189</f>
        <v>178.96028643021151</v>
      </c>
      <c r="I1189" s="5">
        <f>(N1189+O1189)*(1/General!$B$20)*((D1189/100)*E1189-(G1189/100))*1000/B1189</f>
        <v>96.286179780757138</v>
      </c>
      <c r="J1189" s="5">
        <f t="shared" si="18"/>
        <v>0.5380309883349762</v>
      </c>
      <c r="K1189" s="5">
        <f>MAX(Online_RAW!$L$2-Online_RAW!L1189,0)</f>
        <v>0</v>
      </c>
      <c r="L1189" s="5">
        <f>0.0039*(Online_RAW!M1189)</f>
        <v>47.475674999999995</v>
      </c>
      <c r="M1189" s="10">
        <f>Online_RAW!$N$2-Online_RAW!N1189</f>
        <v>86.846025641019878</v>
      </c>
      <c r="N1189" s="5">
        <f>Online_RAW!C1189*60</f>
        <v>161.129727272727</v>
      </c>
      <c r="O1189" s="5">
        <f>MAX(0, Online_RAW!D1189*60)</f>
        <v>18.90808695652176</v>
      </c>
      <c r="P1189" s="5">
        <f>_xlfn.IFNA(VLOOKUP(A1189,Sampling!$D$7:$E$14,2,FALSE),0)</f>
        <v>0</v>
      </c>
      <c r="Q1189">
        <f>_xlfn.IFNA(VLOOKUP(A1189,Refill!$D$6:$G$8,2,FALSE),0)</f>
        <v>0</v>
      </c>
    </row>
    <row r="1190" spans="1:17" x14ac:dyDescent="0.25">
      <c r="A1190" s="5">
        <f>ROUND((Online_RAW!B1190-General!$B$10)*24,3)</f>
        <v>19.8</v>
      </c>
      <c r="B1190" s="5">
        <f>General!$B$12+Online_ANA!K1190/1000+Online_ANA!L1190/1000+Online_ANA!M1190/1000/General!$B$22-SUM($P$2:P1190)/1000/General!$B$24+SUM($Q$2:Q1190)/1000/General!$B$24</f>
        <v>1.2076091204657708</v>
      </c>
      <c r="C1190" s="5">
        <f>Online_RAW!K1190</f>
        <v>26.675000000000001</v>
      </c>
      <c r="D1190" s="5">
        <f>Online_RAW!J1190</f>
        <v>1.4950000000000001</v>
      </c>
      <c r="E1190" s="5">
        <f>(1-F1190/100-G1190/100)/(1-C1190/100-D1190/100-General!$B$17/100)</f>
        <v>0.99151859938304632</v>
      </c>
      <c r="F1190" s="5">
        <f>N1190*General!$B$14/(N1190+O1190)+O1190*100/(N1190+O1190)</f>
        <v>29.172469997403383</v>
      </c>
      <c r="G1190" s="5">
        <f>N1190*General!$B$15/(N1190+O1190)</f>
        <v>3.5771479799291225E-2</v>
      </c>
      <c r="H1190" s="5">
        <f>(N1190+O1190)*(1/General!$B$20)*((F1190/100)-E1190*(C1190/100))*1000/B1190</f>
        <v>180.96014448054456</v>
      </c>
      <c r="I1190" s="5">
        <f>(N1190+O1190)*(1/General!$B$20)*((D1190/100)*E1190-(G1190/100))*1000/B1190</f>
        <v>96.106984225742849</v>
      </c>
      <c r="J1190" s="5">
        <f t="shared" si="18"/>
        <v>0.53109475847083853</v>
      </c>
      <c r="K1190" s="5">
        <f>MAX(Online_RAW!$L$2-Online_RAW!L1190,0)</f>
        <v>0</v>
      </c>
      <c r="L1190" s="5">
        <f>0.0039*(Online_RAW!M1190)</f>
        <v>47.576099999999997</v>
      </c>
      <c r="M1190" s="10">
        <f>Online_RAW!$N$2-Online_RAW!N1190</f>
        <v>87.23599230769014</v>
      </c>
      <c r="N1190" s="5">
        <f>Online_RAW!C1190*60</f>
        <v>160.82165217391321</v>
      </c>
      <c r="O1190" s="5">
        <f>MAX(0, Online_RAW!D1190*60)</f>
        <v>19.010608695652202</v>
      </c>
      <c r="P1190" s="5">
        <f>_xlfn.IFNA(VLOOKUP(A1190,Sampling!$D$7:$E$14,2,FALSE),0)</f>
        <v>0</v>
      </c>
      <c r="Q1190">
        <f>_xlfn.IFNA(VLOOKUP(A1190,Refill!$D$6:$G$8,2,FALSE),0)</f>
        <v>0</v>
      </c>
    </row>
    <row r="1191" spans="1:17" x14ac:dyDescent="0.25">
      <c r="A1191" s="5">
        <f>ROUND((Online_RAW!B1191-General!$B$10)*24,3)</f>
        <v>19.817</v>
      </c>
      <c r="B1191" s="5">
        <f>General!$B$12+Online_ANA!K1191/1000+Online_ANA!L1191/1000+Online_ANA!M1191/1000/General!$B$22-SUM($P$2:P1191)/1000/General!$B$24+SUM($Q$2:Q1191)/1000/General!$B$24</f>
        <v>1.2080419745108071</v>
      </c>
      <c r="C1191" s="5">
        <f>Online_RAW!K1191</f>
        <v>26.807692307692299</v>
      </c>
      <c r="D1191" s="5">
        <f>Online_RAW!J1191</f>
        <v>1.5</v>
      </c>
      <c r="E1191" s="5">
        <f>(1-F1191/100-G1191/100)/(1-C1191/100-D1191/100-General!$B$17/100)</f>
        <v>0.99086646664467359</v>
      </c>
      <c r="F1191" s="5">
        <f>N1191*General!$B$14/(N1191+O1191)+O1191*100/(N1191+O1191)</f>
        <v>29.355557678114035</v>
      </c>
      <c r="G1191" s="5">
        <f>N1191*General!$B$15/(N1191+O1191)</f>
        <v>3.5679011273679784E-2</v>
      </c>
      <c r="H1191" s="5">
        <f>(N1191+O1191)*(1/General!$B$20)*((F1191/100)-E1191*(C1191/100))*1000/B1191</f>
        <v>185.91751113028121</v>
      </c>
      <c r="I1191" s="5">
        <f>(N1191+O1191)*(1/General!$B$20)*((D1191/100)*E1191-(G1191/100))*1000/B1191</f>
        <v>96.571205254708914</v>
      </c>
      <c r="J1191" s="5">
        <f t="shared" si="18"/>
        <v>0.51943038967984512</v>
      </c>
      <c r="K1191" s="5">
        <f>MAX(Online_RAW!$L$2-Online_RAW!L1191,0)</f>
        <v>0</v>
      </c>
      <c r="L1191" s="5">
        <f>0.0039*(Online_RAW!M1191)</f>
        <v>47.6541</v>
      </c>
      <c r="M1191" s="10">
        <f>Online_RAW!$N$2-Online_RAW!N1191</f>
        <v>87.622783216779681</v>
      </c>
      <c r="N1191" s="5">
        <f>Online_RAW!C1191*60</f>
        <v>160.78591304347799</v>
      </c>
      <c r="O1191" s="5">
        <f>MAX(0, Online_RAW!D1191*60)</f>
        <v>19.472347826086981</v>
      </c>
      <c r="P1191" s="5">
        <f>_xlfn.IFNA(VLOOKUP(A1191,Sampling!$D$7:$E$14,2,FALSE),0)</f>
        <v>0</v>
      </c>
      <c r="Q1191">
        <f>_xlfn.IFNA(VLOOKUP(A1191,Refill!$D$6:$G$8,2,FALSE),0)</f>
        <v>0</v>
      </c>
    </row>
    <row r="1192" spans="1:17" x14ac:dyDescent="0.25">
      <c r="A1192" s="5">
        <f>ROUND((Online_RAW!B1192-General!$B$10)*24,3)</f>
        <v>19.832999999999998</v>
      </c>
      <c r="B1192" s="5">
        <f>General!$B$12+Online_ANA!K1192/1000+Online_ANA!L1192/1000+Online_ANA!M1192/1000/General!$B$22-SUM($P$2:P1192)/1000/General!$B$24+SUM($Q$2:Q1192)/1000/General!$B$24</f>
        <v>1.2084034983454859</v>
      </c>
      <c r="C1192" s="5">
        <f>Online_RAW!K1192</f>
        <v>26.9033333333333</v>
      </c>
      <c r="D1192" s="5">
        <f>Online_RAW!J1192</f>
        <v>1.5</v>
      </c>
      <c r="E1192" s="5">
        <f>(1-F1192/100-G1192/100)/(1-C1192/100-D1192/100-General!$B$17/100)</f>
        <v>0.99399075112883373</v>
      </c>
      <c r="F1192" s="5">
        <f>N1192*General!$B$14/(N1192+O1192)+O1192*100/(N1192+O1192)</f>
        <v>29.227924200984219</v>
      </c>
      <c r="G1192" s="5">
        <f>N1192*General!$B$15/(N1192+O1192)</f>
        <v>3.5743472625765542E-2</v>
      </c>
      <c r="H1192" s="5">
        <f>(N1192+O1192)*(1/General!$B$20)*((F1192/100)-E1192*(C1192/100))*1000/B1192</f>
        <v>165.18687121819846</v>
      </c>
      <c r="I1192" s="5">
        <f>(N1192+O1192)*(1/General!$B$20)*((D1192/100)*E1192-(G1192/100))*1000/B1192</f>
        <v>96.686191532756126</v>
      </c>
      <c r="J1192" s="5">
        <f t="shared" si="18"/>
        <v>0.58531401932688409</v>
      </c>
      <c r="K1192" s="5">
        <f>MAX(Online_RAW!$L$2-Online_RAW!L1192,0)</f>
        <v>0</v>
      </c>
      <c r="L1192" s="5">
        <f>0.0039*(Online_RAW!M1192)</f>
        <v>47.704799999999999</v>
      </c>
      <c r="M1192" s="10">
        <f>Online_RAW!$N$2-Online_RAW!N1192</f>
        <v>87.961581196579573</v>
      </c>
      <c r="N1192" s="5">
        <f>Online_RAW!C1192*60</f>
        <v>160.80410526315779</v>
      </c>
      <c r="O1192" s="5">
        <f>MAX(0, Online_RAW!D1192*60)</f>
        <v>19.149428571428579</v>
      </c>
      <c r="P1192" s="5">
        <f>_xlfn.IFNA(VLOOKUP(A1192,Sampling!$D$7:$E$14,2,FALSE),0)</f>
        <v>0</v>
      </c>
      <c r="Q1192">
        <f>_xlfn.IFNA(VLOOKUP(A1192,Refill!$D$6:$G$8,2,FALSE),0)</f>
        <v>0</v>
      </c>
    </row>
    <row r="1193" spans="1:17" x14ac:dyDescent="0.25">
      <c r="A1193" s="5">
        <f>ROUND((Online_RAW!B1193-General!$B$10)*24,3)</f>
        <v>19.850000000000001</v>
      </c>
      <c r="B1193" s="5">
        <f>General!$B$12+Online_ANA!K1193/1000+Online_ANA!L1193/1000+Online_ANA!M1193/1000/General!$B$22-SUM($P$2:P1193)/1000/General!$B$24+SUM($Q$2:Q1193)/1000/General!$B$24</f>
        <v>1.2088533459499722</v>
      </c>
      <c r="C1193" s="5">
        <f>Online_RAW!K1193</f>
        <v>26.88</v>
      </c>
      <c r="D1193" s="5">
        <f>Online_RAW!J1193</f>
        <v>1.5049999999999999</v>
      </c>
      <c r="E1193" s="5">
        <f>(1-F1193/100-G1193/100)/(1-C1193/100-D1193/100-General!$B$17/100)</f>
        <v>0.99513647774685354</v>
      </c>
      <c r="F1193" s="5">
        <f>N1193*General!$B$14/(N1193+O1193)+O1193*100/(N1193+O1193)</f>
        <v>29.128095153847706</v>
      </c>
      <c r="G1193" s="5">
        <f>N1193*General!$B$15/(N1193+O1193)</f>
        <v>3.579389133644055E-2</v>
      </c>
      <c r="H1193" s="5">
        <f>(N1193+O1193)*(1/General!$B$20)*((F1193/100)-E1193*(C1193/100))*1000/B1193</f>
        <v>157.93435799506304</v>
      </c>
      <c r="I1193" s="5">
        <f>(N1193+O1193)*(1/General!$B$20)*((D1193/100)*E1193-(G1193/100))*1000/B1193</f>
        <v>97.057138987722894</v>
      </c>
      <c r="J1193" s="5">
        <f t="shared" si="18"/>
        <v>0.61454100437573478</v>
      </c>
      <c r="K1193" s="5">
        <f>MAX(Online_RAW!$L$2-Online_RAW!L1193,0)</f>
        <v>0</v>
      </c>
      <c r="L1193" s="5">
        <f>0.0039*(Online_RAW!M1193)</f>
        <v>47.815299999999866</v>
      </c>
      <c r="M1193" s="10">
        <f>Online_RAW!$N$2-Online_RAW!N1193</f>
        <v>88.331470085469846</v>
      </c>
      <c r="N1193" s="5">
        <f>Online_RAW!C1193*60</f>
        <v>160.97399999999999</v>
      </c>
      <c r="O1193" s="5">
        <f>MAX(0, Online_RAW!D1193*60)</f>
        <v>18.915913043478238</v>
      </c>
      <c r="P1193" s="5">
        <f>_xlfn.IFNA(VLOOKUP(A1193,Sampling!$D$7:$E$14,2,FALSE),0)</f>
        <v>0</v>
      </c>
      <c r="Q1193">
        <f>_xlfn.IFNA(VLOOKUP(A1193,Refill!$D$6:$G$8,2,FALSE),0)</f>
        <v>0</v>
      </c>
    </row>
    <row r="1194" spans="1:17" x14ac:dyDescent="0.25">
      <c r="A1194" s="5">
        <f>ROUND((Online_RAW!B1194-General!$B$10)*24,3)</f>
        <v>19.867000000000001</v>
      </c>
      <c r="B1194" s="5">
        <f>General!$B$12+Online_ANA!K1194/1000+Online_ANA!L1194/1000+Online_ANA!M1194/1000/General!$B$22-SUM($P$2:P1194)/1000/General!$B$24+SUM($Q$2:Q1194)/1000/General!$B$24</f>
        <v>1.2092380424841191</v>
      </c>
      <c r="C1194" s="5">
        <f>Online_RAW!K1194</f>
        <v>26.85</v>
      </c>
      <c r="D1194" s="5">
        <f>Online_RAW!J1194</f>
        <v>1.5133333333333301</v>
      </c>
      <c r="E1194" s="5">
        <f>(1-F1194/100-G1194/100)/(1-C1194/100-D1194/100-General!$B$17/100)</f>
        <v>0.99223313055944928</v>
      </c>
      <c r="F1194" s="5">
        <f>N1194*General!$B$14/(N1194+O1194)+O1194*100/(N1194+O1194)</f>
        <v>29.31335728891856</v>
      </c>
      <c r="G1194" s="5">
        <f>N1194*General!$B$15/(N1194+O1194)</f>
        <v>3.5700324601556283E-2</v>
      </c>
      <c r="H1194" s="5">
        <f>(N1194+O1194)*(1/General!$B$20)*((F1194/100)-E1194*(C1194/100))*1000/B1194</f>
        <v>177.70136041626884</v>
      </c>
      <c r="I1194" s="5">
        <f>(N1194+O1194)*(1/General!$B$20)*((D1194/100)*E1194-(G1194/100))*1000/B1194</f>
        <v>97.492024207910305</v>
      </c>
      <c r="J1194" s="5">
        <f t="shared" si="18"/>
        <v>0.54862846282962252</v>
      </c>
      <c r="K1194" s="5">
        <f>MAX(Online_RAW!$L$2-Online_RAW!L1194,0)</f>
        <v>0</v>
      </c>
      <c r="L1194" s="5">
        <f>0.0039*(Online_RAW!M1194)</f>
        <v>47.868600000000001</v>
      </c>
      <c r="M1194" s="10">
        <f>Online_RAW!$N$2-Online_RAW!N1194</f>
        <v>88.692692307689867</v>
      </c>
      <c r="N1194" s="5">
        <f>Online_RAW!C1194*60</f>
        <v>160.88452173913021</v>
      </c>
      <c r="O1194" s="5">
        <f>MAX(0, Online_RAW!D1194*60)</f>
        <v>19.376608695652202</v>
      </c>
      <c r="P1194" s="5">
        <f>_xlfn.IFNA(VLOOKUP(A1194,Sampling!$D$7:$E$14,2,FALSE),0)</f>
        <v>0</v>
      </c>
      <c r="Q1194">
        <f>_xlfn.IFNA(VLOOKUP(A1194,Refill!$D$6:$G$8,2,FALSE),0)</f>
        <v>0</v>
      </c>
    </row>
    <row r="1195" spans="1:17" x14ac:dyDescent="0.25">
      <c r="A1195" s="5">
        <f>ROUND((Online_RAW!B1195-General!$B$10)*24,3)</f>
        <v>19.882999999999999</v>
      </c>
      <c r="B1195" s="5">
        <f>General!$B$12+Online_ANA!K1195/1000+Online_ANA!L1195/1000+Online_ANA!M1195/1000/General!$B$22-SUM($P$2:P1195)/1000/General!$B$24+SUM($Q$2:Q1195)/1000/General!$B$24</f>
        <v>1.2096866335391652</v>
      </c>
      <c r="C1195" s="5">
        <f>Online_RAW!K1195</f>
        <v>26.89</v>
      </c>
      <c r="D1195" s="5">
        <f>Online_RAW!J1195</f>
        <v>1.5049999999999999</v>
      </c>
      <c r="E1195" s="5">
        <f>(1-F1195/100-G1195/100)/(1-C1195/100-D1195/100-General!$B$17/100)</f>
        <v>0.99313356527789942</v>
      </c>
      <c r="F1195" s="5">
        <f>N1195*General!$B$14/(N1195+O1195)+O1195*100/(N1195+O1195)</f>
        <v>29.280675481918102</v>
      </c>
      <c r="G1195" s="5">
        <f>N1195*General!$B$15/(N1195+O1195)</f>
        <v>3.5716830564687829E-2</v>
      </c>
      <c r="H1195" s="5">
        <f>(N1195+O1195)*(1/General!$B$20)*((F1195/100)-E1195*(C1195/100))*1000/B1195</f>
        <v>171.0827224197954</v>
      </c>
      <c r="I1195" s="5">
        <f>(N1195+O1195)*(1/General!$B$20)*((D1195/100)*E1195-(G1195/100))*1000/B1195</f>
        <v>96.920611250013806</v>
      </c>
      <c r="J1195" s="5">
        <f t="shared" si="18"/>
        <v>0.56651314568278954</v>
      </c>
      <c r="K1195" s="5">
        <f>MAX(Online_RAW!$L$2-Online_RAW!L1195,0)</f>
        <v>0</v>
      </c>
      <c r="L1195" s="5">
        <f>0.0039*(Online_RAW!M1195)</f>
        <v>47.972924999999996</v>
      </c>
      <c r="M1195" s="10">
        <f>Online_RAW!$N$2-Online_RAW!N1195</f>
        <v>89.067942307689918</v>
      </c>
      <c r="N1195" s="5">
        <f>Online_RAW!C1195*60</f>
        <v>160.83521739130441</v>
      </c>
      <c r="O1195" s="5">
        <f>MAX(0, Online_RAW!D1195*60)</f>
        <v>19.2873913043478</v>
      </c>
      <c r="P1195" s="5">
        <f>_xlfn.IFNA(VLOOKUP(A1195,Sampling!$D$7:$E$14,2,FALSE),0)</f>
        <v>0</v>
      </c>
      <c r="Q1195">
        <f>_xlfn.IFNA(VLOOKUP(A1195,Refill!$D$6:$G$8,2,FALSE),0)</f>
        <v>0</v>
      </c>
    </row>
    <row r="1196" spans="1:17" x14ac:dyDescent="0.25">
      <c r="A1196" s="5">
        <f>ROUND((Online_RAW!B1196-General!$B$10)*24,3)</f>
        <v>19.899999999999999</v>
      </c>
      <c r="B1196" s="5">
        <f>General!$B$12+Online_ANA!K1196/1000+Online_ANA!L1196/1000+Online_ANA!M1196/1000/General!$B$22-SUM($P$2:P1196)/1000/General!$B$24+SUM($Q$2:Q1196)/1000/General!$B$24</f>
        <v>1.2100848945738254</v>
      </c>
      <c r="C1196" s="5">
        <f>Online_RAW!K1196</f>
        <v>26.95</v>
      </c>
      <c r="D1196" s="5">
        <f>Online_RAW!J1196</f>
        <v>1.5</v>
      </c>
      <c r="E1196" s="5">
        <f>(1-F1196/100-G1196/100)/(1-C1196/100-D1196/100-General!$B$17/100)</f>
        <v>0.99280889650806536</v>
      </c>
      <c r="F1196" s="5">
        <f>N1196*General!$B$14/(N1196+O1196)+O1196*100/(N1196+O1196)</f>
        <v>29.358426665085108</v>
      </c>
      <c r="G1196" s="5">
        <f>N1196*General!$B$15/(N1196+O1196)</f>
        <v>3.5677562290361058E-2</v>
      </c>
      <c r="H1196" s="5">
        <f>(N1196+O1196)*(1/General!$B$20)*((F1196/100)-E1196*(C1196/100))*1000/B1196</f>
        <v>172.63805194376008</v>
      </c>
      <c r="I1196" s="5">
        <f>(N1196+O1196)*(1/General!$B$20)*((D1196/100)*E1196-(G1196/100))*1000/B1196</f>
        <v>96.431093503859614</v>
      </c>
      <c r="J1196" s="5">
        <f t="shared" si="18"/>
        <v>0.55857380466314444</v>
      </c>
      <c r="K1196" s="5">
        <f>MAX(Online_RAW!$L$2-Online_RAW!L1196,0)</f>
        <v>0</v>
      </c>
      <c r="L1196" s="5">
        <f>0.0039*(Online_RAW!M1196)</f>
        <v>48.028500000000001</v>
      </c>
      <c r="M1196" s="10">
        <f>Online_RAW!$N$2-Online_RAW!N1196</f>
        <v>89.441470085469518</v>
      </c>
      <c r="N1196" s="5">
        <f>Online_RAW!C1196*60</f>
        <v>160.49509090909081</v>
      </c>
      <c r="O1196" s="5">
        <f>MAX(0, Online_RAW!D1196*60)</f>
        <v>19.444434782608681</v>
      </c>
      <c r="P1196" s="5">
        <f>_xlfn.IFNA(VLOOKUP(A1196,Sampling!$D$7:$E$14,2,FALSE),0)</f>
        <v>0</v>
      </c>
      <c r="Q1196">
        <f>_xlfn.IFNA(VLOOKUP(A1196,Refill!$D$6:$G$8,2,FALSE),0)</f>
        <v>0</v>
      </c>
    </row>
    <row r="1197" spans="1:17" x14ac:dyDescent="0.25">
      <c r="A1197" s="5">
        <f>ROUND((Online_RAW!B1197-General!$B$10)*24,3)</f>
        <v>19.917000000000002</v>
      </c>
      <c r="B1197" s="5">
        <f>General!$B$12+Online_ANA!K1197/1000+Online_ANA!L1197/1000+Online_ANA!M1197/1000/General!$B$22-SUM($P$2:P1197)/1000/General!$B$24+SUM($Q$2:Q1197)/1000/General!$B$24</f>
        <v>1.2105171553281557</v>
      </c>
      <c r="C1197" s="5">
        <f>Online_RAW!K1197</f>
        <v>26.93</v>
      </c>
      <c r="D1197" s="5">
        <f>Online_RAW!J1197</f>
        <v>1.51</v>
      </c>
      <c r="E1197" s="5">
        <f>(1-F1197/100-G1197/100)/(1-C1197/100-D1197/100-General!$B$17/100)</f>
        <v>0.99065396595514754</v>
      </c>
      <c r="F1197" s="5">
        <f>N1197*General!$B$14/(N1197+O1197)+O1197*100/(N1197+O1197)</f>
        <v>29.501845418326713</v>
      </c>
      <c r="G1197" s="5">
        <f>N1197*General!$B$15/(N1197+O1197)</f>
        <v>3.5605128576602675E-2</v>
      </c>
      <c r="H1197" s="5">
        <f>(N1197+O1197)*(1/General!$B$20)*((F1197/100)-E1197*(C1197/100))*1000/B1197</f>
        <v>187.38402050365349</v>
      </c>
      <c r="I1197" s="5">
        <f>(N1197+O1197)*(1/General!$B$20)*((D1197/100)*E1197-(G1197/100))*1000/B1197</f>
        <v>96.911731372977641</v>
      </c>
      <c r="J1197" s="5">
        <f t="shared" si="18"/>
        <v>0.51718247432463493</v>
      </c>
      <c r="K1197" s="5">
        <f>MAX(Online_RAW!$L$2-Online_RAW!L1197,0)</f>
        <v>0</v>
      </c>
      <c r="L1197" s="5">
        <f>0.0039*(Online_RAW!M1197)</f>
        <v>48.127299999999863</v>
      </c>
      <c r="M1197" s="10">
        <f>Online_RAW!$N$2-Online_RAW!N1197</f>
        <v>89.804942307689998</v>
      </c>
      <c r="N1197" s="5">
        <f>Online_RAW!C1197*60</f>
        <v>160.2811304347824</v>
      </c>
      <c r="O1197" s="5">
        <f>MAX(0, Online_RAW!D1197*60)</f>
        <v>19.784086956521758</v>
      </c>
      <c r="P1197" s="5">
        <f>_xlfn.IFNA(VLOOKUP(A1197,Sampling!$D$7:$E$14,2,FALSE),0)</f>
        <v>0</v>
      </c>
      <c r="Q1197">
        <f>_xlfn.IFNA(VLOOKUP(A1197,Refill!$D$6:$G$8,2,FALSE),0)</f>
        <v>0</v>
      </c>
    </row>
    <row r="1198" spans="1:17" x14ac:dyDescent="0.25">
      <c r="A1198" s="5">
        <f>ROUND((Online_RAW!B1198-General!$B$10)*24,3)</f>
        <v>19.933</v>
      </c>
      <c r="B1198" s="5">
        <f>General!$B$12+Online_ANA!K1198/1000+Online_ANA!L1198/1000+Online_ANA!M1198/1000/General!$B$22-SUM($P$2:P1198)/1000/General!$B$24+SUM($Q$2:Q1198)/1000/General!$B$24</f>
        <v>1.2108923846859538</v>
      </c>
      <c r="C1198" s="5">
        <f>Online_RAW!K1198</f>
        <v>26.989000000000001</v>
      </c>
      <c r="D1198" s="5">
        <f>Online_RAW!J1198</f>
        <v>1.5149999999999999</v>
      </c>
      <c r="E1198" s="5">
        <f>(1-F1198/100-G1198/100)/(1-C1198/100-D1198/100-General!$B$17/100)</f>
        <v>0.99074450599654906</v>
      </c>
      <c r="F1198" s="5">
        <f>N1198*General!$B$14/(N1198+O1198)+O1198*100/(N1198+O1198)</f>
        <v>29.558841983471265</v>
      </c>
      <c r="G1198" s="5">
        <f>N1198*General!$B$15/(N1198+O1198)</f>
        <v>3.5576342432590273E-2</v>
      </c>
      <c r="H1198" s="5">
        <f>(N1198+O1198)*(1/General!$B$20)*((F1198/100)-E1198*(C1198/100))*1000/B1198</f>
        <v>186.85586965042182</v>
      </c>
      <c r="I1198" s="5">
        <f>(N1198+O1198)*(1/General!$B$20)*((D1198/100)*E1198-(G1198/100))*1000/B1198</f>
        <v>97.111344703575995</v>
      </c>
      <c r="J1198" s="5">
        <f t="shared" si="18"/>
        <v>0.51971257250444514</v>
      </c>
      <c r="K1198" s="5">
        <f>MAX(Online_RAW!$L$2-Online_RAW!L1198,0)</f>
        <v>0</v>
      </c>
      <c r="L1198" s="5">
        <f>0.0039*(Online_RAW!M1198)</f>
        <v>48.192299999999996</v>
      </c>
      <c r="M1198" s="10">
        <f>Online_RAW!$N$2-Online_RAW!N1198</f>
        <v>90.143092307689585</v>
      </c>
      <c r="N1198" s="5">
        <f>Online_RAW!C1198*60</f>
        <v>159.9703636363638</v>
      </c>
      <c r="O1198" s="5">
        <f>MAX(0, Online_RAW!D1198*60)</f>
        <v>19.891142857142878</v>
      </c>
      <c r="P1198" s="5">
        <f>_xlfn.IFNA(VLOOKUP(A1198,Sampling!$D$7:$E$14,2,FALSE),0)</f>
        <v>0</v>
      </c>
      <c r="Q1198">
        <f>_xlfn.IFNA(VLOOKUP(A1198,Refill!$D$6:$G$8,2,FALSE),0)</f>
        <v>0</v>
      </c>
    </row>
    <row r="1199" spans="1:17" x14ac:dyDescent="0.25">
      <c r="A1199" s="5">
        <f>ROUND((Online_RAW!B1199-General!$B$10)*24,3)</f>
        <v>19.95</v>
      </c>
      <c r="B1199" s="5">
        <f>General!$B$12+Online_ANA!K1199/1000+Online_ANA!L1199/1000+Online_ANA!M1199/1000/General!$B$22-SUM($P$2:P1199)/1000/General!$B$24+SUM($Q$2:Q1199)/1000/General!$B$24</f>
        <v>1.2113547822672754</v>
      </c>
      <c r="C1199" s="5">
        <f>Online_RAW!K1199</f>
        <v>27.107777777777802</v>
      </c>
      <c r="D1199" s="5">
        <f>Online_RAW!J1199</f>
        <v>1.52</v>
      </c>
      <c r="E1199" s="5">
        <f>(1-F1199/100-G1199/100)/(1-C1199/100-D1199/100-General!$B$17/100)</f>
        <v>0.99183940705517881</v>
      </c>
      <c r="F1199" s="5">
        <f>N1199*General!$B$14/(N1199+O1199)+O1199*100/(N1199+O1199)</f>
        <v>29.603825089107175</v>
      </c>
      <c r="G1199" s="5">
        <f>N1199*General!$B$15/(N1199+O1199)</f>
        <v>3.5553623692370112E-2</v>
      </c>
      <c r="H1199" s="5">
        <f>(N1199+O1199)*(1/General!$B$20)*((F1199/100)-E1199*(C1199/100))*1000/B1199</f>
        <v>180.18835073694598</v>
      </c>
      <c r="I1199" s="5">
        <f>(N1199+O1199)*(1/General!$B$20)*((D1199/100)*E1199-(G1199/100))*1000/B1199</f>
        <v>97.614726383613728</v>
      </c>
      <c r="J1199" s="5">
        <f t="shared" si="18"/>
        <v>0.54173716549589745</v>
      </c>
      <c r="K1199" s="5">
        <f>MAX(Online_RAW!$L$2-Online_RAW!L1199,0)</f>
        <v>0</v>
      </c>
      <c r="L1199" s="5">
        <f>0.0039*(Online_RAW!M1199)</f>
        <v>48.297599999999996</v>
      </c>
      <c r="M1199" s="10">
        <f>Online_RAW!$N$2-Online_RAW!N1199</f>
        <v>90.532328671330106</v>
      </c>
      <c r="N1199" s="5">
        <f>Online_RAW!C1199*60</f>
        <v>160.03304347826102</v>
      </c>
      <c r="O1199" s="5">
        <f>MAX(0, Online_RAW!D1199*60)</f>
        <v>20.01391304347824</v>
      </c>
      <c r="P1199" s="5">
        <f>_xlfn.IFNA(VLOOKUP(A1199,Sampling!$D$7:$E$14,2,FALSE),0)</f>
        <v>0</v>
      </c>
      <c r="Q1199">
        <f>_xlfn.IFNA(VLOOKUP(A1199,Refill!$D$6:$G$8,2,FALSE),0)</f>
        <v>0</v>
      </c>
    </row>
    <row r="1200" spans="1:17" x14ac:dyDescent="0.25">
      <c r="A1200" s="5">
        <f>ROUND((Online_RAW!B1200-General!$B$10)*24,3)</f>
        <v>19.966999999999999</v>
      </c>
      <c r="B1200" s="5">
        <f>General!$B$12+Online_ANA!K1200/1000+Online_ANA!L1200/1000+Online_ANA!M1200/1000/General!$B$22-SUM($P$2:P1200)/1000/General!$B$24+SUM($Q$2:Q1200)/1000/General!$B$24</f>
        <v>1.2117273773465043</v>
      </c>
      <c r="C1200" s="5">
        <f>Online_RAW!K1200</f>
        <v>27.164999999999999</v>
      </c>
      <c r="D1200" s="5">
        <f>Online_RAW!J1200</f>
        <v>1.52</v>
      </c>
      <c r="E1200" s="5">
        <f>(1-F1200/100-G1200/100)/(1-C1200/100-D1200/100-General!$B$17/100)</f>
        <v>0.9929201269377359</v>
      </c>
      <c r="F1200" s="5">
        <f>N1200*General!$B$14/(N1200+O1200)+O1200*100/(N1200+O1200)</f>
        <v>29.583966395178415</v>
      </c>
      <c r="G1200" s="5">
        <f>N1200*General!$B$15/(N1200+O1200)</f>
        <v>3.5563653335768476E-2</v>
      </c>
      <c r="H1200" s="5">
        <f>(N1200+O1200)*(1/General!$B$20)*((F1200/100)-E1200*(C1200/100))*1000/B1200</f>
        <v>173.03788463553755</v>
      </c>
      <c r="I1200" s="5">
        <f>(N1200+O1200)*(1/General!$B$20)*((D1200/100)*E1200-(G1200/100))*1000/B1200</f>
        <v>97.653451815101391</v>
      </c>
      <c r="J1200" s="5">
        <f t="shared" si="18"/>
        <v>0.5643472354090826</v>
      </c>
      <c r="K1200" s="5">
        <f>MAX(Online_RAW!$L$2-Online_RAW!L1200,0)</f>
        <v>0</v>
      </c>
      <c r="L1200" s="5">
        <f>0.0039*(Online_RAW!M1200)</f>
        <v>48.356099999999998</v>
      </c>
      <c r="M1200" s="10">
        <f>Online_RAW!$N$2-Online_RAW!N1200</f>
        <v>90.874692307689656</v>
      </c>
      <c r="N1200" s="5">
        <f>Online_RAW!C1200*60</f>
        <v>160.01347826086982</v>
      </c>
      <c r="O1200" s="5">
        <f>MAX(0, Online_RAW!D1200*60)</f>
        <v>19.9606956521739</v>
      </c>
      <c r="P1200" s="5">
        <f>_xlfn.IFNA(VLOOKUP(A1200,Sampling!$D$7:$E$14,2,FALSE),0)</f>
        <v>0</v>
      </c>
      <c r="Q1200">
        <f>_xlfn.IFNA(VLOOKUP(A1200,Refill!$D$6:$G$8,2,FALSE),0)</f>
        <v>0</v>
      </c>
    </row>
    <row r="1201" spans="1:17" x14ac:dyDescent="0.25">
      <c r="A1201" s="5">
        <f>ROUND((Online_RAW!B1201-General!$B$10)*24,3)</f>
        <v>19.983000000000001</v>
      </c>
      <c r="B1201" s="5">
        <f>General!$B$12+Online_ANA!K1201/1000+Online_ANA!L1201/1000+Online_ANA!M1201/1000/General!$B$22-SUM($P$2:P1201)/1000/General!$B$24+SUM($Q$2:Q1201)/1000/General!$B$24</f>
        <v>1.2121836521171465</v>
      </c>
      <c r="C1201" s="5">
        <f>Online_RAW!K1201</f>
        <v>27.184999999999999</v>
      </c>
      <c r="D1201" s="5">
        <f>Online_RAW!J1201</f>
        <v>1.53</v>
      </c>
      <c r="E1201" s="5">
        <f>(1-F1201/100-G1201/100)/(1-C1201/100-D1201/100-General!$B$17/100)</f>
        <v>0.99455957718467392</v>
      </c>
      <c r="F1201" s="5">
        <f>N1201*General!$B$14/(N1201+O1201)+O1201*100/(N1201+O1201)</f>
        <v>29.497551521768806</v>
      </c>
      <c r="G1201" s="5">
        <f>N1201*General!$B$15/(N1201+O1201)</f>
        <v>3.5607297211227878E-2</v>
      </c>
      <c r="H1201" s="5">
        <f>(N1201+O1201)*(1/General!$B$20)*((F1201/100)-E1201*(C1201/100))*1000/B1201</f>
        <v>162.86355903094068</v>
      </c>
      <c r="I1201" s="5">
        <f>(N1201+O1201)*(1/General!$B$20)*((D1201/100)*E1201-(G1201/100))*1000/B1201</f>
        <v>98.366770419933474</v>
      </c>
      <c r="J1201" s="5">
        <f t="shared" si="18"/>
        <v>0.60398268959138879</v>
      </c>
      <c r="K1201" s="5">
        <f>MAX(Online_RAW!$L$2-Online_RAW!L1201,0)</f>
        <v>0</v>
      </c>
      <c r="L1201" s="5">
        <f>0.0039*(Online_RAW!M1201)</f>
        <v>48.461399999999998</v>
      </c>
      <c r="M1201" s="10">
        <f>Online_RAW!$N$2-Online_RAW!N1201</f>
        <v>91.257254807689606</v>
      </c>
      <c r="N1201" s="5">
        <f>Online_RAW!C1201*60</f>
        <v>160.0944545454546</v>
      </c>
      <c r="O1201" s="5">
        <f>MAX(0, Online_RAW!D1201*60)</f>
        <v>19.750090909090922</v>
      </c>
      <c r="P1201" s="5">
        <f>_xlfn.IFNA(VLOOKUP(A1201,Sampling!$D$7:$E$14,2,FALSE),0)</f>
        <v>0</v>
      </c>
      <c r="Q1201">
        <f>_xlfn.IFNA(VLOOKUP(A1201,Refill!$D$6:$G$8,2,FALSE),0)</f>
        <v>0</v>
      </c>
    </row>
    <row r="1202" spans="1:17" x14ac:dyDescent="0.25">
      <c r="A1202" s="5">
        <f>ROUND((Online_RAW!B1202-General!$B$10)*24,3)</f>
        <v>20</v>
      </c>
      <c r="B1202" s="5">
        <f>General!$B$12+Online_ANA!K1202/1000+Online_ANA!L1202/1000+Online_ANA!M1202/1000/General!$B$22-SUM($P$2:P1202)/1000/General!$B$24+SUM($Q$2:Q1202)/1000/General!$B$24</f>
        <v>1.2126007330040003</v>
      </c>
      <c r="C1202" s="5">
        <f>Online_RAW!K1202</f>
        <v>27.17</v>
      </c>
      <c r="D1202" s="5">
        <f>Online_RAW!J1202</f>
        <v>1.54</v>
      </c>
      <c r="E1202" s="5">
        <f>(1-F1202/100-G1202/100)/(1-C1202/100-D1202/100-General!$B$17/100)</f>
        <v>0.99281784608437151</v>
      </c>
      <c r="F1202" s="5">
        <f>N1202*General!$B$14/(N1202+O1202)+O1202*100/(N1202+O1202)</f>
        <v>29.616052949580251</v>
      </c>
      <c r="G1202" s="5">
        <f>N1202*General!$B$15/(N1202+O1202)</f>
        <v>3.5547448005262501E-2</v>
      </c>
      <c r="H1202" s="5">
        <f>(N1202+O1202)*(1/General!$B$20)*((F1202/100)-E1202*(C1202/100))*1000/B1202</f>
        <v>174.96040118075723</v>
      </c>
      <c r="I1202" s="5">
        <f>(N1202+O1202)*(1/General!$B$20)*((D1202/100)*E1202-(G1202/100))*1000/B1202</f>
        <v>98.926720392717797</v>
      </c>
      <c r="J1202" s="5">
        <f t="shared" si="18"/>
        <v>0.56542348854420732</v>
      </c>
      <c r="K1202" s="5">
        <f>MAX(Online_RAW!$L$2-Online_RAW!L1202,0)</f>
        <v>0</v>
      </c>
      <c r="L1202" s="5">
        <f>0.0039*(Online_RAW!M1202)</f>
        <v>48.515999999999998</v>
      </c>
      <c r="M1202" s="10">
        <f>Online_RAW!$N$2-Online_RAW!N1202</f>
        <v>91.652358974360141</v>
      </c>
      <c r="N1202" s="5">
        <f>Online_RAW!C1202*60</f>
        <v>160.00200000000001</v>
      </c>
      <c r="O1202" s="5">
        <f>MAX(0, Online_RAW!D1202*60)</f>
        <v>20.041304347826099</v>
      </c>
      <c r="P1202" s="5">
        <f>_xlfn.IFNA(VLOOKUP(A1202,Sampling!$D$7:$E$14,2,FALSE),0)</f>
        <v>0</v>
      </c>
      <c r="Q1202">
        <f>_xlfn.IFNA(VLOOKUP(A1202,Refill!$D$6:$G$8,2,FALSE),0)</f>
        <v>0</v>
      </c>
    </row>
    <row r="1203" spans="1:17" x14ac:dyDescent="0.25">
      <c r="A1203" s="5">
        <f>ROUND((Online_RAW!B1203-General!$B$10)*24,3)</f>
        <v>20.016999999999999</v>
      </c>
      <c r="B1203" s="5">
        <f>General!$B$12+Online_ANA!K1203/1000+Online_ANA!L1203/1000+Online_ANA!M1203/1000/General!$B$22-SUM($P$2:P1203)/1000/General!$B$24+SUM($Q$2:Q1203)/1000/General!$B$24</f>
        <v>1.2130200504788804</v>
      </c>
      <c r="C1203" s="5">
        <f>Online_RAW!K1203</f>
        <v>27.1466666666667</v>
      </c>
      <c r="D1203" s="5">
        <f>Online_RAW!J1203</f>
        <v>1.54</v>
      </c>
      <c r="E1203" s="5">
        <f>(1-F1203/100-G1203/100)/(1-C1203/100-D1203/100-General!$B$17/100)</f>
        <v>0.9909645610789547</v>
      </c>
      <c r="F1203" s="5">
        <f>N1203*General!$B$14/(N1203+O1203)+O1203*100/(N1203+O1203)</f>
        <v>29.724303901223255</v>
      </c>
      <c r="G1203" s="5">
        <f>N1203*General!$B$15/(N1203+O1203)</f>
        <v>3.5492775807463003E-2</v>
      </c>
      <c r="H1203" s="5">
        <f>(N1203+O1203)*(1/General!$B$20)*((F1203/100)-E1203*(C1203/100))*1000/B1203</f>
        <v>187.031687363179</v>
      </c>
      <c r="I1203" s="5">
        <f>(N1203+O1203)*(1/General!$B$20)*((D1203/100)*E1203-(G1203/100))*1000/B1203</f>
        <v>98.758777780103003</v>
      </c>
      <c r="J1203" s="5">
        <f t="shared" si="18"/>
        <v>0.52803233063033195</v>
      </c>
      <c r="K1203" s="5">
        <f>MAX(Online_RAW!$L$2-Online_RAW!L1203,0)</f>
        <v>0</v>
      </c>
      <c r="L1203" s="5">
        <f>0.0039*(Online_RAW!M1203)</f>
        <v>48.595299999999867</v>
      </c>
      <c r="M1203" s="10">
        <f>Online_RAW!$N$2-Online_RAW!N1203</f>
        <v>92.022978021979725</v>
      </c>
      <c r="N1203" s="5">
        <f>Online_RAW!C1203*60</f>
        <v>159.83947826086978</v>
      </c>
      <c r="O1203" s="5">
        <f>MAX(0, Online_RAW!D1203*60)</f>
        <v>20.297999999999998</v>
      </c>
      <c r="P1203" s="5">
        <f>_xlfn.IFNA(VLOOKUP(A1203,Sampling!$D$7:$E$14,2,FALSE),0)</f>
        <v>0</v>
      </c>
      <c r="Q1203">
        <f>_xlfn.IFNA(VLOOKUP(A1203,Refill!$D$6:$G$8,2,FALSE),0)</f>
        <v>0</v>
      </c>
    </row>
    <row r="1204" spans="1:17" x14ac:dyDescent="0.25">
      <c r="A1204" s="5">
        <f>ROUND((Online_RAW!B1204-General!$B$10)*24,3)</f>
        <v>20.033000000000001</v>
      </c>
      <c r="B1204" s="5">
        <f>General!$B$12+Online_ANA!K1204/1000+Online_ANA!L1204/1000+Online_ANA!M1204/1000/General!$B$22-SUM($P$2:P1204)/1000/General!$B$24+SUM($Q$2:Q1204)/1000/General!$B$24</f>
        <v>1.2133817807104217</v>
      </c>
      <c r="C1204" s="5">
        <f>Online_RAW!K1204</f>
        <v>27.19875</v>
      </c>
      <c r="D1204" s="5">
        <f>Online_RAW!J1204</f>
        <v>1.54</v>
      </c>
      <c r="E1204" s="5">
        <f>(1-F1204/100-G1204/100)/(1-C1204/100-D1204/100-General!$B$17/100)</f>
        <v>0.98972896500430152</v>
      </c>
      <c r="F1204" s="5">
        <f>N1204*General!$B$14/(N1204+O1204)+O1204*100/(N1204+O1204)</f>
        <v>29.863502428924107</v>
      </c>
      <c r="G1204" s="5">
        <f>N1204*General!$B$15/(N1204+O1204)</f>
        <v>3.5422473520745401E-2</v>
      </c>
      <c r="H1204" s="5">
        <f>(N1204+O1204)*(1/General!$B$20)*((F1204/100)-E1204*(C1204/100))*1000/B1204</f>
        <v>195.03360587880925</v>
      </c>
      <c r="I1204" s="5">
        <f>(N1204+O1204)*(1/General!$B$20)*((D1204/100)*E1204-(G1204/100))*1000/B1204</f>
        <v>98.623381987625805</v>
      </c>
      <c r="J1204" s="5">
        <f t="shared" si="18"/>
        <v>0.50567378654173467</v>
      </c>
      <c r="K1204" s="5">
        <f>MAX(Online_RAW!$L$2-Online_RAW!L1204,0)</f>
        <v>0</v>
      </c>
      <c r="L1204" s="5">
        <f>0.0039*(Online_RAW!M1204)</f>
        <v>48.6798</v>
      </c>
      <c r="M1204" s="10">
        <f>Online_RAW!$N$2-Online_RAW!N1204</f>
        <v>92.32515897435951</v>
      </c>
      <c r="N1204" s="5">
        <f>Online_RAW!C1204*60</f>
        <v>159.5478260869566</v>
      </c>
      <c r="O1204" s="5">
        <f>MAX(0, Online_RAW!D1204*60)</f>
        <v>20.617826086956541</v>
      </c>
      <c r="P1204" s="5">
        <f>_xlfn.IFNA(VLOOKUP(A1204,Sampling!$D$7:$E$14,2,FALSE),0)</f>
        <v>0</v>
      </c>
      <c r="Q1204">
        <f>_xlfn.IFNA(VLOOKUP(A1204,Refill!$D$6:$G$8,2,FALSE),0)</f>
        <v>0</v>
      </c>
    </row>
    <row r="1205" spans="1:17" x14ac:dyDescent="0.25">
      <c r="A1205" s="5">
        <f>ROUND((Online_RAW!B1205-General!$B$10)*24,3)</f>
        <v>20.05</v>
      </c>
      <c r="B1205" s="5">
        <f>General!$B$12+Online_ANA!K1205/1000+Online_ANA!L1205/1000+Online_ANA!M1205/1000/General!$B$22-SUM($P$2:P1205)/1000/General!$B$24+SUM($Q$2:Q1205)/1000/General!$B$24</f>
        <v>1.2137616112914591</v>
      </c>
      <c r="C1205" s="5">
        <f>Online_RAW!K1205</f>
        <v>27.316666666666698</v>
      </c>
      <c r="D1205" s="5">
        <f>Online_RAW!J1205</f>
        <v>1.5349999999999999</v>
      </c>
      <c r="E1205" s="5">
        <f>(1-F1205/100-G1205/100)/(1-C1205/100-D1205/100-General!$B$17/100)</f>
        <v>0.99094233609425397</v>
      </c>
      <c r="F1205" s="5">
        <f>N1205*General!$B$14/(N1205+O1205)+O1205*100/(N1205+O1205)</f>
        <v>29.889468124115375</v>
      </c>
      <c r="G1205" s="5">
        <f>N1205*General!$B$15/(N1205+O1205)</f>
        <v>3.5409359533275064E-2</v>
      </c>
      <c r="H1205" s="5">
        <f>(N1205+O1205)*(1/General!$B$20)*((F1205/100)-E1205*(C1205/100))*1000/B1205</f>
        <v>186.48692681185412</v>
      </c>
      <c r="I1205" s="5">
        <f>(N1205+O1205)*(1/General!$B$20)*((D1205/100)*E1205-(G1205/100))*1000/B1205</f>
        <v>98.240766242956752</v>
      </c>
      <c r="J1205" s="5">
        <f t="shared" si="18"/>
        <v>0.52679706788278757</v>
      </c>
      <c r="K1205" s="5">
        <f>MAX(Online_RAW!$L$2-Online_RAW!L1205,0)</f>
        <v>0</v>
      </c>
      <c r="L1205" s="5">
        <f>0.0039*(Online_RAW!M1205)</f>
        <v>48.77210000000013</v>
      </c>
      <c r="M1205" s="10">
        <f>Online_RAW!$N$2-Online_RAW!N1205</f>
        <v>92.638567307690209</v>
      </c>
      <c r="N1205" s="5">
        <f>Online_RAW!C1205*60</f>
        <v>159.24845454545459</v>
      </c>
      <c r="O1205" s="5">
        <f>MAX(0, Online_RAW!D1205*60)</f>
        <v>20.64573913043478</v>
      </c>
      <c r="P1205" s="5">
        <f>_xlfn.IFNA(VLOOKUP(A1205,Sampling!$D$7:$E$14,2,FALSE),0)</f>
        <v>0</v>
      </c>
      <c r="Q1205">
        <f>_xlfn.IFNA(VLOOKUP(A1205,Refill!$D$6:$G$8,2,FALSE),0)</f>
        <v>0</v>
      </c>
    </row>
    <row r="1206" spans="1:17" x14ac:dyDescent="0.25">
      <c r="A1206" s="5">
        <f>ROUND((Online_RAW!B1206-General!$B$10)*24,3)</f>
        <v>20.067</v>
      </c>
      <c r="B1206" s="5">
        <f>General!$B$12+Online_ANA!K1206/1000+Online_ANA!L1206/1000+Online_ANA!M1206/1000/General!$B$22-SUM($P$2:P1206)/1000/General!$B$24+SUM($Q$2:Q1206)/1000/General!$B$24</f>
        <v>1.214235311041248</v>
      </c>
      <c r="C1206" s="5">
        <f>Online_RAW!K1206</f>
        <v>27.417142857142899</v>
      </c>
      <c r="D1206" s="5">
        <f>Online_RAW!J1206</f>
        <v>1.54666666666667</v>
      </c>
      <c r="E1206" s="5">
        <f>(1-F1206/100-G1206/100)/(1-C1206/100-D1206/100-General!$B$17/100)</f>
        <v>0.99400839294561028</v>
      </c>
      <c r="F1206" s="5">
        <f>N1206*General!$B$14/(N1206+O1206)+O1206*100/(N1206+O1206)</f>
        <v>29.784067657100472</v>
      </c>
      <c r="G1206" s="5">
        <f>N1206*General!$B$15/(N1206+O1206)</f>
        <v>3.5462592092373499E-2</v>
      </c>
      <c r="H1206" s="5">
        <f>(N1206+O1206)*(1/General!$B$20)*((F1206/100)-E1206*(C1206/100))*1000/B1206</f>
        <v>167.42454135560891</v>
      </c>
      <c r="I1206" s="5">
        <f>(N1206+O1206)*(1/General!$B$20)*((D1206/100)*E1206-(G1206/100))*1000/B1206</f>
        <v>99.344724411576138</v>
      </c>
      <c r="J1206" s="5">
        <f t="shared" si="18"/>
        <v>0.59337014518420228</v>
      </c>
      <c r="K1206" s="5">
        <f>MAX(Online_RAW!$L$2-Online_RAW!L1206,0)</f>
        <v>0</v>
      </c>
      <c r="L1206" s="5">
        <f>0.0039*(Online_RAW!M1206)</f>
        <v>48.843599999999995</v>
      </c>
      <c r="M1206" s="10">
        <f>Online_RAW!$N$2-Online_RAW!N1206</f>
        <v>93.076965034960267</v>
      </c>
      <c r="N1206" s="5">
        <f>Online_RAW!C1206*60</f>
        <v>159.59739130434778</v>
      </c>
      <c r="O1206" s="5">
        <f>MAX(0, Online_RAW!D1206*60)</f>
        <v>20.420347826086978</v>
      </c>
      <c r="P1206" s="5">
        <f>_xlfn.IFNA(VLOOKUP(A1206,Sampling!$D$7:$E$14,2,FALSE),0)</f>
        <v>0</v>
      </c>
      <c r="Q1206">
        <f>_xlfn.IFNA(VLOOKUP(A1206,Refill!$D$6:$G$8,2,FALSE),0)</f>
        <v>0</v>
      </c>
    </row>
    <row r="1207" spans="1:17" x14ac:dyDescent="0.25">
      <c r="A1207" s="5">
        <f>ROUND((Online_RAW!B1207-General!$B$10)*24,3)</f>
        <v>20.082999999999998</v>
      </c>
      <c r="B1207" s="5">
        <f>General!$B$12+Online_ANA!K1207/1000+Online_ANA!L1207/1000+Online_ANA!M1207/1000/General!$B$22-SUM($P$2:P1207)/1000/General!$B$24+SUM($Q$2:Q1207)/1000/General!$B$24</f>
        <v>1.2146627871046329</v>
      </c>
      <c r="C1207" s="5">
        <f>Online_RAW!K1207</f>
        <v>27.44</v>
      </c>
      <c r="D1207" s="5">
        <f>Online_RAW!J1207</f>
        <v>1.54666666666667</v>
      </c>
      <c r="E1207" s="5">
        <f>(1-F1207/100-G1207/100)/(1-C1207/100-D1207/100-General!$B$17/100)</f>
        <v>0.99435226917312014</v>
      </c>
      <c r="F1207" s="5">
        <f>N1207*General!$B$14/(N1207+O1207)+O1207*100/(N1207+O1207)</f>
        <v>29.782516060733517</v>
      </c>
      <c r="G1207" s="5">
        <f>N1207*General!$B$15/(N1207+O1207)</f>
        <v>3.5463375726902259E-2</v>
      </c>
      <c r="H1207" s="5">
        <f>(N1207+O1207)*(1/General!$B$20)*((F1207/100)-E1207*(C1207/100))*1000/B1207</f>
        <v>165.01765135503581</v>
      </c>
      <c r="I1207" s="5">
        <f>(N1207+O1207)*(1/General!$B$20)*((D1207/100)*E1207-(G1207/100))*1000/B1207</f>
        <v>99.273183510213357</v>
      </c>
      <c r="J1207" s="5">
        <f t="shared" si="18"/>
        <v>0.60159130065805444</v>
      </c>
      <c r="K1207" s="5">
        <f>MAX(Online_RAW!$L$2-Online_RAW!L1207,0)</f>
        <v>0</v>
      </c>
      <c r="L1207" s="5">
        <f>0.0039*(Online_RAW!M1207)</f>
        <v>48.939800000000133</v>
      </c>
      <c r="M1207" s="10">
        <f>Online_RAW!$N$2-Online_RAW!N1207</f>
        <v>93.438055944049665</v>
      </c>
      <c r="N1207" s="5">
        <f>Online_RAW!C1207*60</f>
        <v>159.48573913043458</v>
      </c>
      <c r="O1207" s="5">
        <f>MAX(0, Online_RAW!D1207*60)</f>
        <v>20.40208695652176</v>
      </c>
      <c r="P1207" s="5">
        <f>_xlfn.IFNA(VLOOKUP(A1207,Sampling!$D$7:$E$14,2,FALSE),0)</f>
        <v>0</v>
      </c>
      <c r="Q1207">
        <f>_xlfn.IFNA(VLOOKUP(A1207,Refill!$D$6:$G$8,2,FALSE),0)</f>
        <v>0</v>
      </c>
    </row>
    <row r="1208" spans="1:17" x14ac:dyDescent="0.25">
      <c r="A1208" s="5">
        <f>ROUND((Online_RAW!B1208-General!$B$10)*24,3)</f>
        <v>20.100000000000001</v>
      </c>
      <c r="B1208" s="5">
        <f>General!$B$12+Online_ANA!K1208/1000+Online_ANA!L1208/1000+Online_ANA!M1208/1000/General!$B$22-SUM($P$2:P1208)/1000/General!$B$24+SUM($Q$2:Q1208)/1000/General!$B$24</f>
        <v>1.2150105580804498</v>
      </c>
      <c r="C1208" s="5">
        <f>Online_RAW!K1208</f>
        <v>27.426666666666701</v>
      </c>
      <c r="D1208" s="5">
        <f>Online_RAW!J1208</f>
        <v>1.55</v>
      </c>
      <c r="E1208" s="5">
        <f>(1-F1208/100-G1208/100)/(1-C1208/100-D1208/100-General!$B$17/100)</f>
        <v>0.99219013853563598</v>
      </c>
      <c r="F1208" s="5">
        <f>N1208*General!$B$14/(N1208+O1208)+O1208*100/(N1208+O1208)</f>
        <v>29.925270824088336</v>
      </c>
      <c r="G1208" s="5">
        <f>N1208*General!$B$15/(N1208+O1208)</f>
        <v>3.5391277361571549E-2</v>
      </c>
      <c r="H1208" s="5">
        <f>(N1208+O1208)*(1/General!$B$20)*((F1208/100)-E1208*(C1208/100))*1000/B1208</f>
        <v>179.1907191673605</v>
      </c>
      <c r="I1208" s="5">
        <f>(N1208+O1208)*(1/General!$B$20)*((D1208/100)*E1208-(G1208/100))*1000/B1208</f>
        <v>99.245949211435629</v>
      </c>
      <c r="J1208" s="5">
        <f t="shared" si="18"/>
        <v>0.5538565260109366</v>
      </c>
      <c r="K1208" s="5">
        <f>MAX(Online_RAW!$L$2-Online_RAW!L1208,0)</f>
        <v>0</v>
      </c>
      <c r="L1208" s="5">
        <f>0.0039*(Online_RAW!M1208)</f>
        <v>49.007399999999997</v>
      </c>
      <c r="M1208" s="10">
        <f>Online_RAW!$N$2-Online_RAW!N1208</f>
        <v>93.743442307690202</v>
      </c>
      <c r="N1208" s="5">
        <f>Online_RAW!C1208*60</f>
        <v>159.1596521739132</v>
      </c>
      <c r="O1208" s="5">
        <f>MAX(0, Online_RAW!D1208*60)</f>
        <v>20.726086956521758</v>
      </c>
      <c r="P1208" s="5">
        <f>_xlfn.IFNA(VLOOKUP(A1208,Sampling!$D$7:$E$14,2,FALSE),0)</f>
        <v>0</v>
      </c>
      <c r="Q1208">
        <f>_xlfn.IFNA(VLOOKUP(A1208,Refill!$D$6:$G$8,2,FALSE),0)</f>
        <v>0</v>
      </c>
    </row>
    <row r="1209" spans="1:17" x14ac:dyDescent="0.25">
      <c r="A1209" s="5">
        <f>ROUND((Online_RAW!B1209-General!$B$10)*24,3)</f>
        <v>20.117000000000001</v>
      </c>
      <c r="B1209" s="5">
        <f>General!$B$12+Online_ANA!K1209/1000+Online_ANA!L1209/1000+Online_ANA!M1209/1000/General!$B$22-SUM($P$2:P1209)/1000/General!$B$24+SUM($Q$2:Q1209)/1000/General!$B$24</f>
        <v>1.2154445817043029</v>
      </c>
      <c r="C1209" s="5">
        <f>Online_RAW!K1209</f>
        <v>27.48</v>
      </c>
      <c r="D1209" s="5">
        <f>Online_RAW!J1209</f>
        <v>1.56</v>
      </c>
      <c r="E1209" s="5">
        <f>(1-F1209/100-G1209/100)/(1-C1209/100-D1209/100-General!$B$17/100)</f>
        <v>0.99125156691395921</v>
      </c>
      <c r="F1209" s="5">
        <f>N1209*General!$B$14/(N1209+O1209)+O1209*100/(N1209+O1209)</f>
        <v>30.054369663849709</v>
      </c>
      <c r="G1209" s="5">
        <f>N1209*General!$B$15/(N1209+O1209)</f>
        <v>3.5326075927348634E-2</v>
      </c>
      <c r="H1209" s="5">
        <f>(N1209+O1209)*(1/General!$B$20)*((F1209/100)-E1209*(C1209/100))*1000/B1209</f>
        <v>185.94310422307635</v>
      </c>
      <c r="I1209" s="5">
        <f>(N1209+O1209)*(1/General!$B$20)*((D1209/100)*E1209-(G1209/100))*1000/B1209</f>
        <v>99.817844517249128</v>
      </c>
      <c r="J1209" s="5">
        <f t="shared" ref="J1209:J1272" si="19">I1209/H1209</f>
        <v>0.53681928638503018</v>
      </c>
      <c r="K1209" s="5">
        <f>MAX(Online_RAW!$L$2-Online_RAW!L1209,0)</f>
        <v>0</v>
      </c>
      <c r="L1209" s="5">
        <f>0.0039*(Online_RAW!M1209)</f>
        <v>49.098074999999994</v>
      </c>
      <c r="M1209" s="10">
        <f>Online_RAW!$N$2-Online_RAW!N1209</f>
        <v>94.117692307690049</v>
      </c>
      <c r="N1209" s="5">
        <f>Online_RAW!C1209*60</f>
        <v>158.93739130434781</v>
      </c>
      <c r="O1209" s="5">
        <f>MAX(0, Online_RAW!D1209*60)</f>
        <v>21.028695652173901</v>
      </c>
      <c r="P1209" s="5">
        <f>_xlfn.IFNA(VLOOKUP(A1209,Sampling!$D$7:$E$14,2,FALSE),0)</f>
        <v>0</v>
      </c>
      <c r="Q1209">
        <f>_xlfn.IFNA(VLOOKUP(A1209,Refill!$D$6:$G$8,2,FALSE),0)</f>
        <v>0</v>
      </c>
    </row>
    <row r="1210" spans="1:17" x14ac:dyDescent="0.25">
      <c r="A1210" s="5">
        <f>ROUND((Online_RAW!B1210-General!$B$10)*24,3)</f>
        <v>20.132999999999999</v>
      </c>
      <c r="B1210" s="5">
        <f>General!$B$12+Online_ANA!K1210/1000+Online_ANA!L1210/1000+Online_ANA!M1210/1000/General!$B$22-SUM($P$2:P1210)/1000/General!$B$24+SUM($Q$2:Q1210)/1000/General!$B$24</f>
        <v>1.2157619063111191</v>
      </c>
      <c r="C1210" s="5">
        <f>Online_RAW!K1210</f>
        <v>27.571111111111101</v>
      </c>
      <c r="D1210" s="5">
        <f>Online_RAW!J1210</f>
        <v>1.56</v>
      </c>
      <c r="E1210" s="5">
        <f>(1-F1210/100-G1210/100)/(1-C1210/100-D1210/100-General!$B$17/100)</f>
        <v>0.99055635266124142</v>
      </c>
      <c r="F1210" s="5">
        <f>N1210*General!$B$14/(N1210+O1210)+O1210*100/(N1210+O1210)</f>
        <v>30.193722323403428</v>
      </c>
      <c r="G1210" s="5">
        <f>N1210*General!$B$15/(N1210+O1210)</f>
        <v>3.5255695796260894E-2</v>
      </c>
      <c r="H1210" s="5">
        <f>(N1210+O1210)*(1/General!$B$20)*((F1210/100)-E1210*(C1210/100))*1000/B1210</f>
        <v>190.58818145276933</v>
      </c>
      <c r="I1210" s="5">
        <f>(N1210+O1210)*(1/General!$B$20)*((D1210/100)*E1210-(G1210/100))*1000/B1210</f>
        <v>99.82385455623141</v>
      </c>
      <c r="J1210" s="5">
        <f t="shared" si="19"/>
        <v>0.52376728606841394</v>
      </c>
      <c r="K1210" s="5">
        <f>MAX(Online_RAW!$L$2-Online_RAW!L1210,0)</f>
        <v>0</v>
      </c>
      <c r="L1210" s="5">
        <f>0.0039*(Online_RAW!M1210)</f>
        <v>49.167299999999997</v>
      </c>
      <c r="M1210" s="10">
        <f>Online_RAW!$N$2-Online_RAW!N1210</f>
        <v>94.388120879119924</v>
      </c>
      <c r="N1210" s="5">
        <f>Online_RAW!C1210*60</f>
        <v>158.77827272727302</v>
      </c>
      <c r="O1210" s="5">
        <f>MAX(0, Online_RAW!D1210*60)</f>
        <v>21.366545454545459</v>
      </c>
      <c r="P1210" s="5">
        <f>_xlfn.IFNA(VLOOKUP(A1210,Sampling!$D$7:$E$14,2,FALSE),0)</f>
        <v>0</v>
      </c>
      <c r="Q1210">
        <f>_xlfn.IFNA(VLOOKUP(A1210,Refill!$D$6:$G$8,2,FALSE),0)</f>
        <v>0</v>
      </c>
    </row>
    <row r="1211" spans="1:17" x14ac:dyDescent="0.25">
      <c r="A1211" s="5">
        <f>ROUND((Online_RAW!B1211-General!$B$10)*24,3)</f>
        <v>20.149999999999999</v>
      </c>
      <c r="B1211" s="5">
        <f>General!$B$12+Online_ANA!K1211/1000+Online_ANA!L1211/1000+Online_ANA!M1211/1000/General!$B$22-SUM($P$2:P1211)/1000/General!$B$24+SUM($Q$2:Q1211)/1000/General!$B$24</f>
        <v>1.2163181730095594</v>
      </c>
      <c r="C1211" s="5">
        <f>Online_RAW!K1211</f>
        <v>27.65</v>
      </c>
      <c r="D1211" s="5">
        <f>Online_RAW!J1211</f>
        <v>1.56</v>
      </c>
      <c r="E1211" s="5">
        <f>(1-F1211/100-G1211/100)/(1-C1211/100-D1211/100-General!$B$17/100)</f>
        <v>0.99305375039619959</v>
      </c>
      <c r="F1211" s="5">
        <f>N1211*General!$B$14/(N1211+O1211)+O1211*100/(N1211+O1211)</f>
        <v>30.096106731774341</v>
      </c>
      <c r="G1211" s="5">
        <f>N1211*General!$B$15/(N1211+O1211)</f>
        <v>3.5304996600113964E-2</v>
      </c>
      <c r="H1211" s="5">
        <f>(N1211+O1211)*(1/General!$B$20)*((F1211/100)-E1211*(C1211/100))*1000/B1211</f>
        <v>174.11580814263809</v>
      </c>
      <c r="I1211" s="5">
        <f>(N1211+O1211)*(1/General!$B$20)*((D1211/100)*E1211-(G1211/100))*1000/B1211</f>
        <v>99.912706344108685</v>
      </c>
      <c r="J1211" s="5">
        <f t="shared" si="19"/>
        <v>0.57382903603019664</v>
      </c>
      <c r="K1211" s="5">
        <f>MAX(Online_RAW!$L$2-Online_RAW!L1211,0)</f>
        <v>0</v>
      </c>
      <c r="L1211" s="5">
        <f>0.0039*(Online_RAW!M1211)</f>
        <v>49.292099999999998</v>
      </c>
      <c r="M1211" s="10">
        <f>Online_RAW!$N$2-Online_RAW!N1211</f>
        <v>94.85841958041965</v>
      </c>
      <c r="N1211" s="5">
        <f>Online_RAW!C1211*60</f>
        <v>158.81008695652201</v>
      </c>
      <c r="O1211" s="5">
        <f>MAX(0, Online_RAW!D1211*60)</f>
        <v>21.119217391304339</v>
      </c>
      <c r="P1211" s="5">
        <f>_xlfn.IFNA(VLOOKUP(A1211,Sampling!$D$7:$E$14,2,FALSE),0)</f>
        <v>0</v>
      </c>
      <c r="Q1211">
        <f>_xlfn.IFNA(VLOOKUP(A1211,Refill!$D$6:$G$8,2,FALSE),0)</f>
        <v>0</v>
      </c>
    </row>
    <row r="1212" spans="1:17" x14ac:dyDescent="0.25">
      <c r="A1212" s="5">
        <f>ROUND((Online_RAW!B1212-General!$B$10)*24,3)</f>
        <v>20.167000000000002</v>
      </c>
      <c r="B1212" s="5">
        <f>General!$B$12+Online_ANA!K1212/1000+Online_ANA!L1212/1000+Online_ANA!M1212/1000/General!$B$22-SUM($P$2:P1212)/1000/General!$B$24+SUM($Q$2:Q1212)/1000/General!$B$24</f>
        <v>1.2166424941104774</v>
      </c>
      <c r="C1212" s="5">
        <f>Online_RAW!K1212</f>
        <v>27.675000000000001</v>
      </c>
      <c r="D1212" s="5">
        <f>Online_RAW!J1212</f>
        <v>1.5660000000000001</v>
      </c>
      <c r="E1212" s="5">
        <f>(1-F1212/100-G1212/100)/(1-C1212/100-D1212/100-General!$B$17/100)</f>
        <v>0.99331252243383827</v>
      </c>
      <c r="F1212" s="5">
        <f>N1212*General!$B$14/(N1212+O1212)+O1212*100/(N1212+O1212)</f>
        <v>30.108699275966302</v>
      </c>
      <c r="G1212" s="5">
        <f>N1212*General!$B$15/(N1212+O1212)</f>
        <v>3.5298636729309954E-2</v>
      </c>
      <c r="H1212" s="5">
        <f>(N1212+O1212)*(1/General!$B$20)*((F1212/100)-E1212*(C1212/100))*1000/B1212</f>
        <v>172.8287505626194</v>
      </c>
      <c r="I1212" s="5">
        <f>(N1212+O1212)*(1/General!$B$20)*((D1212/100)*E1212-(G1212/100))*1000/B1212</f>
        <v>100.32905371551095</v>
      </c>
      <c r="J1212" s="5">
        <f t="shared" si="19"/>
        <v>0.5805113639305034</v>
      </c>
      <c r="K1212" s="5">
        <f>MAX(Online_RAW!$L$2-Online_RAW!L1212,0)</f>
        <v>0</v>
      </c>
      <c r="L1212" s="5">
        <f>0.0039*(Online_RAW!M1212)</f>
        <v>49.331099999999999</v>
      </c>
      <c r="M1212" s="10">
        <f>Online_RAW!$N$2-Online_RAW!N1212</f>
        <v>95.169419580420254</v>
      </c>
      <c r="N1212" s="5">
        <f>Online_RAW!C1212*60</f>
        <v>158.81739130434781</v>
      </c>
      <c r="O1212" s="5">
        <f>MAX(0, Online_RAW!D1212*60)</f>
        <v>21.152608695652201</v>
      </c>
      <c r="P1212" s="5">
        <f>_xlfn.IFNA(VLOOKUP(A1212,Sampling!$D$7:$E$14,2,FALSE),0)</f>
        <v>0</v>
      </c>
      <c r="Q1212">
        <f>_xlfn.IFNA(VLOOKUP(A1212,Refill!$D$6:$G$8,2,FALSE),0)</f>
        <v>0</v>
      </c>
    </row>
    <row r="1213" spans="1:17" x14ac:dyDescent="0.25">
      <c r="A1213" s="5">
        <f>ROUND((Online_RAW!B1213-General!$B$10)*24,3)</f>
        <v>20.183</v>
      </c>
      <c r="B1213" s="5">
        <f>General!$B$12+Online_ANA!K1213/1000+Online_ANA!L1213/1000+Online_ANA!M1213/1000/General!$B$22-SUM($P$2:P1213)/1000/General!$B$24+SUM($Q$2:Q1213)/1000/General!$B$24</f>
        <v>1.2170840039520092</v>
      </c>
      <c r="C1213" s="5">
        <f>Online_RAW!K1213</f>
        <v>27.69</v>
      </c>
      <c r="D1213" s="5">
        <f>Online_RAW!J1213</f>
        <v>1.5660000000000001</v>
      </c>
      <c r="E1213" s="5">
        <f>(1-F1213/100-G1213/100)/(1-C1213/100-D1213/100-General!$B$17/100)</f>
        <v>0.992410963257641</v>
      </c>
      <c r="F1213" s="5">
        <f>N1213*General!$B$14/(N1213+O1213)+O1213*100/(N1213+O1213)</f>
        <v>30.187028328570804</v>
      </c>
      <c r="G1213" s="5">
        <f>N1213*General!$B$15/(N1213+O1213)</f>
        <v>3.5259076601731915E-2</v>
      </c>
      <c r="H1213" s="5">
        <f>(N1213+O1213)*(1/General!$B$20)*((F1213/100)-E1213*(C1213/100))*1000/B1213</f>
        <v>178.47459287009076</v>
      </c>
      <c r="I1213" s="5">
        <f>(N1213+O1213)*(1/General!$B$20)*((D1213/100)*E1213-(G1213/100))*1000/B1213</f>
        <v>100.13313481669505</v>
      </c>
      <c r="J1213" s="5">
        <f t="shared" si="19"/>
        <v>0.56104980101890811</v>
      </c>
      <c r="K1213" s="5">
        <f>MAX(Online_RAW!$L$2-Online_RAW!L1213,0)</f>
        <v>0</v>
      </c>
      <c r="L1213" s="5">
        <f>0.0039*(Online_RAW!M1213)</f>
        <v>49.4208</v>
      </c>
      <c r="M1213" s="10">
        <f>Online_RAW!$N$2-Online_RAW!N1213</f>
        <v>95.552892307689945</v>
      </c>
      <c r="N1213" s="5">
        <f>Online_RAW!C1213*60</f>
        <v>158.53017391304343</v>
      </c>
      <c r="O1213" s="5">
        <f>MAX(0, Online_RAW!D1213*60)</f>
        <v>21.31591304347824</v>
      </c>
      <c r="P1213" s="5">
        <f>_xlfn.IFNA(VLOOKUP(A1213,Sampling!$D$7:$E$14,2,FALSE),0)</f>
        <v>0</v>
      </c>
      <c r="Q1213">
        <f>_xlfn.IFNA(VLOOKUP(A1213,Refill!$D$6:$G$8,2,FALSE),0)</f>
        <v>0</v>
      </c>
    </row>
    <row r="1214" spans="1:17" x14ac:dyDescent="0.25">
      <c r="A1214" s="5">
        <f>ROUND((Online_RAW!B1214-General!$B$10)*24,3)</f>
        <v>20.2</v>
      </c>
      <c r="B1214" s="5">
        <f>General!$B$12+Online_ANA!K1214/1000+Online_ANA!L1214/1000+Online_ANA!M1214/1000/General!$B$22-SUM($P$2:P1214)/1000/General!$B$24+SUM($Q$2:Q1214)/1000/General!$B$24</f>
        <v>1.217525076429073</v>
      </c>
      <c r="C1214" s="5">
        <f>Online_RAW!K1214</f>
        <v>27.734999999999999</v>
      </c>
      <c r="D1214" s="5">
        <f>Online_RAW!J1214</f>
        <v>1.575</v>
      </c>
      <c r="E1214" s="5">
        <f>(1-F1214/100-G1214/100)/(1-C1214/100-D1214/100-General!$B$17/100)</f>
        <v>0.99160125603416627</v>
      </c>
      <c r="F1214" s="5">
        <f>N1214*General!$B$14/(N1214+O1214)+O1214*100/(N1214+O1214)</f>
        <v>30.297562195312295</v>
      </c>
      <c r="G1214" s="5">
        <f>N1214*General!$B$15/(N1214+O1214)</f>
        <v>3.5203251416508943E-2</v>
      </c>
      <c r="H1214" s="5">
        <f>(N1214+O1214)*(1/General!$B$20)*((F1214/100)-E1214*(C1214/100))*1000/B1214</f>
        <v>184.36019079326914</v>
      </c>
      <c r="I1214" s="5">
        <f>(N1214+O1214)*(1/General!$B$20)*((D1214/100)*E1214-(G1214/100))*1000/B1214</f>
        <v>100.67550166344078</v>
      </c>
      <c r="J1214" s="5">
        <f t="shared" si="19"/>
        <v>0.54608048098807005</v>
      </c>
      <c r="K1214" s="5">
        <f>MAX(Online_RAW!$L$2-Online_RAW!L1214,0)</f>
        <v>0</v>
      </c>
      <c r="L1214" s="5">
        <f>0.0039*(Online_RAW!M1214)</f>
        <v>49.494900000000001</v>
      </c>
      <c r="M1214" s="10">
        <f>Online_RAW!$N$2-Online_RAW!N1214</f>
        <v>95.952892307689581</v>
      </c>
      <c r="N1214" s="5">
        <f>Online_RAW!C1214*60</f>
        <v>158.38990909090921</v>
      </c>
      <c r="O1214" s="5">
        <f>MAX(0, Online_RAW!D1214*60)</f>
        <v>21.582000000000001</v>
      </c>
      <c r="P1214" s="5">
        <f>_xlfn.IFNA(VLOOKUP(A1214,Sampling!$D$7:$E$14,2,FALSE),0)</f>
        <v>0</v>
      </c>
      <c r="Q1214">
        <f>_xlfn.IFNA(VLOOKUP(A1214,Refill!$D$6:$G$8,2,FALSE),0)</f>
        <v>0</v>
      </c>
    </row>
    <row r="1215" spans="1:17" x14ac:dyDescent="0.25">
      <c r="A1215" s="5">
        <f>ROUND((Online_RAW!B1215-General!$B$10)*24,3)</f>
        <v>20.216999999999999</v>
      </c>
      <c r="B1215" s="5">
        <f>General!$B$12+Online_ANA!K1215/1000+Online_ANA!L1215/1000+Online_ANA!M1215/1000/General!$B$22-SUM($P$2:P1215)/1000/General!$B$24+SUM($Q$2:Q1215)/1000/General!$B$24</f>
        <v>1.2179608619266051</v>
      </c>
      <c r="C1215" s="5">
        <f>Online_RAW!K1215</f>
        <v>27.8</v>
      </c>
      <c r="D1215" s="5">
        <f>Online_RAW!J1215</f>
        <v>1.58</v>
      </c>
      <c r="E1215" s="5">
        <f>(1-F1215/100-G1215/100)/(1-C1215/100-D1215/100-General!$B$17/100)</f>
        <v>0.99346140207789313</v>
      </c>
      <c r="F1215" s="5">
        <f>N1215*General!$B$14/(N1215+O1215)+O1215*100/(N1215+O1215)</f>
        <v>30.236384742807722</v>
      </c>
      <c r="G1215" s="5">
        <f>N1215*General!$B$15/(N1215+O1215)</f>
        <v>3.5234149119794084E-2</v>
      </c>
      <c r="H1215" s="5">
        <f>(N1215+O1215)*(1/General!$B$20)*((F1215/100)-E1215*(C1215/100))*1000/B1215</f>
        <v>172.63199206695933</v>
      </c>
      <c r="I1215" s="5">
        <f>(N1215+O1215)*(1/General!$B$20)*((D1215/100)*E1215-(G1215/100))*1000/B1215</f>
        <v>101.17516643940134</v>
      </c>
      <c r="J1215" s="5">
        <f t="shared" si="19"/>
        <v>0.58607425673543867</v>
      </c>
      <c r="K1215" s="5">
        <f>MAX(Online_RAW!$L$2-Online_RAW!L1215,0)</f>
        <v>0</v>
      </c>
      <c r="L1215" s="5">
        <f>0.0039*(Online_RAW!M1215)</f>
        <v>49.586549999999995</v>
      </c>
      <c r="M1215" s="10">
        <f>Online_RAW!$N$2-Online_RAW!N1215</f>
        <v>96.32799999999952</v>
      </c>
      <c r="N1215" s="5">
        <f>Online_RAW!C1215*60</f>
        <v>158.5557391304346</v>
      </c>
      <c r="O1215" s="5">
        <f>MAX(0, Online_RAW!D1215*60)</f>
        <v>21.446608695652198</v>
      </c>
      <c r="P1215" s="5">
        <f>_xlfn.IFNA(VLOOKUP(A1215,Sampling!$D$7:$E$14,2,FALSE),0)</f>
        <v>0</v>
      </c>
      <c r="Q1215">
        <f>_xlfn.IFNA(VLOOKUP(A1215,Refill!$D$6:$G$8,2,FALSE),0)</f>
        <v>0</v>
      </c>
    </row>
    <row r="1216" spans="1:17" x14ac:dyDescent="0.25">
      <c r="A1216" s="5">
        <f>ROUND((Online_RAW!B1216-General!$B$10)*24,3)</f>
        <v>20.233000000000001</v>
      </c>
      <c r="B1216" s="5">
        <f>General!$B$12+Online_ANA!K1216/1000+Online_ANA!L1216/1000+Online_ANA!M1216/1000/General!$B$22-SUM($P$2:P1216)/1000/General!$B$24+SUM($Q$2:Q1216)/1000/General!$B$24</f>
        <v>1.2183285247471189</v>
      </c>
      <c r="C1216" s="5">
        <f>Online_RAW!K1216</f>
        <v>27.835000000000001</v>
      </c>
      <c r="D1216" s="5">
        <f>Online_RAW!J1216</f>
        <v>1.58</v>
      </c>
      <c r="E1216" s="5">
        <f>(1-F1216/100-G1216/100)/(1-C1216/100-D1216/100-General!$B$17/100)</f>
        <v>0.99282425505917049</v>
      </c>
      <c r="F1216" s="5">
        <f>N1216*General!$B$14/(N1216+O1216)+O1216*100/(N1216+O1216)</f>
        <v>30.315893381461215</v>
      </c>
      <c r="G1216" s="5">
        <f>N1216*General!$B$15/(N1216+O1216)</f>
        <v>3.5193993241686254E-2</v>
      </c>
      <c r="H1216" s="5">
        <f>(N1216+O1216)*(1/General!$B$20)*((F1216/100)-E1216*(C1216/100))*1000/B1216</f>
        <v>176.89672336197842</v>
      </c>
      <c r="I1216" s="5">
        <f>(N1216+O1216)*(1/General!$B$20)*((D1216/100)*E1216-(G1216/100))*1000/B1216</f>
        <v>101.19468126319499</v>
      </c>
      <c r="J1216" s="5">
        <f t="shared" si="19"/>
        <v>0.57205514799798396</v>
      </c>
      <c r="K1216" s="5">
        <f>MAX(Online_RAW!$L$2-Online_RAW!L1216,0)</f>
        <v>0</v>
      </c>
      <c r="L1216" s="5">
        <f>0.0039*(Online_RAW!M1216)</f>
        <v>49.658699999999996</v>
      </c>
      <c r="M1216" s="10">
        <f>Online_RAW!$N$2-Online_RAW!N1216</f>
        <v>96.650108974359682</v>
      </c>
      <c r="N1216" s="5">
        <f>Online_RAW!C1216*60</f>
        <v>158.553272727273</v>
      </c>
      <c r="O1216" s="5">
        <f>MAX(0, Online_RAW!D1216*60)</f>
        <v>21.651652173913021</v>
      </c>
      <c r="P1216" s="5">
        <f>_xlfn.IFNA(VLOOKUP(A1216,Sampling!$D$7:$E$14,2,FALSE),0)</f>
        <v>0</v>
      </c>
      <c r="Q1216">
        <f>_xlfn.IFNA(VLOOKUP(A1216,Refill!$D$6:$G$8,2,FALSE),0)</f>
        <v>0</v>
      </c>
    </row>
    <row r="1217" spans="1:17" x14ac:dyDescent="0.25">
      <c r="A1217" s="5">
        <f>ROUND((Online_RAW!B1217-General!$B$10)*24,3)</f>
        <v>20.25</v>
      </c>
      <c r="B1217" s="5">
        <f>General!$B$12+Online_ANA!K1217/1000+Online_ANA!L1217/1000+Online_ANA!M1217/1000/General!$B$22-SUM($P$2:P1217)/1000/General!$B$24+SUM($Q$2:Q1217)/1000/General!$B$24</f>
        <v>1.2187312700070552</v>
      </c>
      <c r="C1217" s="5">
        <f>Online_RAW!K1217</f>
        <v>27.805</v>
      </c>
      <c r="D1217" s="5">
        <f>Online_RAW!J1217</f>
        <v>1.585</v>
      </c>
      <c r="E1217" s="5">
        <f>(1-F1217/100-G1217/100)/(1-C1217/100-D1217/100-General!$B$17/100)</f>
        <v>0.99345793749569555</v>
      </c>
      <c r="F1217" s="5">
        <f>N1217*General!$B$14/(N1217+O1217)+O1217*100/(N1217+O1217)</f>
        <v>30.246567634754118</v>
      </c>
      <c r="G1217" s="5">
        <f>N1217*General!$B$15/(N1217+O1217)</f>
        <v>3.5229006245073684E-2</v>
      </c>
      <c r="H1217" s="5">
        <f>(N1217+O1217)*(1/General!$B$20)*((F1217/100)-E1217*(C1217/100))*1000/B1217</f>
        <v>172.79729819860353</v>
      </c>
      <c r="I1217" s="5">
        <f>(N1217+O1217)*(1/General!$B$20)*((D1217/100)*E1217-(G1217/100))*1000/B1217</f>
        <v>101.39414909315718</v>
      </c>
      <c r="J1217" s="5">
        <f t="shared" si="19"/>
        <v>0.58678087070910356</v>
      </c>
      <c r="K1217" s="5">
        <f>MAX(Online_RAW!$L$2-Online_RAW!L1217,0)</f>
        <v>0</v>
      </c>
      <c r="L1217" s="5">
        <f>0.0039*(Online_RAW!M1217)</f>
        <v>49.758800000000129</v>
      </c>
      <c r="M1217" s="10">
        <f>Online_RAW!$N$2-Online_RAW!N1217</f>
        <v>96.979992307689827</v>
      </c>
      <c r="N1217" s="5">
        <f>Online_RAW!C1217*60</f>
        <v>158.46327272727299</v>
      </c>
      <c r="O1217" s="5">
        <f>MAX(0, Online_RAW!D1217*60)</f>
        <v>21.460363636363617</v>
      </c>
      <c r="P1217" s="5">
        <f>_xlfn.IFNA(VLOOKUP(A1217,Sampling!$D$7:$E$14,2,FALSE),0)</f>
        <v>0</v>
      </c>
      <c r="Q1217">
        <f>_xlfn.IFNA(VLOOKUP(A1217,Refill!$D$6:$G$8,2,FALSE),0)</f>
        <v>0</v>
      </c>
    </row>
    <row r="1218" spans="1:17" x14ac:dyDescent="0.25">
      <c r="A1218" s="5">
        <f>ROUND((Online_RAW!B1218-General!$B$10)*24,3)</f>
        <v>20.266999999999999</v>
      </c>
      <c r="B1218" s="5">
        <f>General!$B$12+Online_ANA!K1218/1000+Online_ANA!L1218/1000+Online_ANA!M1218/1000/General!$B$22-SUM($P$2:P1218)/1000/General!$B$24+SUM($Q$2:Q1218)/1000/General!$B$24</f>
        <v>1.2190682203347061</v>
      </c>
      <c r="C1218" s="5">
        <f>Online_RAW!K1218</f>
        <v>27.795000000000002</v>
      </c>
      <c r="D1218" s="5">
        <f>Online_RAW!J1218</f>
        <v>1.585</v>
      </c>
      <c r="E1218" s="5">
        <f>(1-F1218/100-G1218/100)/(1-C1218/100-D1218/100-General!$B$17/100)</f>
        <v>0.98922005997521956</v>
      </c>
      <c r="F1218" s="5">
        <f>N1218*General!$B$14/(N1218+O1218)+O1218*100/(N1218+O1218)</f>
        <v>30.534223549636224</v>
      </c>
      <c r="G1218" s="5">
        <f>N1218*General!$B$15/(N1218+O1218)</f>
        <v>3.5083725479981703E-2</v>
      </c>
      <c r="H1218" s="5">
        <f>(N1218+O1218)*(1/General!$B$20)*((F1218/100)-E1218*(C1218/100))*1000/B1218</f>
        <v>200.49630213937505</v>
      </c>
      <c r="I1218" s="5">
        <f>(N1218+O1218)*(1/General!$B$20)*((D1218/100)*E1218-(G1218/100))*1000/B1218</f>
        <v>101.13252060849214</v>
      </c>
      <c r="J1218" s="5">
        <f t="shared" si="19"/>
        <v>0.50441090199354321</v>
      </c>
      <c r="K1218" s="5">
        <f>MAX(Online_RAW!$L$2-Online_RAW!L1218,0)</f>
        <v>0</v>
      </c>
      <c r="L1218" s="5">
        <f>0.0039*(Online_RAW!M1218)</f>
        <v>49.822499999999998</v>
      </c>
      <c r="M1218" s="10">
        <f>Online_RAW!$N$2-Online_RAW!N1218</f>
        <v>97.277835164829412</v>
      </c>
      <c r="N1218" s="5">
        <f>Online_RAW!C1218*60</f>
        <v>158.1211304347824</v>
      </c>
      <c r="O1218" s="5">
        <f>MAX(0, Online_RAW!D1218*60)</f>
        <v>22.15747826086956</v>
      </c>
      <c r="P1218" s="5">
        <f>_xlfn.IFNA(VLOOKUP(A1218,Sampling!$D$7:$E$14,2,FALSE),0)</f>
        <v>0</v>
      </c>
      <c r="Q1218">
        <f>_xlfn.IFNA(VLOOKUP(A1218,Refill!$D$6:$G$8,2,FALSE),0)</f>
        <v>0</v>
      </c>
    </row>
    <row r="1219" spans="1:17" x14ac:dyDescent="0.25">
      <c r="A1219" s="5">
        <f>ROUND((Online_RAW!B1219-General!$B$10)*24,3)</f>
        <v>20.283000000000001</v>
      </c>
      <c r="B1219" s="5">
        <f>General!$B$12+Online_ANA!K1219/1000+Online_ANA!L1219/1000+Online_ANA!M1219/1000/General!$B$22-SUM($P$2:P1219)/1000/General!$B$24+SUM($Q$2:Q1219)/1000/General!$B$24</f>
        <v>1.2194927785975505</v>
      </c>
      <c r="C1219" s="5">
        <f>Online_RAW!K1219</f>
        <v>27.8736363636364</v>
      </c>
      <c r="D1219" s="5">
        <f>Online_RAW!J1219</f>
        <v>1.6</v>
      </c>
      <c r="E1219" s="5">
        <f>(1-F1219/100-G1219/100)/(1-C1219/100-D1219/100-General!$B$17/100)</f>
        <v>0.9902327555818049</v>
      </c>
      <c r="F1219" s="5">
        <f>N1219*General!$B$14/(N1219+O1219)+O1219*100/(N1219+O1219)</f>
        <v>30.555877902426296</v>
      </c>
      <c r="G1219" s="5">
        <f>N1219*General!$B$15/(N1219+O1219)</f>
        <v>3.5072788938168536E-2</v>
      </c>
      <c r="H1219" s="5">
        <f>(N1219+O1219)*(1/General!$B$20)*((F1219/100)-E1219*(C1219/100))*1000/B1219</f>
        <v>194.54437837897223</v>
      </c>
      <c r="I1219" s="5">
        <f>(N1219+O1219)*(1/General!$B$20)*((D1219/100)*E1219-(G1219/100))*1000/B1219</f>
        <v>102.01676613490504</v>
      </c>
      <c r="J1219" s="5">
        <f t="shared" si="19"/>
        <v>0.52438814724410332</v>
      </c>
      <c r="K1219" s="5">
        <f>MAX(Online_RAW!$L$2-Online_RAW!L1219,0)</f>
        <v>0</v>
      </c>
      <c r="L1219" s="5">
        <f>0.0039*(Online_RAW!M1219)</f>
        <v>49.919999999999995</v>
      </c>
      <c r="M1219" s="10">
        <f>Online_RAW!$N$2-Online_RAW!N1219</f>
        <v>97.634328671329968</v>
      </c>
      <c r="N1219" s="5">
        <f>Online_RAW!C1219*60</f>
        <v>157.8138260869566</v>
      </c>
      <c r="O1219" s="5">
        <f>MAX(0, Online_RAW!D1219*60)</f>
        <v>22.170521739130439</v>
      </c>
      <c r="P1219" s="5">
        <f>_xlfn.IFNA(VLOOKUP(A1219,Sampling!$D$7:$E$14,2,FALSE),0)</f>
        <v>0</v>
      </c>
      <c r="Q1219">
        <f>_xlfn.IFNA(VLOOKUP(A1219,Refill!$D$6:$G$8,2,FALSE),0)</f>
        <v>0</v>
      </c>
    </row>
    <row r="1220" spans="1:17" x14ac:dyDescent="0.25">
      <c r="A1220" s="5">
        <f>ROUND((Online_RAW!B1220-General!$B$10)*24,3)</f>
        <v>20.3</v>
      </c>
      <c r="B1220" s="5">
        <f>General!$B$12+Online_ANA!K1220/1000+Online_ANA!L1220/1000+Online_ANA!M1220/1000/General!$B$22-SUM($P$2:P1220)/1000/General!$B$24+SUM($Q$2:Q1220)/1000/General!$B$24</f>
        <v>1.2199400314749453</v>
      </c>
      <c r="C1220" s="5">
        <f>Online_RAW!K1220</f>
        <v>28.001249999999999</v>
      </c>
      <c r="D1220" s="5">
        <f>Online_RAW!J1220</f>
        <v>1.6</v>
      </c>
      <c r="E1220" s="5">
        <f>(1-F1220/100-G1220/100)/(1-C1220/100-D1220/100-General!$B$17/100)</f>
        <v>0.99237678570600008</v>
      </c>
      <c r="F1220" s="5">
        <f>N1220*General!$B$14/(N1220+O1220)+O1220*100/(N1220+O1220)</f>
        <v>30.532223823344374</v>
      </c>
      <c r="G1220" s="5">
        <f>N1220*General!$B$15/(N1220+O1220)</f>
        <v>3.5084735442755366E-2</v>
      </c>
      <c r="H1220" s="5">
        <f>(N1220+O1220)*(1/General!$B$20)*((F1220/100)-E1220*(C1220/100))*1000/B1220</f>
        <v>180.60828353324183</v>
      </c>
      <c r="I1220" s="5">
        <f>(N1220+O1220)*(1/General!$B$20)*((D1220/100)*E1220-(G1220/100))*1000/B1220</f>
        <v>102.18275277252913</v>
      </c>
      <c r="J1220" s="5">
        <f t="shared" si="19"/>
        <v>0.56577002324326886</v>
      </c>
      <c r="K1220" s="5">
        <f>MAX(Online_RAW!$L$2-Online_RAW!L1220,0)</f>
        <v>0</v>
      </c>
      <c r="L1220" s="5">
        <f>0.0039*(Online_RAW!M1220)</f>
        <v>49.9863</v>
      </c>
      <c r="M1220" s="10">
        <f>Online_RAW!$N$2-Online_RAW!N1220</f>
        <v>98.049567307690268</v>
      </c>
      <c r="N1220" s="5">
        <f>Online_RAW!C1220*60</f>
        <v>157.8341739130434</v>
      </c>
      <c r="O1220" s="5">
        <f>MAX(0, Online_RAW!D1220*60)</f>
        <v>22.112086956521757</v>
      </c>
      <c r="P1220" s="5">
        <f>_xlfn.IFNA(VLOOKUP(A1220,Sampling!$D$7:$E$14,2,FALSE),0)</f>
        <v>0</v>
      </c>
      <c r="Q1220">
        <f>_xlfn.IFNA(VLOOKUP(A1220,Refill!$D$6:$G$8,2,FALSE),0)</f>
        <v>0</v>
      </c>
    </row>
    <row r="1221" spans="1:17" x14ac:dyDescent="0.25">
      <c r="A1221" s="5">
        <f>ROUND((Online_RAW!B1221-General!$B$10)*24,3)</f>
        <v>20.317</v>
      </c>
      <c r="B1221" s="5">
        <f>General!$B$12+Online_ANA!K1221/1000+Online_ANA!L1221/1000+Online_ANA!M1221/1000/General!$B$22-SUM($P$2:P1221)/1000/General!$B$24+SUM($Q$2:Q1221)/1000/General!$B$24</f>
        <v>1.2203640563984957</v>
      </c>
      <c r="C1221" s="5">
        <f>Online_RAW!K1221</f>
        <v>28.07</v>
      </c>
      <c r="D1221" s="5">
        <f>Online_RAW!J1221</f>
        <v>1.6</v>
      </c>
      <c r="E1221" s="5">
        <f>(1-F1221/100-G1221/100)/(1-C1221/100-D1221/100-General!$B$17/100)</f>
        <v>0.9936608405811217</v>
      </c>
      <c r="F1221" s="5">
        <f>N1221*General!$B$14/(N1221+O1221)+O1221*100/(N1221+O1221)</f>
        <v>30.510686871413029</v>
      </c>
      <c r="G1221" s="5">
        <f>N1221*General!$B$15/(N1221+O1221)</f>
        <v>3.5095612691205536E-2</v>
      </c>
      <c r="H1221" s="5">
        <f>(N1221+O1221)*(1/General!$B$20)*((F1221/100)-E1221*(C1221/100))*1000/B1221</f>
        <v>172.28921832199603</v>
      </c>
      <c r="I1221" s="5">
        <f>(N1221+O1221)*(1/General!$B$20)*((D1221/100)*E1221-(G1221/100))*1000/B1221</f>
        <v>102.29355907475325</v>
      </c>
      <c r="J1221" s="5">
        <f t="shared" si="19"/>
        <v>0.59373163376697213</v>
      </c>
      <c r="K1221" s="5">
        <f>MAX(Online_RAW!$L$2-Online_RAW!L1221,0)</f>
        <v>0</v>
      </c>
      <c r="L1221" s="5">
        <f>0.0039*(Online_RAW!M1221)</f>
        <v>50.066249999999997</v>
      </c>
      <c r="M1221" s="10">
        <f>Online_RAW!$N$2-Online_RAW!N1221</f>
        <v>98.424608974360126</v>
      </c>
      <c r="N1221" s="5">
        <f>Online_RAW!C1221*60</f>
        <v>157.9014285714288</v>
      </c>
      <c r="O1221" s="5">
        <f>MAX(0, Online_RAW!D1221*60)</f>
        <v>22.0657142857143</v>
      </c>
      <c r="P1221" s="5">
        <f>_xlfn.IFNA(VLOOKUP(A1221,Sampling!$D$7:$E$14,2,FALSE),0)</f>
        <v>0</v>
      </c>
      <c r="Q1221">
        <f>_xlfn.IFNA(VLOOKUP(A1221,Refill!$D$6:$G$8,2,FALSE),0)</f>
        <v>0</v>
      </c>
    </row>
    <row r="1222" spans="1:17" x14ac:dyDescent="0.25">
      <c r="A1222" s="5">
        <f>ROUND((Online_RAW!B1222-General!$B$10)*24,3)</f>
        <v>20.332999999999998</v>
      </c>
      <c r="B1222" s="5">
        <f>General!$B$12+Online_ANA!K1222/1000+Online_ANA!L1222/1000+Online_ANA!M1222/1000/General!$B$22-SUM($P$2:P1222)/1000/General!$B$24+SUM($Q$2:Q1222)/1000/General!$B$24</f>
        <v>1.2207287367293209</v>
      </c>
      <c r="C1222" s="5">
        <f>Online_RAW!K1222</f>
        <v>28.065000000000001</v>
      </c>
      <c r="D1222" s="5">
        <f>Online_RAW!J1222</f>
        <v>1.6</v>
      </c>
      <c r="E1222" s="5">
        <f>(1-F1222/100-G1222/100)/(1-C1222/100-D1222/100-General!$B$17/100)</f>
        <v>0.99116890919367517</v>
      </c>
      <c r="F1222" s="5">
        <f>N1222*General!$B$14/(N1222+O1222)+O1222*100/(N1222+O1222)</f>
        <v>30.679995831379287</v>
      </c>
      <c r="G1222" s="5">
        <f>N1222*General!$B$15/(N1222+O1222)</f>
        <v>3.5010103115465013E-2</v>
      </c>
      <c r="H1222" s="5">
        <f>(N1222+O1222)*(1/General!$B$20)*((F1222/100)-E1222*(C1222/100))*1000/B1222</f>
        <v>188.57413367999234</v>
      </c>
      <c r="I1222" s="5">
        <f>(N1222+O1222)*(1/General!$B$20)*((D1222/100)*E1222-(G1222/100))*1000/B1222</f>
        <v>102.15452809417398</v>
      </c>
      <c r="J1222" s="5">
        <f t="shared" si="19"/>
        <v>0.54172078694275638</v>
      </c>
      <c r="K1222" s="5">
        <f>MAX(Online_RAW!$L$2-Online_RAW!L1222,0)</f>
        <v>0</v>
      </c>
      <c r="L1222" s="5">
        <f>0.0039*(Online_RAW!M1222)</f>
        <v>50.1462</v>
      </c>
      <c r="M1222" s="10">
        <f>Online_RAW!$N$2-Online_RAW!N1222</f>
        <v>98.734965034959714</v>
      </c>
      <c r="N1222" s="5">
        <f>Online_RAW!C1222*60</f>
        <v>157.74547826086979</v>
      </c>
      <c r="O1222" s="5">
        <f>MAX(0, Online_RAW!D1222*60)</f>
        <v>22.483043478260882</v>
      </c>
      <c r="P1222" s="5">
        <f>_xlfn.IFNA(VLOOKUP(A1222,Sampling!$D$7:$E$14,2,FALSE),0)</f>
        <v>0</v>
      </c>
      <c r="Q1222">
        <f>_xlfn.IFNA(VLOOKUP(A1222,Refill!$D$6:$G$8,2,FALSE),0)</f>
        <v>0</v>
      </c>
    </row>
    <row r="1223" spans="1:17" x14ac:dyDescent="0.25">
      <c r="A1223" s="5">
        <f>ROUND((Online_RAW!B1223-General!$B$10)*24,3)</f>
        <v>20.350000000000001</v>
      </c>
      <c r="B1223" s="5">
        <f>General!$B$12+Online_ANA!K1223/1000+Online_ANA!L1223/1000+Online_ANA!M1223/1000/General!$B$22-SUM($P$2:P1223)/1000/General!$B$24+SUM($Q$2:Q1223)/1000/General!$B$24</f>
        <v>1.2211661771171467</v>
      </c>
      <c r="C1223" s="5">
        <f>Online_RAW!K1223</f>
        <v>28.074999999999999</v>
      </c>
      <c r="D1223" s="5">
        <f>Online_RAW!J1223</f>
        <v>1.605</v>
      </c>
      <c r="E1223" s="5">
        <f>(1-F1223/100-G1223/100)/(1-C1223/100-D1223/100-General!$B$17/100)</f>
        <v>0.99194545251915156</v>
      </c>
      <c r="F1223" s="5">
        <f>N1223*General!$B$14/(N1223+O1223)+O1223*100/(N1223+O1223)</f>
        <v>30.640572932138035</v>
      </c>
      <c r="G1223" s="5">
        <f>N1223*General!$B$15/(N1223+O1223)</f>
        <v>3.5030013670637357E-2</v>
      </c>
      <c r="H1223" s="5">
        <f>(N1223+O1223)*(1/General!$B$20)*((F1223/100)-E1223*(C1223/100))*1000/B1223</f>
        <v>183.37691390689798</v>
      </c>
      <c r="I1223" s="5">
        <f>(N1223+O1223)*(1/General!$B$20)*((D1223/100)*E1223-(G1223/100))*1000/B1223</f>
        <v>102.27645945422512</v>
      </c>
      <c r="J1223" s="5">
        <f t="shared" si="19"/>
        <v>0.55773901564376716</v>
      </c>
      <c r="K1223" s="5">
        <f>MAX(Online_RAW!$L$2-Online_RAW!L1223,0)</f>
        <v>0</v>
      </c>
      <c r="L1223" s="5">
        <f>0.0039*(Online_RAW!M1223)</f>
        <v>50.225175</v>
      </c>
      <c r="M1223" s="10">
        <f>Online_RAW!$N$2-Online_RAW!N1223</f>
        <v>99.12569230768986</v>
      </c>
      <c r="N1223" s="5">
        <f>Online_RAW!C1223*60</f>
        <v>157.4525454545454</v>
      </c>
      <c r="O1223" s="5">
        <f>MAX(0, Online_RAW!D1223*60)</f>
        <v>22.33904347826088</v>
      </c>
      <c r="P1223" s="5">
        <f>_xlfn.IFNA(VLOOKUP(A1223,Sampling!$D$7:$E$14,2,FALSE),0)</f>
        <v>0</v>
      </c>
      <c r="Q1223">
        <f>_xlfn.IFNA(VLOOKUP(A1223,Refill!$D$6:$G$8,2,FALSE),0)</f>
        <v>0</v>
      </c>
    </row>
    <row r="1224" spans="1:17" x14ac:dyDescent="0.25">
      <c r="A1224" s="5">
        <f>ROUND((Online_RAW!B1224-General!$B$10)*24,3)</f>
        <v>20.367000000000001</v>
      </c>
      <c r="B1224" s="5">
        <f>General!$B$12+Online_ANA!K1224/1000+Online_ANA!L1224/1000+Online_ANA!M1224/1000/General!$B$22-SUM($P$2:P1224)/1000/General!$B$24+SUM($Q$2:Q1224)/1000/General!$B$24</f>
        <v>1.221627176178862</v>
      </c>
      <c r="C1224" s="5">
        <f>Online_RAW!K1224</f>
        <v>28.142222222222198</v>
      </c>
      <c r="D1224" s="5">
        <f>Online_RAW!J1224</f>
        <v>1.605</v>
      </c>
      <c r="E1224" s="5">
        <f>(1-F1224/100-G1224/100)/(1-C1224/100-D1224/100-General!$B$17/100)</f>
        <v>0.99142528727694834</v>
      </c>
      <c r="F1224" s="5">
        <f>N1224*General!$B$14/(N1224+O1224)+O1224*100/(N1224+O1224)</f>
        <v>30.743623737309974</v>
      </c>
      <c r="G1224" s="5">
        <f>N1224*General!$B$15/(N1224+O1224)</f>
        <v>3.4977967809439403E-2</v>
      </c>
      <c r="H1224" s="5">
        <f>(N1224+O1224)*(1/General!$B$20)*((F1224/100)-E1224*(C1224/100))*1000/B1224</f>
        <v>186.88797917045403</v>
      </c>
      <c r="I1224" s="5">
        <f>(N1224+O1224)*(1/General!$B$20)*((D1224/100)*E1224-(G1224/100))*1000/B1224</f>
        <v>102.31290198912825</v>
      </c>
      <c r="J1224" s="5">
        <f t="shared" si="19"/>
        <v>0.54745576704969456</v>
      </c>
      <c r="K1224" s="5">
        <f>MAX(Online_RAW!$L$2-Online_RAW!L1224,0)</f>
        <v>0</v>
      </c>
      <c r="L1224" s="5">
        <f>0.0039*(Online_RAW!M1224)</f>
        <v>50.337299999999999</v>
      </c>
      <c r="M1224" s="10">
        <f>Online_RAW!$N$2-Online_RAW!N1224</f>
        <v>99.505965034959445</v>
      </c>
      <c r="N1224" s="5">
        <f>Online_RAW!C1224*60</f>
        <v>157.41314285714279</v>
      </c>
      <c r="O1224" s="5">
        <f>MAX(0, Online_RAW!D1224*60)</f>
        <v>22.600909090909081</v>
      </c>
      <c r="P1224" s="5">
        <f>_xlfn.IFNA(VLOOKUP(A1224,Sampling!$D$7:$E$14,2,FALSE),0)</f>
        <v>0</v>
      </c>
      <c r="Q1224">
        <f>_xlfn.IFNA(VLOOKUP(A1224,Refill!$D$6:$G$8,2,FALSE),0)</f>
        <v>0</v>
      </c>
    </row>
    <row r="1225" spans="1:17" x14ac:dyDescent="0.25">
      <c r="A1225" s="5">
        <f>ROUND((Online_RAW!B1225-General!$B$10)*24,3)</f>
        <v>20.382999999999999</v>
      </c>
      <c r="B1225" s="5">
        <f>General!$B$12+Online_ANA!K1225/1000+Online_ANA!L1225/1000+Online_ANA!M1225/1000/General!$B$22-SUM($P$2:P1225)/1000/General!$B$24+SUM($Q$2:Q1225)/1000/General!$B$24</f>
        <v>1.2220955567877061</v>
      </c>
      <c r="C1225" s="5">
        <f>Online_RAW!K1225</f>
        <v>28.207999999999998</v>
      </c>
      <c r="D1225" s="5">
        <f>Online_RAW!J1225</f>
        <v>1.61</v>
      </c>
      <c r="E1225" s="5">
        <f>(1-F1225/100-G1225/100)/(1-C1225/100-D1225/100-General!$B$17/100)</f>
        <v>0.99201263659143646</v>
      </c>
      <c r="F1225" s="5">
        <f>N1225*General!$B$14/(N1225+O1225)+O1225*100/(N1225+O1225)</f>
        <v>30.772842164698559</v>
      </c>
      <c r="G1225" s="5">
        <f>N1225*General!$B$15/(N1225+O1225)</f>
        <v>3.496321102793002E-2</v>
      </c>
      <c r="H1225" s="5">
        <f>(N1225+O1225)*(1/General!$B$20)*((F1225/100)-E1225*(C1225/100))*1000/B1225</f>
        <v>183.44473689852848</v>
      </c>
      <c r="I1225" s="5">
        <f>(N1225+O1225)*(1/General!$B$20)*((D1225/100)*E1225-(G1225/100))*1000/B1225</f>
        <v>102.7088876664215</v>
      </c>
      <c r="J1225" s="5">
        <f t="shared" si="19"/>
        <v>0.55989007590462736</v>
      </c>
      <c r="K1225" s="5">
        <f>MAX(Online_RAW!$L$2-Online_RAW!L1225,0)</f>
        <v>0</v>
      </c>
      <c r="L1225" s="5">
        <f>0.0039*(Online_RAW!M1225)</f>
        <v>50.42895</v>
      </c>
      <c r="M1225" s="10">
        <f>Online_RAW!$N$2-Online_RAW!N1225</f>
        <v>99.916601398599596</v>
      </c>
      <c r="N1225" s="5">
        <f>Online_RAW!C1225*60</f>
        <v>157.4177142857142</v>
      </c>
      <c r="O1225" s="5">
        <f>MAX(0, Online_RAW!D1225*60)</f>
        <v>22.677545454545463</v>
      </c>
      <c r="P1225" s="5">
        <f>_xlfn.IFNA(VLOOKUP(A1225,Sampling!$D$7:$E$14,2,FALSE),0)</f>
        <v>0</v>
      </c>
      <c r="Q1225">
        <f>_xlfn.IFNA(VLOOKUP(A1225,Refill!$D$6:$G$8,2,FALSE),0)</f>
        <v>0</v>
      </c>
    </row>
    <row r="1226" spans="1:17" x14ac:dyDescent="0.25">
      <c r="A1226" s="5">
        <f>ROUND((Online_RAW!B1226-General!$B$10)*24,3)</f>
        <v>20.399999999999999</v>
      </c>
      <c r="B1226" s="5">
        <f>General!$B$12+Online_ANA!K1226/1000+Online_ANA!L1226/1000+Online_ANA!M1226/1000/General!$B$22-SUM($P$2:P1226)/1000/General!$B$24+SUM($Q$2:Q1226)/1000/General!$B$24</f>
        <v>1.2224641204657702</v>
      </c>
      <c r="C1226" s="5">
        <f>Online_RAW!K1226</f>
        <v>28.21</v>
      </c>
      <c r="D1226" s="5">
        <f>Online_RAW!J1226</f>
        <v>1.61</v>
      </c>
      <c r="E1226" s="5">
        <f>(1-F1226/100-G1226/100)/(1-C1226/100-D1226/100-General!$B$17/100)</f>
        <v>0.9884695575553305</v>
      </c>
      <c r="F1226" s="5">
        <f>N1226*General!$B$14/(N1226+O1226)+O1226*100/(N1226+O1226)</f>
        <v>31.022072287480569</v>
      </c>
      <c r="G1226" s="5">
        <f>N1226*General!$B$15/(N1226+O1226)</f>
        <v>3.4837337228545165E-2</v>
      </c>
      <c r="H1226" s="5">
        <f>(N1226+O1226)*(1/General!$B$20)*((F1226/100)-E1226*(C1226/100))*1000/B1226</f>
        <v>206.12398697470556</v>
      </c>
      <c r="I1226" s="5">
        <f>(N1226+O1226)*(1/General!$B$20)*((D1226/100)*E1226-(G1226/100))*1000/B1226</f>
        <v>102.26870511144173</v>
      </c>
      <c r="J1226" s="5">
        <f t="shared" si="19"/>
        <v>0.49615140194232515</v>
      </c>
      <c r="K1226" s="5">
        <f>MAX(Online_RAW!$L$2-Online_RAW!L1226,0)</f>
        <v>0</v>
      </c>
      <c r="L1226" s="5">
        <f>0.0039*(Online_RAW!M1226)</f>
        <v>50.501100000000001</v>
      </c>
      <c r="M1226" s="10">
        <f>Online_RAW!$N$2-Online_RAW!N1226</f>
        <v>100.23969230768944</v>
      </c>
      <c r="N1226" s="5">
        <f>Online_RAW!C1226*60</f>
        <v>156.78573913043459</v>
      </c>
      <c r="O1226" s="5">
        <f>MAX(0, Online_RAW!D1226*60)</f>
        <v>23.234608695652202</v>
      </c>
      <c r="P1226" s="5">
        <f>_xlfn.IFNA(VLOOKUP(A1226,Sampling!$D$7:$E$14,2,FALSE),0)</f>
        <v>0</v>
      </c>
      <c r="Q1226">
        <f>_xlfn.IFNA(VLOOKUP(A1226,Refill!$D$6:$G$8,2,FALSE),0)</f>
        <v>0</v>
      </c>
    </row>
    <row r="1227" spans="1:17" x14ac:dyDescent="0.25">
      <c r="A1227" s="5">
        <f>ROUND((Online_RAW!B1227-General!$B$10)*24,3)</f>
        <v>20.417000000000002</v>
      </c>
      <c r="B1227" s="5">
        <f>General!$B$12+Online_ANA!K1227/1000+Online_ANA!L1227/1000+Online_ANA!M1227/1000/General!$B$22-SUM($P$2:P1227)/1000/General!$B$24+SUM($Q$2:Q1227)/1000/General!$B$24</f>
        <v>1.2229124725925413</v>
      </c>
      <c r="C1227" s="5">
        <f>Online_RAW!K1227</f>
        <v>28.328333333333301</v>
      </c>
      <c r="D1227" s="5">
        <f>Online_RAW!J1227</f>
        <v>1.61666666666667</v>
      </c>
      <c r="E1227" s="5">
        <f>(1-F1227/100-G1227/100)/(1-C1227/100-D1227/100-General!$B$17/100)</f>
        <v>0.99183080499248488</v>
      </c>
      <c r="F1227" s="5">
        <f>N1227*General!$B$14/(N1227+O1227)+O1227*100/(N1227+O1227)</f>
        <v>30.911557363257113</v>
      </c>
      <c r="G1227" s="5">
        <f>N1227*General!$B$15/(N1227+O1227)</f>
        <v>3.4893152846839845E-2</v>
      </c>
      <c r="H1227" s="5">
        <f>(N1227+O1227)*(1/General!$B$20)*((F1227/100)-E1227*(C1227/100))*1000/B1227</f>
        <v>184.67191774705438</v>
      </c>
      <c r="I1227" s="5">
        <f>(N1227+O1227)*(1/General!$B$20)*((D1227/100)*E1227-(G1227/100))*1000/B1227</f>
        <v>102.915409918611</v>
      </c>
      <c r="J1227" s="5">
        <f t="shared" si="19"/>
        <v>0.55728781708746056</v>
      </c>
      <c r="K1227" s="5">
        <f>MAX(Online_RAW!$L$2-Online_RAW!L1227,0)</f>
        <v>0</v>
      </c>
      <c r="L1227" s="5">
        <f>0.0039*(Online_RAW!M1227)</f>
        <v>50.5869</v>
      </c>
      <c r="M1227" s="10">
        <f>Online_RAW!$N$2-Online_RAW!N1227</f>
        <v>100.63487412586983</v>
      </c>
      <c r="N1227" s="5">
        <f>Online_RAW!C1227*60</f>
        <v>156.88173913043462</v>
      </c>
      <c r="O1227" s="5">
        <f>MAX(0, Online_RAW!D1227*60)</f>
        <v>22.9606956521739</v>
      </c>
      <c r="P1227" s="5">
        <f>_xlfn.IFNA(VLOOKUP(A1227,Sampling!$D$7:$E$14,2,FALSE),0)</f>
        <v>0</v>
      </c>
      <c r="Q1227">
        <f>_xlfn.IFNA(VLOOKUP(A1227,Refill!$D$6:$G$8,2,FALSE),0)</f>
        <v>0</v>
      </c>
    </row>
    <row r="1228" spans="1:17" x14ac:dyDescent="0.25">
      <c r="A1228" s="5">
        <f>ROUND((Online_RAW!B1228-General!$B$10)*24,3)</f>
        <v>20.433</v>
      </c>
      <c r="B1228" s="5">
        <f>General!$B$12+Online_ANA!K1228/1000+Online_ANA!L1228/1000+Online_ANA!M1228/1000/General!$B$22-SUM($P$2:P1228)/1000/General!$B$24+SUM($Q$2:Q1228)/1000/General!$B$24</f>
        <v>1.2233720088310729</v>
      </c>
      <c r="C1228" s="5">
        <f>Online_RAW!K1228</f>
        <v>28.425000000000001</v>
      </c>
      <c r="D1228" s="5">
        <f>Online_RAW!J1228</f>
        <v>1.625</v>
      </c>
      <c r="E1228" s="5">
        <f>(1-F1228/100-G1228/100)/(1-C1228/100-D1228/100-General!$B$17/100)</f>
        <v>0.99353137574613226</v>
      </c>
      <c r="F1228" s="5">
        <f>N1228*General!$B$14/(N1228+O1228)+O1228*100/(N1228+O1228)</f>
        <v>30.897473384326844</v>
      </c>
      <c r="G1228" s="5">
        <f>N1228*General!$B$15/(N1228+O1228)</f>
        <v>3.4900265967511696E-2</v>
      </c>
      <c r="H1228" s="5">
        <f>(N1228+O1228)*(1/General!$B$20)*((F1228/100)-E1228*(C1228/100))*1000/B1228</f>
        <v>174.53324145337183</v>
      </c>
      <c r="I1228" s="5">
        <f>(N1228+O1228)*(1/General!$B$20)*((D1228/100)*E1228-(G1228/100))*1000/B1228</f>
        <v>103.78574806151373</v>
      </c>
      <c r="J1228" s="5">
        <f t="shared" si="19"/>
        <v>0.5946474562511409</v>
      </c>
      <c r="K1228" s="5">
        <f>MAX(Online_RAW!$L$2-Online_RAW!L1228,0)</f>
        <v>0</v>
      </c>
      <c r="L1228" s="5">
        <f>0.0039*(Online_RAW!M1228)</f>
        <v>50.662949999999995</v>
      </c>
      <c r="M1228" s="10">
        <f>Online_RAW!$N$2-Online_RAW!N1228</f>
        <v>101.05287412586949</v>
      </c>
      <c r="N1228" s="5">
        <f>Online_RAW!C1228*60</f>
        <v>157.19563636363623</v>
      </c>
      <c r="O1228" s="5">
        <f>MAX(0, Online_RAW!D1228*60)</f>
        <v>22.969909090909081</v>
      </c>
      <c r="P1228" s="5">
        <f>_xlfn.IFNA(VLOOKUP(A1228,Sampling!$D$7:$E$14,2,FALSE),0)</f>
        <v>0</v>
      </c>
      <c r="Q1228">
        <f>_xlfn.IFNA(VLOOKUP(A1228,Refill!$D$6:$G$8,2,FALSE),0)</f>
        <v>0</v>
      </c>
    </row>
    <row r="1229" spans="1:17" x14ac:dyDescent="0.25">
      <c r="A1229" s="5">
        <f>ROUND((Online_RAW!B1229-General!$B$10)*24,3)</f>
        <v>20.45</v>
      </c>
      <c r="B1229" s="5">
        <f>General!$B$12+Online_ANA!K1229/1000+Online_ANA!L1229/1000+Online_ANA!M1229/1000/General!$B$22-SUM($P$2:P1229)/1000/General!$B$24+SUM($Q$2:Q1229)/1000/General!$B$24</f>
        <v>1.2237727167960457</v>
      </c>
      <c r="C1229" s="5">
        <f>Online_RAW!K1229</f>
        <v>28.38</v>
      </c>
      <c r="D1229" s="5">
        <f>Online_RAW!J1229</f>
        <v>1.63</v>
      </c>
      <c r="E1229" s="5">
        <f>(1-F1229/100-G1229/100)/(1-C1229/100-D1229/100-General!$B$17/100)</f>
        <v>0.99336160783263827</v>
      </c>
      <c r="F1229" s="5">
        <f>N1229*General!$B$14/(N1229+O1229)+O1229*100/(N1229+O1229)</f>
        <v>30.8695266137616</v>
      </c>
      <c r="G1229" s="5">
        <f>N1229*General!$B$15/(N1229+O1229)</f>
        <v>3.4914380498100202E-2</v>
      </c>
      <c r="H1229" s="5">
        <f>(N1229+O1229)*(1/General!$B$20)*((F1229/100)-E1229*(C1229/100))*1000/B1229</f>
        <v>175.61103533237224</v>
      </c>
      <c r="I1229" s="5">
        <f>(N1229+O1229)*(1/General!$B$20)*((D1229/100)*E1229-(G1229/100))*1000/B1229</f>
        <v>103.89182250929032</v>
      </c>
      <c r="J1229" s="5">
        <f t="shared" si="19"/>
        <v>0.59160190196850826</v>
      </c>
      <c r="K1229" s="5">
        <f>MAX(Online_RAW!$L$2-Online_RAW!L1229,0)</f>
        <v>0</v>
      </c>
      <c r="L1229" s="5">
        <f>0.0039*(Online_RAW!M1229)</f>
        <v>50.774099999999997</v>
      </c>
      <c r="M1229" s="10">
        <f>Online_RAW!$N$2-Online_RAW!N1229</f>
        <v>101.36849230768985</v>
      </c>
      <c r="N1229" s="5">
        <f>Online_RAW!C1229*60</f>
        <v>157.0066363636362</v>
      </c>
      <c r="O1229" s="5">
        <f>MAX(0, Online_RAW!D1229*60)</f>
        <v>22.86954545454546</v>
      </c>
      <c r="P1229" s="5">
        <f>_xlfn.IFNA(VLOOKUP(A1229,Sampling!$D$7:$E$14,2,FALSE),0)</f>
        <v>0</v>
      </c>
      <c r="Q1229">
        <f>_xlfn.IFNA(VLOOKUP(A1229,Refill!$D$6:$G$8,2,FALSE),0)</f>
        <v>0</v>
      </c>
    </row>
    <row r="1230" spans="1:17" x14ac:dyDescent="0.25">
      <c r="A1230" s="5">
        <f>ROUND((Online_RAW!B1230-General!$B$10)*24,3)</f>
        <v>20.466999999999999</v>
      </c>
      <c r="B1230" s="5">
        <f>General!$B$12+Online_ANA!K1230/1000+Online_ANA!L1230/1000+Online_ANA!M1230/1000/General!$B$22-SUM($P$2:P1230)/1000/General!$B$24+SUM($Q$2:Q1230)/1000/General!$B$24</f>
        <v>1.2242560677134773</v>
      </c>
      <c r="C1230" s="5">
        <f>Online_RAW!K1230</f>
        <v>28.34</v>
      </c>
      <c r="D1230" s="5">
        <f>Online_RAW!J1230</f>
        <v>1.63</v>
      </c>
      <c r="E1230" s="5">
        <f>(1-F1230/100-G1230/100)/(1-C1230/100-D1230/100-General!$B$17/100)</f>
        <v>0.99043295920988517</v>
      </c>
      <c r="F1230" s="5">
        <f>N1230*General!$B$14/(N1230+O1230)+O1230*100/(N1230+O1230)</f>
        <v>31.033701125188596</v>
      </c>
      <c r="G1230" s="5">
        <f>N1230*General!$B$15/(N1230+O1230)</f>
        <v>3.4831464078187574E-2</v>
      </c>
      <c r="H1230" s="5">
        <f>(N1230+O1230)*(1/General!$B$20)*((F1230/100)-E1230*(C1230/100))*1000/B1230</f>
        <v>194.52860103097626</v>
      </c>
      <c r="I1230" s="5">
        <f>(N1230+O1230)*(1/General!$B$20)*((D1230/100)*E1230-(G1230/100))*1000/B1230</f>
        <v>103.63908248785043</v>
      </c>
      <c r="J1230" s="5">
        <f t="shared" si="19"/>
        <v>0.53277040979360768</v>
      </c>
      <c r="K1230" s="5">
        <f>MAX(Online_RAW!$L$2-Online_RAW!L1230,0)</f>
        <v>0</v>
      </c>
      <c r="L1230" s="5">
        <f>0.0039*(Online_RAW!M1230)</f>
        <v>50.881349999999998</v>
      </c>
      <c r="M1230" s="10">
        <f>Online_RAW!$N$2-Online_RAW!N1230</f>
        <v>101.77844230769006</v>
      </c>
      <c r="N1230" s="5">
        <f>Online_RAW!C1230*60</f>
        <v>156.7786363636362</v>
      </c>
      <c r="O1230" s="5">
        <f>MAX(0, Online_RAW!D1230*60)</f>
        <v>23.263909090909081</v>
      </c>
      <c r="P1230" s="5">
        <f>_xlfn.IFNA(VLOOKUP(A1230,Sampling!$D$7:$E$14,2,FALSE),0)</f>
        <v>0</v>
      </c>
      <c r="Q1230">
        <f>_xlfn.IFNA(VLOOKUP(A1230,Refill!$D$6:$G$8,2,FALSE),0)</f>
        <v>0</v>
      </c>
    </row>
    <row r="1231" spans="1:17" x14ac:dyDescent="0.25">
      <c r="A1231" s="5">
        <f>ROUND((Online_RAW!B1231-General!$B$10)*24,3)</f>
        <v>20.483000000000001</v>
      </c>
      <c r="B1231" s="5">
        <f>General!$B$12+Online_ANA!K1231/1000+Online_ANA!L1231/1000+Online_ANA!M1231/1000/General!$B$22-SUM($P$2:P1231)/1000/General!$B$24+SUM($Q$2:Q1231)/1000/General!$B$24</f>
        <v>1.2245833103230552</v>
      </c>
      <c r="C1231" s="5">
        <f>Online_RAW!K1231</f>
        <v>28.385000000000002</v>
      </c>
      <c r="D1231" s="5">
        <f>Online_RAW!J1231</f>
        <v>1.635</v>
      </c>
      <c r="E1231" s="5">
        <f>(1-F1231/100-G1231/100)/(1-C1231/100-D1231/100-General!$B$17/100)</f>
        <v>0.98933278960511439</v>
      </c>
      <c r="F1231" s="5">
        <f>N1231*General!$B$14/(N1231+O1231)+O1231*100/(N1231+O1231)</f>
        <v>31.159800293614502</v>
      </c>
      <c r="G1231" s="5">
        <f>N1231*General!$B$15/(N1231+O1231)</f>
        <v>3.4767777629487628E-2</v>
      </c>
      <c r="H1231" s="5">
        <f>(N1231+O1231)*(1/General!$B$20)*((F1231/100)-E1231*(C1231/100))*1000/B1231</f>
        <v>201.63195536402398</v>
      </c>
      <c r="I1231" s="5">
        <f>(N1231+O1231)*(1/General!$B$20)*((D1231/100)*E1231-(G1231/100))*1000/B1231</f>
        <v>103.6984812429062</v>
      </c>
      <c r="J1231" s="5">
        <f t="shared" si="19"/>
        <v>0.51429586672256478</v>
      </c>
      <c r="K1231" s="5">
        <f>MAX(Online_RAW!$L$2-Online_RAW!L1231,0)</f>
        <v>0</v>
      </c>
      <c r="L1231" s="5">
        <f>0.0039*(Online_RAW!M1231)</f>
        <v>50.881349999999998</v>
      </c>
      <c r="M1231" s="10">
        <f>Online_RAW!$N$2-Online_RAW!N1231</f>
        <v>102.13513675213017</v>
      </c>
      <c r="N1231" s="5">
        <f>Online_RAW!C1231*60</f>
        <v>156.30518181818161</v>
      </c>
      <c r="O1231" s="5">
        <f>MAX(0, Online_RAW!D1231*60)</f>
        <v>23.52245454545454</v>
      </c>
      <c r="P1231" s="5">
        <f>_xlfn.IFNA(VLOOKUP(A1231,Sampling!$D$7:$E$14,2,FALSE),0)</f>
        <v>0</v>
      </c>
      <c r="Q1231">
        <f>_xlfn.IFNA(VLOOKUP(A1231,Refill!$D$6:$G$8,2,FALSE),0)</f>
        <v>0</v>
      </c>
    </row>
    <row r="1232" spans="1:17" x14ac:dyDescent="0.25">
      <c r="A1232" s="5">
        <f>ROUND((Online_RAW!B1232-General!$B$10)*24,3)</f>
        <v>20.5</v>
      </c>
      <c r="B1232" s="5">
        <f>General!$B$12+Online_ANA!K1232/1000+Online_ANA!L1232/1000+Online_ANA!M1232/1000/General!$B$22-SUM($P$2:P1232)/1000/General!$B$24+SUM($Q$2:Q1232)/1000/General!$B$24</f>
        <v>1.2251081362863576</v>
      </c>
      <c r="C1232" s="5">
        <f>Online_RAW!K1232</f>
        <v>28.496363636363601</v>
      </c>
      <c r="D1232" s="5">
        <f>Online_RAW!J1232</f>
        <v>1.6359999999999999</v>
      </c>
      <c r="E1232" s="5">
        <f>(1-F1232/100-G1232/100)/(1-C1232/100-D1232/100-General!$B$17/100)</f>
        <v>0.99144132376989502</v>
      </c>
      <c r="F1232" s="5">
        <f>N1232*General!$B$14/(N1232+O1232)+O1232*100/(N1232+O1232)</f>
        <v>31.124541564217623</v>
      </c>
      <c r="G1232" s="5">
        <f>N1232*General!$B$15/(N1232+O1232)</f>
        <v>3.4785585068576957E-2</v>
      </c>
      <c r="H1232" s="5">
        <f>(N1232+O1232)*(1/General!$B$20)*((F1232/100)-E1232*(C1232/100))*1000/B1232</f>
        <v>188.01838073388095</v>
      </c>
      <c r="I1232" s="5">
        <f>(N1232+O1232)*(1/General!$B$20)*((D1232/100)*E1232-(G1232/100))*1000/B1232</f>
        <v>103.9059650397332</v>
      </c>
      <c r="J1232" s="5">
        <f t="shared" si="19"/>
        <v>0.55263727213351821</v>
      </c>
      <c r="K1232" s="5">
        <f>MAX(Online_RAW!$L$2-Online_RAW!L1232,0)</f>
        <v>0</v>
      </c>
      <c r="L1232" s="5">
        <f>0.0039*(Online_RAW!M1232)</f>
        <v>51.019019999999998</v>
      </c>
      <c r="M1232" s="10">
        <f>Online_RAW!$N$2-Online_RAW!N1232</f>
        <v>102.55713675212974</v>
      </c>
      <c r="N1232" s="5">
        <f>Online_RAW!C1232*60</f>
        <v>156.32863636363621</v>
      </c>
      <c r="O1232" s="5">
        <f>MAX(0, Online_RAW!D1232*60)</f>
        <v>23.433913043478242</v>
      </c>
      <c r="P1232" s="5">
        <f>_xlfn.IFNA(VLOOKUP(A1232,Sampling!$D$7:$E$14,2,FALSE),0)</f>
        <v>0</v>
      </c>
      <c r="Q1232">
        <f>_xlfn.IFNA(VLOOKUP(A1232,Refill!$D$6:$G$8,2,FALSE),0)</f>
        <v>0</v>
      </c>
    </row>
    <row r="1233" spans="1:17" x14ac:dyDescent="0.25">
      <c r="A1233" s="5">
        <f>ROUND((Online_RAW!B1233-General!$B$10)*24,3)</f>
        <v>20.516999999999999</v>
      </c>
      <c r="B1233" s="5">
        <f>General!$B$12+Online_ANA!K1233/1000+Online_ANA!L1233/1000+Online_ANA!M1233/1000/General!$B$22-SUM($P$2:P1233)/1000/General!$B$24+SUM($Q$2:Q1233)/1000/General!$B$24</f>
        <v>1.2254846092731102</v>
      </c>
      <c r="C1233" s="5">
        <f>Online_RAW!K1233</f>
        <v>28.58</v>
      </c>
      <c r="D1233" s="5">
        <f>Online_RAW!J1233</f>
        <v>1.645</v>
      </c>
      <c r="E1233" s="5">
        <f>(1-F1233/100-G1233/100)/(1-C1233/100-D1233/100-General!$B$17/100)</f>
        <v>0.99096306789665645</v>
      </c>
      <c r="F1233" s="5">
        <f>N1233*General!$B$14/(N1233+O1233)+O1233*100/(N1233+O1233)</f>
        <v>31.249611615821003</v>
      </c>
      <c r="G1233" s="5">
        <f>N1233*General!$B$15/(N1233+O1233)</f>
        <v>3.4722418375847983E-2</v>
      </c>
      <c r="H1233" s="5">
        <f>(N1233+O1233)*(1/General!$B$20)*((F1233/100)-E1233*(C1233/100))*1000/B1233</f>
        <v>191.91999701255895</v>
      </c>
      <c r="I1233" s="5">
        <f>(N1233+O1233)*(1/General!$B$20)*((D1233/100)*E1233-(G1233/100))*1000/B1233</f>
        <v>104.57760807397571</v>
      </c>
      <c r="J1233" s="5">
        <f t="shared" si="19"/>
        <v>0.54490209306918813</v>
      </c>
      <c r="K1233" s="5">
        <f>MAX(Online_RAW!$L$2-Online_RAW!L1233,0)</f>
        <v>0</v>
      </c>
      <c r="L1233" s="5">
        <f>0.0039*(Online_RAW!M1233)</f>
        <v>51.019019999999998</v>
      </c>
      <c r="M1233" s="10">
        <f>Online_RAW!$N$2-Online_RAW!N1233</f>
        <v>102.96749230769001</v>
      </c>
      <c r="N1233" s="5">
        <f>Online_RAW!C1233*60</f>
        <v>156.29428571428559</v>
      </c>
      <c r="O1233" s="5">
        <f>MAX(0, Online_RAW!D1233*60)</f>
        <v>23.755714285714262</v>
      </c>
      <c r="P1233" s="5">
        <f>_xlfn.IFNA(VLOOKUP(A1233,Sampling!$D$7:$E$14,2,FALSE),0)</f>
        <v>0</v>
      </c>
      <c r="Q1233">
        <f>_xlfn.IFNA(VLOOKUP(A1233,Refill!$D$6:$G$8,2,FALSE),0)</f>
        <v>0</v>
      </c>
    </row>
    <row r="1234" spans="1:17" x14ac:dyDescent="0.25">
      <c r="A1234" s="5">
        <f>ROUND((Online_RAW!B1234-General!$B$10)*24,3)</f>
        <v>20.533000000000001</v>
      </c>
      <c r="B1234" s="5">
        <f>General!$B$12+Online_ANA!K1234/1000+Online_ANA!L1234/1000+Online_ANA!M1234/1000/General!$B$22-SUM($P$2:P1234)/1000/General!$B$24+SUM($Q$2:Q1234)/1000/General!$B$24</f>
        <v>1.2259816840131739</v>
      </c>
      <c r="C1234" s="5">
        <f>Online_RAW!K1234</f>
        <v>28.61</v>
      </c>
      <c r="D1234" s="5">
        <f>Online_RAW!J1234</f>
        <v>1.65</v>
      </c>
      <c r="E1234" s="5">
        <f>(1-F1234/100-G1234/100)/(1-C1234/100-D1234/100-General!$B$17/100)</f>
        <v>0.9913688631916775</v>
      </c>
      <c r="F1234" s="5">
        <f>N1234*General!$B$14/(N1234+O1234)+O1234*100/(N1234+O1234)</f>
        <v>31.256174058190094</v>
      </c>
      <c r="G1234" s="5">
        <f>N1234*General!$B$15/(N1234+O1234)</f>
        <v>3.4719104011015106E-2</v>
      </c>
      <c r="H1234" s="5">
        <f>(N1234+O1234)*(1/General!$B$20)*((F1234/100)-E1234*(C1234/100))*1000/B1234</f>
        <v>189.46420153529442</v>
      </c>
      <c r="I1234" s="5">
        <f>(N1234+O1234)*(1/General!$B$20)*((D1234/100)*E1234-(G1234/100))*1000/B1234</f>
        <v>104.84896247493806</v>
      </c>
      <c r="J1234" s="5">
        <f t="shared" si="19"/>
        <v>0.55339722029444294</v>
      </c>
      <c r="K1234" s="5">
        <f>MAX(Online_RAW!$L$2-Online_RAW!L1234,0)</f>
        <v>0</v>
      </c>
      <c r="L1234" s="5">
        <f>0.0039*(Online_RAW!M1234)</f>
        <v>51.193739999999998</v>
      </c>
      <c r="M1234" s="10">
        <f>Online_RAW!$N$2-Online_RAW!N1234</f>
        <v>103.3188589743595</v>
      </c>
      <c r="N1234" s="5">
        <f>Online_RAW!C1234*60</f>
        <v>156.1974545454546</v>
      </c>
      <c r="O1234" s="5">
        <f>MAX(0, Online_RAW!D1234*60)</f>
        <v>23.758173913043461</v>
      </c>
      <c r="P1234" s="5">
        <f>_xlfn.IFNA(VLOOKUP(A1234,Sampling!$D$7:$E$14,2,FALSE),0)</f>
        <v>0</v>
      </c>
      <c r="Q1234">
        <f>_xlfn.IFNA(VLOOKUP(A1234,Refill!$D$6:$G$8,2,FALSE),0)</f>
        <v>0</v>
      </c>
    </row>
    <row r="1235" spans="1:17" x14ac:dyDescent="0.25">
      <c r="A1235" s="5">
        <f>ROUND((Online_RAW!B1235-General!$B$10)*24,3)</f>
        <v>20.55</v>
      </c>
      <c r="B1235" s="5">
        <f>General!$B$12+Online_ANA!K1235/1000+Online_ANA!L1235/1000+Online_ANA!M1235/1000/General!$B$22-SUM($P$2:P1235)/1000/General!$B$24+SUM($Q$2:Q1235)/1000/General!$B$24</f>
        <v>1.2263657512914583</v>
      </c>
      <c r="C1235" s="5">
        <f>Online_RAW!K1235</f>
        <v>28.664999999999999</v>
      </c>
      <c r="D1235" s="5">
        <f>Online_RAW!J1235</f>
        <v>1.65</v>
      </c>
      <c r="E1235" s="5">
        <f>(1-F1235/100-G1235/100)/(1-C1235/100-D1235/100-General!$B$17/100)</f>
        <v>0.9914440862802546</v>
      </c>
      <c r="F1235" s="5">
        <f>N1235*General!$B$14/(N1235+O1235)+O1235*100/(N1235+O1235)</f>
        <v>31.30551489280337</v>
      </c>
      <c r="G1235" s="5">
        <f>N1235*General!$B$15/(N1235+O1235)</f>
        <v>3.469418439757406E-2</v>
      </c>
      <c r="H1235" s="5">
        <f>(N1235+O1235)*(1/General!$B$20)*((F1235/100)-E1235*(C1235/100))*1000/B1235</f>
        <v>189.07138049503891</v>
      </c>
      <c r="I1235" s="5">
        <f>(N1235+O1235)*(1/General!$B$20)*((D1235/100)*E1235-(G1235/100))*1000/B1235</f>
        <v>104.90749933159918</v>
      </c>
      <c r="J1235" s="5">
        <f t="shared" si="19"/>
        <v>0.5548565788059705</v>
      </c>
      <c r="K1235" s="5">
        <f>MAX(Online_RAW!$L$2-Online_RAW!L1235,0)</f>
        <v>0</v>
      </c>
      <c r="L1235" s="5">
        <f>0.0039*(Online_RAW!M1235)</f>
        <v>51.193739999999998</v>
      </c>
      <c r="M1235" s="10">
        <f>Online_RAW!$N$2-Online_RAW!N1235</f>
        <v>103.73749230768954</v>
      </c>
      <c r="N1235" s="5">
        <f>Online_RAW!C1235*60</f>
        <v>156.20686956521757</v>
      </c>
      <c r="O1235" s="5">
        <f>MAX(0, Online_RAW!D1235*60)</f>
        <v>23.888869565217359</v>
      </c>
      <c r="P1235" s="5">
        <f>_xlfn.IFNA(VLOOKUP(A1235,Sampling!$D$7:$E$14,2,FALSE),0)</f>
        <v>0</v>
      </c>
      <c r="Q1235">
        <f>_xlfn.IFNA(VLOOKUP(A1235,Refill!$D$6:$G$8,2,FALSE),0)</f>
        <v>0</v>
      </c>
    </row>
    <row r="1236" spans="1:17" x14ac:dyDescent="0.25">
      <c r="A1236" s="5">
        <f>ROUND((Online_RAW!B1236-General!$B$10)*24,3)</f>
        <v>20.567</v>
      </c>
      <c r="B1236" s="5">
        <f>General!$B$12+Online_ANA!K1236/1000+Online_ANA!L1236/1000+Online_ANA!M1236/1000/General!$B$22-SUM($P$2:P1236)/1000/General!$B$24+SUM($Q$2:Q1236)/1000/General!$B$24</f>
        <v>1.2268753760621014</v>
      </c>
      <c r="C1236" s="5">
        <f>Online_RAW!K1236</f>
        <v>28.675000000000001</v>
      </c>
      <c r="D1236" s="5">
        <f>Online_RAW!J1236</f>
        <v>1.66</v>
      </c>
      <c r="E1236" s="5">
        <f>(1-F1236/100-G1236/100)/(1-C1236/100-D1236/100-General!$B$17/100)</f>
        <v>0.99013522580130886</v>
      </c>
      <c r="F1236" s="5">
        <f>N1236*General!$B$14/(N1236+O1236)+O1236*100/(N1236+O1236)</f>
        <v>31.416015014075715</v>
      </c>
      <c r="G1236" s="5">
        <f>N1236*General!$B$15/(N1236+O1236)</f>
        <v>3.4638376255517321E-2</v>
      </c>
      <c r="H1236" s="5">
        <f>(N1236+O1236)*(1/General!$B$20)*((F1236/100)-E1236*(C1236/100))*1000/B1236</f>
        <v>198.0913909650217</v>
      </c>
      <c r="I1236" s="5">
        <f>(N1236+O1236)*(1/General!$B$20)*((D1236/100)*E1236-(G1236/100))*1000/B1236</f>
        <v>105.40283107462052</v>
      </c>
      <c r="J1236" s="5">
        <f t="shared" si="19"/>
        <v>0.53209193272428579</v>
      </c>
      <c r="K1236" s="5">
        <f>MAX(Online_RAW!$L$2-Online_RAW!L1236,0)</f>
        <v>0</v>
      </c>
      <c r="L1236" s="5">
        <f>0.0039*(Online_RAW!M1236)</f>
        <v>51.353639999999999</v>
      </c>
      <c r="M1236" s="10">
        <f>Online_RAW!$N$2-Online_RAW!N1236</f>
        <v>104.11869230769025</v>
      </c>
      <c r="N1236" s="5">
        <f>Online_RAW!C1236*60</f>
        <v>155.99739130434779</v>
      </c>
      <c r="O1236" s="5">
        <f>MAX(0, Online_RAW!D1236*60)</f>
        <v>24.146608695652201</v>
      </c>
      <c r="P1236" s="5">
        <f>_xlfn.IFNA(VLOOKUP(A1236,Sampling!$D$7:$E$14,2,FALSE),0)</f>
        <v>0</v>
      </c>
      <c r="Q1236">
        <f>_xlfn.IFNA(VLOOKUP(A1236,Refill!$D$6:$G$8,2,FALSE),0)</f>
        <v>0</v>
      </c>
    </row>
    <row r="1237" spans="1:17" x14ac:dyDescent="0.25">
      <c r="A1237" s="5">
        <f>ROUND((Online_RAW!B1237-General!$B$10)*24,3)</f>
        <v>20.582999999999998</v>
      </c>
      <c r="B1237" s="5">
        <f>General!$B$12+Online_ANA!K1237/1000+Online_ANA!L1237/1000+Online_ANA!M1237/1000/General!$B$22-SUM($P$2:P1237)/1000/General!$B$24+SUM($Q$2:Q1237)/1000/General!$B$24</f>
        <v>1.2273462241354955</v>
      </c>
      <c r="C1237" s="5">
        <f>Online_RAW!K1237</f>
        <v>28.704999999999998</v>
      </c>
      <c r="D1237" s="5">
        <f>Online_RAW!J1237</f>
        <v>1.66</v>
      </c>
      <c r="E1237" s="5">
        <f>(1-F1237/100-G1237/100)/(1-C1237/100-D1237/100-General!$B$17/100)</f>
        <v>0.99218715331423502</v>
      </c>
      <c r="F1237" s="5">
        <f>N1237*General!$B$14/(N1237+O1237)+O1237*100/(N1237+O1237)</f>
        <v>31.303664208907019</v>
      </c>
      <c r="G1237" s="5">
        <f>N1237*General!$B$15/(N1237+O1237)</f>
        <v>3.4695119086410597E-2</v>
      </c>
      <c r="H1237" s="5">
        <f>(N1237+O1237)*(1/General!$B$20)*((F1237/100)-E1237*(C1237/100))*1000/B1237</f>
        <v>184.65654614732844</v>
      </c>
      <c r="I1237" s="5">
        <f>(N1237+O1237)*(1/General!$B$20)*((D1237/100)*E1237-(G1237/100))*1000/B1237</f>
        <v>105.46776108628494</v>
      </c>
      <c r="J1237" s="5">
        <f t="shared" si="19"/>
        <v>0.57115636183370055</v>
      </c>
      <c r="K1237" s="5">
        <f>MAX(Online_RAW!$L$2-Online_RAW!L1237,0)</f>
        <v>0</v>
      </c>
      <c r="L1237" s="5">
        <f>0.0039*(Online_RAW!M1237)</f>
        <v>51.448799999999999</v>
      </c>
      <c r="M1237" s="10">
        <f>Online_RAW!$N$2-Online_RAW!N1237</f>
        <v>104.52819230769001</v>
      </c>
      <c r="N1237" s="5">
        <f>Online_RAW!C1237*60</f>
        <v>156.084272727273</v>
      </c>
      <c r="O1237" s="5">
        <f>MAX(0, Online_RAW!D1237*60)</f>
        <v>23.865272727272703</v>
      </c>
      <c r="P1237" s="5">
        <f>_xlfn.IFNA(VLOOKUP(A1237,Sampling!$D$7:$E$14,2,FALSE),0)</f>
        <v>0</v>
      </c>
      <c r="Q1237">
        <f>_xlfn.IFNA(VLOOKUP(A1237,Refill!$D$6:$G$8,2,FALSE),0)</f>
        <v>0</v>
      </c>
    </row>
    <row r="1238" spans="1:17" x14ac:dyDescent="0.25">
      <c r="A1238" s="5">
        <f>ROUND((Online_RAW!B1238-General!$B$10)*24,3)</f>
        <v>20.6</v>
      </c>
      <c r="B1238" s="5">
        <f>General!$B$12+Online_ANA!K1238/1000+Online_ANA!L1238/1000+Online_ANA!M1238/1000/General!$B$22-SUM($P$2:P1238)/1000/General!$B$24+SUM($Q$2:Q1238)/1000/General!$B$24</f>
        <v>1.2277664966959632</v>
      </c>
      <c r="C1238" s="5">
        <f>Online_RAW!K1238</f>
        <v>28.74</v>
      </c>
      <c r="D1238" s="5">
        <f>Online_RAW!J1238</f>
        <v>1.66</v>
      </c>
      <c r="E1238" s="5">
        <f>(1-F1238/100-G1238/100)/(1-C1238/100-D1238/100-General!$B$17/100)</f>
        <v>0.99163906584385164</v>
      </c>
      <c r="F1238" s="5">
        <f>N1238*General!$B$14/(N1238+O1238)+O1238*100/(N1238+O1238)</f>
        <v>31.376337197508931</v>
      </c>
      <c r="G1238" s="5">
        <f>N1238*General!$B$15/(N1238+O1238)</f>
        <v>3.465841555681367E-2</v>
      </c>
      <c r="H1238" s="5">
        <f>(N1238+O1238)*(1/General!$B$20)*((F1238/100)-E1238*(C1238/100))*1000/B1238</f>
        <v>188.32793778198172</v>
      </c>
      <c r="I1238" s="5">
        <f>(N1238+O1238)*(1/General!$B$20)*((D1238/100)*E1238-(G1238/100))*1000/B1238</f>
        <v>105.49961239237741</v>
      </c>
      <c r="J1238" s="5">
        <f t="shared" si="19"/>
        <v>0.56019098193763095</v>
      </c>
      <c r="K1238" s="5">
        <f>MAX(Online_RAW!$L$2-Online_RAW!L1238,0)</f>
        <v>0</v>
      </c>
      <c r="L1238" s="5">
        <f>0.0039*(Online_RAW!M1238)</f>
        <v>51.531999999999869</v>
      </c>
      <c r="M1238" s="10">
        <f>Online_RAW!$N$2-Online_RAW!N1238</f>
        <v>104.89560139859987</v>
      </c>
      <c r="N1238" s="5">
        <f>Online_RAW!C1238*60</f>
        <v>156.10418181818159</v>
      </c>
      <c r="O1238" s="5">
        <f>MAX(0, Online_RAW!D1238*60)</f>
        <v>24.058909090909079</v>
      </c>
      <c r="P1238" s="5">
        <f>_xlfn.IFNA(VLOOKUP(A1238,Sampling!$D$7:$E$14,2,FALSE),0)</f>
        <v>0</v>
      </c>
      <c r="Q1238">
        <f>_xlfn.IFNA(VLOOKUP(A1238,Refill!$D$6:$G$8,2,FALSE),0)</f>
        <v>0</v>
      </c>
    </row>
    <row r="1239" spans="1:17" x14ac:dyDescent="0.25">
      <c r="A1239" s="5">
        <f>ROUND((Online_RAW!B1239-General!$B$10)*24,3)</f>
        <v>20.617000000000001</v>
      </c>
      <c r="B1239" s="5">
        <f>General!$B$12+Online_ANA!K1239/1000+Online_ANA!L1239/1000+Online_ANA!M1239/1000/General!$B$22-SUM($P$2:P1239)/1000/General!$B$24+SUM($Q$2:Q1239)/1000/General!$B$24</f>
        <v>1.2282509909668258</v>
      </c>
      <c r="C1239" s="5">
        <f>Online_RAW!K1239</f>
        <v>28.74</v>
      </c>
      <c r="D1239" s="5">
        <f>Online_RAW!J1239</f>
        <v>1.67</v>
      </c>
      <c r="E1239" s="5">
        <f>(1-F1239/100-G1239/100)/(1-C1239/100-D1239/100-General!$B$17/100)</f>
        <v>0.99093400150581801</v>
      </c>
      <c r="F1239" s="5">
        <f>N1239*General!$B$14/(N1239+O1239)+O1239*100/(N1239+O1239)</f>
        <v>31.435043589228421</v>
      </c>
      <c r="G1239" s="5">
        <f>N1239*General!$B$15/(N1239+O1239)</f>
        <v>3.4628765864026051E-2</v>
      </c>
      <c r="H1239" s="5">
        <f>(N1239+O1239)*(1/General!$B$20)*((F1239/100)-E1239*(C1239/100))*1000/B1239</f>
        <v>193.47470012951683</v>
      </c>
      <c r="I1239" s="5">
        <f>(N1239+O1239)*(1/General!$B$20)*((D1239/100)*E1239-(G1239/100))*1000/B1239</f>
        <v>106.060924737005</v>
      </c>
      <c r="J1239" s="5">
        <f t="shared" si="19"/>
        <v>0.54819014923400911</v>
      </c>
      <c r="K1239" s="5">
        <f>MAX(Online_RAW!$L$2-Online_RAW!L1239,0)</f>
        <v>0</v>
      </c>
      <c r="L1239" s="5">
        <f>0.0039*(Online_RAW!M1239)</f>
        <v>51.6126</v>
      </c>
      <c r="M1239" s="10">
        <f>Online_RAW!$N$2-Online_RAW!N1239</f>
        <v>105.33584615384007</v>
      </c>
      <c r="N1239" s="5">
        <f>Online_RAW!C1239*60</f>
        <v>156.01342857142859</v>
      </c>
      <c r="O1239" s="5">
        <f>MAX(0, Online_RAW!D1239*60)</f>
        <v>24.19909090909092</v>
      </c>
      <c r="P1239" s="5">
        <f>_xlfn.IFNA(VLOOKUP(A1239,Sampling!$D$7:$E$14,2,FALSE),0)</f>
        <v>0</v>
      </c>
      <c r="Q1239">
        <f>_xlfn.IFNA(VLOOKUP(A1239,Refill!$D$6:$G$8,2,FALSE),0)</f>
        <v>0</v>
      </c>
    </row>
    <row r="1240" spans="1:17" x14ac:dyDescent="0.25">
      <c r="A1240" s="5">
        <f>ROUND((Online_RAW!B1240-General!$B$10)*24,3)</f>
        <v>20.632999999999999</v>
      </c>
      <c r="B1240" s="5">
        <f>General!$B$12+Online_ANA!K1240/1000+Online_ANA!L1240/1000+Online_ANA!M1240/1000/General!$B$22-SUM($P$2:P1240)/1000/General!$B$24+SUM($Q$2:Q1240)/1000/General!$B$24</f>
        <v>1.2286584201381188</v>
      </c>
      <c r="C1240" s="5">
        <f>Online_RAW!K1240</f>
        <v>28.77</v>
      </c>
      <c r="D1240" s="5">
        <f>Online_RAW!J1240</f>
        <v>1.665</v>
      </c>
      <c r="E1240" s="5">
        <f>(1-F1240/100-G1240/100)/(1-C1240/100-D1240/100-General!$B$17/100)</f>
        <v>0.98690913436180994</v>
      </c>
      <c r="F1240" s="5">
        <f>N1240*General!$B$14/(N1240+O1240)+O1240*100/(N1240+O1240)</f>
        <v>31.738218411683505</v>
      </c>
      <c r="G1240" s="5">
        <f>N1240*General!$B$15/(N1240+O1240)</f>
        <v>3.447564726682651E-2</v>
      </c>
      <c r="H1240" s="5">
        <f>(N1240+O1240)*(1/General!$B$20)*((F1240/100)-E1240*(C1240/100))*1000/B1240</f>
        <v>218.83061243264007</v>
      </c>
      <c r="I1240" s="5">
        <f>(N1240+O1240)*(1/General!$B$20)*((D1240/100)*E1240-(G1240/100))*1000/B1240</f>
        <v>105.2482843975442</v>
      </c>
      <c r="J1240" s="5">
        <f t="shared" si="19"/>
        <v>0.48095777472606344</v>
      </c>
      <c r="K1240" s="5">
        <f>MAX(Online_RAW!$L$2-Online_RAW!L1240,0)</f>
        <v>0</v>
      </c>
      <c r="L1240" s="5">
        <f>0.0039*(Online_RAW!M1240)</f>
        <v>51.688649999999996</v>
      </c>
      <c r="M1240" s="10">
        <f>Online_RAW!$N$2-Online_RAW!N1240</f>
        <v>105.69704945054946</v>
      </c>
      <c r="N1240" s="5">
        <f>Online_RAW!C1240*60</f>
        <v>155.28709090909081</v>
      </c>
      <c r="O1240" s="5">
        <f>MAX(0, Online_RAW!D1240*60)</f>
        <v>24.883090909090917</v>
      </c>
      <c r="P1240" s="5">
        <f>_xlfn.IFNA(VLOOKUP(A1240,Sampling!$D$7:$E$14,2,FALSE),0)</f>
        <v>0</v>
      </c>
      <c r="Q1240">
        <f>_xlfn.IFNA(VLOOKUP(A1240,Refill!$D$6:$G$8,2,FALSE),0)</f>
        <v>0</v>
      </c>
    </row>
    <row r="1241" spans="1:17" x14ac:dyDescent="0.25">
      <c r="A1241" s="5">
        <f>ROUND((Online_RAW!B1241-General!$B$10)*24,3)</f>
        <v>20.65</v>
      </c>
      <c r="B1241" s="5">
        <f>General!$B$12+Online_ANA!K1241/1000+Online_ANA!L1241/1000+Online_ANA!M1241/1000/General!$B$22-SUM($P$2:P1241)/1000/General!$B$24+SUM($Q$2:Q1241)/1000/General!$B$24</f>
        <v>1.2291547834974681</v>
      </c>
      <c r="C1241" s="5">
        <f>Online_RAW!K1241</f>
        <v>28.882727272727301</v>
      </c>
      <c r="D1241" s="5">
        <f>Online_RAW!J1241</f>
        <v>1.665</v>
      </c>
      <c r="E1241" s="5">
        <f>(1-F1241/100-G1241/100)/(1-C1241/100-D1241/100-General!$B$17/100)</f>
        <v>0.98893076470642172</v>
      </c>
      <c r="F1241" s="5">
        <f>N1241*General!$B$14/(N1241+O1241)+O1241*100/(N1241+O1241)</f>
        <v>31.709923618381517</v>
      </c>
      <c r="G1241" s="5">
        <f>N1241*General!$B$15/(N1241+O1241)</f>
        <v>3.4489937566473977E-2</v>
      </c>
      <c r="H1241" s="5">
        <f>(N1241+O1241)*(1/General!$B$20)*((F1241/100)-E1241*(C1241/100))*1000/B1241</f>
        <v>205.87721748821815</v>
      </c>
      <c r="I1241" s="5">
        <f>(N1241+O1241)*(1/General!$B$20)*((D1241/100)*E1241-(G1241/100))*1000/B1241</f>
        <v>105.46565273799263</v>
      </c>
      <c r="J1241" s="5">
        <f t="shared" si="19"/>
        <v>0.51227451985564243</v>
      </c>
      <c r="K1241" s="5">
        <f>MAX(Online_RAW!$L$2-Online_RAW!L1241,0)</f>
        <v>0</v>
      </c>
      <c r="L1241" s="5">
        <f>0.0039*(Online_RAW!M1241)</f>
        <v>51.826124999999998</v>
      </c>
      <c r="M1241" s="10">
        <f>Online_RAW!$N$2-Online_RAW!N1241</f>
        <v>106.08823776224017</v>
      </c>
      <c r="N1241" s="5">
        <f>Online_RAW!C1241*60</f>
        <v>155.41140000000001</v>
      </c>
      <c r="O1241" s="5">
        <f>MAX(0, Online_RAW!D1241*60)</f>
        <v>24.828299999999999</v>
      </c>
      <c r="P1241" s="5">
        <f>_xlfn.IFNA(VLOOKUP(A1241,Sampling!$D$7:$E$14,2,FALSE),0)</f>
        <v>0</v>
      </c>
      <c r="Q1241">
        <f>_xlfn.IFNA(VLOOKUP(A1241,Refill!$D$6:$G$8,2,FALSE),0)</f>
        <v>0</v>
      </c>
    </row>
    <row r="1242" spans="1:17" x14ac:dyDescent="0.25">
      <c r="A1242" s="5">
        <f>ROUND((Online_RAW!B1242-General!$B$10)*24,3)</f>
        <v>20.667000000000002</v>
      </c>
      <c r="B1242" s="5">
        <f>General!$B$12+Online_ANA!K1242/1000+Online_ANA!L1242/1000+Online_ANA!M1242/1000/General!$B$22-SUM($P$2:P1242)/1000/General!$B$24+SUM($Q$2:Q1242)/1000/General!$B$24</f>
        <v>1.2296058571630186</v>
      </c>
      <c r="C1242" s="5">
        <f>Online_RAW!K1242</f>
        <v>28.984999999999999</v>
      </c>
      <c r="D1242" s="5">
        <f>Online_RAW!J1242</f>
        <v>1.6766666666666701</v>
      </c>
      <c r="E1242" s="5">
        <f>(1-F1242/100-G1242/100)/(1-C1242/100-D1242/100-General!$B$17/100)</f>
        <v>0.99108346496000232</v>
      </c>
      <c r="F1242" s="5">
        <f>N1242*General!$B$14/(N1242+O1242)+O1242*100/(N1242+O1242)</f>
        <v>31.674250582766476</v>
      </c>
      <c r="G1242" s="5">
        <f>N1242*General!$B$15/(N1242+O1242)</f>
        <v>3.4507954251128049E-2</v>
      </c>
      <c r="H1242" s="5">
        <f>(N1242+O1242)*(1/General!$B$20)*((F1242/100)-E1242*(C1242/100))*1000/B1242</f>
        <v>192.57951744152626</v>
      </c>
      <c r="I1242" s="5">
        <f>(N1242+O1242)*(1/General!$B$20)*((D1242/100)*E1242-(G1242/100))*1000/B1242</f>
        <v>106.30913782035628</v>
      </c>
      <c r="J1242" s="5">
        <f t="shared" si="19"/>
        <v>0.5520272313104917</v>
      </c>
      <c r="K1242" s="5">
        <f>MAX(Online_RAW!$L$2-Online_RAW!L1242,0)</f>
        <v>0</v>
      </c>
      <c r="L1242" s="5">
        <f>0.0039*(Online_RAW!M1242)</f>
        <v>51.936299999999996</v>
      </c>
      <c r="M1242" s="10">
        <f>Online_RAW!$N$2-Online_RAW!N1242</f>
        <v>106.45981730769017</v>
      </c>
      <c r="N1242" s="5">
        <f>Online_RAW!C1242*60</f>
        <v>155.33590909090921</v>
      </c>
      <c r="O1242" s="5">
        <f>MAX(0, Online_RAW!D1242*60)</f>
        <v>24.722181818181838</v>
      </c>
      <c r="P1242" s="5">
        <f>_xlfn.IFNA(VLOOKUP(A1242,Sampling!$D$7:$E$14,2,FALSE),0)</f>
        <v>0</v>
      </c>
      <c r="Q1242">
        <f>_xlfn.IFNA(VLOOKUP(A1242,Refill!$D$6:$G$8,2,FALSE),0)</f>
        <v>0</v>
      </c>
    </row>
    <row r="1243" spans="1:17" x14ac:dyDescent="0.25">
      <c r="A1243" s="5">
        <f>ROUND((Online_RAW!B1243-General!$B$10)*24,3)</f>
        <v>20.683</v>
      </c>
      <c r="B1243" s="5">
        <f>General!$B$12+Online_ANA!K1243/1000+Online_ANA!L1243/1000+Online_ANA!M1243/1000/General!$B$22-SUM($P$2:P1243)/1000/General!$B$24+SUM($Q$2:Q1243)/1000/General!$B$24</f>
        <v>1.2300200694565964</v>
      </c>
      <c r="C1243" s="5">
        <f>Online_RAW!K1243</f>
        <v>29.024999999999999</v>
      </c>
      <c r="D1243" s="5">
        <f>Online_RAW!J1243</f>
        <v>1.6766666666666701</v>
      </c>
      <c r="E1243" s="5">
        <f>(1-F1243/100-G1243/100)/(1-C1243/100-D1243/100-General!$B$17/100)</f>
        <v>0.99250036637796313</v>
      </c>
      <c r="F1243" s="5">
        <f>N1243*General!$B$14/(N1243+O1243)+O1243*100/(N1243+O1243)</f>
        <v>31.616288823330997</v>
      </c>
      <c r="G1243" s="5">
        <f>N1243*General!$B$15/(N1243+O1243)</f>
        <v>3.4537227867004555E-2</v>
      </c>
      <c r="H1243" s="5">
        <f>(N1243+O1243)*(1/General!$B$20)*((F1243/100)-E1243*(C1243/100))*1000/B1243</f>
        <v>183.1345129576996</v>
      </c>
      <c r="I1243" s="5">
        <f>(N1243+O1243)*(1/General!$B$20)*((D1243/100)*E1243-(G1243/100))*1000/B1243</f>
        <v>106.241159204006</v>
      </c>
      <c r="J1243" s="5">
        <f t="shared" si="19"/>
        <v>0.58012636443107568</v>
      </c>
      <c r="K1243" s="5">
        <f>MAX(Online_RAW!$L$2-Online_RAW!L1243,0)</f>
        <v>0</v>
      </c>
      <c r="L1243" s="5">
        <f>0.0039*(Online_RAW!M1243)</f>
        <v>52.000259999999997</v>
      </c>
      <c r="M1243" s="10">
        <f>Online_RAW!$N$2-Online_RAW!N1243</f>
        <v>106.84159230769001</v>
      </c>
      <c r="N1243" s="5">
        <f>Online_RAW!C1243*60</f>
        <v>155.1968181818184</v>
      </c>
      <c r="O1243" s="5">
        <f>MAX(0, Online_RAW!D1243*60)</f>
        <v>24.54756521739132</v>
      </c>
      <c r="P1243" s="5">
        <f>_xlfn.IFNA(VLOOKUP(A1243,Sampling!$D$7:$E$14,2,FALSE),0)</f>
        <v>0</v>
      </c>
      <c r="Q1243">
        <f>_xlfn.IFNA(VLOOKUP(A1243,Refill!$D$6:$G$8,2,FALSE),0)</f>
        <v>0</v>
      </c>
    </row>
    <row r="1244" spans="1:17" x14ac:dyDescent="0.25">
      <c r="A1244" s="5">
        <f>ROUND((Online_RAW!B1244-General!$B$10)*24,3)</f>
        <v>20.7</v>
      </c>
      <c r="B1244" s="5">
        <f>General!$B$12+Online_ANA!K1244/1000+Online_ANA!L1244/1000+Online_ANA!M1244/1000/General!$B$22-SUM($P$2:P1244)/1000/General!$B$24+SUM($Q$2:Q1244)/1000/General!$B$24</f>
        <v>1.2303820461037982</v>
      </c>
      <c r="C1244" s="5">
        <f>Online_RAW!K1244</f>
        <v>29.04</v>
      </c>
      <c r="D1244" s="5">
        <f>Online_RAW!J1244</f>
        <v>1.6850000000000001</v>
      </c>
      <c r="E1244" s="5">
        <f>(1-F1244/100-G1244/100)/(1-C1244/100-D1244/100-General!$B$17/100)</f>
        <v>0.99297782687886749</v>
      </c>
      <c r="F1244" s="5">
        <f>N1244*General!$B$14/(N1244+O1244)+O1244*100/(N1244+O1244)</f>
        <v>31.606572775404054</v>
      </c>
      <c r="G1244" s="5">
        <f>N1244*General!$B$15/(N1244+O1244)</f>
        <v>3.4542134961917145E-2</v>
      </c>
      <c r="H1244" s="5">
        <f>(N1244+O1244)*(1/General!$B$20)*((F1244/100)-E1244*(C1244/100))*1000/B1244</f>
        <v>180.57434388025274</v>
      </c>
      <c r="I1244" s="5">
        <f>(N1244+O1244)*(1/General!$B$20)*((D1244/100)*E1244-(G1244/100))*1000/B1244</f>
        <v>106.801689011797</v>
      </c>
      <c r="J1244" s="5">
        <f t="shared" si="19"/>
        <v>0.59145550091336441</v>
      </c>
      <c r="K1244" s="5">
        <f>MAX(Online_RAW!$L$2-Online_RAW!L1244,0)</f>
        <v>0</v>
      </c>
      <c r="L1244" s="5">
        <f>0.0039*(Online_RAW!M1244)</f>
        <v>52.000259999999997</v>
      </c>
      <c r="M1244" s="10">
        <f>Online_RAW!$N$2-Online_RAW!N1244</f>
        <v>107.23614685313987</v>
      </c>
      <c r="N1244" s="5">
        <f>Online_RAW!C1244*60</f>
        <v>155.21973913043459</v>
      </c>
      <c r="O1244" s="5">
        <f>MAX(0, Online_RAW!D1244*60)</f>
        <v>24.52565217391302</v>
      </c>
      <c r="P1244" s="5">
        <f>_xlfn.IFNA(VLOOKUP(A1244,Sampling!$D$7:$E$14,2,FALSE),0)</f>
        <v>0</v>
      </c>
      <c r="Q1244">
        <f>_xlfn.IFNA(VLOOKUP(A1244,Refill!$D$6:$G$8,2,FALSE),0)</f>
        <v>0</v>
      </c>
    </row>
    <row r="1245" spans="1:17" x14ac:dyDescent="0.25">
      <c r="A1245" s="5">
        <f>ROUND((Online_RAW!B1245-General!$B$10)*24,3)</f>
        <v>20.716999999999999</v>
      </c>
      <c r="B1245" s="5">
        <f>General!$B$12+Online_ANA!K1245/1000+Online_ANA!L1245/1000+Online_ANA!M1245/1000/General!$B$22-SUM($P$2:P1245)/1000/General!$B$24+SUM($Q$2:Q1245)/1000/General!$B$24</f>
        <v>1.2309071418288071</v>
      </c>
      <c r="C1245" s="5">
        <f>Online_RAW!K1245</f>
        <v>29.06</v>
      </c>
      <c r="D1245" s="5">
        <f>Online_RAW!J1245</f>
        <v>1.6950000000000001</v>
      </c>
      <c r="E1245" s="5">
        <f>(1-F1245/100-G1245/100)/(1-C1245/100-D1245/100-General!$B$17/100)</f>
        <v>0.98990849305797524</v>
      </c>
      <c r="F1245" s="5">
        <f>N1245*General!$B$14/(N1245+O1245)+O1245*100/(N1245+O1245)</f>
        <v>31.847691830804756</v>
      </c>
      <c r="G1245" s="5">
        <f>N1245*General!$B$15/(N1245+O1245)</f>
        <v>3.4420357661209718E-2</v>
      </c>
      <c r="H1245" s="5">
        <f>(N1245+O1245)*(1/General!$B$20)*((F1245/100)-E1245*(C1245/100))*1000/B1245</f>
        <v>201.11662708364315</v>
      </c>
      <c r="I1245" s="5">
        <f>(N1245+O1245)*(1/General!$B$20)*((D1245/100)*E1245-(G1245/100))*1000/B1245</f>
        <v>107.28182738926012</v>
      </c>
      <c r="J1245" s="5">
        <f t="shared" si="19"/>
        <v>0.53343091988432301</v>
      </c>
      <c r="K1245" s="5">
        <f>MAX(Online_RAW!$L$2-Online_RAW!L1245,0)</f>
        <v>0</v>
      </c>
      <c r="L1245" s="5">
        <f>0.0039*(Online_RAW!M1245)</f>
        <v>52.174199999999999</v>
      </c>
      <c r="M1245" s="10">
        <f>Online_RAW!$N$2-Online_RAW!N1245</f>
        <v>107.61890659339952</v>
      </c>
      <c r="N1245" s="5">
        <f>Online_RAW!C1245*60</f>
        <v>154.97556521739119</v>
      </c>
      <c r="O1245" s="5">
        <f>MAX(0, Online_RAW!D1245*60)</f>
        <v>25.122</v>
      </c>
      <c r="P1245" s="5">
        <f>_xlfn.IFNA(VLOOKUP(A1245,Sampling!$D$7:$E$14,2,FALSE),0)</f>
        <v>0</v>
      </c>
      <c r="Q1245">
        <f>_xlfn.IFNA(VLOOKUP(A1245,Refill!$D$6:$G$8,2,FALSE),0)</f>
        <v>0</v>
      </c>
    </row>
    <row r="1246" spans="1:17" x14ac:dyDescent="0.25">
      <c r="A1246" s="5">
        <f>ROUND((Online_RAW!B1246-General!$B$10)*24,3)</f>
        <v>20.733000000000001</v>
      </c>
      <c r="B1246" s="5">
        <f>General!$B$12+Online_ANA!K1246/1000+Online_ANA!L1246/1000+Online_ANA!M1246/1000/General!$B$22-SUM($P$2:P1246)/1000/General!$B$24+SUM($Q$2:Q1246)/1000/General!$B$24</f>
        <v>1.2313031837685229</v>
      </c>
      <c r="C1246" s="5">
        <f>Online_RAW!K1246</f>
        <v>29.121111111111102</v>
      </c>
      <c r="D1246" s="5">
        <f>Online_RAW!J1246</f>
        <v>1.7050000000000001</v>
      </c>
      <c r="E1246" s="5">
        <f>(1-F1246/100-G1246/100)/(1-C1246/100-D1246/100-General!$B$17/100)</f>
        <v>0.98867227525820656</v>
      </c>
      <c r="F1246" s="5">
        <f>N1246*General!$B$14/(N1246+O1246)+O1246*100/(N1246+O1246)</f>
        <v>32.003142925089193</v>
      </c>
      <c r="G1246" s="5">
        <f>N1246*General!$B$15/(N1246+O1246)</f>
        <v>3.4341847007530707E-2</v>
      </c>
      <c r="H1246" s="5">
        <f>(N1246+O1246)*(1/General!$B$20)*((F1246/100)-E1246*(C1246/100))*1000/B1246</f>
        <v>209.73354977818275</v>
      </c>
      <c r="I1246" s="5">
        <f>(N1246+O1246)*(1/General!$B$20)*((D1246/100)*E1246-(G1246/100))*1000/B1246</f>
        <v>107.83071829078098</v>
      </c>
      <c r="J1246" s="5">
        <f t="shared" si="19"/>
        <v>0.51413194696234488</v>
      </c>
      <c r="K1246" s="5">
        <f>MAX(Online_RAW!$L$2-Online_RAW!L1246,0)</f>
        <v>0</v>
      </c>
      <c r="L1246" s="5">
        <f>0.0039*(Online_RAW!M1246)</f>
        <v>52.174199999999999</v>
      </c>
      <c r="M1246" s="10">
        <f>Online_RAW!$N$2-Online_RAW!N1246</f>
        <v>108.05059230768984</v>
      </c>
      <c r="N1246" s="5">
        <f>Online_RAW!C1246*60</f>
        <v>154.72228571428559</v>
      </c>
      <c r="O1246" s="5">
        <f>MAX(0, Online_RAW!D1246*60)</f>
        <v>25.492000000000019</v>
      </c>
      <c r="P1246" s="5">
        <f>_xlfn.IFNA(VLOOKUP(A1246,Sampling!$D$7:$E$14,2,FALSE),0)</f>
        <v>0</v>
      </c>
      <c r="Q1246">
        <f>_xlfn.IFNA(VLOOKUP(A1246,Refill!$D$6:$G$8,2,FALSE),0)</f>
        <v>0</v>
      </c>
    </row>
    <row r="1247" spans="1:17" x14ac:dyDescent="0.25">
      <c r="A1247" s="5">
        <f>ROUND((Online_RAW!B1247-General!$B$10)*24,3)</f>
        <v>20.75</v>
      </c>
      <c r="B1247" s="5">
        <f>General!$B$12+Online_ANA!K1247/1000+Online_ANA!L1247/1000+Online_ANA!M1247/1000/General!$B$22-SUM($P$2:P1247)/1000/General!$B$24+SUM($Q$2:Q1247)/1000/General!$B$24</f>
        <v>1.2318057914749445</v>
      </c>
      <c r="C1247" s="5">
        <f>Online_RAW!K1247</f>
        <v>29.215</v>
      </c>
      <c r="D1247" s="5">
        <f>Online_RAW!J1247</f>
        <v>1.70333333333333</v>
      </c>
      <c r="E1247" s="5">
        <f>(1-F1247/100-G1247/100)/(1-C1247/100-D1247/100-General!$B$17/100)</f>
        <v>0.99475833173690131</v>
      </c>
      <c r="F1247" s="5">
        <f>N1247*General!$B$14/(N1247+O1247)+O1247*100/(N1247+O1247)</f>
        <v>31.676353899247271</v>
      </c>
      <c r="G1247" s="5">
        <f>N1247*General!$B$15/(N1247+O1247)</f>
        <v>3.4506891970077135E-2</v>
      </c>
      <c r="H1247" s="5">
        <f>(N1247+O1247)*(1/General!$B$20)*((F1247/100)-E1247*(C1247/100))*1000/B1247</f>
        <v>169.93202614539828</v>
      </c>
      <c r="I1247" s="5">
        <f>(N1247+O1247)*(1/General!$B$20)*((D1247/100)*E1247-(G1247/100))*1000/B1247</f>
        <v>107.88717310406967</v>
      </c>
      <c r="J1247" s="5">
        <f t="shared" si="19"/>
        <v>0.63488428609542136</v>
      </c>
      <c r="K1247" s="5">
        <f>MAX(Online_RAW!$L$2-Online_RAW!L1247,0)</f>
        <v>0</v>
      </c>
      <c r="L1247" s="5">
        <f>0.0039*(Online_RAW!M1247)</f>
        <v>52.339559999999999</v>
      </c>
      <c r="M1247" s="10">
        <f>Online_RAW!$N$2-Online_RAW!N1247</f>
        <v>108.41819230768942</v>
      </c>
      <c r="N1247" s="5">
        <f>Online_RAW!C1247*60</f>
        <v>154.80886956521761</v>
      </c>
      <c r="O1247" s="5">
        <f>MAX(0, Online_RAW!D1247*60)</f>
        <v>24.64382608695654</v>
      </c>
      <c r="P1247" s="5">
        <f>_xlfn.IFNA(VLOOKUP(A1247,Sampling!$D$7:$E$14,2,FALSE),0)</f>
        <v>0</v>
      </c>
      <c r="Q1247">
        <f>_xlfn.IFNA(VLOOKUP(A1247,Refill!$D$6:$G$8,2,FALSE),0)</f>
        <v>0</v>
      </c>
    </row>
    <row r="1248" spans="1:17" x14ac:dyDescent="0.25">
      <c r="A1248" s="5">
        <f>ROUND((Online_RAW!B1248-General!$B$10)*24,3)</f>
        <v>20.766999999999999</v>
      </c>
      <c r="B1248" s="5">
        <f>General!$B$12+Online_ANA!K1248/1000+Online_ANA!L1248/1000+Online_ANA!M1248/1000/General!$B$22-SUM($P$2:P1248)/1000/General!$B$24+SUM($Q$2:Q1248)/1000/General!$B$24</f>
        <v>1.2322083144107245</v>
      </c>
      <c r="C1248" s="5">
        <f>Online_RAW!K1248</f>
        <v>29.26</v>
      </c>
      <c r="D1248" s="5">
        <f>Online_RAW!J1248</f>
        <v>1.7</v>
      </c>
      <c r="E1248" s="5">
        <f>(1-F1248/100-G1248/100)/(1-C1248/100-D1248/100-General!$B$17/100)</f>
        <v>0.99080775130018461</v>
      </c>
      <c r="F1248" s="5">
        <f>N1248*General!$B$14/(N1248+O1248)+O1248*100/(N1248+O1248)</f>
        <v>31.988998752095515</v>
      </c>
      <c r="G1248" s="5">
        <f>N1248*General!$B$15/(N1248+O1248)</f>
        <v>3.4348990529244693E-2</v>
      </c>
      <c r="H1248" s="5">
        <f>(N1248+O1248)*(1/General!$B$20)*((F1248/100)-E1248*(C1248/100))*1000/B1248</f>
        <v>195.60152721783786</v>
      </c>
      <c r="I1248" s="5">
        <f>(N1248+O1248)*(1/General!$B$20)*((D1248/100)*E1248-(G1248/100))*1000/B1248</f>
        <v>107.65548096841965</v>
      </c>
      <c r="J1248" s="5">
        <f t="shared" si="19"/>
        <v>0.55038159721792823</v>
      </c>
      <c r="K1248" s="5">
        <f>MAX(Online_RAW!$L$2-Online_RAW!L1248,0)</f>
        <v>0</v>
      </c>
      <c r="L1248" s="5">
        <f>0.0039*(Online_RAW!M1248)</f>
        <v>52.339559999999999</v>
      </c>
      <c r="M1248" s="10">
        <f>Online_RAW!$N$2-Online_RAW!N1248</f>
        <v>108.85694230768968</v>
      </c>
      <c r="N1248" s="5">
        <f>Online_RAW!C1248*60</f>
        <v>154.74026086956539</v>
      </c>
      <c r="O1248" s="5">
        <f>MAX(0, Online_RAW!D1248*60)</f>
        <v>25.457478260869561</v>
      </c>
      <c r="P1248" s="5">
        <f>_xlfn.IFNA(VLOOKUP(A1248,Sampling!$D$7:$E$14,2,FALSE),0)</f>
        <v>0</v>
      </c>
      <c r="Q1248">
        <f>_xlfn.IFNA(VLOOKUP(A1248,Refill!$D$6:$G$8,2,FALSE),0)</f>
        <v>0</v>
      </c>
    </row>
    <row r="1249" spans="1:17" x14ac:dyDescent="0.25">
      <c r="A1249" s="5">
        <f>ROUND((Online_RAW!B1249-General!$B$10)*24,3)</f>
        <v>20.783000000000001</v>
      </c>
      <c r="B1249" s="5">
        <f>General!$B$12+Online_ANA!K1249/1000+Online_ANA!L1249/1000+Online_ANA!M1249/1000/General!$B$22-SUM($P$2:P1249)/1000/General!$B$24+SUM($Q$2:Q1249)/1000/General!$B$24</f>
        <v>1.2327098284932936</v>
      </c>
      <c r="C1249" s="5">
        <f>Online_RAW!K1249</f>
        <v>29.274999999999999</v>
      </c>
      <c r="D1249" s="5">
        <f>Online_RAW!J1249</f>
        <v>1.7</v>
      </c>
      <c r="E1249" s="5">
        <f>(1-F1249/100-G1249/100)/(1-C1249/100-D1249/100-General!$B$17/100)</f>
        <v>0.99180338533551293</v>
      </c>
      <c r="F1249" s="5">
        <f>N1249*General!$B$14/(N1249+O1249)+O1249*100/(N1249+O1249)</f>
        <v>31.935541033417028</v>
      </c>
      <c r="G1249" s="5">
        <f>N1249*General!$B$15/(N1249+O1249)</f>
        <v>3.4375989377062106E-2</v>
      </c>
      <c r="H1249" s="5">
        <f>(N1249+O1249)*(1/General!$B$20)*((F1249/100)-E1249*(C1249/100))*1000/B1249</f>
        <v>188.91063864188055</v>
      </c>
      <c r="I1249" s="5">
        <f>(N1249+O1249)*(1/General!$B$20)*((D1249/100)*E1249-(G1249/100))*1000/B1249</f>
        <v>107.57527977134097</v>
      </c>
      <c r="J1249" s="5">
        <f t="shared" si="19"/>
        <v>0.56945061720569545</v>
      </c>
      <c r="K1249" s="5">
        <f>MAX(Online_RAW!$L$2-Online_RAW!L1249,0)</f>
        <v>0</v>
      </c>
      <c r="L1249" s="5">
        <f>0.0039*(Online_RAW!M1249)</f>
        <v>52.487175000000001</v>
      </c>
      <c r="M1249" s="10">
        <f>Online_RAW!$N$2-Online_RAW!N1249</f>
        <v>109.24269230769005</v>
      </c>
      <c r="N1249" s="5">
        <f>Online_RAW!C1249*60</f>
        <v>154.65339130434779</v>
      </c>
      <c r="O1249" s="5">
        <f>MAX(0, Online_RAW!D1249*60)</f>
        <v>25.301739130434783</v>
      </c>
      <c r="P1249" s="5">
        <f>_xlfn.IFNA(VLOOKUP(A1249,Sampling!$D$7:$E$14,2,FALSE),0)</f>
        <v>0</v>
      </c>
      <c r="Q1249">
        <f>_xlfn.IFNA(VLOOKUP(A1249,Refill!$D$6:$G$8,2,FALSE),0)</f>
        <v>0</v>
      </c>
    </row>
    <row r="1250" spans="1:17" x14ac:dyDescent="0.25">
      <c r="A1250" s="5">
        <f>ROUND((Online_RAW!B1250-General!$B$10)*24,3)</f>
        <v>20.8</v>
      </c>
      <c r="B1250" s="5">
        <f>General!$B$12+Online_ANA!K1250/1000+Online_ANA!L1250/1000+Online_ANA!M1250/1000/General!$B$22-SUM($P$2:P1250)/1000/General!$B$24+SUM($Q$2:Q1250)/1000/General!$B$24</f>
        <v>1.2331548144369358</v>
      </c>
      <c r="C1250" s="5">
        <f>Online_RAW!K1250</f>
        <v>29.3</v>
      </c>
      <c r="D1250" s="5">
        <f>Online_RAW!J1250</f>
        <v>1.7050000000000001</v>
      </c>
      <c r="E1250" s="5">
        <f>(1-F1250/100-G1250/100)/(1-C1250/100-D1250/100-General!$B$17/100)</f>
        <v>0.99164424843485288</v>
      </c>
      <c r="F1250" s="5">
        <f>N1250*General!$B$14/(N1250+O1250)+O1250*100/(N1250+O1250)</f>
        <v>31.976226476328829</v>
      </c>
      <c r="G1250" s="5">
        <f>N1250*General!$B$15/(N1250+O1250)</f>
        <v>3.4355441173571297E-2</v>
      </c>
      <c r="H1250" s="5">
        <f>(N1250+O1250)*(1/General!$B$20)*((F1250/100)-E1250*(C1250/100))*1000/B1250</f>
        <v>190.05193143716434</v>
      </c>
      <c r="I1250" s="5">
        <f>(N1250+O1250)*(1/General!$B$20)*((D1250/100)*E1250-(G1250/100))*1000/B1250</f>
        <v>107.77002786304962</v>
      </c>
      <c r="J1250" s="5">
        <f t="shared" si="19"/>
        <v>0.56705568340241219</v>
      </c>
      <c r="K1250" s="5">
        <f>MAX(Online_RAW!$L$2-Online_RAW!L1250,0)</f>
        <v>0</v>
      </c>
      <c r="L1250" s="5">
        <f>0.0039*(Online_RAW!M1250)</f>
        <v>52.587599999999995</v>
      </c>
      <c r="M1250" s="10">
        <f>Online_RAW!$N$2-Online_RAW!N1250</f>
        <v>109.61826373625991</v>
      </c>
      <c r="N1250" s="5">
        <f>Online_RAW!C1250*60</f>
        <v>154.45636363636382</v>
      </c>
      <c r="O1250" s="5">
        <f>MAX(0, Online_RAW!D1250*60)</f>
        <v>25.376999999999999</v>
      </c>
      <c r="P1250" s="5">
        <f>_xlfn.IFNA(VLOOKUP(A1250,Sampling!$D$7:$E$14,2,FALSE),0)</f>
        <v>0</v>
      </c>
      <c r="Q1250">
        <f>_xlfn.IFNA(VLOOKUP(A1250,Refill!$D$6:$G$8,2,FALSE),0)</f>
        <v>0</v>
      </c>
    </row>
    <row r="1251" spans="1:17" x14ac:dyDescent="0.25">
      <c r="A1251" s="5">
        <f>ROUND((Online_RAW!B1251-General!$B$10)*24,3)</f>
        <v>20.817</v>
      </c>
      <c r="B1251" s="5">
        <f>General!$B$12+Online_ANA!K1251/1000+Online_ANA!L1251/1000+Online_ANA!M1251/1000/General!$B$22-SUM($P$2:P1251)/1000/General!$B$24+SUM($Q$2:Q1251)/1000/General!$B$24</f>
        <v>1.2335453384615409</v>
      </c>
      <c r="C1251" s="5">
        <f>Online_RAW!K1251</f>
        <v>29.34</v>
      </c>
      <c r="D1251" s="5">
        <f>Online_RAW!J1251</f>
        <v>1.71</v>
      </c>
      <c r="E1251" s="5">
        <f>(1-F1251/100-G1251/100)/(1-C1251/100-D1251/100-General!$B$17/100)</f>
        <v>0.99307688745708522</v>
      </c>
      <c r="F1251" s="5">
        <f>N1251*General!$B$14/(N1251+O1251)+O1251*100/(N1251+O1251)</f>
        <v>31.922662846471788</v>
      </c>
      <c r="G1251" s="5">
        <f>N1251*General!$B$15/(N1251+O1251)</f>
        <v>3.4382493511882939E-2</v>
      </c>
      <c r="H1251" s="5">
        <f>(N1251+O1251)*(1/General!$B$20)*((F1251/100)-E1251*(C1251/100))*1000/B1251</f>
        <v>180.91600240544463</v>
      </c>
      <c r="I1251" s="5">
        <f>(N1251+O1251)*(1/General!$B$20)*((D1251/100)*E1251-(G1251/100))*1000/B1251</f>
        <v>108.04998590498772</v>
      </c>
      <c r="J1251" s="5">
        <f t="shared" si="19"/>
        <v>0.59723841157423219</v>
      </c>
      <c r="K1251" s="5">
        <f>MAX(Online_RAW!$L$2-Online_RAW!L1251,0)</f>
        <v>0</v>
      </c>
      <c r="L1251" s="5">
        <f>0.0039*(Online_RAW!M1251)</f>
        <v>52.683800000000133</v>
      </c>
      <c r="M1251" s="10">
        <f>Online_RAW!$N$2-Online_RAW!N1251</f>
        <v>109.93907692307948</v>
      </c>
      <c r="N1251" s="5">
        <f>Online_RAW!C1251*60</f>
        <v>154.34086956521759</v>
      </c>
      <c r="O1251" s="5">
        <f>MAX(0, Online_RAW!D1251*60)</f>
        <v>25.216636363636379</v>
      </c>
      <c r="P1251" s="5">
        <f>_xlfn.IFNA(VLOOKUP(A1251,Sampling!$D$7:$E$14,2,FALSE),0)</f>
        <v>0</v>
      </c>
      <c r="Q1251">
        <f>_xlfn.IFNA(VLOOKUP(A1251,Refill!$D$6:$G$8,2,FALSE),0)</f>
        <v>0</v>
      </c>
    </row>
    <row r="1252" spans="1:17" x14ac:dyDescent="0.25">
      <c r="A1252" s="5">
        <f>ROUND((Online_RAW!B1252-General!$B$10)*24,3)</f>
        <v>20.832999999999998</v>
      </c>
      <c r="B1252" s="5">
        <f>General!$B$12+Online_ANA!K1252/1000+Online_ANA!L1252/1000+Online_ANA!M1252/1000/General!$B$22-SUM($P$2:P1252)/1000/General!$B$24+SUM($Q$2:Q1252)/1000/General!$B$24</f>
        <v>1.2340667095816968</v>
      </c>
      <c r="C1252" s="5">
        <f>Online_RAW!K1252</f>
        <v>29.382000000000001</v>
      </c>
      <c r="D1252" s="5">
        <f>Online_RAW!J1252</f>
        <v>1.71</v>
      </c>
      <c r="E1252" s="5">
        <f>(1-F1252/100-G1252/100)/(1-C1252/100-D1252/100-General!$B$17/100)</f>
        <v>0.99028154575013139</v>
      </c>
      <c r="F1252" s="5">
        <f>N1252*General!$B$14/(N1252+O1252)+O1252*100/(N1252+O1252)</f>
        <v>32.155901756663177</v>
      </c>
      <c r="G1252" s="5">
        <f>N1252*General!$B$15/(N1252+O1252)</f>
        <v>3.4264696082493343E-2</v>
      </c>
      <c r="H1252" s="5">
        <f>(N1252+O1252)*(1/General!$B$20)*((F1252/100)-E1252*(C1252/100))*1000/B1252</f>
        <v>199.17633977977465</v>
      </c>
      <c r="I1252" s="5">
        <f>(N1252+O1252)*(1/General!$B$20)*((D1252/100)*E1252-(G1252/100))*1000/B1252</f>
        <v>108.01185441609502</v>
      </c>
      <c r="J1252" s="5">
        <f t="shared" si="19"/>
        <v>0.542292596276855</v>
      </c>
      <c r="K1252" s="5">
        <f>MAX(Online_RAW!$L$2-Online_RAW!L1252,0)</f>
        <v>0</v>
      </c>
      <c r="L1252" s="5">
        <f>0.0039*(Online_RAW!M1252)</f>
        <v>52.77675</v>
      </c>
      <c r="M1252" s="10">
        <f>Online_RAW!$N$2-Online_RAW!N1252</f>
        <v>110.40605594404951</v>
      </c>
      <c r="N1252" s="5">
        <f>Online_RAW!C1252*60</f>
        <v>154.255043478261</v>
      </c>
      <c r="O1252" s="5">
        <f>MAX(0, Online_RAW!D1252*60)</f>
        <v>25.819565217391322</v>
      </c>
      <c r="P1252" s="5">
        <f>_xlfn.IFNA(VLOOKUP(A1252,Sampling!$D$7:$E$14,2,FALSE),0)</f>
        <v>0</v>
      </c>
      <c r="Q1252">
        <f>_xlfn.IFNA(VLOOKUP(A1252,Refill!$D$6:$G$8,2,FALSE),0)</f>
        <v>0</v>
      </c>
    </row>
    <row r="1253" spans="1:17" x14ac:dyDescent="0.25">
      <c r="A1253" s="5">
        <f>ROUND((Online_RAW!B1253-General!$B$10)*24,3)</f>
        <v>20.85</v>
      </c>
      <c r="B1253" s="5">
        <f>General!$B$12+Online_ANA!K1253/1000+Online_ANA!L1253/1000+Online_ANA!M1253/1000/General!$B$22-SUM($P$2:P1253)/1000/General!$B$24+SUM($Q$2:Q1253)/1000/General!$B$24</f>
        <v>1.2344996954792657</v>
      </c>
      <c r="C1253" s="5">
        <f>Online_RAW!K1253</f>
        <v>29.382000000000001</v>
      </c>
      <c r="D1253" s="5">
        <f>Online_RAW!J1253</f>
        <v>1.7150000000000001</v>
      </c>
      <c r="E1253" s="5">
        <f>(1-F1253/100-G1253/100)/(1-C1253/100-D1253/100-General!$B$17/100)</f>
        <v>0.99228576141726765</v>
      </c>
      <c r="F1253" s="5">
        <f>N1253*General!$B$14/(N1253+O1253)+O1253*100/(N1253+O1253)</f>
        <v>32.023557060225585</v>
      </c>
      <c r="G1253" s="5">
        <f>N1253*General!$B$15/(N1253+O1253)</f>
        <v>3.4331536838269908E-2</v>
      </c>
      <c r="H1253" s="5">
        <f>(N1253+O1253)*(1/General!$B$20)*((F1253/100)-E1253*(C1253/100))*1000/B1253</f>
        <v>186.21354288778824</v>
      </c>
      <c r="I1253" s="5">
        <f>(N1253+O1253)*(1/General!$B$20)*((D1253/100)*E1253-(G1253/100))*1000/B1253</f>
        <v>108.25528838941246</v>
      </c>
      <c r="J1253" s="5">
        <f t="shared" si="19"/>
        <v>0.58135024290175707</v>
      </c>
      <c r="K1253" s="5">
        <f>MAX(Online_RAW!$L$2-Online_RAW!L1253,0)</f>
        <v>0</v>
      </c>
      <c r="L1253" s="5">
        <f>0.0039*(Online_RAW!M1253)</f>
        <v>52.8996</v>
      </c>
      <c r="M1253" s="10">
        <f>Online_RAW!$N$2-Online_RAW!N1253</f>
        <v>110.74410407239975</v>
      </c>
      <c r="N1253" s="5">
        <f>Online_RAW!C1253*60</f>
        <v>154.185272727273</v>
      </c>
      <c r="O1253" s="5">
        <f>MAX(0, Online_RAW!D1253*60)</f>
        <v>25.457454545454539</v>
      </c>
      <c r="P1253" s="5">
        <f>_xlfn.IFNA(VLOOKUP(A1253,Sampling!$D$7:$E$14,2,FALSE),0)</f>
        <v>0</v>
      </c>
      <c r="Q1253">
        <f>_xlfn.IFNA(VLOOKUP(A1253,Refill!$D$6:$G$8,2,FALSE),0)</f>
        <v>0</v>
      </c>
    </row>
    <row r="1254" spans="1:17" x14ac:dyDescent="0.25">
      <c r="A1254" s="5">
        <f>ROUND((Online_RAW!B1254-General!$B$10)*24,3)</f>
        <v>20.867000000000001</v>
      </c>
      <c r="B1254" s="5">
        <f>General!$B$12+Online_ANA!K1254/1000+Online_ANA!L1254/1000+Online_ANA!M1254/1000/General!$B$22-SUM($P$2:P1254)/1000/General!$B$24+SUM($Q$2:Q1254)/1000/General!$B$24</f>
        <v>1.2349708678016875</v>
      </c>
      <c r="C1254" s="5">
        <f>Online_RAW!K1254</f>
        <v>29.41</v>
      </c>
      <c r="D1254" s="5">
        <f>Online_RAW!J1254</f>
        <v>1.72</v>
      </c>
      <c r="E1254" s="5">
        <f>(1-F1254/100-G1254/100)/(1-C1254/100-D1254/100-General!$B$17/100)</f>
        <v>0.99064211266240632</v>
      </c>
      <c r="F1254" s="5">
        <f>N1254*General!$B$14/(N1254+O1254)+O1254*100/(N1254+O1254)</f>
        <v>32.16886277265035</v>
      </c>
      <c r="G1254" s="5">
        <f>N1254*General!$B$15/(N1254+O1254)</f>
        <v>3.4258150114823055E-2</v>
      </c>
      <c r="H1254" s="5">
        <f>(N1254+O1254)*(1/General!$B$20)*((F1254/100)-E1254*(C1254/100))*1000/B1254</f>
        <v>196.97969845722676</v>
      </c>
      <c r="I1254" s="5">
        <f>(N1254+O1254)*(1/General!$B$20)*((D1254/100)*E1254-(G1254/100))*1000/B1254</f>
        <v>108.39747546123748</v>
      </c>
      <c r="J1254" s="5">
        <f t="shared" si="19"/>
        <v>0.55029770230243036</v>
      </c>
      <c r="K1254" s="5">
        <f>MAX(Online_RAW!$L$2-Online_RAW!L1254,0)</f>
        <v>0</v>
      </c>
      <c r="L1254" s="5">
        <f>0.0039*(Online_RAW!M1254)</f>
        <v>52.990274999999997</v>
      </c>
      <c r="M1254" s="10">
        <f>Online_RAW!$N$2-Online_RAW!N1254</f>
        <v>111.15884615383948</v>
      </c>
      <c r="N1254" s="5">
        <f>Online_RAW!C1254*60</f>
        <v>153.91278260869561</v>
      </c>
      <c r="O1254" s="5">
        <f>MAX(0, Online_RAW!D1254*60)</f>
        <v>25.7966086956522</v>
      </c>
      <c r="P1254" s="5">
        <f>_xlfn.IFNA(VLOOKUP(A1254,Sampling!$D$7:$E$14,2,FALSE),0)</f>
        <v>0</v>
      </c>
      <c r="Q1254">
        <f>_xlfn.IFNA(VLOOKUP(A1254,Refill!$D$6:$G$8,2,FALSE),0)</f>
        <v>0</v>
      </c>
    </row>
    <row r="1255" spans="1:17" x14ac:dyDescent="0.25">
      <c r="A1255" s="5">
        <f>ROUND((Online_RAW!B1255-General!$B$10)*24,3)</f>
        <v>20.882999999999999</v>
      </c>
      <c r="B1255" s="5">
        <f>General!$B$12+Online_ANA!K1255/1000+Online_ANA!L1255/1000+Online_ANA!M1255/1000/General!$B$22-SUM($P$2:P1255)/1000/General!$B$24+SUM($Q$2:Q1255)/1000/General!$B$24</f>
        <v>1.2353499927134768</v>
      </c>
      <c r="C1255" s="5">
        <f>Online_RAW!K1255</f>
        <v>29.475000000000001</v>
      </c>
      <c r="D1255" s="5">
        <f>Online_RAW!J1255</f>
        <v>1.72</v>
      </c>
      <c r="E1255" s="5">
        <f>(1-F1255/100-G1255/100)/(1-C1255/100-D1255/100-General!$B$17/100)</f>
        <v>0.98907324338473535</v>
      </c>
      <c r="F1255" s="5">
        <f>N1255*General!$B$14/(N1255+O1255)+O1255*100/(N1255+O1255)</f>
        <v>32.340608463203075</v>
      </c>
      <c r="G1255" s="5">
        <f>N1255*General!$B$15/(N1255+O1255)</f>
        <v>3.4171409867069152E-2</v>
      </c>
      <c r="H1255" s="5">
        <f>(N1255+O1255)*(1/General!$B$20)*((F1255/100)-E1255*(C1255/100))*1000/B1255</f>
        <v>207.18868413466456</v>
      </c>
      <c r="I1255" s="5">
        <f>(N1255+O1255)*(1/General!$B$20)*((D1255/100)*E1255-(G1255/100))*1000/B1255</f>
        <v>108.35193063397824</v>
      </c>
      <c r="J1255" s="5">
        <f t="shared" si="19"/>
        <v>0.52296258884270785</v>
      </c>
      <c r="K1255" s="5">
        <f>MAX(Online_RAW!$L$2-Online_RAW!L1255,0)</f>
        <v>0</v>
      </c>
      <c r="L1255" s="5">
        <f>0.0039*(Online_RAW!M1255)</f>
        <v>52.990274999999997</v>
      </c>
      <c r="M1255" s="10">
        <f>Online_RAW!$N$2-Online_RAW!N1255</f>
        <v>111.57209230768967</v>
      </c>
      <c r="N1255" s="5">
        <f>Online_RAW!C1255*60</f>
        <v>153.74618181818161</v>
      </c>
      <c r="O1255" s="5">
        <f>MAX(0, Online_RAW!D1255*60)</f>
        <v>26.22436363636362</v>
      </c>
      <c r="P1255" s="5">
        <f>_xlfn.IFNA(VLOOKUP(A1255,Sampling!$D$7:$E$14,2,FALSE),0)</f>
        <v>0</v>
      </c>
      <c r="Q1255">
        <f>_xlfn.IFNA(VLOOKUP(A1255,Refill!$D$6:$G$8,2,FALSE),0)</f>
        <v>0</v>
      </c>
    </row>
    <row r="1256" spans="1:17" x14ac:dyDescent="0.25">
      <c r="A1256" s="5">
        <f>ROUND((Online_RAW!B1256-General!$B$10)*24,3)</f>
        <v>20.9</v>
      </c>
      <c r="B1256" s="5">
        <f>General!$B$12+Online_ANA!K1256/1000+Online_ANA!L1256/1000+Online_ANA!M1256/1000/General!$B$22-SUM($P$2:P1256)/1000/General!$B$24+SUM($Q$2:Q1256)/1000/General!$B$24</f>
        <v>1.2358498233431647</v>
      </c>
      <c r="C1256" s="5">
        <f>Online_RAW!K1256</f>
        <v>29.56</v>
      </c>
      <c r="D1256" s="5">
        <f>Online_RAW!J1256</f>
        <v>1.72</v>
      </c>
      <c r="E1256" s="5">
        <f>(1-F1256/100-G1256/100)/(1-C1256/100-D1256/100-General!$B$17/100)</f>
        <v>0.99031739748919023</v>
      </c>
      <c r="F1256" s="5">
        <f>N1256*General!$B$14/(N1256+O1256)+O1256*100/(N1256+O1256)</f>
        <v>32.339719305673754</v>
      </c>
      <c r="G1256" s="5">
        <f>N1256*General!$B$15/(N1256+O1256)</f>
        <v>3.417185893652841E-2</v>
      </c>
      <c r="H1256" s="5">
        <f>(N1256+O1256)*(1/General!$B$20)*((F1256/100)-E1256*(C1256/100))*1000/B1256</f>
        <v>199.12621096420912</v>
      </c>
      <c r="I1256" s="5">
        <f>(N1256+O1256)*(1/General!$B$20)*((D1256/100)*E1256-(G1256/100))*1000/B1256</f>
        <v>108.40937144540354</v>
      </c>
      <c r="J1256" s="5">
        <f t="shared" si="19"/>
        <v>0.54442542204998312</v>
      </c>
      <c r="K1256" s="5">
        <f>MAX(Online_RAW!$L$2-Online_RAW!L1256,0)</f>
        <v>0</v>
      </c>
      <c r="L1256" s="5">
        <f>0.0039*(Online_RAW!M1256)</f>
        <v>53.143349999999998</v>
      </c>
      <c r="M1256" s="10">
        <f>Online_RAW!$N$2-Online_RAW!N1256</f>
        <v>111.95005594404938</v>
      </c>
      <c r="N1256" s="5">
        <f>Online_RAW!C1256*60</f>
        <v>153.6946956521742</v>
      </c>
      <c r="O1256" s="5">
        <f>MAX(0, Online_RAW!D1256*60)</f>
        <v>26.21321739130434</v>
      </c>
      <c r="P1256" s="5">
        <f>_xlfn.IFNA(VLOOKUP(A1256,Sampling!$D$7:$E$14,2,FALSE),0)</f>
        <v>0</v>
      </c>
      <c r="Q1256">
        <f>_xlfn.IFNA(VLOOKUP(A1256,Refill!$D$6:$G$8,2,FALSE),0)</f>
        <v>0</v>
      </c>
    </row>
    <row r="1257" spans="1:17" x14ac:dyDescent="0.25">
      <c r="A1257" s="5">
        <f>ROUND((Online_RAW!B1257-General!$B$10)*24,3)</f>
        <v>20.917000000000002</v>
      </c>
      <c r="B1257" s="5">
        <f>General!$B$12+Online_ANA!K1257/1000+Online_ANA!L1257/1000+Online_ANA!M1257/1000/General!$B$22-SUM($P$2:P1257)/1000/General!$B$24+SUM($Q$2:Q1257)/1000/General!$B$24</f>
        <v>1.2362097955422202</v>
      </c>
      <c r="C1257" s="5">
        <f>Online_RAW!K1257</f>
        <v>29.62</v>
      </c>
      <c r="D1257" s="5">
        <f>Online_RAW!J1257</f>
        <v>1.7333333333333301</v>
      </c>
      <c r="E1257" s="5">
        <f>(1-F1257/100-G1257/100)/(1-C1257/100-D1257/100-General!$B$17/100)</f>
        <v>0.99303981827973586</v>
      </c>
      <c r="F1257" s="5">
        <f>N1257*General!$B$14/(N1257+O1257)+O1257*100/(N1257+O1257)</f>
        <v>32.226578297565716</v>
      </c>
      <c r="G1257" s="5">
        <f>N1257*General!$B$15/(N1257+O1257)</f>
        <v>3.4229000859815298E-2</v>
      </c>
      <c r="H1257" s="5">
        <f>(N1257+O1257)*(1/General!$B$20)*((F1257/100)-E1257*(C1257/100))*1000/B1257</f>
        <v>182.6378574863366</v>
      </c>
      <c r="I1257" s="5">
        <f>(N1257+O1257)*(1/General!$B$20)*((D1257/100)*E1257-(G1257/100))*1000/B1257</f>
        <v>109.54354009401044</v>
      </c>
      <c r="J1257" s="5">
        <f t="shared" si="19"/>
        <v>0.59978550778939987</v>
      </c>
      <c r="K1257" s="5">
        <f>MAX(Online_RAW!$L$2-Online_RAW!L1257,0)</f>
        <v>0</v>
      </c>
      <c r="L1257" s="5">
        <f>0.0039*(Online_RAW!M1257)</f>
        <v>53.143349999999998</v>
      </c>
      <c r="M1257" s="10">
        <f>Online_RAW!$N$2-Online_RAW!N1257</f>
        <v>112.34242564101987</v>
      </c>
      <c r="N1257" s="5">
        <f>Online_RAW!C1257*60</f>
        <v>153.9597391304346</v>
      </c>
      <c r="O1257" s="5">
        <f>MAX(0, Online_RAW!D1257*60)</f>
        <v>25.95756521739132</v>
      </c>
      <c r="P1257" s="5">
        <f>_xlfn.IFNA(VLOOKUP(A1257,Sampling!$D$7:$E$14,2,FALSE),0)</f>
        <v>0</v>
      </c>
      <c r="Q1257">
        <f>_xlfn.IFNA(VLOOKUP(A1257,Refill!$D$6:$G$8,2,FALSE),0)</f>
        <v>0</v>
      </c>
    </row>
    <row r="1258" spans="1:17" x14ac:dyDescent="0.25">
      <c r="A1258" s="5">
        <f>ROUND((Online_RAW!B1258-General!$B$10)*24,3)</f>
        <v>20.933</v>
      </c>
      <c r="B1258" s="5">
        <f>General!$B$12+Online_ANA!K1258/1000+Online_ANA!L1258/1000+Online_ANA!M1258/1000/General!$B$22-SUM($P$2:P1258)/1000/General!$B$24+SUM($Q$2:Q1258)/1000/General!$B$24</f>
        <v>1.2367243025970367</v>
      </c>
      <c r="C1258" s="5">
        <f>Online_RAW!K1258</f>
        <v>29.62</v>
      </c>
      <c r="D1258" s="5">
        <f>Online_RAW!J1258</f>
        <v>1.73</v>
      </c>
      <c r="E1258" s="5">
        <f>(1-F1258/100-G1258/100)/(1-C1258/100-D1258/100-General!$B$17/100)</f>
        <v>0.9898743722204294</v>
      </c>
      <c r="F1258" s="5">
        <f>N1258*General!$B$14/(N1258+O1258)+O1258*100/(N1258+O1258)</f>
        <v>32.439313814829674</v>
      </c>
      <c r="G1258" s="5">
        <f>N1258*General!$B$15/(N1258+O1258)</f>
        <v>3.4121558679378959E-2</v>
      </c>
      <c r="H1258" s="5">
        <f>(N1258+O1258)*(1/General!$B$20)*((F1258/100)-E1258*(C1258/100))*1000/B1258</f>
        <v>202.62185121478598</v>
      </c>
      <c r="I1258" s="5">
        <f>(N1258+O1258)*(1/General!$B$20)*((D1258/100)*E1258-(G1258/100))*1000/B1258</f>
        <v>109.02437424697892</v>
      </c>
      <c r="J1258" s="5">
        <f t="shared" si="19"/>
        <v>0.53806819744929391</v>
      </c>
      <c r="K1258" s="5">
        <f>MAX(Online_RAW!$L$2-Online_RAW!L1258,0)</f>
        <v>0</v>
      </c>
      <c r="L1258" s="5">
        <f>0.0039*(Online_RAW!M1258)</f>
        <v>53.315339999999992</v>
      </c>
      <c r="M1258" s="10">
        <f>Online_RAW!$N$2-Online_RAW!N1258</f>
        <v>112.71576923077009</v>
      </c>
      <c r="N1258" s="5">
        <f>Online_RAW!C1258*60</f>
        <v>153.60286956521762</v>
      </c>
      <c r="O1258" s="5">
        <f>MAX(0, Online_RAW!D1258*60)</f>
        <v>26.4626086956522</v>
      </c>
      <c r="P1258" s="5">
        <f>_xlfn.IFNA(VLOOKUP(A1258,Sampling!$D$7:$E$14,2,FALSE),0)</f>
        <v>0</v>
      </c>
      <c r="Q1258">
        <f>_xlfn.IFNA(VLOOKUP(A1258,Refill!$D$6:$G$8,2,FALSE),0)</f>
        <v>0</v>
      </c>
    </row>
    <row r="1259" spans="1:17" x14ac:dyDescent="0.25">
      <c r="A1259" s="5">
        <f>ROUND((Online_RAW!B1259-General!$B$10)*24,3)</f>
        <v>20.95</v>
      </c>
      <c r="B1259" s="5">
        <f>General!$B$12+Online_ANA!K1259/1000+Online_ANA!L1259/1000+Online_ANA!M1259/1000/General!$B$22-SUM($P$2:P1259)/1000/General!$B$24+SUM($Q$2:Q1259)/1000/General!$B$24</f>
        <v>1.2370757493154496</v>
      </c>
      <c r="C1259" s="5">
        <f>Online_RAW!K1259</f>
        <v>29.655000000000001</v>
      </c>
      <c r="D1259" s="5">
        <f>Online_RAW!J1259</f>
        <v>1.7450000000000001</v>
      </c>
      <c r="E1259" s="5">
        <f>(1-F1259/100-G1259/100)/(1-C1259/100-D1259/100-General!$B$17/100)</f>
        <v>0.99119638936621857</v>
      </c>
      <c r="F1259" s="5">
        <f>N1259*General!$B$14/(N1259+O1259)+O1259*100/(N1259+O1259)</f>
        <v>32.398668656031198</v>
      </c>
      <c r="G1259" s="5">
        <f>N1259*General!$B$15/(N1259+O1259)</f>
        <v>3.414208653735798E-2</v>
      </c>
      <c r="H1259" s="5">
        <f>(N1259+O1259)*(1/General!$B$20)*((F1259/100)-E1259*(C1259/100))*1000/B1259</f>
        <v>194.58502659211038</v>
      </c>
      <c r="I1259" s="5">
        <f>(N1259+O1259)*(1/General!$B$20)*((D1259/100)*E1259-(G1259/100))*1000/B1259</f>
        <v>109.79921345559339</v>
      </c>
      <c r="J1259" s="5">
        <f t="shared" si="19"/>
        <v>0.56427370275388544</v>
      </c>
      <c r="K1259" s="5">
        <f>MAX(Online_RAW!$L$2-Online_RAW!L1259,0)</f>
        <v>0</v>
      </c>
      <c r="L1259" s="5">
        <f>0.0039*(Online_RAW!M1259)</f>
        <v>53.315339999999992</v>
      </c>
      <c r="M1259" s="10">
        <f>Online_RAW!$N$2-Online_RAW!N1259</f>
        <v>113.09884615383999</v>
      </c>
      <c r="N1259" s="5">
        <f>Online_RAW!C1259*60</f>
        <v>153.2668695652176</v>
      </c>
      <c r="O1259" s="5">
        <f>MAX(0, Online_RAW!D1259*60)</f>
        <v>26.296695652173902</v>
      </c>
      <c r="P1259" s="5">
        <f>_xlfn.IFNA(VLOOKUP(A1259,Sampling!$D$7:$E$14,2,FALSE),0)</f>
        <v>0</v>
      </c>
      <c r="Q1259">
        <f>_xlfn.IFNA(VLOOKUP(A1259,Refill!$D$6:$G$8,2,FALSE),0)</f>
        <v>0</v>
      </c>
    </row>
    <row r="1260" spans="1:17" x14ac:dyDescent="0.25">
      <c r="A1260" s="5">
        <f>ROUND((Online_RAW!B1260-General!$B$10)*24,3)</f>
        <v>20.966999999999999</v>
      </c>
      <c r="B1260" s="5">
        <f>General!$B$12+Online_ANA!K1260/1000+Online_ANA!L1260/1000+Online_ANA!M1260/1000/General!$B$22-SUM($P$2:P1260)/1000/General!$B$24+SUM($Q$2:Q1260)/1000/General!$B$24</f>
        <v>1.2376333895024676</v>
      </c>
      <c r="C1260" s="5">
        <f>Online_RAW!K1260</f>
        <v>29.725000000000001</v>
      </c>
      <c r="D1260" s="5">
        <f>Online_RAW!J1260</f>
        <v>1.7450000000000001</v>
      </c>
      <c r="E1260" s="5">
        <f>(1-F1260/100-G1260/100)/(1-C1260/100-D1260/100-General!$B$17/100)</f>
        <v>0.99159294407812304</v>
      </c>
      <c r="F1260" s="5">
        <f>N1260*General!$B$14/(N1260+O1260)+O1260*100/(N1260+O1260)</f>
        <v>32.441069509625962</v>
      </c>
      <c r="G1260" s="5">
        <f>N1260*General!$B$15/(N1260+O1260)</f>
        <v>3.4120671964835377E-2</v>
      </c>
      <c r="H1260" s="5">
        <f>(N1260+O1260)*(1/General!$B$20)*((F1260/100)-E1260*(C1260/100))*1000/B1260</f>
        <v>192.11727740629954</v>
      </c>
      <c r="I1260" s="5">
        <f>(N1260+O1260)*(1/General!$B$20)*((D1260/100)*E1260-(G1260/100))*1000/B1260</f>
        <v>109.87000566534685</v>
      </c>
      <c r="J1260" s="5">
        <f t="shared" si="19"/>
        <v>0.57189029091323262</v>
      </c>
      <c r="K1260" s="5">
        <f>MAX(Online_RAW!$L$2-Online_RAW!L1260,0)</f>
        <v>0</v>
      </c>
      <c r="L1260" s="5">
        <f>0.0039*(Online_RAW!M1260)</f>
        <v>53.487524999999998</v>
      </c>
      <c r="M1260" s="10">
        <f>Online_RAW!$N$2-Online_RAW!N1260</f>
        <v>113.51899230768959</v>
      </c>
      <c r="N1260" s="5">
        <f>Online_RAW!C1260*60</f>
        <v>153.27409090909077</v>
      </c>
      <c r="O1260" s="5">
        <f>MAX(0, Online_RAW!D1260*60)</f>
        <v>26.410636363636378</v>
      </c>
      <c r="P1260" s="5">
        <f>_xlfn.IFNA(VLOOKUP(A1260,Sampling!$D$7:$E$14,2,FALSE),0)</f>
        <v>0</v>
      </c>
      <c r="Q1260">
        <f>_xlfn.IFNA(VLOOKUP(A1260,Refill!$D$6:$G$8,2,FALSE),0)</f>
        <v>0</v>
      </c>
    </row>
    <row r="1261" spans="1:17" x14ac:dyDescent="0.25">
      <c r="A1261" s="5">
        <f>ROUND((Online_RAW!B1261-General!$B$10)*24,3)</f>
        <v>20.983000000000001</v>
      </c>
      <c r="B1261" s="5">
        <f>General!$B$12+Online_ANA!K1261/1000+Online_ANA!L1261/1000+Online_ANA!M1261/1000/General!$B$22-SUM($P$2:P1261)/1000/General!$B$24+SUM($Q$2:Q1261)/1000/General!$B$24</f>
        <v>1.2382485037685231</v>
      </c>
      <c r="C1261" s="5">
        <f>Online_RAW!K1261</f>
        <v>29.774999999999999</v>
      </c>
      <c r="D1261" s="5">
        <f>Online_RAW!J1261</f>
        <v>1.7533333333333301</v>
      </c>
      <c r="E1261" s="5">
        <f>(1-F1261/100-G1261/100)/(1-C1261/100-D1261/100-General!$B$17/100)</f>
        <v>0.99170655740860247</v>
      </c>
      <c r="F1261" s="5">
        <f>N1261*General!$B$14/(N1261+O1261)+O1261*100/(N1261+O1261)</f>
        <v>32.491207619162068</v>
      </c>
      <c r="G1261" s="5">
        <f>N1261*General!$B$15/(N1261+O1261)</f>
        <v>3.409534968729188E-2</v>
      </c>
      <c r="H1261" s="5">
        <f>(N1261+O1261)*(1/General!$B$20)*((F1261/100)-E1261*(C1261/100))*1000/B1261</f>
        <v>191.89404737936411</v>
      </c>
      <c r="I1261" s="5">
        <f>(N1261+O1261)*(1/General!$B$20)*((D1261/100)*E1261-(G1261/100))*1000/B1261</f>
        <v>110.39661756226693</v>
      </c>
      <c r="J1261" s="5">
        <f t="shared" si="19"/>
        <v>0.57529985463289968</v>
      </c>
      <c r="K1261" s="5">
        <f>MAX(Online_RAW!$L$2-Online_RAW!L1261,0)</f>
        <v>0</v>
      </c>
      <c r="L1261" s="5">
        <f>0.0039*(Online_RAW!M1261)</f>
        <v>53.729519999999994</v>
      </c>
      <c r="M1261" s="10">
        <f>Online_RAW!$N$2-Online_RAW!N1261</f>
        <v>113.92569230769004</v>
      </c>
      <c r="N1261" s="5">
        <f>Online_RAW!C1261*60</f>
        <v>153.20430000000002</v>
      </c>
      <c r="O1261" s="5">
        <f>MAX(0, Online_RAW!D1261*60)</f>
        <v>26.532</v>
      </c>
      <c r="P1261" s="5">
        <f>_xlfn.IFNA(VLOOKUP(A1261,Sampling!$D$7:$E$14,2,FALSE),0)</f>
        <v>0</v>
      </c>
      <c r="Q1261">
        <f>_xlfn.IFNA(VLOOKUP(A1261,Refill!$D$6:$G$8,2,FALSE),0)</f>
        <v>0</v>
      </c>
    </row>
    <row r="1262" spans="1:17" x14ac:dyDescent="0.25">
      <c r="A1262" s="5">
        <f>ROUND((Online_RAW!B1262-General!$B$10)*24,3)</f>
        <v>21</v>
      </c>
      <c r="B1262" s="5">
        <f>General!$B$12+Online_ANA!K1262/1000+Online_ANA!L1262/1000+Online_ANA!M1262/1000/General!$B$22-SUM($P$2:P1262)/1000/General!$B$24+SUM($Q$2:Q1262)/1000/General!$B$24</f>
        <v>1.2385435343495597</v>
      </c>
      <c r="C1262" s="5">
        <f>Online_RAW!K1262</f>
        <v>29.8</v>
      </c>
      <c r="D1262" s="5">
        <f>Online_RAW!J1262</f>
        <v>1.7549999999999999</v>
      </c>
      <c r="E1262" s="5">
        <f>(1-F1262/100-G1262/100)/(1-C1262/100-D1262/100-General!$B$17/100)</f>
        <v>0.99024911776296609</v>
      </c>
      <c r="F1262" s="5">
        <f>N1262*General!$B$14/(N1262+O1262)+O1262*100/(N1262+O1262)</f>
        <v>32.616840411887033</v>
      </c>
      <c r="G1262" s="5">
        <f>N1262*General!$B$15/(N1262+O1262)</f>
        <v>3.4031898781875229E-2</v>
      </c>
      <c r="H1262" s="5">
        <f>(N1262+O1262)*(1/General!$B$20)*((F1262/100)-E1262*(C1262/100))*1000/B1262</f>
        <v>201.48290768500019</v>
      </c>
      <c r="I1262" s="5">
        <f>(N1262+O1262)*(1/General!$B$20)*((D1262/100)*E1262-(G1262/100))*1000/B1262</f>
        <v>110.47688596750675</v>
      </c>
      <c r="J1262" s="5">
        <f t="shared" si="19"/>
        <v>0.54831889829695679</v>
      </c>
      <c r="K1262" s="5">
        <f>MAX(Online_RAW!$L$2-Online_RAW!L1262,0)</f>
        <v>0</v>
      </c>
      <c r="L1262" s="5">
        <f>0.0039*(Online_RAW!M1262)</f>
        <v>53.729519999999994</v>
      </c>
      <c r="M1262" s="10">
        <f>Online_RAW!$N$2-Online_RAW!N1262</f>
        <v>114.24727564101977</v>
      </c>
      <c r="N1262" s="5">
        <f>Online_RAW!C1262*60</f>
        <v>153.1424347826088</v>
      </c>
      <c r="O1262" s="5">
        <f>MAX(0, Online_RAW!D1262*60)</f>
        <v>26.856260869565219</v>
      </c>
      <c r="P1262" s="5">
        <f>_xlfn.IFNA(VLOOKUP(A1262,Sampling!$D$7:$E$14,2,FALSE),0)</f>
        <v>0</v>
      </c>
      <c r="Q1262">
        <f>_xlfn.IFNA(VLOOKUP(A1262,Refill!$D$6:$G$8,2,FALSE),0)</f>
        <v>0</v>
      </c>
    </row>
    <row r="1263" spans="1:17" x14ac:dyDescent="0.25">
      <c r="A1263" s="5">
        <f>ROUND((Online_RAW!B1263-General!$B$10)*24,3)</f>
        <v>21.016999999999999</v>
      </c>
      <c r="B1263" s="5">
        <f>General!$B$12+Online_ANA!K1263/1000+Online_ANA!L1263/1000+Online_ANA!M1263/1000/General!$B$22-SUM($P$2:P1263)/1000/General!$B$24+SUM($Q$2:Q1263)/1000/General!$B$24</f>
        <v>1.2392116124090551</v>
      </c>
      <c r="C1263" s="5">
        <f>Online_RAW!K1263</f>
        <v>29.84</v>
      </c>
      <c r="D1263" s="5">
        <f>Online_RAW!J1263</f>
        <v>1.76</v>
      </c>
      <c r="E1263" s="5">
        <f>(1-F1263/100-G1263/100)/(1-C1263/100-D1263/100-General!$B$17/100)</f>
        <v>0.98851575712848871</v>
      </c>
      <c r="F1263" s="5">
        <f>N1263*General!$B$14/(N1263+O1263)+O1263*100/(N1263+O1263)</f>
        <v>32.779295525808962</v>
      </c>
      <c r="G1263" s="5">
        <f>N1263*General!$B$15/(N1263+O1263)</f>
        <v>3.3949850744540933E-2</v>
      </c>
      <c r="H1263" s="5">
        <f>(N1263+O1263)*(1/General!$B$20)*((F1263/100)-E1263*(C1263/100))*1000/B1263</f>
        <v>213.02678641986256</v>
      </c>
      <c r="I1263" s="5">
        <f>(N1263+O1263)*(1/General!$B$20)*((D1263/100)*E1263-(G1263/100))*1000/B1263</f>
        <v>110.72236016691471</v>
      </c>
      <c r="J1263" s="5">
        <f t="shared" si="19"/>
        <v>0.51975792353496719</v>
      </c>
      <c r="K1263" s="5">
        <f>MAX(Online_RAW!$L$2-Online_RAW!L1263,0)</f>
        <v>0</v>
      </c>
      <c r="L1263" s="5">
        <f>0.0039*(Online_RAW!M1263)</f>
        <v>53.95026</v>
      </c>
      <c r="M1263" s="10">
        <f>Online_RAW!$N$2-Online_RAW!N1263</f>
        <v>114.73487412587019</v>
      </c>
      <c r="N1263" s="5">
        <f>Online_RAW!C1263*60</f>
        <v>153.0172173913044</v>
      </c>
      <c r="O1263" s="5">
        <f>MAX(0, Online_RAW!D1263*60)</f>
        <v>27.268956521739121</v>
      </c>
      <c r="P1263" s="5">
        <f>_xlfn.IFNA(VLOOKUP(A1263,Sampling!$D$7:$E$14,2,FALSE),0)</f>
        <v>0</v>
      </c>
      <c r="Q1263">
        <f>_xlfn.IFNA(VLOOKUP(A1263,Refill!$D$6:$G$8,2,FALSE),0)</f>
        <v>0</v>
      </c>
    </row>
    <row r="1264" spans="1:17" x14ac:dyDescent="0.25">
      <c r="A1264" s="5">
        <f>ROUND((Online_RAW!B1264-General!$B$10)*24,3)</f>
        <v>21.033000000000001</v>
      </c>
      <c r="B1264" s="5">
        <f>General!$B$12+Online_ANA!K1264/1000+Online_ANA!L1264/1000+Online_ANA!M1264/1000/General!$B$22-SUM($P$2:P1264)/1000/General!$B$24+SUM($Q$2:Q1264)/1000/General!$B$24</f>
        <v>1.2396427877890277</v>
      </c>
      <c r="C1264" s="5">
        <f>Online_RAW!K1264</f>
        <v>29.875</v>
      </c>
      <c r="D1264" s="5">
        <f>Online_RAW!J1264</f>
        <v>1.77</v>
      </c>
      <c r="E1264" s="5">
        <f>(1-F1264/100-G1264/100)/(1-C1264/100-D1264/100-General!$B$17/100)</f>
        <v>0.99088299760861598</v>
      </c>
      <c r="F1264" s="5">
        <f>N1264*General!$B$14/(N1264+O1264)+O1264*100/(N1264+O1264)</f>
        <v>32.662931528911471</v>
      </c>
      <c r="G1264" s="5">
        <f>N1264*General!$B$15/(N1264+O1264)</f>
        <v>3.4008620439943696E-2</v>
      </c>
      <c r="H1264" s="5">
        <f>(N1264+O1264)*(1/General!$B$20)*((F1264/100)-E1264*(C1264/100))*1000/B1264</f>
        <v>198.38336991636029</v>
      </c>
      <c r="I1264" s="5">
        <f>(N1264+O1264)*(1/General!$B$20)*((D1264/100)*E1264-(G1264/100))*1000/B1264</f>
        <v>111.48915748709727</v>
      </c>
      <c r="J1264" s="5">
        <f t="shared" si="19"/>
        <v>0.56198842440322405</v>
      </c>
      <c r="K1264" s="5">
        <f>MAX(Online_RAW!$L$2-Online_RAW!L1264,0)</f>
        <v>0</v>
      </c>
      <c r="L1264" s="5">
        <f>0.0039*(Online_RAW!M1264)</f>
        <v>54.075449999999996</v>
      </c>
      <c r="M1264" s="10">
        <f>Online_RAW!$N$2-Online_RAW!N1264</f>
        <v>115.06839819004017</v>
      </c>
      <c r="N1264" s="5">
        <f>Online_RAW!C1264*60</f>
        <v>153.13904347826102</v>
      </c>
      <c r="O1264" s="5">
        <f>MAX(0, Online_RAW!D1264*60)</f>
        <v>26.978869565217362</v>
      </c>
      <c r="P1264" s="5">
        <f>_xlfn.IFNA(VLOOKUP(A1264,Sampling!$D$7:$E$14,2,FALSE),0)</f>
        <v>0</v>
      </c>
      <c r="Q1264">
        <f>_xlfn.IFNA(VLOOKUP(A1264,Refill!$D$6:$G$8,2,FALSE),0)</f>
        <v>0</v>
      </c>
    </row>
    <row r="1265" spans="1:17" x14ac:dyDescent="0.25">
      <c r="A1265" s="5">
        <f>ROUND((Online_RAW!B1265-General!$B$10)*24,3)</f>
        <v>21.05</v>
      </c>
      <c r="B1265" s="5">
        <f>General!$B$12+Online_ANA!K1265/1000+Online_ANA!L1265/1000+Online_ANA!M1265/1000/General!$B$22-SUM($P$2:P1265)/1000/General!$B$24+SUM($Q$2:Q1265)/1000/General!$B$24</f>
        <v>1.240113224206064</v>
      </c>
      <c r="C1265" s="5">
        <f>Online_RAW!K1265</f>
        <v>29.9</v>
      </c>
      <c r="D1265" s="5">
        <f>Online_RAW!J1265</f>
        <v>1.77</v>
      </c>
      <c r="E1265" s="5">
        <f>(1-F1265/100-G1265/100)/(1-C1265/100-D1265/100-General!$B$17/100)</f>
        <v>0.98899998713636061</v>
      </c>
      <c r="F1265" s="5">
        <f>N1265*General!$B$14/(N1265+O1265)+O1265*100/(N1265+O1265)</f>
        <v>32.815632066757985</v>
      </c>
      <c r="G1265" s="5">
        <f>N1265*General!$B$15/(N1265+O1265)</f>
        <v>3.3931498956182839E-2</v>
      </c>
      <c r="H1265" s="5">
        <f>(N1265+O1265)*(1/General!$B$20)*((F1265/100)-E1265*(C1265/100))*1000/B1265</f>
        <v>210.33215143170358</v>
      </c>
      <c r="I1265" s="5">
        <f>(N1265+O1265)*(1/General!$B$20)*((D1265/100)*E1265-(G1265/100))*1000/B1265</f>
        <v>111.28131910850482</v>
      </c>
      <c r="J1265" s="5">
        <f t="shared" si="19"/>
        <v>0.52907422070771093</v>
      </c>
      <c r="K1265" s="5">
        <f>MAX(Online_RAW!$L$2-Online_RAW!L1265,0)</f>
        <v>0</v>
      </c>
      <c r="L1265" s="5">
        <f>0.0039*(Online_RAW!M1265)</f>
        <v>54.141099999999867</v>
      </c>
      <c r="M1265" s="10">
        <f>Online_RAW!$N$2-Online_RAW!N1265</f>
        <v>115.50961538460979</v>
      </c>
      <c r="N1265" s="5">
        <f>Online_RAW!C1265*60</f>
        <v>152.85417391304341</v>
      </c>
      <c r="O1265" s="5">
        <f>MAX(0, Online_RAW!D1265*60)</f>
        <v>27.337304347826102</v>
      </c>
      <c r="P1265" s="5">
        <f>_xlfn.IFNA(VLOOKUP(A1265,Sampling!$D$7:$E$14,2,FALSE),0)</f>
        <v>0</v>
      </c>
      <c r="Q1265">
        <f>_xlfn.IFNA(VLOOKUP(A1265,Refill!$D$6:$G$8,2,FALSE),0)</f>
        <v>0</v>
      </c>
    </row>
    <row r="1266" spans="1:17" x14ac:dyDescent="0.25">
      <c r="A1266" s="5">
        <f>ROUND((Online_RAW!B1266-General!$B$10)*24,3)</f>
        <v>21.067</v>
      </c>
      <c r="B1266" s="5">
        <f>General!$B$12+Online_ANA!K1266/1000+Online_ANA!L1266/1000+Online_ANA!M1266/1000/General!$B$22-SUM($P$2:P1266)/1000/General!$B$24+SUM($Q$2:Q1266)/1000/General!$B$24</f>
        <v>1.240638960162312</v>
      </c>
      <c r="C1266" s="5">
        <f>Online_RAW!K1266</f>
        <v>29.9</v>
      </c>
      <c r="D1266" s="5">
        <f>Online_RAW!J1266</f>
        <v>1.77</v>
      </c>
      <c r="E1266" s="5">
        <f>(1-F1266/100-G1266/100)/(1-C1266/100-D1266/100-General!$B$17/100)</f>
        <v>0.9900532345984091</v>
      </c>
      <c r="F1266" s="5">
        <f>N1266*General!$B$14/(N1266+O1266)+O1266*100/(N1266+O1266)</f>
        <v>32.74408326399216</v>
      </c>
      <c r="G1266" s="5">
        <f>N1266*General!$B$15/(N1266+O1266)</f>
        <v>3.396763471515548E-2</v>
      </c>
      <c r="H1266" s="5">
        <f>(N1266+O1266)*(1/General!$B$20)*((F1266/100)-E1266*(C1266/100))*1000/B1266</f>
        <v>203.28226323924102</v>
      </c>
      <c r="I1266" s="5">
        <f>(N1266+O1266)*(1/General!$B$20)*((D1266/100)*E1266-(G1266/100))*1000/B1266</f>
        <v>111.19738539097652</v>
      </c>
      <c r="J1266" s="5">
        <f t="shared" si="19"/>
        <v>0.5470097765495131</v>
      </c>
      <c r="K1266" s="5">
        <f>MAX(Online_RAW!$L$2-Online_RAW!L1266,0)</f>
        <v>0</v>
      </c>
      <c r="L1266" s="5">
        <f>0.0039*(Online_RAW!M1266)</f>
        <v>54.282149999999994</v>
      </c>
      <c r="M1266" s="10">
        <f>Online_RAW!$N$2-Online_RAW!N1266</f>
        <v>115.92892307692</v>
      </c>
      <c r="N1266" s="5">
        <f>Online_RAW!C1266*60</f>
        <v>152.8036363636362</v>
      </c>
      <c r="O1266" s="5">
        <f>MAX(0, Online_RAW!D1266*60)</f>
        <v>27.136636363636381</v>
      </c>
      <c r="P1266" s="5">
        <f>_xlfn.IFNA(VLOOKUP(A1266,Sampling!$D$7:$E$14,2,FALSE),0)</f>
        <v>0</v>
      </c>
      <c r="Q1266">
        <f>_xlfn.IFNA(VLOOKUP(A1266,Refill!$D$6:$G$8,2,FALSE),0)</f>
        <v>0</v>
      </c>
    </row>
    <row r="1267" spans="1:17" x14ac:dyDescent="0.25">
      <c r="A1267" s="5">
        <f>ROUND((Online_RAW!B1267-General!$B$10)*24,3)</f>
        <v>21.082999999999998</v>
      </c>
      <c r="B1267" s="5">
        <f>General!$B$12+Online_ANA!K1267/1000+Online_ANA!L1267/1000+Online_ANA!M1267/1000/General!$B$22-SUM($P$2:P1267)/1000/General!$B$24+SUM($Q$2:Q1267)/1000/General!$B$24</f>
        <v>1.2410474130753484</v>
      </c>
      <c r="C1267" s="5">
        <f>Online_RAW!K1267</f>
        <v>29.95</v>
      </c>
      <c r="D1267" s="5">
        <f>Online_RAW!J1267</f>
        <v>1.77</v>
      </c>
      <c r="E1267" s="5">
        <f>(1-F1267/100-G1267/100)/(1-C1267/100-D1267/100-General!$B$17/100)</f>
        <v>0.98558982892636737</v>
      </c>
      <c r="F1267" s="5">
        <f>N1267*General!$B$14/(N1267+O1267)+O1267*100/(N1267+O1267)</f>
        <v>33.096594019443771</v>
      </c>
      <c r="G1267" s="5">
        <f>N1267*General!$B$15/(N1267+O1267)</f>
        <v>3.3789598980078904E-2</v>
      </c>
      <c r="H1267" s="5">
        <f>(N1267+O1267)*(1/General!$B$20)*((F1267/100)-E1267*(C1267/100))*1000/B1267</f>
        <v>232.24624947336849</v>
      </c>
      <c r="I1267" s="5">
        <f>(N1267+O1267)*(1/General!$B$20)*((D1267/100)*E1267-(G1267/100))*1000/B1267</f>
        <v>111.03545129317234</v>
      </c>
      <c r="J1267" s="5">
        <f t="shared" si="19"/>
        <v>0.47809362495606067</v>
      </c>
      <c r="K1267" s="5">
        <f>MAX(Online_RAW!$L$2-Online_RAW!L1267,0)</f>
        <v>0</v>
      </c>
      <c r="L1267" s="5">
        <f>0.0039*(Online_RAW!M1267)</f>
        <v>54.282149999999994</v>
      </c>
      <c r="M1267" s="10">
        <f>Online_RAW!$N$2-Online_RAW!N1267</f>
        <v>116.37413675212974</v>
      </c>
      <c r="N1267" s="5">
        <f>Online_RAW!C1267*60</f>
        <v>152.516727272727</v>
      </c>
      <c r="O1267" s="5">
        <f>MAX(0, Online_RAW!D1267*60)</f>
        <v>28.032</v>
      </c>
      <c r="P1267" s="5">
        <f>_xlfn.IFNA(VLOOKUP(A1267,Sampling!$D$7:$E$14,2,FALSE),0)</f>
        <v>0</v>
      </c>
      <c r="Q1267">
        <f>_xlfn.IFNA(VLOOKUP(A1267,Refill!$D$6:$G$8,2,FALSE),0)</f>
        <v>0</v>
      </c>
    </row>
    <row r="1268" spans="1:17" x14ac:dyDescent="0.25">
      <c r="A1268" s="5">
        <f>ROUND((Online_RAW!B1268-General!$B$10)*24,3)</f>
        <v>21.1</v>
      </c>
      <c r="B1268" s="5">
        <f>General!$B$12+Online_ANA!K1268/1000+Online_ANA!L1268/1000+Online_ANA!M1268/1000/General!$B$22-SUM($P$2:P1268)/1000/General!$B$24+SUM($Q$2:Q1268)/1000/General!$B$24</f>
        <v>1.2415898186309078</v>
      </c>
      <c r="C1268" s="5">
        <f>Online_RAW!K1268</f>
        <v>30.0572727272727</v>
      </c>
      <c r="D1268" s="5">
        <f>Online_RAW!J1268</f>
        <v>1.7749999999999999</v>
      </c>
      <c r="E1268" s="5">
        <f>(1-F1268/100-G1268/100)/(1-C1268/100-D1268/100-General!$B$17/100)</f>
        <v>0.98602191233098602</v>
      </c>
      <c r="F1268" s="5">
        <f>N1268*General!$B$14/(N1268+O1268)+O1268*100/(N1268+O1268)</f>
        <v>33.178022818646085</v>
      </c>
      <c r="G1268" s="5">
        <f>N1268*General!$B$15/(N1268+O1268)</f>
        <v>3.3748473323916117E-2</v>
      </c>
      <c r="H1268" s="5">
        <f>(N1268+O1268)*(1/General!$B$20)*((F1268/100)-E1268*(C1268/100))*1000/B1268</f>
        <v>229.10228871883237</v>
      </c>
      <c r="I1268" s="5">
        <f>(N1268+O1268)*(1/General!$B$20)*((D1268/100)*E1268-(G1268/100))*1000/B1268</f>
        <v>111.05684280864264</v>
      </c>
      <c r="J1268" s="5">
        <f t="shared" si="19"/>
        <v>0.4847478540248808</v>
      </c>
      <c r="K1268" s="5">
        <f>MAX(Online_RAW!$L$2-Online_RAW!L1268,0)</f>
        <v>0</v>
      </c>
      <c r="L1268" s="5">
        <f>0.0039*(Online_RAW!M1268)</f>
        <v>54.443999999999996</v>
      </c>
      <c r="M1268" s="10">
        <f>Online_RAW!$N$2-Online_RAW!N1268</f>
        <v>116.78894230768947</v>
      </c>
      <c r="N1268" s="5">
        <f>Online_RAW!C1268*60</f>
        <v>151.91765217391321</v>
      </c>
      <c r="O1268" s="5">
        <f>MAX(0, Online_RAW!D1268*60)</f>
        <v>28.14104347826088</v>
      </c>
      <c r="P1268" s="5">
        <f>_xlfn.IFNA(VLOOKUP(A1268,Sampling!$D$7:$E$14,2,FALSE),0)</f>
        <v>0</v>
      </c>
      <c r="Q1268">
        <f>_xlfn.IFNA(VLOOKUP(A1268,Refill!$D$6:$G$8,2,FALSE),0)</f>
        <v>0</v>
      </c>
    </row>
    <row r="1269" spans="1:17" x14ac:dyDescent="0.25">
      <c r="A1269" s="5">
        <f>ROUND((Online_RAW!B1269-General!$B$10)*24,3)</f>
        <v>21.117000000000001</v>
      </c>
      <c r="B1269" s="5">
        <f>General!$B$12+Online_ANA!K1269/1000+Online_ANA!L1269/1000+Online_ANA!M1269/1000/General!$B$22-SUM($P$2:P1269)/1000/General!$B$24+SUM($Q$2:Q1269)/1000/General!$B$24</f>
        <v>1.2421070204657705</v>
      </c>
      <c r="C1269" s="5">
        <f>Online_RAW!K1269</f>
        <v>30.203636363636399</v>
      </c>
      <c r="D1269" s="5">
        <f>Online_RAW!J1269</f>
        <v>1.7849999999999999</v>
      </c>
      <c r="E1269" s="5">
        <f>(1-F1269/100-G1269/100)/(1-C1269/100-D1269/100-General!$B$17/100)</f>
        <v>0.99011289720796347</v>
      </c>
      <c r="F1269" s="5">
        <f>N1269*General!$B$14/(N1269+O1269)+O1269*100/(N1269+O1269)</f>
        <v>33.05567567649468</v>
      </c>
      <c r="G1269" s="5">
        <f>N1269*General!$B$15/(N1269+O1269)</f>
        <v>3.3810264809851172E-2</v>
      </c>
      <c r="H1269" s="5">
        <f>(N1269+O1269)*(1/General!$B$20)*((F1269/100)-E1269*(C1269/100))*1000/B1269</f>
        <v>203.69729847058804</v>
      </c>
      <c r="I1269" s="5">
        <f>(N1269+O1269)*(1/General!$B$20)*((D1269/100)*E1269-(G1269/100))*1000/B1269</f>
        <v>112.07715972587674</v>
      </c>
      <c r="J1269" s="5">
        <f t="shared" si="19"/>
        <v>0.55021426679382113</v>
      </c>
      <c r="K1269" s="5">
        <f>MAX(Online_RAW!$L$2-Online_RAW!L1269,0)</f>
        <v>0</v>
      </c>
      <c r="L1269" s="5">
        <f>0.0039*(Online_RAW!M1269)</f>
        <v>54.443999999999996</v>
      </c>
      <c r="M1269" s="10">
        <f>Online_RAW!$N$2-Online_RAW!N1269</f>
        <v>117.35269230768972</v>
      </c>
      <c r="N1269" s="5">
        <f>Online_RAW!C1269*60</f>
        <v>152.142272727273</v>
      </c>
      <c r="O1269" s="5">
        <f>MAX(0, Online_RAW!D1269*60)</f>
        <v>27.85309090909092</v>
      </c>
      <c r="P1269" s="5">
        <f>_xlfn.IFNA(VLOOKUP(A1269,Sampling!$D$7:$E$14,2,FALSE),0)</f>
        <v>0</v>
      </c>
      <c r="Q1269">
        <f>_xlfn.IFNA(VLOOKUP(A1269,Refill!$D$6:$G$8,2,FALSE),0)</f>
        <v>0</v>
      </c>
    </row>
    <row r="1270" spans="1:17" x14ac:dyDescent="0.25">
      <c r="A1270" s="5">
        <f>ROUND((Online_RAW!B1270-General!$B$10)*24,3)</f>
        <v>21.132999999999999</v>
      </c>
      <c r="B1270" s="5">
        <f>General!$B$12+Online_ANA!K1270/1000+Online_ANA!L1270/1000+Online_ANA!M1270/1000/General!$B$22-SUM($P$2:P1270)/1000/General!$B$24+SUM($Q$2:Q1270)/1000/General!$B$24</f>
        <v>1.2425439988477518</v>
      </c>
      <c r="C1270" s="5">
        <f>Online_RAW!K1270</f>
        <v>30.245000000000001</v>
      </c>
      <c r="D1270" s="5">
        <f>Online_RAW!J1270</f>
        <v>1.78666666666667</v>
      </c>
      <c r="E1270" s="5">
        <f>(1-F1270/100-G1270/100)/(1-C1270/100-D1270/100-General!$B$17/100)</f>
        <v>0.9933816828472416</v>
      </c>
      <c r="F1270" s="5">
        <f>N1270*General!$B$14/(N1270+O1270)+O1270*100/(N1270+O1270)</f>
        <v>32.877430978396859</v>
      </c>
      <c r="G1270" s="5">
        <f>N1270*General!$B$15/(N1270+O1270)</f>
        <v>3.3900287384648051E-2</v>
      </c>
      <c r="H1270" s="5">
        <f>(N1270+O1270)*(1/General!$B$20)*((F1270/100)-E1270*(C1270/100))*1000/B1270</f>
        <v>182.90628545353155</v>
      </c>
      <c r="I1270" s="5">
        <f>(N1270+O1270)*(1/General!$B$20)*((D1270/100)*E1270-(G1270/100))*1000/B1270</f>
        <v>112.41578345513537</v>
      </c>
      <c r="J1270" s="5">
        <f t="shared" si="19"/>
        <v>0.61460864057454867</v>
      </c>
      <c r="K1270" s="5">
        <f>MAX(Online_RAW!$L$2-Online_RAW!L1270,0)</f>
        <v>0</v>
      </c>
      <c r="L1270" s="5">
        <f>0.0039*(Online_RAW!M1270)</f>
        <v>54.610919999999993</v>
      </c>
      <c r="M1270" s="10">
        <f>Online_RAW!$N$2-Online_RAW!N1270</f>
        <v>117.6470559440495</v>
      </c>
      <c r="N1270" s="5">
        <f>Online_RAW!C1270*60</f>
        <v>152.4114545454546</v>
      </c>
      <c r="O1270" s="5">
        <f>MAX(0, Online_RAW!D1270*60)</f>
        <v>27.423545454545462</v>
      </c>
      <c r="P1270" s="5">
        <f>_xlfn.IFNA(VLOOKUP(A1270,Sampling!$D$7:$E$14,2,FALSE),0)</f>
        <v>0</v>
      </c>
      <c r="Q1270">
        <f>_xlfn.IFNA(VLOOKUP(A1270,Refill!$D$6:$G$8,2,FALSE),0)</f>
        <v>0</v>
      </c>
    </row>
    <row r="1271" spans="1:17" x14ac:dyDescent="0.25">
      <c r="A1271" s="5">
        <f>ROUND((Online_RAW!B1271-General!$B$10)*24,3)</f>
        <v>21.15</v>
      </c>
      <c r="B1271" s="5">
        <f>General!$B$12+Online_ANA!K1271/1000+Online_ANA!L1271/1000+Online_ANA!M1271/1000/General!$B$22-SUM($P$2:P1271)/1000/General!$B$24+SUM($Q$2:Q1271)/1000/General!$B$24</f>
        <v>1.2430431504351924</v>
      </c>
      <c r="C1271" s="5">
        <f>Online_RAW!K1271</f>
        <v>30.184999999999999</v>
      </c>
      <c r="D1271" s="5">
        <f>Online_RAW!J1271</f>
        <v>1.79</v>
      </c>
      <c r="E1271" s="5">
        <f>(1-F1271/100-G1271/100)/(1-C1271/100-D1271/100-General!$B$17/100)</f>
        <v>0.99002596065330528</v>
      </c>
      <c r="F1271" s="5">
        <f>N1271*General!$B$14/(N1271+O1271)+O1271*100/(N1271+O1271)</f>
        <v>33.048046526233236</v>
      </c>
      <c r="G1271" s="5">
        <f>N1271*General!$B$15/(N1271+O1271)</f>
        <v>3.3814117916043815E-2</v>
      </c>
      <c r="H1271" s="5">
        <f>(N1271+O1271)*(1/General!$B$20)*((F1271/100)-E1271*(C1271/100))*1000/B1271</f>
        <v>204.72925855727914</v>
      </c>
      <c r="I1271" s="5">
        <f>(N1271+O1271)*(1/General!$B$20)*((D1271/100)*E1271-(G1271/100))*1000/B1271</f>
        <v>112.47623087026459</v>
      </c>
      <c r="J1271" s="5">
        <f t="shared" si="19"/>
        <v>0.54939011484182165</v>
      </c>
      <c r="K1271" s="5">
        <f>MAX(Online_RAW!$L$2-Online_RAW!L1271,0)</f>
        <v>0</v>
      </c>
      <c r="L1271" s="5">
        <f>0.0039*(Online_RAW!M1271)</f>
        <v>54.697499999999998</v>
      </c>
      <c r="M1271" s="10">
        <f>Online_RAW!$N$2-Online_RAW!N1271</f>
        <v>118.09675897435955</v>
      </c>
      <c r="N1271" s="5">
        <f>Online_RAW!C1271*60</f>
        <v>152.3953043478258</v>
      </c>
      <c r="O1271" s="5">
        <f>MAX(0, Online_RAW!D1271*60)</f>
        <v>27.878869565217357</v>
      </c>
      <c r="P1271" s="5">
        <f>_xlfn.IFNA(VLOOKUP(A1271,Sampling!$D$7:$E$14,2,FALSE),0)</f>
        <v>0</v>
      </c>
      <c r="Q1271">
        <f>_xlfn.IFNA(VLOOKUP(A1271,Refill!$D$6:$G$8,2,FALSE),0)</f>
        <v>0</v>
      </c>
    </row>
    <row r="1272" spans="1:17" x14ac:dyDescent="0.25">
      <c r="A1272" s="5">
        <f>ROUND((Online_RAW!B1272-General!$B$10)*24,3)</f>
        <v>21.167000000000002</v>
      </c>
      <c r="B1272" s="5">
        <f>General!$B$12+Online_ANA!K1272/1000+Online_ANA!L1272/1000+Online_ANA!M1272/1000/General!$B$22-SUM($P$2:P1272)/1000/General!$B$24+SUM($Q$2:Q1272)/1000/General!$B$24</f>
        <v>1.2435480701738622</v>
      </c>
      <c r="C1272" s="5">
        <f>Online_RAW!K1272</f>
        <v>30.14</v>
      </c>
      <c r="D1272" s="5">
        <f>Online_RAW!J1272</f>
        <v>1.79666666666667</v>
      </c>
      <c r="E1272" s="5">
        <f>(1-F1272/100-G1272/100)/(1-C1272/100-D1272/100-General!$B$17/100)</f>
        <v>0.98764435296287922</v>
      </c>
      <c r="F1272" s="5">
        <f>N1272*General!$B$14/(N1272+O1272)+O1272*100/(N1272+O1272)</f>
        <v>33.171227398411673</v>
      </c>
      <c r="G1272" s="5">
        <f>N1272*General!$B$15/(N1272+O1272)</f>
        <v>3.3751905354337537E-2</v>
      </c>
      <c r="H1272" s="5">
        <f>(N1272+O1272)*(1/General!$B$20)*((F1272/100)-E1272*(C1272/100))*1000/B1272</f>
        <v>219.66540936699155</v>
      </c>
      <c r="I1272" s="5">
        <f>(N1272+O1272)*(1/General!$B$20)*((D1272/100)*E1272-(G1272/100))*1000/B1272</f>
        <v>112.34341771274053</v>
      </c>
      <c r="J1272" s="5">
        <f t="shared" si="19"/>
        <v>0.51142971502195023</v>
      </c>
      <c r="K1272" s="5">
        <f>MAX(Online_RAW!$L$2-Online_RAW!L1272,0)</f>
        <v>0</v>
      </c>
      <c r="L1272" s="5">
        <f>0.0039*(Online_RAW!M1272)</f>
        <v>54.805400000000127</v>
      </c>
      <c r="M1272" s="10">
        <f>Online_RAW!$N$2-Online_RAW!N1272</f>
        <v>118.52951048950945</v>
      </c>
      <c r="N1272" s="5">
        <f>Online_RAW!C1272*60</f>
        <v>151.78890000000001</v>
      </c>
      <c r="O1272" s="5">
        <f>MAX(0, Online_RAW!D1272*60)</f>
        <v>28.0989</v>
      </c>
      <c r="P1272" s="5">
        <f>_xlfn.IFNA(VLOOKUP(A1272,Sampling!$D$7:$E$14,2,FALSE),0)</f>
        <v>0</v>
      </c>
      <c r="Q1272">
        <f>_xlfn.IFNA(VLOOKUP(A1272,Refill!$D$6:$G$8,2,FALSE),0)</f>
        <v>0</v>
      </c>
    </row>
    <row r="1273" spans="1:17" x14ac:dyDescent="0.25">
      <c r="A1273" s="5">
        <f>ROUND((Online_RAW!B1273-General!$B$10)*24,3)</f>
        <v>21.183</v>
      </c>
      <c r="B1273" s="5">
        <f>General!$B$12+Online_ANA!K1273/1000+Online_ANA!L1273/1000+Online_ANA!M1273/1000/General!$B$22-SUM($P$2:P1273)/1000/General!$B$24+SUM($Q$2:Q1273)/1000/General!$B$24</f>
        <v>1.2440849136614862</v>
      </c>
      <c r="C1273" s="5">
        <f>Online_RAW!K1273</f>
        <v>30.221111111111099</v>
      </c>
      <c r="D1273" s="5">
        <f>Online_RAW!J1273</f>
        <v>1.81</v>
      </c>
      <c r="E1273" s="5">
        <f>(1-F1273/100-G1273/100)/(1-C1273/100-D1273/100-General!$B$17/100)</f>
        <v>0.98855774260681373</v>
      </c>
      <c r="F1273" s="5">
        <f>N1273*General!$B$14/(N1273+O1273)+O1273*100/(N1273+O1273)</f>
        <v>33.202834021028664</v>
      </c>
      <c r="G1273" s="5">
        <f>N1273*General!$B$15/(N1273+O1273)</f>
        <v>3.3735942413621885E-2</v>
      </c>
      <c r="H1273" s="5">
        <f>(N1273+O1273)*(1/General!$B$20)*((F1273/100)-E1273*(C1273/100))*1000/B1273</f>
        <v>214.4132038479294</v>
      </c>
      <c r="I1273" s="5">
        <f>(N1273+O1273)*(1/General!$B$20)*((D1273/100)*E1273-(G1273/100))*1000/B1273</f>
        <v>113.1214217244585</v>
      </c>
      <c r="J1273" s="5">
        <f t="shared" ref="J1273:J1336" si="20">I1273/H1273</f>
        <v>0.52758608002839613</v>
      </c>
      <c r="K1273" s="5">
        <f>MAX(Online_RAW!$L$2-Online_RAW!L1273,0)</f>
        <v>0</v>
      </c>
      <c r="L1273" s="5">
        <f>0.0039*(Online_RAW!M1273)</f>
        <v>54.961724999999994</v>
      </c>
      <c r="M1273" s="10">
        <f>Online_RAW!$N$2-Online_RAW!N1273</f>
        <v>118.94427564101989</v>
      </c>
      <c r="N1273" s="5">
        <f>Online_RAW!C1273*60</f>
        <v>151.542</v>
      </c>
      <c r="O1273" s="5">
        <f>MAX(0, Online_RAW!D1273*60)</f>
        <v>28.138173913043463</v>
      </c>
      <c r="P1273" s="5">
        <f>_xlfn.IFNA(VLOOKUP(A1273,Sampling!$D$7:$E$14,2,FALSE),0)</f>
        <v>0</v>
      </c>
      <c r="Q1273">
        <f>_xlfn.IFNA(VLOOKUP(A1273,Refill!$D$6:$G$8,2,FALSE),0)</f>
        <v>0</v>
      </c>
    </row>
    <row r="1274" spans="1:17" x14ac:dyDescent="0.25">
      <c r="A1274" s="5">
        <f>ROUND((Online_RAW!B1274-General!$B$10)*24,3)</f>
        <v>21.2</v>
      </c>
      <c r="B1274" s="5">
        <f>General!$B$12+Online_ANA!K1274/1000+Online_ANA!L1274/1000+Online_ANA!M1274/1000/General!$B$22-SUM($P$2:P1274)/1000/General!$B$24+SUM($Q$2:Q1274)/1000/General!$B$24</f>
        <v>1.2444419320101101</v>
      </c>
      <c r="C1274" s="5">
        <f>Online_RAW!K1274</f>
        <v>30.363636363636399</v>
      </c>
      <c r="D1274" s="5">
        <f>Online_RAW!J1274</f>
        <v>1.82</v>
      </c>
      <c r="E1274" s="5">
        <f>(1-F1274/100-G1274/100)/(1-C1274/100-D1274/100-General!$B$17/100)</f>
        <v>0.98927821086365642</v>
      </c>
      <c r="F1274" s="5">
        <f>N1274*General!$B$14/(N1274+O1274)+O1274*100/(N1274+O1274)</f>
        <v>33.305117902659845</v>
      </c>
      <c r="G1274" s="5">
        <f>N1274*General!$B$15/(N1274+O1274)</f>
        <v>3.3684283887545532E-2</v>
      </c>
      <c r="H1274" s="5">
        <f>(N1274+O1274)*(1/General!$B$20)*((F1274/100)-E1274*(C1274/100))*1000/B1274</f>
        <v>210.84137969791902</v>
      </c>
      <c r="I1274" s="5">
        <f>(N1274+O1274)*(1/General!$B$20)*((D1274/100)*E1274-(G1274/100))*1000/B1274</f>
        <v>114.0223758822345</v>
      </c>
      <c r="J1274" s="5">
        <f t="shared" si="20"/>
        <v>0.54079695383135407</v>
      </c>
      <c r="K1274" s="5">
        <f>MAX(Online_RAW!$L$2-Online_RAW!L1274,0)</f>
        <v>0</v>
      </c>
      <c r="L1274" s="5">
        <f>0.0039*(Online_RAW!M1274)</f>
        <v>54.961724999999994</v>
      </c>
      <c r="M1274" s="10">
        <f>Online_RAW!$N$2-Online_RAW!N1274</f>
        <v>119.33342564101986</v>
      </c>
      <c r="N1274" s="5">
        <f>Online_RAW!C1274*60</f>
        <v>151.58754545454539</v>
      </c>
      <c r="O1274" s="5">
        <f>MAX(0, Online_RAW!D1274*60)</f>
        <v>28.422272727272698</v>
      </c>
      <c r="P1274" s="5">
        <f>_xlfn.IFNA(VLOOKUP(A1274,Sampling!$D$7:$E$14,2,FALSE),0)</f>
        <v>0</v>
      </c>
      <c r="Q1274">
        <f>_xlfn.IFNA(VLOOKUP(A1274,Refill!$D$6:$G$8,2,FALSE),0)</f>
        <v>0</v>
      </c>
    </row>
    <row r="1275" spans="1:17" x14ac:dyDescent="0.25">
      <c r="A1275" s="5">
        <f>ROUND((Online_RAW!B1275-General!$B$10)*24,3)</f>
        <v>21.216999999999999</v>
      </c>
      <c r="B1275" s="5">
        <f>General!$B$12+Online_ANA!K1275/1000+Online_ANA!L1275/1000+Online_ANA!M1275/1000/General!$B$22-SUM($P$2:P1275)/1000/General!$B$24+SUM($Q$2:Q1275)/1000/General!$B$24</f>
        <v>1.2450878303105137</v>
      </c>
      <c r="C1275" s="5">
        <f>Online_RAW!K1275</f>
        <v>30.4433333333333</v>
      </c>
      <c r="D1275" s="5">
        <f>Online_RAW!J1275</f>
        <v>1.81</v>
      </c>
      <c r="E1275" s="5">
        <f>(1-F1275/100-G1275/100)/(1-C1275/100-D1275/100-General!$B$17/100)</f>
        <v>0.99086437291835872</v>
      </c>
      <c r="F1275" s="5">
        <f>N1275*General!$B$14/(N1275+O1275)+O1275*100/(N1275+O1275)</f>
        <v>33.267277613007415</v>
      </c>
      <c r="G1275" s="5">
        <f>N1275*General!$B$15/(N1275+O1275)</f>
        <v>3.3703395144945754E-2</v>
      </c>
      <c r="H1275" s="5">
        <f>(N1275+O1275)*(1/General!$B$20)*((F1275/100)-E1275*(C1275/100))*1000/B1275</f>
        <v>200.13401396731709</v>
      </c>
      <c r="I1275" s="5">
        <f>(N1275+O1275)*(1/General!$B$20)*((D1275/100)*E1275-(G1275/100))*1000/B1275</f>
        <v>113.53348772883741</v>
      </c>
      <c r="J1275" s="5">
        <f t="shared" si="20"/>
        <v>0.56728731652470632</v>
      </c>
      <c r="K1275" s="5">
        <f>MAX(Online_RAW!$L$2-Online_RAW!L1275,0)</f>
        <v>0</v>
      </c>
      <c r="L1275" s="5">
        <f>0.0039*(Online_RAW!M1275)</f>
        <v>55.17915</v>
      </c>
      <c r="M1275" s="10">
        <f>Online_RAW!$N$2-Online_RAW!N1275</f>
        <v>119.80046153845979</v>
      </c>
      <c r="N1275" s="5">
        <f>Online_RAW!C1275*60</f>
        <v>151.70618181818159</v>
      </c>
      <c r="O1275" s="5">
        <f>MAX(0, Online_RAW!D1275*60)</f>
        <v>28.342363636363618</v>
      </c>
      <c r="P1275" s="5">
        <f>_xlfn.IFNA(VLOOKUP(A1275,Sampling!$D$7:$E$14,2,FALSE),0)</f>
        <v>0</v>
      </c>
      <c r="Q1275">
        <f>_xlfn.IFNA(VLOOKUP(A1275,Refill!$D$6:$G$8,2,FALSE),0)</f>
        <v>0</v>
      </c>
    </row>
    <row r="1276" spans="1:17" x14ac:dyDescent="0.25">
      <c r="A1276" s="5">
        <f>ROUND((Online_RAW!B1276-General!$B$10)*24,3)</f>
        <v>21.233000000000001</v>
      </c>
      <c r="B1276" s="5">
        <f>General!$B$12+Online_ANA!K1276/1000+Online_ANA!L1276/1000+Online_ANA!M1276/1000/General!$B$22-SUM($P$2:P1276)/1000/General!$B$24+SUM($Q$2:Q1276)/1000/General!$B$24</f>
        <v>1.2454365511997154</v>
      </c>
      <c r="C1276" s="5">
        <f>Online_RAW!K1276</f>
        <v>30.46</v>
      </c>
      <c r="D1276" s="5">
        <f>Online_RAW!J1276</f>
        <v>1.8049999999999999</v>
      </c>
      <c r="E1276" s="5">
        <f>(1-F1276/100-G1276/100)/(1-C1276/100-D1276/100-General!$B$17/100)</f>
        <v>0.99033568171178021</v>
      </c>
      <c r="F1276" s="5">
        <f>N1276*General!$B$14/(N1276+O1276)+O1276*100/(N1276+O1276)</f>
        <v>33.314443656851793</v>
      </c>
      <c r="G1276" s="5">
        <f>N1276*General!$B$15/(N1276+O1276)</f>
        <v>3.367957391068091E-2</v>
      </c>
      <c r="H1276" s="5">
        <f>(N1276+O1276)*(1/General!$B$20)*((F1276/100)-E1276*(C1276/100))*1000/B1276</f>
        <v>202.67863499901742</v>
      </c>
      <c r="I1276" s="5">
        <f>(N1276+O1276)*(1/General!$B$20)*((D1276/100)*E1276-(G1276/100))*1000/B1276</f>
        <v>112.89098685345462</v>
      </c>
      <c r="J1276" s="5">
        <f t="shared" si="20"/>
        <v>0.55699500272439628</v>
      </c>
      <c r="K1276" s="5">
        <f>MAX(Online_RAW!$L$2-Online_RAW!L1276,0)</f>
        <v>0</v>
      </c>
      <c r="L1276" s="5">
        <f>0.0039*(Online_RAW!M1276)</f>
        <v>55.17915</v>
      </c>
      <c r="M1276" s="10">
        <f>Online_RAW!$N$2-Online_RAW!N1276</f>
        <v>120.18056730768967</v>
      </c>
      <c r="N1276" s="5">
        <f>Online_RAW!C1276*60</f>
        <v>151.28918181818159</v>
      </c>
      <c r="O1276" s="5">
        <f>MAX(0, Online_RAW!D1276*60)</f>
        <v>28.39145454545454</v>
      </c>
      <c r="P1276" s="5">
        <f>_xlfn.IFNA(VLOOKUP(A1276,Sampling!$D$7:$E$14,2,FALSE),0)</f>
        <v>0</v>
      </c>
      <c r="Q1276">
        <f>_xlfn.IFNA(VLOOKUP(A1276,Refill!$D$6:$G$8,2,FALSE),0)</f>
        <v>0</v>
      </c>
    </row>
    <row r="1277" spans="1:17" x14ac:dyDescent="0.25">
      <c r="A1277" s="5">
        <f>ROUND((Online_RAW!B1277-General!$B$10)*24,3)</f>
        <v>21.25</v>
      </c>
      <c r="B1277" s="5">
        <f>General!$B$12+Online_ANA!K1277/1000+Online_ANA!L1277/1000+Online_ANA!M1277/1000/General!$B$22-SUM($P$2:P1277)/1000/General!$B$24+SUM($Q$2:Q1277)/1000/General!$B$24</f>
        <v>1.2460121253587337</v>
      </c>
      <c r="C1277" s="5">
        <f>Online_RAW!K1277</f>
        <v>30.504999999999999</v>
      </c>
      <c r="D1277" s="5">
        <f>Online_RAW!J1277</f>
        <v>1.8049999999999999</v>
      </c>
      <c r="E1277" s="5">
        <f>(1-F1277/100-G1277/100)/(1-C1277/100-D1277/100-General!$B$17/100)</f>
        <v>0.99006300887458276</v>
      </c>
      <c r="F1277" s="5">
        <f>N1277*General!$B$14/(N1277+O1277)+O1277*100/(N1277+O1277)</f>
        <v>33.377379789365051</v>
      </c>
      <c r="G1277" s="5">
        <f>N1277*General!$B$15/(N1277+O1277)</f>
        <v>3.3647787985169167E-2</v>
      </c>
      <c r="H1277" s="5">
        <f>(N1277+O1277)*(1/General!$B$20)*((F1277/100)-E1277*(C1277/100))*1000/B1277</f>
        <v>204.63970766182189</v>
      </c>
      <c r="I1277" s="5">
        <f>(N1277+O1277)*(1/General!$B$20)*((D1277/100)*E1277-(G1277/100))*1000/B1277</f>
        <v>112.99564021840403</v>
      </c>
      <c r="J1277" s="5">
        <f t="shared" si="20"/>
        <v>0.55216869448003414</v>
      </c>
      <c r="K1277" s="5">
        <f>MAX(Online_RAW!$L$2-Online_RAW!L1277,0)</f>
        <v>0</v>
      </c>
      <c r="L1277" s="5">
        <f>0.0039*(Online_RAW!M1277)</f>
        <v>55.344899999999996</v>
      </c>
      <c r="M1277" s="10">
        <f>Online_RAW!$N$2-Online_RAW!N1277</f>
        <v>120.62727564101988</v>
      </c>
      <c r="N1277" s="5">
        <f>Online_RAW!C1277*60</f>
        <v>151.39617391304341</v>
      </c>
      <c r="O1277" s="5">
        <f>MAX(0, Online_RAW!D1277*60)</f>
        <v>28.5813913043478</v>
      </c>
      <c r="P1277" s="5">
        <f>_xlfn.IFNA(VLOOKUP(A1277,Sampling!$D$7:$E$14,2,FALSE),0)</f>
        <v>0</v>
      </c>
      <c r="Q1277">
        <f>_xlfn.IFNA(VLOOKUP(A1277,Refill!$D$6:$G$8,2,FALSE),0)</f>
        <v>0</v>
      </c>
    </row>
    <row r="1278" spans="1:17" x14ac:dyDescent="0.25">
      <c r="A1278" s="5">
        <f>ROUND((Online_RAW!B1278-General!$B$10)*24,3)</f>
        <v>21.266999999999999</v>
      </c>
      <c r="B1278" s="5">
        <f>General!$B$12+Online_ANA!K1278/1000+Online_ANA!L1278/1000+Online_ANA!M1278/1000/General!$B$22-SUM($P$2:P1278)/1000/General!$B$24+SUM($Q$2:Q1278)/1000/General!$B$24</f>
        <v>1.2465252070101098</v>
      </c>
      <c r="C1278" s="5">
        <f>Online_RAW!K1278</f>
        <v>30.515000000000001</v>
      </c>
      <c r="D1278" s="5">
        <f>Online_RAW!J1278</f>
        <v>1.8149999999999999</v>
      </c>
      <c r="E1278" s="5">
        <f>(1-F1278/100-G1278/100)/(1-C1278/100-D1278/100-General!$B$17/100)</f>
        <v>0.99161920261061443</v>
      </c>
      <c r="F1278" s="5">
        <f>N1278*General!$B$14/(N1278+O1278)+O1278*100/(N1278+O1278)</f>
        <v>33.29250390587633</v>
      </c>
      <c r="G1278" s="5">
        <f>N1278*General!$B$15/(N1278+O1278)</f>
        <v>3.3690654592991746E-2</v>
      </c>
      <c r="H1278" s="5">
        <f>(N1278+O1278)*(1/General!$B$20)*((F1278/100)-E1278*(C1278/100))*1000/B1278</f>
        <v>195.41171615992121</v>
      </c>
      <c r="I1278" s="5">
        <f>(N1278+O1278)*(1/General!$B$20)*((D1278/100)*E1278-(G1278/100))*1000/B1278</f>
        <v>113.77795087914532</v>
      </c>
      <c r="J1278" s="5">
        <f t="shared" si="20"/>
        <v>0.58224733457655953</v>
      </c>
      <c r="K1278" s="5">
        <f>MAX(Online_RAW!$L$2-Online_RAW!L1278,0)</f>
        <v>0</v>
      </c>
      <c r="L1278" s="5">
        <f>0.0039*(Online_RAW!M1278)</f>
        <v>55.445000000000128</v>
      </c>
      <c r="M1278" s="10">
        <f>Online_RAW!$N$2-Online_RAW!N1278</f>
        <v>121.07742564101954</v>
      </c>
      <c r="N1278" s="5">
        <f>Online_RAW!C1278*60</f>
        <v>151.6048695652176</v>
      </c>
      <c r="O1278" s="5">
        <f>MAX(0, Online_RAW!D1278*60)</f>
        <v>28.391478260869562</v>
      </c>
      <c r="P1278" s="5">
        <f>_xlfn.IFNA(VLOOKUP(A1278,Sampling!$D$7:$E$14,2,FALSE),0)</f>
        <v>0</v>
      </c>
      <c r="Q1278">
        <f>_xlfn.IFNA(VLOOKUP(A1278,Refill!$D$6:$G$8,2,FALSE),0)</f>
        <v>0</v>
      </c>
    </row>
    <row r="1279" spans="1:17" x14ac:dyDescent="0.25">
      <c r="A1279" s="5">
        <f>ROUND((Online_RAW!B1279-General!$B$10)*24,3)</f>
        <v>21.283000000000001</v>
      </c>
      <c r="B1279" s="5">
        <f>General!$B$12+Online_ANA!K1279/1000+Online_ANA!L1279/1000+Online_ANA!M1279/1000/General!$B$22-SUM($P$2:P1279)/1000/General!$B$24+SUM($Q$2:Q1279)/1000/General!$B$24</f>
        <v>1.2469171333098077</v>
      </c>
      <c r="C1279" s="5">
        <f>Online_RAW!K1279</f>
        <v>30.52</v>
      </c>
      <c r="D1279" s="5">
        <f>Online_RAW!J1279</f>
        <v>1.8149999999999999</v>
      </c>
      <c r="E1279" s="5">
        <f>(1-F1279/100-G1279/100)/(1-C1279/100-D1279/100-General!$B$17/100)</f>
        <v>0.99113042712260813</v>
      </c>
      <c r="F1279" s="5">
        <f>N1279*General!$B$14/(N1279+O1279)+O1279*100/(N1279+O1279)</f>
        <v>33.330342616351309</v>
      </c>
      <c r="G1279" s="5">
        <f>N1279*General!$B$15/(N1279+O1279)</f>
        <v>3.3671544133155908E-2</v>
      </c>
      <c r="H1279" s="5">
        <f>(N1279+O1279)*(1/General!$B$20)*((F1279/100)-E1279*(C1279/100))*1000/B1279</f>
        <v>198.1371186735042</v>
      </c>
      <c r="I1279" s="5">
        <f>(N1279+O1279)*(1/General!$B$20)*((D1279/100)*E1279-(G1279/100))*1000/B1279</f>
        <v>113.51926526263031</v>
      </c>
      <c r="J1279" s="5">
        <f t="shared" si="20"/>
        <v>0.57293285590616916</v>
      </c>
      <c r="K1279" s="5">
        <f>MAX(Online_RAW!$L$2-Online_RAW!L1279,0)</f>
        <v>0</v>
      </c>
      <c r="L1279" s="5">
        <f>0.0039*(Online_RAW!M1279)</f>
        <v>55.508699999999997</v>
      </c>
      <c r="M1279" s="10">
        <f>Online_RAW!$N$2-Online_RAW!N1279</f>
        <v>121.43519230769016</v>
      </c>
      <c r="N1279" s="5">
        <f>Online_RAW!C1279*60</f>
        <v>151.29627272727299</v>
      </c>
      <c r="O1279" s="5">
        <f>MAX(0, Online_RAW!D1279*60)</f>
        <v>28.435636363636377</v>
      </c>
      <c r="P1279" s="5">
        <f>_xlfn.IFNA(VLOOKUP(A1279,Sampling!$D$7:$E$14,2,FALSE),0)</f>
        <v>0</v>
      </c>
      <c r="Q1279">
        <f>_xlfn.IFNA(VLOOKUP(A1279,Refill!$D$6:$G$8,2,FALSE),0)</f>
        <v>0</v>
      </c>
    </row>
    <row r="1280" spans="1:17" x14ac:dyDescent="0.25">
      <c r="A1280" s="5">
        <f>ROUND((Online_RAW!B1280-General!$B$10)*24,3)</f>
        <v>21.3</v>
      </c>
      <c r="B1280" s="5">
        <f>General!$B$12+Online_ANA!K1280/1000+Online_ANA!L1280/1000+Online_ANA!M1280/1000/General!$B$22-SUM($P$2:P1280)/1000/General!$B$24+SUM($Q$2:Q1280)/1000/General!$B$24</f>
        <v>1.2473799399611831</v>
      </c>
      <c r="C1280" s="5">
        <f>Online_RAW!K1280</f>
        <v>30.53</v>
      </c>
      <c r="D1280" s="5">
        <f>Online_RAW!J1280</f>
        <v>1.8233333333333299</v>
      </c>
      <c r="E1280" s="5">
        <f>(1-F1280/100-G1280/100)/(1-C1280/100-D1280/100-General!$B$17/100)</f>
        <v>0.98985595321946107</v>
      </c>
      <c r="F1280" s="5">
        <f>N1280*General!$B$14/(N1280+O1280)+O1280*100/(N1280+O1280)</f>
        <v>33.434228264594978</v>
      </c>
      <c r="G1280" s="5">
        <f>N1280*General!$B$15/(N1280+O1280)</f>
        <v>3.3619076634042934E-2</v>
      </c>
      <c r="H1280" s="5">
        <f>(N1280+O1280)*(1/General!$B$20)*((F1280/100)-E1280*(C1280/100))*1000/B1280</f>
        <v>206.98512316214158</v>
      </c>
      <c r="I1280" s="5">
        <f>(N1280+O1280)*(1/General!$B$20)*((D1280/100)*E1280-(G1280/100))*1000/B1280</f>
        <v>114.07102465102771</v>
      </c>
      <c r="J1280" s="5">
        <f t="shared" si="20"/>
        <v>0.55110735935195831</v>
      </c>
      <c r="K1280" s="5">
        <f>MAX(Online_RAW!$L$2-Online_RAW!L1280,0)</f>
        <v>0</v>
      </c>
      <c r="L1280" s="5">
        <f>0.0039*(Online_RAW!M1280)</f>
        <v>55.593525</v>
      </c>
      <c r="M1280" s="10">
        <f>Online_RAW!$N$2-Online_RAW!N1280</f>
        <v>121.84719230768951</v>
      </c>
      <c r="N1280" s="5">
        <f>Online_RAW!C1280*60</f>
        <v>151.33771428571441</v>
      </c>
      <c r="O1280" s="5">
        <f>MAX(0, Online_RAW!D1280*60)</f>
        <v>28.723999999999982</v>
      </c>
      <c r="P1280" s="5">
        <f>_xlfn.IFNA(VLOOKUP(A1280,Sampling!$D$7:$E$14,2,FALSE),0)</f>
        <v>0</v>
      </c>
      <c r="Q1280">
        <f>_xlfn.IFNA(VLOOKUP(A1280,Refill!$D$6:$G$8,2,FALSE),0)</f>
        <v>0</v>
      </c>
    </row>
    <row r="1281" spans="1:17" x14ac:dyDescent="0.25">
      <c r="A1281" s="5">
        <f>ROUND((Online_RAW!B1281-General!$B$10)*24,3)</f>
        <v>21.317</v>
      </c>
      <c r="B1281" s="5">
        <f>General!$B$12+Online_ANA!K1281/1000+Online_ANA!L1281/1000+Online_ANA!M1281/1000/General!$B$22-SUM($P$2:P1281)/1000/General!$B$24+SUM($Q$2:Q1281)/1000/General!$B$24</f>
        <v>1.2479684223006329</v>
      </c>
      <c r="C1281" s="5">
        <f>Online_RAW!K1281</f>
        <v>30.5683333333333</v>
      </c>
      <c r="D1281" s="5">
        <f>Online_RAW!J1281</f>
        <v>1.82666666666667</v>
      </c>
      <c r="E1281" s="5">
        <f>(1-F1281/100-G1281/100)/(1-C1281/100-D1281/100-General!$B$17/100)</f>
        <v>0.98727297828695304</v>
      </c>
      <c r="F1281" s="5">
        <f>N1281*General!$B$14/(N1281+O1281)+O1281*100/(N1281+O1281)</f>
        <v>33.64908516315883</v>
      </c>
      <c r="G1281" s="5">
        <f>N1281*General!$B$15/(N1281+O1281)</f>
        <v>3.3510563048909682E-2</v>
      </c>
      <c r="H1281" s="5">
        <f>(N1281+O1281)*(1/General!$B$20)*((F1281/100)-E1281*(C1281/100))*1000/B1281</f>
        <v>222.87792321223421</v>
      </c>
      <c r="I1281" s="5">
        <f>(N1281+O1281)*(1/General!$B$20)*((D1281/100)*E1281-(G1281/100))*1000/B1281</f>
        <v>113.68780004492625</v>
      </c>
      <c r="J1281" s="5">
        <f t="shared" si="20"/>
        <v>0.51009000086862666</v>
      </c>
      <c r="K1281" s="5">
        <f>MAX(Online_RAW!$L$2-Online_RAW!L1281,0)</f>
        <v>0</v>
      </c>
      <c r="L1281" s="5">
        <f>0.0039*(Online_RAW!M1281)</f>
        <v>55.788200000000131</v>
      </c>
      <c r="M1281" s="10">
        <f>Online_RAW!$N$2-Online_RAW!N1281</f>
        <v>122.27644230768965</v>
      </c>
      <c r="N1281" s="5">
        <f>Online_RAW!C1281*60</f>
        <v>150.52472727272701</v>
      </c>
      <c r="O1281" s="5">
        <f>MAX(0, Online_RAW!D1281*60)</f>
        <v>29.149636363636379</v>
      </c>
      <c r="P1281" s="5">
        <f>_xlfn.IFNA(VLOOKUP(A1281,Sampling!$D$7:$E$14,2,FALSE),0)</f>
        <v>0</v>
      </c>
      <c r="Q1281">
        <f>_xlfn.IFNA(VLOOKUP(A1281,Refill!$D$6:$G$8,2,FALSE),0)</f>
        <v>0</v>
      </c>
    </row>
    <row r="1282" spans="1:17" x14ac:dyDescent="0.25">
      <c r="A1282" s="5">
        <f>ROUND((Online_RAW!B1282-General!$B$10)*24,3)</f>
        <v>21.332999999999998</v>
      </c>
      <c r="B1282" s="5">
        <f>General!$B$12+Online_ANA!K1282/1000+Online_ANA!L1282/1000+Online_ANA!M1282/1000/General!$B$22-SUM($P$2:P1282)/1000/General!$B$24+SUM($Q$2:Q1282)/1000/General!$B$24</f>
        <v>1.2483852964814954</v>
      </c>
      <c r="C1282" s="5">
        <f>Online_RAW!K1282</f>
        <v>30.7091666666667</v>
      </c>
      <c r="D1282" s="5">
        <f>Online_RAW!J1282</f>
        <v>1.825</v>
      </c>
      <c r="E1282" s="5">
        <f>(1-F1282/100-G1282/100)/(1-C1282/100-D1282/100-General!$B$17/100)</f>
        <v>0.98543121151140456</v>
      </c>
      <c r="F1282" s="5">
        <f>N1282*General!$B$14/(N1282+O1282)+O1282*100/(N1282+O1282)</f>
        <v>33.910071876110045</v>
      </c>
      <c r="G1282" s="5">
        <f>N1282*General!$B$15/(N1282+O1282)</f>
        <v>3.3378751577722202E-2</v>
      </c>
      <c r="H1282" s="5">
        <f>(N1282+O1282)*(1/General!$B$20)*((F1282/100)-E1282*(C1282/100))*1000/B1282</f>
        <v>235.24322439109761</v>
      </c>
      <c r="I1282" s="5">
        <f>(N1282+O1282)*(1/General!$B$20)*((D1282/100)*E1282-(G1282/100))*1000/B1282</f>
        <v>113.80973035060018</v>
      </c>
      <c r="J1282" s="5">
        <f t="shared" si="20"/>
        <v>0.48379599729252443</v>
      </c>
      <c r="K1282" s="5">
        <f>MAX(Online_RAW!$L$2-Online_RAW!L1282,0)</f>
        <v>0</v>
      </c>
      <c r="L1282" s="5">
        <f>0.0039*(Online_RAW!M1282)</f>
        <v>55.788200000000131</v>
      </c>
      <c r="M1282" s="10">
        <f>Online_RAW!$N$2-Online_RAW!N1282</f>
        <v>122.73083516482984</v>
      </c>
      <c r="N1282" s="5">
        <f>Online_RAW!C1282*60</f>
        <v>150.55827272727302</v>
      </c>
      <c r="O1282" s="5">
        <f>MAX(0, Online_RAW!D1282*60)</f>
        <v>29.86581818181816</v>
      </c>
      <c r="P1282" s="5">
        <f>_xlfn.IFNA(VLOOKUP(A1282,Sampling!$D$7:$E$14,2,FALSE),0)</f>
        <v>0</v>
      </c>
      <c r="Q1282">
        <f>_xlfn.IFNA(VLOOKUP(A1282,Refill!$D$6:$G$8,2,FALSE),0)</f>
        <v>0</v>
      </c>
    </row>
    <row r="1283" spans="1:17" x14ac:dyDescent="0.25">
      <c r="A1283" s="5">
        <f>ROUND((Online_RAW!B1283-General!$B$10)*24,3)</f>
        <v>21.35</v>
      </c>
      <c r="B1283" s="5">
        <f>General!$B$12+Online_ANA!K1283/1000+Online_ANA!L1283/1000+Online_ANA!M1283/1000/General!$B$22-SUM($P$2:P1283)/1000/General!$B$24+SUM($Q$2:Q1283)/1000/General!$B$24</f>
        <v>1.2488677848170182</v>
      </c>
      <c r="C1283" s="5">
        <f>Online_RAW!K1283</f>
        <v>30.84</v>
      </c>
      <c r="D1283" s="5">
        <f>Online_RAW!J1283</f>
        <v>1.83</v>
      </c>
      <c r="E1283" s="5">
        <f>(1-F1283/100-G1283/100)/(1-C1283/100-D1283/100-General!$B$17/100)</f>
        <v>0.98852229814942427</v>
      </c>
      <c r="F1283" s="5">
        <f>N1283*General!$B$14/(N1283+O1283)+O1283*100/(N1283+O1283)</f>
        <v>33.837104055978713</v>
      </c>
      <c r="G1283" s="5">
        <f>N1283*General!$B$15/(N1283+O1283)</f>
        <v>3.3415604012131971E-2</v>
      </c>
      <c r="H1283" s="5">
        <f>(N1283+O1283)*(1/General!$B$20)*((F1283/100)-E1283*(C1283/100))*1000/B1283</f>
        <v>215.94209809444459</v>
      </c>
      <c r="I1283" s="5">
        <f>(N1283+O1283)*(1/General!$B$20)*((D1283/100)*E1283-(G1283/100))*1000/B1283</f>
        <v>114.41771850886693</v>
      </c>
      <c r="J1283" s="5">
        <f t="shared" si="20"/>
        <v>0.52985369466413679</v>
      </c>
      <c r="K1283" s="5">
        <f>MAX(Online_RAW!$L$2-Online_RAW!L1283,0)</f>
        <v>0</v>
      </c>
      <c r="L1283" s="5">
        <f>0.0039*(Online_RAW!M1283)</f>
        <v>55.910399999999996</v>
      </c>
      <c r="M1283" s="10">
        <f>Online_RAW!$N$2-Online_RAW!N1283</f>
        <v>123.12354945054994</v>
      </c>
      <c r="N1283" s="5">
        <f>Online_RAW!C1283*60</f>
        <v>150.68781818181839</v>
      </c>
      <c r="O1283" s="5">
        <f>MAX(0, Online_RAW!D1283*60)</f>
        <v>29.69236363636362</v>
      </c>
      <c r="P1283" s="5">
        <f>_xlfn.IFNA(VLOOKUP(A1283,Sampling!$D$7:$E$14,2,FALSE),0)</f>
        <v>0</v>
      </c>
      <c r="Q1283">
        <f>_xlfn.IFNA(VLOOKUP(A1283,Refill!$D$6:$G$8,2,FALSE),0)</f>
        <v>0</v>
      </c>
    </row>
    <row r="1284" spans="1:17" x14ac:dyDescent="0.25">
      <c r="A1284" s="5">
        <f>ROUND((Online_RAW!B1284-General!$B$10)*24,3)</f>
        <v>21.367000000000001</v>
      </c>
      <c r="B1284" s="5">
        <f>General!$B$12+Online_ANA!K1284/1000+Online_ANA!L1284/1000+Online_ANA!M1284/1000/General!$B$22-SUM($P$2:P1284)/1000/General!$B$24+SUM($Q$2:Q1284)/1000/General!$B$24</f>
        <v>1.2493541745942114</v>
      </c>
      <c r="C1284" s="5">
        <f>Online_RAW!K1284</f>
        <v>30.87</v>
      </c>
      <c r="D1284" s="5">
        <f>Online_RAW!J1284</f>
        <v>1.84</v>
      </c>
      <c r="E1284" s="5">
        <f>(1-F1284/100-G1284/100)/(1-C1284/100-D1284/100-General!$B$17/100)</f>
        <v>0.99155047399242202</v>
      </c>
      <c r="F1284" s="5">
        <f>N1284*General!$B$14/(N1284+O1284)+O1284*100/(N1284+O1284)</f>
        <v>33.674106942048255</v>
      </c>
      <c r="G1284" s="5">
        <f>N1284*General!$B$15/(N1284+O1284)</f>
        <v>3.3497925786844317E-2</v>
      </c>
      <c r="H1284" s="5">
        <f>(N1284+O1284)*(1/General!$B$20)*((F1284/100)-E1284*(C1284/100))*1000/B1284</f>
        <v>196.77583622271817</v>
      </c>
      <c r="I1284" s="5">
        <f>(N1284+O1284)*(1/General!$B$20)*((D1284/100)*E1284-(G1284/100))*1000/B1284</f>
        <v>114.98307279515664</v>
      </c>
      <c r="J1284" s="5">
        <f t="shared" si="20"/>
        <v>0.5843353279668676</v>
      </c>
      <c r="K1284" s="5">
        <f>MAX(Online_RAW!$L$2-Online_RAW!L1284,0)</f>
        <v>0</v>
      </c>
      <c r="L1284" s="5">
        <f>0.0039*(Online_RAW!M1284)</f>
        <v>55.996199999999995</v>
      </c>
      <c r="M1284" s="10">
        <f>Online_RAW!$N$2-Online_RAW!N1284</f>
        <v>123.56019230769016</v>
      </c>
      <c r="N1284" s="5">
        <f>Online_RAW!C1284*60</f>
        <v>150.56086956521762</v>
      </c>
      <c r="O1284" s="5">
        <f>MAX(0, Online_RAW!D1284*60)</f>
        <v>29.224434782608682</v>
      </c>
      <c r="P1284" s="5">
        <f>_xlfn.IFNA(VLOOKUP(A1284,Sampling!$D$7:$E$14,2,FALSE),0)</f>
        <v>0</v>
      </c>
      <c r="Q1284">
        <f>_xlfn.IFNA(VLOOKUP(A1284,Refill!$D$6:$G$8,2,FALSE),0)</f>
        <v>0</v>
      </c>
    </row>
    <row r="1285" spans="1:17" x14ac:dyDescent="0.25">
      <c r="A1285" s="5">
        <f>ROUND((Online_RAW!B1285-General!$B$10)*24,3)</f>
        <v>21.382999999999999</v>
      </c>
      <c r="B1285" s="5">
        <f>General!$B$12+Online_ANA!K1285/1000+Online_ANA!L1285/1000+Online_ANA!M1285/1000/General!$B$22-SUM($P$2:P1285)/1000/General!$B$24+SUM($Q$2:Q1285)/1000/General!$B$24</f>
        <v>1.2497630614443673</v>
      </c>
      <c r="C1285" s="5">
        <f>Online_RAW!K1285</f>
        <v>30.9</v>
      </c>
      <c r="D1285" s="5">
        <f>Online_RAW!J1285</f>
        <v>1.835</v>
      </c>
      <c r="E1285" s="5">
        <f>(1-F1285/100-G1285/100)/(1-C1285/100-D1285/100-General!$B$17/100)</f>
        <v>0.9920561949131379</v>
      </c>
      <c r="F1285" s="5">
        <f>N1285*General!$B$14/(N1285+O1285)+O1285*100/(N1285+O1285)</f>
        <v>33.665092655048142</v>
      </c>
      <c r="G1285" s="5">
        <f>N1285*General!$B$15/(N1285+O1285)</f>
        <v>3.3502478457046389E-2</v>
      </c>
      <c r="H1285" s="5">
        <f>(N1285+O1285)*(1/General!$B$20)*((F1285/100)-E1285*(C1285/100))*1000/B1285</f>
        <v>193.3719570917936</v>
      </c>
      <c r="I1285" s="5">
        <f>(N1285+O1285)*(1/General!$B$20)*((D1285/100)*E1285-(G1285/100))*1000/B1285</f>
        <v>114.77624548978346</v>
      </c>
      <c r="J1285" s="5">
        <f t="shared" si="20"/>
        <v>0.59355165669290511</v>
      </c>
      <c r="K1285" s="5">
        <f>MAX(Online_RAW!$L$2-Online_RAW!L1285,0)</f>
        <v>0</v>
      </c>
      <c r="L1285" s="5">
        <f>0.0039*(Online_RAW!M1285)</f>
        <v>56.074199999999998</v>
      </c>
      <c r="M1285" s="10">
        <f>Online_RAW!$N$2-Online_RAW!N1285</f>
        <v>123.92085897436027</v>
      </c>
      <c r="N1285" s="5">
        <f>Online_RAW!C1285*60</f>
        <v>150.6991304347824</v>
      </c>
      <c r="O1285" s="5">
        <f>MAX(0, Online_RAW!D1285*60)</f>
        <v>29.22681818181816</v>
      </c>
      <c r="P1285" s="5">
        <f>_xlfn.IFNA(VLOOKUP(A1285,Sampling!$D$7:$E$14,2,FALSE),0)</f>
        <v>0</v>
      </c>
      <c r="Q1285">
        <f>_xlfn.IFNA(VLOOKUP(A1285,Refill!$D$6:$G$8,2,FALSE),0)</f>
        <v>0</v>
      </c>
    </row>
    <row r="1286" spans="1:17" x14ac:dyDescent="0.25">
      <c r="A1286" s="5">
        <f>ROUND((Online_RAW!B1286-General!$B$10)*24,3)</f>
        <v>21.4</v>
      </c>
      <c r="B1286" s="5">
        <f>General!$B$12+Online_ANA!K1286/1000+Online_ANA!L1286/1000+Online_ANA!M1286/1000/General!$B$22-SUM($P$2:P1286)/1000/General!$B$24+SUM($Q$2:Q1286)/1000/General!$B$24</f>
        <v>1.2503405127593488</v>
      </c>
      <c r="C1286" s="5">
        <f>Online_RAW!K1286</f>
        <v>30.875</v>
      </c>
      <c r="D1286" s="5">
        <f>Online_RAW!J1286</f>
        <v>1.845</v>
      </c>
      <c r="E1286" s="5">
        <f>(1-F1286/100-G1286/100)/(1-C1286/100-D1286/100-General!$B$17/100)</f>
        <v>0.9912013191433473</v>
      </c>
      <c r="F1286" s="5">
        <f>N1286*General!$B$14/(N1286+O1286)+O1286*100/(N1286+O1286)</f>
        <v>33.707379312644122</v>
      </c>
      <c r="G1286" s="5">
        <f>N1286*General!$B$15/(N1286+O1286)</f>
        <v>3.3481121559270646E-2</v>
      </c>
      <c r="H1286" s="5">
        <f>(N1286+O1286)*(1/General!$B$20)*((F1286/100)-E1286*(C1286/100))*1000/B1286</f>
        <v>199.32622795705345</v>
      </c>
      <c r="I1286" s="5">
        <f>(N1286+O1286)*(1/General!$B$20)*((D1286/100)*E1286-(G1286/100))*1000/B1286</f>
        <v>115.2844720530622</v>
      </c>
      <c r="J1286" s="5">
        <f t="shared" si="20"/>
        <v>0.5783708106787695</v>
      </c>
      <c r="K1286" s="5">
        <f>MAX(Online_RAW!$L$2-Online_RAW!L1286,0)</f>
        <v>0</v>
      </c>
      <c r="L1286" s="5">
        <f>0.0039*(Online_RAW!M1286)</f>
        <v>56.22473999999999</v>
      </c>
      <c r="M1286" s="10">
        <f>Online_RAW!$N$2-Online_RAW!N1286</f>
        <v>124.38619230769018</v>
      </c>
      <c r="N1286" s="5">
        <f>Online_RAW!C1286*60</f>
        <v>150.6346956521742</v>
      </c>
      <c r="O1286" s="5">
        <f>MAX(0, Online_RAW!D1286*60)</f>
        <v>29.329043478260878</v>
      </c>
      <c r="P1286" s="5">
        <f>_xlfn.IFNA(VLOOKUP(A1286,Sampling!$D$7:$E$14,2,FALSE),0)</f>
        <v>0</v>
      </c>
      <c r="Q1286">
        <f>_xlfn.IFNA(VLOOKUP(A1286,Refill!$D$6:$G$8,2,FALSE),0)</f>
        <v>0</v>
      </c>
    </row>
    <row r="1287" spans="1:17" x14ac:dyDescent="0.25">
      <c r="A1287" s="5">
        <f>ROUND((Online_RAW!B1287-General!$B$10)*24,3)</f>
        <v>21.417000000000002</v>
      </c>
      <c r="B1287" s="5">
        <f>General!$B$12+Online_ANA!K1287/1000+Online_ANA!L1287/1000+Online_ANA!M1287/1000/General!$B$22-SUM($P$2:P1287)/1000/General!$B$24+SUM($Q$2:Q1287)/1000/General!$B$24</f>
        <v>1.2507803190794313</v>
      </c>
      <c r="C1287" s="5">
        <f>Online_RAW!K1287</f>
        <v>30.875</v>
      </c>
      <c r="D1287" s="5">
        <f>Online_RAW!J1287</f>
        <v>1.85</v>
      </c>
      <c r="E1287" s="5">
        <f>(1-F1287/100-G1287/100)/(1-C1287/100-D1287/100-General!$B$17/100)</f>
        <v>0.98792935879880783</v>
      </c>
      <c r="F1287" s="5">
        <f>N1287*General!$B$14/(N1287+O1287)+O1287*100/(N1287+O1287)</f>
        <v>33.931153716722378</v>
      </c>
      <c r="G1287" s="5">
        <f>N1287*General!$B$15/(N1287+O1287)</f>
        <v>3.3368104183473551E-2</v>
      </c>
      <c r="H1287" s="5">
        <f>(N1287+O1287)*(1/General!$B$20)*((F1287/100)-E1287*(C1287/100))*1000/B1287</f>
        <v>220.21887005209331</v>
      </c>
      <c r="I1287" s="5">
        <f>(N1287+O1287)*(1/General!$B$20)*((D1287/100)*E1287-(G1287/100))*1000/B1287</f>
        <v>115.2400194610122</v>
      </c>
      <c r="J1287" s="5">
        <f t="shared" si="20"/>
        <v>0.52329766034015113</v>
      </c>
      <c r="K1287" s="5">
        <f>MAX(Online_RAW!$L$2-Online_RAW!L1287,0)</f>
        <v>0</v>
      </c>
      <c r="L1287" s="5">
        <f>0.0039*(Online_RAW!M1287)</f>
        <v>56.22473999999999</v>
      </c>
      <c r="M1287" s="10">
        <f>Online_RAW!$N$2-Online_RAW!N1287</f>
        <v>124.86558119658002</v>
      </c>
      <c r="N1287" s="5">
        <f>Online_RAW!C1287*60</f>
        <v>150.2034545454546</v>
      </c>
      <c r="O1287" s="5">
        <f>MAX(0, Online_RAW!D1287*60)</f>
        <v>29.852869565217421</v>
      </c>
      <c r="P1287" s="5">
        <f>_xlfn.IFNA(VLOOKUP(A1287,Sampling!$D$7:$E$14,2,FALSE),0)</f>
        <v>0</v>
      </c>
      <c r="Q1287">
        <f>_xlfn.IFNA(VLOOKUP(A1287,Refill!$D$6:$G$8,2,FALSE),0)</f>
        <v>0</v>
      </c>
    </row>
    <row r="1288" spans="1:17" x14ac:dyDescent="0.25">
      <c r="A1288" s="5">
        <f>ROUND((Online_RAW!B1288-General!$B$10)*24,3)</f>
        <v>21.433</v>
      </c>
      <c r="B1288" s="5">
        <f>General!$B$12+Online_ANA!K1288/1000+Online_ANA!L1288/1000+Online_ANA!M1288/1000/General!$B$22-SUM($P$2:P1288)/1000/General!$B$24+SUM($Q$2:Q1288)/1000/General!$B$24</f>
        <v>1.2513269073214863</v>
      </c>
      <c r="C1288" s="5">
        <f>Online_RAW!K1288</f>
        <v>30.963333333333299</v>
      </c>
      <c r="D1288" s="5">
        <f>Online_RAW!J1288</f>
        <v>1.85</v>
      </c>
      <c r="E1288" s="5">
        <f>(1-F1288/100-G1288/100)/(1-C1288/100-D1288/100-General!$B$17/100)</f>
        <v>0.98739191290408457</v>
      </c>
      <c r="F1288" s="5">
        <f>N1288*General!$B$14/(N1288+O1288)+O1288*100/(N1288+O1288)</f>
        <v>34.054359684794974</v>
      </c>
      <c r="G1288" s="5">
        <f>N1288*General!$B$15/(N1288+O1288)</f>
        <v>3.330587894707325E-2</v>
      </c>
      <c r="H1288" s="5">
        <f>(N1288+O1288)*(1/General!$B$20)*((F1288/100)-E1288*(C1288/100))*1000/B1288</f>
        <v>223.34736034241897</v>
      </c>
      <c r="I1288" s="5">
        <f>(N1288+O1288)*(1/General!$B$20)*((D1288/100)*E1288-(G1288/100))*1000/B1288</f>
        <v>115.0521544220373</v>
      </c>
      <c r="J1288" s="5">
        <f t="shared" si="20"/>
        <v>0.51512654658487211</v>
      </c>
      <c r="K1288" s="5">
        <f>MAX(Online_RAW!$L$2-Online_RAW!L1288,0)</f>
        <v>0</v>
      </c>
      <c r="L1288" s="5">
        <f>0.0039*(Online_RAW!M1288)</f>
        <v>56.391660000000002</v>
      </c>
      <c r="M1288" s="10">
        <f>Online_RAW!$N$2-Online_RAW!N1288</f>
        <v>125.27941958041993</v>
      </c>
      <c r="N1288" s="5">
        <f>Online_RAW!C1288*60</f>
        <v>149.8221818181816</v>
      </c>
      <c r="O1288" s="5">
        <f>MAX(0, Online_RAW!D1288*60)</f>
        <v>30.11263636363638</v>
      </c>
      <c r="P1288" s="5">
        <f>_xlfn.IFNA(VLOOKUP(A1288,Sampling!$D$7:$E$14,2,FALSE),0)</f>
        <v>0</v>
      </c>
      <c r="Q1288">
        <f>_xlfn.IFNA(VLOOKUP(A1288,Refill!$D$6:$G$8,2,FALSE),0)</f>
        <v>0</v>
      </c>
    </row>
    <row r="1289" spans="1:17" x14ac:dyDescent="0.25">
      <c r="A1289" s="5">
        <f>ROUND((Online_RAW!B1289-General!$B$10)*24,3)</f>
        <v>21.45</v>
      </c>
      <c r="B1289" s="5">
        <f>General!$B$12+Online_ANA!K1289/1000+Online_ANA!L1289/1000+Online_ANA!M1289/1000/General!$B$22-SUM($P$2:P1289)/1000/General!$B$24+SUM($Q$2:Q1289)/1000/General!$B$24</f>
        <v>1.2516927121588441</v>
      </c>
      <c r="C1289" s="5">
        <f>Online_RAW!K1289</f>
        <v>31.093636363636399</v>
      </c>
      <c r="D1289" s="5">
        <f>Online_RAW!J1289</f>
        <v>1.86</v>
      </c>
      <c r="E1289" s="5">
        <f>(1-F1289/100-G1289/100)/(1-C1289/100-D1289/100-General!$B$17/100)</f>
        <v>0.98790392416152606</v>
      </c>
      <c r="F1289" s="5">
        <f>N1289*General!$B$14/(N1289+O1289)+O1289*100/(N1289+O1289)</f>
        <v>34.158839580276393</v>
      </c>
      <c r="G1289" s="5">
        <f>N1289*General!$B$15/(N1289+O1289)</f>
        <v>3.3253111323092728E-2</v>
      </c>
      <c r="H1289" s="5">
        <f>(N1289+O1289)*(1/General!$B$20)*((F1289/100)-E1289*(C1289/100))*1000/B1289</f>
        <v>221.16937170766658</v>
      </c>
      <c r="I1289" s="5">
        <f>(N1289+O1289)*(1/General!$B$20)*((D1289/100)*E1289-(G1289/100))*1000/B1289</f>
        <v>115.95699051198827</v>
      </c>
      <c r="J1289" s="5">
        <f t="shared" si="20"/>
        <v>0.52429045494263049</v>
      </c>
      <c r="K1289" s="5">
        <f>MAX(Online_RAW!$L$2-Online_RAW!L1289,0)</f>
        <v>0</v>
      </c>
      <c r="L1289" s="5">
        <f>0.0039*(Online_RAW!M1289)</f>
        <v>56.391660000000002</v>
      </c>
      <c r="M1289" s="10">
        <f>Online_RAW!$N$2-Online_RAW!N1289</f>
        <v>125.67814685313988</v>
      </c>
      <c r="N1289" s="5">
        <f>Online_RAW!C1289*60</f>
        <v>149.89600000000019</v>
      </c>
      <c r="O1289" s="5">
        <f>MAX(0, Online_RAW!D1289*60)</f>
        <v>30.413142857142844</v>
      </c>
      <c r="P1289" s="5">
        <f>_xlfn.IFNA(VLOOKUP(A1289,Sampling!$D$7:$E$14,2,FALSE),0)</f>
        <v>0</v>
      </c>
      <c r="Q1289">
        <f>_xlfn.IFNA(VLOOKUP(A1289,Refill!$D$6:$G$8,2,FALSE),0)</f>
        <v>0</v>
      </c>
    </row>
    <row r="1290" spans="1:17" x14ac:dyDescent="0.25">
      <c r="A1290" s="5">
        <f>ROUND((Online_RAW!B1290-General!$B$10)*24,3)</f>
        <v>21.466999999999999</v>
      </c>
      <c r="B1290" s="5">
        <f>General!$B$12+Online_ANA!K1290/1000+Online_ANA!L1290/1000+Online_ANA!M1290/1000/General!$B$22-SUM($P$2:P1290)/1000/General!$B$24+SUM($Q$2:Q1290)/1000/General!$B$24</f>
        <v>1.2522293840743302</v>
      </c>
      <c r="C1290" s="5">
        <f>Online_RAW!K1290</f>
        <v>31.186</v>
      </c>
      <c r="D1290" s="5">
        <f>Online_RAW!J1290</f>
        <v>1.86</v>
      </c>
      <c r="E1290" s="5">
        <f>(1-F1290/100-G1290/100)/(1-C1290/100-D1290/100-General!$B$17/100)</f>
        <v>0.99231939166801075</v>
      </c>
      <c r="F1290" s="5">
        <f>N1290*General!$B$14/(N1290+O1290)+O1290*100/(N1290+O1290)</f>
        <v>33.956260994068295</v>
      </c>
      <c r="G1290" s="5">
        <f>N1290*General!$B$15/(N1290+O1290)</f>
        <v>3.3355423740369552E-2</v>
      </c>
      <c r="H1290" s="5">
        <f>(N1290+O1290)*(1/General!$B$20)*((F1290/100)-E1290*(C1290/100))*1000/B1290</f>
        <v>193.02567857436861</v>
      </c>
      <c r="I1290" s="5">
        <f>(N1290+O1290)*(1/General!$B$20)*((D1290/100)*E1290-(G1290/100))*1000/B1290</f>
        <v>116.23134434822018</v>
      </c>
      <c r="J1290" s="5">
        <f t="shared" si="20"/>
        <v>0.6021548283454875</v>
      </c>
      <c r="K1290" s="5">
        <f>MAX(Online_RAW!$L$2-Online_RAW!L1290,0)</f>
        <v>0</v>
      </c>
      <c r="L1290" s="5">
        <f>0.0039*(Online_RAW!M1290)</f>
        <v>56.561699999999995</v>
      </c>
      <c r="M1290" s="10">
        <f>Online_RAW!$N$2-Online_RAW!N1290</f>
        <v>126.0777756410198</v>
      </c>
      <c r="N1290" s="5">
        <f>Online_RAW!C1290*60</f>
        <v>150.10281818181841</v>
      </c>
      <c r="O1290" s="5">
        <f>MAX(0, Online_RAW!D1290*60)</f>
        <v>29.901272727272701</v>
      </c>
      <c r="P1290" s="5">
        <f>_xlfn.IFNA(VLOOKUP(A1290,Sampling!$D$7:$E$14,2,FALSE),0)</f>
        <v>0</v>
      </c>
      <c r="Q1290">
        <f>_xlfn.IFNA(VLOOKUP(A1290,Refill!$D$6:$G$8,2,FALSE),0)</f>
        <v>0</v>
      </c>
    </row>
    <row r="1291" spans="1:17" x14ac:dyDescent="0.25">
      <c r="A1291" s="5">
        <f>ROUND((Online_RAW!B1291-General!$B$10)*24,3)</f>
        <v>21.483000000000001</v>
      </c>
      <c r="B1291" s="5">
        <f>General!$B$12+Online_ANA!K1291/1000+Online_ANA!L1291/1000+Online_ANA!M1291/1000/General!$B$22-SUM($P$2:P1291)/1000/General!$B$24+SUM($Q$2:Q1291)/1000/General!$B$24</f>
        <v>1.2527334348388621</v>
      </c>
      <c r="C1291" s="5">
        <f>Online_RAW!K1291</f>
        <v>31.16</v>
      </c>
      <c r="D1291" s="5">
        <f>Online_RAW!J1291</f>
        <v>1.86666666666667</v>
      </c>
      <c r="E1291" s="5">
        <f>(1-F1291/100-G1291/100)/(1-C1291/100-D1291/100-General!$B$17/100)</f>
        <v>0.99201305118198702</v>
      </c>
      <c r="F1291" s="5">
        <f>N1291*General!$B$14/(N1291+O1291)+O1291*100/(N1291+O1291)</f>
        <v>33.957460850796423</v>
      </c>
      <c r="G1291" s="5">
        <f>N1291*General!$B$15/(N1291+O1291)</f>
        <v>3.3354817752123019E-2</v>
      </c>
      <c r="H1291" s="5">
        <f>(N1291+O1291)*(1/General!$B$20)*((F1291/100)-E1291*(C1291/100))*1000/B1291</f>
        <v>195.28232730359949</v>
      </c>
      <c r="I1291" s="5">
        <f>(N1291+O1291)*(1/General!$B$20)*((D1291/100)*E1291-(G1291/100))*1000/B1291</f>
        <v>116.56697047603238</v>
      </c>
      <c r="J1291" s="5">
        <f t="shared" si="20"/>
        <v>0.59691510279273385</v>
      </c>
      <c r="K1291" s="5">
        <f>MAX(Online_RAW!$L$2-Online_RAW!L1291,0)</f>
        <v>0</v>
      </c>
      <c r="L1291" s="5">
        <f>0.0039*(Online_RAW!M1291)</f>
        <v>56.686499999999995</v>
      </c>
      <c r="M1291" s="10">
        <f>Online_RAW!$N$2-Online_RAW!N1291</f>
        <v>126.49115897435968</v>
      </c>
      <c r="N1291" s="5">
        <f>Online_RAW!C1291*60</f>
        <v>150.09354545454539</v>
      </c>
      <c r="O1291" s="5">
        <f>MAX(0, Online_RAW!D1291*60)</f>
        <v>29.9026956521739</v>
      </c>
      <c r="P1291" s="5">
        <f>_xlfn.IFNA(VLOOKUP(A1291,Sampling!$D$7:$E$14,2,FALSE),0)</f>
        <v>0</v>
      </c>
      <c r="Q1291">
        <f>_xlfn.IFNA(VLOOKUP(A1291,Refill!$D$6:$G$8,2,FALSE),0)</f>
        <v>0</v>
      </c>
    </row>
    <row r="1292" spans="1:17" x14ac:dyDescent="0.25">
      <c r="A1292" s="5">
        <f>ROUND((Online_RAW!B1292-General!$B$10)*24,3)</f>
        <v>21.5</v>
      </c>
      <c r="B1292" s="5">
        <f>General!$B$12+Online_ANA!K1292/1000+Online_ANA!L1292/1000+Online_ANA!M1292/1000/General!$B$22-SUM($P$2:P1292)/1000/General!$B$24+SUM($Q$2:Q1292)/1000/General!$B$24</f>
        <v>1.2532206956951284</v>
      </c>
      <c r="C1292" s="5">
        <f>Online_RAW!K1292</f>
        <v>31.12</v>
      </c>
      <c r="D1292" s="5">
        <f>Online_RAW!J1292</f>
        <v>1.875</v>
      </c>
      <c r="E1292" s="5">
        <f>(1-F1292/100-G1292/100)/(1-C1292/100-D1292/100-General!$B$17/100)</f>
        <v>0.99228965879155251</v>
      </c>
      <c r="F1292" s="5">
        <f>N1292*General!$B$14/(N1292+O1292)+O1292*100/(N1292+O1292)</f>
        <v>33.907607518831156</v>
      </c>
      <c r="G1292" s="5">
        <f>N1292*General!$B$15/(N1292+O1292)</f>
        <v>3.3379996202610535E-2</v>
      </c>
      <c r="H1292" s="5">
        <f>(N1292+O1292)*(1/General!$B$20)*((F1292/100)-E1292*(C1292/100))*1000/B1292</f>
        <v>193.59481817280869</v>
      </c>
      <c r="I1292" s="5">
        <f>(N1292+O1292)*(1/General!$B$20)*((D1292/100)*E1292-(G1292/100))*1000/B1292</f>
        <v>116.8366900368796</v>
      </c>
      <c r="J1292" s="5">
        <f t="shared" si="20"/>
        <v>0.60351145314533983</v>
      </c>
      <c r="K1292" s="5">
        <f>MAX(Online_RAW!$L$2-Online_RAW!L1292,0)</f>
        <v>0</v>
      </c>
      <c r="L1292" s="5">
        <f>0.0039*(Online_RAW!M1292)</f>
        <v>56.807399999999994</v>
      </c>
      <c r="M1292" s="10">
        <f>Online_RAW!$N$2-Online_RAW!N1292</f>
        <v>126.89049230768978</v>
      </c>
      <c r="N1292" s="5">
        <f>Online_RAW!C1292*60</f>
        <v>149.89085714285702</v>
      </c>
      <c r="O1292" s="5">
        <f>MAX(0, Online_RAW!D1292*60)</f>
        <v>29.726727272727302</v>
      </c>
      <c r="P1292" s="5">
        <f>_xlfn.IFNA(VLOOKUP(A1292,Sampling!$D$7:$E$14,2,FALSE),0)</f>
        <v>0</v>
      </c>
      <c r="Q1292">
        <f>_xlfn.IFNA(VLOOKUP(A1292,Refill!$D$6:$G$8,2,FALSE),0)</f>
        <v>0</v>
      </c>
    </row>
    <row r="1293" spans="1:17" x14ac:dyDescent="0.25">
      <c r="A1293" s="5">
        <f>ROUND((Online_RAW!B1293-General!$B$10)*24,3)</f>
        <v>21.516999999999999</v>
      </c>
      <c r="B1293" s="5">
        <f>General!$B$12+Online_ANA!K1293/1000+Online_ANA!L1293/1000+Online_ANA!M1293/1000/General!$B$22-SUM($P$2:P1293)/1000/General!$B$24+SUM($Q$2:Q1293)/1000/General!$B$24</f>
        <v>1.2536680208186239</v>
      </c>
      <c r="C1293" s="5">
        <f>Online_RAW!K1293</f>
        <v>31.14</v>
      </c>
      <c r="D1293" s="5">
        <f>Online_RAW!J1293</f>
        <v>1.88</v>
      </c>
      <c r="E1293" s="5">
        <f>(1-F1293/100-G1293/100)/(1-C1293/100-D1293/100-General!$B$17/100)</f>
        <v>0.98875431073969711</v>
      </c>
      <c r="F1293" s="5">
        <f>N1293*General!$B$14/(N1293+O1293)+O1293*100/(N1293+O1293)</f>
        <v>34.167814072358439</v>
      </c>
      <c r="G1293" s="5">
        <f>N1293*General!$B$15/(N1293+O1293)</f>
        <v>3.3248578751334121E-2</v>
      </c>
      <c r="H1293" s="5">
        <f>(N1293+O1293)*(1/General!$B$20)*((F1293/100)-E1293*(C1293/100))*1000/B1293</f>
        <v>215.96504839140599</v>
      </c>
      <c r="I1293" s="5">
        <f>(N1293+O1293)*(1/General!$B$20)*((D1293/100)*E1293-(G1293/100))*1000/B1293</f>
        <v>116.71618859522206</v>
      </c>
      <c r="J1293" s="5">
        <f t="shared" si="20"/>
        <v>0.54044017522543997</v>
      </c>
      <c r="K1293" s="5">
        <f>MAX(Online_RAW!$L$2-Online_RAW!L1293,0)</f>
        <v>0</v>
      </c>
      <c r="L1293" s="5">
        <f>0.0039*(Online_RAW!M1293)</f>
        <v>56.881499999999996</v>
      </c>
      <c r="M1293" s="10">
        <f>Online_RAW!$N$2-Online_RAW!N1293</f>
        <v>127.29730769229991</v>
      </c>
      <c r="N1293" s="5">
        <f>Online_RAW!C1293*60</f>
        <v>149.32695652173899</v>
      </c>
      <c r="O1293" s="5">
        <f>MAX(0, Online_RAW!D1293*60)</f>
        <v>30.322173913043457</v>
      </c>
      <c r="P1293" s="5">
        <f>_xlfn.IFNA(VLOOKUP(A1293,Sampling!$D$7:$E$14,2,FALSE),0)</f>
        <v>0</v>
      </c>
      <c r="Q1293">
        <f>_xlfn.IFNA(VLOOKUP(A1293,Refill!$D$6:$G$8,2,FALSE),0)</f>
        <v>0</v>
      </c>
    </row>
    <row r="1294" spans="1:17" x14ac:dyDescent="0.25">
      <c r="A1294" s="5">
        <f>ROUND((Online_RAW!B1294-General!$B$10)*24,3)</f>
        <v>21.533000000000001</v>
      </c>
      <c r="B1294" s="5">
        <f>General!$B$12+Online_ANA!K1294/1000+Online_ANA!L1294/1000+Online_ANA!M1294/1000/General!$B$22-SUM($P$2:P1294)/1000/General!$B$24+SUM($Q$2:Q1294)/1000/General!$B$24</f>
        <v>1.2540481067877063</v>
      </c>
      <c r="C1294" s="5">
        <f>Online_RAW!K1294</f>
        <v>31.2446153846154</v>
      </c>
      <c r="D1294" s="5">
        <f>Online_RAW!J1294</f>
        <v>1.89</v>
      </c>
      <c r="E1294" s="5">
        <f>(1-F1294/100-G1294/100)/(1-C1294/100-D1294/100-General!$B$17/100)</f>
        <v>0.98699657533638097</v>
      </c>
      <c r="F1294" s="5">
        <f>N1294*General!$B$14/(N1294+O1294)+O1294*100/(N1294+O1294)</f>
        <v>34.398027892787113</v>
      </c>
      <c r="G1294" s="5">
        <f>N1294*General!$B$15/(N1294+O1294)</f>
        <v>3.3132309145057014E-2</v>
      </c>
      <c r="H1294" s="5">
        <f>(N1294+O1294)*(1/General!$B$20)*((F1294/100)-E1294*(C1294/100))*1000/B1294</f>
        <v>228.23849437479478</v>
      </c>
      <c r="I1294" s="5">
        <f>(N1294+O1294)*(1/General!$B$20)*((D1294/100)*E1294-(G1294/100))*1000/B1294</f>
        <v>117.48165475132491</v>
      </c>
      <c r="J1294" s="5">
        <f t="shared" si="20"/>
        <v>0.51473199152114124</v>
      </c>
      <c r="K1294" s="5">
        <f>MAX(Online_RAW!$L$2-Online_RAW!L1294,0)</f>
        <v>0</v>
      </c>
      <c r="L1294" s="5">
        <f>0.0039*(Online_RAW!M1294)</f>
        <v>56.881499999999996</v>
      </c>
      <c r="M1294" s="10">
        <f>Online_RAW!$N$2-Online_RAW!N1294</f>
        <v>127.71160139859967</v>
      </c>
      <c r="N1294" s="5">
        <f>Online_RAW!C1294*60</f>
        <v>149.279727272727</v>
      </c>
      <c r="O1294" s="5">
        <f>MAX(0, Online_RAW!D1294*60)</f>
        <v>30.942818181818158</v>
      </c>
      <c r="P1294" s="5">
        <f>_xlfn.IFNA(VLOOKUP(A1294,Sampling!$D$7:$E$14,2,FALSE),0)</f>
        <v>0</v>
      </c>
      <c r="Q1294">
        <f>_xlfn.IFNA(VLOOKUP(A1294,Refill!$D$6:$G$8,2,FALSE),0)</f>
        <v>0</v>
      </c>
    </row>
    <row r="1295" spans="1:17" x14ac:dyDescent="0.25">
      <c r="A1295" s="5">
        <f>ROUND((Online_RAW!B1295-General!$B$10)*24,3)</f>
        <v>21.55</v>
      </c>
      <c r="B1295" s="5">
        <f>General!$B$12+Online_ANA!K1295/1000+Online_ANA!L1295/1000+Online_ANA!M1295/1000/General!$B$22-SUM($P$2:P1295)/1000/General!$B$24+SUM($Q$2:Q1295)/1000/General!$B$24</f>
        <v>1.2546678791813672</v>
      </c>
      <c r="C1295" s="5">
        <f>Online_RAW!K1295</f>
        <v>31.396249999999998</v>
      </c>
      <c r="D1295" s="5">
        <f>Online_RAW!J1295</f>
        <v>1.88</v>
      </c>
      <c r="E1295" s="5">
        <f>(1-F1295/100-G1295/100)/(1-C1295/100-D1295/100-General!$B$17/100)</f>
        <v>0.99050275103230057</v>
      </c>
      <c r="F1295" s="5">
        <f>N1295*General!$B$14/(N1295+O1295)+O1295*100/(N1295+O1295)</f>
        <v>34.305345868680135</v>
      </c>
      <c r="G1295" s="5">
        <f>N1295*General!$B$15/(N1295+O1295)</f>
        <v>3.3179118248141348E-2</v>
      </c>
      <c r="H1295" s="5">
        <f>(N1295+O1295)*(1/General!$B$20)*((F1295/100)-E1295*(C1295/100))*1000/B1295</f>
        <v>205.41176098454929</v>
      </c>
      <c r="I1295" s="5">
        <f>(N1295+O1295)*(1/General!$B$20)*((D1295/100)*E1295-(G1295/100))*1000/B1295</f>
        <v>117.13721774704953</v>
      </c>
      <c r="J1295" s="5">
        <f t="shared" si="20"/>
        <v>0.57025565228400132</v>
      </c>
      <c r="K1295" s="5">
        <f>MAX(Online_RAW!$L$2-Online_RAW!L1295,0)</f>
        <v>0</v>
      </c>
      <c r="L1295" s="5">
        <f>0.0039*(Online_RAW!M1295)</f>
        <v>57.054399999999866</v>
      </c>
      <c r="M1295" s="10">
        <f>Online_RAW!$N$2-Online_RAW!N1295</f>
        <v>128.19869230769018</v>
      </c>
      <c r="N1295" s="5">
        <f>Online_RAW!C1295*60</f>
        <v>149.39713043478241</v>
      </c>
      <c r="O1295" s="5">
        <f>MAX(0, Online_RAW!D1295*60)</f>
        <v>30.712695652173899</v>
      </c>
      <c r="P1295" s="5">
        <f>_xlfn.IFNA(VLOOKUP(A1295,Sampling!$D$7:$E$14,2,FALSE),0)</f>
        <v>0</v>
      </c>
      <c r="Q1295">
        <f>_xlfn.IFNA(VLOOKUP(A1295,Refill!$D$6:$G$8,2,FALSE),0)</f>
        <v>0</v>
      </c>
    </row>
    <row r="1296" spans="1:17" x14ac:dyDescent="0.25">
      <c r="A1296" s="5">
        <f>ROUND((Online_RAW!B1296-General!$B$10)*24,3)</f>
        <v>21.567</v>
      </c>
      <c r="B1296" s="5">
        <f>General!$B$12+Online_ANA!K1296/1000+Online_ANA!L1296/1000+Online_ANA!M1296/1000/General!$B$22-SUM($P$2:P1296)/1000/General!$B$24+SUM($Q$2:Q1296)/1000/General!$B$24</f>
        <v>1.255233241566688</v>
      </c>
      <c r="C1296" s="5">
        <f>Online_RAW!K1296</f>
        <v>31.4</v>
      </c>
      <c r="D1296" s="5">
        <f>Online_RAW!J1296</f>
        <v>1.885</v>
      </c>
      <c r="E1296" s="5">
        <f>(1-F1296/100-G1296/100)/(1-C1296/100-D1296/100-General!$B$17/100)</f>
        <v>0.99114571789643269</v>
      </c>
      <c r="F1296" s="5">
        <f>N1296*General!$B$14/(N1296+O1296)+O1296*100/(N1296+O1296)</f>
        <v>34.271378284881962</v>
      </c>
      <c r="G1296" s="5">
        <f>N1296*General!$B$15/(N1296+O1296)</f>
        <v>3.3196273593493961E-2</v>
      </c>
      <c r="H1296" s="5">
        <f>(N1296+O1296)*(1/General!$B$20)*((F1296/100)-E1296*(C1296/100))*1000/B1296</f>
        <v>201.21071508472141</v>
      </c>
      <c r="I1296" s="5">
        <f>(N1296+O1296)*(1/General!$B$20)*((D1296/100)*E1296-(G1296/100))*1000/B1296</f>
        <v>117.24269982232993</v>
      </c>
      <c r="J1296" s="5">
        <f t="shared" si="20"/>
        <v>0.58268616446675781</v>
      </c>
      <c r="K1296" s="5">
        <f>MAX(Online_RAW!$L$2-Online_RAW!L1296,0)</f>
        <v>0</v>
      </c>
      <c r="L1296" s="5">
        <f>0.0039*(Online_RAW!M1296)</f>
        <v>57.197399999999995</v>
      </c>
      <c r="M1296" s="10">
        <f>Online_RAW!$N$2-Online_RAW!N1296</f>
        <v>128.65906730768984</v>
      </c>
      <c r="N1296" s="5">
        <f>Online_RAW!C1296*60</f>
        <v>149.17500000000001</v>
      </c>
      <c r="O1296" s="5">
        <f>MAX(0, Online_RAW!D1296*60)</f>
        <v>30.57409090909092</v>
      </c>
      <c r="P1296" s="5">
        <f>_xlfn.IFNA(VLOOKUP(A1296,Sampling!$D$7:$E$14,2,FALSE),0)</f>
        <v>0</v>
      </c>
      <c r="Q1296">
        <f>_xlfn.IFNA(VLOOKUP(A1296,Refill!$D$6:$G$8,2,FALSE),0)</f>
        <v>0</v>
      </c>
    </row>
    <row r="1297" spans="1:17" x14ac:dyDescent="0.25">
      <c r="A1297" s="5">
        <f>ROUND((Online_RAW!B1297-General!$B$10)*24,3)</f>
        <v>21.582999999999998</v>
      </c>
      <c r="B1297" s="5">
        <f>General!$B$12+Online_ANA!K1297/1000+Online_ANA!L1297/1000+Online_ANA!M1297/1000/General!$B$22-SUM($P$2:P1297)/1000/General!$B$24+SUM($Q$2:Q1297)/1000/General!$B$24</f>
        <v>1.2556008638908438</v>
      </c>
      <c r="C1297" s="5">
        <f>Online_RAW!K1297</f>
        <v>31.44</v>
      </c>
      <c r="D1297" s="5">
        <f>Online_RAW!J1297</f>
        <v>1.89</v>
      </c>
      <c r="E1297" s="5">
        <f>(1-F1297/100-G1297/100)/(1-C1297/100-D1297/100-General!$B$17/100)</f>
        <v>0.98948806336167749</v>
      </c>
      <c r="F1297" s="5">
        <f>N1297*General!$B$14/(N1297+O1297)+O1297*100/(N1297+O1297)</f>
        <v>34.42585643492113</v>
      </c>
      <c r="G1297" s="5">
        <f>N1297*General!$B$15/(N1297+O1297)</f>
        <v>3.311825432579741E-2</v>
      </c>
      <c r="H1297" s="5">
        <f>(N1297+O1297)*(1/General!$B$20)*((F1297/100)-E1297*(C1297/100))*1000/B1297</f>
        <v>212.24649480843806</v>
      </c>
      <c r="I1297" s="5">
        <f>(N1297+O1297)*(1/General!$B$20)*((D1297/100)*E1297-(G1297/100))*1000/B1297</f>
        <v>117.56889930773205</v>
      </c>
      <c r="J1297" s="5">
        <f t="shared" si="20"/>
        <v>0.55392622344054843</v>
      </c>
      <c r="K1297" s="5">
        <f>MAX(Online_RAW!$L$2-Online_RAW!L1297,0)</f>
        <v>0</v>
      </c>
      <c r="L1297" s="5">
        <f>0.0039*(Online_RAW!M1297)</f>
        <v>57.197399999999995</v>
      </c>
      <c r="M1297" s="10">
        <f>Online_RAW!$N$2-Online_RAW!N1297</f>
        <v>129.05977564101977</v>
      </c>
      <c r="N1297" s="5">
        <f>Online_RAW!C1297*60</f>
        <v>149.12771428571401</v>
      </c>
      <c r="O1297" s="5">
        <f>MAX(0, Online_RAW!D1297*60)</f>
        <v>30.987714285714301</v>
      </c>
      <c r="P1297" s="5">
        <f>_xlfn.IFNA(VLOOKUP(A1297,Sampling!$D$7:$E$14,2,FALSE),0)</f>
        <v>0</v>
      </c>
      <c r="Q1297">
        <f>_xlfn.IFNA(VLOOKUP(A1297,Refill!$D$6:$G$8,2,FALSE),0)</f>
        <v>0</v>
      </c>
    </row>
    <row r="1298" spans="1:17" x14ac:dyDescent="0.25">
      <c r="A1298" s="5">
        <f>ROUND((Online_RAW!B1298-General!$B$10)*24,3)</f>
        <v>21.6</v>
      </c>
      <c r="B1298" s="5">
        <f>General!$B$12+Online_ANA!K1298/1000+Online_ANA!L1298/1000+Online_ANA!M1298/1000/General!$B$22-SUM($P$2:P1298)/1000/General!$B$24+SUM($Q$2:Q1298)/1000/General!$B$24</f>
        <v>1.2562301479887064</v>
      </c>
      <c r="C1298" s="5">
        <f>Online_RAW!K1298</f>
        <v>31.5</v>
      </c>
      <c r="D1298" s="5">
        <f>Online_RAW!J1298</f>
        <v>1.895</v>
      </c>
      <c r="E1298" s="5">
        <f>(1-F1298/100-G1298/100)/(1-C1298/100-D1298/100-General!$B$17/100)</f>
        <v>0.99164451206349957</v>
      </c>
      <c r="F1298" s="5">
        <f>N1298*General!$B$14/(N1298+O1298)+O1298*100/(N1298+O1298)</f>
        <v>34.347436365924523</v>
      </c>
      <c r="G1298" s="5">
        <f>N1298*General!$B$15/(N1298+O1298)</f>
        <v>3.315786042125024E-2</v>
      </c>
      <c r="H1298" s="5">
        <f>(N1298+O1298)*(1/General!$B$20)*((F1298/100)-E1298*(C1298/100))*1000/B1298</f>
        <v>198.70660275532796</v>
      </c>
      <c r="I1298" s="5">
        <f>(N1298+O1298)*(1/General!$B$20)*((D1298/100)*E1298-(G1298/100))*1000/B1298</f>
        <v>117.92259966054597</v>
      </c>
      <c r="J1298" s="5">
        <f t="shared" si="20"/>
        <v>0.59345083668783161</v>
      </c>
      <c r="K1298" s="5">
        <f>MAX(Online_RAW!$L$2-Online_RAW!L1298,0)</f>
        <v>0</v>
      </c>
      <c r="L1298" s="5">
        <f>0.0039*(Online_RAW!M1298)</f>
        <v>57.4041</v>
      </c>
      <c r="M1298" s="10">
        <f>Online_RAW!$N$2-Online_RAW!N1298</f>
        <v>129.52039230768969</v>
      </c>
      <c r="N1298" s="5">
        <f>Online_RAW!C1298*60</f>
        <v>149.10027272727299</v>
      </c>
      <c r="O1298" s="5">
        <f>MAX(0, Online_RAW!D1298*60)</f>
        <v>30.766909090909081</v>
      </c>
      <c r="P1298" s="5">
        <f>_xlfn.IFNA(VLOOKUP(A1298,Sampling!$D$7:$E$14,2,FALSE),0)</f>
        <v>0</v>
      </c>
      <c r="Q1298">
        <f>_xlfn.IFNA(VLOOKUP(A1298,Refill!$D$6:$G$8,2,FALSE),0)</f>
        <v>0</v>
      </c>
    </row>
    <row r="1299" spans="1:17" x14ac:dyDescent="0.25">
      <c r="A1299" s="5">
        <f>ROUND((Online_RAW!B1299-General!$B$10)*24,3)</f>
        <v>21.617000000000001</v>
      </c>
      <c r="B1299" s="5">
        <f>General!$B$12+Online_ANA!K1299/1000+Online_ANA!L1299/1000+Online_ANA!M1299/1000/General!$B$22-SUM($P$2:P1299)/1000/General!$B$24+SUM($Q$2:Q1299)/1000/General!$B$24</f>
        <v>1.256698692942835</v>
      </c>
      <c r="C1299" s="5">
        <f>Online_RAW!K1299</f>
        <v>31.504999999999999</v>
      </c>
      <c r="D1299" s="5">
        <f>Online_RAW!J1299</f>
        <v>1.905</v>
      </c>
      <c r="E1299" s="5">
        <f>(1-F1299/100-G1299/100)/(1-C1299/100-D1299/100-General!$B$17/100)</f>
        <v>0.98942878835951098</v>
      </c>
      <c r="F1299" s="5">
        <f>N1299*General!$B$14/(N1299+O1299)+O1299*100/(N1299+O1299)</f>
        <v>34.508978935607807</v>
      </c>
      <c r="G1299" s="5">
        <f>N1299*General!$B$15/(N1299+O1299)</f>
        <v>3.3076273264844545E-2</v>
      </c>
      <c r="H1299" s="5">
        <f>(N1299+O1299)*(1/General!$B$20)*((F1299/100)-E1299*(C1299/100))*1000/B1299</f>
        <v>213.42267571470845</v>
      </c>
      <c r="I1299" s="5">
        <f>(N1299+O1299)*(1/General!$B$20)*((D1299/100)*E1299-(G1299/100))*1000/B1299</f>
        <v>118.43274648098334</v>
      </c>
      <c r="J1299" s="5">
        <f t="shared" si="20"/>
        <v>0.55492110238228687</v>
      </c>
      <c r="K1299" s="5">
        <f>MAX(Online_RAW!$L$2-Online_RAW!L1299,0)</f>
        <v>0</v>
      </c>
      <c r="L1299" s="5">
        <f>0.0039*(Online_RAW!M1299)</f>
        <v>57.4587</v>
      </c>
      <c r="M1299" s="10">
        <f>Online_RAW!$N$2-Online_RAW!N1299</f>
        <v>129.97159230769012</v>
      </c>
      <c r="N1299" s="5">
        <f>Online_RAW!C1299*60</f>
        <v>148.96636363636378</v>
      </c>
      <c r="O1299" s="5">
        <f>MAX(0, Online_RAW!D1299*60)</f>
        <v>31.182545454545462</v>
      </c>
      <c r="P1299" s="5">
        <f>_xlfn.IFNA(VLOOKUP(A1299,Sampling!$D$7:$E$14,2,FALSE),0)</f>
        <v>0</v>
      </c>
      <c r="Q1299">
        <f>_xlfn.IFNA(VLOOKUP(A1299,Refill!$D$6:$G$8,2,FALSE),0)</f>
        <v>0</v>
      </c>
    </row>
    <row r="1300" spans="1:17" x14ac:dyDescent="0.25">
      <c r="A1300" s="5">
        <f>ROUND((Online_RAW!B1300-General!$B$10)*24,3)</f>
        <v>21.632999999999999</v>
      </c>
      <c r="B1300" s="5">
        <f>General!$B$12+Online_ANA!K1300/1000+Online_ANA!L1300/1000+Online_ANA!M1300/1000/General!$B$22-SUM($P$2:P1300)/1000/General!$B$24+SUM($Q$2:Q1300)/1000/General!$B$24</f>
        <v>1.2571861114880549</v>
      </c>
      <c r="C1300" s="5">
        <f>Online_RAW!K1300</f>
        <v>31.51</v>
      </c>
      <c r="D1300" s="5">
        <f>Online_RAW!J1300</f>
        <v>1.905</v>
      </c>
      <c r="E1300" s="5">
        <f>(1-F1300/100-G1300/100)/(1-C1300/100-D1300/100-General!$B$17/100)</f>
        <v>0.98742728198893703</v>
      </c>
      <c r="F1300" s="5">
        <f>N1300*General!$B$14/(N1300+O1300)+O1300*100/(N1300+O1300)</f>
        <v>34.646399749275261</v>
      </c>
      <c r="G1300" s="5">
        <f>N1300*General!$B$15/(N1300+O1300)</f>
        <v>3.3006868813497341E-2</v>
      </c>
      <c r="H1300" s="5">
        <f>(N1300+O1300)*(1/General!$B$20)*((F1300/100)-E1300*(C1300/100))*1000/B1300</f>
        <v>225.39345324561219</v>
      </c>
      <c r="I1300" s="5">
        <f>(N1300+O1300)*(1/General!$B$20)*((D1300/100)*E1300-(G1300/100))*1000/B1300</f>
        <v>117.91331863646678</v>
      </c>
      <c r="J1300" s="5">
        <f t="shared" si="20"/>
        <v>0.52314438125217477</v>
      </c>
      <c r="K1300" s="5">
        <f>MAX(Online_RAW!$L$2-Online_RAW!L1300,0)</f>
        <v>0</v>
      </c>
      <c r="L1300" s="5">
        <f>0.0039*(Online_RAW!M1300)</f>
        <v>57.558149999999998</v>
      </c>
      <c r="M1300" s="10">
        <f>Online_RAW!$N$2-Online_RAW!N1300</f>
        <v>130.39447802197992</v>
      </c>
      <c r="N1300" s="5">
        <f>Online_RAW!C1300*60</f>
        <v>148.3591304347824</v>
      </c>
      <c r="O1300" s="5">
        <f>MAX(0, Online_RAW!D1300*60)</f>
        <v>31.432695652173901</v>
      </c>
      <c r="P1300" s="5">
        <f>_xlfn.IFNA(VLOOKUP(A1300,Sampling!$D$7:$E$14,2,FALSE),0)</f>
        <v>0</v>
      </c>
      <c r="Q1300">
        <f>_xlfn.IFNA(VLOOKUP(A1300,Refill!$D$6:$G$8,2,FALSE),0)</f>
        <v>0</v>
      </c>
    </row>
    <row r="1301" spans="1:17" x14ac:dyDescent="0.25">
      <c r="A1301" s="5">
        <f>ROUND((Online_RAW!B1301-General!$B$10)*24,3)</f>
        <v>21.65</v>
      </c>
      <c r="B1301" s="5">
        <f>General!$B$12+Online_ANA!K1301/1000+Online_ANA!L1301/1000+Online_ANA!M1301/1000/General!$B$22-SUM($P$2:P1301)/1000/General!$B$24+SUM($Q$2:Q1301)/1000/General!$B$24</f>
        <v>1.257724984685954</v>
      </c>
      <c r="C1301" s="5">
        <f>Online_RAW!K1301</f>
        <v>31.610769230769201</v>
      </c>
      <c r="D1301" s="5">
        <f>Online_RAW!J1301</f>
        <v>1.915</v>
      </c>
      <c r="E1301" s="5">
        <f>(1-F1301/100-G1301/100)/(1-C1301/100-D1301/100-General!$B$17/100)</f>
        <v>0.99158573134505046</v>
      </c>
      <c r="F1301" s="5">
        <f>N1301*General!$B$14/(N1301+O1301)+O1301*100/(N1301+O1301)</f>
        <v>34.481062412944354</v>
      </c>
      <c r="G1301" s="5">
        <f>N1301*General!$B$15/(N1301+O1301)</f>
        <v>3.3090372518714974E-2</v>
      </c>
      <c r="H1301" s="5">
        <f>(N1301+O1301)*(1/General!$B$20)*((F1301/100)-E1301*(C1301/100))*1000/B1301</f>
        <v>199.90705066372459</v>
      </c>
      <c r="I1301" s="5">
        <f>(N1301+O1301)*(1/General!$B$20)*((D1301/100)*E1301-(G1301/100))*1000/B1301</f>
        <v>118.92639303394976</v>
      </c>
      <c r="J1301" s="5">
        <f t="shared" si="20"/>
        <v>0.59490844689616695</v>
      </c>
      <c r="K1301" s="5">
        <f>MAX(Online_RAW!$L$2-Online_RAW!L1301,0)</f>
        <v>0</v>
      </c>
      <c r="L1301" s="5">
        <f>0.0039*(Online_RAW!M1301)</f>
        <v>57.684899999999999</v>
      </c>
      <c r="M1301" s="10">
        <f>Online_RAW!$N$2-Online_RAW!N1301</f>
        <v>130.84369230768971</v>
      </c>
      <c r="N1301" s="5">
        <f>Online_RAW!C1301*60</f>
        <v>148.64857142857142</v>
      </c>
      <c r="O1301" s="5">
        <f>MAX(0, Online_RAW!D1301*60)</f>
        <v>31.039428571428598</v>
      </c>
      <c r="P1301" s="5">
        <f>_xlfn.IFNA(VLOOKUP(A1301,Sampling!$D$7:$E$14,2,FALSE),0)</f>
        <v>0</v>
      </c>
      <c r="Q1301">
        <f>_xlfn.IFNA(VLOOKUP(A1301,Refill!$D$6:$G$8,2,FALSE),0)</f>
        <v>0</v>
      </c>
    </row>
    <row r="1302" spans="1:17" x14ac:dyDescent="0.25">
      <c r="A1302" s="5">
        <f>ROUND((Online_RAW!B1302-General!$B$10)*24,3)</f>
        <v>21.667000000000002</v>
      </c>
      <c r="B1302" s="5">
        <f>General!$B$12+Online_ANA!K1302/1000+Online_ANA!L1302/1000+Online_ANA!M1302/1000/General!$B$22-SUM($P$2:P1302)/1000/General!$B$24+SUM($Q$2:Q1302)/1000/General!$B$24</f>
        <v>1.2580529663373301</v>
      </c>
      <c r="C1302" s="5">
        <f>Online_RAW!K1302</f>
        <v>31.718</v>
      </c>
      <c r="D1302" s="5">
        <f>Online_RAW!J1302</f>
        <v>1.915</v>
      </c>
      <c r="E1302" s="5">
        <f>(1-F1302/100-G1302/100)/(1-C1302/100-D1302/100-General!$B$17/100)</f>
        <v>0.9901317603430636</v>
      </c>
      <c r="F1302" s="5">
        <f>N1302*General!$B$14/(N1302+O1302)+O1302*100/(N1302+O1302)</f>
        <v>34.683359655419949</v>
      </c>
      <c r="G1302" s="5">
        <f>N1302*General!$B$15/(N1302+O1302)</f>
        <v>3.2988202194232354E-2</v>
      </c>
      <c r="H1302" s="5">
        <f>(N1302+O1302)*(1/General!$B$20)*((F1302/100)-E1302*(C1302/100))*1000/B1302</f>
        <v>209.13086891506057</v>
      </c>
      <c r="I1302" s="5">
        <f>(N1302+O1302)*(1/General!$B$20)*((D1302/100)*E1302-(G1302/100))*1000/B1302</f>
        <v>118.8504671285049</v>
      </c>
      <c r="J1302" s="5">
        <f t="shared" si="20"/>
        <v>0.56830666723226086</v>
      </c>
      <c r="K1302" s="5">
        <f>MAX(Online_RAW!$L$2-Online_RAW!L1302,0)</f>
        <v>0</v>
      </c>
      <c r="L1302" s="5">
        <f>0.0039*(Online_RAW!M1302)</f>
        <v>57.684899999999999</v>
      </c>
      <c r="M1302" s="10">
        <f>Online_RAW!$N$2-Online_RAW!N1302</f>
        <v>131.20119230768978</v>
      </c>
      <c r="N1302" s="5">
        <f>Online_RAW!C1302*60</f>
        <v>148.34686956521759</v>
      </c>
      <c r="O1302" s="5">
        <f>MAX(0, Online_RAW!D1302*60)</f>
        <v>31.531826086956539</v>
      </c>
      <c r="P1302" s="5">
        <f>_xlfn.IFNA(VLOOKUP(A1302,Sampling!$D$7:$E$14,2,FALSE),0)</f>
        <v>0</v>
      </c>
      <c r="Q1302">
        <f>_xlfn.IFNA(VLOOKUP(A1302,Refill!$D$6:$G$8,2,FALSE),0)</f>
        <v>0</v>
      </c>
    </row>
    <row r="1303" spans="1:17" x14ac:dyDescent="0.25">
      <c r="A1303" s="5">
        <f>ROUND((Online_RAW!B1303-General!$B$10)*24,3)</f>
        <v>21.683</v>
      </c>
      <c r="B1303" s="5">
        <f>General!$B$12+Online_ANA!K1303/1000+Online_ANA!L1303/1000+Online_ANA!M1303/1000/General!$B$22-SUM($P$2:P1303)/1000/General!$B$24+SUM($Q$2:Q1303)/1000/General!$B$24</f>
        <v>1.2587386972477062</v>
      </c>
      <c r="C1303" s="5">
        <f>Online_RAW!K1303</f>
        <v>31.734999999999999</v>
      </c>
      <c r="D1303" s="5">
        <f>Online_RAW!J1303</f>
        <v>1.92</v>
      </c>
      <c r="E1303" s="5">
        <f>(1-F1303/100-G1303/100)/(1-C1303/100-D1303/100-General!$B$17/100)</f>
        <v>0.99009790504066286</v>
      </c>
      <c r="F1303" s="5">
        <f>N1303*General!$B$14/(N1303+O1303)+O1303*100/(N1303+O1303)</f>
        <v>34.707386169859603</v>
      </c>
      <c r="G1303" s="5">
        <f>N1303*General!$B$15/(N1303+O1303)</f>
        <v>3.2976067590979999E-2</v>
      </c>
      <c r="H1303" s="5">
        <f>(N1303+O1303)*(1/General!$B$20)*((F1303/100)-E1303*(C1303/100))*1000/B1303</f>
        <v>209.60060384698215</v>
      </c>
      <c r="I1303" s="5">
        <f>(N1303+O1303)*(1/General!$B$20)*((D1303/100)*E1303-(G1303/100))*1000/B1303</f>
        <v>119.13008924151418</v>
      </c>
      <c r="J1303" s="5">
        <f t="shared" si="20"/>
        <v>0.56836710894442122</v>
      </c>
      <c r="K1303" s="5">
        <f>MAX(Online_RAW!$L$2-Online_RAW!L1303,0)</f>
        <v>0</v>
      </c>
      <c r="L1303" s="5">
        <f>0.0039*(Online_RAW!M1303)</f>
        <v>57.902000000000129</v>
      </c>
      <c r="M1303" s="10">
        <f>Online_RAW!$N$2-Online_RAW!N1303</f>
        <v>131.71199999999953</v>
      </c>
      <c r="N1303" s="5">
        <f>Online_RAW!C1303*60</f>
        <v>148.33227272727299</v>
      </c>
      <c r="O1303" s="5">
        <f>MAX(0, Online_RAW!D1303*60)</f>
        <v>31.594909090909084</v>
      </c>
      <c r="P1303" s="5">
        <f>_xlfn.IFNA(VLOOKUP(A1303,Sampling!$D$7:$E$14,2,FALSE),0)</f>
        <v>0</v>
      </c>
      <c r="Q1303">
        <f>_xlfn.IFNA(VLOOKUP(A1303,Refill!$D$6:$G$8,2,FALSE),0)</f>
        <v>0</v>
      </c>
    </row>
    <row r="1304" spans="1:17" x14ac:dyDescent="0.25">
      <c r="A1304" s="5">
        <f>ROUND((Online_RAW!B1304-General!$B$10)*24,3)</f>
        <v>21.7</v>
      </c>
      <c r="B1304" s="5">
        <f>General!$B$12+Online_ANA!K1304/1000+Online_ANA!L1304/1000+Online_ANA!M1304/1000/General!$B$22-SUM($P$2:P1304)/1000/General!$B$24+SUM($Q$2:Q1304)/1000/General!$B$24</f>
        <v>1.2591748415666884</v>
      </c>
      <c r="C1304" s="5">
        <f>Online_RAW!K1304</f>
        <v>31.79</v>
      </c>
      <c r="D1304" s="5">
        <f>Online_RAW!J1304</f>
        <v>1.925</v>
      </c>
      <c r="E1304" s="5">
        <f>(1-F1304/100-G1304/100)/(1-C1304/100-D1304/100-General!$B$17/100)</f>
        <v>0.98779293063441787</v>
      </c>
      <c r="F1304" s="5">
        <f>N1304*General!$B$14/(N1304+O1304)+O1304*100/(N1304+O1304)</f>
        <v>34.918686645396875</v>
      </c>
      <c r="G1304" s="5">
        <f>N1304*General!$B$15/(N1304+O1304)</f>
        <v>3.2869350179092489E-2</v>
      </c>
      <c r="H1304" s="5">
        <f>(N1304+O1304)*(1/General!$B$20)*((F1304/100)-E1304*(C1304/100))*1000/B1304</f>
        <v>224.24604871269742</v>
      </c>
      <c r="I1304" s="5">
        <f>(N1304+O1304)*(1/General!$B$20)*((D1304/100)*E1304-(G1304/100))*1000/B1304</f>
        <v>119.15360078764255</v>
      </c>
      <c r="J1304" s="5">
        <f t="shared" si="20"/>
        <v>0.53135206382299016</v>
      </c>
      <c r="K1304" s="5">
        <f>MAX(Online_RAW!$L$2-Online_RAW!L1304,0)</f>
        <v>0</v>
      </c>
      <c r="L1304" s="5">
        <f>0.0039*(Online_RAW!M1304)</f>
        <v>57.986499999999864</v>
      </c>
      <c r="M1304" s="10">
        <f>Online_RAW!$N$2-Online_RAW!N1304</f>
        <v>132.09529230769022</v>
      </c>
      <c r="N1304" s="5">
        <f>Online_RAW!C1304*60</f>
        <v>147.88356521739121</v>
      </c>
      <c r="O1304" s="5">
        <f>MAX(0, Online_RAW!D1304*60)</f>
        <v>32.081739130434784</v>
      </c>
      <c r="P1304" s="5">
        <f>_xlfn.IFNA(VLOOKUP(A1304,Sampling!$D$7:$E$14,2,FALSE),0)</f>
        <v>0</v>
      </c>
      <c r="Q1304">
        <f>_xlfn.IFNA(VLOOKUP(A1304,Refill!$D$6:$G$8,2,FALSE),0)</f>
        <v>0</v>
      </c>
    </row>
    <row r="1305" spans="1:17" x14ac:dyDescent="0.25">
      <c r="A1305" s="5">
        <f>ROUND((Online_RAW!B1305-General!$B$10)*24,3)</f>
        <v>21.716999999999999</v>
      </c>
      <c r="B1305" s="5">
        <f>General!$B$12+Online_ANA!K1305/1000+Online_ANA!L1305/1000+Online_ANA!M1305/1000/General!$B$22-SUM($P$2:P1305)/1000/General!$B$24+SUM($Q$2:Q1305)/1000/General!$B$24</f>
        <v>1.259714878263936</v>
      </c>
      <c r="C1305" s="5">
        <f>Online_RAW!K1305</f>
        <v>31.86</v>
      </c>
      <c r="D1305" s="5">
        <f>Online_RAW!J1305</f>
        <v>1.925</v>
      </c>
      <c r="E1305" s="5">
        <f>(1-F1305/100-G1305/100)/(1-C1305/100-D1305/100-General!$B$17/100)</f>
        <v>0.98913010943752078</v>
      </c>
      <c r="F1305" s="5">
        <f>N1305*General!$B$14/(N1305+O1305)+O1305*100/(N1305+O1305)</f>
        <v>34.899859934636154</v>
      </c>
      <c r="G1305" s="5">
        <f>N1305*General!$B$15/(N1305+O1305)</f>
        <v>3.2878858618870632E-2</v>
      </c>
      <c r="H1305" s="5">
        <f>(N1305+O1305)*(1/General!$B$20)*((F1305/100)-E1305*(C1305/100))*1000/B1305</f>
        <v>215.76823774066909</v>
      </c>
      <c r="I1305" s="5">
        <f>(N1305+O1305)*(1/General!$B$20)*((D1305/100)*E1305-(G1305/100))*1000/B1305</f>
        <v>119.23330461821449</v>
      </c>
      <c r="J1305" s="5">
        <f t="shared" si="20"/>
        <v>0.55259896390088925</v>
      </c>
      <c r="K1305" s="5">
        <f>MAX(Online_RAW!$L$2-Online_RAW!L1305,0)</f>
        <v>0</v>
      </c>
      <c r="L1305" s="5">
        <f>0.0039*(Online_RAW!M1305)</f>
        <v>58.11</v>
      </c>
      <c r="M1305" s="10">
        <f>Online_RAW!$N$2-Online_RAW!N1305</f>
        <v>132.54931730769022</v>
      </c>
      <c r="N1305" s="5">
        <f>Online_RAW!C1305*60</f>
        <v>147.88581818181839</v>
      </c>
      <c r="O1305" s="5">
        <f>MAX(0, Online_RAW!D1305*60)</f>
        <v>32.030181818181838</v>
      </c>
      <c r="P1305" s="5">
        <f>_xlfn.IFNA(VLOOKUP(A1305,Sampling!$D$7:$E$14,2,FALSE),0)</f>
        <v>0</v>
      </c>
      <c r="Q1305">
        <f>_xlfn.IFNA(VLOOKUP(A1305,Refill!$D$6:$G$8,2,FALSE),0)</f>
        <v>0</v>
      </c>
    </row>
    <row r="1306" spans="1:17" x14ac:dyDescent="0.25">
      <c r="A1306" s="5">
        <f>ROUND((Online_RAW!B1306-General!$B$10)*24,3)</f>
        <v>21.733000000000001</v>
      </c>
      <c r="B1306" s="5">
        <f>General!$B$12+Online_ANA!K1306/1000+Online_ANA!L1306/1000+Online_ANA!M1306/1000/General!$B$22-SUM($P$2:P1306)/1000/General!$B$24+SUM($Q$2:Q1306)/1000/General!$B$24</f>
        <v>1.2601797590961741</v>
      </c>
      <c r="C1306" s="5">
        <f>Online_RAW!K1306</f>
        <v>31.905000000000001</v>
      </c>
      <c r="D1306" s="5">
        <f>Online_RAW!J1306</f>
        <v>1.93</v>
      </c>
      <c r="E1306" s="5">
        <f>(1-F1306/100-G1306/100)/(1-C1306/100-D1306/100-General!$B$17/100)</f>
        <v>0.99236500600052835</v>
      </c>
      <c r="F1306" s="5">
        <f>N1306*General!$B$14/(N1306+O1306)+O1306*100/(N1306+O1306)</f>
        <v>34.736596767730731</v>
      </c>
      <c r="G1306" s="5">
        <f>N1306*General!$B$15/(N1306+O1306)</f>
        <v>3.2961314763772363E-2</v>
      </c>
      <c r="H1306" s="5">
        <f>(N1306+O1306)*(1/General!$B$20)*((F1306/100)-E1306*(C1306/100))*1000/B1306</f>
        <v>195.6317491384788</v>
      </c>
      <c r="I1306" s="5">
        <f>(N1306+O1306)*(1/General!$B$20)*((D1306/100)*E1306-(G1306/100))*1000/B1306</f>
        <v>119.74483111155551</v>
      </c>
      <c r="J1306" s="5">
        <f t="shared" si="20"/>
        <v>0.61209303519948399</v>
      </c>
      <c r="K1306" s="5">
        <f>MAX(Online_RAW!$L$2-Online_RAW!L1306,0)</f>
        <v>0</v>
      </c>
      <c r="L1306" s="5">
        <f>0.0039*(Online_RAW!M1306)</f>
        <v>58.167524999999998</v>
      </c>
      <c r="M1306" s="10">
        <f>Online_RAW!$N$2-Online_RAW!N1306</f>
        <v>132.99333516482966</v>
      </c>
      <c r="N1306" s="5">
        <f>Online_RAW!C1306*60</f>
        <v>148.06881818181841</v>
      </c>
      <c r="O1306" s="5">
        <f>MAX(0, Online_RAW!D1306*60)</f>
        <v>31.61918181818184</v>
      </c>
      <c r="P1306" s="5">
        <f>_xlfn.IFNA(VLOOKUP(A1306,Sampling!$D$7:$E$14,2,FALSE),0)</f>
        <v>0</v>
      </c>
      <c r="Q1306">
        <f>_xlfn.IFNA(VLOOKUP(A1306,Refill!$D$6:$G$8,2,FALSE),0)</f>
        <v>0</v>
      </c>
    </row>
    <row r="1307" spans="1:17" x14ac:dyDescent="0.25">
      <c r="A1307" s="5">
        <f>ROUND((Online_RAW!B1307-General!$B$10)*24,3)</f>
        <v>21.75</v>
      </c>
      <c r="B1307" s="5">
        <f>General!$B$12+Online_ANA!K1307/1000+Online_ANA!L1307/1000+Online_ANA!M1307/1000/General!$B$22-SUM($P$2:P1307)/1000/General!$B$24+SUM($Q$2:Q1307)/1000/General!$B$24</f>
        <v>1.2605854602757338</v>
      </c>
      <c r="C1307" s="5">
        <f>Online_RAW!K1307</f>
        <v>31.8814285714286</v>
      </c>
      <c r="D1307" s="5">
        <f>Online_RAW!J1307</f>
        <v>1.93</v>
      </c>
      <c r="E1307" s="5">
        <f>(1-F1307/100-G1307/100)/(1-C1307/100-D1307/100-General!$B$17/100)</f>
        <v>0.98798827451267279</v>
      </c>
      <c r="F1307" s="5">
        <f>N1307*General!$B$14/(N1307+O1307)+O1307*100/(N1307+O1307)</f>
        <v>35.001134738570784</v>
      </c>
      <c r="G1307" s="5">
        <f>N1307*General!$B$15/(N1307+O1307)</f>
        <v>3.2827709727994557E-2</v>
      </c>
      <c r="H1307" s="5">
        <f>(N1307+O1307)*(1/General!$B$20)*((F1307/100)-E1307*(C1307/100))*1000/B1307</f>
        <v>223.63109214787903</v>
      </c>
      <c r="I1307" s="5">
        <f>(N1307+O1307)*(1/General!$B$20)*((D1307/100)*E1307-(G1307/100))*1000/B1307</f>
        <v>119.64698175450441</v>
      </c>
      <c r="J1307" s="5">
        <f t="shared" si="20"/>
        <v>0.53501944029941173</v>
      </c>
      <c r="K1307" s="5">
        <f>MAX(Online_RAW!$L$2-Online_RAW!L1307,0)</f>
        <v>0</v>
      </c>
      <c r="L1307" s="5">
        <f>0.0039*(Online_RAW!M1307)</f>
        <v>58.167524999999998</v>
      </c>
      <c r="M1307" s="10">
        <f>Online_RAW!$N$2-Online_RAW!N1307</f>
        <v>133.43554945054984</v>
      </c>
      <c r="N1307" s="5">
        <f>Online_RAW!C1307*60</f>
        <v>148.04945454545458</v>
      </c>
      <c r="O1307" s="5">
        <f>MAX(0, Online_RAW!D1307*60)</f>
        <v>32.346260869565221</v>
      </c>
      <c r="P1307" s="5">
        <f>_xlfn.IFNA(VLOOKUP(A1307,Sampling!$D$7:$E$14,2,FALSE),0)</f>
        <v>0</v>
      </c>
      <c r="Q1307">
        <f>_xlfn.IFNA(VLOOKUP(A1307,Refill!$D$6:$G$8,2,FALSE),0)</f>
        <v>0</v>
      </c>
    </row>
    <row r="1308" spans="1:17" x14ac:dyDescent="0.25">
      <c r="A1308" s="5">
        <f>ROUND((Online_RAW!B1308-General!$B$10)*24,3)</f>
        <v>21.766999999999999</v>
      </c>
      <c r="B1308" s="5">
        <f>General!$B$12+Online_ANA!K1308/1000+Online_ANA!L1308/1000+Online_ANA!M1308/1000/General!$B$22-SUM($P$2:P1308)/1000/General!$B$24+SUM($Q$2:Q1308)/1000/General!$B$24</f>
        <v>1.2612486700835042</v>
      </c>
      <c r="C1308" s="5">
        <f>Online_RAW!K1308</f>
        <v>31.914999999999999</v>
      </c>
      <c r="D1308" s="5">
        <f>Online_RAW!J1308</f>
        <v>1.9350000000000001</v>
      </c>
      <c r="E1308" s="5">
        <f>(1-F1308/100-G1308/100)/(1-C1308/100-D1308/100-General!$B$17/100)</f>
        <v>0.98595676436069868</v>
      </c>
      <c r="F1308" s="5">
        <f>N1308*General!$B$14/(N1308+O1308)+O1308*100/(N1308+O1308)</f>
        <v>35.172834952747749</v>
      </c>
      <c r="G1308" s="5">
        <f>N1308*General!$B$15/(N1308+O1308)</f>
        <v>3.2740992448107194E-2</v>
      </c>
      <c r="H1308" s="5">
        <f>(N1308+O1308)*(1/General!$B$20)*((F1308/100)-E1308*(C1308/100))*1000/B1308</f>
        <v>236.52846678518804</v>
      </c>
      <c r="I1308" s="5">
        <f>(N1308+O1308)*(1/General!$B$20)*((D1308/100)*E1308-(G1308/100))*1000/B1308</f>
        <v>119.67298760253479</v>
      </c>
      <c r="J1308" s="5">
        <f t="shared" si="20"/>
        <v>0.50595596051962821</v>
      </c>
      <c r="K1308" s="5">
        <f>MAX(Online_RAW!$L$2-Online_RAW!L1308,0)</f>
        <v>0</v>
      </c>
      <c r="L1308" s="5">
        <f>0.0039*(Online_RAW!M1308)</f>
        <v>58.352774999999994</v>
      </c>
      <c r="M1308" s="10">
        <f>Online_RAW!$N$2-Online_RAW!N1308</f>
        <v>133.95652564101965</v>
      </c>
      <c r="N1308" s="5">
        <f>Online_RAW!C1308*60</f>
        <v>147.68181818181839</v>
      </c>
      <c r="O1308" s="5">
        <f>MAX(0, Online_RAW!D1308*60)</f>
        <v>32.742545454545464</v>
      </c>
      <c r="P1308" s="5">
        <f>_xlfn.IFNA(VLOOKUP(A1308,Sampling!$D$7:$E$14,2,FALSE),0)</f>
        <v>0</v>
      </c>
      <c r="Q1308">
        <f>_xlfn.IFNA(VLOOKUP(A1308,Refill!$D$6:$G$8,2,FALSE),0)</f>
        <v>0</v>
      </c>
    </row>
    <row r="1309" spans="1:17" x14ac:dyDescent="0.25">
      <c r="A1309" s="5">
        <f>ROUND((Online_RAW!B1309-General!$B$10)*24,3)</f>
        <v>21.783000000000001</v>
      </c>
      <c r="B1309" s="5">
        <f>General!$B$12+Online_ANA!K1309/1000+Online_ANA!L1309/1000+Online_ANA!M1309/1000/General!$B$22-SUM($P$2:P1309)/1000/General!$B$24+SUM($Q$2:Q1309)/1000/General!$B$24</f>
        <v>1.2617236490472847</v>
      </c>
      <c r="C1309" s="5">
        <f>Online_RAW!K1309</f>
        <v>31.9925</v>
      </c>
      <c r="D1309" s="5">
        <f>Online_RAW!J1309</f>
        <v>1.9350000000000001</v>
      </c>
      <c r="E1309" s="5">
        <f>(1-F1309/100-G1309/100)/(1-C1309/100-D1309/100-General!$B$17/100)</f>
        <v>0.98531414063807554</v>
      </c>
      <c r="F1309" s="5">
        <f>N1309*General!$B$14/(N1309+O1309)+O1309*100/(N1309+O1309)</f>
        <v>35.291488225452504</v>
      </c>
      <c r="G1309" s="5">
        <f>N1309*General!$B$15/(N1309+O1309)</f>
        <v>3.2681066552801771E-2</v>
      </c>
      <c r="H1309" s="5">
        <f>(N1309+O1309)*(1/General!$B$20)*((F1309/100)-E1309*(C1309/100))*1000/B1309</f>
        <v>240.48156932206149</v>
      </c>
      <c r="I1309" s="5">
        <f>(N1309+O1309)*(1/General!$B$20)*((D1309/100)*E1309-(G1309/100))*1000/B1309</f>
        <v>119.5700981276936</v>
      </c>
      <c r="J1309" s="5">
        <f t="shared" si="20"/>
        <v>0.49721106887638888</v>
      </c>
      <c r="K1309" s="5">
        <f>MAX(Online_RAW!$L$2-Online_RAW!L1309,0)</f>
        <v>0</v>
      </c>
      <c r="L1309" s="5">
        <f>0.0039*(Online_RAW!M1309)</f>
        <v>58.457099999999997</v>
      </c>
      <c r="M1309" s="10">
        <f>Online_RAW!$N$2-Online_RAW!N1309</f>
        <v>134.36053846154027</v>
      </c>
      <c r="N1309" s="5">
        <f>Online_RAW!C1309*60</f>
        <v>147.43330434782578</v>
      </c>
      <c r="O1309" s="5">
        <f>MAX(0, Online_RAW!D1309*60)</f>
        <v>33.017727272727299</v>
      </c>
      <c r="P1309" s="5">
        <f>_xlfn.IFNA(VLOOKUP(A1309,Sampling!$D$7:$E$14,2,FALSE),0)</f>
        <v>0</v>
      </c>
      <c r="Q1309">
        <f>_xlfn.IFNA(VLOOKUP(A1309,Refill!$D$6:$G$8,2,FALSE),0)</f>
        <v>0</v>
      </c>
    </row>
    <row r="1310" spans="1:17" x14ac:dyDescent="0.25">
      <c r="A1310" s="5">
        <f>ROUND((Online_RAW!B1310-General!$B$10)*24,3)</f>
        <v>21.8</v>
      </c>
      <c r="B1310" s="5">
        <f>General!$B$12+Online_ANA!K1310/1000+Online_ANA!L1310/1000+Online_ANA!M1310/1000/General!$B$22-SUM($P$2:P1310)/1000/General!$B$24+SUM($Q$2:Q1310)/1000/General!$B$24</f>
        <v>1.2622907260213301</v>
      </c>
      <c r="C1310" s="5">
        <f>Online_RAW!K1310</f>
        <v>32.08</v>
      </c>
      <c r="D1310" s="5">
        <f>Online_RAW!J1310</f>
        <v>1.9450000000000001</v>
      </c>
      <c r="E1310" s="5">
        <f>(1-F1310/100-G1310/100)/(1-C1310/100-D1310/100-General!$B$17/100)</f>
        <v>0.99004024365868071</v>
      </c>
      <c r="F1310" s="5">
        <f>N1310*General!$B$14/(N1310+O1310)+O1310*100/(N1310+O1310)</f>
        <v>35.077688676232341</v>
      </c>
      <c r="G1310" s="5">
        <f>N1310*General!$B$15/(N1310+O1310)</f>
        <v>3.2789046123114979E-2</v>
      </c>
      <c r="H1310" s="5">
        <f>(N1310+O1310)*(1/General!$B$20)*((F1310/100)-E1310*(C1310/100))*1000/B1310</f>
        <v>210.68903270727083</v>
      </c>
      <c r="I1310" s="5">
        <f>(N1310+O1310)*(1/General!$B$20)*((D1310/100)*E1310-(G1310/100))*1000/B1310</f>
        <v>120.22209916027116</v>
      </c>
      <c r="J1310" s="5">
        <f t="shared" si="20"/>
        <v>0.57061394043849689</v>
      </c>
      <c r="K1310" s="5">
        <f>MAX(Online_RAW!$L$2-Online_RAW!L1310,0)</f>
        <v>0</v>
      </c>
      <c r="L1310" s="5">
        <f>0.0039*(Online_RAW!M1310)</f>
        <v>58.572150000000001</v>
      </c>
      <c r="M1310" s="10">
        <f>Online_RAW!$N$2-Online_RAW!N1310</f>
        <v>134.85324786324963</v>
      </c>
      <c r="N1310" s="5">
        <f>Online_RAW!C1310*60</f>
        <v>147.30521739130441</v>
      </c>
      <c r="O1310" s="5">
        <f>MAX(0, Online_RAW!D1310*60)</f>
        <v>32.395304347826098</v>
      </c>
      <c r="P1310" s="5">
        <f>_xlfn.IFNA(VLOOKUP(A1310,Sampling!$D$7:$E$14,2,FALSE),0)</f>
        <v>0</v>
      </c>
      <c r="Q1310">
        <f>_xlfn.IFNA(VLOOKUP(A1310,Refill!$D$6:$G$8,2,FALSE),0)</f>
        <v>0</v>
      </c>
    </row>
    <row r="1311" spans="1:17" x14ac:dyDescent="0.25">
      <c r="A1311" s="5">
        <f>ROUND((Online_RAW!B1311-General!$B$10)*24,3)</f>
        <v>21.817</v>
      </c>
      <c r="B1311" s="5">
        <f>General!$B$12+Online_ANA!K1311/1000+Online_ANA!L1311/1000+Online_ANA!M1311/1000/General!$B$22-SUM($P$2:P1311)/1000/General!$B$24+SUM($Q$2:Q1311)/1000/General!$B$24</f>
        <v>1.2627668852975782</v>
      </c>
      <c r="C1311" s="5">
        <f>Online_RAW!K1311</f>
        <v>32.145000000000003</v>
      </c>
      <c r="D1311" s="5">
        <f>Online_RAW!J1311</f>
        <v>1.95</v>
      </c>
      <c r="E1311" s="5">
        <f>(1-F1311/100-G1311/100)/(1-C1311/100-D1311/100-General!$B$17/100)</f>
        <v>0.9902130161331183</v>
      </c>
      <c r="F1311" s="5">
        <f>N1311*General!$B$14/(N1311+O1311)+O1311*100/(N1311+O1311)</f>
        <v>35.135708983867005</v>
      </c>
      <c r="G1311" s="5">
        <f>N1311*General!$B$15/(N1311+O1311)</f>
        <v>3.2759742937440904E-2</v>
      </c>
      <c r="H1311" s="5">
        <f>(N1311+O1311)*(1/General!$B$20)*((F1311/100)-E1311*(C1311/100))*1000/B1311</f>
        <v>210.37416737621771</v>
      </c>
      <c r="I1311" s="5">
        <f>(N1311+O1311)*(1/General!$B$20)*((D1311/100)*E1311-(G1311/100))*1000/B1311</f>
        <v>120.81248690394278</v>
      </c>
      <c r="J1311" s="5">
        <f t="shared" si="20"/>
        <v>0.5742743437120329</v>
      </c>
      <c r="K1311" s="5">
        <f>MAX(Online_RAW!$L$2-Online_RAW!L1311,0)</f>
        <v>0</v>
      </c>
      <c r="L1311" s="5">
        <f>0.0039*(Online_RAW!M1311)</f>
        <v>58.679399999999994</v>
      </c>
      <c r="M1311" s="10">
        <f>Online_RAW!$N$2-Online_RAW!N1311</f>
        <v>135.25535897436021</v>
      </c>
      <c r="N1311" s="5">
        <f>Online_RAW!C1311*60</f>
        <v>147.537714285714</v>
      </c>
      <c r="O1311" s="5">
        <f>MAX(0, Online_RAW!D1311*60)</f>
        <v>32.607428571428578</v>
      </c>
      <c r="P1311" s="5">
        <f>_xlfn.IFNA(VLOOKUP(A1311,Sampling!$D$7:$E$14,2,FALSE),0)</f>
        <v>0</v>
      </c>
      <c r="Q1311">
        <f>_xlfn.IFNA(VLOOKUP(A1311,Refill!$D$6:$G$8,2,FALSE),0)</f>
        <v>0</v>
      </c>
    </row>
    <row r="1312" spans="1:17" x14ac:dyDescent="0.25">
      <c r="A1312" s="5">
        <f>ROUND((Online_RAW!B1312-General!$B$10)*24,3)</f>
        <v>21.832999999999998</v>
      </c>
      <c r="B1312" s="5">
        <f>General!$B$12+Online_ANA!K1312/1000+Online_ANA!L1312/1000+Online_ANA!M1312/1000/General!$B$22-SUM($P$2:P1312)/1000/General!$B$24+SUM($Q$2:Q1312)/1000/General!$B$24</f>
        <v>1.2632721102906237</v>
      </c>
      <c r="C1312" s="5">
        <f>Online_RAW!K1312</f>
        <v>32.145000000000003</v>
      </c>
      <c r="D1312" s="5">
        <f>Online_RAW!J1312</f>
        <v>1.9550000000000001</v>
      </c>
      <c r="E1312" s="5">
        <f>(1-F1312/100-G1312/100)/(1-C1312/100-D1312/100-General!$B$17/100)</f>
        <v>0.99138670239854665</v>
      </c>
      <c r="F1312" s="5">
        <f>N1312*General!$B$14/(N1312+O1312)+O1312*100/(N1312+O1312)</f>
        <v>35.06378564415558</v>
      </c>
      <c r="G1312" s="5">
        <f>N1312*General!$B$15/(N1312+O1312)</f>
        <v>3.2796067856487074E-2</v>
      </c>
      <c r="H1312" s="5">
        <f>(N1312+O1312)*(1/General!$B$20)*((F1312/100)-E1312*(C1312/100))*1000/B1312</f>
        <v>202.83572484002616</v>
      </c>
      <c r="I1312" s="5">
        <f>(N1312+O1312)*(1/General!$B$20)*((D1312/100)*E1312-(G1312/100))*1000/B1312</f>
        <v>120.93779256455511</v>
      </c>
      <c r="J1312" s="5">
        <f t="shared" si="20"/>
        <v>0.59623516843463908</v>
      </c>
      <c r="K1312" s="5">
        <f>MAX(Online_RAW!$L$2-Online_RAW!L1312,0)</f>
        <v>0</v>
      </c>
      <c r="L1312" s="5">
        <f>0.0039*(Online_RAW!M1312)</f>
        <v>58.761299999999999</v>
      </c>
      <c r="M1312" s="10">
        <f>Online_RAW!$N$2-Online_RAW!N1312</f>
        <v>135.71678321677973</v>
      </c>
      <c r="N1312" s="5">
        <f>Online_RAW!C1312*60</f>
        <v>147.35400000000001</v>
      </c>
      <c r="O1312" s="5">
        <f>MAX(0, Online_RAW!D1312*60)</f>
        <v>32.367545454545464</v>
      </c>
      <c r="P1312" s="5">
        <f>_xlfn.IFNA(VLOOKUP(A1312,Sampling!$D$7:$E$14,2,FALSE),0)</f>
        <v>0</v>
      </c>
      <c r="Q1312">
        <f>_xlfn.IFNA(VLOOKUP(A1312,Refill!$D$6:$G$8,2,FALSE),0)</f>
        <v>0</v>
      </c>
    </row>
    <row r="1313" spans="1:17" x14ac:dyDescent="0.25">
      <c r="A1313" s="5">
        <f>ROUND((Online_RAW!B1313-General!$B$10)*24,3)</f>
        <v>21.85</v>
      </c>
      <c r="B1313" s="5">
        <f>General!$B$12+Online_ANA!K1313/1000+Online_ANA!L1313/1000+Online_ANA!M1313/1000/General!$B$22-SUM($P$2:P1313)/1000/General!$B$24+SUM($Q$2:Q1313)/1000/General!$B$24</f>
        <v>1.2637950515878624</v>
      </c>
      <c r="C1313" s="5">
        <f>Online_RAW!K1313</f>
        <v>32.18</v>
      </c>
      <c r="D1313" s="5">
        <f>Online_RAW!J1313</f>
        <v>1.9550000000000001</v>
      </c>
      <c r="E1313" s="5">
        <f>(1-F1313/100-G1313/100)/(1-C1313/100-D1313/100-General!$B$17/100)</f>
        <v>0.99019696093345988</v>
      </c>
      <c r="F1313" s="5">
        <f>N1313*General!$B$14/(N1313+O1313)+O1313*100/(N1313+O1313)</f>
        <v>35.176388578526257</v>
      </c>
      <c r="G1313" s="5">
        <f>N1313*General!$B$15/(N1313+O1313)</f>
        <v>3.2739197687612999E-2</v>
      </c>
      <c r="H1313" s="5">
        <f>(N1313+O1313)*(1/General!$B$20)*((F1313/100)-E1313*(C1313/100))*1000/B1313</f>
        <v>210.19235012655378</v>
      </c>
      <c r="I1313" s="5">
        <f>(N1313+O1313)*(1/General!$B$20)*((D1313/100)*E1313-(G1313/100))*1000/B1313</f>
        <v>120.7832921629159</v>
      </c>
      <c r="J1313" s="5">
        <f t="shared" si="20"/>
        <v>0.57463219803286858</v>
      </c>
      <c r="K1313" s="5">
        <f>MAX(Online_RAW!$L$2-Online_RAW!L1313,0)</f>
        <v>0</v>
      </c>
      <c r="L1313" s="5">
        <f>0.0039*(Online_RAW!M1313)</f>
        <v>58.839299999999994</v>
      </c>
      <c r="M1313" s="10">
        <f>Online_RAW!$N$2-Online_RAW!N1313</f>
        <v>136.20176923076997</v>
      </c>
      <c r="N1313" s="5">
        <f>Online_RAW!C1313*60</f>
        <v>147.14660869565222</v>
      </c>
      <c r="O1313" s="5">
        <f>MAX(0, Online_RAW!D1313*60)</f>
        <v>32.633739130434783</v>
      </c>
      <c r="P1313" s="5">
        <f>_xlfn.IFNA(VLOOKUP(A1313,Sampling!$D$7:$E$14,2,FALSE),0)</f>
        <v>0</v>
      </c>
      <c r="Q1313">
        <f>_xlfn.IFNA(VLOOKUP(A1313,Refill!$D$6:$G$8,2,FALSE),0)</f>
        <v>0</v>
      </c>
    </row>
    <row r="1314" spans="1:17" x14ac:dyDescent="0.25">
      <c r="A1314" s="5">
        <f>ROUND((Online_RAW!B1314-General!$B$10)*24,3)</f>
        <v>21.867000000000001</v>
      </c>
      <c r="B1314" s="5">
        <f>General!$B$12+Online_ANA!K1314/1000+Online_ANA!L1314/1000+Online_ANA!M1314/1000/General!$B$22-SUM($P$2:P1314)/1000/General!$B$24+SUM($Q$2:Q1314)/1000/General!$B$24</f>
        <v>1.2643885271935966</v>
      </c>
      <c r="C1314" s="5">
        <f>Online_RAW!K1314</f>
        <v>32.22</v>
      </c>
      <c r="D1314" s="5">
        <f>Online_RAW!J1314</f>
        <v>1.96</v>
      </c>
      <c r="E1314" s="5">
        <f>(1-F1314/100-G1314/100)/(1-C1314/100-D1314/100-General!$B$17/100)</f>
        <v>0.98642056205518991</v>
      </c>
      <c r="F1314" s="5">
        <f>N1314*General!$B$14/(N1314+O1314)+O1314*100/(N1314+O1314)</f>
        <v>35.468023287447622</v>
      </c>
      <c r="G1314" s="5">
        <f>N1314*General!$B$15/(N1314+O1314)</f>
        <v>3.2591907430582011E-2</v>
      </c>
      <c r="H1314" s="5">
        <f>(N1314+O1314)*(1/General!$B$20)*((F1314/100)-E1314*(C1314/100))*1000/B1314</f>
        <v>234.66897088848361</v>
      </c>
      <c r="I1314" s="5">
        <f>(N1314+O1314)*(1/General!$B$20)*((D1314/100)*E1314-(G1314/100))*1000/B1314</f>
        <v>121.02851916219316</v>
      </c>
      <c r="J1314" s="5">
        <f t="shared" si="20"/>
        <v>0.51574146638972052</v>
      </c>
      <c r="K1314" s="5">
        <f>MAX(Online_RAW!$L$2-Online_RAW!L1314,0)</f>
        <v>0</v>
      </c>
      <c r="L1314" s="5">
        <f>0.0039*(Online_RAW!M1314)</f>
        <v>59.029100000000128</v>
      </c>
      <c r="M1314" s="10">
        <f>Online_RAW!$N$2-Online_RAW!N1314</f>
        <v>136.6417756410201</v>
      </c>
      <c r="N1314" s="5">
        <f>Online_RAW!C1314*60</f>
        <v>147.0289090909092</v>
      </c>
      <c r="O1314" s="5">
        <f>MAX(0, Online_RAW!D1314*60)</f>
        <v>33.419454545454542</v>
      </c>
      <c r="P1314" s="5">
        <f>_xlfn.IFNA(VLOOKUP(A1314,Sampling!$D$7:$E$14,2,FALSE),0)</f>
        <v>0</v>
      </c>
      <c r="Q1314">
        <f>_xlfn.IFNA(VLOOKUP(A1314,Refill!$D$6:$G$8,2,FALSE),0)</f>
        <v>0</v>
      </c>
    </row>
    <row r="1315" spans="1:17" x14ac:dyDescent="0.25">
      <c r="A1315" s="5">
        <f>ROUND((Online_RAW!B1315-General!$B$10)*24,3)</f>
        <v>21.882999999999999</v>
      </c>
      <c r="B1315" s="5">
        <f>General!$B$12+Online_ANA!K1315/1000+Online_ANA!L1315/1000+Online_ANA!M1315/1000/General!$B$22-SUM($P$2:P1315)/1000/General!$B$24+SUM($Q$2:Q1315)/1000/General!$B$24</f>
        <v>1.2647922616090277</v>
      </c>
      <c r="C1315" s="5">
        <f>Online_RAW!K1315</f>
        <v>32.26</v>
      </c>
      <c r="D1315" s="5">
        <f>Online_RAW!J1315</f>
        <v>1.96</v>
      </c>
      <c r="E1315" s="5">
        <f>(1-F1315/100-G1315/100)/(1-C1315/100-D1315/100-General!$B$17/100)</f>
        <v>0.98711126996318888</v>
      </c>
      <c r="F1315" s="5">
        <f>N1315*General!$B$14/(N1315+O1315)+O1315*100/(N1315+O1315)</f>
        <v>35.462341338068889</v>
      </c>
      <c r="G1315" s="5">
        <f>N1315*General!$B$15/(N1315+O1315)</f>
        <v>3.2594777101985412E-2</v>
      </c>
      <c r="H1315" s="5">
        <f>(N1315+O1315)*(1/General!$B$20)*((F1315/100)-E1315*(C1315/100))*1000/B1315</f>
        <v>229.85783677090831</v>
      </c>
      <c r="I1315" s="5">
        <f>(N1315+O1315)*(1/General!$B$20)*((D1315/100)*E1315-(G1315/100))*1000/B1315</f>
        <v>120.84207398685783</v>
      </c>
      <c r="J1315" s="5">
        <f t="shared" si="20"/>
        <v>0.52572527299687899</v>
      </c>
      <c r="K1315" s="5">
        <f>MAX(Online_RAW!$L$2-Online_RAW!L1315,0)</f>
        <v>0</v>
      </c>
      <c r="L1315" s="5">
        <f>0.0039*(Online_RAW!M1315)</f>
        <v>59.029100000000128</v>
      </c>
      <c r="M1315" s="10">
        <f>Online_RAW!$N$2-Online_RAW!N1315</f>
        <v>137.08184615384016</v>
      </c>
      <c r="N1315" s="5">
        <f>Online_RAW!C1315*60</f>
        <v>146.757913043478</v>
      </c>
      <c r="O1315" s="5">
        <f>MAX(0, Online_RAW!D1315*60)</f>
        <v>33.341999999999999</v>
      </c>
      <c r="P1315" s="5">
        <f>_xlfn.IFNA(VLOOKUP(A1315,Sampling!$D$7:$E$14,2,FALSE),0)</f>
        <v>0</v>
      </c>
      <c r="Q1315">
        <f>_xlfn.IFNA(VLOOKUP(A1315,Refill!$D$6:$G$8,2,FALSE),0)</f>
        <v>0</v>
      </c>
    </row>
    <row r="1316" spans="1:17" x14ac:dyDescent="0.25">
      <c r="A1316" s="5">
        <f>ROUND((Online_RAW!B1316-General!$B$10)*24,3)</f>
        <v>21.9</v>
      </c>
      <c r="B1316" s="5">
        <f>General!$B$12+Online_ANA!K1316/1000+Online_ANA!L1316/1000+Online_ANA!M1316/1000/General!$B$22-SUM($P$2:P1316)/1000/General!$B$24+SUM($Q$2:Q1316)/1000/General!$B$24</f>
        <v>1.2653595727593481</v>
      </c>
      <c r="C1316" s="5">
        <f>Online_RAW!K1316</f>
        <v>32.334444444444401</v>
      </c>
      <c r="D1316" s="5">
        <f>Online_RAW!J1316</f>
        <v>1.97</v>
      </c>
      <c r="E1316" s="5">
        <f>(1-F1316/100-G1316/100)/(1-C1316/100-D1316/100-General!$B$17/100)</f>
        <v>0.98854518088249732</v>
      </c>
      <c r="F1316" s="5">
        <f>N1316*General!$B$14/(N1316+O1316)+O1316*100/(N1316+O1316)</f>
        <v>35.452111101843343</v>
      </c>
      <c r="G1316" s="5">
        <f>N1316*General!$B$15/(N1316+O1316)</f>
        <v>3.2599943887957908E-2</v>
      </c>
      <c r="H1316" s="5">
        <f>(N1316+O1316)*(1/General!$B$20)*((F1316/100)-E1316*(C1316/100))*1000/B1316</f>
        <v>221.16878455027222</v>
      </c>
      <c r="I1316" s="5">
        <f>(N1316+O1316)*(1/General!$B$20)*((D1316/100)*E1316-(G1316/100))*1000/B1316</f>
        <v>121.41491526471188</v>
      </c>
      <c r="J1316" s="5">
        <f t="shared" si="20"/>
        <v>0.54896949183673771</v>
      </c>
      <c r="K1316" s="5">
        <f>MAX(Online_RAW!$L$2-Online_RAW!L1316,0)</f>
        <v>0</v>
      </c>
      <c r="L1316" s="5">
        <f>0.0039*(Online_RAW!M1316)</f>
        <v>59.183799999999863</v>
      </c>
      <c r="M1316" s="10">
        <f>Online_RAW!$N$2-Online_RAW!N1316</f>
        <v>137.53159230768961</v>
      </c>
      <c r="N1316" s="5">
        <f>Online_RAW!C1316*60</f>
        <v>146.565272727273</v>
      </c>
      <c r="O1316" s="5">
        <f>MAX(0, Online_RAW!D1316*60)</f>
        <v>33.269727272727302</v>
      </c>
      <c r="P1316" s="5">
        <f>_xlfn.IFNA(VLOOKUP(A1316,Sampling!$D$7:$E$14,2,FALSE),0)</f>
        <v>0</v>
      </c>
      <c r="Q1316">
        <f>_xlfn.IFNA(VLOOKUP(A1316,Refill!$D$6:$G$8,2,FALSE),0)</f>
        <v>0</v>
      </c>
    </row>
    <row r="1317" spans="1:17" x14ac:dyDescent="0.25">
      <c r="A1317" s="5">
        <f>ROUND((Online_RAW!B1317-General!$B$10)*24,3)</f>
        <v>21.917000000000002</v>
      </c>
      <c r="B1317" s="5">
        <f>General!$B$12+Online_ANA!K1317/1000+Online_ANA!L1317/1000+Online_ANA!M1317/1000/General!$B$22-SUM($P$2:P1317)/1000/General!$B$24+SUM($Q$2:Q1317)/1000/General!$B$24</f>
        <v>1.2659456592978076</v>
      </c>
      <c r="C1317" s="5">
        <f>Online_RAW!K1317</f>
        <v>32.42</v>
      </c>
      <c r="D1317" s="5">
        <f>Online_RAW!J1317</f>
        <v>1.97</v>
      </c>
      <c r="E1317" s="5">
        <f>(1-F1317/100-G1317/100)/(1-C1317/100-D1317/100-General!$B$17/100)</f>
        <v>0.98530363182450298</v>
      </c>
      <c r="F1317" s="5">
        <f>N1317*General!$B$14/(N1317+O1317)+O1317*100/(N1317+O1317)</f>
        <v>35.748111569523871</v>
      </c>
      <c r="G1317" s="5">
        <f>N1317*General!$B$15/(N1317+O1317)</f>
        <v>3.2450448702260673E-2</v>
      </c>
      <c r="H1317" s="5">
        <f>(N1317+O1317)*(1/General!$B$20)*((F1317/100)-E1317*(C1317/100))*1000/B1317</f>
        <v>241.53916271834868</v>
      </c>
      <c r="I1317" s="5">
        <f>(N1317+O1317)*(1/General!$B$20)*((D1317/100)*E1317-(G1317/100))*1000/B1317</f>
        <v>121.17042276089481</v>
      </c>
      <c r="J1317" s="5">
        <f t="shared" si="20"/>
        <v>0.50165952964815019</v>
      </c>
      <c r="K1317" s="5">
        <f>MAX(Online_RAW!$L$2-Online_RAW!L1317,0)</f>
        <v>0</v>
      </c>
      <c r="L1317" s="5">
        <f>0.0039*(Online_RAW!M1317)</f>
        <v>59.341424999999994</v>
      </c>
      <c r="M1317" s="10">
        <f>Online_RAW!$N$2-Online_RAW!N1317</f>
        <v>137.99861538461028</v>
      </c>
      <c r="N1317" s="5">
        <f>Online_RAW!C1317*60</f>
        <v>146.1427826086956</v>
      </c>
      <c r="O1317" s="5">
        <f>MAX(0, Online_RAW!D1317*60)</f>
        <v>33.999913043478244</v>
      </c>
      <c r="P1317" s="5">
        <f>_xlfn.IFNA(VLOOKUP(A1317,Sampling!$D$7:$E$14,2,FALSE),0)</f>
        <v>0</v>
      </c>
      <c r="Q1317">
        <f>_xlfn.IFNA(VLOOKUP(A1317,Refill!$D$6:$G$8,2,FALSE),0)</f>
        <v>0</v>
      </c>
    </row>
    <row r="1318" spans="1:17" x14ac:dyDescent="0.25">
      <c r="A1318" s="5">
        <f>ROUND((Online_RAW!B1318-General!$B$10)*24,3)</f>
        <v>21.933</v>
      </c>
      <c r="B1318" s="5">
        <f>General!$B$12+Online_ANA!K1318/1000+Online_ANA!L1318/1000+Online_ANA!M1318/1000/General!$B$22-SUM($P$2:P1318)/1000/General!$B$24+SUM($Q$2:Q1318)/1000/General!$B$24</f>
        <v>1.2663684821630186</v>
      </c>
      <c r="C1318" s="5">
        <f>Online_RAW!K1318</f>
        <v>32.506999999999998</v>
      </c>
      <c r="D1318" s="5">
        <f>Online_RAW!J1318</f>
        <v>1.9850000000000001</v>
      </c>
      <c r="E1318" s="5">
        <f>(1-F1318/100-G1318/100)/(1-C1318/100-D1318/100-General!$B$17/100)</f>
        <v>0.98917064430552104</v>
      </c>
      <c r="F1318" s="5">
        <f>N1318*General!$B$14/(N1318+O1318)+O1318*100/(N1318+O1318)</f>
        <v>35.596889137952274</v>
      </c>
      <c r="G1318" s="5">
        <f>N1318*General!$B$15/(N1318+O1318)</f>
        <v>3.252682366770087E-2</v>
      </c>
      <c r="H1318" s="5">
        <f>(N1318+O1318)*(1/General!$B$20)*((F1318/100)-E1318*(C1318/100))*1000/B1318</f>
        <v>217.76283885412076</v>
      </c>
      <c r="I1318" s="5">
        <f>(N1318+O1318)*(1/General!$B$20)*((D1318/100)*E1318-(G1318/100))*1000/B1318</f>
        <v>122.16877045221116</v>
      </c>
      <c r="J1318" s="5">
        <f t="shared" si="20"/>
        <v>0.56101753216971961</v>
      </c>
      <c r="K1318" s="5">
        <f>MAX(Online_RAW!$L$2-Online_RAW!L1318,0)</f>
        <v>0</v>
      </c>
      <c r="L1318" s="5">
        <f>0.0039*(Online_RAW!M1318)</f>
        <v>59.341424999999994</v>
      </c>
      <c r="M1318" s="10">
        <f>Online_RAW!$N$2-Online_RAW!N1318</f>
        <v>138.4594923076902</v>
      </c>
      <c r="N1318" s="5">
        <f>Online_RAW!C1318*60</f>
        <v>146.03072727272701</v>
      </c>
      <c r="O1318" s="5">
        <f>MAX(0, Online_RAW!D1318*60)</f>
        <v>33.551181818181838</v>
      </c>
      <c r="P1318" s="5">
        <f>_xlfn.IFNA(VLOOKUP(A1318,Sampling!$D$7:$E$14,2,FALSE),0)</f>
        <v>0</v>
      </c>
      <c r="Q1318">
        <f>_xlfn.IFNA(VLOOKUP(A1318,Refill!$D$6:$G$8,2,FALSE),0)</f>
        <v>0</v>
      </c>
    </row>
    <row r="1319" spans="1:17" x14ac:dyDescent="0.25">
      <c r="A1319" s="5">
        <f>ROUND((Online_RAW!B1319-General!$B$10)*24,3)</f>
        <v>21.95</v>
      </c>
      <c r="B1319" s="5">
        <f>General!$B$12+Online_ANA!K1319/1000+Online_ANA!L1319/1000+Online_ANA!M1319/1000/General!$B$22-SUM($P$2:P1319)/1000/General!$B$24+SUM($Q$2:Q1319)/1000/General!$B$24</f>
        <v>1.2669589082442749</v>
      </c>
      <c r="C1319" s="5">
        <f>Online_RAW!K1319</f>
        <v>32.630000000000003</v>
      </c>
      <c r="D1319" s="5">
        <f>Online_RAW!J1319</f>
        <v>1.9850000000000001</v>
      </c>
      <c r="E1319" s="5">
        <f>(1-F1319/100-G1319/100)/(1-C1319/100-D1319/100-General!$B$17/100)</f>
        <v>0.99193515377536767</v>
      </c>
      <c r="F1319" s="5">
        <f>N1319*General!$B$14/(N1319+O1319)+O1319*100/(N1319+O1319)</f>
        <v>35.538966603692899</v>
      </c>
      <c r="G1319" s="5">
        <f>N1319*General!$B$15/(N1319+O1319)</f>
        <v>3.2556077472882375E-2</v>
      </c>
      <c r="H1319" s="5">
        <f>(N1319+O1319)*(1/General!$B$20)*((F1319/100)-E1319*(C1319/100))*1000/B1319</f>
        <v>200.92492590442265</v>
      </c>
      <c r="I1319" s="5">
        <f>(N1319+O1319)*(1/General!$B$20)*((D1319/100)*E1319-(G1319/100))*1000/B1319</f>
        <v>122.65544449169352</v>
      </c>
      <c r="J1319" s="5">
        <f t="shared" si="20"/>
        <v>0.61045409841305154</v>
      </c>
      <c r="K1319" s="5">
        <f>MAX(Online_RAW!$L$2-Online_RAW!L1319,0)</f>
        <v>0</v>
      </c>
      <c r="L1319" s="5">
        <f>0.0039*(Online_RAW!M1319)</f>
        <v>59.509124999999997</v>
      </c>
      <c r="M1319" s="10">
        <f>Online_RAW!$N$2-Online_RAW!N1319</f>
        <v>138.92026373625959</v>
      </c>
      <c r="N1319" s="5">
        <f>Online_RAW!C1319*60</f>
        <v>146.3989090909092</v>
      </c>
      <c r="O1319" s="5">
        <f>MAX(0, Online_RAW!D1319*60)</f>
        <v>33.473999999999997</v>
      </c>
      <c r="P1319" s="5">
        <f>_xlfn.IFNA(VLOOKUP(A1319,Sampling!$D$7:$E$14,2,FALSE),0)</f>
        <v>0</v>
      </c>
      <c r="Q1319">
        <f>_xlfn.IFNA(VLOOKUP(A1319,Refill!$D$6:$G$8,2,FALSE),0)</f>
        <v>0</v>
      </c>
    </row>
    <row r="1320" spans="1:17" x14ac:dyDescent="0.25">
      <c r="A1320" s="5">
        <f>ROUND((Online_RAW!B1320-General!$B$10)*24,3)</f>
        <v>21.966999999999999</v>
      </c>
      <c r="B1320" s="5">
        <f>General!$B$12+Online_ANA!K1320/1000+Online_ANA!L1320/1000+Online_ANA!M1320/1000/General!$B$22-SUM($P$2:P1320)/1000/General!$B$24+SUM($Q$2:Q1320)/1000/General!$B$24</f>
        <v>1.2675156888143948</v>
      </c>
      <c r="C1320" s="5">
        <f>Online_RAW!K1320</f>
        <v>32.630000000000003</v>
      </c>
      <c r="D1320" s="5">
        <f>Online_RAW!J1320</f>
        <v>1.98</v>
      </c>
      <c r="E1320" s="5">
        <f>(1-F1320/100-G1320/100)/(1-C1320/100-D1320/100-General!$B$17/100)</f>
        <v>0.99388124859636673</v>
      </c>
      <c r="F1320" s="5">
        <f>N1320*General!$B$14/(N1320+O1320)+O1320*100/(N1320+O1320)</f>
        <v>35.40752746443431</v>
      </c>
      <c r="G1320" s="5">
        <f>N1320*General!$B$15/(N1320+O1320)</f>
        <v>3.2622460876548333E-2</v>
      </c>
      <c r="H1320" s="5">
        <f>(N1320+O1320)*(1/General!$B$20)*((F1320/100)-E1320*(C1320/100))*1000/B1320</f>
        <v>188.39993310831983</v>
      </c>
      <c r="I1320" s="5">
        <f>(N1320+O1320)*(1/General!$B$20)*((D1320/100)*E1320-(G1320/100))*1000/B1320</f>
        <v>122.4658987325228</v>
      </c>
      <c r="J1320" s="5">
        <f t="shared" si="20"/>
        <v>0.65003154041520539</v>
      </c>
      <c r="K1320" s="5">
        <f>MAX(Online_RAW!$L$2-Online_RAW!L1320,0)</f>
        <v>0</v>
      </c>
      <c r="L1320" s="5">
        <f>0.0039*(Online_RAW!M1320)</f>
        <v>59.605649999999997</v>
      </c>
      <c r="M1320" s="10">
        <f>Online_RAW!$N$2-Online_RAW!N1320</f>
        <v>139.42194230769019</v>
      </c>
      <c r="N1320" s="5">
        <f>Online_RAW!C1320*60</f>
        <v>146.6238947368422</v>
      </c>
      <c r="O1320" s="5">
        <f>MAX(0, Online_RAW!D1320*60)</f>
        <v>33.158857142857144</v>
      </c>
      <c r="P1320" s="5">
        <f>_xlfn.IFNA(VLOOKUP(A1320,Sampling!$D$7:$E$14,2,FALSE),0)</f>
        <v>0</v>
      </c>
      <c r="Q1320">
        <f>_xlfn.IFNA(VLOOKUP(A1320,Refill!$D$6:$G$8,2,FALSE),0)</f>
        <v>0</v>
      </c>
    </row>
    <row r="1321" spans="1:17" x14ac:dyDescent="0.25">
      <c r="A1321" s="5">
        <f>ROUND((Online_RAW!B1321-General!$B$10)*24,3)</f>
        <v>21.983000000000001</v>
      </c>
      <c r="B1321" s="5">
        <f>General!$B$12+Online_ANA!K1321/1000+Online_ANA!L1321/1000+Online_ANA!M1321/1000/General!$B$22-SUM($P$2:P1321)/1000/General!$B$24+SUM($Q$2:Q1321)/1000/General!$B$24</f>
        <v>1.2680378102211192</v>
      </c>
      <c r="C1321" s="5">
        <f>Online_RAW!K1321</f>
        <v>32.555</v>
      </c>
      <c r="D1321" s="5">
        <f>Online_RAW!J1321</f>
        <v>1.9950000000000001</v>
      </c>
      <c r="E1321" s="5">
        <f>(1-F1321/100-G1321/100)/(1-C1321/100-D1321/100-General!$B$17/100)</f>
        <v>0.99172692589609468</v>
      </c>
      <c r="F1321" s="5">
        <f>N1321*General!$B$14/(N1321+O1321)+O1321*100/(N1321+O1321)</f>
        <v>35.488003495850947</v>
      </c>
      <c r="G1321" s="5">
        <f>N1321*General!$B$15/(N1321+O1321)</f>
        <v>3.2581816416236899E-2</v>
      </c>
      <c r="H1321" s="5">
        <f>(N1321+O1321)*(1/General!$B$20)*((F1321/100)-E1321*(C1321/100))*1000/B1321</f>
        <v>202.52242238869354</v>
      </c>
      <c r="I1321" s="5">
        <f>(N1321+O1321)*(1/General!$B$20)*((D1321/100)*E1321-(G1321/100))*1000/B1321</f>
        <v>123.06372996951859</v>
      </c>
      <c r="J1321" s="5">
        <f t="shared" si="20"/>
        <v>0.60765483899519568</v>
      </c>
      <c r="K1321" s="5">
        <f>MAX(Online_RAW!$L$2-Online_RAW!L1321,0)</f>
        <v>0</v>
      </c>
      <c r="L1321" s="5">
        <f>0.0039*(Online_RAW!M1321)</f>
        <v>59.71875</v>
      </c>
      <c r="M1321" s="10">
        <f>Online_RAW!$N$2-Online_RAW!N1321</f>
        <v>139.86777564101976</v>
      </c>
      <c r="N1321" s="5">
        <f>Online_RAW!C1321*60</f>
        <v>146.4109090909092</v>
      </c>
      <c r="O1321" s="5">
        <f>MAX(0, Online_RAW!D1321*60)</f>
        <v>33.334636363636378</v>
      </c>
      <c r="P1321" s="5">
        <f>_xlfn.IFNA(VLOOKUP(A1321,Sampling!$D$7:$E$14,2,FALSE),0)</f>
        <v>0</v>
      </c>
      <c r="Q1321">
        <f>_xlfn.IFNA(VLOOKUP(A1321,Refill!$D$6:$G$8,2,FALSE),0)</f>
        <v>0</v>
      </c>
    </row>
    <row r="1322" spans="1:17" x14ac:dyDescent="0.25">
      <c r="A1322" s="5">
        <f>ROUND((Online_RAW!B1322-General!$B$10)*24,3)</f>
        <v>22</v>
      </c>
      <c r="B1322" s="5">
        <f>General!$B$12+Online_ANA!K1322/1000+Online_ANA!L1322/1000+Online_ANA!M1322/1000/General!$B$22-SUM($P$2:P1322)/1000/General!$B$24+SUM($Q$2:Q1322)/1000/General!$B$24</f>
        <v>1.2685817218066326</v>
      </c>
      <c r="C1322" s="5">
        <f>Online_RAW!K1322</f>
        <v>32.546666666666702</v>
      </c>
      <c r="D1322" s="5">
        <f>Online_RAW!J1322</f>
        <v>1.9950000000000001</v>
      </c>
      <c r="E1322" s="5">
        <f>(1-F1322/100-G1322/100)/(1-C1322/100-D1322/100-General!$B$17/100)</f>
        <v>0.98683351714822065</v>
      </c>
      <c r="F1322" s="5">
        <f>N1322*General!$B$14/(N1322+O1322)+O1322*100/(N1322+O1322)</f>
        <v>35.798092756170377</v>
      </c>
      <c r="G1322" s="5">
        <f>N1322*General!$B$15/(N1322+O1322)</f>
        <v>3.2425205678701836E-2</v>
      </c>
      <c r="H1322" s="5">
        <f>(N1322+O1322)*(1/General!$B$20)*((F1322/100)-E1322*(C1322/100))*1000/B1322</f>
        <v>232.96105783251775</v>
      </c>
      <c r="I1322" s="5">
        <f>(N1322+O1322)*(1/General!$B$20)*((D1322/100)*E1322-(G1322/100))*1000/B1322</f>
        <v>122.57887517375673</v>
      </c>
      <c r="J1322" s="5">
        <f t="shared" si="20"/>
        <v>0.52617753505344278</v>
      </c>
      <c r="K1322" s="5">
        <f>MAX(Online_RAW!$L$2-Online_RAW!L1322,0)</f>
        <v>0</v>
      </c>
      <c r="L1322" s="5">
        <f>0.0039*(Online_RAW!M1322)</f>
        <v>59.849399999999996</v>
      </c>
      <c r="M1322" s="10">
        <f>Online_RAW!$N$2-Online_RAW!N1322</f>
        <v>140.31823076922956</v>
      </c>
      <c r="N1322" s="5">
        <f>Online_RAW!C1322*60</f>
        <v>145.9156363636362</v>
      </c>
      <c r="O1322" s="5">
        <f>MAX(0, Online_RAW!D1322*60)</f>
        <v>34.087090909090918</v>
      </c>
      <c r="P1322" s="5">
        <f>_xlfn.IFNA(VLOOKUP(A1322,Sampling!$D$7:$E$14,2,FALSE),0)</f>
        <v>0</v>
      </c>
      <c r="Q1322">
        <f>_xlfn.IFNA(VLOOKUP(A1322,Refill!$D$6:$G$8,2,FALSE),0)</f>
        <v>0</v>
      </c>
    </row>
    <row r="1323" spans="1:17" x14ac:dyDescent="0.25">
      <c r="A1323" s="5">
        <f>ROUND((Online_RAW!B1323-General!$B$10)*24,3)</f>
        <v>22.016999999999999</v>
      </c>
      <c r="B1323" s="5">
        <f>General!$B$12+Online_ANA!K1323/1000+Online_ANA!L1323/1000+Online_ANA!M1323/1000/General!$B$22-SUM($P$2:P1323)/1000/General!$B$24+SUM($Q$2:Q1323)/1000/General!$B$24</f>
        <v>1.2691180271935965</v>
      </c>
      <c r="C1323" s="5">
        <f>Online_RAW!K1323</f>
        <v>32.619999999999997</v>
      </c>
      <c r="D1323" s="5">
        <f>Online_RAW!J1323</f>
        <v>2</v>
      </c>
      <c r="E1323" s="5">
        <f>(1-F1323/100-G1323/100)/(1-C1323/100-D1323/100-General!$B$17/100)</f>
        <v>0.9876969046983195</v>
      </c>
      <c r="F1323" s="5">
        <f>N1323*General!$B$14/(N1323+O1323)+O1323*100/(N1323+O1323)</f>
        <v>35.819330744396318</v>
      </c>
      <c r="G1323" s="5">
        <f>N1323*General!$B$15/(N1323+O1323)</f>
        <v>3.2414479422022066E-2</v>
      </c>
      <c r="H1323" s="5">
        <f>(N1323+O1323)*(1/General!$B$20)*((F1323/100)-E1323*(C1323/100))*1000/B1323</f>
        <v>227.71033819047727</v>
      </c>
      <c r="I1323" s="5">
        <f>(N1323+O1323)*(1/General!$B$20)*((D1323/100)*E1323-(G1323/100))*1000/B1323</f>
        <v>122.87657299703356</v>
      </c>
      <c r="J1323" s="5">
        <f t="shared" si="20"/>
        <v>0.53961789338808419</v>
      </c>
      <c r="K1323" s="5">
        <f>MAX(Online_RAW!$L$2-Online_RAW!L1323,0)</f>
        <v>0</v>
      </c>
      <c r="L1323" s="5">
        <f>0.0039*(Online_RAW!M1323)</f>
        <v>59.958599999999997</v>
      </c>
      <c r="M1323" s="10">
        <f>Online_RAW!$N$2-Online_RAW!N1323</f>
        <v>140.78377564101993</v>
      </c>
      <c r="N1323" s="5">
        <f>Online_RAW!C1323*60</f>
        <v>145.78114285714258</v>
      </c>
      <c r="O1323" s="5">
        <f>MAX(0, Online_RAW!D1323*60)</f>
        <v>34.115181818181838</v>
      </c>
      <c r="P1323" s="5">
        <f>_xlfn.IFNA(VLOOKUP(A1323,Sampling!$D$7:$E$14,2,FALSE),0)</f>
        <v>0</v>
      </c>
      <c r="Q1323">
        <f>_xlfn.IFNA(VLOOKUP(A1323,Refill!$D$6:$G$8,2,FALSE),0)</f>
        <v>0</v>
      </c>
    </row>
    <row r="1324" spans="1:17" x14ac:dyDescent="0.25">
      <c r="A1324" s="5">
        <f>ROUND((Online_RAW!B1324-General!$B$10)*24,3)</f>
        <v>22.033000000000001</v>
      </c>
      <c r="B1324" s="5">
        <f>General!$B$12+Online_ANA!K1324/1000+Online_ANA!L1324/1000+Online_ANA!M1324/1000/General!$B$22-SUM($P$2:P1324)/1000/General!$B$24+SUM($Q$2:Q1324)/1000/General!$B$24</f>
        <v>1.2696957082115135</v>
      </c>
      <c r="C1324" s="5">
        <f>Online_RAW!K1324</f>
        <v>32.711111111111101</v>
      </c>
      <c r="D1324" s="5">
        <f>Online_RAW!J1324</f>
        <v>2.0150000000000001</v>
      </c>
      <c r="E1324" s="5">
        <f>(1-F1324/100-G1324/100)/(1-C1324/100-D1324/100-General!$B$17/100)</f>
        <v>0.98783950344906013</v>
      </c>
      <c r="F1324" s="5">
        <f>N1324*General!$B$14/(N1324+O1324)+O1324*100/(N1324+O1324)</f>
        <v>35.914938373447178</v>
      </c>
      <c r="G1324" s="5">
        <f>N1324*General!$B$15/(N1324+O1324)</f>
        <v>3.2366192740683246E-2</v>
      </c>
      <c r="H1324" s="5">
        <f>(N1324+O1324)*(1/General!$B$20)*((F1324/100)-E1324*(C1324/100))*1000/B1324</f>
        <v>227.61041579923088</v>
      </c>
      <c r="I1324" s="5">
        <f>(N1324+O1324)*(1/General!$B$20)*((D1324/100)*E1324-(G1324/100))*1000/B1324</f>
        <v>123.74765724477142</v>
      </c>
      <c r="J1324" s="5">
        <f t="shared" si="20"/>
        <v>0.54368187330199313</v>
      </c>
      <c r="K1324" s="5">
        <f>MAX(Online_RAW!$L$2-Online_RAW!L1324,0)</f>
        <v>0</v>
      </c>
      <c r="L1324" s="5">
        <f>0.0039*(Online_RAW!M1324)</f>
        <v>60.050249999999998</v>
      </c>
      <c r="M1324" s="10">
        <f>Online_RAW!$N$2-Online_RAW!N1324</f>
        <v>141.31354945054954</v>
      </c>
      <c r="N1324" s="5">
        <f>Online_RAW!C1324*60</f>
        <v>145.52781818181842</v>
      </c>
      <c r="O1324" s="5">
        <f>MAX(0, Online_RAW!D1324*60)</f>
        <v>34.323818181818162</v>
      </c>
      <c r="P1324" s="5">
        <f>_xlfn.IFNA(VLOOKUP(A1324,Sampling!$D$7:$E$14,2,FALSE),0)</f>
        <v>0</v>
      </c>
      <c r="Q1324">
        <f>_xlfn.IFNA(VLOOKUP(A1324,Refill!$D$6:$G$8,2,FALSE),0)</f>
        <v>0</v>
      </c>
    </row>
    <row r="1325" spans="1:17" x14ac:dyDescent="0.25">
      <c r="A1325" s="5">
        <f>ROUND((Online_RAW!B1325-General!$B$10)*24,3)</f>
        <v>22.05</v>
      </c>
      <c r="B1325" s="5">
        <f>General!$B$12+Online_ANA!K1325/1000+Online_ANA!L1325/1000+Online_ANA!M1325/1000/General!$B$22-SUM($P$2:P1325)/1000/General!$B$24+SUM($Q$2:Q1325)/1000/General!$B$24</f>
        <v>1.270240559991761</v>
      </c>
      <c r="C1325" s="5">
        <f>Online_RAW!K1325</f>
        <v>32.850909090909099</v>
      </c>
      <c r="D1325" s="5">
        <f>Online_RAW!J1325</f>
        <v>2.0099999999999998</v>
      </c>
      <c r="E1325" s="5">
        <f>(1-F1325/100-G1325/100)/(1-C1325/100-D1325/100-General!$B$17/100)</f>
        <v>0.98998244019170101</v>
      </c>
      <c r="F1325" s="5">
        <f>N1325*General!$B$14/(N1325+O1325)+O1325*100/(N1325+O1325)</f>
        <v>35.909432643158006</v>
      </c>
      <c r="G1325" s="5">
        <f>N1325*General!$B$15/(N1325+O1325)</f>
        <v>3.2368973412546465E-2</v>
      </c>
      <c r="H1325" s="5">
        <f>(N1325+O1325)*(1/General!$B$20)*((F1325/100)-E1325*(C1325/100))*1000/B1325</f>
        <v>213.9523302444785</v>
      </c>
      <c r="I1325" s="5">
        <f>(N1325+O1325)*(1/General!$B$20)*((D1325/100)*E1325-(G1325/100))*1000/B1325</f>
        <v>123.63018031334572</v>
      </c>
      <c r="J1325" s="5">
        <f t="shared" si="20"/>
        <v>0.57783984017409995</v>
      </c>
      <c r="K1325" s="5">
        <f>MAX(Online_RAW!$L$2-Online_RAW!L1325,0)</f>
        <v>0</v>
      </c>
      <c r="L1325" s="5">
        <f>0.0039*(Online_RAW!M1325)</f>
        <v>60.146774999999998</v>
      </c>
      <c r="M1325" s="10">
        <f>Online_RAW!$N$2-Online_RAW!N1325</f>
        <v>141.8022256410195</v>
      </c>
      <c r="N1325" s="5">
        <f>Online_RAW!C1325*60</f>
        <v>145.51171428571439</v>
      </c>
      <c r="O1325" s="5">
        <f>MAX(0, Online_RAW!D1325*60)</f>
        <v>34.304571428571421</v>
      </c>
      <c r="P1325" s="5">
        <f>_xlfn.IFNA(VLOOKUP(A1325,Sampling!$D$7:$E$14,2,FALSE),0)</f>
        <v>0</v>
      </c>
      <c r="Q1325">
        <f>_xlfn.IFNA(VLOOKUP(A1325,Refill!$D$6:$G$8,2,FALSE),0)</f>
        <v>0</v>
      </c>
    </row>
    <row r="1326" spans="1:17" x14ac:dyDescent="0.25">
      <c r="A1326" s="5">
        <f>ROUND((Online_RAW!B1326-General!$B$10)*24,3)</f>
        <v>22.067</v>
      </c>
      <c r="B1326" s="5">
        <f>General!$B$12+Online_ANA!K1326/1000+Online_ANA!L1326/1000+Online_ANA!M1326/1000/General!$B$22-SUM($P$2:P1326)/1000/General!$B$24+SUM($Q$2:Q1326)/1000/General!$B$24</f>
        <v>1.2707429453128618</v>
      </c>
      <c r="C1326" s="5">
        <f>Online_RAW!K1326</f>
        <v>32.950000000000003</v>
      </c>
      <c r="D1326" s="5">
        <f>Online_RAW!J1326</f>
        <v>2.02</v>
      </c>
      <c r="E1326" s="5">
        <f>(1-F1326/100-G1326/100)/(1-C1326/100-D1326/100-General!$B$17/100)</f>
        <v>0.9917768798572606</v>
      </c>
      <c r="F1326" s="5">
        <f>N1326*General!$B$14/(N1326+O1326)+O1326*100/(N1326+O1326)</f>
        <v>35.901510755377686</v>
      </c>
      <c r="G1326" s="5">
        <f>N1326*General!$B$15/(N1326+O1326)</f>
        <v>3.2372974365970864E-2</v>
      </c>
      <c r="H1326" s="5">
        <f>(N1326+O1326)*(1/General!$B$20)*((F1326/100)-E1326*(C1326/100))*1000/B1326</f>
        <v>203.54765781428895</v>
      </c>
      <c r="I1326" s="5">
        <f>(N1326+O1326)*(1/General!$B$20)*((D1326/100)*E1326-(G1326/100))*1000/B1326</f>
        <v>124.49974144656987</v>
      </c>
      <c r="J1326" s="5">
        <f t="shared" si="20"/>
        <v>0.6116490987096489</v>
      </c>
      <c r="K1326" s="5">
        <f>MAX(Online_RAW!$L$2-Online_RAW!L1326,0)</f>
        <v>0</v>
      </c>
      <c r="L1326" s="5">
        <f>0.0039*(Online_RAW!M1326)</f>
        <v>60.146774999999998</v>
      </c>
      <c r="M1326" s="10">
        <f>Online_RAW!$N$2-Online_RAW!N1326</f>
        <v>142.34982564101938</v>
      </c>
      <c r="N1326" s="5">
        <f>Online_RAW!C1326*60</f>
        <v>145.60554545454542</v>
      </c>
      <c r="O1326" s="5">
        <f>MAX(0, Online_RAW!D1326*60)</f>
        <v>34.30445454545454</v>
      </c>
      <c r="P1326" s="5">
        <f>_xlfn.IFNA(VLOOKUP(A1326,Sampling!$D$7:$E$14,2,FALSE),0)</f>
        <v>0</v>
      </c>
      <c r="Q1326">
        <f>_xlfn.IFNA(VLOOKUP(A1326,Refill!$D$6:$G$8,2,FALSE),0)</f>
        <v>0</v>
      </c>
    </row>
    <row r="1327" spans="1:17" x14ac:dyDescent="0.25">
      <c r="A1327" s="5">
        <f>ROUND((Online_RAW!B1327-General!$B$10)*24,3)</f>
        <v>22.082999999999998</v>
      </c>
      <c r="B1327" s="5">
        <f>General!$B$12+Online_ANA!K1327/1000+Online_ANA!L1327/1000+Online_ANA!M1327/1000/General!$B$22-SUM($P$2:P1327)/1000/General!$B$24+SUM($Q$2:Q1327)/1000/General!$B$24</f>
        <v>1.2713080261997154</v>
      </c>
      <c r="C1327" s="5">
        <f>Online_RAW!K1327</f>
        <v>32.979999999999997</v>
      </c>
      <c r="D1327" s="5">
        <f>Online_RAW!J1327</f>
        <v>2.0249999999999999</v>
      </c>
      <c r="E1327" s="5">
        <f>(1-F1327/100-G1327/100)/(1-C1327/100-D1327/100-General!$B$17/100)</f>
        <v>0.99531772984876743</v>
      </c>
      <c r="F1327" s="5">
        <f>N1327*General!$B$14/(N1327+O1327)+O1327*100/(N1327+O1327)</f>
        <v>35.707519524159416</v>
      </c>
      <c r="G1327" s="5">
        <f>N1327*General!$B$15/(N1327+O1327)</f>
        <v>3.2470949735273022E-2</v>
      </c>
      <c r="H1327" s="5">
        <f>(N1327+O1327)*(1/General!$B$20)*((F1327/100)-E1327*(C1327/100))*1000/B1327</f>
        <v>181.68822150905658</v>
      </c>
      <c r="I1327" s="5">
        <f>(N1327+O1327)*(1/General!$B$20)*((D1327/100)*E1327-(G1327/100))*1000/B1327</f>
        <v>125.0186560817787</v>
      </c>
      <c r="J1327" s="5">
        <f t="shared" si="20"/>
        <v>0.68809444576761913</v>
      </c>
      <c r="K1327" s="5">
        <f>MAX(Online_RAW!$L$2-Online_RAW!L1327,0)</f>
        <v>0</v>
      </c>
      <c r="L1327" s="5">
        <f>0.0039*(Online_RAW!M1327)</f>
        <v>60.328125</v>
      </c>
      <c r="M1327" s="10">
        <f>Online_RAW!$N$2-Online_RAW!N1327</f>
        <v>142.76809230768959</v>
      </c>
      <c r="N1327" s="5">
        <f>Online_RAW!C1327*60</f>
        <v>145.82999999999998</v>
      </c>
      <c r="O1327" s="5">
        <f>MAX(0, Online_RAW!D1327*60)</f>
        <v>33.81365217391302</v>
      </c>
      <c r="P1327" s="5">
        <f>_xlfn.IFNA(VLOOKUP(A1327,Sampling!$D$7:$E$14,2,FALSE),0)</f>
        <v>0</v>
      </c>
      <c r="Q1327">
        <f>_xlfn.IFNA(VLOOKUP(A1327,Refill!$D$6:$G$8,2,FALSE),0)</f>
        <v>0</v>
      </c>
    </row>
    <row r="1328" spans="1:17" x14ac:dyDescent="0.25">
      <c r="A1328" s="5">
        <f>ROUND((Online_RAW!B1328-General!$B$10)*24,3)</f>
        <v>22.1</v>
      </c>
      <c r="B1328" s="5">
        <f>General!$B$12+Online_ANA!K1328/1000+Online_ANA!L1328/1000+Online_ANA!M1328/1000/General!$B$22-SUM($P$2:P1328)/1000/General!$B$24+SUM($Q$2:Q1328)/1000/General!$B$24</f>
        <v>1.2718146014094127</v>
      </c>
      <c r="C1328" s="5">
        <f>Online_RAW!K1328</f>
        <v>32.917499999999997</v>
      </c>
      <c r="D1328" s="5">
        <f>Online_RAW!J1328</f>
        <v>2.0249999999999999</v>
      </c>
      <c r="E1328" s="5">
        <f>(1-F1328/100-G1328/100)/(1-C1328/100-D1328/100-General!$B$17/100)</f>
        <v>0.98802675911214644</v>
      </c>
      <c r="F1328" s="5">
        <f>N1328*General!$B$14/(N1328+O1328)+O1328*100/(N1328+O1328)</f>
        <v>36.116696402777436</v>
      </c>
      <c r="G1328" s="5">
        <f>N1328*General!$B$15/(N1328+O1328)</f>
        <v>3.2264294746072002E-2</v>
      </c>
      <c r="H1328" s="5">
        <f>(N1328+O1328)*(1/General!$B$20)*((F1328/100)-E1328*(C1328/100))*1000/B1328</f>
        <v>226.51307368461389</v>
      </c>
      <c r="I1328" s="5">
        <f>(N1328+O1328)*(1/General!$B$20)*((D1328/100)*E1328-(G1328/100))*1000/B1328</f>
        <v>124.0880317268327</v>
      </c>
      <c r="J1328" s="5">
        <f t="shared" si="20"/>
        <v>0.5478184093674302</v>
      </c>
      <c r="K1328" s="5">
        <f>MAX(Online_RAW!$L$2-Online_RAW!L1328,0)</f>
        <v>0</v>
      </c>
      <c r="L1328" s="5">
        <f>0.0039*(Online_RAW!M1328)</f>
        <v>60.457019999999993</v>
      </c>
      <c r="M1328" s="10">
        <f>Online_RAW!$N$2-Online_RAW!N1328</f>
        <v>143.1797637362597</v>
      </c>
      <c r="N1328" s="5">
        <f>Online_RAW!C1328*60</f>
        <v>144.94460869565219</v>
      </c>
      <c r="O1328" s="5">
        <f>MAX(0, Online_RAW!D1328*60)</f>
        <v>34.752000000000002</v>
      </c>
      <c r="P1328" s="5">
        <f>_xlfn.IFNA(VLOOKUP(A1328,Sampling!$D$7:$E$14,2,FALSE),0)</f>
        <v>0</v>
      </c>
      <c r="Q1328">
        <f>_xlfn.IFNA(VLOOKUP(A1328,Refill!$D$6:$G$8,2,FALSE),0)</f>
        <v>0</v>
      </c>
    </row>
    <row r="1329" spans="1:17" x14ac:dyDescent="0.25">
      <c r="A1329" s="5">
        <f>ROUND((Online_RAW!B1329-General!$B$10)*24,3)</f>
        <v>22.117000000000001</v>
      </c>
      <c r="B1329" s="5">
        <f>General!$B$12+Online_ANA!K1329/1000+Online_ANA!L1329/1000+Online_ANA!M1329/1000/General!$B$22-SUM($P$2:P1329)/1000/General!$B$24+SUM($Q$2:Q1329)/1000/General!$B$24</f>
        <v>1.2722250510515136</v>
      </c>
      <c r="C1329" s="5">
        <f>Online_RAW!K1329</f>
        <v>32.993846153846199</v>
      </c>
      <c r="D1329" s="5">
        <f>Online_RAW!J1329</f>
        <v>2.0333333333333301</v>
      </c>
      <c r="E1329" s="5">
        <f>(1-F1329/100-G1329/100)/(1-C1329/100-D1329/100-General!$B$17/100)</f>
        <v>0.98770456429673681</v>
      </c>
      <c r="F1329" s="5">
        <f>N1329*General!$B$14/(N1329+O1329)+O1329*100/(N1329+O1329)</f>
        <v>36.22120928103422</v>
      </c>
      <c r="G1329" s="5">
        <f>N1329*General!$B$15/(N1329+O1329)</f>
        <v>3.2211510464124134E-2</v>
      </c>
      <c r="H1329" s="5">
        <f>(N1329+O1329)*(1/General!$B$20)*((F1329/100)-E1329*(C1329/100))*1000/B1329</f>
        <v>229.43237437415405</v>
      </c>
      <c r="I1329" s="5">
        <f>(N1329+O1329)*(1/General!$B$20)*((D1329/100)*E1329-(G1329/100))*1000/B1329</f>
        <v>124.79536450404323</v>
      </c>
      <c r="J1329" s="5">
        <f t="shared" si="20"/>
        <v>0.54393092886067285</v>
      </c>
      <c r="K1329" s="5">
        <f>MAX(Online_RAW!$L$2-Online_RAW!L1329,0)</f>
        <v>0</v>
      </c>
      <c r="L1329" s="5">
        <f>0.0039*(Online_RAW!M1329)</f>
        <v>60.457019999999993</v>
      </c>
      <c r="M1329" s="10">
        <f>Online_RAW!$N$2-Online_RAW!N1329</f>
        <v>143.62715384614967</v>
      </c>
      <c r="N1329" s="5">
        <f>Online_RAW!C1329*60</f>
        <v>145.01713043478242</v>
      </c>
      <c r="O1329" s="5">
        <f>MAX(0, Online_RAW!D1329*60)</f>
        <v>35.064</v>
      </c>
      <c r="P1329" s="5">
        <f>_xlfn.IFNA(VLOOKUP(A1329,Sampling!$D$7:$E$14,2,FALSE),0)</f>
        <v>0</v>
      </c>
      <c r="Q1329">
        <f>_xlfn.IFNA(VLOOKUP(A1329,Refill!$D$6:$G$8,2,FALSE),0)</f>
        <v>0</v>
      </c>
    </row>
    <row r="1330" spans="1:17" x14ac:dyDescent="0.25">
      <c r="A1330" s="5">
        <f>ROUND((Online_RAW!B1330-General!$B$10)*24,3)</f>
        <v>22.132999999999999</v>
      </c>
      <c r="B1330" s="5">
        <f>General!$B$12+Online_ANA!K1330/1000+Online_ANA!L1330/1000+Online_ANA!M1330/1000/General!$B$22-SUM($P$2:P1330)/1000/General!$B$24+SUM($Q$2:Q1330)/1000/General!$B$24</f>
        <v>1.2728634043048714</v>
      </c>
      <c r="C1330" s="5">
        <f>Online_RAW!K1330</f>
        <v>33.094999999999999</v>
      </c>
      <c r="D1330" s="5">
        <f>Online_RAW!J1330</f>
        <v>2.04</v>
      </c>
      <c r="E1330" s="5">
        <f>(1-F1330/100-G1330/100)/(1-C1330/100-D1330/100-General!$B$17/100)</f>
        <v>0.98905413369536688</v>
      </c>
      <c r="F1330" s="5">
        <f>N1330*General!$B$14/(N1330+O1330)+O1330*100/(N1330+O1330)</f>
        <v>36.24075809606606</v>
      </c>
      <c r="G1330" s="5">
        <f>N1330*General!$B$15/(N1330+O1330)</f>
        <v>3.2201637325219169E-2</v>
      </c>
      <c r="H1330" s="5">
        <f>(N1330+O1330)*(1/General!$B$20)*((F1330/100)-E1330*(C1330/100))*1000/B1330</f>
        <v>221.37407127623513</v>
      </c>
      <c r="I1330" s="5">
        <f>(N1330+O1330)*(1/General!$B$20)*((D1330/100)*E1330-(G1330/100))*1000/B1330</f>
        <v>125.29357598832685</v>
      </c>
      <c r="J1330" s="5">
        <f t="shared" si="20"/>
        <v>0.5659812608857111</v>
      </c>
      <c r="K1330" s="5">
        <f>MAX(Online_RAW!$L$2-Online_RAW!L1330,0)</f>
        <v>0</v>
      </c>
      <c r="L1330" s="5">
        <f>0.0039*(Online_RAW!M1330)</f>
        <v>60.656700000000001</v>
      </c>
      <c r="M1330" s="10">
        <f>Online_RAW!$N$2-Online_RAW!N1330</f>
        <v>144.10530769230991</v>
      </c>
      <c r="N1330" s="5">
        <f>Online_RAW!C1330*60</f>
        <v>144.9388695652176</v>
      </c>
      <c r="O1330" s="5">
        <f>MAX(0, Online_RAW!D1330*60)</f>
        <v>35.100260869565219</v>
      </c>
      <c r="P1330" s="5">
        <f>_xlfn.IFNA(VLOOKUP(A1330,Sampling!$D$7:$E$14,2,FALSE),0)</f>
        <v>0</v>
      </c>
      <c r="Q1330">
        <f>_xlfn.IFNA(VLOOKUP(A1330,Refill!$D$6:$G$8,2,FALSE),0)</f>
        <v>0</v>
      </c>
    </row>
    <row r="1331" spans="1:17" x14ac:dyDescent="0.25">
      <c r="A1331" s="5">
        <f>ROUND((Online_RAW!B1331-General!$B$10)*24,3)</f>
        <v>22.15</v>
      </c>
      <c r="B1331" s="5">
        <f>General!$B$12+Online_ANA!K1331/1000+Online_ANA!L1331/1000+Online_ANA!M1331/1000/General!$B$22-SUM($P$2:P1331)/1000/General!$B$24+SUM($Q$2:Q1331)/1000/General!$B$24</f>
        <v>1.2734850992188986</v>
      </c>
      <c r="C1331" s="5">
        <f>Online_RAW!K1331</f>
        <v>33.130000000000003</v>
      </c>
      <c r="D1331" s="5">
        <f>Online_RAW!J1331</f>
        <v>2.04</v>
      </c>
      <c r="E1331" s="5">
        <f>(1-F1331/100-G1331/100)/(1-C1331/100-D1331/100-General!$B$17/100)</f>
        <v>0.98991861248283253</v>
      </c>
      <c r="F1331" s="5">
        <f>N1331*General!$B$14/(N1331+O1331)+O1331*100/(N1331+O1331)</f>
        <v>36.219694245967375</v>
      </c>
      <c r="G1331" s="5">
        <f>N1331*General!$B$15/(N1331+O1331)</f>
        <v>3.2212275633349816E-2</v>
      </c>
      <c r="H1331" s="5">
        <f>(N1331+O1331)*(1/General!$B$20)*((F1331/100)-E1331*(C1331/100))*1000/B1331</f>
        <v>215.81747757549658</v>
      </c>
      <c r="I1331" s="5">
        <f>(N1331+O1331)*(1/General!$B$20)*((D1331/100)*E1331-(G1331/100))*1000/B1331</f>
        <v>125.26750271791548</v>
      </c>
      <c r="J1331" s="5">
        <f t="shared" si="20"/>
        <v>0.58043261428674053</v>
      </c>
      <c r="K1331" s="5">
        <f>MAX(Online_RAW!$L$2-Online_RAW!L1331,0)</f>
        <v>0</v>
      </c>
      <c r="L1331" s="5">
        <f>0.0039*(Online_RAW!M1331)</f>
        <v>60.817574999999998</v>
      </c>
      <c r="M1331" s="10">
        <f>Online_RAW!$N$2-Online_RAW!N1331</f>
        <v>144.6076013985994</v>
      </c>
      <c r="N1331" s="5">
        <f>Online_RAW!C1331*60</f>
        <v>144.8994545454546</v>
      </c>
      <c r="O1331" s="5">
        <f>MAX(0, Online_RAW!D1331*60)</f>
        <v>35.0312727272727</v>
      </c>
      <c r="P1331" s="5">
        <f>_xlfn.IFNA(VLOOKUP(A1331,Sampling!$D$7:$E$14,2,FALSE),0)</f>
        <v>0</v>
      </c>
      <c r="Q1331">
        <f>_xlfn.IFNA(VLOOKUP(A1331,Refill!$D$6:$G$8,2,FALSE),0)</f>
        <v>0</v>
      </c>
    </row>
    <row r="1332" spans="1:17" x14ac:dyDescent="0.25">
      <c r="A1332" s="5">
        <f>ROUND((Online_RAW!B1332-General!$B$10)*24,3)</f>
        <v>22.167000000000002</v>
      </c>
      <c r="B1332" s="5">
        <f>General!$B$12+Online_ANA!K1332/1000+Online_ANA!L1332/1000+Online_ANA!M1332/1000/General!$B$22-SUM($P$2:P1332)/1000/General!$B$24+SUM($Q$2:Q1332)/1000/General!$B$24</f>
        <v>1.2739148227064221</v>
      </c>
      <c r="C1332" s="5">
        <f>Online_RAW!K1332</f>
        <v>33.187142857142902</v>
      </c>
      <c r="D1332" s="5">
        <f>Online_RAW!J1332</f>
        <v>2.0350000000000001</v>
      </c>
      <c r="E1332" s="5">
        <f>(1-F1332/100-G1332/100)/(1-C1332/100-D1332/100-General!$B$17/100)</f>
        <v>0.99140261918449935</v>
      </c>
      <c r="F1332" s="5">
        <f>N1332*General!$B$14/(N1332+O1332)+O1332*100/(N1332+O1332)</f>
        <v>36.17580060642112</v>
      </c>
      <c r="G1332" s="5">
        <f>N1332*General!$B$15/(N1332+O1332)</f>
        <v>3.2234444138171156E-2</v>
      </c>
      <c r="H1332" s="5">
        <f>(N1332+O1332)*(1/General!$B$20)*((F1332/100)-E1332*(C1332/100))*1000/B1332</f>
        <v>206.17769956207567</v>
      </c>
      <c r="I1332" s="5">
        <f>(N1332+O1332)*(1/General!$B$20)*((D1332/100)*E1332-(G1332/100))*1000/B1332</f>
        <v>125.02163918373088</v>
      </c>
      <c r="J1332" s="5">
        <f t="shared" si="20"/>
        <v>0.60637808768493684</v>
      </c>
      <c r="K1332" s="5">
        <f>MAX(Online_RAW!$L$2-Online_RAW!L1332,0)</f>
        <v>0</v>
      </c>
      <c r="L1332" s="5">
        <f>0.0039*(Online_RAW!M1332)</f>
        <v>60.817574999999998</v>
      </c>
      <c r="M1332" s="10">
        <f>Online_RAW!$N$2-Online_RAW!N1332</f>
        <v>145.07600000000002</v>
      </c>
      <c r="N1332" s="5">
        <f>Online_RAW!C1332*60</f>
        <v>144.9057391304346</v>
      </c>
      <c r="O1332" s="5">
        <f>MAX(0, Online_RAW!D1332*60)</f>
        <v>34.909043478260877</v>
      </c>
      <c r="P1332" s="5">
        <f>_xlfn.IFNA(VLOOKUP(A1332,Sampling!$D$7:$E$14,2,FALSE),0)</f>
        <v>0</v>
      </c>
      <c r="Q1332">
        <f>_xlfn.IFNA(VLOOKUP(A1332,Refill!$D$6:$G$8,2,FALSE),0)</f>
        <v>0</v>
      </c>
    </row>
    <row r="1333" spans="1:17" x14ac:dyDescent="0.25">
      <c r="A1333" s="5">
        <f>ROUND((Online_RAW!B1333-General!$B$10)*24,3)</f>
        <v>22.183</v>
      </c>
      <c r="B1333" s="5">
        <f>General!$B$12+Online_ANA!K1333/1000+Online_ANA!L1333/1000+Online_ANA!M1333/1000/General!$B$22-SUM($P$2:P1333)/1000/General!$B$24+SUM($Q$2:Q1333)/1000/General!$B$24</f>
        <v>1.2745199267567249</v>
      </c>
      <c r="C1333" s="5">
        <f>Online_RAW!K1333</f>
        <v>33.25</v>
      </c>
      <c r="D1333" s="5">
        <f>Online_RAW!J1333</f>
        <v>2.04</v>
      </c>
      <c r="E1333" s="5">
        <f>(1-F1333/100-G1333/100)/(1-C1333/100-D1333/100-General!$B$17/100)</f>
        <v>0.98979250682278219</v>
      </c>
      <c r="F1333" s="5">
        <f>N1333*General!$B$14/(N1333+O1333)+O1333*100/(N1333+O1333)</f>
        <v>36.346654333034209</v>
      </c>
      <c r="G1333" s="5">
        <f>N1333*General!$B$15/(N1333+O1333)</f>
        <v>3.2148154377255454E-2</v>
      </c>
      <c r="H1333" s="5">
        <f>(N1333+O1333)*(1/General!$B$20)*((F1333/100)-E1333*(C1333/100))*1000/B1333</f>
        <v>216.41419500857873</v>
      </c>
      <c r="I1333" s="5">
        <f>(N1333+O1333)*(1/General!$B$20)*((D1333/100)*E1333-(G1333/100))*1000/B1333</f>
        <v>125.14973603522165</v>
      </c>
      <c r="J1333" s="5">
        <f t="shared" si="20"/>
        <v>0.57828801863140578</v>
      </c>
      <c r="K1333" s="5">
        <f>MAX(Online_RAW!$L$2-Online_RAW!L1333,0)</f>
        <v>0</v>
      </c>
      <c r="L1333" s="5">
        <f>0.0039*(Online_RAW!M1333)</f>
        <v>60.976499999999994</v>
      </c>
      <c r="M1333" s="10">
        <f>Online_RAW!$N$2-Online_RAW!N1333</f>
        <v>145.56233516483007</v>
      </c>
      <c r="N1333" s="5">
        <f>Online_RAW!C1333*60</f>
        <v>144.60652173913019</v>
      </c>
      <c r="O1333" s="5">
        <f>MAX(0, Online_RAW!D1333*60)</f>
        <v>35.318608695652202</v>
      </c>
      <c r="P1333" s="5">
        <f>_xlfn.IFNA(VLOOKUP(A1333,Sampling!$D$7:$E$14,2,FALSE),0)</f>
        <v>0</v>
      </c>
      <c r="Q1333">
        <f>_xlfn.IFNA(VLOOKUP(A1333,Refill!$D$6:$G$8,2,FALSE),0)</f>
        <v>0</v>
      </c>
    </row>
    <row r="1334" spans="1:17" x14ac:dyDescent="0.25">
      <c r="A1334" s="5">
        <f>ROUND((Online_RAW!B1334-General!$B$10)*24,3)</f>
        <v>22.2</v>
      </c>
      <c r="B1334" s="5">
        <f>General!$B$12+Online_ANA!K1334/1000+Online_ANA!L1334/1000+Online_ANA!M1334/1000/General!$B$22-SUM($P$2:P1334)/1000/General!$B$24+SUM($Q$2:Q1334)/1000/General!$B$24</f>
        <v>1.2751581314749452</v>
      </c>
      <c r="C1334" s="5">
        <f>Online_RAW!K1334</f>
        <v>33.274999999999999</v>
      </c>
      <c r="D1334" s="5">
        <f>Online_RAW!J1334</f>
        <v>2.04</v>
      </c>
      <c r="E1334" s="5">
        <f>(1-F1334/100-G1334/100)/(1-C1334/100-D1334/100-General!$B$17/100)</f>
        <v>0.98937280861303023</v>
      </c>
      <c r="F1334" s="5">
        <f>N1334*General!$B$14/(N1334+O1334)+O1334*100/(N1334+O1334)</f>
        <v>36.398391854276909</v>
      </c>
      <c r="G1334" s="5">
        <f>N1334*General!$B$15/(N1334+O1334)</f>
        <v>3.2122024316021763E-2</v>
      </c>
      <c r="H1334" s="5">
        <f>(N1334+O1334)*(1/General!$B$20)*((F1334/100)-E1334*(C1334/100))*1000/B1334</f>
        <v>219.09226788779799</v>
      </c>
      <c r="I1334" s="5">
        <f>(N1334+O1334)*(1/General!$B$20)*((D1334/100)*E1334-(G1334/100))*1000/B1334</f>
        <v>125.1536604089726</v>
      </c>
      <c r="J1334" s="5">
        <f t="shared" si="20"/>
        <v>0.57123723085045874</v>
      </c>
      <c r="K1334" s="5">
        <f>MAX(Online_RAW!$L$2-Online_RAW!L1334,0)</f>
        <v>0</v>
      </c>
      <c r="L1334" s="5">
        <f>0.0039*(Online_RAW!M1334)</f>
        <v>61.116899999999994</v>
      </c>
      <c r="M1334" s="10">
        <f>Online_RAW!$N$2-Online_RAW!N1334</f>
        <v>146.10494230769018</v>
      </c>
      <c r="N1334" s="5">
        <f>Online_RAW!C1334*60</f>
        <v>144.62628571428601</v>
      </c>
      <c r="O1334" s="5">
        <f>MAX(0, Online_RAW!D1334*60)</f>
        <v>35.469818181818162</v>
      </c>
      <c r="P1334" s="5">
        <f>_xlfn.IFNA(VLOOKUP(A1334,Sampling!$D$7:$E$14,2,FALSE),0)</f>
        <v>0</v>
      </c>
      <c r="Q1334">
        <f>_xlfn.IFNA(VLOOKUP(A1334,Refill!$D$6:$G$8,2,FALSE),0)</f>
        <v>0</v>
      </c>
    </row>
    <row r="1335" spans="1:17" x14ac:dyDescent="0.25">
      <c r="A1335" s="5">
        <f>ROUND((Online_RAW!B1335-General!$B$10)*24,3)</f>
        <v>22.216999999999999</v>
      </c>
      <c r="B1335" s="5">
        <f>General!$B$12+Online_ANA!K1335/1000+Online_ANA!L1335/1000+Online_ANA!M1335/1000/General!$B$22-SUM($P$2:P1335)/1000/General!$B$24+SUM($Q$2:Q1335)/1000/General!$B$24</f>
        <v>1.2755226829530275</v>
      </c>
      <c r="C1335" s="5">
        <f>Online_RAW!K1335</f>
        <v>33.274999999999999</v>
      </c>
      <c r="D1335" s="5">
        <f>Online_RAW!J1335</f>
        <v>2.0350000000000001</v>
      </c>
      <c r="E1335" s="5">
        <f>(1-F1335/100-G1335/100)/(1-C1335/100-D1335/100-General!$B$17/100)</f>
        <v>0.98974953386453357</v>
      </c>
      <c r="F1335" s="5">
        <f>N1335*General!$B$14/(N1335+O1335)+O1335*100/(N1335+O1335)</f>
        <v>36.369222908041493</v>
      </c>
      <c r="G1335" s="5">
        <f>N1335*General!$B$15/(N1335+O1335)</f>
        <v>3.2136756107049747E-2</v>
      </c>
      <c r="H1335" s="5">
        <f>(N1335+O1335)*(1/General!$B$20)*((F1335/100)-E1335*(C1335/100))*1000/B1335</f>
        <v>215.93472638807424</v>
      </c>
      <c r="I1335" s="5">
        <f>(N1335+O1335)*(1/General!$B$20)*((D1335/100)*E1335-(G1335/100))*1000/B1335</f>
        <v>124.58373363398111</v>
      </c>
      <c r="J1335" s="5">
        <f t="shared" si="20"/>
        <v>0.57695089492035356</v>
      </c>
      <c r="K1335" s="5">
        <f>MAX(Online_RAW!$L$2-Online_RAW!L1335,0)</f>
        <v>0</v>
      </c>
      <c r="L1335" s="5">
        <f>0.0039*(Online_RAW!M1335)</f>
        <v>61.116899999999994</v>
      </c>
      <c r="M1335" s="10">
        <f>Online_RAW!$N$2-Online_RAW!N1335</f>
        <v>146.50230341879978</v>
      </c>
      <c r="N1335" s="5">
        <f>Online_RAW!C1335*60</f>
        <v>144.3798260869566</v>
      </c>
      <c r="O1335" s="5">
        <f>MAX(0, Online_RAW!D1335*60)</f>
        <v>35.32695652173912</v>
      </c>
      <c r="P1335" s="5">
        <f>_xlfn.IFNA(VLOOKUP(A1335,Sampling!$D$7:$E$14,2,FALSE),0)</f>
        <v>0</v>
      </c>
      <c r="Q1335">
        <f>_xlfn.IFNA(VLOOKUP(A1335,Refill!$D$6:$G$8,2,FALSE),0)</f>
        <v>0</v>
      </c>
    </row>
    <row r="1336" spans="1:17" x14ac:dyDescent="0.25">
      <c r="A1336" s="5">
        <f>ROUND((Online_RAW!B1336-General!$B$10)*24,3)</f>
        <v>22.233000000000001</v>
      </c>
      <c r="B1336" s="5">
        <f>General!$B$12+Online_ANA!K1336/1000+Online_ANA!L1336/1000+Online_ANA!M1336/1000/General!$B$22-SUM($P$2:P1336)/1000/General!$B$24+SUM($Q$2:Q1336)/1000/General!$B$24</f>
        <v>1.2761175885144678</v>
      </c>
      <c r="C1336" s="5">
        <f>Online_RAW!K1336</f>
        <v>33.295000000000002</v>
      </c>
      <c r="D1336" s="5">
        <f>Online_RAW!J1336</f>
        <v>2.0459999999999998</v>
      </c>
      <c r="E1336" s="5">
        <f>(1-F1336/100-G1336/100)/(1-C1336/100-D1336/100-General!$B$17/100)</f>
        <v>0.98402969601356116</v>
      </c>
      <c r="F1336" s="5">
        <f>N1336*General!$B$14/(N1336+O1336)+O1336*100/(N1336+O1336)</f>
        <v>36.767470344426854</v>
      </c>
      <c r="G1336" s="5">
        <f>N1336*General!$B$15/(N1336+O1336)</f>
        <v>3.1935621038168258E-2</v>
      </c>
      <c r="H1336" s="5">
        <f>(N1336+O1336)*(1/General!$B$20)*((F1336/100)-E1336*(C1336/100))*1000/B1336</f>
        <v>252.30670673352026</v>
      </c>
      <c r="I1336" s="5">
        <f>(N1336+O1336)*(1/General!$B$20)*((D1336/100)*E1336-(G1336/100))*1000/B1336</f>
        <v>124.8483008350297</v>
      </c>
      <c r="J1336" s="5">
        <f t="shared" si="20"/>
        <v>0.49482751549244869</v>
      </c>
      <c r="K1336" s="5">
        <f>MAX(Online_RAW!$L$2-Online_RAW!L1336,0)</f>
        <v>0</v>
      </c>
      <c r="L1336" s="5">
        <f>0.0039*(Online_RAW!M1336)</f>
        <v>61.287524999999995</v>
      </c>
      <c r="M1336" s="10">
        <f>Online_RAW!$N$2-Online_RAW!N1336</f>
        <v>146.96476923076989</v>
      </c>
      <c r="N1336" s="5">
        <f>Online_RAW!C1336*60</f>
        <v>143.8925454545454</v>
      </c>
      <c r="O1336" s="5">
        <f>MAX(0, Online_RAW!D1336*60)</f>
        <v>36.335727272727304</v>
      </c>
      <c r="P1336" s="5">
        <f>_xlfn.IFNA(VLOOKUP(A1336,Sampling!$D$7:$E$14,2,FALSE),0)</f>
        <v>0</v>
      </c>
      <c r="Q1336">
        <f>_xlfn.IFNA(VLOOKUP(A1336,Refill!$D$6:$G$8,2,FALSE),0)</f>
        <v>0</v>
      </c>
    </row>
    <row r="1337" spans="1:17" x14ac:dyDescent="0.25">
      <c r="A1337" s="5">
        <f>ROUND((Online_RAW!B1337-General!$B$10)*24,3)</f>
        <v>22.25</v>
      </c>
      <c r="B1337" s="5">
        <f>General!$B$12+Online_ANA!K1337/1000+Online_ANA!L1337/1000+Online_ANA!M1337/1000/General!$B$22-SUM($P$2:P1337)/1000/General!$B$24+SUM($Q$2:Q1337)/1000/General!$B$24</f>
        <v>1.2767450825452837</v>
      </c>
      <c r="C1337" s="5">
        <f>Online_RAW!K1337</f>
        <v>33.417692307692299</v>
      </c>
      <c r="D1337" s="5">
        <f>Online_RAW!J1337</f>
        <v>2.06</v>
      </c>
      <c r="E1337" s="5">
        <f>(1-F1337/100-G1337/100)/(1-C1337/100-D1337/100-General!$B$17/100)</f>
        <v>0.98764378605877157</v>
      </c>
      <c r="F1337" s="5">
        <f>N1337*General!$B$14/(N1337+O1337)+O1337*100/(N1337+O1337)</f>
        <v>36.670304920003105</v>
      </c>
      <c r="G1337" s="5">
        <f>N1337*General!$B$15/(N1337+O1337)</f>
        <v>3.1984694484846914E-2</v>
      </c>
      <c r="H1337" s="5">
        <f>(N1337+O1337)*(1/General!$B$20)*((F1337/100)-E1337*(C1337/100))*1000/B1337</f>
        <v>230.19396356458506</v>
      </c>
      <c r="I1337" s="5">
        <f>(N1337+O1337)*(1/General!$B$20)*((D1337/100)*E1337-(G1337/100))*1000/B1337</f>
        <v>125.76018339003772</v>
      </c>
      <c r="J1337" s="5">
        <f t="shared" ref="J1337:J1400" si="21">I1337/H1337</f>
        <v>0.54632268128418338</v>
      </c>
      <c r="K1337" s="5">
        <f>MAX(Online_RAW!$L$2-Online_RAW!L1337,0)</f>
        <v>0</v>
      </c>
      <c r="L1337" s="5">
        <f>0.0039*(Online_RAW!M1337)</f>
        <v>61.480899999999863</v>
      </c>
      <c r="M1337" s="10">
        <f>Online_RAW!$N$2-Online_RAW!N1337</f>
        <v>147.43795897435939</v>
      </c>
      <c r="N1337" s="5">
        <f>Online_RAW!C1337*60</f>
        <v>143.70208695652201</v>
      </c>
      <c r="O1337" s="5">
        <f>MAX(0, Online_RAW!D1337*60)</f>
        <v>36.011478260869559</v>
      </c>
      <c r="P1337" s="5">
        <f>_xlfn.IFNA(VLOOKUP(A1337,Sampling!$D$7:$E$14,2,FALSE),0)</f>
        <v>0</v>
      </c>
      <c r="Q1337">
        <f>_xlfn.IFNA(VLOOKUP(A1337,Refill!$D$6:$G$8,2,FALSE),0)</f>
        <v>0</v>
      </c>
    </row>
    <row r="1338" spans="1:17" x14ac:dyDescent="0.25">
      <c r="A1338" s="5">
        <f>ROUND((Online_RAW!B1338-General!$B$10)*24,3)</f>
        <v>22.266999999999999</v>
      </c>
      <c r="B1338" s="5">
        <f>General!$B$12+Online_ANA!K1338/1000+Online_ANA!L1338/1000+Online_ANA!M1338/1000/General!$B$22-SUM($P$2:P1338)/1000/General!$B$24+SUM($Q$2:Q1338)/1000/General!$B$24</f>
        <v>1.2772785207278901</v>
      </c>
      <c r="C1338" s="5">
        <f>Online_RAW!K1338</f>
        <v>33.602222222222203</v>
      </c>
      <c r="D1338" s="5">
        <f>Online_RAW!J1338</f>
        <v>2.06</v>
      </c>
      <c r="E1338" s="5">
        <f>(1-F1338/100-G1338/100)/(1-C1338/100-D1338/100-General!$B$17/100)</f>
        <v>0.99242335472753584</v>
      </c>
      <c r="F1338" s="5">
        <f>N1338*General!$B$14/(N1338+O1338)+O1338*100/(N1338+O1338)</f>
        <v>36.547053751077883</v>
      </c>
      <c r="G1338" s="5">
        <f>N1338*General!$B$15/(N1338+O1338)</f>
        <v>3.2046942549960662E-2</v>
      </c>
      <c r="H1338" s="5">
        <f>(N1338+O1338)*(1/General!$B$20)*((F1338/100)-E1338*(C1338/100))*1000/B1338</f>
        <v>200.82131529000614</v>
      </c>
      <c r="I1338" s="5">
        <f>(N1338+O1338)*(1/General!$B$20)*((D1338/100)*E1338-(G1338/100))*1000/B1338</f>
        <v>126.31081347169867</v>
      </c>
      <c r="J1338" s="5">
        <f t="shared" si="21"/>
        <v>0.62897114924923769</v>
      </c>
      <c r="K1338" s="5">
        <f>MAX(Online_RAW!$L$2-Online_RAW!L1338,0)</f>
        <v>0</v>
      </c>
      <c r="L1338" s="5">
        <f>0.0039*(Online_RAW!M1338)</f>
        <v>61.480899999999863</v>
      </c>
      <c r="M1338" s="10">
        <f>Online_RAW!$N$2-Online_RAW!N1338</f>
        <v>148.01940659340016</v>
      </c>
      <c r="N1338" s="5">
        <f>Online_RAW!C1338*60</f>
        <v>143.9692173913044</v>
      </c>
      <c r="O1338" s="5">
        <f>MAX(0, Online_RAW!D1338*60)</f>
        <v>35.728695652173897</v>
      </c>
      <c r="P1338" s="5">
        <f>_xlfn.IFNA(VLOOKUP(A1338,Sampling!$D$7:$E$14,2,FALSE),0)</f>
        <v>0</v>
      </c>
      <c r="Q1338">
        <f>_xlfn.IFNA(VLOOKUP(A1338,Refill!$D$6:$G$8,2,FALSE),0)</f>
        <v>0</v>
      </c>
    </row>
    <row r="1339" spans="1:17" x14ac:dyDescent="0.25">
      <c r="A1339" s="5">
        <f>ROUND((Online_RAW!B1339-General!$B$10)*24,3)</f>
        <v>22.283000000000001</v>
      </c>
      <c r="B1339" s="5">
        <f>General!$B$12+Online_ANA!K1339/1000+Online_ANA!L1339/1000+Online_ANA!M1339/1000/General!$B$22-SUM($P$2:P1339)/1000/General!$B$24+SUM($Q$2:Q1339)/1000/General!$B$24</f>
        <v>1.2777451224048897</v>
      </c>
      <c r="C1339" s="5">
        <f>Online_RAW!K1339</f>
        <v>33.646666666666697</v>
      </c>
      <c r="D1339" s="5">
        <f>Online_RAW!J1339</f>
        <v>2.0699999999999998</v>
      </c>
      <c r="E1339" s="5">
        <f>(1-F1339/100-G1339/100)/(1-C1339/100-D1339/100-General!$B$17/100)</f>
        <v>0.99346150904708619</v>
      </c>
      <c r="F1339" s="5">
        <f>N1339*General!$B$14/(N1339+O1339)+O1339*100/(N1339+O1339)</f>
        <v>36.53479267803182</v>
      </c>
      <c r="G1339" s="5">
        <f>N1339*General!$B$15/(N1339+O1339)</f>
        <v>3.2053135011095045E-2</v>
      </c>
      <c r="H1339" s="5">
        <f>(N1339+O1339)*(1/General!$B$20)*((F1339/100)-E1339*(C1339/100))*1000/B1339</f>
        <v>195.40792685228931</v>
      </c>
      <c r="I1339" s="5">
        <f>(N1339+O1339)*(1/General!$B$20)*((D1339/100)*E1339-(G1339/100))*1000/B1339</f>
        <v>127.27488777070397</v>
      </c>
      <c r="J1339" s="5">
        <f t="shared" si="21"/>
        <v>0.65132919539600997</v>
      </c>
      <c r="K1339" s="5">
        <f>MAX(Online_RAW!$L$2-Online_RAW!L1339,0)</f>
        <v>0</v>
      </c>
      <c r="L1339" s="5">
        <f>0.0039*(Online_RAW!M1339)</f>
        <v>61.589774999999996</v>
      </c>
      <c r="M1339" s="10">
        <f>Online_RAW!$N$2-Online_RAW!N1339</f>
        <v>148.4093286713296</v>
      </c>
      <c r="N1339" s="5">
        <f>Online_RAW!C1339*60</f>
        <v>144.28390909090919</v>
      </c>
      <c r="O1339" s="5">
        <f>MAX(0, Online_RAW!D1339*60)</f>
        <v>35.771999999999998</v>
      </c>
      <c r="P1339" s="5">
        <f>_xlfn.IFNA(VLOOKUP(A1339,Sampling!$D$7:$E$14,2,FALSE),0)</f>
        <v>0</v>
      </c>
      <c r="Q1339">
        <f>_xlfn.IFNA(VLOOKUP(A1339,Refill!$D$6:$G$8,2,FALSE),0)</f>
        <v>0</v>
      </c>
    </row>
    <row r="1340" spans="1:17" x14ac:dyDescent="0.25">
      <c r="A1340" s="5">
        <f>ROUND((Online_RAW!B1340-General!$B$10)*24,3)</f>
        <v>22.3</v>
      </c>
      <c r="B1340" s="5">
        <f>General!$B$12+Online_ANA!K1340/1000+Online_ANA!L1340/1000+Online_ANA!M1340/1000/General!$B$22-SUM($P$2:P1340)/1000/General!$B$24+SUM($Q$2:Q1340)/1000/General!$B$24</f>
        <v>1.2783280262879269</v>
      </c>
      <c r="C1340" s="5">
        <f>Online_RAW!K1340</f>
        <v>33.5327272727273</v>
      </c>
      <c r="D1340" s="5">
        <f>Online_RAW!J1340</f>
        <v>2.0649999999999999</v>
      </c>
      <c r="E1340" s="5">
        <f>(1-F1340/100-G1340/100)/(1-C1340/100-D1340/100-General!$B$17/100)</f>
        <v>0.98320795432373109</v>
      </c>
      <c r="F1340" s="5">
        <f>N1340*General!$B$14/(N1340+O1340)+O1340*100/(N1340+O1340)</f>
        <v>37.072818291813824</v>
      </c>
      <c r="G1340" s="5">
        <f>N1340*General!$B$15/(N1340+O1340)</f>
        <v>3.1781404903124331E-2</v>
      </c>
      <c r="H1340" s="5">
        <f>(N1340+O1340)*(1/General!$B$20)*((F1340/100)-E1340*(C1340/100))*1000/B1340</f>
        <v>258.42766945737861</v>
      </c>
      <c r="I1340" s="5">
        <f>(N1340+O1340)*(1/General!$B$20)*((D1340/100)*E1340-(G1340/100))*1000/B1340</f>
        <v>125.8729953173541</v>
      </c>
      <c r="J1340" s="5">
        <f t="shared" si="21"/>
        <v>0.48707243919217325</v>
      </c>
      <c r="K1340" s="5">
        <f>MAX(Online_RAW!$L$2-Online_RAW!L1340,0)</f>
        <v>0</v>
      </c>
      <c r="L1340" s="5">
        <f>0.0039*(Online_RAW!M1340)</f>
        <v>61.727249999999998</v>
      </c>
      <c r="M1340" s="10">
        <f>Online_RAW!$N$2-Online_RAW!N1340</f>
        <v>148.89484615384026</v>
      </c>
      <c r="N1340" s="5">
        <f>Online_RAW!C1340*60</f>
        <v>143.3817391304346</v>
      </c>
      <c r="O1340" s="5">
        <f>MAX(0, Online_RAW!D1340*60)</f>
        <v>37.078173913043457</v>
      </c>
      <c r="P1340" s="5">
        <f>_xlfn.IFNA(VLOOKUP(A1340,Sampling!$D$7:$E$14,2,FALSE),0)</f>
        <v>0</v>
      </c>
      <c r="Q1340">
        <f>_xlfn.IFNA(VLOOKUP(A1340,Refill!$D$6:$G$8,2,FALSE),0)</f>
        <v>0</v>
      </c>
    </row>
    <row r="1341" spans="1:17" x14ac:dyDescent="0.25">
      <c r="A1341" s="5">
        <f>ROUND((Online_RAW!B1341-General!$B$10)*24,3)</f>
        <v>22.317</v>
      </c>
      <c r="B1341" s="5">
        <f>General!$B$12+Online_ANA!K1341/1000+Online_ANA!L1341/1000+Online_ANA!M1341/1000/General!$B$22-SUM($P$2:P1341)/1000/General!$B$24+SUM($Q$2:Q1341)/1000/General!$B$24</f>
        <v>1.2789051507409994</v>
      </c>
      <c r="C1341" s="5">
        <f>Online_RAW!K1341</f>
        <v>33.607500000000002</v>
      </c>
      <c r="D1341" s="5">
        <f>Online_RAW!J1341</f>
        <v>2.0699999999999998</v>
      </c>
      <c r="E1341" s="5">
        <f>(1-F1341/100-G1341/100)/(1-C1341/100-D1341/100-General!$B$17/100)</f>
        <v>0.98700759177798836</v>
      </c>
      <c r="F1341" s="5">
        <f>N1341*General!$B$14/(N1341+O1341)+O1341*100/(N1341+O1341)</f>
        <v>36.908410331229945</v>
      </c>
      <c r="G1341" s="5">
        <f>N1341*General!$B$15/(N1341+O1341)</f>
        <v>3.1864439226651546E-2</v>
      </c>
      <c r="H1341" s="5">
        <f>(N1341+O1341)*(1/General!$B$20)*((F1341/100)-E1341*(C1341/100))*1000/B1341</f>
        <v>234.53114927233341</v>
      </c>
      <c r="I1341" s="5">
        <f>(N1341+O1341)*(1/General!$B$20)*((D1341/100)*E1341-(G1341/100))*1000/B1341</f>
        <v>126.20523827235326</v>
      </c>
      <c r="J1341" s="5">
        <f t="shared" si="21"/>
        <v>0.53811716978287594</v>
      </c>
      <c r="K1341" s="5">
        <f>MAX(Online_RAW!$L$2-Online_RAW!L1341,0)</f>
        <v>0</v>
      </c>
      <c r="L1341" s="5">
        <f>0.0039*(Online_RAW!M1341)</f>
        <v>61.852049999999998</v>
      </c>
      <c r="M1341" s="10">
        <f>Online_RAW!$N$2-Online_RAW!N1341</f>
        <v>149.38787980768939</v>
      </c>
      <c r="N1341" s="5">
        <f>Online_RAW!C1341*60</f>
        <v>143.2904347826088</v>
      </c>
      <c r="O1341" s="5">
        <f>MAX(0, Online_RAW!D1341*60)</f>
        <v>36.5846086956522</v>
      </c>
      <c r="P1341" s="5">
        <f>_xlfn.IFNA(VLOOKUP(A1341,Sampling!$D$7:$E$14,2,FALSE),0)</f>
        <v>0</v>
      </c>
      <c r="Q1341">
        <f>_xlfn.IFNA(VLOOKUP(A1341,Refill!$D$6:$G$8,2,FALSE),0)</f>
        <v>0</v>
      </c>
    </row>
    <row r="1342" spans="1:17" x14ac:dyDescent="0.25">
      <c r="A1342" s="5">
        <f>ROUND((Online_RAW!B1342-General!$B$10)*24,3)</f>
        <v>22.332999999999998</v>
      </c>
      <c r="B1342" s="5">
        <f>General!$B$12+Online_ANA!K1342/1000+Online_ANA!L1342/1000+Online_ANA!M1342/1000/General!$B$22-SUM($P$2:P1342)/1000/General!$B$24+SUM($Q$2:Q1342)/1000/General!$B$24</f>
        <v>1.279458665114092</v>
      </c>
      <c r="C1342" s="5">
        <f>Online_RAW!K1342</f>
        <v>33.770000000000003</v>
      </c>
      <c r="D1342" s="5">
        <f>Online_RAW!J1342</f>
        <v>2.0766666666666702</v>
      </c>
      <c r="E1342" s="5">
        <f>(1-F1342/100-G1342/100)/(1-C1342/100-D1342/100-General!$B$17/100)</f>
        <v>0.9907351427675829</v>
      </c>
      <c r="F1342" s="5">
        <f>N1342*General!$B$14/(N1342+O1342)+O1342*100/(N1342+O1342)</f>
        <v>36.837821526081306</v>
      </c>
      <c r="G1342" s="5">
        <f>N1342*General!$B$15/(N1342+O1342)</f>
        <v>3.1900090138342781E-2</v>
      </c>
      <c r="H1342" s="5">
        <f>(N1342+O1342)*(1/General!$B$20)*((F1342/100)-E1342*(C1342/100))*1000/B1342</f>
        <v>211.86826308847756</v>
      </c>
      <c r="I1342" s="5">
        <f>(N1342+O1342)*(1/General!$B$20)*((D1342/100)*E1342-(G1342/100))*1000/B1342</f>
        <v>126.93978531489691</v>
      </c>
      <c r="J1342" s="5">
        <f t="shared" si="21"/>
        <v>0.59914488118442744</v>
      </c>
      <c r="K1342" s="5">
        <f>MAX(Online_RAW!$L$2-Online_RAW!L1342,0)</f>
        <v>0</v>
      </c>
      <c r="L1342" s="5">
        <f>0.0039*(Online_RAW!M1342)</f>
        <v>61.955399999999997</v>
      </c>
      <c r="M1342" s="10">
        <f>Online_RAW!$N$2-Online_RAW!N1342</f>
        <v>149.8785589743602</v>
      </c>
      <c r="N1342" s="5">
        <f>Online_RAW!C1342*60</f>
        <v>143.33008695652202</v>
      </c>
      <c r="O1342" s="5">
        <f>MAX(0, Online_RAW!D1342*60)</f>
        <v>36.393652173913026</v>
      </c>
      <c r="P1342" s="5">
        <f>_xlfn.IFNA(VLOOKUP(A1342,Sampling!$D$7:$E$14,2,FALSE),0)</f>
        <v>0</v>
      </c>
      <c r="Q1342">
        <f>_xlfn.IFNA(VLOOKUP(A1342,Refill!$D$6:$G$8,2,FALSE),0)</f>
        <v>0</v>
      </c>
    </row>
    <row r="1343" spans="1:17" x14ac:dyDescent="0.25">
      <c r="A1343" s="5">
        <f>ROUND((Online_RAW!B1343-General!$B$10)*24,3)</f>
        <v>22.35</v>
      </c>
      <c r="B1343" s="5">
        <f>General!$B$12+Online_ANA!K1343/1000+Online_ANA!L1343/1000+Online_ANA!M1343/1000/General!$B$22-SUM($P$2:P1343)/1000/General!$B$24+SUM($Q$2:Q1343)/1000/General!$B$24</f>
        <v>1.2800427634501188</v>
      </c>
      <c r="C1343" s="5">
        <f>Online_RAW!K1343</f>
        <v>33.844999999999999</v>
      </c>
      <c r="D1343" s="5">
        <f>Online_RAW!J1343</f>
        <v>2.08</v>
      </c>
      <c r="E1343" s="5">
        <f>(1-F1343/100-G1343/100)/(1-C1343/100-D1343/100-General!$B$17/100)</f>
        <v>0.99408250006205101</v>
      </c>
      <c r="F1343" s="5">
        <f>N1343*General!$B$14/(N1343+O1343)+O1343*100/(N1343+O1343)</f>
        <v>36.70232713786492</v>
      </c>
      <c r="G1343" s="5">
        <f>N1343*General!$B$15/(N1343+O1343)</f>
        <v>3.196852164754297E-2</v>
      </c>
      <c r="H1343" s="5">
        <f>(N1343+O1343)*(1/General!$B$20)*((F1343/100)-E1343*(C1343/100))*1000/B1343</f>
        <v>191.6152199098228</v>
      </c>
      <c r="I1343" s="5">
        <f>(N1343+O1343)*(1/General!$B$20)*((D1343/100)*E1343-(G1343/100))*1000/B1343</f>
        <v>127.57551585252851</v>
      </c>
      <c r="J1343" s="5">
        <f t="shared" si="21"/>
        <v>0.66579009701091385</v>
      </c>
      <c r="K1343" s="5">
        <f>MAX(Online_RAW!$L$2-Online_RAW!L1343,0)</f>
        <v>0</v>
      </c>
      <c r="L1343" s="5">
        <f>0.0039*(Online_RAW!M1343)</f>
        <v>62.058749999999996</v>
      </c>
      <c r="M1343" s="10">
        <f>Online_RAW!$N$2-Online_RAW!N1343</f>
        <v>150.4025746606294</v>
      </c>
      <c r="N1343" s="5">
        <f>Online_RAW!C1343*60</f>
        <v>143.6994285714288</v>
      </c>
      <c r="O1343" s="5">
        <f>MAX(0, Online_RAW!D1343*60)</f>
        <v>36.101727272727302</v>
      </c>
      <c r="P1343" s="5">
        <f>_xlfn.IFNA(VLOOKUP(A1343,Sampling!$D$7:$E$14,2,FALSE),0)</f>
        <v>0</v>
      </c>
      <c r="Q1343">
        <f>_xlfn.IFNA(VLOOKUP(A1343,Refill!$D$6:$G$8,2,FALSE),0)</f>
        <v>0</v>
      </c>
    </row>
    <row r="1344" spans="1:17" x14ac:dyDescent="0.25">
      <c r="A1344" s="5">
        <f>ROUND((Online_RAW!B1344-General!$B$10)*24,3)</f>
        <v>22.367000000000001</v>
      </c>
      <c r="B1344" s="5">
        <f>General!$B$12+Online_ANA!K1344/1000+Online_ANA!L1344/1000+Online_ANA!M1344/1000/General!$B$22-SUM($P$2:P1344)/1000/General!$B$24+SUM($Q$2:Q1344)/1000/General!$B$24</f>
        <v>1.2805605201599635</v>
      </c>
      <c r="C1344" s="5">
        <f>Online_RAW!K1344</f>
        <v>33.8188888888889</v>
      </c>
      <c r="D1344" s="5">
        <f>Online_RAW!J1344</f>
        <v>2.08</v>
      </c>
      <c r="E1344" s="5">
        <f>(1-F1344/100-G1344/100)/(1-C1344/100-D1344/100-General!$B$17/100)</f>
        <v>0.99006474638388564</v>
      </c>
      <c r="F1344" s="5">
        <f>N1344*General!$B$14/(N1344+O1344)+O1344*100/(N1344+O1344)</f>
        <v>36.932290706299</v>
      </c>
      <c r="G1344" s="5">
        <f>N1344*General!$B$15/(N1344+O1344)</f>
        <v>3.1852378431162121E-2</v>
      </c>
      <c r="H1344" s="5">
        <f>(N1344+O1344)*(1/General!$B$20)*((F1344/100)-E1344*(C1344/100))*1000/B1344</f>
        <v>216.31621848683758</v>
      </c>
      <c r="I1344" s="5">
        <f>(N1344+O1344)*(1/General!$B$20)*((D1344/100)*E1344-(G1344/100))*1000/B1344</f>
        <v>127.14592934718432</v>
      </c>
      <c r="J1344" s="5">
        <f t="shared" si="21"/>
        <v>0.58777806970086666</v>
      </c>
      <c r="K1344" s="5">
        <f>MAX(Online_RAW!$L$2-Online_RAW!L1344,0)</f>
        <v>0</v>
      </c>
      <c r="L1344" s="5">
        <f>0.0039*(Online_RAW!M1344)</f>
        <v>62.171199999999864</v>
      </c>
      <c r="M1344" s="10">
        <f>Online_RAW!$N$2-Online_RAW!N1344</f>
        <v>150.84435897436015</v>
      </c>
      <c r="N1344" s="5">
        <f>Online_RAW!C1344*60</f>
        <v>143.3331818181816</v>
      </c>
      <c r="O1344" s="5">
        <f>MAX(0, Online_RAW!D1344*60)</f>
        <v>36.663652173913022</v>
      </c>
      <c r="P1344" s="5">
        <f>_xlfn.IFNA(VLOOKUP(A1344,Sampling!$D$7:$E$14,2,FALSE),0)</f>
        <v>0</v>
      </c>
      <c r="Q1344">
        <f>_xlfn.IFNA(VLOOKUP(A1344,Refill!$D$6:$G$8,2,FALSE),0)</f>
        <v>0</v>
      </c>
    </row>
    <row r="1345" spans="1:17" x14ac:dyDescent="0.25">
      <c r="A1345" s="5">
        <f>ROUND((Online_RAW!B1345-General!$B$10)*24,3)</f>
        <v>22.382999999999999</v>
      </c>
      <c r="B1345" s="5">
        <f>General!$B$12+Online_ANA!K1345/1000+Online_ANA!L1345/1000+Online_ANA!M1345/1000/General!$B$22-SUM($P$2:P1345)/1000/General!$B$24+SUM($Q$2:Q1345)/1000/General!$B$24</f>
        <v>1.2811649461538441</v>
      </c>
      <c r="C1345" s="5">
        <f>Online_RAW!K1345</f>
        <v>33.734285714285697</v>
      </c>
      <c r="D1345" s="5">
        <f>Online_RAW!J1345</f>
        <v>2.09</v>
      </c>
      <c r="E1345" s="5">
        <f>(1-F1345/100-G1345/100)/(1-C1345/100-D1345/100-General!$B$17/100)</f>
        <v>0.98333943083505182</v>
      </c>
      <c r="F1345" s="5">
        <f>N1345*General!$B$14/(N1345+O1345)+O1345*100/(N1345+O1345)</f>
        <v>37.287299967601207</v>
      </c>
      <c r="G1345" s="5">
        <f>N1345*General!$B$15/(N1345+O1345)</f>
        <v>3.1673080824443832E-2</v>
      </c>
      <c r="H1345" s="5">
        <f>(N1345+O1345)*(1/General!$B$20)*((F1345/100)-E1345*(C1345/100))*1000/B1345</f>
        <v>258.14491524482418</v>
      </c>
      <c r="I1345" s="5">
        <f>(N1345+O1345)*(1/General!$B$20)*((D1345/100)*E1345-(G1345/100))*1000/B1345</f>
        <v>126.93850493508222</v>
      </c>
      <c r="J1345" s="5">
        <f t="shared" si="21"/>
        <v>0.49173350873362726</v>
      </c>
      <c r="K1345" s="5">
        <f>MAX(Online_RAW!$L$2-Online_RAW!L1345,0)</f>
        <v>0</v>
      </c>
      <c r="L1345" s="5">
        <f>0.0039*(Online_RAW!M1345)</f>
        <v>62.2986</v>
      </c>
      <c r="M1345" s="10">
        <f>Online_RAW!$N$2-Online_RAW!N1345</f>
        <v>151.36431730768982</v>
      </c>
      <c r="N1345" s="5">
        <f>Online_RAW!C1345*60</f>
        <v>142.64072727272702</v>
      </c>
      <c r="O1345" s="5">
        <f>MAX(0, Online_RAW!D1345*60)</f>
        <v>37.50054545454546</v>
      </c>
      <c r="P1345" s="5">
        <f>_xlfn.IFNA(VLOOKUP(A1345,Sampling!$D$7:$E$14,2,FALSE),0)</f>
        <v>0</v>
      </c>
      <c r="Q1345">
        <f>_xlfn.IFNA(VLOOKUP(A1345,Refill!$D$6:$G$8,2,FALSE),0)</f>
        <v>0</v>
      </c>
    </row>
    <row r="1346" spans="1:17" x14ac:dyDescent="0.25">
      <c r="A1346" s="5">
        <f>ROUND((Online_RAW!B1346-General!$B$10)*24,3)</f>
        <v>22.4</v>
      </c>
      <c r="B1346" s="5">
        <f>General!$B$12+Online_ANA!K1346/1000+Online_ANA!L1346/1000+Online_ANA!M1346/1000/General!$B$22-SUM($P$2:P1346)/1000/General!$B$24+SUM($Q$2:Q1346)/1000/General!$B$24</f>
        <v>1.2817057869795319</v>
      </c>
      <c r="C1346" s="5">
        <f>Online_RAW!K1346</f>
        <v>33.854545454545502</v>
      </c>
      <c r="D1346" s="5">
        <f>Online_RAW!J1346</f>
        <v>2.09</v>
      </c>
      <c r="E1346" s="5">
        <f>(1-F1346/100-G1346/100)/(1-C1346/100-D1346/100-General!$B$17/100)</f>
        <v>0.98636326920563056</v>
      </c>
      <c r="F1346" s="5">
        <f>N1346*General!$B$14/(N1346+O1346)+O1346*100/(N1346+O1346)</f>
        <v>37.213133704735391</v>
      </c>
      <c r="G1346" s="5">
        <f>N1346*General!$B$15/(N1346+O1346)</f>
        <v>3.1710538532961928E-2</v>
      </c>
      <c r="H1346" s="5">
        <f>(N1346+O1346)*(1/General!$B$20)*((F1346/100)-E1346*(C1346/100))*1000/B1346</f>
        <v>239.11320982949007</v>
      </c>
      <c r="I1346" s="5">
        <f>(N1346+O1346)*(1/General!$B$20)*((D1346/100)*E1346-(G1346/100))*1000/B1346</f>
        <v>127.0463545638449</v>
      </c>
      <c r="J1346" s="5">
        <f t="shared" si="21"/>
        <v>0.5313230275083537</v>
      </c>
      <c r="K1346" s="5">
        <f>MAX(Online_RAW!$L$2-Online_RAW!L1346,0)</f>
        <v>0</v>
      </c>
      <c r="L1346" s="5">
        <f>0.0039*(Online_RAW!M1346)</f>
        <v>62.362949999999998</v>
      </c>
      <c r="M1346" s="10">
        <f>Online_RAW!$N$2-Online_RAW!N1346</f>
        <v>151.88369230768967</v>
      </c>
      <c r="N1346" s="5">
        <f>Online_RAW!C1346*60</f>
        <v>142.54852173913019</v>
      </c>
      <c r="O1346" s="5">
        <f>MAX(0, Online_RAW!D1346*60)</f>
        <v>37.263652173913023</v>
      </c>
      <c r="P1346" s="5">
        <f>_xlfn.IFNA(VLOOKUP(A1346,Sampling!$D$7:$E$14,2,FALSE),0)</f>
        <v>0</v>
      </c>
      <c r="Q1346">
        <f>_xlfn.IFNA(VLOOKUP(A1346,Refill!$D$6:$G$8,2,FALSE),0)</f>
        <v>0</v>
      </c>
    </row>
    <row r="1347" spans="1:17" x14ac:dyDescent="0.25">
      <c r="A1347" s="5">
        <f>ROUND((Online_RAW!B1347-General!$B$10)*24,3)</f>
        <v>22.417000000000002</v>
      </c>
      <c r="B1347" s="5">
        <f>General!$B$12+Online_ANA!K1347/1000+Online_ANA!L1347/1000+Online_ANA!M1347/1000/General!$B$22-SUM($P$2:P1347)/1000/General!$B$24+SUM($Q$2:Q1347)/1000/General!$B$24</f>
        <v>1.282314868066339</v>
      </c>
      <c r="C1347" s="5">
        <f>Online_RAW!K1347</f>
        <v>34.054000000000002</v>
      </c>
      <c r="D1347" s="5">
        <f>Online_RAW!J1347</f>
        <v>2.0966666666666698</v>
      </c>
      <c r="E1347" s="5">
        <f>(1-F1347/100-G1347/100)/(1-C1347/100-D1347/100-General!$B$17/100)</f>
        <v>0.99081732124292698</v>
      </c>
      <c r="F1347" s="5">
        <f>N1347*General!$B$14/(N1347+O1347)+O1347*100/(N1347+O1347)</f>
        <v>37.133943082953571</v>
      </c>
      <c r="G1347" s="5">
        <f>N1347*General!$B$15/(N1347+O1347)</f>
        <v>3.1750533796488095E-2</v>
      </c>
      <c r="H1347" s="5">
        <f>(N1347+O1347)*(1/General!$B$20)*((F1347/100)-E1347*(C1347/100))*1000/B1347</f>
        <v>212.57403220312372</v>
      </c>
      <c r="I1347" s="5">
        <f>(N1347+O1347)*(1/General!$B$20)*((D1347/100)*E1347-(G1347/100))*1000/B1347</f>
        <v>128.17557187906854</v>
      </c>
      <c r="J1347" s="5">
        <f t="shared" si="21"/>
        <v>0.60296909528719489</v>
      </c>
      <c r="K1347" s="5">
        <f>MAX(Online_RAW!$L$2-Online_RAW!L1347,0)</f>
        <v>0</v>
      </c>
      <c r="L1347" s="5">
        <f>0.0039*(Online_RAW!M1347)</f>
        <v>62.49165</v>
      </c>
      <c r="M1347" s="10">
        <f>Online_RAW!$N$2-Online_RAW!N1347</f>
        <v>152.40730769230959</v>
      </c>
      <c r="N1347" s="5">
        <f>Online_RAW!C1347*60</f>
        <v>142.9473913043478</v>
      </c>
      <c r="O1347" s="5">
        <f>MAX(0, Online_RAW!D1347*60)</f>
        <v>37.140782608695659</v>
      </c>
      <c r="P1347" s="5">
        <f>_xlfn.IFNA(VLOOKUP(A1347,Sampling!$D$7:$E$14,2,FALSE),0)</f>
        <v>0</v>
      </c>
      <c r="Q1347">
        <f>_xlfn.IFNA(VLOOKUP(A1347,Refill!$D$6:$G$8,2,FALSE),0)</f>
        <v>0</v>
      </c>
    </row>
    <row r="1348" spans="1:17" x14ac:dyDescent="0.25">
      <c r="A1348" s="5">
        <f>ROUND((Online_RAW!B1348-General!$B$10)*24,3)</f>
        <v>22.433</v>
      </c>
      <c r="B1348" s="5">
        <f>General!$B$12+Online_ANA!K1348/1000+Online_ANA!L1348/1000+Online_ANA!M1348/1000/General!$B$22-SUM($P$2:P1348)/1000/General!$B$24+SUM($Q$2:Q1348)/1000/General!$B$24</f>
        <v>1.2830279493954315</v>
      </c>
      <c r="C1348" s="5">
        <f>Online_RAW!K1348</f>
        <v>34.053333333333299</v>
      </c>
      <c r="D1348" s="5">
        <f>Online_RAW!J1348</f>
        <v>2.105</v>
      </c>
      <c r="E1348" s="5">
        <f>(1-F1348/100-G1348/100)/(1-C1348/100-D1348/100-General!$B$17/100)</f>
        <v>0.98922774895340504</v>
      </c>
      <c r="F1348" s="5">
        <f>N1348*General!$B$14/(N1348+O1348)+O1348*100/(N1348+O1348)</f>
        <v>37.242387267421215</v>
      </c>
      <c r="G1348" s="5">
        <f>N1348*General!$B$15/(N1348+O1348)</f>
        <v>3.1695764006352926E-2</v>
      </c>
      <c r="H1348" s="5">
        <f>(N1348+O1348)*(1/General!$B$20)*((F1348/100)-E1348*(C1348/100))*1000/B1348</f>
        <v>222.09488703450816</v>
      </c>
      <c r="I1348" s="5">
        <f>(N1348+O1348)*(1/General!$B$20)*((D1348/100)*E1348-(G1348/100))*1000/B1348</f>
        <v>128.07898431498185</v>
      </c>
      <c r="J1348" s="5">
        <f t="shared" si="21"/>
        <v>0.57668587523620696</v>
      </c>
      <c r="K1348" s="5">
        <f>MAX(Online_RAW!$L$2-Online_RAW!L1348,0)</f>
        <v>0</v>
      </c>
      <c r="L1348" s="5">
        <f>0.0039*(Online_RAW!M1348)</f>
        <v>62.747880000000002</v>
      </c>
      <c r="M1348" s="10">
        <f>Online_RAW!$N$2-Online_RAW!N1348</f>
        <v>152.90527564102013</v>
      </c>
      <c r="N1348" s="5">
        <f>Online_RAW!C1348*60</f>
        <v>142.3270909090908</v>
      </c>
      <c r="O1348" s="5">
        <f>MAX(0, Online_RAW!D1348*60)</f>
        <v>37.289454545454539</v>
      </c>
      <c r="P1348" s="5">
        <f>_xlfn.IFNA(VLOOKUP(A1348,Sampling!$D$7:$E$14,2,FALSE),0)</f>
        <v>0</v>
      </c>
      <c r="Q1348">
        <f>_xlfn.IFNA(VLOOKUP(A1348,Refill!$D$6:$G$8,2,FALSE),0)</f>
        <v>0</v>
      </c>
    </row>
    <row r="1349" spans="1:17" x14ac:dyDescent="0.25">
      <c r="A1349" s="5">
        <f>ROUND((Online_RAW!B1349-General!$B$10)*24,3)</f>
        <v>22.45</v>
      </c>
      <c r="B1349" s="5">
        <f>General!$B$12+Online_ANA!K1349/1000+Online_ANA!L1349/1000+Online_ANA!M1349/1000/General!$B$22-SUM($P$2:P1349)/1000/General!$B$24+SUM($Q$2:Q1349)/1000/General!$B$24</f>
        <v>1.2833258660621005</v>
      </c>
      <c r="C1349" s="5">
        <f>Online_RAW!K1349</f>
        <v>34.063333333333297</v>
      </c>
      <c r="D1349" s="5">
        <f>Online_RAW!J1349</f>
        <v>2.1150000000000002</v>
      </c>
      <c r="E1349" s="5">
        <f>(1-F1349/100-G1349/100)/(1-C1349/100-D1349/100-General!$B$17/100)</f>
        <v>0.98959614869164114</v>
      </c>
      <c r="F1349" s="5">
        <f>N1349*General!$B$14/(N1349+O1349)+O1349*100/(N1349+O1349)</f>
        <v>37.238817537945714</v>
      </c>
      <c r="G1349" s="5">
        <f>N1349*General!$B$15/(N1349+O1349)</f>
        <v>3.1697566900027417E-2</v>
      </c>
      <c r="H1349" s="5">
        <f>(N1349+O1349)*(1/General!$B$20)*((F1349/100)-E1349*(C1349/100))*1000/B1349</f>
        <v>221.00714012935106</v>
      </c>
      <c r="I1349" s="5">
        <f>(N1349+O1349)*(1/General!$B$20)*((D1349/100)*E1349-(G1349/100))*1000/B1349</f>
        <v>129.05889326078909</v>
      </c>
      <c r="J1349" s="5">
        <f t="shared" si="21"/>
        <v>0.58395802590474455</v>
      </c>
      <c r="K1349" s="5">
        <f>MAX(Online_RAW!$L$2-Online_RAW!L1349,0)</f>
        <v>0</v>
      </c>
      <c r="L1349" s="5">
        <f>0.0039*(Online_RAW!M1349)</f>
        <v>62.747880000000002</v>
      </c>
      <c r="M1349" s="10">
        <f>Online_RAW!$N$2-Online_RAW!N1349</f>
        <v>153.23000480768951</v>
      </c>
      <c r="N1349" s="5">
        <f>Online_RAW!C1349*60</f>
        <v>142.7149090909092</v>
      </c>
      <c r="O1349" s="5">
        <f>MAX(0, Online_RAW!D1349*60)</f>
        <v>37.380818181818164</v>
      </c>
      <c r="P1349" s="5">
        <f>_xlfn.IFNA(VLOOKUP(A1349,Sampling!$D$7:$E$14,2,FALSE),0)</f>
        <v>0</v>
      </c>
      <c r="Q1349">
        <f>_xlfn.IFNA(VLOOKUP(A1349,Refill!$D$6:$G$8,2,FALSE),0)</f>
        <v>0</v>
      </c>
    </row>
    <row r="1350" spans="1:17" x14ac:dyDescent="0.25">
      <c r="A1350" s="5">
        <f>ROUND((Online_RAW!B1350-General!$B$10)*24,3)</f>
        <v>22.466999999999999</v>
      </c>
      <c r="B1350" s="5">
        <f>General!$B$12+Online_ANA!K1350/1000+Online_ANA!L1350/1000+Online_ANA!M1350/1000/General!$B$22-SUM($P$2:P1350)/1000/General!$B$24+SUM($Q$2:Q1350)/1000/General!$B$24</f>
        <v>1.2840020455700272</v>
      </c>
      <c r="C1350" s="5">
        <f>Online_RAW!K1350</f>
        <v>34.155000000000001</v>
      </c>
      <c r="D1350" s="5">
        <f>Online_RAW!J1350</f>
        <v>2.11</v>
      </c>
      <c r="E1350" s="5">
        <f>(1-F1350/100-G1350/100)/(1-C1350/100-D1350/100-General!$B$17/100)</f>
        <v>0.98919055273672196</v>
      </c>
      <c r="F1350" s="5">
        <f>N1350*General!$B$14/(N1350+O1350)+O1350*100/(N1350+O1350)</f>
        <v>37.350314008784991</v>
      </c>
      <c r="G1350" s="5">
        <f>N1350*General!$B$15/(N1350+O1350)</f>
        <v>3.1641255551118692E-2</v>
      </c>
      <c r="H1350" s="5">
        <f>(N1350+O1350)*(1/General!$B$20)*((F1350/100)-E1350*(C1350/100))*1000/B1350</f>
        <v>223.32068811676004</v>
      </c>
      <c r="I1350" s="5">
        <f>(N1350+O1350)*(1/General!$B$20)*((D1350/100)*E1350-(G1350/100))*1000/B1350</f>
        <v>128.78261919015742</v>
      </c>
      <c r="J1350" s="5">
        <f t="shared" si="21"/>
        <v>0.57667124472957587</v>
      </c>
      <c r="K1350" s="5">
        <f>MAX(Online_RAW!$L$2-Online_RAW!L1350,0)</f>
        <v>0</v>
      </c>
      <c r="L1350" s="5">
        <f>0.0039*(Online_RAW!M1350)</f>
        <v>62.988899999999994</v>
      </c>
      <c r="M1350" s="10">
        <f>Online_RAW!$N$2-Online_RAW!N1350</f>
        <v>153.70432867132968</v>
      </c>
      <c r="N1350" s="5">
        <f>Online_RAW!C1350*60</f>
        <v>142.62899999999999</v>
      </c>
      <c r="O1350" s="5">
        <f>MAX(0, Online_RAW!D1350*60)</f>
        <v>37.678636363636379</v>
      </c>
      <c r="P1350" s="5">
        <f>_xlfn.IFNA(VLOOKUP(A1350,Sampling!$D$7:$E$14,2,FALSE),0)</f>
        <v>0</v>
      </c>
      <c r="Q1350">
        <f>_xlfn.IFNA(VLOOKUP(A1350,Refill!$D$6:$G$8,2,FALSE),0)</f>
        <v>0</v>
      </c>
    </row>
    <row r="1351" spans="1:17" x14ac:dyDescent="0.25">
      <c r="A1351" s="5">
        <f>ROUND((Online_RAW!B1351-General!$B$10)*24,3)</f>
        <v>22.483000000000001</v>
      </c>
      <c r="B1351" s="5">
        <f>General!$B$12+Online_ANA!K1351/1000+Online_ANA!L1351/1000+Online_ANA!M1351/1000/General!$B$22-SUM($P$2:P1351)/1000/General!$B$24+SUM($Q$2:Q1351)/1000/General!$B$24</f>
        <v>1.2846481648553301</v>
      </c>
      <c r="C1351" s="5">
        <f>Online_RAW!K1351</f>
        <v>34.072499999999998</v>
      </c>
      <c r="D1351" s="5">
        <f>Online_RAW!J1351</f>
        <v>2.12</v>
      </c>
      <c r="E1351" s="5">
        <f>(1-F1351/100-G1351/100)/(1-C1351/100-D1351/100-General!$B$17/100)</f>
        <v>0.98669898671764855</v>
      </c>
      <c r="F1351" s="5">
        <f>N1351*General!$B$14/(N1351+O1351)+O1351*100/(N1351+O1351)</f>
        <v>37.436543761403144</v>
      </c>
      <c r="G1351" s="5">
        <f>N1351*General!$B$15/(N1351+O1351)</f>
        <v>3.1597705171008517E-2</v>
      </c>
      <c r="H1351" s="5">
        <f>(N1351+O1351)*(1/General!$B$20)*((F1351/100)-E1351*(C1351/100))*1000/B1351</f>
        <v>238.57510721702778</v>
      </c>
      <c r="I1351" s="5">
        <f>(N1351+O1351)*(1/General!$B$20)*((D1351/100)*E1351-(G1351/100))*1000/B1351</f>
        <v>128.76138219812771</v>
      </c>
      <c r="J1351" s="5">
        <f t="shared" si="21"/>
        <v>0.53971004645088827</v>
      </c>
      <c r="K1351" s="5">
        <f>MAX(Online_RAW!$L$2-Online_RAW!L1351,0)</f>
        <v>0</v>
      </c>
      <c r="L1351" s="5">
        <f>0.0039*(Online_RAW!M1351)</f>
        <v>63.148799999999994</v>
      </c>
      <c r="M1351" s="10">
        <f>Online_RAW!$N$2-Online_RAW!N1351</f>
        <v>154.23430769230981</v>
      </c>
      <c r="N1351" s="5">
        <f>Online_RAW!C1351*60</f>
        <v>142.159043478261</v>
      </c>
      <c r="O1351" s="5">
        <f>MAX(0, Online_RAW!D1351*60)</f>
        <v>37.802181818181836</v>
      </c>
      <c r="P1351" s="5">
        <f>_xlfn.IFNA(VLOOKUP(A1351,Sampling!$D$7:$E$14,2,FALSE),0)</f>
        <v>0</v>
      </c>
      <c r="Q1351">
        <f>_xlfn.IFNA(VLOOKUP(A1351,Refill!$D$6:$G$8,2,FALSE),0)</f>
        <v>0</v>
      </c>
    </row>
    <row r="1352" spans="1:17" x14ac:dyDescent="0.25">
      <c r="A1352" s="5">
        <f>ROUND((Online_RAW!B1352-General!$B$10)*24,3)</f>
        <v>22.5</v>
      </c>
      <c r="B1352" s="5">
        <f>General!$B$12+Online_ANA!K1352/1000+Online_ANA!L1352/1000+Online_ANA!M1352/1000/General!$B$22-SUM($P$2:P1352)/1000/General!$B$24+SUM($Q$2:Q1352)/1000/General!$B$24</f>
        <v>1.2849947333098077</v>
      </c>
      <c r="C1352" s="5">
        <f>Online_RAW!K1352</f>
        <v>34.108888888888899</v>
      </c>
      <c r="D1352" s="5">
        <f>Online_RAW!J1352</f>
        <v>2.13</v>
      </c>
      <c r="E1352" s="5">
        <f>(1-F1352/100-G1352/100)/(1-C1352/100-D1352/100-General!$B$17/100)</f>
        <v>0.98397806605835325</v>
      </c>
      <c r="F1352" s="5">
        <f>N1352*General!$B$14/(N1352+O1352)+O1352*100/(N1352+O1352)</f>
        <v>37.654737432931519</v>
      </c>
      <c r="G1352" s="5">
        <f>N1352*General!$B$15/(N1352+O1352)</f>
        <v>3.1487506347004285E-2</v>
      </c>
      <c r="H1352" s="5">
        <f>(N1352+O1352)*(1/General!$B$20)*((F1352/100)-E1352*(C1352/100))*1000/B1352</f>
        <v>256.22566547589986</v>
      </c>
      <c r="I1352" s="5">
        <f>(N1352+O1352)*(1/General!$B$20)*((D1352/100)*E1352-(G1352/100))*1000/B1352</f>
        <v>129.25337579360607</v>
      </c>
      <c r="J1352" s="5">
        <f t="shared" si="21"/>
        <v>0.50445132244475888</v>
      </c>
      <c r="K1352" s="5">
        <f>MAX(Online_RAW!$L$2-Online_RAW!L1352,0)</f>
        <v>0</v>
      </c>
      <c r="L1352" s="5">
        <f>0.0039*(Online_RAW!M1352)</f>
        <v>63.148799999999994</v>
      </c>
      <c r="M1352" s="10">
        <f>Online_RAW!$N$2-Online_RAW!N1352</f>
        <v>154.61206730769027</v>
      </c>
      <c r="N1352" s="5">
        <f>Online_RAW!C1352*60</f>
        <v>141.95478260869561</v>
      </c>
      <c r="O1352" s="5">
        <f>MAX(0, Online_RAW!D1352*60)</f>
        <v>38.376782608695656</v>
      </c>
      <c r="P1352" s="5">
        <f>_xlfn.IFNA(VLOOKUP(A1352,Sampling!$D$7:$E$14,2,FALSE),0)</f>
        <v>0</v>
      </c>
      <c r="Q1352">
        <f>_xlfn.IFNA(VLOOKUP(A1352,Refill!$D$6:$G$8,2,FALSE),0)</f>
        <v>0</v>
      </c>
    </row>
    <row r="1353" spans="1:17" x14ac:dyDescent="0.25">
      <c r="A1353" s="5">
        <f>ROUND((Online_RAW!B1353-General!$B$10)*24,3)</f>
        <v>22.516999999999999</v>
      </c>
      <c r="B1353" s="5">
        <f>General!$B$12+Online_ANA!K1353/1000+Online_ANA!L1353/1000+Online_ANA!M1353/1000/General!$B$22-SUM($P$2:P1353)/1000/General!$B$24+SUM($Q$2:Q1353)/1000/General!$B$24</f>
        <v>1.2856622002822846</v>
      </c>
      <c r="C1353" s="5">
        <f>Online_RAW!K1353</f>
        <v>34.243636363636398</v>
      </c>
      <c r="D1353" s="5">
        <f>Online_RAW!J1353</f>
        <v>2.125</v>
      </c>
      <c r="E1353" s="5">
        <f>(1-F1353/100-G1353/100)/(1-C1353/100-D1353/100-General!$B$17/100)</f>
        <v>0.99051145466705159</v>
      </c>
      <c r="F1353" s="5">
        <f>N1353*General!$B$14/(N1353+O1353)+O1353*100/(N1353+O1353)</f>
        <v>37.369360493098313</v>
      </c>
      <c r="G1353" s="5">
        <f>N1353*General!$B$15/(N1353+O1353)</f>
        <v>3.1631636114596816E-2</v>
      </c>
      <c r="H1353" s="5">
        <f>(N1353+O1353)*(1/General!$B$20)*((F1353/100)-E1353*(C1353/100))*1000/B1353</f>
        <v>214.83127025349631</v>
      </c>
      <c r="I1353" s="5">
        <f>(N1353+O1353)*(1/General!$B$20)*((D1353/100)*E1353-(G1353/100))*1000/B1353</f>
        <v>129.07416546969893</v>
      </c>
      <c r="J1353" s="5">
        <f t="shared" si="21"/>
        <v>0.6008164701414006</v>
      </c>
      <c r="K1353" s="5">
        <f>MAX(Online_RAW!$L$2-Online_RAW!L1353,0)</f>
        <v>0</v>
      </c>
      <c r="L1353" s="5">
        <f>0.0039*(Online_RAW!M1353)</f>
        <v>63.300899999999999</v>
      </c>
      <c r="M1353" s="10">
        <f>Online_RAW!$N$2-Online_RAW!N1353</f>
        <v>155.17381730769011</v>
      </c>
      <c r="N1353" s="5">
        <f>Online_RAW!C1353*60</f>
        <v>141.87469565217418</v>
      </c>
      <c r="O1353" s="5">
        <f>MAX(0, Online_RAW!D1353*60)</f>
        <v>37.533913043478236</v>
      </c>
      <c r="P1353" s="5">
        <f>_xlfn.IFNA(VLOOKUP(A1353,Sampling!$D$7:$E$14,2,FALSE),0)</f>
        <v>0</v>
      </c>
      <c r="Q1353">
        <f>_xlfn.IFNA(VLOOKUP(A1353,Refill!$D$6:$G$8,2,FALSE),0)</f>
        <v>0</v>
      </c>
    </row>
    <row r="1354" spans="1:17" x14ac:dyDescent="0.25">
      <c r="A1354" s="5">
        <f>ROUND((Online_RAW!B1354-General!$B$10)*24,3)</f>
        <v>22.533000000000001</v>
      </c>
      <c r="B1354" s="5">
        <f>General!$B$12+Online_ANA!K1354/1000+Online_ANA!L1354/1000+Online_ANA!M1354/1000/General!$B$22-SUM($P$2:P1354)/1000/General!$B$24+SUM($Q$2:Q1354)/1000/General!$B$24</f>
        <v>1.2863351453069813</v>
      </c>
      <c r="C1354" s="5">
        <f>Online_RAW!K1354</f>
        <v>34.33</v>
      </c>
      <c r="D1354" s="5">
        <f>Online_RAW!J1354</f>
        <v>2.1349999999999998</v>
      </c>
      <c r="E1354" s="5">
        <f>(1-F1354/100-G1354/100)/(1-C1354/100-D1354/100-General!$B$17/100)</f>
        <v>0.98956290723228291</v>
      </c>
      <c r="F1354" s="5">
        <f>N1354*General!$B$14/(N1354+O1354)+O1354*100/(N1354+O1354)</f>
        <v>37.52474378723052</v>
      </c>
      <c r="G1354" s="5">
        <f>N1354*General!$B$15/(N1354+O1354)</f>
        <v>3.1553159703418932E-2</v>
      </c>
      <c r="H1354" s="5">
        <f>(N1354+O1354)*(1/General!$B$20)*((F1354/100)-E1354*(C1354/100))*1000/B1354</f>
        <v>221.42851624942489</v>
      </c>
      <c r="I1354" s="5">
        <f>(N1354+O1354)*(1/General!$B$20)*((D1354/100)*E1354-(G1354/100))*1000/B1354</f>
        <v>129.69957770964893</v>
      </c>
      <c r="J1354" s="5">
        <f t="shared" si="21"/>
        <v>0.5857401743303503</v>
      </c>
      <c r="K1354" s="5">
        <f>MAX(Online_RAW!$L$2-Online_RAW!L1354,0)</f>
        <v>0</v>
      </c>
      <c r="L1354" s="5">
        <f>0.0039*(Online_RAW!M1354)</f>
        <v>63.477699999999864</v>
      </c>
      <c r="M1354" s="10">
        <f>Online_RAW!$N$2-Online_RAW!N1354</f>
        <v>155.71461538460971</v>
      </c>
      <c r="N1354" s="5">
        <f>Online_RAW!C1354*60</f>
        <v>141.7387826086956</v>
      </c>
      <c r="O1354" s="5">
        <f>MAX(0, Online_RAW!D1354*60)</f>
        <v>37.943739130434778</v>
      </c>
      <c r="P1354" s="5">
        <f>_xlfn.IFNA(VLOOKUP(A1354,Sampling!$D$7:$E$14,2,FALSE),0)</f>
        <v>0</v>
      </c>
      <c r="Q1354">
        <f>_xlfn.IFNA(VLOOKUP(A1354,Refill!$D$6:$G$8,2,FALSE),0)</f>
        <v>0</v>
      </c>
    </row>
    <row r="1355" spans="1:17" x14ac:dyDescent="0.25">
      <c r="A1355" s="5">
        <f>ROUND((Online_RAW!B1355-General!$B$10)*24,3)</f>
        <v>22.55</v>
      </c>
      <c r="B1355" s="5">
        <f>General!$B$12+Online_ANA!K1355/1000+Online_ANA!L1355/1000+Online_ANA!M1355/1000/General!$B$22-SUM($P$2:P1355)/1000/General!$B$24+SUM($Q$2:Q1355)/1000/General!$B$24</f>
        <v>1.2868006871046334</v>
      </c>
      <c r="C1355" s="5">
        <f>Online_RAW!K1355</f>
        <v>34.354999999999997</v>
      </c>
      <c r="D1355" s="5">
        <f>Online_RAW!J1355</f>
        <v>2.145</v>
      </c>
      <c r="E1355" s="5">
        <f>(1-F1355/100-G1355/100)/(1-C1355/100-D1355/100-General!$B$17/100)</f>
        <v>0.98446693772292326</v>
      </c>
      <c r="F1355" s="5">
        <f>N1355*General!$B$14/(N1355+O1355)+O1355*100/(N1355+O1355)</f>
        <v>37.880947466869358</v>
      </c>
      <c r="G1355" s="5">
        <f>N1355*General!$B$15/(N1355+O1355)</f>
        <v>3.1373258855116486E-2</v>
      </c>
      <c r="H1355" s="5">
        <f>(N1355+O1355)*(1/General!$B$20)*((F1355/100)-E1355*(C1355/100))*1000/B1355</f>
        <v>254.0613268344577</v>
      </c>
      <c r="I1355" s="5">
        <f>(N1355+O1355)*(1/General!$B$20)*((D1355/100)*E1355-(G1355/100))*1000/B1355</f>
        <v>130.19207276481416</v>
      </c>
      <c r="J1355" s="5">
        <f t="shared" si="21"/>
        <v>0.51244348908578763</v>
      </c>
      <c r="K1355" s="5">
        <f>MAX(Online_RAW!$L$2-Online_RAW!L1355,0)</f>
        <v>0</v>
      </c>
      <c r="L1355" s="5">
        <f>0.0039*(Online_RAW!M1355)</f>
        <v>63.477699999999864</v>
      </c>
      <c r="M1355" s="10">
        <f>Online_RAW!$N$2-Online_RAW!N1355</f>
        <v>156.22205594405023</v>
      </c>
      <c r="N1355" s="5">
        <f>Online_RAW!C1355*60</f>
        <v>141.57518181818159</v>
      </c>
      <c r="O1355" s="5">
        <f>MAX(0, Online_RAW!D1355*60)</f>
        <v>38.929090909090917</v>
      </c>
      <c r="P1355" s="5">
        <f>_xlfn.IFNA(VLOOKUP(A1355,Sampling!$D$7:$E$14,2,FALSE),0)</f>
        <v>0</v>
      </c>
      <c r="Q1355">
        <f>_xlfn.IFNA(VLOOKUP(A1355,Refill!$D$6:$G$8,2,FALSE),0)</f>
        <v>0</v>
      </c>
    </row>
    <row r="1356" spans="1:17" x14ac:dyDescent="0.25">
      <c r="A1356" s="5">
        <f>ROUND((Online_RAW!B1356-General!$B$10)*24,3)</f>
        <v>22.567</v>
      </c>
      <c r="B1356" s="5">
        <f>General!$B$12+Online_ANA!K1356/1000+Online_ANA!L1356/1000+Online_ANA!M1356/1000/General!$B$22-SUM($P$2:P1356)/1000/General!$B$24+SUM($Q$2:Q1356)/1000/General!$B$24</f>
        <v>1.2873767623617978</v>
      </c>
      <c r="C1356" s="5">
        <f>Online_RAW!K1356</f>
        <v>34.351999999999997</v>
      </c>
      <c r="D1356" s="5">
        <f>Online_RAW!J1356</f>
        <v>2.145</v>
      </c>
      <c r="E1356" s="5">
        <f>(1-F1356/100-G1356/100)/(1-C1356/100-D1356/100-General!$B$17/100)</f>
        <v>0.98491939018571639</v>
      </c>
      <c r="F1356" s="5">
        <f>N1356*General!$B$14/(N1356+O1356)+O1356*100/(N1356+O1356)</f>
        <v>37.849441838077958</v>
      </c>
      <c r="G1356" s="5">
        <f>N1356*General!$B$15/(N1356+O1356)</f>
        <v>3.1389170788849514E-2</v>
      </c>
      <c r="H1356" s="5">
        <f>(N1356+O1356)*(1/General!$B$20)*((F1356/100)-E1356*(C1356/100))*1000/B1356</f>
        <v>250.4018632589767</v>
      </c>
      <c r="I1356" s="5">
        <f>(N1356+O1356)*(1/General!$B$20)*((D1356/100)*E1356-(G1356/100))*1000/B1356</f>
        <v>129.78540366403377</v>
      </c>
      <c r="J1356" s="5">
        <f t="shared" si="21"/>
        <v>0.51830845815154314</v>
      </c>
      <c r="K1356" s="5">
        <f>MAX(Online_RAW!$L$2-Online_RAW!L1356,0)</f>
        <v>0</v>
      </c>
      <c r="L1356" s="5">
        <f>0.0039*(Online_RAW!M1356)</f>
        <v>63.616799999999998</v>
      </c>
      <c r="M1356" s="10">
        <f>Online_RAW!$N$2-Online_RAW!N1356</f>
        <v>156.69835897435951</v>
      </c>
      <c r="N1356" s="5">
        <f>Online_RAW!C1356*60</f>
        <v>141.202956521739</v>
      </c>
      <c r="O1356" s="5">
        <f>MAX(0, Online_RAW!D1356*60)</f>
        <v>38.735478260869556</v>
      </c>
      <c r="P1356" s="5">
        <f>_xlfn.IFNA(VLOOKUP(A1356,Sampling!$D$7:$E$14,2,FALSE),0)</f>
        <v>0</v>
      </c>
      <c r="Q1356">
        <f>_xlfn.IFNA(VLOOKUP(A1356,Refill!$D$6:$G$8,2,FALSE),0)</f>
        <v>0</v>
      </c>
    </row>
    <row r="1357" spans="1:17" x14ac:dyDescent="0.25">
      <c r="A1357" s="5">
        <f>ROUND((Online_RAW!B1357-General!$B$10)*24,3)</f>
        <v>22.582999999999998</v>
      </c>
      <c r="B1357" s="5">
        <f>General!$B$12+Online_ANA!K1357/1000+Online_ANA!L1357/1000+Online_ANA!M1357/1000/General!$B$22-SUM($P$2:P1357)/1000/General!$B$24+SUM($Q$2:Q1357)/1000/General!$B$24</f>
        <v>1.2880039839214308</v>
      </c>
      <c r="C1357" s="5">
        <f>Online_RAW!K1357</f>
        <v>34.507272727272699</v>
      </c>
      <c r="D1357" s="5">
        <f>Online_RAW!J1357</f>
        <v>2.1539999999999999</v>
      </c>
      <c r="E1357" s="5">
        <f>(1-F1357/100-G1357/100)/(1-C1357/100-D1357/100-General!$B$17/100)</f>
        <v>0.98975015828902202</v>
      </c>
      <c r="F1357" s="5">
        <f>N1357*General!$B$14/(N1357+O1357)+O1357*100/(N1357+O1357)</f>
        <v>37.707280966813173</v>
      </c>
      <c r="G1357" s="5">
        <f>N1357*General!$B$15/(N1357+O1357)</f>
        <v>3.1460969208680217E-2</v>
      </c>
      <c r="H1357" s="5">
        <f>(N1357+O1357)*(1/General!$B$20)*((F1357/100)-E1357*(C1357/100))*1000/B1357</f>
        <v>221.42837720930359</v>
      </c>
      <c r="I1357" s="5">
        <f>(N1357+O1357)*(1/General!$B$20)*((D1357/100)*E1357-(G1357/100))*1000/B1357</f>
        <v>130.87805335545724</v>
      </c>
      <c r="J1357" s="5">
        <f t="shared" si="21"/>
        <v>0.59106269487648233</v>
      </c>
      <c r="K1357" s="5">
        <f>MAX(Online_RAW!$L$2-Online_RAW!L1357,0)</f>
        <v>0</v>
      </c>
      <c r="L1357" s="5">
        <f>0.0039*(Online_RAW!M1357)</f>
        <v>63.79815</v>
      </c>
      <c r="M1357" s="10">
        <f>Online_RAW!$N$2-Online_RAW!N1357</f>
        <v>157.18435897435938</v>
      </c>
      <c r="N1357" s="5">
        <f>Online_RAW!C1357*60</f>
        <v>141.4819090909092</v>
      </c>
      <c r="O1357" s="5">
        <f>MAX(0, Online_RAW!D1357*60)</f>
        <v>38.400545454545458</v>
      </c>
      <c r="P1357" s="5">
        <f>_xlfn.IFNA(VLOOKUP(A1357,Sampling!$D$7:$E$14,2,FALSE),0)</f>
        <v>0</v>
      </c>
      <c r="Q1357">
        <f>_xlfn.IFNA(VLOOKUP(A1357,Refill!$D$6:$G$8,2,FALSE),0)</f>
        <v>0</v>
      </c>
    </row>
    <row r="1358" spans="1:17" x14ac:dyDescent="0.25">
      <c r="A1358" s="5">
        <f>ROUND((Online_RAW!B1358-General!$B$10)*24,3)</f>
        <v>22.6</v>
      </c>
      <c r="B1358" s="5">
        <f>General!$B$12+Online_ANA!K1358/1000+Online_ANA!L1358/1000+Online_ANA!M1358/1000/General!$B$22-SUM($P$2:P1358)/1000/General!$B$24+SUM($Q$2:Q1358)/1000/General!$B$24</f>
        <v>1.2885767160315227</v>
      </c>
      <c r="C1358" s="5">
        <f>Online_RAW!K1358</f>
        <v>34.5528571428571</v>
      </c>
      <c r="D1358" s="5">
        <f>Online_RAW!J1358</f>
        <v>2.1549999999999998</v>
      </c>
      <c r="E1358" s="5">
        <f>(1-F1358/100-G1358/100)/(1-C1358/100-D1358/100-General!$B$17/100)</f>
        <v>0.99029594404284382</v>
      </c>
      <c r="F1358" s="5">
        <f>N1358*General!$B$14/(N1358+O1358)+O1358*100/(N1358+O1358)</f>
        <v>37.719086069081541</v>
      </c>
      <c r="G1358" s="5">
        <f>N1358*General!$B$15/(N1358+O1358)</f>
        <v>3.1455007035817405E-2</v>
      </c>
      <c r="H1358" s="5">
        <f>(N1358+O1358)*(1/General!$B$20)*((F1358/100)-E1358*(C1358/100))*1000/B1358</f>
        <v>218.0113076483382</v>
      </c>
      <c r="I1358" s="5">
        <f>(N1358+O1358)*(1/General!$B$20)*((D1358/100)*E1358-(G1358/100))*1000/B1358</f>
        <v>130.913481282324</v>
      </c>
      <c r="J1358" s="5">
        <f t="shared" si="21"/>
        <v>0.60048940898741443</v>
      </c>
      <c r="K1358" s="5">
        <f>MAX(Online_RAW!$L$2-Online_RAW!L1358,0)</f>
        <v>0</v>
      </c>
      <c r="L1358" s="5">
        <f>0.0039*(Online_RAW!M1358)</f>
        <v>63.907349999999994</v>
      </c>
      <c r="M1358" s="10">
        <f>Online_RAW!$N$2-Online_RAW!N1358</f>
        <v>157.68960897435954</v>
      </c>
      <c r="N1358" s="5">
        <f>Online_RAW!C1358*60</f>
        <v>141.41008695652201</v>
      </c>
      <c r="O1358" s="5">
        <f>MAX(0, Online_RAW!D1358*60)</f>
        <v>38.415130434782583</v>
      </c>
      <c r="P1358" s="5">
        <f>_xlfn.IFNA(VLOOKUP(A1358,Sampling!$D$7:$E$14,2,FALSE),0)</f>
        <v>0</v>
      </c>
      <c r="Q1358">
        <f>_xlfn.IFNA(VLOOKUP(A1358,Refill!$D$6:$G$8,2,FALSE),0)</f>
        <v>0</v>
      </c>
    </row>
    <row r="1359" spans="1:17" x14ac:dyDescent="0.25">
      <c r="A1359" s="5">
        <f>ROUND((Online_RAW!B1359-General!$B$10)*24,3)</f>
        <v>22.617000000000001</v>
      </c>
      <c r="B1359" s="5">
        <f>General!$B$12+Online_ANA!K1359/1000+Online_ANA!L1359/1000+Online_ANA!M1359/1000/General!$B$22-SUM($P$2:P1359)/1000/General!$B$24+SUM($Q$2:Q1359)/1000/General!$B$24</f>
        <v>1.2891787718419176</v>
      </c>
      <c r="C1359" s="5">
        <f>Online_RAW!K1359</f>
        <v>34.505000000000003</v>
      </c>
      <c r="D1359" s="5">
        <f>Online_RAW!J1359</f>
        <v>2.16333333333333</v>
      </c>
      <c r="E1359" s="5">
        <f>(1-F1359/100-G1359/100)/(1-C1359/100-D1359/100-General!$B$17/100)</f>
        <v>0.98401030810922541</v>
      </c>
      <c r="F1359" s="5">
        <f>N1359*General!$B$14/(N1359+O1359)+O1359*100/(N1359+O1359)</f>
        <v>38.075485854126988</v>
      </c>
      <c r="G1359" s="5">
        <f>N1359*General!$B$15/(N1359+O1359)</f>
        <v>3.1275007144380314E-2</v>
      </c>
      <c r="H1359" s="5">
        <f>(N1359+O1359)*(1/General!$B$20)*((F1359/100)-E1359*(C1359/100))*1000/B1359</f>
        <v>256.54449613036383</v>
      </c>
      <c r="I1359" s="5">
        <f>(N1359+O1359)*(1/General!$B$20)*((D1359/100)*E1359-(G1359/100))*1000/B1359</f>
        <v>130.53523891431175</v>
      </c>
      <c r="J1359" s="5">
        <f t="shared" si="21"/>
        <v>0.50882104618599922</v>
      </c>
      <c r="K1359" s="5">
        <f>MAX(Online_RAW!$L$2-Online_RAW!L1359,0)</f>
        <v>0</v>
      </c>
      <c r="L1359" s="5">
        <f>0.0039*(Online_RAW!M1359)</f>
        <v>64.034099999999995</v>
      </c>
      <c r="M1359" s="10">
        <f>Online_RAW!$N$2-Online_RAW!N1359</f>
        <v>158.20769230769019</v>
      </c>
      <c r="N1359" s="5">
        <f>Online_RAW!C1359*60</f>
        <v>140.60556521739122</v>
      </c>
      <c r="O1359" s="5">
        <f>MAX(0, Online_RAW!D1359*60)</f>
        <v>39.225652173913019</v>
      </c>
      <c r="P1359" s="5">
        <f>_xlfn.IFNA(VLOOKUP(A1359,Sampling!$D$7:$E$14,2,FALSE),0)</f>
        <v>0</v>
      </c>
      <c r="Q1359">
        <f>_xlfn.IFNA(VLOOKUP(A1359,Refill!$D$6:$G$8,2,FALSE),0)</f>
        <v>0</v>
      </c>
    </row>
    <row r="1360" spans="1:17" x14ac:dyDescent="0.25">
      <c r="A1360" s="5">
        <f>ROUND((Online_RAW!B1360-General!$B$10)*24,3)</f>
        <v>22.632999999999999</v>
      </c>
      <c r="B1360" s="5">
        <f>General!$B$12+Online_ANA!K1360/1000+Online_ANA!L1360/1000+Online_ANA!M1360/1000/General!$B$22-SUM($P$2:P1360)/1000/General!$B$24+SUM($Q$2:Q1360)/1000/General!$B$24</f>
        <v>1.2897695453069811</v>
      </c>
      <c r="C1360" s="5">
        <f>Online_RAW!K1360</f>
        <v>34.590000000000003</v>
      </c>
      <c r="D1360" s="5">
        <f>Online_RAW!J1360</f>
        <v>2.1549999999999998</v>
      </c>
      <c r="E1360" s="5">
        <f>(1-F1360/100-G1360/100)/(1-C1360/100-D1360/100-General!$B$17/100)</f>
        <v>0.98143173053927579</v>
      </c>
      <c r="F1360" s="5">
        <f>N1360*General!$B$14/(N1360+O1360)+O1360*100/(N1360+O1360)</f>
        <v>38.313038814165665</v>
      </c>
      <c r="G1360" s="5">
        <f>N1360*General!$B$15/(N1360+O1360)</f>
        <v>3.1155030901936533E-2</v>
      </c>
      <c r="H1360" s="5">
        <f>(N1360+O1360)*(1/General!$B$20)*((F1360/100)-E1360*(C1360/100))*1000/B1360</f>
        <v>271.80078733060361</v>
      </c>
      <c r="I1360" s="5">
        <f>(N1360+O1360)*(1/General!$B$20)*((D1360/100)*E1360-(G1360/100))*1000/B1360</f>
        <v>129.74703917132712</v>
      </c>
      <c r="J1360" s="5">
        <f t="shared" si="21"/>
        <v>0.47736079223902289</v>
      </c>
      <c r="K1360" s="5">
        <f>MAX(Online_RAW!$L$2-Online_RAW!L1360,0)</f>
        <v>0</v>
      </c>
      <c r="L1360" s="5">
        <f>0.0039*(Online_RAW!M1360)</f>
        <v>64.112099999999998</v>
      </c>
      <c r="M1360" s="10">
        <f>Online_RAW!$N$2-Online_RAW!N1360</f>
        <v>158.76661538460939</v>
      </c>
      <c r="N1360" s="5">
        <f>Online_RAW!C1360*60</f>
        <v>140.195727272727</v>
      </c>
      <c r="O1360" s="5">
        <f>MAX(0, Online_RAW!D1360*60)</f>
        <v>39.801818181818163</v>
      </c>
      <c r="P1360" s="5">
        <f>_xlfn.IFNA(VLOOKUP(A1360,Sampling!$D$7:$E$14,2,FALSE),0)</f>
        <v>0</v>
      </c>
      <c r="Q1360">
        <f>_xlfn.IFNA(VLOOKUP(A1360,Refill!$D$6:$G$8,2,FALSE),0)</f>
        <v>0</v>
      </c>
    </row>
    <row r="1361" spans="1:17" x14ac:dyDescent="0.25">
      <c r="A1361" s="5">
        <f>ROUND((Online_RAW!B1361-General!$B$10)*24,3)</f>
        <v>22.65</v>
      </c>
      <c r="B1361" s="5">
        <f>General!$B$12+Online_ANA!K1361/1000+Online_ANA!L1361/1000+Online_ANA!M1361/1000/General!$B$22-SUM($P$2:P1361)/1000/General!$B$24+SUM($Q$2:Q1361)/1000/General!$B$24</f>
        <v>1.2904197862208902</v>
      </c>
      <c r="C1361" s="5">
        <f>Online_RAW!K1361</f>
        <v>34.8318181818182</v>
      </c>
      <c r="D1361" s="5">
        <f>Online_RAW!J1361</f>
        <v>2.16</v>
      </c>
      <c r="E1361" s="5">
        <f>(1-F1361/100-G1361/100)/(1-C1361/100-D1361/100-General!$B$17/100)</f>
        <v>0.99062028192556217</v>
      </c>
      <c r="F1361" s="5">
        <f>N1361*General!$B$14/(N1361+O1361)+O1361*100/(N1361+O1361)</f>
        <v>37.980127771696758</v>
      </c>
      <c r="G1361" s="5">
        <f>N1361*General!$B$15/(N1361+O1361)</f>
        <v>3.1323167792072344E-2</v>
      </c>
      <c r="H1361" s="5">
        <f>(N1361+O1361)*(1/General!$B$20)*((F1361/100)-E1361*(C1361/100))*1000/B1361</f>
        <v>216.13526836057372</v>
      </c>
      <c r="I1361" s="5">
        <f>(N1361+O1361)*(1/General!$B$20)*((D1361/100)*E1361-(G1361/100))*1000/B1361</f>
        <v>131.13677183099429</v>
      </c>
      <c r="J1361" s="5">
        <f t="shared" si="21"/>
        <v>0.60673472138855977</v>
      </c>
      <c r="K1361" s="5">
        <f>MAX(Online_RAW!$L$2-Online_RAW!L1361,0)</f>
        <v>0</v>
      </c>
      <c r="L1361" s="5">
        <f>0.0039*(Online_RAW!M1361)</f>
        <v>64.292474999999996</v>
      </c>
      <c r="M1361" s="10">
        <f>Online_RAW!$N$2-Online_RAW!N1361</f>
        <v>159.27876923077019</v>
      </c>
      <c r="N1361" s="5">
        <f>Online_RAW!C1361*60</f>
        <v>140.87181818181838</v>
      </c>
      <c r="O1361" s="5">
        <f>MAX(0, Online_RAW!D1361*60)</f>
        <v>39.022909090909074</v>
      </c>
      <c r="P1361" s="5">
        <f>_xlfn.IFNA(VLOOKUP(A1361,Sampling!$D$7:$E$14,2,FALSE),0)</f>
        <v>0</v>
      </c>
      <c r="Q1361">
        <f>_xlfn.IFNA(VLOOKUP(A1361,Refill!$D$6:$G$8,2,FALSE),0)</f>
        <v>0</v>
      </c>
    </row>
    <row r="1362" spans="1:17" x14ac:dyDescent="0.25">
      <c r="A1362" s="5">
        <f>ROUND((Online_RAW!B1362-General!$B$10)*24,3)</f>
        <v>22.667000000000002</v>
      </c>
      <c r="B1362" s="5">
        <f>General!$B$12+Online_ANA!K1362/1000+Online_ANA!L1362/1000+Online_ANA!M1362/1000/General!$B$22-SUM($P$2:P1362)/1000/General!$B$24+SUM($Q$2:Q1362)/1000/General!$B$24</f>
        <v>1.2908114587685229</v>
      </c>
      <c r="C1362" s="5">
        <f>Online_RAW!K1362</f>
        <v>34.821818181818202</v>
      </c>
      <c r="D1362" s="5">
        <f>Online_RAW!J1362</f>
        <v>2.1666666666666701</v>
      </c>
      <c r="E1362" s="5">
        <f>(1-F1362/100-G1362/100)/(1-C1362/100-D1362/100-General!$B$17/100)</f>
        <v>0.98727068512530125</v>
      </c>
      <c r="F1362" s="5">
        <f>N1362*General!$B$14/(N1362+O1362)+O1362*100/(N1362+O1362)</f>
        <v>38.186543779361031</v>
      </c>
      <c r="G1362" s="5">
        <f>N1362*General!$B$15/(N1362+O1362)</f>
        <v>3.1218917283150995E-2</v>
      </c>
      <c r="H1362" s="5">
        <f>(N1362+O1362)*(1/General!$B$20)*((F1362/100)-E1362*(C1362/100))*1000/B1362</f>
        <v>236.64150891361882</v>
      </c>
      <c r="I1362" s="5">
        <f>(N1362+O1362)*(1/General!$B$20)*((D1362/100)*E1362-(G1362/100))*1000/B1362</f>
        <v>130.99031641189634</v>
      </c>
      <c r="J1362" s="5">
        <f t="shared" si="21"/>
        <v>0.55353905159433248</v>
      </c>
      <c r="K1362" s="5">
        <f>MAX(Online_RAW!$L$2-Online_RAW!L1362,0)</f>
        <v>0</v>
      </c>
      <c r="L1362" s="5">
        <f>0.0039*(Online_RAW!M1362)</f>
        <v>64.292474999999996</v>
      </c>
      <c r="M1362" s="10">
        <f>Online_RAW!$N$2-Online_RAW!N1362</f>
        <v>159.70569230768979</v>
      </c>
      <c r="N1362" s="5">
        <f>Online_RAW!C1362*60</f>
        <v>140.32527272727302</v>
      </c>
      <c r="O1362" s="5">
        <f>MAX(0, Online_RAW!D1362*60)</f>
        <v>39.469909090909084</v>
      </c>
      <c r="P1362" s="5">
        <f>_xlfn.IFNA(VLOOKUP(A1362,Sampling!$D$7:$E$14,2,FALSE),0)</f>
        <v>0</v>
      </c>
      <c r="Q1362">
        <f>_xlfn.IFNA(VLOOKUP(A1362,Refill!$D$6:$G$8,2,FALSE),0)</f>
        <v>0</v>
      </c>
    </row>
    <row r="1363" spans="1:17" x14ac:dyDescent="0.25">
      <c r="A1363" s="5">
        <f>ROUND((Online_RAW!B1363-General!$B$10)*24,3)</f>
        <v>22.683</v>
      </c>
      <c r="B1363" s="5">
        <f>General!$B$12+Online_ANA!K1363/1000+Online_ANA!L1363/1000+Online_ANA!M1363/1000/General!$B$22-SUM($P$2:P1363)/1000/General!$B$24+SUM($Q$2:Q1363)/1000/General!$B$24</f>
        <v>1.2914785975299905</v>
      </c>
      <c r="C1363" s="5">
        <f>Online_RAW!K1363</f>
        <v>34.760909090909102</v>
      </c>
      <c r="D1363" s="5">
        <f>Online_RAW!J1363</f>
        <v>2.1749999999999998</v>
      </c>
      <c r="E1363" s="5">
        <f>(1-F1363/100-G1363/100)/(1-C1363/100-D1363/100-General!$B$17/100)</f>
        <v>0.9812625593701142</v>
      </c>
      <c r="F1363" s="5">
        <f>N1363*General!$B$14/(N1363+O1363)+O1363*100/(N1363+O1363)</f>
        <v>38.511098510709665</v>
      </c>
      <c r="G1363" s="5">
        <f>N1363*General!$B$15/(N1363+O1363)</f>
        <v>3.1055000752166839E-2</v>
      </c>
      <c r="H1363" s="5">
        <f>(N1363+O1363)*(1/General!$B$20)*((F1363/100)-E1363*(C1363/100))*1000/B1363</f>
        <v>274.22602889111249</v>
      </c>
      <c r="I1363" s="5">
        <f>(N1363+O1363)*(1/General!$B$20)*((D1363/100)*E1363-(G1363/100))*1000/B1363</f>
        <v>131.03422190319907</v>
      </c>
      <c r="J1363" s="5">
        <f t="shared" si="21"/>
        <v>0.47783291189775828</v>
      </c>
      <c r="K1363" s="5">
        <f>MAX(Online_RAW!$L$2-Online_RAW!L1363,0)</f>
        <v>0</v>
      </c>
      <c r="L1363" s="5">
        <f>0.0039*(Online_RAW!M1363)</f>
        <v>64.463099999999997</v>
      </c>
      <c r="M1363" s="10">
        <f>Online_RAW!$N$2-Online_RAW!N1363</f>
        <v>160.24689230768945</v>
      </c>
      <c r="N1363" s="5">
        <f>Online_RAW!C1363*60</f>
        <v>140.01808695652201</v>
      </c>
      <c r="O1363" s="5">
        <f>MAX(0, Online_RAW!D1363*60)</f>
        <v>40.330434782608677</v>
      </c>
      <c r="P1363" s="5">
        <f>_xlfn.IFNA(VLOOKUP(A1363,Sampling!$D$7:$E$14,2,FALSE),0)</f>
        <v>0</v>
      </c>
      <c r="Q1363">
        <f>_xlfn.IFNA(VLOOKUP(A1363,Refill!$D$6:$G$8,2,FALSE),0)</f>
        <v>0</v>
      </c>
    </row>
    <row r="1364" spans="1:17" x14ac:dyDescent="0.25">
      <c r="A1364" s="5">
        <f>ROUND((Online_RAW!B1364-General!$B$10)*24,3)</f>
        <v>22.7</v>
      </c>
      <c r="B1364" s="5">
        <f>General!$B$12+Online_ANA!K1364/1000+Online_ANA!L1364/1000+Online_ANA!M1364/1000/General!$B$22-SUM($P$2:P1364)/1000/General!$B$24+SUM($Q$2:Q1364)/1000/General!$B$24</f>
        <v>1.2921380045636333</v>
      </c>
      <c r="C1364" s="5">
        <f>Online_RAW!K1364</f>
        <v>34.917000000000002</v>
      </c>
      <c r="D1364" s="5">
        <f>Online_RAW!J1364</f>
        <v>2.1800000000000002</v>
      </c>
      <c r="E1364" s="5">
        <f>(1-F1364/100-G1364/100)/(1-C1364/100-D1364/100-General!$B$17/100)</f>
        <v>0.98570232512122813</v>
      </c>
      <c r="F1364" s="5">
        <f>N1364*General!$B$14/(N1364+O1364)+O1364*100/(N1364+O1364)</f>
        <v>38.391757182503511</v>
      </c>
      <c r="G1364" s="5">
        <f>N1364*General!$B$15/(N1364+O1364)</f>
        <v>3.1115274150250751E-2</v>
      </c>
      <c r="H1364" s="5">
        <f>(N1364+O1364)*(1/General!$B$20)*((F1364/100)-E1364*(C1364/100))*1000/B1364</f>
        <v>247.30028099093684</v>
      </c>
      <c r="I1364" s="5">
        <f>(N1364+O1364)*(1/General!$B$20)*((D1364/100)*E1364-(G1364/100))*1000/B1364</f>
        <v>131.78488878134297</v>
      </c>
      <c r="J1364" s="5">
        <f t="shared" si="21"/>
        <v>0.53289421367933132</v>
      </c>
      <c r="K1364" s="5">
        <f>MAX(Online_RAW!$L$2-Online_RAW!L1364,0)</f>
        <v>0</v>
      </c>
      <c r="L1364" s="5">
        <f>0.0039*(Online_RAW!M1364)</f>
        <v>64.607399999999998</v>
      </c>
      <c r="M1364" s="10">
        <f>Online_RAW!$N$2-Online_RAW!N1364</f>
        <v>160.80835897436009</v>
      </c>
      <c r="N1364" s="5">
        <f>Online_RAW!C1364*60</f>
        <v>140.19736363636378</v>
      </c>
      <c r="O1364" s="5">
        <f>MAX(0, Online_RAW!D1364*60)</f>
        <v>40.032272727272698</v>
      </c>
      <c r="P1364" s="5">
        <f>_xlfn.IFNA(VLOOKUP(A1364,Sampling!$D$7:$E$14,2,FALSE),0)</f>
        <v>0</v>
      </c>
      <c r="Q1364">
        <f>_xlfn.IFNA(VLOOKUP(A1364,Refill!$D$6:$G$8,2,FALSE),0)</f>
        <v>0</v>
      </c>
    </row>
    <row r="1365" spans="1:17" x14ac:dyDescent="0.25">
      <c r="A1365" s="5">
        <f>ROUND((Online_RAW!B1365-General!$B$10)*24,3)</f>
        <v>22.716999999999999</v>
      </c>
      <c r="B1365" s="5">
        <f>General!$B$12+Online_ANA!K1365/1000+Online_ANA!L1365/1000+Online_ANA!M1365/1000/General!$B$22-SUM($P$2:P1365)/1000/General!$B$24+SUM($Q$2:Q1365)/1000/General!$B$24</f>
        <v>1.2925882750882114</v>
      </c>
      <c r="C1365" s="5">
        <f>Online_RAW!K1365</f>
        <v>34.979999999999997</v>
      </c>
      <c r="D1365" s="5">
        <f>Online_RAW!J1365</f>
        <v>2.1850000000000001</v>
      </c>
      <c r="E1365" s="5">
        <f>(1-F1365/100-G1365/100)/(1-C1365/100-D1365/100-General!$B$17/100)</f>
        <v>0.9881568653648215</v>
      </c>
      <c r="F1365" s="5">
        <f>N1365*General!$B$14/(N1365+O1365)+O1365*100/(N1365+O1365)</f>
        <v>38.305572437438855</v>
      </c>
      <c r="G1365" s="5">
        <f>N1365*General!$B$15/(N1365+O1365)</f>
        <v>3.1158801799273314E-2</v>
      </c>
      <c r="H1365" s="5">
        <f>(N1365+O1365)*(1/General!$B$20)*((F1365/100)-E1365*(C1365/100))*1000/B1365</f>
        <v>232.05459734876325</v>
      </c>
      <c r="I1365" s="5">
        <f>(N1365+O1365)*(1/General!$B$20)*((D1365/100)*E1365-(G1365/100))*1000/B1365</f>
        <v>132.03856830192123</v>
      </c>
      <c r="J1365" s="5">
        <f t="shared" si="21"/>
        <v>0.56899785572218453</v>
      </c>
      <c r="K1365" s="5">
        <f>MAX(Online_RAW!$L$2-Online_RAW!L1365,0)</f>
        <v>0</v>
      </c>
      <c r="L1365" s="5">
        <f>0.0039*(Online_RAW!M1365)</f>
        <v>64.607399999999998</v>
      </c>
      <c r="M1365" s="10">
        <f>Online_RAW!$N$2-Online_RAW!N1365</f>
        <v>161.29915384615015</v>
      </c>
      <c r="N1365" s="5">
        <f>Online_RAW!C1365*60</f>
        <v>140.0350909090908</v>
      </c>
      <c r="O1365" s="5">
        <f>MAX(0, Online_RAW!D1365*60)</f>
        <v>39.73445454545454</v>
      </c>
      <c r="P1365" s="5">
        <f>_xlfn.IFNA(VLOOKUP(A1365,Sampling!$D$7:$E$14,2,FALSE),0)</f>
        <v>0</v>
      </c>
      <c r="Q1365">
        <f>_xlfn.IFNA(VLOOKUP(A1365,Refill!$D$6:$G$8,2,FALSE),0)</f>
        <v>0</v>
      </c>
    </row>
    <row r="1366" spans="1:17" x14ac:dyDescent="0.25">
      <c r="A1366" s="5">
        <f>ROUND((Online_RAW!B1366-General!$B$10)*24,3)</f>
        <v>22.733000000000001</v>
      </c>
      <c r="B1366" s="5">
        <f>General!$B$12+Online_ANA!K1366/1000+Online_ANA!L1366/1000+Online_ANA!M1366/1000/General!$B$22-SUM($P$2:P1366)/1000/General!$B$24+SUM($Q$2:Q1366)/1000/General!$B$24</f>
        <v>1.2931840727593484</v>
      </c>
      <c r="C1366" s="5">
        <f>Online_RAW!K1366</f>
        <v>35.01</v>
      </c>
      <c r="D1366" s="5">
        <f>Online_RAW!J1366</f>
        <v>2.1933333333333298</v>
      </c>
      <c r="E1366" s="5">
        <f>(1-F1366/100-G1366/100)/(1-C1366/100-D1366/100-General!$B$17/100)</f>
        <v>0.98570133654247083</v>
      </c>
      <c r="F1366" s="5">
        <f>N1366*General!$B$14/(N1366+O1366)+O1366*100/(N1366+O1366)</f>
        <v>38.496684841875691</v>
      </c>
      <c r="G1366" s="5">
        <f>N1366*General!$B$15/(N1366+O1366)</f>
        <v>3.1062280382891071E-2</v>
      </c>
      <c r="H1366" s="5">
        <f>(N1366+O1366)*(1/General!$B$20)*((F1366/100)-E1366*(C1366/100))*1000/B1366</f>
        <v>247.70087209609738</v>
      </c>
      <c r="I1366" s="5">
        <f>(N1366+O1366)*(1/General!$B$20)*((D1366/100)*E1366-(G1366/100))*1000/B1366</f>
        <v>132.37795124364436</v>
      </c>
      <c r="J1366" s="5">
        <f t="shared" si="21"/>
        <v>0.53442666601628819</v>
      </c>
      <c r="K1366" s="5">
        <f>MAX(Online_RAW!$L$2-Online_RAW!L1366,0)</f>
        <v>0</v>
      </c>
      <c r="L1366" s="5">
        <f>0.0039*(Online_RAW!M1366)</f>
        <v>64.79330000000013</v>
      </c>
      <c r="M1366" s="10">
        <f>Online_RAW!$N$2-Online_RAW!N1366</f>
        <v>161.7459423076898</v>
      </c>
      <c r="N1366" s="5">
        <f>Online_RAW!C1366*60</f>
        <v>139.83109090909082</v>
      </c>
      <c r="O1366" s="5">
        <f>MAX(0, Online_RAW!D1366*60)</f>
        <v>40.234363636363618</v>
      </c>
      <c r="P1366" s="5">
        <f>_xlfn.IFNA(VLOOKUP(A1366,Sampling!$D$7:$E$14,2,FALSE),0)</f>
        <v>0</v>
      </c>
      <c r="Q1366">
        <f>_xlfn.IFNA(VLOOKUP(A1366,Refill!$D$6:$G$8,2,FALSE),0)</f>
        <v>0</v>
      </c>
    </row>
    <row r="1367" spans="1:17" x14ac:dyDescent="0.25">
      <c r="A1367" s="5">
        <f>ROUND((Online_RAW!B1367-General!$B$10)*24,3)</f>
        <v>22.75</v>
      </c>
      <c r="B1367" s="5">
        <f>General!$B$12+Online_ANA!K1367/1000+Online_ANA!L1367/1000+Online_ANA!M1367/1000/General!$B$22-SUM($P$2:P1367)/1000/General!$B$24+SUM($Q$2:Q1367)/1000/General!$B$24</f>
        <v>1.2938299062455874</v>
      </c>
      <c r="C1367" s="5">
        <f>Online_RAW!K1367</f>
        <v>35.06</v>
      </c>
      <c r="D1367" s="5">
        <f>Online_RAW!J1367</f>
        <v>2.2000000000000002</v>
      </c>
      <c r="E1367" s="5">
        <f>(1-F1367/100-G1367/100)/(1-C1367/100-D1367/100-General!$B$17/100)</f>
        <v>0.98448225227813668</v>
      </c>
      <c r="F1367" s="5">
        <f>N1367*General!$B$14/(N1367+O1367)+O1367*100/(N1367+O1367)</f>
        <v>38.628565715809152</v>
      </c>
      <c r="G1367" s="5">
        <f>N1367*General!$B$15/(N1367+O1367)</f>
        <v>3.0995673880904465E-2</v>
      </c>
      <c r="H1367" s="5">
        <f>(N1367+O1367)*(1/General!$B$20)*((F1367/100)-E1367*(C1367/100))*1000/B1367</f>
        <v>255.33486218524649</v>
      </c>
      <c r="I1367" s="5">
        <f>(N1367+O1367)*(1/General!$B$20)*((D1367/100)*E1367-(G1367/100))*1000/B1367</f>
        <v>132.54465618849082</v>
      </c>
      <c r="J1367" s="5">
        <f t="shared" si="21"/>
        <v>0.5191012893974859</v>
      </c>
      <c r="K1367" s="5">
        <f>MAX(Online_RAW!$L$2-Online_RAW!L1367,0)</f>
        <v>0</v>
      </c>
      <c r="L1367" s="5">
        <f>0.0039*(Online_RAW!M1367)</f>
        <v>64.956450000000004</v>
      </c>
      <c r="M1367" s="10">
        <f>Online_RAW!$N$2-Online_RAW!N1367</f>
        <v>162.27206730769012</v>
      </c>
      <c r="N1367" s="5">
        <f>Online_RAW!C1367*60</f>
        <v>139.517727272727</v>
      </c>
      <c r="O1367" s="5">
        <f>MAX(0, Online_RAW!D1367*60)</f>
        <v>40.530272727272759</v>
      </c>
      <c r="P1367" s="5">
        <f>_xlfn.IFNA(VLOOKUP(A1367,Sampling!$D$7:$E$14,2,FALSE),0)</f>
        <v>0</v>
      </c>
      <c r="Q1367">
        <f>_xlfn.IFNA(VLOOKUP(A1367,Refill!$D$6:$G$8,2,FALSE),0)</f>
        <v>0</v>
      </c>
    </row>
    <row r="1368" spans="1:17" x14ac:dyDescent="0.25">
      <c r="A1368" s="5">
        <f>ROUND((Online_RAW!B1368-General!$B$10)*24,3)</f>
        <v>22.766999999999999</v>
      </c>
      <c r="B1368" s="5">
        <f>General!$B$12+Online_ANA!K1368/1000+Online_ANA!L1368/1000+Online_ANA!M1368/1000/General!$B$22-SUM($P$2:P1368)/1000/General!$B$24+SUM($Q$2:Q1368)/1000/General!$B$24</f>
        <v>1.2943563776523113</v>
      </c>
      <c r="C1368" s="5">
        <f>Online_RAW!K1368</f>
        <v>35.130000000000003</v>
      </c>
      <c r="D1368" s="5">
        <f>Online_RAW!J1368</f>
        <v>2.1949999999999998</v>
      </c>
      <c r="E1368" s="5">
        <f>(1-F1368/100-G1368/100)/(1-C1368/100-D1368/100-General!$B$17/100)</f>
        <v>0.98779158854717253</v>
      </c>
      <c r="F1368" s="5">
        <f>N1368*General!$B$14/(N1368+O1368)+O1368*100/(N1368+O1368)</f>
        <v>38.48650458784816</v>
      </c>
      <c r="G1368" s="5">
        <f>N1368*General!$B$15/(N1368+O1368)</f>
        <v>3.1067421925329207E-2</v>
      </c>
      <c r="H1368" s="5">
        <f>(N1368+O1368)*(1/General!$B$20)*((F1368/100)-E1368*(C1368/100))*1000/B1368</f>
        <v>234.59199591653939</v>
      </c>
      <c r="I1368" s="5">
        <f>(N1368+O1368)*(1/General!$B$20)*((D1368/100)*E1368-(G1368/100))*1000/B1368</f>
        <v>132.44482366421374</v>
      </c>
      <c r="J1368" s="5">
        <f t="shared" si="21"/>
        <v>0.56457520277602968</v>
      </c>
      <c r="K1368" s="5">
        <f>MAX(Online_RAW!$L$2-Online_RAW!L1368,0)</f>
        <v>0</v>
      </c>
      <c r="L1368" s="5">
        <f>0.0039*(Online_RAW!M1368)</f>
        <v>65.0364</v>
      </c>
      <c r="M1368" s="10">
        <f>Online_RAW!$N$2-Online_RAW!N1368</f>
        <v>162.75877564101938</v>
      </c>
      <c r="N1368" s="5">
        <f>Online_RAW!C1368*60</f>
        <v>139.6437391304346</v>
      </c>
      <c r="O1368" s="5">
        <f>MAX(0, Online_RAW!D1368*60)</f>
        <v>40.150695652173901</v>
      </c>
      <c r="P1368" s="5">
        <f>_xlfn.IFNA(VLOOKUP(A1368,Sampling!$D$7:$E$14,2,FALSE),0)</f>
        <v>0</v>
      </c>
      <c r="Q1368">
        <f>_xlfn.IFNA(VLOOKUP(A1368,Refill!$D$6:$G$8,2,FALSE),0)</f>
        <v>0</v>
      </c>
    </row>
    <row r="1369" spans="1:17" x14ac:dyDescent="0.25">
      <c r="A1369" s="5">
        <f>ROUND((Online_RAW!B1369-General!$B$10)*24,3)</f>
        <v>22.783000000000001</v>
      </c>
      <c r="B1369" s="5">
        <f>General!$B$12+Online_ANA!K1369/1000+Online_ANA!L1369/1000+Online_ANA!M1369/1000/General!$B$22-SUM($P$2:P1369)/1000/General!$B$24+SUM($Q$2:Q1369)/1000/General!$B$24</f>
        <v>1.2950110645789177</v>
      </c>
      <c r="C1369" s="5">
        <f>Online_RAW!K1369</f>
        <v>35.159999999999997</v>
      </c>
      <c r="D1369" s="5">
        <f>Online_RAW!J1369</f>
        <v>2.21</v>
      </c>
      <c r="E1369" s="5">
        <f>(1-F1369/100-G1369/100)/(1-C1369/100-D1369/100-General!$B$17/100)</f>
        <v>0.98462409642134108</v>
      </c>
      <c r="F1369" s="5">
        <f>N1369*General!$B$14/(N1369+O1369)+O1369*100/(N1369+O1369)</f>
        <v>38.728086702865276</v>
      </c>
      <c r="G1369" s="5">
        <f>N1369*General!$B$15/(N1369+O1369)</f>
        <v>3.0945410756128645E-2</v>
      </c>
      <c r="H1369" s="5">
        <f>(N1369+O1369)*(1/General!$B$20)*((F1369/100)-E1369*(C1369/100))*1000/B1369</f>
        <v>254.82112984873027</v>
      </c>
      <c r="I1369" s="5">
        <f>(N1369+O1369)*(1/General!$B$20)*((D1369/100)*E1369-(G1369/100))*1000/B1369</f>
        <v>133.03713537515944</v>
      </c>
      <c r="J1369" s="5">
        <f t="shared" si="21"/>
        <v>0.52208047054078444</v>
      </c>
      <c r="K1369" s="5">
        <f>MAX(Online_RAW!$L$2-Online_RAW!L1369,0)</f>
        <v>0</v>
      </c>
      <c r="L1369" s="5">
        <f>0.0039*(Online_RAW!M1369)</f>
        <v>65.216774999999998</v>
      </c>
      <c r="M1369" s="10">
        <f>Online_RAW!$N$2-Online_RAW!N1369</f>
        <v>163.27577564102012</v>
      </c>
      <c r="N1369" s="5">
        <f>Online_RAW!C1369*60</f>
        <v>139.2706956521742</v>
      </c>
      <c r="O1369" s="5">
        <f>MAX(0, Online_RAW!D1369*60)</f>
        <v>40.750434782608679</v>
      </c>
      <c r="P1369" s="5">
        <f>_xlfn.IFNA(VLOOKUP(A1369,Sampling!$D$7:$E$14,2,FALSE),0)</f>
        <v>0</v>
      </c>
      <c r="Q1369">
        <f>_xlfn.IFNA(VLOOKUP(A1369,Refill!$D$6:$G$8,2,FALSE),0)</f>
        <v>0</v>
      </c>
    </row>
    <row r="1370" spans="1:17" x14ac:dyDescent="0.25">
      <c r="A1370" s="5">
        <f>ROUND((Online_RAW!B1370-General!$B$10)*24,3)</f>
        <v>22.8</v>
      </c>
      <c r="B1370" s="5">
        <f>General!$B$12+Online_ANA!K1370/1000+Online_ANA!L1370/1000+Online_ANA!M1370/1000/General!$B$22-SUM($P$2:P1370)/1000/General!$B$24+SUM($Q$2:Q1370)/1000/General!$B$24</f>
        <v>1.2956057474644587</v>
      </c>
      <c r="C1370" s="5">
        <f>Online_RAW!K1370</f>
        <v>35.22625</v>
      </c>
      <c r="D1370" s="5">
        <f>Online_RAW!J1370</f>
        <v>2.2149999999999999</v>
      </c>
      <c r="E1370" s="5">
        <f>(1-F1370/100-G1370/100)/(1-C1370/100-D1370/100-General!$B$17/100)</f>
        <v>0.97302262087008662</v>
      </c>
      <c r="F1370" s="5">
        <f>N1370*General!$B$14/(N1370+O1370)+O1370*100/(N1370+O1370)</f>
        <v>39.519394759682186</v>
      </c>
      <c r="G1370" s="5">
        <f>N1370*General!$B$15/(N1370+O1370)</f>
        <v>3.0545760222382735E-2</v>
      </c>
      <c r="H1370" s="5">
        <f>(N1370+O1370)*(1/General!$B$20)*((F1370/100)-E1370*(C1370/100))*1000/B1370</f>
        <v>324.54014760287527</v>
      </c>
      <c r="I1370" s="5">
        <f>(N1370+O1370)*(1/General!$B$20)*((D1370/100)*E1370-(G1370/100))*1000/B1370</f>
        <v>131.5068062132635</v>
      </c>
      <c r="J1370" s="5">
        <f t="shared" si="21"/>
        <v>0.40520967031229149</v>
      </c>
      <c r="K1370" s="5">
        <f>MAX(Online_RAW!$L$2-Online_RAW!L1370,0)</f>
        <v>0</v>
      </c>
      <c r="L1370" s="5">
        <f>0.0039*(Online_RAW!M1370)</f>
        <v>65.32889999999999</v>
      </c>
      <c r="M1370" s="10">
        <f>Online_RAW!$N$2-Online_RAW!N1370</f>
        <v>163.80176373626</v>
      </c>
      <c r="N1370" s="5">
        <f>Online_RAW!C1370*60</f>
        <v>137.2568181818184</v>
      </c>
      <c r="O1370" s="5">
        <f>MAX(0, Online_RAW!D1370*60)</f>
        <v>42.482454545454537</v>
      </c>
      <c r="P1370" s="5">
        <f>_xlfn.IFNA(VLOOKUP(A1370,Sampling!$D$7:$E$14,2,FALSE),0)</f>
        <v>0</v>
      </c>
      <c r="Q1370">
        <f>_xlfn.IFNA(VLOOKUP(A1370,Refill!$D$6:$G$8,2,FALSE),0)</f>
        <v>0</v>
      </c>
    </row>
    <row r="1371" spans="1:17" x14ac:dyDescent="0.25">
      <c r="A1371" s="5">
        <f>ROUND((Online_RAW!B1371-General!$B$10)*24,3)</f>
        <v>22.817</v>
      </c>
      <c r="B1371" s="5">
        <f>General!$B$12+Online_ANA!K1371/1000+Online_ANA!L1371/1000+Online_ANA!M1371/1000/General!$B$22-SUM($P$2:P1371)/1000/General!$B$24+SUM($Q$2:Q1371)/1000/General!$B$24</f>
        <v>1.2962274771347888</v>
      </c>
      <c r="C1371" s="5">
        <f>Online_RAW!K1371</f>
        <v>35.588333333333303</v>
      </c>
      <c r="D1371" s="5">
        <f>Online_RAW!J1371</f>
        <v>2.2149999999999999</v>
      </c>
      <c r="E1371" s="5">
        <f>(1-F1371/100-G1371/100)/(1-C1371/100-D1371/100-General!$B$17/100)</f>
        <v>0.99850117954917095</v>
      </c>
      <c r="F1371" s="5">
        <f>N1371*General!$B$14/(N1371+O1371)+O1371*100/(N1371+O1371)</f>
        <v>38.297435837726255</v>
      </c>
      <c r="G1371" s="5">
        <f>N1371*General!$B$15/(N1371+O1371)</f>
        <v>3.1162911193067546E-2</v>
      </c>
      <c r="H1371" s="5">
        <f>(N1371+O1371)*(1/General!$B$20)*((F1371/100)-E1371*(C1371/100))*1000/B1371</f>
        <v>170.42262589006978</v>
      </c>
      <c r="I1371" s="5">
        <f>(N1371+O1371)*(1/General!$B$20)*((D1371/100)*E1371-(G1371/100))*1000/B1371</f>
        <v>134.52203855591591</v>
      </c>
      <c r="J1371" s="5">
        <f t="shared" si="21"/>
        <v>0.78934377318354809</v>
      </c>
      <c r="K1371" s="5">
        <f>MAX(Online_RAW!$L$2-Online_RAW!L1371,0)</f>
        <v>0</v>
      </c>
      <c r="L1371" s="5">
        <f>0.0039*(Online_RAW!M1371)</f>
        <v>65.430300000000003</v>
      </c>
      <c r="M1371" s="10">
        <f>Online_RAW!$N$2-Online_RAW!N1371</f>
        <v>164.3689230769196</v>
      </c>
      <c r="N1371" s="5">
        <f>Online_RAW!C1371*60</f>
        <v>139.6408695652176</v>
      </c>
      <c r="O1371" s="5">
        <f>MAX(0, Online_RAW!D1371*60)</f>
        <v>39.598956521739119</v>
      </c>
      <c r="P1371" s="5">
        <f>_xlfn.IFNA(VLOOKUP(A1371,Sampling!$D$7:$E$14,2,FALSE),0)</f>
        <v>0</v>
      </c>
      <c r="Q1371">
        <f>_xlfn.IFNA(VLOOKUP(A1371,Refill!$D$6:$G$8,2,FALSE),0)</f>
        <v>0</v>
      </c>
    </row>
    <row r="1372" spans="1:17" x14ac:dyDescent="0.25">
      <c r="A1372" s="5">
        <f>ROUND((Online_RAW!B1372-General!$B$10)*24,3)</f>
        <v>22.832999999999998</v>
      </c>
      <c r="B1372" s="5">
        <f>General!$B$12+Online_ANA!K1372/1000+Online_ANA!L1372/1000+Online_ANA!M1372/1000/General!$B$22-SUM($P$2:P1372)/1000/General!$B$24+SUM($Q$2:Q1372)/1000/General!$B$24</f>
        <v>1.2967699525758625</v>
      </c>
      <c r="C1372" s="5">
        <f>Online_RAW!K1372</f>
        <v>35.598333333333301</v>
      </c>
      <c r="D1372" s="5">
        <f>Online_RAW!J1372</f>
        <v>2.2250000000000001</v>
      </c>
      <c r="E1372" s="5">
        <f>(1-F1372/100-G1372/100)/(1-C1372/100-D1372/100-General!$B$17/100)</f>
        <v>0.99505682279627583</v>
      </c>
      <c r="F1372" s="5">
        <f>N1372*General!$B$14/(N1372+O1372)+O1372*100/(N1372+O1372)</f>
        <v>38.530191689811801</v>
      </c>
      <c r="G1372" s="5">
        <f>N1372*General!$B$15/(N1372+O1372)</f>
        <v>3.1045357732418285E-2</v>
      </c>
      <c r="H1372" s="5">
        <f>(N1372+O1372)*(1/General!$B$20)*((F1372/100)-E1372*(C1372/100))*1000/B1372</f>
        <v>192.11955282098378</v>
      </c>
      <c r="I1372" s="5">
        <f>(N1372+O1372)*(1/General!$B$20)*((D1372/100)*E1372-(G1372/100))*1000/B1372</f>
        <v>134.94590079562735</v>
      </c>
      <c r="J1372" s="5">
        <f t="shared" si="21"/>
        <v>0.70240586558812879</v>
      </c>
      <c r="K1372" s="5">
        <f>MAX(Online_RAW!$L$2-Online_RAW!L1372,0)</f>
        <v>0</v>
      </c>
      <c r="L1372" s="5">
        <f>0.0039*(Online_RAW!M1372)</f>
        <v>65.543399999999991</v>
      </c>
      <c r="M1372" s="10">
        <f>Online_RAW!$N$2-Online_RAW!N1372</f>
        <v>164.83694230769015</v>
      </c>
      <c r="N1372" s="5">
        <f>Online_RAW!C1372*60</f>
        <v>139.45486956521759</v>
      </c>
      <c r="O1372" s="5">
        <f>MAX(0, Online_RAW!D1372*60)</f>
        <v>40.223999999999997</v>
      </c>
      <c r="P1372" s="5">
        <f>_xlfn.IFNA(VLOOKUP(A1372,Sampling!$D$7:$E$14,2,FALSE),0)</f>
        <v>0</v>
      </c>
      <c r="Q1372">
        <f>_xlfn.IFNA(VLOOKUP(A1372,Refill!$D$6:$G$8,2,FALSE),0)</f>
        <v>0</v>
      </c>
    </row>
    <row r="1373" spans="1:17" x14ac:dyDescent="0.25">
      <c r="A1373" s="5">
        <f>ROUND((Online_RAW!B1373-General!$B$10)*24,3)</f>
        <v>22.85</v>
      </c>
      <c r="B1373" s="5">
        <f>General!$B$12+Online_ANA!K1373/1000+Online_ANA!L1373/1000+Online_ANA!M1373/1000/General!$B$22-SUM($P$2:P1373)/1000/General!$B$24+SUM($Q$2:Q1373)/1000/General!$B$24</f>
        <v>1.2973176278052203</v>
      </c>
      <c r="C1373" s="5">
        <f>Online_RAW!K1373</f>
        <v>35.33</v>
      </c>
      <c r="D1373" s="5">
        <f>Online_RAW!J1373</f>
        <v>2.2200000000000002</v>
      </c>
      <c r="E1373" s="5">
        <f>(1-F1373/100-G1373/100)/(1-C1373/100-D1373/100-General!$B$17/100)</f>
        <v>0.98569211054170314</v>
      </c>
      <c r="F1373" s="5">
        <f>N1373*General!$B$14/(N1373+O1373)+O1373*100/(N1373+O1373)</f>
        <v>38.83913976730517</v>
      </c>
      <c r="G1373" s="5">
        <f>N1373*General!$B$15/(N1373+O1373)</f>
        <v>3.0889323349845871E-2</v>
      </c>
      <c r="H1373" s="5">
        <f>(N1373+O1373)*(1/General!$B$20)*((F1373/100)-E1373*(C1373/100))*1000/B1373</f>
        <v>247.87030346396202</v>
      </c>
      <c r="I1373" s="5">
        <f>(N1373+O1373)*(1/General!$B$20)*((D1373/100)*E1373-(G1373/100))*1000/B1373</f>
        <v>133.19815188456613</v>
      </c>
      <c r="J1373" s="5">
        <f t="shared" si="21"/>
        <v>0.53737035063553662</v>
      </c>
      <c r="K1373" s="5">
        <f>MAX(Online_RAW!$L$2-Online_RAW!L1373,0)</f>
        <v>0</v>
      </c>
      <c r="L1373" s="5">
        <f>0.0039*(Online_RAW!M1373)</f>
        <v>65.605800000000002</v>
      </c>
      <c r="M1373" s="10">
        <f>Online_RAW!$N$2-Online_RAW!N1373</f>
        <v>165.36589230769005</v>
      </c>
      <c r="N1373" s="5">
        <f>Online_RAW!C1373*60</f>
        <v>138.64118181818162</v>
      </c>
      <c r="O1373" s="5">
        <f>MAX(0, Online_RAW!D1373*60)</f>
        <v>40.89163636363638</v>
      </c>
      <c r="P1373" s="5">
        <f>_xlfn.IFNA(VLOOKUP(A1373,Sampling!$D$7:$E$14,2,FALSE),0)</f>
        <v>0</v>
      </c>
      <c r="Q1373">
        <f>_xlfn.IFNA(VLOOKUP(A1373,Refill!$D$6:$G$8,2,FALSE),0)</f>
        <v>0</v>
      </c>
    </row>
    <row r="1374" spans="1:17" x14ac:dyDescent="0.25">
      <c r="A1374" s="5">
        <f>ROUND((Online_RAW!B1374-General!$B$10)*24,3)</f>
        <v>22.867000000000001</v>
      </c>
      <c r="B1374" s="5">
        <f>General!$B$12+Online_ANA!K1374/1000+Online_ANA!L1374/1000+Online_ANA!M1374/1000/General!$B$22-SUM($P$2:P1374)/1000/General!$B$24+SUM($Q$2:Q1374)/1000/General!$B$24</f>
        <v>1.2980000236767797</v>
      </c>
      <c r="C1374" s="5">
        <f>Online_RAW!K1374</f>
        <v>35.375</v>
      </c>
      <c r="D1374" s="5">
        <f>Online_RAW!J1374</f>
        <v>2.23</v>
      </c>
      <c r="E1374" s="5">
        <f>(1-F1374/100-G1374/100)/(1-C1374/100-D1374/100-General!$B$17/100)</f>
        <v>0.98615337518573931</v>
      </c>
      <c r="F1374" s="5">
        <f>N1374*General!$B$14/(N1374+O1374)+O1374*100/(N1374+O1374)</f>
        <v>38.864784763601961</v>
      </c>
      <c r="G1374" s="5">
        <f>N1374*General!$B$15/(N1374+O1374)</f>
        <v>3.0876371331514166E-2</v>
      </c>
      <c r="H1374" s="5">
        <f>(N1374+O1374)*(1/General!$B$20)*((F1374/100)-E1374*(C1374/100))*1000/B1374</f>
        <v>245.62927803548163</v>
      </c>
      <c r="I1374" s="5">
        <f>(N1374+O1374)*(1/General!$B$20)*((D1374/100)*E1374-(G1374/100))*1000/B1374</f>
        <v>133.82837342674949</v>
      </c>
      <c r="J1374" s="5">
        <f t="shared" si="21"/>
        <v>0.5448388502262248</v>
      </c>
      <c r="K1374" s="5">
        <f>MAX(Online_RAW!$L$2-Online_RAW!L1374,0)</f>
        <v>0</v>
      </c>
      <c r="L1374" s="5">
        <f>0.0039*(Online_RAW!M1374)</f>
        <v>65.813150000000135</v>
      </c>
      <c r="M1374" s="10">
        <f>Online_RAW!$N$2-Online_RAW!N1374</f>
        <v>165.88369230768967</v>
      </c>
      <c r="N1374" s="5">
        <f>Online_RAW!C1374*60</f>
        <v>138.6117499999998</v>
      </c>
      <c r="O1374" s="5">
        <f>MAX(0, Online_RAW!D1374*60)</f>
        <v>40.95825</v>
      </c>
      <c r="P1374" s="5">
        <f>_xlfn.IFNA(VLOOKUP(A1374,Sampling!$D$7:$E$14,2,FALSE),0)</f>
        <v>0</v>
      </c>
      <c r="Q1374">
        <f>_xlfn.IFNA(VLOOKUP(A1374,Refill!$D$6:$G$8,2,FALSE),0)</f>
        <v>0</v>
      </c>
    </row>
    <row r="1375" spans="1:17" x14ac:dyDescent="0.25">
      <c r="A1375" s="5">
        <f>ROUND((Online_RAW!B1375-General!$B$10)*24,3)</f>
        <v>22.882999999999999</v>
      </c>
      <c r="B1375" s="5">
        <f>General!$B$12+Online_ANA!K1375/1000+Online_ANA!L1375/1000+Online_ANA!M1375/1000/General!$B$22-SUM($P$2:P1375)/1000/General!$B$24+SUM($Q$2:Q1375)/1000/General!$B$24</f>
        <v>1.2984548249000185</v>
      </c>
      <c r="C1375" s="5">
        <f>Online_RAW!K1375</f>
        <v>35.476666666666702</v>
      </c>
      <c r="D1375" s="5">
        <f>Online_RAW!J1375</f>
        <v>2.2349999999999999</v>
      </c>
      <c r="E1375" s="5">
        <f>(1-F1375/100-G1375/100)/(1-C1375/100-D1375/100-General!$B$17/100)</f>
        <v>0.98626377358917028</v>
      </c>
      <c r="F1375" s="5">
        <f>N1375*General!$B$14/(N1375+O1375)+O1375*100/(N1375+O1375)</f>
        <v>38.963195395281936</v>
      </c>
      <c r="G1375" s="5">
        <f>N1375*General!$B$15/(N1375+O1375)</f>
        <v>3.0826668992281848E-2</v>
      </c>
      <c r="H1375" s="5">
        <f>(N1375+O1375)*(1/General!$B$20)*((F1375/100)-E1375*(C1375/100))*1000/B1375</f>
        <v>245.05872519415911</v>
      </c>
      <c r="I1375" s="5">
        <f>(N1375+O1375)*(1/General!$B$20)*((D1375/100)*E1375-(G1375/100))*1000/B1375</f>
        <v>134.03355930880278</v>
      </c>
      <c r="J1375" s="5">
        <f t="shared" si="21"/>
        <v>0.546944652562803</v>
      </c>
      <c r="K1375" s="5">
        <f>MAX(Online_RAW!$L$2-Online_RAW!L1375,0)</f>
        <v>0</v>
      </c>
      <c r="L1375" s="5">
        <f>0.0039*(Online_RAW!M1375)</f>
        <v>65.813150000000135</v>
      </c>
      <c r="M1375" s="10">
        <f>Online_RAW!$N$2-Online_RAW!N1375</f>
        <v>166.37942564102013</v>
      </c>
      <c r="N1375" s="5">
        <f>Online_RAW!C1375*60</f>
        <v>138.31591304347799</v>
      </c>
      <c r="O1375" s="5">
        <f>MAX(0, Online_RAW!D1375*60)</f>
        <v>41.159739130434779</v>
      </c>
      <c r="P1375" s="5">
        <f>_xlfn.IFNA(VLOOKUP(A1375,Sampling!$D$7:$E$14,2,FALSE),0)</f>
        <v>0</v>
      </c>
      <c r="Q1375">
        <f>_xlfn.IFNA(VLOOKUP(A1375,Refill!$D$6:$G$8,2,FALSE),0)</f>
        <v>0</v>
      </c>
    </row>
    <row r="1376" spans="1:17" x14ac:dyDescent="0.25">
      <c r="A1376" s="5">
        <f>ROUND((Online_RAW!B1376-General!$B$10)*24,3)</f>
        <v>22.9</v>
      </c>
      <c r="B1376" s="5">
        <f>General!$B$12+Online_ANA!K1376/1000+Online_ANA!L1376/1000+Online_ANA!M1376/1000/General!$B$22-SUM($P$2:P1376)/1000/General!$B$24+SUM($Q$2:Q1376)/1000/General!$B$24</f>
        <v>1.2991442034277616</v>
      </c>
      <c r="C1376" s="5">
        <f>Online_RAW!K1376</f>
        <v>35.56</v>
      </c>
      <c r="D1376" s="5">
        <f>Online_RAW!J1376</f>
        <v>2.2349999999999999</v>
      </c>
      <c r="E1376" s="5">
        <f>(1-F1376/100-G1376/100)/(1-C1376/100-D1376/100-General!$B$17/100)</f>
        <v>0.98591610599812929</v>
      </c>
      <c r="F1376" s="5">
        <f>N1376*General!$B$14/(N1376+O1376)+O1376*100/(N1376+O1376)</f>
        <v>39.066912654943806</v>
      </c>
      <c r="G1376" s="5">
        <f>N1376*General!$B$15/(N1376+O1376)</f>
        <v>3.0774286537907172E-2</v>
      </c>
      <c r="H1376" s="5">
        <f>(N1376+O1376)*(1/General!$B$20)*((F1376/100)-E1376*(C1376/100))*1000/B1376</f>
        <v>247.40520970207203</v>
      </c>
      <c r="I1376" s="5">
        <f>(N1376+O1376)*(1/General!$B$20)*((D1376/100)*E1376-(G1376/100))*1000/B1376</f>
        <v>134.12790577728683</v>
      </c>
      <c r="J1376" s="5">
        <f t="shared" si="21"/>
        <v>0.54213856668097282</v>
      </c>
      <c r="K1376" s="5">
        <f>MAX(Online_RAW!$L$2-Online_RAW!L1376,0)</f>
        <v>0</v>
      </c>
      <c r="L1376" s="5">
        <f>0.0039*(Online_RAW!M1376)</f>
        <v>65.980199999999996</v>
      </c>
      <c r="M1376" s="10">
        <f>Online_RAW!$N$2-Online_RAW!N1376</f>
        <v>166.94876373625993</v>
      </c>
      <c r="N1376" s="5">
        <f>Online_RAW!C1376*60</f>
        <v>138.2975454545454</v>
      </c>
      <c r="O1376" s="5">
        <f>MAX(0, Online_RAW!D1376*60)</f>
        <v>41.459727272727299</v>
      </c>
      <c r="P1376" s="5">
        <f>_xlfn.IFNA(VLOOKUP(A1376,Sampling!$D$7:$E$14,2,FALSE),0)</f>
        <v>0</v>
      </c>
      <c r="Q1376">
        <f>_xlfn.IFNA(VLOOKUP(A1376,Refill!$D$6:$G$8,2,FALSE),0)</f>
        <v>0</v>
      </c>
    </row>
    <row r="1377" spans="1:17" x14ac:dyDescent="0.25">
      <c r="A1377" s="5">
        <f>ROUND((Online_RAW!B1377-General!$B$10)*24,3)</f>
        <v>22.917000000000002</v>
      </c>
      <c r="B1377" s="5">
        <f>General!$B$12+Online_ANA!K1377/1000+Online_ANA!L1377/1000+Online_ANA!M1377/1000/General!$B$22-SUM($P$2:P1377)/1000/General!$B$24+SUM($Q$2:Q1377)/1000/General!$B$24</f>
        <v>1.2997382128205137</v>
      </c>
      <c r="C1377" s="5">
        <f>Online_RAW!K1377</f>
        <v>35.619999999999997</v>
      </c>
      <c r="D1377" s="5">
        <f>Online_RAW!J1377</f>
        <v>2.2450000000000001</v>
      </c>
      <c r="E1377" s="5">
        <f>(1-F1377/100-G1377/100)/(1-C1377/100-D1377/100-General!$B$17/100)</f>
        <v>0.98732369816259258</v>
      </c>
      <c r="F1377" s="5">
        <f>N1377*General!$B$14/(N1377+O1377)+O1377*100/(N1377+O1377)</f>
        <v>39.049066084107046</v>
      </c>
      <c r="G1377" s="5">
        <f>N1377*General!$B$15/(N1377+O1377)</f>
        <v>3.078329995752169E-2</v>
      </c>
      <c r="H1377" s="5">
        <f>(N1377+O1377)*(1/General!$B$20)*((F1377/100)-E1377*(C1377/100))*1000/B1377</f>
        <v>239.4652977005268</v>
      </c>
      <c r="I1377" s="5">
        <f>(N1377+O1377)*(1/General!$B$20)*((D1377/100)*E1377-(G1377/100))*1000/B1377</f>
        <v>134.87961450534678</v>
      </c>
      <c r="J1377" s="5">
        <f t="shared" si="21"/>
        <v>0.56325328054015589</v>
      </c>
      <c r="K1377" s="5">
        <f>MAX(Online_RAW!$L$2-Online_RAW!L1377,0)</f>
        <v>0</v>
      </c>
      <c r="L1377" s="5">
        <f>0.0039*(Online_RAW!M1377)</f>
        <v>66.077699999999993</v>
      </c>
      <c r="M1377" s="10">
        <f>Online_RAW!$N$2-Online_RAW!N1377</f>
        <v>167.48995897435998</v>
      </c>
      <c r="N1377" s="5">
        <f>Online_RAW!C1377*60</f>
        <v>138.34854545454539</v>
      </c>
      <c r="O1377" s="5">
        <f>MAX(0, Online_RAW!D1377*60)</f>
        <v>41.42236363636362</v>
      </c>
      <c r="P1377" s="5">
        <f>_xlfn.IFNA(VLOOKUP(A1377,Sampling!$D$7:$E$14,2,FALSE),0)</f>
        <v>0</v>
      </c>
      <c r="Q1377">
        <f>_xlfn.IFNA(VLOOKUP(A1377,Refill!$D$6:$G$8,2,FALSE),0)</f>
        <v>0</v>
      </c>
    </row>
    <row r="1378" spans="1:17" x14ac:dyDescent="0.25">
      <c r="A1378" s="5">
        <f>ROUND((Online_RAW!B1378-General!$B$10)*24,3)</f>
        <v>22.933</v>
      </c>
      <c r="B1378" s="5">
        <f>General!$B$12+Online_ANA!K1378/1000+Online_ANA!L1378/1000+Online_ANA!M1378/1000/General!$B$22-SUM($P$2:P1378)/1000/General!$B$24+SUM($Q$2:Q1378)/1000/General!$B$24</f>
        <v>1.3004190672547615</v>
      </c>
      <c r="C1378" s="5">
        <f>Online_RAW!K1378</f>
        <v>35.630000000000003</v>
      </c>
      <c r="D1378" s="5">
        <f>Online_RAW!J1378</f>
        <v>2.2599999999999998</v>
      </c>
      <c r="E1378" s="5">
        <f>(1-F1378/100-G1378/100)/(1-C1378/100-D1378/100-General!$B$17/100)</f>
        <v>0.98634701644671063</v>
      </c>
      <c r="F1378" s="5">
        <f>N1378*General!$B$14/(N1378+O1378)+O1378*100/(N1378+O1378)</f>
        <v>39.134031186937129</v>
      </c>
      <c r="G1378" s="5">
        <f>N1378*General!$B$15/(N1378+O1378)</f>
        <v>3.0740388289425699E-2</v>
      </c>
      <c r="H1378" s="5">
        <f>(N1378+O1378)*(1/General!$B$20)*((F1378/100)-E1378*(C1378/100))*1000/B1378</f>
        <v>245.82441705834742</v>
      </c>
      <c r="I1378" s="5">
        <f>(N1378+O1378)*(1/General!$B$20)*((D1378/100)*E1378-(G1378/100))*1000/B1378</f>
        <v>135.4274179450118</v>
      </c>
      <c r="J1378" s="5">
        <f t="shared" si="21"/>
        <v>0.55091117296483838</v>
      </c>
      <c r="K1378" s="5">
        <f>MAX(Online_RAW!$L$2-Online_RAW!L1378,0)</f>
        <v>0</v>
      </c>
      <c r="L1378" s="5">
        <f>0.0039*(Online_RAW!M1378)</f>
        <v>66.264899999999997</v>
      </c>
      <c r="M1378" s="10">
        <f>Online_RAW!$N$2-Online_RAW!N1378</f>
        <v>168.02804230769016</v>
      </c>
      <c r="N1378" s="5">
        <f>Online_RAW!C1378*60</f>
        <v>137.99113043478241</v>
      </c>
      <c r="O1378" s="5">
        <f>MAX(0, Online_RAW!D1378*60)</f>
        <v>41.565652173913023</v>
      </c>
      <c r="P1378" s="5">
        <f>_xlfn.IFNA(VLOOKUP(A1378,Sampling!$D$7:$E$14,2,FALSE),0)</f>
        <v>0</v>
      </c>
      <c r="Q1378">
        <f>_xlfn.IFNA(VLOOKUP(A1378,Refill!$D$6:$G$8,2,FALSE),0)</f>
        <v>0</v>
      </c>
    </row>
    <row r="1379" spans="1:17" x14ac:dyDescent="0.25">
      <c r="A1379" s="5">
        <f>ROUND((Online_RAW!B1379-General!$B$10)*24,3)</f>
        <v>22.95</v>
      </c>
      <c r="B1379" s="5">
        <f>General!$B$12+Online_ANA!K1379/1000+Online_ANA!L1379/1000+Online_ANA!M1379/1000/General!$B$22-SUM($P$2:P1379)/1000/General!$B$24+SUM($Q$2:Q1379)/1000/General!$B$24</f>
        <v>1.3010048841213853</v>
      </c>
      <c r="C1379" s="5">
        <f>Online_RAW!K1379</f>
        <v>35.674999999999997</v>
      </c>
      <c r="D1379" s="5">
        <f>Online_RAW!J1379</f>
        <v>2.27</v>
      </c>
      <c r="E1379" s="5">
        <f>(1-F1379/100-G1379/100)/(1-C1379/100-D1379/100-General!$B$17/100)</f>
        <v>0.98681255239065568</v>
      </c>
      <c r="F1379" s="5">
        <f>N1379*General!$B$14/(N1379+O1379)+O1379*100/(N1379+O1379)</f>
        <v>39.159605790128346</v>
      </c>
      <c r="G1379" s="5">
        <f>N1379*General!$B$15/(N1379+O1379)</f>
        <v>3.0727471823167502E-2</v>
      </c>
      <c r="H1379" s="5">
        <f>(N1379+O1379)*(1/General!$B$20)*((F1379/100)-E1379*(C1379/100))*1000/B1379</f>
        <v>243.55356895248008</v>
      </c>
      <c r="I1379" s="5">
        <f>(N1379+O1379)*(1/General!$B$20)*((D1379/100)*E1379-(G1379/100))*1000/B1379</f>
        <v>136.05124336283228</v>
      </c>
      <c r="J1379" s="5">
        <f t="shared" si="21"/>
        <v>0.55860911399486546</v>
      </c>
      <c r="K1379" s="5">
        <f>MAX(Online_RAW!$L$2-Online_RAW!L1379,0)</f>
        <v>0</v>
      </c>
      <c r="L1379" s="5">
        <f>0.0039*(Online_RAW!M1379)</f>
        <v>66.362399999999994</v>
      </c>
      <c r="M1379" s="10">
        <f>Online_RAW!$N$2-Online_RAW!N1379</f>
        <v>168.56030769230983</v>
      </c>
      <c r="N1379" s="5">
        <f>Online_RAW!C1379*60</f>
        <v>137.94490909090919</v>
      </c>
      <c r="O1379" s="5">
        <f>MAX(0, Online_RAW!D1379*60)</f>
        <v>41.627181818181839</v>
      </c>
      <c r="P1379" s="5">
        <f>_xlfn.IFNA(VLOOKUP(A1379,Sampling!$D$7:$E$14,2,FALSE),0)</f>
        <v>0</v>
      </c>
      <c r="Q1379">
        <f>_xlfn.IFNA(VLOOKUP(A1379,Refill!$D$6:$G$8,2,FALSE),0)</f>
        <v>0</v>
      </c>
    </row>
    <row r="1380" spans="1:17" x14ac:dyDescent="0.25">
      <c r="A1380" s="5">
        <f>ROUND((Online_RAW!B1380-General!$B$10)*24,3)</f>
        <v>22.966999999999999</v>
      </c>
      <c r="B1380" s="5">
        <f>General!$B$12+Online_ANA!K1380/1000+Online_ANA!L1380/1000+Online_ANA!M1380/1000/General!$B$22-SUM($P$2:P1380)/1000/General!$B$24+SUM($Q$2:Q1380)/1000/General!$B$24</f>
        <v>1.3015806530345784</v>
      </c>
      <c r="C1380" s="5">
        <f>Online_RAW!K1380</f>
        <v>35.74</v>
      </c>
      <c r="D1380" s="5">
        <f>Online_RAW!J1380</f>
        <v>2.2599999999999998</v>
      </c>
      <c r="E1380" s="5">
        <f>(1-F1380/100-G1380/100)/(1-C1380/100-D1380/100-General!$B$17/100)</f>
        <v>0.98493204431240911</v>
      </c>
      <c r="F1380" s="5">
        <f>N1380*General!$B$14/(N1380+O1380)+O1380*100/(N1380+O1380)</f>
        <v>39.329744228485325</v>
      </c>
      <c r="G1380" s="5">
        <f>N1380*General!$B$15/(N1380+O1380)</f>
        <v>3.0641543318946803E-2</v>
      </c>
      <c r="H1380" s="5">
        <f>(N1380+O1380)*(1/General!$B$20)*((F1380/100)-E1380*(C1380/100))*1000/B1380</f>
        <v>254.88242570137555</v>
      </c>
      <c r="I1380" s="5">
        <f>(N1380+O1380)*(1/General!$B$20)*((D1380/100)*E1380-(G1380/100))*1000/B1380</f>
        <v>135.5396401682232</v>
      </c>
      <c r="J1380" s="5">
        <f t="shared" si="21"/>
        <v>0.53177318834458864</v>
      </c>
      <c r="K1380" s="5">
        <f>MAX(Online_RAW!$L$2-Online_RAW!L1380,0)</f>
        <v>0</v>
      </c>
      <c r="L1380" s="5">
        <f>0.0039*(Online_RAW!M1380)</f>
        <v>66.424799999999991</v>
      </c>
      <c r="M1380" s="10">
        <f>Online_RAW!$N$2-Online_RAW!N1380</f>
        <v>169.11987980769027</v>
      </c>
      <c r="N1380" s="5">
        <f>Online_RAW!C1380*60</f>
        <v>137.97886956521759</v>
      </c>
      <c r="O1380" s="5">
        <f>MAX(0, Online_RAW!D1380*60)</f>
        <v>42.141130434782582</v>
      </c>
      <c r="P1380" s="5">
        <f>_xlfn.IFNA(VLOOKUP(A1380,Sampling!$D$7:$E$14,2,FALSE),0)</f>
        <v>0</v>
      </c>
      <c r="Q1380">
        <f>_xlfn.IFNA(VLOOKUP(A1380,Refill!$D$6:$G$8,2,FALSE),0)</f>
        <v>0</v>
      </c>
    </row>
    <row r="1381" spans="1:17" x14ac:dyDescent="0.25">
      <c r="A1381" s="5">
        <f>ROUND((Online_RAW!B1381-General!$B$10)*24,3)</f>
        <v>22.983000000000001</v>
      </c>
      <c r="B1381" s="5">
        <f>General!$B$12+Online_ANA!K1381/1000+Online_ANA!L1381/1000+Online_ANA!M1381/1000/General!$B$22-SUM($P$2:P1381)/1000/General!$B$24+SUM($Q$2:Q1381)/1000/General!$B$24</f>
        <v>1.3022132385085874</v>
      </c>
      <c r="C1381" s="5">
        <f>Online_RAW!K1381</f>
        <v>35.770000000000003</v>
      </c>
      <c r="D1381" s="5">
        <f>Online_RAW!J1381</f>
        <v>2.2749999999999999</v>
      </c>
      <c r="E1381" s="5">
        <f>(1-F1381/100-G1381/100)/(1-C1381/100-D1381/100-General!$B$17/100)</f>
        <v>0.98444145905152813</v>
      </c>
      <c r="F1381" s="5">
        <f>N1381*General!$B$14/(N1381+O1381)+O1381*100/(N1381+O1381)</f>
        <v>39.404285755084274</v>
      </c>
      <c r="G1381" s="5">
        <f>N1381*General!$B$15/(N1381+O1381)</f>
        <v>3.0603896083290772E-2</v>
      </c>
      <c r="H1381" s="5">
        <f>(N1381+O1381)*(1/General!$B$20)*((F1381/100)-E1381*(C1381/100))*1000/B1381</f>
        <v>258.55821403204442</v>
      </c>
      <c r="I1381" s="5">
        <f>(N1381+O1381)*(1/General!$B$20)*((D1381/100)*E1381-(G1381/100))*1000/B1381</f>
        <v>136.28738951424506</v>
      </c>
      <c r="J1381" s="5">
        <f t="shared" si="21"/>
        <v>0.52710524020464611</v>
      </c>
      <c r="K1381" s="5">
        <f>MAX(Online_RAW!$L$2-Online_RAW!L1381,0)</f>
        <v>0</v>
      </c>
      <c r="L1381" s="5">
        <f>0.0039*(Online_RAW!M1381)</f>
        <v>66.576899999999995</v>
      </c>
      <c r="M1381" s="10">
        <f>Online_RAW!$N$2-Online_RAW!N1381</f>
        <v>169.64360897436018</v>
      </c>
      <c r="N1381" s="5">
        <f>Online_RAW!C1381*60</f>
        <v>137.7774285714288</v>
      </c>
      <c r="O1381" s="5">
        <f>MAX(0, Online_RAW!D1381*60)</f>
        <v>42.300857142857161</v>
      </c>
      <c r="P1381" s="5">
        <f>_xlfn.IFNA(VLOOKUP(A1381,Sampling!$D$7:$E$14,2,FALSE),0)</f>
        <v>0</v>
      </c>
      <c r="Q1381">
        <f>_xlfn.IFNA(VLOOKUP(A1381,Refill!$D$6:$G$8,2,FALSE),0)</f>
        <v>0</v>
      </c>
    </row>
    <row r="1382" spans="1:17" x14ac:dyDescent="0.25">
      <c r="A1382" s="5">
        <f>ROUND((Online_RAW!B1382-General!$B$10)*24,3)</f>
        <v>23</v>
      </c>
      <c r="B1382" s="5">
        <f>General!$B$12+Online_ANA!K1382/1000+Online_ANA!L1382/1000+Online_ANA!M1382/1000/General!$B$22-SUM($P$2:P1382)/1000/General!$B$24+SUM($Q$2:Q1382)/1000/General!$B$24</f>
        <v>1.3029010256645503</v>
      </c>
      <c r="C1382" s="5">
        <f>Online_RAW!K1382</f>
        <v>35.79</v>
      </c>
      <c r="D1382" s="5">
        <f>Online_RAW!J1382</f>
        <v>2.2749999999999999</v>
      </c>
      <c r="E1382" s="5">
        <f>(1-F1382/100-G1382/100)/(1-C1382/100-D1382/100-General!$B$17/100)</f>
        <v>0.98773847374702373</v>
      </c>
      <c r="F1382" s="5">
        <f>N1382*General!$B$14/(N1382+O1382)+O1382*100/(N1382+O1382)</f>
        <v>39.221108058008454</v>
      </c>
      <c r="G1382" s="5">
        <f>N1382*General!$B$15/(N1382+O1382)</f>
        <v>3.0696410071712907E-2</v>
      </c>
      <c r="H1382" s="5">
        <f>(N1382+O1382)*(1/General!$B$20)*((F1382/100)-E1382*(C1382/100))*1000/B1382</f>
        <v>237.87194767473449</v>
      </c>
      <c r="I1382" s="5">
        <f>(N1382+O1382)*(1/General!$B$20)*((D1382/100)*E1382-(G1382/100))*1000/B1382</f>
        <v>136.23475650905249</v>
      </c>
      <c r="J1382" s="5">
        <f t="shared" si="21"/>
        <v>0.5727230883708051</v>
      </c>
      <c r="K1382" s="5">
        <f>MAX(Online_RAW!$L$2-Online_RAW!L1382,0)</f>
        <v>0</v>
      </c>
      <c r="L1382" s="5">
        <f>0.0039*(Online_RAW!M1382)</f>
        <v>66.725099999999998</v>
      </c>
      <c r="M1382" s="10">
        <f>Online_RAW!$N$2-Online_RAW!N1382</f>
        <v>170.23175897435976</v>
      </c>
      <c r="N1382" s="5">
        <f>Online_RAW!C1382*60</f>
        <v>137.75154545454541</v>
      </c>
      <c r="O1382" s="5">
        <f>MAX(0, Online_RAW!D1382*60)</f>
        <v>41.750285714285702</v>
      </c>
      <c r="P1382" s="5">
        <f>_xlfn.IFNA(VLOOKUP(A1382,Sampling!$D$7:$E$14,2,FALSE),0)</f>
        <v>0</v>
      </c>
      <c r="Q1382">
        <f>_xlfn.IFNA(VLOOKUP(A1382,Refill!$D$6:$G$8,2,FALSE),0)</f>
        <v>0</v>
      </c>
    </row>
    <row r="1383" spans="1:17" x14ac:dyDescent="0.25">
      <c r="A1383" s="5">
        <f>ROUND((Online_RAW!B1383-General!$B$10)*24,3)</f>
        <v>23.016999999999999</v>
      </c>
      <c r="B1383" s="5">
        <f>General!$B$12+Online_ANA!K1383/1000+Online_ANA!L1383/1000+Online_ANA!M1383/1000/General!$B$22-SUM($P$2:P1383)/1000/General!$B$24+SUM($Q$2:Q1383)/1000/General!$B$24</f>
        <v>1.3033724629734125</v>
      </c>
      <c r="C1383" s="5">
        <f>Online_RAW!K1383</f>
        <v>35.845714285714301</v>
      </c>
      <c r="D1383" s="5">
        <f>Online_RAW!J1383</f>
        <v>2.2933333333333299</v>
      </c>
      <c r="E1383" s="5">
        <f>(1-F1383/100-G1383/100)/(1-C1383/100-D1383/100-General!$B$17/100)</f>
        <v>0.98243618912745523</v>
      </c>
      <c r="F1383" s="5">
        <f>N1383*General!$B$14/(N1383+O1383)+O1383*100/(N1383+O1383)</f>
        <v>39.620159399906214</v>
      </c>
      <c r="G1383" s="5">
        <f>N1383*General!$B$15/(N1383+O1383)</f>
        <v>3.0494868989946355E-2</v>
      </c>
      <c r="H1383" s="5">
        <f>(N1383+O1383)*(1/General!$B$20)*((F1383/100)-E1383*(C1383/100))*1000/B1383</f>
        <v>271.78274617425399</v>
      </c>
      <c r="I1383" s="5">
        <f>(N1383+O1383)*(1/General!$B$20)*((D1383/100)*E1383-(G1383/100))*1000/B1383</f>
        <v>137.15910072893521</v>
      </c>
      <c r="J1383" s="5">
        <f t="shared" si="21"/>
        <v>0.50466448904374306</v>
      </c>
      <c r="K1383" s="5">
        <f>MAX(Online_RAW!$L$2-Online_RAW!L1383,0)</f>
        <v>0</v>
      </c>
      <c r="L1383" s="5">
        <f>0.0039*(Online_RAW!M1383)</f>
        <v>66.725099999999998</v>
      </c>
      <c r="M1383" s="10">
        <f>Online_RAW!$N$2-Online_RAW!N1383</f>
        <v>170.74562564101961</v>
      </c>
      <c r="N1383" s="5">
        <f>Online_RAW!C1383*60</f>
        <v>137.444086956522</v>
      </c>
      <c r="O1383" s="5">
        <f>MAX(0, Online_RAW!D1383*60)</f>
        <v>42.840782608695662</v>
      </c>
      <c r="P1383" s="5">
        <f>_xlfn.IFNA(VLOOKUP(A1383,Sampling!$D$7:$E$14,2,FALSE),0)</f>
        <v>0</v>
      </c>
      <c r="Q1383">
        <f>_xlfn.IFNA(VLOOKUP(A1383,Refill!$D$6:$G$8,2,FALSE),0)</f>
        <v>0</v>
      </c>
    </row>
    <row r="1384" spans="1:17" x14ac:dyDescent="0.25">
      <c r="A1384" s="5">
        <f>ROUND((Online_RAW!B1384-General!$B$10)*24,3)</f>
        <v>23.033000000000001</v>
      </c>
      <c r="B1384" s="5">
        <f>General!$B$12+Online_ANA!K1384/1000+Online_ANA!L1384/1000+Online_ANA!M1384/1000/General!$B$22-SUM($P$2:P1384)/1000/General!$B$24+SUM($Q$2:Q1384)/1000/General!$B$24</f>
        <v>1.3040263971368071</v>
      </c>
      <c r="C1384" s="5">
        <f>Online_RAW!K1384</f>
        <v>35.905000000000001</v>
      </c>
      <c r="D1384" s="5">
        <f>Online_RAW!J1384</f>
        <v>2.29666666666667</v>
      </c>
      <c r="E1384" s="5">
        <f>(1-F1384/100-G1384/100)/(1-C1384/100-D1384/100-General!$B$17/100)</f>
        <v>0.98757088299220197</v>
      </c>
      <c r="F1384" s="5">
        <f>N1384*General!$B$14/(N1384+O1384)+O1384*100/(N1384+O1384)</f>
        <v>39.3664567052612</v>
      </c>
      <c r="G1384" s="5">
        <f>N1384*General!$B$15/(N1384+O1384)</f>
        <v>3.0623001664009494E-2</v>
      </c>
      <c r="H1384" s="5">
        <f>(N1384+O1384)*(1/General!$B$20)*((F1384/100)-E1384*(C1384/100))*1000/B1384</f>
        <v>240.19855186634848</v>
      </c>
      <c r="I1384" s="5">
        <f>(N1384+O1384)*(1/General!$B$20)*((D1384/100)*E1384-(G1384/100))*1000/B1384</f>
        <v>137.53371243942973</v>
      </c>
      <c r="J1384" s="5">
        <f t="shared" si="21"/>
        <v>0.57258343720555138</v>
      </c>
      <c r="K1384" s="5">
        <f>MAX(Online_RAW!$L$2-Online_RAW!L1384,0)</f>
        <v>0</v>
      </c>
      <c r="L1384" s="5">
        <f>0.0039*(Online_RAW!M1384)</f>
        <v>66.892799999999994</v>
      </c>
      <c r="M1384" s="10">
        <f>Online_RAW!$N$2-Online_RAW!N1384</f>
        <v>171.27562087911974</v>
      </c>
      <c r="N1384" s="5">
        <f>Online_RAW!C1384*60</f>
        <v>137.54347826086979</v>
      </c>
      <c r="O1384" s="5">
        <f>MAX(0, Online_RAW!D1384*60)</f>
        <v>42.116869565217364</v>
      </c>
      <c r="P1384" s="5">
        <f>_xlfn.IFNA(VLOOKUP(A1384,Sampling!$D$7:$E$14,2,FALSE),0)</f>
        <v>0</v>
      </c>
      <c r="Q1384">
        <f>_xlfn.IFNA(VLOOKUP(A1384,Refill!$D$6:$G$8,2,FALSE),0)</f>
        <v>0</v>
      </c>
    </row>
    <row r="1385" spans="1:17" x14ac:dyDescent="0.25">
      <c r="A1385" s="5">
        <f>ROUND((Online_RAW!B1385-General!$B$10)*24,3)</f>
        <v>23.05</v>
      </c>
      <c r="B1385" s="5">
        <f>General!$B$12+Online_ANA!K1385/1000+Online_ANA!L1385/1000+Online_ANA!M1385/1000/General!$B$22-SUM($P$2:P1385)/1000/General!$B$24+SUM($Q$2:Q1385)/1000/General!$B$24</f>
        <v>1.3047171115972664</v>
      </c>
      <c r="C1385" s="5">
        <f>Online_RAW!K1385</f>
        <v>35.9</v>
      </c>
      <c r="D1385" s="5">
        <f>Online_RAW!J1385</f>
        <v>2.31</v>
      </c>
      <c r="E1385" s="5">
        <f>(1-F1385/100-G1385/100)/(1-C1385/100-D1385/100-General!$B$17/100)</f>
        <v>0.98194607793283772</v>
      </c>
      <c r="F1385" s="5">
        <f>N1385*General!$B$14/(N1385+O1385)+O1385*100/(N1385+O1385)</f>
        <v>39.719987908468845</v>
      </c>
      <c r="G1385" s="5">
        <f>N1385*General!$B$15/(N1385+O1385)</f>
        <v>3.0444450551278365E-2</v>
      </c>
      <c r="H1385" s="5">
        <f>(N1385+O1385)*(1/General!$B$20)*((F1385/100)-E1385*(C1385/100))*1000/B1385</f>
        <v>275.57375613730125</v>
      </c>
      <c r="I1385" s="5">
        <f>(N1385+O1385)*(1/General!$B$20)*((D1385/100)*E1385-(G1385/100))*1000/B1385</f>
        <v>138.02057480430855</v>
      </c>
      <c r="J1385" s="5">
        <f t="shared" si="21"/>
        <v>0.50084803697904201</v>
      </c>
      <c r="K1385" s="5">
        <f>MAX(Online_RAW!$L$2-Online_RAW!L1385,0)</f>
        <v>0</v>
      </c>
      <c r="L1385" s="5">
        <f>0.0039*(Online_RAW!M1385)</f>
        <v>67.051400000000129</v>
      </c>
      <c r="M1385" s="10">
        <f>Online_RAW!$N$2-Online_RAW!N1385</f>
        <v>171.8556256410202</v>
      </c>
      <c r="N1385" s="5">
        <f>Online_RAW!C1385*60</f>
        <v>137.27660869565219</v>
      </c>
      <c r="O1385" s="5">
        <f>MAX(0, Online_RAW!D1385*60)</f>
        <v>43.086782608695657</v>
      </c>
      <c r="P1385" s="5">
        <f>_xlfn.IFNA(VLOOKUP(A1385,Sampling!$D$7:$E$14,2,FALSE),0)</f>
        <v>0</v>
      </c>
      <c r="Q1385">
        <f>_xlfn.IFNA(VLOOKUP(A1385,Refill!$D$6:$G$8,2,FALSE),0)</f>
        <v>0</v>
      </c>
    </row>
    <row r="1386" spans="1:17" x14ac:dyDescent="0.25">
      <c r="A1386" s="5">
        <f>ROUND((Online_RAW!B1386-General!$B$10)*24,3)</f>
        <v>23.067</v>
      </c>
      <c r="B1386" s="5">
        <f>General!$B$12+Online_ANA!K1386/1000+Online_ANA!L1386/1000+Online_ANA!M1386/1000/General!$B$22-SUM($P$2:P1386)/1000/General!$B$24+SUM($Q$2:Q1386)/1000/General!$B$24</f>
        <v>1.3053012715243484</v>
      </c>
      <c r="C1386" s="5">
        <f>Online_RAW!K1386</f>
        <v>35.945</v>
      </c>
      <c r="D1386" s="5">
        <f>Online_RAW!J1386</f>
        <v>2.31</v>
      </c>
      <c r="E1386" s="5">
        <f>(1-F1386/100-G1386/100)/(1-C1386/100-D1386/100-General!$B$17/100)</f>
        <v>0.98331585257436427</v>
      </c>
      <c r="F1386" s="5">
        <f>N1386*General!$B$14/(N1386+O1386)+O1386*100/(N1386+O1386)</f>
        <v>39.680171328301505</v>
      </c>
      <c r="G1386" s="5">
        <f>N1386*General!$B$15/(N1386+O1386)</f>
        <v>3.0464559935201262E-2</v>
      </c>
      <c r="H1386" s="5">
        <f>(N1386+O1386)*(1/General!$B$20)*((F1386/100)-E1386*(C1386/100))*1000/B1386</f>
        <v>266.7509521751582</v>
      </c>
      <c r="I1386" s="5">
        <f>(N1386+O1386)*(1/General!$B$20)*((D1386/100)*E1386-(G1386/100))*1000/B1386</f>
        <v>137.90166076179517</v>
      </c>
      <c r="J1386" s="5">
        <f t="shared" si="21"/>
        <v>0.51696782949529652</v>
      </c>
      <c r="K1386" s="5">
        <f>MAX(Online_RAW!$L$2-Online_RAW!L1386,0)</f>
        <v>0</v>
      </c>
      <c r="L1386" s="5">
        <f>0.0039*(Online_RAW!M1386)</f>
        <v>67.167749999999998</v>
      </c>
      <c r="M1386" s="10">
        <f>Online_RAW!$N$2-Online_RAW!N1386</f>
        <v>172.36553846153947</v>
      </c>
      <c r="N1386" s="5">
        <f>Online_RAW!C1386*60</f>
        <v>137.11773913043461</v>
      </c>
      <c r="O1386" s="5">
        <f>MAX(0, Online_RAW!D1386*60)</f>
        <v>42.918000000000006</v>
      </c>
      <c r="P1386" s="5">
        <f>_xlfn.IFNA(VLOOKUP(A1386,Sampling!$D$7:$E$14,2,FALSE),0)</f>
        <v>0</v>
      </c>
      <c r="Q1386">
        <f>_xlfn.IFNA(VLOOKUP(A1386,Refill!$D$6:$G$8,2,FALSE),0)</f>
        <v>0</v>
      </c>
    </row>
    <row r="1387" spans="1:17" x14ac:dyDescent="0.25">
      <c r="A1387" s="5">
        <f>ROUND((Online_RAW!B1387-General!$B$10)*24,3)</f>
        <v>23.082999999999998</v>
      </c>
      <c r="B1387" s="5">
        <f>General!$B$12+Online_ANA!K1387/1000+Online_ANA!L1387/1000+Online_ANA!M1387/1000/General!$B$22-SUM($P$2:P1387)/1000/General!$B$24+SUM($Q$2:Q1387)/1000/General!$B$24</f>
        <v>1.3059373333098072</v>
      </c>
      <c r="C1387" s="5">
        <f>Online_RAW!K1387</f>
        <v>36.047777777777803</v>
      </c>
      <c r="D1387" s="5">
        <f>Online_RAW!J1387</f>
        <v>2.3149999999999999</v>
      </c>
      <c r="E1387" s="5">
        <f>(1-F1387/100-G1387/100)/(1-C1387/100-D1387/100-General!$B$17/100)</f>
        <v>0.98618722465605124</v>
      </c>
      <c r="F1387" s="5">
        <f>N1387*General!$B$14/(N1387+O1387)+O1387*100/(N1387+O1387)</f>
        <v>39.610374696452133</v>
      </c>
      <c r="G1387" s="5">
        <f>N1387*General!$B$15/(N1387+O1387)</f>
        <v>3.0499810759367613E-2</v>
      </c>
      <c r="H1387" s="5">
        <f>(N1387+O1387)*(1/General!$B$20)*((F1387/100)-E1387*(C1387/100))*1000/B1387</f>
        <v>249.13698868489337</v>
      </c>
      <c r="I1387" s="5">
        <f>(N1387+O1387)*(1/General!$B$20)*((D1387/100)*E1387-(G1387/100))*1000/B1387</f>
        <v>138.20579530675548</v>
      </c>
      <c r="J1387" s="5">
        <f t="shared" si="21"/>
        <v>0.5547381624715596</v>
      </c>
      <c r="K1387" s="5">
        <f>MAX(Online_RAW!$L$2-Online_RAW!L1387,0)</f>
        <v>0</v>
      </c>
      <c r="L1387" s="5">
        <f>0.0039*(Online_RAW!M1387)</f>
        <v>67.278899999999993</v>
      </c>
      <c r="M1387" s="10">
        <f>Online_RAW!$N$2-Online_RAW!N1387</f>
        <v>172.93769230768976</v>
      </c>
      <c r="N1387" s="5">
        <f>Online_RAW!C1387*60</f>
        <v>136.941714285714</v>
      </c>
      <c r="O1387" s="5">
        <f>MAX(0, Online_RAW!D1387*60)</f>
        <v>42.655090909090923</v>
      </c>
      <c r="P1387" s="5">
        <f>_xlfn.IFNA(VLOOKUP(A1387,Sampling!$D$7:$E$14,2,FALSE),0)</f>
        <v>0</v>
      </c>
      <c r="Q1387">
        <f>_xlfn.IFNA(VLOOKUP(A1387,Refill!$D$6:$G$8,2,FALSE),0)</f>
        <v>0</v>
      </c>
    </row>
    <row r="1388" spans="1:17" x14ac:dyDescent="0.25">
      <c r="A1388" s="5">
        <f>ROUND((Online_RAW!B1388-General!$B$10)*24,3)</f>
        <v>23.1</v>
      </c>
      <c r="B1388" s="5">
        <f>General!$B$12+Online_ANA!K1388/1000+Online_ANA!L1388/1000+Online_ANA!M1388/1000/General!$B$22-SUM($P$2:P1388)/1000/General!$B$24+SUM($Q$2:Q1388)/1000/General!$B$24</f>
        <v>1.3065477441982658</v>
      </c>
      <c r="C1388" s="5">
        <f>Online_RAW!K1388</f>
        <v>36.119999999999997</v>
      </c>
      <c r="D1388" s="5">
        <f>Online_RAW!J1388</f>
        <v>2.3149999999999999</v>
      </c>
      <c r="E1388" s="5">
        <f>(1-F1388/100-G1388/100)/(1-C1388/100-D1388/100-General!$B$17/100)</f>
        <v>0.98574005723878855</v>
      </c>
      <c r="F1388" s="5">
        <f>N1388*General!$B$14/(N1388+O1388)+O1388*100/(N1388+O1388)</f>
        <v>39.708985508926652</v>
      </c>
      <c r="G1388" s="5">
        <f>N1388*General!$B$15/(N1388+O1388)</f>
        <v>3.045000731872391E-2</v>
      </c>
      <c r="H1388" s="5">
        <f>(N1388+O1388)*(1/General!$B$20)*((F1388/100)-E1388*(C1388/100))*1000/B1388</f>
        <v>252.25972089317574</v>
      </c>
      <c r="I1388" s="5">
        <f>(N1388+O1388)*(1/General!$B$20)*((D1388/100)*E1388-(G1388/100))*1000/B1388</f>
        <v>138.39299275611845</v>
      </c>
      <c r="J1388" s="5">
        <f t="shared" si="21"/>
        <v>0.54861312089821757</v>
      </c>
      <c r="K1388" s="5">
        <f>MAX(Online_RAW!$L$2-Online_RAW!L1388,0)</f>
        <v>0</v>
      </c>
      <c r="L1388" s="5">
        <f>0.0039*(Online_RAW!M1388)</f>
        <v>67.378349999999998</v>
      </c>
      <c r="M1388" s="10">
        <f>Online_RAW!$N$2-Online_RAW!N1388</f>
        <v>173.49463967610973</v>
      </c>
      <c r="N1388" s="5">
        <f>Online_RAW!C1388*60</f>
        <v>137.02721739130442</v>
      </c>
      <c r="O1388" s="5">
        <f>MAX(0, Online_RAW!D1388*60)</f>
        <v>42.975652173913019</v>
      </c>
      <c r="P1388" s="5">
        <f>_xlfn.IFNA(VLOOKUP(A1388,Sampling!$D$7:$E$14,2,FALSE),0)</f>
        <v>0</v>
      </c>
      <c r="Q1388">
        <f>_xlfn.IFNA(VLOOKUP(A1388,Refill!$D$6:$G$8,2,FALSE),0)</f>
        <v>0</v>
      </c>
    </row>
    <row r="1389" spans="1:17" x14ac:dyDescent="0.25">
      <c r="A1389" s="5">
        <f>ROUND((Online_RAW!B1389-General!$B$10)*24,3)</f>
        <v>23.117000000000001</v>
      </c>
      <c r="B1389" s="5">
        <f>General!$B$12+Online_ANA!K1389/1000+Online_ANA!L1389/1000+Online_ANA!M1389/1000/General!$B$22-SUM($P$2:P1389)/1000/General!$B$24+SUM($Q$2:Q1389)/1000/General!$B$24</f>
        <v>1.3071475392731098</v>
      </c>
      <c r="C1389" s="5">
        <f>Online_RAW!K1389</f>
        <v>36.119999999999997</v>
      </c>
      <c r="D1389" s="5">
        <f>Online_RAW!J1389</f>
        <v>2.3149999999999999</v>
      </c>
      <c r="E1389" s="5">
        <f>(1-F1389/100-G1389/100)/(1-C1389/100-D1389/100-General!$B$17/100)</f>
        <v>0.98474581798284344</v>
      </c>
      <c r="F1389" s="5">
        <f>N1389*General!$B$14/(N1389+O1389)+O1389*100/(N1389+O1389)</f>
        <v>39.769796361592711</v>
      </c>
      <c r="G1389" s="5">
        <f>N1389*General!$B$15/(N1389+O1389)</f>
        <v>3.0419294766872364E-2</v>
      </c>
      <c r="H1389" s="5">
        <f>(N1389+O1389)*(1/General!$B$20)*((F1389/100)-E1389*(C1389/100))*1000/B1389</f>
        <v>258.03763450289568</v>
      </c>
      <c r="I1389" s="5">
        <f>(N1389+O1389)*(1/General!$B$20)*((D1389/100)*E1389-(G1389/100))*1000/B1389</f>
        <v>138.16385616972434</v>
      </c>
      <c r="J1389" s="5">
        <f t="shared" si="21"/>
        <v>0.53544071753678191</v>
      </c>
      <c r="K1389" s="5">
        <f>MAX(Online_RAW!$L$2-Online_RAW!L1389,0)</f>
        <v>0</v>
      </c>
      <c r="L1389" s="5">
        <f>0.0039*(Online_RAW!M1389)</f>
        <v>67.520699999999991</v>
      </c>
      <c r="M1389" s="10">
        <f>Online_RAW!$N$2-Online_RAW!N1389</f>
        <v>173.99325480768948</v>
      </c>
      <c r="N1389" s="5">
        <f>Online_RAW!C1389*60</f>
        <v>136.8631428571428</v>
      </c>
      <c r="O1389" s="5">
        <f>MAX(0, Online_RAW!D1389*60)</f>
        <v>43.105714285714257</v>
      </c>
      <c r="P1389" s="5">
        <f>_xlfn.IFNA(VLOOKUP(A1389,Sampling!$D$7:$E$14,2,FALSE),0)</f>
        <v>0</v>
      </c>
      <c r="Q1389">
        <f>_xlfn.IFNA(VLOOKUP(A1389,Refill!$D$6:$G$8,2,FALSE),0)</f>
        <v>0</v>
      </c>
    </row>
    <row r="1390" spans="1:17" x14ac:dyDescent="0.25">
      <c r="A1390" s="5">
        <f>ROUND((Online_RAW!B1390-General!$B$10)*24,3)</f>
        <v>23.132999999999999</v>
      </c>
      <c r="B1390" s="5">
        <f>General!$B$12+Online_ANA!K1390/1000+Online_ANA!L1390/1000+Online_ANA!M1390/1000/General!$B$22-SUM($P$2:P1390)/1000/General!$B$24+SUM($Q$2:Q1390)/1000/General!$B$24</f>
        <v>1.3076502612105136</v>
      </c>
      <c r="C1390" s="5">
        <f>Online_RAW!K1390</f>
        <v>36.119999999999997</v>
      </c>
      <c r="D1390" s="5">
        <f>Online_RAW!J1390</f>
        <v>2.3250000000000002</v>
      </c>
      <c r="E1390" s="5">
        <f>(1-F1390/100-G1390/100)/(1-C1390/100-D1390/100-General!$B$17/100)</f>
        <v>0.98181377600359032</v>
      </c>
      <c r="F1390" s="5">
        <f>N1390*General!$B$14/(N1390+O1390)+O1390*100/(N1390+O1390)</f>
        <v>39.958952525211174</v>
      </c>
      <c r="G1390" s="5">
        <f>N1390*General!$B$15/(N1390+O1390)</f>
        <v>3.0323761350903443E-2</v>
      </c>
      <c r="H1390" s="5">
        <f>(N1390+O1390)*(1/General!$B$20)*((F1390/100)-E1390*(C1390/100))*1000/B1390</f>
        <v>275.90669427597197</v>
      </c>
      <c r="I1390" s="5">
        <f>(N1390+O1390)*(1/General!$B$20)*((D1390/100)*E1390-(G1390/100))*1000/B1390</f>
        <v>138.22790130961312</v>
      </c>
      <c r="J1390" s="5">
        <f t="shared" si="21"/>
        <v>0.50099509789839503</v>
      </c>
      <c r="K1390" s="5">
        <f>MAX(Online_RAW!$L$2-Online_RAW!L1390,0)</f>
        <v>0</v>
      </c>
      <c r="L1390" s="5">
        <f>0.0039*(Online_RAW!M1390)</f>
        <v>67.520699999999991</v>
      </c>
      <c r="M1390" s="10">
        <f>Online_RAW!$N$2-Online_RAW!N1390</f>
        <v>174.54122171945983</v>
      </c>
      <c r="N1390" s="5">
        <f>Online_RAW!C1390*60</f>
        <v>136.35954545454541</v>
      </c>
      <c r="O1390" s="5">
        <f>MAX(0, Online_RAW!D1390*60)</f>
        <v>43.512</v>
      </c>
      <c r="P1390" s="5">
        <f>_xlfn.IFNA(VLOOKUP(A1390,Sampling!$D$7:$E$14,2,FALSE),0)</f>
        <v>0</v>
      </c>
      <c r="Q1390">
        <f>_xlfn.IFNA(VLOOKUP(A1390,Refill!$D$6:$G$8,2,FALSE),0)</f>
        <v>0</v>
      </c>
    </row>
    <row r="1391" spans="1:17" x14ac:dyDescent="0.25">
      <c r="A1391" s="5">
        <f>ROUND((Online_RAW!B1391-General!$B$10)*24,3)</f>
        <v>23.15</v>
      </c>
      <c r="B1391" s="5">
        <f>General!$B$12+Online_ANA!K1391/1000+Online_ANA!L1391/1000+Online_ANA!M1391/1000/General!$B$22-SUM($P$2:P1391)/1000/General!$B$24+SUM($Q$2:Q1391)/1000/General!$B$24</f>
        <v>1.3083763555440182</v>
      </c>
      <c r="C1391" s="5">
        <f>Online_RAW!K1391</f>
        <v>36.211428571428598</v>
      </c>
      <c r="D1391" s="5">
        <f>Online_RAW!J1391</f>
        <v>2.3250000000000002</v>
      </c>
      <c r="E1391" s="5">
        <f>(1-F1391/100-G1391/100)/(1-C1391/100-D1391/100-General!$B$17/100)</f>
        <v>0.98492347715388329</v>
      </c>
      <c r="F1391" s="5">
        <f>N1391*General!$B$14/(N1391+O1391)+O1391*100/(N1391+O1391)</f>
        <v>39.858880019484971</v>
      </c>
      <c r="G1391" s="5">
        <f>N1391*General!$B$15/(N1391+O1391)</f>
        <v>3.0374303020462134E-2</v>
      </c>
      <c r="H1391" s="5">
        <f>(N1391+O1391)*(1/General!$B$20)*((F1391/100)-E1391*(C1391/100))*1000/B1391</f>
        <v>257.29792348126523</v>
      </c>
      <c r="I1391" s="5">
        <f>(N1391+O1391)*(1/General!$B$20)*((D1391/100)*E1391-(G1391/100))*1000/B1391</f>
        <v>138.64268453797334</v>
      </c>
      <c r="J1391" s="5">
        <f t="shared" si="21"/>
        <v>0.53884105500007429</v>
      </c>
      <c r="K1391" s="5">
        <f>MAX(Online_RAW!$L$2-Online_RAW!L1391,0)</f>
        <v>0</v>
      </c>
      <c r="L1391" s="5">
        <f>0.0039*(Online_RAW!M1391)</f>
        <v>67.718300000000127</v>
      </c>
      <c r="M1391" s="10">
        <f>Online_RAW!$N$2-Online_RAW!N1391</f>
        <v>175.11728054297964</v>
      </c>
      <c r="N1391" s="5">
        <f>Online_RAW!C1391*60</f>
        <v>136.6372173913044</v>
      </c>
      <c r="O1391" s="5">
        <f>MAX(0, Online_RAW!D1391*60)</f>
        <v>43.3006956521739</v>
      </c>
      <c r="P1391" s="5">
        <f>_xlfn.IFNA(VLOOKUP(A1391,Sampling!$D$7:$E$14,2,FALSE),0)</f>
        <v>0</v>
      </c>
      <c r="Q1391">
        <f>_xlfn.IFNA(VLOOKUP(A1391,Refill!$D$6:$G$8,2,FALSE),0)</f>
        <v>0</v>
      </c>
    </row>
    <row r="1392" spans="1:17" x14ac:dyDescent="0.25">
      <c r="A1392" s="5">
        <f>ROUND((Online_RAW!B1392-General!$B$10)*24,3)</f>
        <v>23.167000000000002</v>
      </c>
      <c r="B1392" s="5">
        <f>General!$B$12+Online_ANA!K1392/1000+Online_ANA!L1392/1000+Online_ANA!M1392/1000/General!$B$22-SUM($P$2:P1392)/1000/General!$B$24+SUM($Q$2:Q1392)/1000/General!$B$24</f>
        <v>1.3090332519132752</v>
      </c>
      <c r="C1392" s="5">
        <f>Online_RAW!K1392</f>
        <v>36.277500000000003</v>
      </c>
      <c r="D1392" s="5">
        <f>Online_RAW!J1392</f>
        <v>2.3250000000000002</v>
      </c>
      <c r="E1392" s="5">
        <f>(1-F1392/100-G1392/100)/(1-C1392/100-D1392/100-General!$B$17/100)</f>
        <v>0.98099420198404252</v>
      </c>
      <c r="F1392" s="5">
        <f>N1392*General!$B$14/(N1392+O1392)+O1392*100/(N1392+O1392)</f>
        <v>40.163656753396921</v>
      </c>
      <c r="G1392" s="5">
        <f>N1392*General!$B$15/(N1392+O1392)</f>
        <v>3.0220375377072263E-2</v>
      </c>
      <c r="H1392" s="5">
        <f>(N1392+O1392)*(1/General!$B$20)*((F1392/100)-E1392*(C1392/100))*1000/B1392</f>
        <v>280.78333167548169</v>
      </c>
      <c r="I1392" s="5">
        <f>(N1392+O1392)*(1/General!$B$20)*((D1392/100)*E1392-(G1392/100))*1000/B1392</f>
        <v>138.10713609781899</v>
      </c>
      <c r="J1392" s="5">
        <f t="shared" si="21"/>
        <v>0.49186372735771144</v>
      </c>
      <c r="K1392" s="5">
        <f>MAX(Online_RAW!$L$2-Online_RAW!L1392,0)</f>
        <v>0</v>
      </c>
      <c r="L1392" s="5">
        <f>0.0039*(Online_RAW!M1392)</f>
        <v>67.858049999999992</v>
      </c>
      <c r="M1392" s="10">
        <f>Online_RAW!$N$2-Online_RAW!N1392</f>
        <v>175.68097008547011</v>
      </c>
      <c r="N1392" s="5">
        <f>Online_RAW!C1392*60</f>
        <v>136.02834782608682</v>
      </c>
      <c r="O1392" s="5">
        <f>MAX(0, Online_RAW!D1392*60)</f>
        <v>44.020173913043465</v>
      </c>
      <c r="P1392" s="5">
        <f>_xlfn.IFNA(VLOOKUP(A1392,Sampling!$D$7:$E$14,2,FALSE),0)</f>
        <v>0</v>
      </c>
      <c r="Q1392">
        <f>_xlfn.IFNA(VLOOKUP(A1392,Refill!$D$6:$G$8,2,FALSE),0)</f>
        <v>0</v>
      </c>
    </row>
    <row r="1393" spans="1:17" x14ac:dyDescent="0.25">
      <c r="A1393" s="5">
        <f>ROUND((Online_RAW!B1393-General!$B$10)*24,3)</f>
        <v>23.183</v>
      </c>
      <c r="B1393" s="5">
        <f>General!$B$12+Online_ANA!K1393/1000+Online_ANA!L1393/1000+Online_ANA!M1393/1000/General!$B$22-SUM($P$2:P1393)/1000/General!$B$24+SUM($Q$2:Q1393)/1000/General!$B$24</f>
        <v>1.3096823844700916</v>
      </c>
      <c r="C1393" s="5">
        <f>Online_RAW!K1393</f>
        <v>36.39</v>
      </c>
      <c r="D1393" s="5">
        <f>Online_RAW!J1393</f>
        <v>2.34</v>
      </c>
      <c r="E1393" s="5">
        <f>(1-F1393/100-G1393/100)/(1-C1393/100-D1393/100-General!$B$17/100)</f>
        <v>0.9879144200532729</v>
      </c>
      <c r="F1393" s="5">
        <f>N1393*General!$B$14/(N1393+O1393)+O1393*100/(N1393+O1393)</f>
        <v>39.867576542714311</v>
      </c>
      <c r="G1393" s="5">
        <f>N1393*General!$B$15/(N1393+O1393)</f>
        <v>3.036991083701298E-2</v>
      </c>
      <c r="H1393" s="5">
        <f>(N1393+O1393)*(1/General!$B$20)*((F1393/100)-E1393*(C1393/100))*1000/B1393</f>
        <v>239.35761544757145</v>
      </c>
      <c r="I1393" s="5">
        <f>(N1393+O1393)*(1/General!$B$20)*((D1393/100)*E1393-(G1393/100))*1000/B1393</f>
        <v>139.39412021751539</v>
      </c>
      <c r="J1393" s="5">
        <f t="shared" si="21"/>
        <v>0.58236760070016691</v>
      </c>
      <c r="K1393" s="5">
        <f>MAX(Online_RAW!$L$2-Online_RAW!L1393,0)</f>
        <v>0</v>
      </c>
      <c r="L1393" s="5">
        <f>0.0039*(Online_RAW!M1393)</f>
        <v>68.035499999999999</v>
      </c>
      <c r="M1393" s="10">
        <f>Online_RAW!$N$2-Online_RAW!N1393</f>
        <v>176.19510407239977</v>
      </c>
      <c r="N1393" s="5">
        <f>Online_RAW!C1393*60</f>
        <v>136.18254545454539</v>
      </c>
      <c r="O1393" s="5">
        <f>MAX(0, Online_RAW!D1393*60)</f>
        <v>43.182545454545455</v>
      </c>
      <c r="P1393" s="5">
        <f>_xlfn.IFNA(VLOOKUP(A1393,Sampling!$D$7:$E$14,2,FALSE),0)</f>
        <v>0</v>
      </c>
      <c r="Q1393">
        <f>_xlfn.IFNA(VLOOKUP(A1393,Refill!$D$6:$G$8,2,FALSE),0)</f>
        <v>0</v>
      </c>
    </row>
    <row r="1394" spans="1:17" x14ac:dyDescent="0.25">
      <c r="A1394" s="5">
        <f>ROUND((Online_RAW!B1394-General!$B$10)*24,3)</f>
        <v>23.2</v>
      </c>
      <c r="B1394" s="5">
        <f>General!$B$12+Online_ANA!K1394/1000+Online_ANA!L1394/1000+Online_ANA!M1394/1000/General!$B$22-SUM($P$2:P1394)/1000/General!$B$24+SUM($Q$2:Q1394)/1000/General!$B$24</f>
        <v>1.3102185204657706</v>
      </c>
      <c r="C1394" s="5">
        <f>Online_RAW!K1394</f>
        <v>36.46</v>
      </c>
      <c r="D1394" s="5">
        <f>Online_RAW!J1394</f>
        <v>2.34</v>
      </c>
      <c r="E1394" s="5">
        <f>(1-F1394/100-G1394/100)/(1-C1394/100-D1394/100-General!$B$17/100)</f>
        <v>0.98859017258547344</v>
      </c>
      <c r="F1394" s="5">
        <f>N1394*General!$B$14/(N1394+O1394)+O1394*100/(N1394+O1394)</f>
        <v>39.895681084282877</v>
      </c>
      <c r="G1394" s="5">
        <f>N1394*General!$B$15/(N1394+O1394)</f>
        <v>3.0355716624099562E-2</v>
      </c>
      <c r="H1394" s="5">
        <f>(N1394+O1394)*(1/General!$B$20)*((F1394/100)-E1394*(C1394/100))*1000/B1394</f>
        <v>235.34145907501392</v>
      </c>
      <c r="I1394" s="5">
        <f>(N1394+O1394)*(1/General!$B$20)*((D1394/100)*E1394-(G1394/100))*1000/B1394</f>
        <v>139.4900930916825</v>
      </c>
      <c r="J1394" s="5">
        <f t="shared" si="21"/>
        <v>0.59271364102157931</v>
      </c>
      <c r="K1394" s="5">
        <f>MAX(Online_RAW!$L$2-Online_RAW!L1394,0)</f>
        <v>0</v>
      </c>
      <c r="L1394" s="5">
        <f>0.0039*(Online_RAW!M1394)</f>
        <v>68.035499999999999</v>
      </c>
      <c r="M1394" s="10">
        <f>Online_RAW!$N$2-Online_RAW!N1394</f>
        <v>176.77949230768991</v>
      </c>
      <c r="N1394" s="5">
        <f>Online_RAW!C1394*60</f>
        <v>136.17314285714281</v>
      </c>
      <c r="O1394" s="5">
        <f>MAX(0, Online_RAW!D1394*60)</f>
        <v>43.263428571428577</v>
      </c>
      <c r="P1394" s="5">
        <f>_xlfn.IFNA(VLOOKUP(A1394,Sampling!$D$7:$E$14,2,FALSE),0)</f>
        <v>0</v>
      </c>
      <c r="Q1394">
        <f>_xlfn.IFNA(VLOOKUP(A1394,Refill!$D$6:$G$8,2,FALSE),0)</f>
        <v>0</v>
      </c>
    </row>
    <row r="1395" spans="1:17" x14ac:dyDescent="0.25">
      <c r="A1395" s="5">
        <f>ROUND((Online_RAW!B1395-General!$B$10)*24,3)</f>
        <v>23.216999999999999</v>
      </c>
      <c r="B1395" s="5">
        <f>General!$B$12+Online_ANA!K1395/1000+Online_ANA!L1395/1000+Online_ANA!M1395/1000/General!$B$22-SUM($P$2:P1395)/1000/General!$B$24+SUM($Q$2:Q1395)/1000/General!$B$24</f>
        <v>1.3108725651140913</v>
      </c>
      <c r="C1395" s="5">
        <f>Online_RAW!K1395</f>
        <v>36.424999999999997</v>
      </c>
      <c r="D1395" s="5">
        <f>Online_RAW!J1395</f>
        <v>2.35</v>
      </c>
      <c r="E1395" s="5">
        <f>(1-F1395/100-G1395/100)/(1-C1395/100-D1395/100-General!$B$17/100)</f>
        <v>0.98627100230648213</v>
      </c>
      <c r="F1395" s="5">
        <f>N1395*General!$B$14/(N1395+O1395)+O1395*100/(N1395+O1395)</f>
        <v>40.012012796549548</v>
      </c>
      <c r="G1395" s="5">
        <f>N1395*General!$B$15/(N1395+O1395)</f>
        <v>3.0296963234065884E-2</v>
      </c>
      <c r="H1395" s="5">
        <f>(N1395+O1395)*(1/General!$B$20)*((F1395/100)-E1395*(C1395/100))*1000/B1395</f>
        <v>250.01868125847076</v>
      </c>
      <c r="I1395" s="5">
        <f>(N1395+O1395)*(1/General!$B$20)*((D1395/100)*E1395-(G1395/100))*1000/B1395</f>
        <v>139.92901799483485</v>
      </c>
      <c r="J1395" s="5">
        <f t="shared" si="21"/>
        <v>0.55967425030202211</v>
      </c>
      <c r="K1395" s="5">
        <f>MAX(Online_RAW!$L$2-Online_RAW!L1395,0)</f>
        <v>0</v>
      </c>
      <c r="L1395" s="5">
        <f>0.0039*(Online_RAW!M1395)</f>
        <v>68.199299999999994</v>
      </c>
      <c r="M1395" s="10">
        <f>Online_RAW!$N$2-Online_RAW!N1395</f>
        <v>177.31385897435939</v>
      </c>
      <c r="N1395" s="5">
        <f>Online_RAW!C1395*60</f>
        <v>136.137272727273</v>
      </c>
      <c r="O1395" s="5">
        <f>MAX(0, Online_RAW!D1395*60)</f>
        <v>43.599913043478239</v>
      </c>
      <c r="P1395" s="5">
        <f>_xlfn.IFNA(VLOOKUP(A1395,Sampling!$D$7:$E$14,2,FALSE),0)</f>
        <v>0</v>
      </c>
      <c r="Q1395">
        <f>_xlfn.IFNA(VLOOKUP(A1395,Refill!$D$6:$G$8,2,FALSE),0)</f>
        <v>0</v>
      </c>
    </row>
    <row r="1396" spans="1:17" x14ac:dyDescent="0.25">
      <c r="A1396" s="5">
        <f>ROUND((Online_RAW!B1396-General!$B$10)*24,3)</f>
        <v>23.233000000000001</v>
      </c>
      <c r="B1396" s="5">
        <f>General!$B$12+Online_ANA!K1396/1000+Online_ANA!L1396/1000+Online_ANA!M1396/1000/General!$B$22-SUM($P$2:P1396)/1000/General!$B$24+SUM($Q$2:Q1396)/1000/General!$B$24</f>
        <v>1.3116205710264222</v>
      </c>
      <c r="C1396" s="5">
        <f>Online_RAW!K1396</f>
        <v>36.435000000000002</v>
      </c>
      <c r="D1396" s="5">
        <f>Online_RAW!J1396</f>
        <v>2.36</v>
      </c>
      <c r="E1396" s="5">
        <f>(1-F1396/100-G1396/100)/(1-C1396/100-D1396/100-General!$B$17/100)</f>
        <v>0.98376622571859262</v>
      </c>
      <c r="F1396" s="5">
        <f>N1396*General!$B$14/(N1396+O1396)+O1396*100/(N1396+O1396)</f>
        <v>40.184046155630284</v>
      </c>
      <c r="G1396" s="5">
        <f>N1396*General!$B$15/(N1396+O1396)</f>
        <v>3.0210077699176628E-2</v>
      </c>
      <c r="H1396" s="5">
        <f>(N1396+O1396)*(1/General!$B$20)*((F1396/100)-E1396*(C1396/100))*1000/B1396</f>
        <v>265.69680650814757</v>
      </c>
      <c r="I1396" s="5">
        <f>(N1396+O1396)*(1/General!$B$20)*((D1396/100)*E1396-(G1396/100))*1000/B1396</f>
        <v>140.26842910258802</v>
      </c>
      <c r="J1396" s="5">
        <f t="shared" si="21"/>
        <v>0.52792666553290579</v>
      </c>
      <c r="K1396" s="5">
        <f>MAX(Online_RAW!$L$2-Online_RAW!L1396,0)</f>
        <v>0</v>
      </c>
      <c r="L1396" s="5">
        <f>0.0039*(Online_RAW!M1396)</f>
        <v>68.389100000000127</v>
      </c>
      <c r="M1396" s="10">
        <f>Online_RAW!$N$2-Online_RAW!N1396</f>
        <v>177.92230341879986</v>
      </c>
      <c r="N1396" s="5">
        <f>Online_RAW!C1396*60</f>
        <v>135.91382608695662</v>
      </c>
      <c r="O1396" s="5">
        <f>MAX(0, Online_RAW!D1396*60)</f>
        <v>44.044434782608683</v>
      </c>
      <c r="P1396" s="5">
        <f>_xlfn.IFNA(VLOOKUP(A1396,Sampling!$D$7:$E$14,2,FALSE),0)</f>
        <v>0</v>
      </c>
      <c r="Q1396">
        <f>_xlfn.IFNA(VLOOKUP(A1396,Refill!$D$6:$G$8,2,FALSE),0)</f>
        <v>0</v>
      </c>
    </row>
    <row r="1397" spans="1:17" x14ac:dyDescent="0.25">
      <c r="A1397" s="5">
        <f>ROUND((Online_RAW!B1397-General!$B$10)*24,3)</f>
        <v>23.25</v>
      </c>
      <c r="B1397" s="5">
        <f>General!$B$12+Online_ANA!K1397/1000+Online_ANA!L1397/1000+Online_ANA!M1397/1000/General!$B$22-SUM($P$2:P1397)/1000/General!$B$24+SUM($Q$2:Q1397)/1000/General!$B$24</f>
        <v>1.3121636456951284</v>
      </c>
      <c r="C1397" s="5">
        <f>Online_RAW!K1397</f>
        <v>36.494999999999997</v>
      </c>
      <c r="D1397" s="5">
        <f>Online_RAW!J1397</f>
        <v>2.3650000000000002</v>
      </c>
      <c r="E1397" s="5">
        <f>(1-F1397/100-G1397/100)/(1-C1397/100-D1397/100-General!$B$17/100)</f>
        <v>0.98120969071472441</v>
      </c>
      <c r="F1397" s="5">
        <f>N1397*General!$B$14/(N1397+O1397)+O1397*100/(N1397+O1397)</f>
        <v>40.403302052709535</v>
      </c>
      <c r="G1397" s="5">
        <f>N1397*General!$B$15/(N1397+O1397)</f>
        <v>3.0099342397621447E-2</v>
      </c>
      <c r="H1397" s="5">
        <f>(N1397+O1397)*(1/General!$B$20)*((F1397/100)-E1397*(C1397/100))*1000/B1397</f>
        <v>281.50851746417356</v>
      </c>
      <c r="I1397" s="5">
        <f>(N1397+O1397)*(1/General!$B$20)*((D1397/100)*E1397-(G1397/100))*1000/B1397</f>
        <v>140.35193923726422</v>
      </c>
      <c r="J1397" s="5">
        <f t="shared" si="21"/>
        <v>0.49857084432667736</v>
      </c>
      <c r="K1397" s="5">
        <f>MAX(Online_RAW!$L$2-Online_RAW!L1397,0)</f>
        <v>0</v>
      </c>
      <c r="L1397" s="5">
        <f>0.0039*(Online_RAW!M1397)</f>
        <v>68.470349999999996</v>
      </c>
      <c r="M1397" s="10">
        <f>Online_RAW!$N$2-Online_RAW!N1397</f>
        <v>178.42569230769004</v>
      </c>
      <c r="N1397" s="5">
        <f>Online_RAW!C1397*60</f>
        <v>135.61252173913022</v>
      </c>
      <c r="O1397" s="5">
        <f>MAX(0, Online_RAW!D1397*60)</f>
        <v>44.6073913043478</v>
      </c>
      <c r="P1397" s="5">
        <f>_xlfn.IFNA(VLOOKUP(A1397,Sampling!$D$7:$E$14,2,FALSE),0)</f>
        <v>0</v>
      </c>
      <c r="Q1397">
        <f>_xlfn.IFNA(VLOOKUP(A1397,Refill!$D$6:$G$8,2,FALSE),0)</f>
        <v>0</v>
      </c>
    </row>
    <row r="1398" spans="1:17" x14ac:dyDescent="0.25">
      <c r="A1398" s="5">
        <f>ROUND((Online_RAW!B1398-General!$B$10)*24,3)</f>
        <v>23.266999999999999</v>
      </c>
      <c r="B1398" s="5">
        <f>General!$B$12+Online_ANA!K1398/1000+Online_ANA!L1398/1000+Online_ANA!M1398/1000/General!$B$22-SUM($P$2:P1398)/1000/General!$B$24+SUM($Q$2:Q1398)/1000/General!$B$24</f>
        <v>1.3120190292055138</v>
      </c>
      <c r="C1398" s="5">
        <f>Online_RAW!K1398</f>
        <v>36.590000000000003</v>
      </c>
      <c r="D1398" s="5">
        <f>Online_RAW!J1398</f>
        <v>2.3650000000000002</v>
      </c>
      <c r="E1398" s="5">
        <f>(1-F1398/100-G1398/100)/(1-C1398/100-D1398/100-General!$B$17/100)</f>
        <v>0.98089823258893871</v>
      </c>
      <c r="F1398" s="5">
        <f>N1398*General!$B$14/(N1398+O1398)+O1398*100/(N1398+O1398)</f>
        <v>40.515451810372582</v>
      </c>
      <c r="G1398" s="5">
        <f>N1398*General!$B$15/(N1398+O1398)</f>
        <v>3.0042701105872427E-2</v>
      </c>
      <c r="H1398" s="5">
        <f>(N1398+O1398)*(1/General!$B$20)*((F1398/100)-E1398*(C1398/100))*1000/B1398</f>
        <v>283.52728062189578</v>
      </c>
      <c r="I1398" s="5">
        <f>(N1398+O1398)*(1/General!$B$20)*((D1398/100)*E1398-(G1398/100))*1000/B1398</f>
        <v>140.38958440196143</v>
      </c>
      <c r="J1398" s="5">
        <f t="shared" si="21"/>
        <v>0.49515370829229349</v>
      </c>
      <c r="K1398" s="5">
        <f>MAX(Online_RAW!$L$2-Online_RAW!L1398,0)</f>
        <v>0</v>
      </c>
      <c r="L1398" s="5">
        <f>0.0039*(Online_RAW!M1398)</f>
        <v>68.597099999999998</v>
      </c>
      <c r="M1398" s="10">
        <f>Online_RAW!$N$2-Online_RAW!N1398</f>
        <v>178.12990283400995</v>
      </c>
      <c r="N1398" s="5">
        <f>Online_RAW!C1398*60</f>
        <v>135.41890909090921</v>
      </c>
      <c r="O1398" s="5">
        <f>MAX(0, Online_RAW!D1398*60)</f>
        <v>44.883000000000003</v>
      </c>
      <c r="P1398" s="5">
        <f>_xlfn.IFNA(VLOOKUP(A1398,Sampling!$D$7:$E$14,2,FALSE),0)</f>
        <v>0</v>
      </c>
      <c r="Q1398">
        <f>_xlfn.IFNA(VLOOKUP(A1398,Refill!$D$6:$G$8,2,FALSE),0)</f>
        <v>0</v>
      </c>
    </row>
    <row r="1399" spans="1:17" x14ac:dyDescent="0.25">
      <c r="A1399" s="5">
        <f>ROUND((Online_RAW!B1399-General!$B$10)*24,3)</f>
        <v>23.283000000000001</v>
      </c>
      <c r="B1399" s="5">
        <f>General!$B$12+Online_ANA!K1399/1000+Online_ANA!L1399/1000+Online_ANA!M1399/1000/General!$B$22-SUM($P$2:P1399)/1000/General!$B$24+SUM($Q$2:Q1399)/1000/General!$B$24</f>
        <v>1.3123989057868715</v>
      </c>
      <c r="C1399" s="5">
        <f>Online_RAW!K1399</f>
        <v>36.6971428571429</v>
      </c>
      <c r="D1399" s="5">
        <f>Online_RAW!J1399</f>
        <v>2.3666666666666698</v>
      </c>
      <c r="E1399" s="5">
        <f>(1-F1399/100-G1399/100)/(1-C1399/100-D1399/100-General!$B$17/100)</f>
        <v>0.98491437825544303</v>
      </c>
      <c r="F1399" s="5">
        <f>N1399*General!$B$14/(N1399+O1399)+O1399*100/(N1399+O1399)</f>
        <v>40.379123165137329</v>
      </c>
      <c r="G1399" s="5">
        <f>N1399*General!$B$15/(N1399+O1399)</f>
        <v>3.0111553957001345E-2</v>
      </c>
      <c r="H1399" s="5">
        <f>(N1399+O1399)*(1/General!$B$20)*((F1399/100)-E1399*(C1399/100))*1000/B1399</f>
        <v>259.22371218974865</v>
      </c>
      <c r="I1399" s="5">
        <f>(N1399+O1399)*(1/General!$B$20)*((D1399/100)*E1399-(G1399/100))*1000/B1399</f>
        <v>140.8155640209321</v>
      </c>
      <c r="J1399" s="5">
        <f t="shared" si="21"/>
        <v>0.54322022793137381</v>
      </c>
      <c r="K1399" s="5">
        <f>MAX(Online_RAW!$L$2-Online_RAW!L1399,0)</f>
        <v>0</v>
      </c>
      <c r="L1399" s="5">
        <f>0.0039*(Online_RAW!M1399)</f>
        <v>68.698499999999996</v>
      </c>
      <c r="M1399" s="10">
        <f>Online_RAW!$N$2-Online_RAW!N1399</f>
        <v>178.4334423076898</v>
      </c>
      <c r="N1399" s="5">
        <f>Online_RAW!C1399*60</f>
        <v>135.52527272727301</v>
      </c>
      <c r="O1399" s="5">
        <f>MAX(0, Online_RAW!D1399*60)</f>
        <v>44.50565217391302</v>
      </c>
      <c r="P1399" s="5">
        <f>_xlfn.IFNA(VLOOKUP(A1399,Sampling!$D$7:$E$14,2,FALSE),0)</f>
        <v>0</v>
      </c>
      <c r="Q1399">
        <f>_xlfn.IFNA(VLOOKUP(A1399,Refill!$D$6:$G$8,2,FALSE),0)</f>
        <v>0</v>
      </c>
    </row>
    <row r="1400" spans="1:17" x14ac:dyDescent="0.25">
      <c r="A1400" s="5">
        <f>ROUND((Online_RAW!B1400-General!$B$10)*24,3)</f>
        <v>23.3</v>
      </c>
      <c r="B1400" s="5">
        <f>General!$B$12+Online_ANA!K1400/1000+Online_ANA!L1400/1000+Online_ANA!M1400/1000/General!$B$22-SUM($P$2:P1400)/1000/General!$B$24+SUM($Q$2:Q1400)/1000/General!$B$24</f>
        <v>1.3132111140437521</v>
      </c>
      <c r="C1400" s="5">
        <f>Online_RAW!K1400</f>
        <v>36.7366666666667</v>
      </c>
      <c r="D1400" s="5">
        <f>Online_RAW!J1400</f>
        <v>2.38</v>
      </c>
      <c r="E1400" s="5">
        <f>(1-F1400/100-G1400/100)/(1-C1400/100-D1400/100-General!$B$17/100)</f>
        <v>0.98282699633862736</v>
      </c>
      <c r="F1400" s="5">
        <f>N1400*General!$B$14/(N1400+O1400)+O1400*100/(N1400+O1400)</f>
        <v>40.557456567442571</v>
      </c>
      <c r="G1400" s="5">
        <f>N1400*General!$B$15/(N1400+O1400)</f>
        <v>3.0021486582099709E-2</v>
      </c>
      <c r="H1400" s="5">
        <f>(N1400+O1400)*(1/General!$B$20)*((F1400/100)-E1400*(C1400/100))*1000/B1400</f>
        <v>272.67885429253403</v>
      </c>
      <c r="I1400" s="5">
        <f>(N1400+O1400)*(1/General!$B$20)*((D1400/100)*E1400-(G1400/100))*1000/B1400</f>
        <v>141.4401236112825</v>
      </c>
      <c r="J1400" s="5">
        <f t="shared" si="21"/>
        <v>0.51870587463868167</v>
      </c>
      <c r="K1400" s="5">
        <f>MAX(Online_RAW!$L$2-Online_RAW!L1400,0)</f>
        <v>0</v>
      </c>
      <c r="L1400" s="5">
        <f>0.0039*(Online_RAW!M1400)</f>
        <v>68.85579999999986</v>
      </c>
      <c r="M1400" s="10">
        <f>Online_RAW!$N$2-Online_RAW!N1400</f>
        <v>179.1472923076899</v>
      </c>
      <c r="N1400" s="5">
        <f>Online_RAW!C1400*60</f>
        <v>135.31773913043457</v>
      </c>
      <c r="O1400" s="5">
        <f>MAX(0, Online_RAW!D1400*60)</f>
        <v>44.976782608695657</v>
      </c>
      <c r="P1400" s="5">
        <f>_xlfn.IFNA(VLOOKUP(A1400,Sampling!$D$7:$E$14,2,FALSE),0)</f>
        <v>0</v>
      </c>
      <c r="Q1400">
        <f>_xlfn.IFNA(VLOOKUP(A1400,Refill!$D$6:$G$8,2,FALSE),0)</f>
        <v>0</v>
      </c>
    </row>
    <row r="1401" spans="1:17" x14ac:dyDescent="0.25">
      <c r="A1401" s="5">
        <f>ROUND((Online_RAW!B1401-General!$B$10)*24,3)</f>
        <v>23.317</v>
      </c>
      <c r="B1401" s="5">
        <f>General!$B$12+Online_ANA!K1401/1000+Online_ANA!L1401/1000+Online_ANA!M1401/1000/General!$B$22-SUM($P$2:P1401)/1000/General!$B$24+SUM($Q$2:Q1401)/1000/General!$B$24</f>
        <v>1.3138721269751652</v>
      </c>
      <c r="C1401" s="5">
        <f>Online_RAW!K1401</f>
        <v>36.76</v>
      </c>
      <c r="D1401" s="5">
        <f>Online_RAW!J1401</f>
        <v>2.375</v>
      </c>
      <c r="E1401" s="5">
        <f>(1-F1401/100-G1401/100)/(1-C1401/100-D1401/100-General!$B$17/100)</f>
        <v>0.98686510455899801</v>
      </c>
      <c r="F1401" s="5">
        <f>N1401*General!$B$14/(N1401+O1401)+O1401*100/(N1401+O1401)</f>
        <v>40.331328657892207</v>
      </c>
      <c r="G1401" s="5">
        <f>N1401*General!$B$15/(N1401+O1401)</f>
        <v>3.0135692597024144E-2</v>
      </c>
      <c r="H1401" s="5">
        <f>(N1401+O1401)*(1/General!$B$20)*((F1401/100)-E1401*(C1401/100))*1000/B1401</f>
        <v>246.72068949093156</v>
      </c>
      <c r="I1401" s="5">
        <f>(N1401+O1401)*(1/General!$B$20)*((D1401/100)*E1401-(G1401/100))*1000/B1401</f>
        <v>140.80079471549763</v>
      </c>
      <c r="J1401" s="5">
        <f t="shared" ref="J1401:J1464" si="22">I1401/H1401</f>
        <v>0.57068904519526675</v>
      </c>
      <c r="K1401" s="5">
        <f>MAX(Online_RAW!$L$2-Online_RAW!L1401,0)</f>
        <v>0</v>
      </c>
      <c r="L1401" s="5">
        <f>0.0039*(Online_RAW!M1401)</f>
        <v>68.983199999999997</v>
      </c>
      <c r="M1401" s="10">
        <f>Online_RAW!$N$2-Online_RAW!N1401</f>
        <v>179.72893040293002</v>
      </c>
      <c r="N1401" s="5">
        <f>Online_RAW!C1401*60</f>
        <v>135.01982608695658</v>
      </c>
      <c r="O1401" s="5">
        <f>MAX(0, Online_RAW!D1401*60)</f>
        <v>44.196000000000005</v>
      </c>
      <c r="P1401" s="5">
        <f>_xlfn.IFNA(VLOOKUP(A1401,Sampling!$D$7:$E$14,2,FALSE),0)</f>
        <v>0</v>
      </c>
      <c r="Q1401">
        <f>_xlfn.IFNA(VLOOKUP(A1401,Refill!$D$6:$G$8,2,FALSE),0)</f>
        <v>0</v>
      </c>
    </row>
    <row r="1402" spans="1:17" x14ac:dyDescent="0.25">
      <c r="A1402" s="5">
        <f>ROUND((Online_RAW!B1402-General!$B$10)*24,3)</f>
        <v>23.332999999999998</v>
      </c>
      <c r="B1402" s="5">
        <f>General!$B$12+Online_ANA!K1402/1000+Online_ANA!L1402/1000+Online_ANA!M1402/1000/General!$B$22-SUM($P$2:P1402)/1000/General!$B$24+SUM($Q$2:Q1402)/1000/General!$B$24</f>
        <v>1.3145504619916055</v>
      </c>
      <c r="C1402" s="5">
        <f>Online_RAW!K1402</f>
        <v>36.81</v>
      </c>
      <c r="D1402" s="5">
        <f>Online_RAW!J1402</f>
        <v>2.375</v>
      </c>
      <c r="E1402" s="5">
        <f>(1-F1402/100-G1402/100)/(1-C1402/100-D1402/100-General!$B$17/100)</f>
        <v>0.98153753641322361</v>
      </c>
      <c r="F1402" s="5">
        <f>N1402*General!$B$14/(N1402+O1402)+O1402*100/(N1402+O1402)</f>
        <v>40.702550257806585</v>
      </c>
      <c r="G1402" s="5">
        <f>N1402*General!$B$15/(N1402+O1402)</f>
        <v>2.9948206940501727E-2</v>
      </c>
      <c r="H1402" s="5">
        <f>(N1402+O1402)*(1/General!$B$20)*((F1402/100)-E1402*(C1402/100))*1000/B1402</f>
        <v>279.49467305453226</v>
      </c>
      <c r="I1402" s="5">
        <f>(N1402+O1402)*(1/General!$B$20)*((D1402/100)*E1402-(G1402/100))*1000/B1402</f>
        <v>140.67202636474349</v>
      </c>
      <c r="J1402" s="5">
        <f t="shared" si="22"/>
        <v>0.50330843456646823</v>
      </c>
      <c r="K1402" s="5">
        <f>MAX(Online_RAW!$L$2-Online_RAW!L1402,0)</f>
        <v>0</v>
      </c>
      <c r="L1402" s="5">
        <f>0.0039*(Online_RAW!M1402)</f>
        <v>69.053399999999996</v>
      </c>
      <c r="M1402" s="10">
        <f>Online_RAW!$N$2-Online_RAW!N1402</f>
        <v>180.39179757085003</v>
      </c>
      <c r="N1402" s="5">
        <f>Online_RAW!C1402*60</f>
        <v>134.85286956521762</v>
      </c>
      <c r="O1402" s="5">
        <f>MAX(0, Online_RAW!D1402*60)</f>
        <v>45.261913043478245</v>
      </c>
      <c r="P1402" s="5">
        <f>_xlfn.IFNA(VLOOKUP(A1402,Sampling!$D$7:$E$14,2,FALSE),0)</f>
        <v>0</v>
      </c>
      <c r="Q1402">
        <f>_xlfn.IFNA(VLOOKUP(A1402,Refill!$D$6:$G$8,2,FALSE),0)</f>
        <v>0</v>
      </c>
    </row>
    <row r="1403" spans="1:17" x14ac:dyDescent="0.25">
      <c r="A1403" s="5">
        <f>ROUND((Online_RAW!B1403-General!$B$10)*24,3)</f>
        <v>23.35</v>
      </c>
      <c r="B1403" s="5">
        <f>General!$B$12+Online_ANA!K1403/1000+Online_ANA!L1403/1000+Online_ANA!M1403/1000/General!$B$22-SUM($P$2:P1403)/1000/General!$B$24+SUM($Q$2:Q1403)/1000/General!$B$24</f>
        <v>1.3151894849917614</v>
      </c>
      <c r="C1403" s="5">
        <f>Online_RAW!K1403</f>
        <v>36.899000000000001</v>
      </c>
      <c r="D1403" s="5">
        <f>Online_RAW!J1403</f>
        <v>2.38</v>
      </c>
      <c r="E1403" s="5">
        <f>(1-F1403/100-G1403/100)/(1-C1403/100-D1403/100-General!$B$17/100)</f>
        <v>0.9846543267544704</v>
      </c>
      <c r="F1403" s="5">
        <f>N1403*General!$B$14/(N1403+O1403)+O1403*100/(N1403+O1403)</f>
        <v>40.606860442934575</v>
      </c>
      <c r="G1403" s="5">
        <f>N1403*General!$B$15/(N1403+O1403)</f>
        <v>2.9996535129831022E-2</v>
      </c>
      <c r="H1403" s="5">
        <f>(N1403+O1403)*(1/General!$B$20)*((F1403/100)-E1403*(C1403/100))*1000/B1403</f>
        <v>260.55104180340504</v>
      </c>
      <c r="I1403" s="5">
        <f>(N1403+O1403)*(1/General!$B$20)*((D1403/100)*E1403-(G1403/100))*1000/B1403</f>
        <v>141.03080433702476</v>
      </c>
      <c r="J1403" s="5">
        <f t="shared" si="22"/>
        <v>0.54127898841194222</v>
      </c>
      <c r="K1403" s="5">
        <f>MAX(Online_RAW!$L$2-Online_RAW!L1403,0)</f>
        <v>0</v>
      </c>
      <c r="L1403" s="5">
        <f>0.0039*(Online_RAW!M1403)</f>
        <v>69.275700000000001</v>
      </c>
      <c r="M1403" s="10">
        <f>Online_RAW!$N$2-Online_RAW!N1403</f>
        <v>180.84602564101988</v>
      </c>
      <c r="N1403" s="5">
        <f>Online_RAW!C1403*60</f>
        <v>134.7618260869566</v>
      </c>
      <c r="O1403" s="5">
        <f>MAX(0, Online_RAW!D1403*60)</f>
        <v>44.941363636363619</v>
      </c>
      <c r="P1403" s="5">
        <f>_xlfn.IFNA(VLOOKUP(A1403,Sampling!$D$7:$E$14,2,FALSE),0)</f>
        <v>0</v>
      </c>
      <c r="Q1403">
        <f>_xlfn.IFNA(VLOOKUP(A1403,Refill!$D$6:$G$8,2,FALSE),0)</f>
        <v>0</v>
      </c>
    </row>
    <row r="1404" spans="1:17" x14ac:dyDescent="0.25">
      <c r="A1404" s="5">
        <f>ROUND((Online_RAW!B1404-General!$B$10)*24,3)</f>
        <v>23.367000000000001</v>
      </c>
      <c r="B1404" s="5">
        <f>General!$B$12+Online_ANA!K1404/1000+Online_ANA!L1404/1000+Online_ANA!M1404/1000/General!$B$22-SUM($P$2:P1404)/1000/General!$B$24+SUM($Q$2:Q1404)/1000/General!$B$24</f>
        <v>1.2959629727593482</v>
      </c>
      <c r="C1404" s="5">
        <f>Online_RAW!K1404</f>
        <v>36.981999999999999</v>
      </c>
      <c r="D1404" s="5">
        <f>Online_RAW!J1404</f>
        <v>2.38</v>
      </c>
      <c r="E1404" s="5">
        <f>(1-F1404/100-G1404/100)/(1-C1404/100-D1404/100-General!$B$17/100)</f>
        <v>0.98073144241842358</v>
      </c>
      <c r="F1404" s="5">
        <f>N1404*General!$B$14/(N1404+O1404)+O1404*100/(N1404+O1404)</f>
        <v>40.924925849642527</v>
      </c>
      <c r="G1404" s="5">
        <f>N1404*General!$B$15/(N1404+O1404)</f>
        <v>2.983589603553408E-2</v>
      </c>
      <c r="H1404" s="5">
        <f>(N1404+O1404)*(1/General!$B$20)*((F1404/100)-E1404*(C1404/100))*1000/B1404</f>
        <v>287.84702243109791</v>
      </c>
      <c r="I1404" s="5">
        <f>(N1404+O1404)*(1/General!$B$20)*((D1404/100)*E1404-(G1404/100))*1000/B1404</f>
        <v>142.4734369474115</v>
      </c>
      <c r="J1404" s="5">
        <f t="shared" si="22"/>
        <v>0.49496234403993333</v>
      </c>
      <c r="K1404" s="5">
        <f>MAX(Online_RAW!$L$2-Online_RAW!L1404,0)</f>
        <v>0</v>
      </c>
      <c r="L1404" s="5">
        <f>0.0039*(Online_RAW!M1404)</f>
        <v>69.412199999999999</v>
      </c>
      <c r="M1404" s="10">
        <f>Online_RAW!$N$2-Online_RAW!N1404</f>
        <v>181.54034230768957</v>
      </c>
      <c r="N1404" s="5">
        <f>Online_RAW!C1404*60</f>
        <v>133.963043478261</v>
      </c>
      <c r="O1404" s="5">
        <f>MAX(0, Online_RAW!D1404*60)</f>
        <v>45.636782608695661</v>
      </c>
      <c r="P1404" s="5">
        <f>_xlfn.IFNA(VLOOKUP(A1404,Sampling!$D$7:$E$14,2,FALSE),0)</f>
        <v>20</v>
      </c>
      <c r="Q1404">
        <f>_xlfn.IFNA(VLOOKUP(A1404,Refill!$D$6:$G$8,2,FALSE),0)</f>
        <v>0</v>
      </c>
    </row>
    <row r="1405" spans="1:17" x14ac:dyDescent="0.25">
      <c r="A1405" s="5">
        <f>ROUND((Online_RAW!B1405-General!$B$10)*24,3)</f>
        <v>23.382999999999999</v>
      </c>
      <c r="B1405" s="5">
        <f>General!$B$12+Online_ANA!K1405/1000+Online_ANA!L1405/1000+Online_ANA!M1405/1000/General!$B$22-SUM($P$2:P1405)/1000/General!$B$24+SUM($Q$2:Q1405)/1000/General!$B$24</f>
        <v>1.2966009411735049</v>
      </c>
      <c r="C1405" s="5">
        <f>Online_RAW!K1405</f>
        <v>37.134615384615401</v>
      </c>
      <c r="D1405" s="5">
        <f>Online_RAW!J1405</f>
        <v>2.3650000000000002</v>
      </c>
      <c r="E1405" s="5">
        <f>(1-F1405/100-G1405/100)/(1-C1405/100-D1405/100-General!$B$17/100)</f>
        <v>0.98252606460474456</v>
      </c>
      <c r="F1405" s="5">
        <f>N1405*General!$B$14/(N1405+O1405)+O1405*100/(N1405+O1405)</f>
        <v>40.952104497588735</v>
      </c>
      <c r="G1405" s="5">
        <f>N1405*General!$B$15/(N1405+O1405)</f>
        <v>2.9822169445662253E-2</v>
      </c>
      <c r="H1405" s="5">
        <f>(N1405+O1405)*(1/General!$B$20)*((F1405/100)-E1405*(C1405/100))*1000/B1405</f>
        <v>276.17400464308992</v>
      </c>
      <c r="I1405" s="5">
        <f>(N1405+O1405)*(1/General!$B$20)*((D1405/100)*E1405-(G1405/100))*1000/B1405</f>
        <v>141.83806873660217</v>
      </c>
      <c r="J1405" s="5">
        <f t="shared" si="22"/>
        <v>0.51358225738843466</v>
      </c>
      <c r="K1405" s="5">
        <f>MAX(Online_RAW!$L$2-Online_RAW!L1405,0)</f>
        <v>0</v>
      </c>
      <c r="L1405" s="5">
        <f>0.0039*(Online_RAW!M1405)</f>
        <v>69.504500000000135</v>
      </c>
      <c r="M1405" s="10">
        <f>Online_RAW!$N$2-Online_RAW!N1405</f>
        <v>182.13512087912022</v>
      </c>
      <c r="N1405" s="5">
        <f>Online_RAW!C1405*60</f>
        <v>133.97765217391321</v>
      </c>
      <c r="O1405" s="5">
        <f>MAX(0, Online_RAW!D1405*60)</f>
        <v>45.724434782608682</v>
      </c>
      <c r="P1405" s="5">
        <f>_xlfn.IFNA(VLOOKUP(A1405,Sampling!$D$7:$E$14,2,FALSE),0)</f>
        <v>0</v>
      </c>
      <c r="Q1405">
        <f>_xlfn.IFNA(VLOOKUP(A1405,Refill!$D$6:$G$8,2,FALSE),0)</f>
        <v>0</v>
      </c>
    </row>
    <row r="1406" spans="1:17" x14ac:dyDescent="0.25">
      <c r="A1406" s="5">
        <f>ROUND((Online_RAW!B1406-General!$B$10)*24,3)</f>
        <v>23.4</v>
      </c>
      <c r="B1406" s="5">
        <f>General!$B$12+Online_ANA!K1406/1000+Online_ANA!L1406/1000+Online_ANA!M1406/1000/General!$B$22-SUM($P$2:P1406)/1000/General!$B$24+SUM($Q$2:Q1406)/1000/General!$B$24</f>
        <v>1.2971782105335776</v>
      </c>
      <c r="C1406" s="5">
        <f>Online_RAW!K1406</f>
        <v>37.318571428571403</v>
      </c>
      <c r="D1406" s="5">
        <f>Online_RAW!J1406</f>
        <v>2.38</v>
      </c>
      <c r="E1406" s="5">
        <f>(1-F1406/100-G1406/100)/(1-C1406/100-D1406/100-General!$B$17/100)</f>
        <v>0.98072872150526358</v>
      </c>
      <c r="F1406" s="5">
        <f>N1406*General!$B$14/(N1406+O1406)+O1406*100/(N1406+O1406)</f>
        <v>41.255341806640516</v>
      </c>
      <c r="G1406" s="5">
        <f>N1406*General!$B$15/(N1406+O1406)</f>
        <v>2.9669019289575497E-2</v>
      </c>
      <c r="H1406" s="5">
        <f>(N1406+O1406)*(1/General!$B$20)*((F1406/100)-E1406*(C1406/100))*1000/B1406</f>
        <v>288.24900109947646</v>
      </c>
      <c r="I1406" s="5">
        <f>(N1406+O1406)*(1/General!$B$20)*((D1406/100)*E1406-(G1406/100))*1000/B1406</f>
        <v>142.66911484743639</v>
      </c>
      <c r="J1406" s="5">
        <f t="shared" si="22"/>
        <v>0.49495094277256635</v>
      </c>
      <c r="K1406" s="5">
        <f>MAX(Online_RAW!$L$2-Online_RAW!L1406,0)</f>
        <v>0</v>
      </c>
      <c r="L1406" s="5">
        <f>0.0039*(Online_RAW!M1406)</f>
        <v>69.504500000000135</v>
      </c>
      <c r="M1406" s="10">
        <f>Online_RAW!$N$2-Online_RAW!N1406</f>
        <v>182.76434448159944</v>
      </c>
      <c r="N1406" s="5">
        <f>Online_RAW!C1406*60</f>
        <v>133.51252173913019</v>
      </c>
      <c r="O1406" s="5">
        <f>MAX(0, Online_RAW!D1406*60)</f>
        <v>46.490086956521758</v>
      </c>
      <c r="P1406" s="5">
        <f>_xlfn.IFNA(VLOOKUP(A1406,Sampling!$D$7:$E$14,2,FALSE),0)</f>
        <v>0</v>
      </c>
      <c r="Q1406">
        <f>_xlfn.IFNA(VLOOKUP(A1406,Refill!$D$6:$G$8,2,FALSE),0)</f>
        <v>0</v>
      </c>
    </row>
    <row r="1407" spans="1:17" x14ac:dyDescent="0.25">
      <c r="A1407" s="5">
        <f>ROUND((Online_RAW!B1407-General!$B$10)*24,3)</f>
        <v>23.417000000000002</v>
      </c>
      <c r="B1407" s="5">
        <f>General!$B$12+Online_ANA!K1407/1000+Online_ANA!L1407/1000+Online_ANA!M1407/1000/General!$B$22-SUM($P$2:P1407)/1000/General!$B$24+SUM($Q$2:Q1407)/1000/General!$B$24</f>
        <v>1.2978815388143945</v>
      </c>
      <c r="C1407" s="5">
        <f>Online_RAW!K1407</f>
        <v>37.428181818181798</v>
      </c>
      <c r="D1407" s="5">
        <f>Online_RAW!J1407</f>
        <v>2.395</v>
      </c>
      <c r="E1407" s="5">
        <f>(1-F1407/100-G1407/100)/(1-C1407/100-D1407/100-General!$B$17/100)</f>
        <v>0.9821618302283186</v>
      </c>
      <c r="F1407" s="5">
        <f>N1407*General!$B$14/(N1407+O1407)+O1407*100/(N1407+O1407)</f>
        <v>41.291949455499434</v>
      </c>
      <c r="G1407" s="5">
        <f>N1407*General!$B$15/(N1407+O1407)</f>
        <v>2.9650530578030597E-2</v>
      </c>
      <c r="H1407" s="5">
        <f>(N1407+O1407)*(1/General!$B$20)*((F1407/100)-E1407*(C1407/100))*1000/B1407</f>
        <v>280.19275632066984</v>
      </c>
      <c r="I1407" s="5">
        <f>(N1407+O1407)*(1/General!$B$20)*((D1407/100)*E1407-(G1407/100))*1000/B1407</f>
        <v>143.61581526203096</v>
      </c>
      <c r="J1407" s="5">
        <f t="shared" si="22"/>
        <v>0.5125607711916299</v>
      </c>
      <c r="K1407" s="5">
        <f>MAX(Online_RAW!$L$2-Online_RAW!L1407,0)</f>
        <v>0</v>
      </c>
      <c r="L1407" s="5">
        <f>0.0039*(Online_RAW!M1407)</f>
        <v>69.686499999999867</v>
      </c>
      <c r="M1407" s="10">
        <f>Online_RAW!$N$2-Online_RAW!N1407</f>
        <v>183.33259230768999</v>
      </c>
      <c r="N1407" s="5">
        <f>Online_RAW!C1407*60</f>
        <v>133.3366956521742</v>
      </c>
      <c r="O1407" s="5">
        <f>MAX(0, Online_RAW!D1407*60)</f>
        <v>46.540956521739119</v>
      </c>
      <c r="P1407" s="5">
        <f>_xlfn.IFNA(VLOOKUP(A1407,Sampling!$D$7:$E$14,2,FALSE),0)</f>
        <v>0</v>
      </c>
      <c r="Q1407">
        <f>_xlfn.IFNA(VLOOKUP(A1407,Refill!$D$6:$G$8,2,FALSE),0)</f>
        <v>0</v>
      </c>
    </row>
    <row r="1408" spans="1:17" x14ac:dyDescent="0.25">
      <c r="A1408" s="5">
        <f>ROUND((Online_RAW!B1408-General!$B$10)*24,3)</f>
        <v>23.433</v>
      </c>
      <c r="B1408" s="5">
        <f>General!$B$12+Online_ANA!K1408/1000+Online_ANA!L1408/1000+Online_ANA!M1408/1000/General!$B$22-SUM($P$2:P1408)/1000/General!$B$24+SUM($Q$2:Q1408)/1000/General!$B$24</f>
        <v>1.2985241222351005</v>
      </c>
      <c r="C1408" s="5">
        <f>Online_RAW!K1408</f>
        <v>37.576666666666704</v>
      </c>
      <c r="D1408" s="5">
        <f>Online_RAW!J1408</f>
        <v>2.41</v>
      </c>
      <c r="E1408" s="5">
        <f>(1-F1408/100-G1408/100)/(1-C1408/100-D1408/100-General!$B$17/100)</f>
        <v>0.98464552451385134</v>
      </c>
      <c r="F1408" s="5">
        <f>N1408*General!$B$14/(N1408+O1408)+O1408*100/(N1408+O1408)</f>
        <v>41.304544296889205</v>
      </c>
      <c r="G1408" s="5">
        <f>N1408*General!$B$15/(N1408+O1408)</f>
        <v>2.9644169547025655E-2</v>
      </c>
      <c r="H1408" s="5">
        <f>(N1408+O1408)*(1/General!$B$20)*((F1408/100)-E1408*(C1408/100))*1000/B1408</f>
        <v>266.08717833576037</v>
      </c>
      <c r="I1408" s="5">
        <f>(N1408+O1408)*(1/General!$B$20)*((D1408/100)*E1408-(G1408/100))*1000/B1408</f>
        <v>144.84503351869506</v>
      </c>
      <c r="J1408" s="5">
        <f t="shared" si="22"/>
        <v>0.54435179637225251</v>
      </c>
      <c r="K1408" s="5">
        <f>MAX(Online_RAW!$L$2-Online_RAW!L1408,0)</f>
        <v>0</v>
      </c>
      <c r="L1408" s="5">
        <f>0.0039*(Online_RAW!M1408)</f>
        <v>69.827550000000002</v>
      </c>
      <c r="M1408" s="10">
        <f>Online_RAW!$N$2-Online_RAW!N1408</f>
        <v>183.87926373625942</v>
      </c>
      <c r="N1408" s="5">
        <f>Online_RAW!C1408*60</f>
        <v>133.32600000000002</v>
      </c>
      <c r="O1408" s="5">
        <f>MAX(0, Online_RAW!D1408*60)</f>
        <v>46.575818181818164</v>
      </c>
      <c r="P1408" s="5">
        <f>_xlfn.IFNA(VLOOKUP(A1408,Sampling!$D$7:$E$14,2,FALSE),0)</f>
        <v>0</v>
      </c>
      <c r="Q1408">
        <f>_xlfn.IFNA(VLOOKUP(A1408,Refill!$D$6:$G$8,2,FALSE),0)</f>
        <v>0</v>
      </c>
    </row>
    <row r="1409" spans="1:17" x14ac:dyDescent="0.25">
      <c r="A1409" s="5">
        <f>ROUND((Online_RAW!B1409-General!$B$10)*24,3)</f>
        <v>23.45</v>
      </c>
      <c r="B1409" s="5">
        <f>General!$B$12+Online_ANA!K1409/1000+Online_ANA!L1409/1000+Online_ANA!M1409/1000/General!$B$22-SUM($P$2:P1409)/1000/General!$B$24+SUM($Q$2:Q1409)/1000/General!$B$24</f>
        <v>1.2992265226064406</v>
      </c>
      <c r="C1409" s="5">
        <f>Online_RAW!K1409</f>
        <v>37.615000000000002</v>
      </c>
      <c r="D1409" s="5">
        <f>Online_RAW!J1409</f>
        <v>2.415</v>
      </c>
      <c r="E1409" s="5">
        <f>(1-F1409/100-G1409/100)/(1-C1409/100-D1409/100-General!$B$17/100)</f>
        <v>0.98362724549439118</v>
      </c>
      <c r="F1409" s="5">
        <f>N1409*General!$B$14/(N1409+O1409)+O1409*100/(N1409+O1409)</f>
        <v>41.407890055744033</v>
      </c>
      <c r="G1409" s="5">
        <f>N1409*General!$B$15/(N1409+O1409)</f>
        <v>2.9591974719321193E-2</v>
      </c>
      <c r="H1409" s="5">
        <f>(N1409+O1409)*(1/General!$B$20)*((F1409/100)-E1409*(C1409/100))*1000/B1409</f>
        <v>272.20361793324145</v>
      </c>
      <c r="I1409" s="5">
        <f>(N1409+O1409)*(1/General!$B$20)*((D1409/100)*E1409-(G1409/100))*1000/B1409</f>
        <v>144.83777317002298</v>
      </c>
      <c r="J1409" s="5">
        <f t="shared" si="22"/>
        <v>0.532093490416225</v>
      </c>
      <c r="K1409" s="5">
        <f>MAX(Online_RAW!$L$2-Online_RAW!L1409,0)</f>
        <v>0</v>
      </c>
      <c r="L1409" s="5">
        <f>0.0039*(Online_RAW!M1409)</f>
        <v>70.007600000000124</v>
      </c>
      <c r="M1409" s="10">
        <f>Online_RAW!$N$2-Online_RAW!N1409</f>
        <v>184.44862564102004</v>
      </c>
      <c r="N1409" s="5">
        <f>Online_RAW!C1409*60</f>
        <v>133.0137391304346</v>
      </c>
      <c r="O1409" s="5">
        <f>MAX(0, Online_RAW!D1409*60)</f>
        <v>46.783304347826096</v>
      </c>
      <c r="P1409" s="5">
        <f>_xlfn.IFNA(VLOOKUP(A1409,Sampling!$D$7:$E$14,2,FALSE),0)</f>
        <v>0</v>
      </c>
      <c r="Q1409">
        <f>_xlfn.IFNA(VLOOKUP(A1409,Refill!$D$6:$G$8,2,FALSE),0)</f>
        <v>0</v>
      </c>
    </row>
    <row r="1410" spans="1:17" x14ac:dyDescent="0.25">
      <c r="A1410" s="5">
        <f>ROUND((Online_RAW!B1410-General!$B$10)*24,3)</f>
        <v>23.466999999999999</v>
      </c>
      <c r="B1410" s="5">
        <f>General!$B$12+Online_ANA!K1410/1000+Online_ANA!L1410/1000+Online_ANA!M1410/1000/General!$B$22-SUM($P$2:P1410)/1000/General!$B$24+SUM($Q$2:Q1410)/1000/General!$B$24</f>
        <v>1.2998561987532291</v>
      </c>
      <c r="C1410" s="5">
        <f>Online_RAW!K1410</f>
        <v>37.634999999999998</v>
      </c>
      <c r="D1410" s="5">
        <f>Online_RAW!J1410</f>
        <v>2.42</v>
      </c>
      <c r="E1410" s="5">
        <f>(1-F1410/100-G1410/100)/(1-C1410/100-D1410/100-General!$B$17/100)</f>
        <v>0.98097959530492529</v>
      </c>
      <c r="F1410" s="5">
        <f>N1410*General!$B$14/(N1410+O1410)+O1410*100/(N1410+O1410)</f>
        <v>41.590140555325341</v>
      </c>
      <c r="G1410" s="5">
        <f>N1410*General!$B$15/(N1410+O1410)</f>
        <v>2.9499929012461956E-2</v>
      </c>
      <c r="H1410" s="5">
        <f>(N1410+O1410)*(1/General!$B$20)*((F1410/100)-E1410*(C1410/100))*1000/B1410</f>
        <v>288.68891264955096</v>
      </c>
      <c r="I1410" s="5">
        <f>(N1410+O1410)*(1/General!$B$20)*((D1410/100)*E1410-(G1410/100))*1000/B1410</f>
        <v>144.89970810777305</v>
      </c>
      <c r="J1410" s="5">
        <f t="shared" si="22"/>
        <v>0.50192335679919797</v>
      </c>
      <c r="K1410" s="5">
        <f>MAX(Online_RAW!$L$2-Online_RAW!L1410,0)</f>
        <v>0</v>
      </c>
      <c r="L1410" s="5">
        <f>0.0039*(Online_RAW!M1410)</f>
        <v>70.125900000000001</v>
      </c>
      <c r="M1410" s="10">
        <f>Online_RAW!$N$2-Online_RAW!N1410</f>
        <v>185.00602564101973</v>
      </c>
      <c r="N1410" s="5">
        <f>Online_RAW!C1410*60</f>
        <v>132.80008695652202</v>
      </c>
      <c r="O1410" s="5">
        <f>MAX(0, Online_RAW!D1410*60)</f>
        <v>47.268260869565218</v>
      </c>
      <c r="P1410" s="5">
        <f>_xlfn.IFNA(VLOOKUP(A1410,Sampling!$D$7:$E$14,2,FALSE),0)</f>
        <v>0</v>
      </c>
      <c r="Q1410">
        <f>_xlfn.IFNA(VLOOKUP(A1410,Refill!$D$6:$G$8,2,FALSE),0)</f>
        <v>0</v>
      </c>
    </row>
    <row r="1411" spans="1:17" x14ac:dyDescent="0.25">
      <c r="A1411" s="5">
        <f>ROUND((Online_RAW!B1411-General!$B$10)*24,3)</f>
        <v>23.483000000000001</v>
      </c>
      <c r="B1411" s="5">
        <f>General!$B$12+Online_ANA!K1411/1000+Online_ANA!L1411/1000+Online_ANA!M1411/1000/General!$B$22-SUM($P$2:P1411)/1000/General!$B$24+SUM($Q$2:Q1411)/1000/General!$B$24</f>
        <v>1.3004985970712755</v>
      </c>
      <c r="C1411" s="5">
        <f>Online_RAW!K1411</f>
        <v>37.71</v>
      </c>
      <c r="D1411" s="5">
        <f>Online_RAW!J1411</f>
        <v>2.42</v>
      </c>
      <c r="E1411" s="5">
        <f>(1-F1411/100-G1411/100)/(1-C1411/100-D1411/100-General!$B$17/100)</f>
        <v>0.98288203934615481</v>
      </c>
      <c r="F1411" s="5">
        <f>N1411*General!$B$14/(N1411+O1411)+O1411*100/(N1411+O1411)</f>
        <v>41.550617912196387</v>
      </c>
      <c r="G1411" s="5">
        <f>N1411*General!$B$15/(N1411+O1411)</f>
        <v>2.9519889943335161E-2</v>
      </c>
      <c r="H1411" s="5">
        <f>(N1411+O1411)*(1/General!$B$20)*((F1411/100)-E1411*(C1411/100))*1000/B1411</f>
        <v>276.50980946170705</v>
      </c>
      <c r="I1411" s="5">
        <f>(N1411+O1411)*(1/General!$B$20)*((D1411/100)*E1411-(G1411/100))*1000/B1411</f>
        <v>144.78754594122174</v>
      </c>
      <c r="J1411" s="5">
        <f t="shared" si="22"/>
        <v>0.52362535066327509</v>
      </c>
      <c r="K1411" s="5">
        <f>MAX(Online_RAW!$L$2-Online_RAW!L1411,0)</f>
        <v>0</v>
      </c>
      <c r="L1411" s="5">
        <f>0.0039*(Online_RAW!M1411)</f>
        <v>70.213650000000001</v>
      </c>
      <c r="M1411" s="10">
        <f>Online_RAW!$N$2-Online_RAW!N1411</f>
        <v>185.61059230769024</v>
      </c>
      <c r="N1411" s="5">
        <f>Online_RAW!C1411*60</f>
        <v>132.59345454545459</v>
      </c>
      <c r="O1411" s="5">
        <f>MAX(0, Online_RAW!D1411*60)</f>
        <v>47.073142857142862</v>
      </c>
      <c r="P1411" s="5">
        <f>_xlfn.IFNA(VLOOKUP(A1411,Sampling!$D$7:$E$14,2,FALSE),0)</f>
        <v>0</v>
      </c>
      <c r="Q1411">
        <f>_xlfn.IFNA(VLOOKUP(A1411,Refill!$D$6:$G$8,2,FALSE),0)</f>
        <v>0</v>
      </c>
    </row>
    <row r="1412" spans="1:17" x14ac:dyDescent="0.25">
      <c r="A1412" s="5">
        <f>ROUND((Online_RAW!B1412-General!$B$10)*24,3)</f>
        <v>23.5</v>
      </c>
      <c r="B1412" s="5">
        <f>General!$B$12+Online_ANA!K1412/1000+Online_ANA!L1412/1000+Online_ANA!M1412/1000/General!$B$22-SUM($P$2:P1412)/1000/General!$B$24+SUM($Q$2:Q1412)/1000/General!$B$24</f>
        <v>1.301104331245587</v>
      </c>
      <c r="C1412" s="5">
        <f>Online_RAW!K1412</f>
        <v>37.8188888888889</v>
      </c>
      <c r="D1412" s="5">
        <f>Online_RAW!J1412</f>
        <v>2.4249999999999998</v>
      </c>
      <c r="E1412" s="5">
        <f>(1-F1412/100-G1412/100)/(1-C1412/100-D1412/100-General!$B$17/100)</f>
        <v>0.98205131515977939</v>
      </c>
      <c r="F1412" s="5">
        <f>N1412*General!$B$14/(N1412+O1412)+O1412*100/(N1412+O1412)</f>
        <v>41.711920120146445</v>
      </c>
      <c r="G1412" s="5">
        <f>N1412*General!$B$15/(N1412+O1412)</f>
        <v>2.9438424181744225E-2</v>
      </c>
      <c r="H1412" s="5">
        <f>(N1412+O1412)*(1/General!$B$20)*((F1412/100)-E1412*(C1412/100))*1000/B1412</f>
        <v>282.69325843124983</v>
      </c>
      <c r="I1412" s="5">
        <f>(N1412+O1412)*(1/General!$B$20)*((D1412/100)*E1412-(G1412/100))*1000/B1412</f>
        <v>145.43512011971086</v>
      </c>
      <c r="J1412" s="5">
        <f t="shared" si="22"/>
        <v>0.51446264027226618</v>
      </c>
      <c r="K1412" s="5">
        <f>MAX(Online_RAW!$L$2-Online_RAW!L1412,0)</f>
        <v>0</v>
      </c>
      <c r="L1412" s="5">
        <f>0.0039*(Online_RAW!M1412)</f>
        <v>70.312124999999995</v>
      </c>
      <c r="M1412" s="10">
        <f>Online_RAW!$N$2-Online_RAW!N1412</f>
        <v>186.16350480768961</v>
      </c>
      <c r="N1412" s="5">
        <f>Online_RAW!C1412*60</f>
        <v>132.71236363636382</v>
      </c>
      <c r="O1412" s="5">
        <f>MAX(0, Online_RAW!D1412*60)</f>
        <v>47.613</v>
      </c>
      <c r="P1412" s="5">
        <f>_xlfn.IFNA(VLOOKUP(A1412,Sampling!$D$7:$E$14,2,FALSE),0)</f>
        <v>0</v>
      </c>
      <c r="Q1412">
        <f>_xlfn.IFNA(VLOOKUP(A1412,Refill!$D$6:$G$8,2,FALSE),0)</f>
        <v>0</v>
      </c>
    </row>
    <row r="1413" spans="1:17" x14ac:dyDescent="0.25">
      <c r="A1413" s="5">
        <f>ROUND((Online_RAW!B1413-General!$B$10)*24,3)</f>
        <v>23.516999999999999</v>
      </c>
      <c r="B1413" s="5">
        <f>General!$B$12+Online_ANA!K1413/1000+Online_ANA!L1413/1000+Online_ANA!M1413/1000/General!$B$22-SUM($P$2:P1413)/1000/General!$B$24+SUM($Q$2:Q1413)/1000/General!$B$24</f>
        <v>1.301829144318982</v>
      </c>
      <c r="C1413" s="5">
        <f>Online_RAW!K1413</f>
        <v>37.880000000000003</v>
      </c>
      <c r="D1413" s="5">
        <f>Online_RAW!J1413</f>
        <v>2.4350000000000001</v>
      </c>
      <c r="E1413" s="5">
        <f>(1-F1413/100-G1413/100)/(1-C1413/100-D1413/100-General!$B$17/100)</f>
        <v>0.98720467719323379</v>
      </c>
      <c r="F1413" s="5">
        <f>N1413*General!$B$14/(N1413+O1413)+O1413*100/(N1413+O1413)</f>
        <v>41.476287280995059</v>
      </c>
      <c r="G1413" s="5">
        <f>N1413*General!$B$15/(N1413+O1413)</f>
        <v>2.9557430666164116E-2</v>
      </c>
      <c r="H1413" s="5">
        <f>(N1413+O1413)*(1/General!$B$20)*((F1413/100)-E1413*(C1413/100))*1000/B1413</f>
        <v>250.97421486175264</v>
      </c>
      <c r="I1413" s="5">
        <f>(N1413+O1413)*(1/General!$B$20)*((D1413/100)*E1413-(G1413/100))*1000/B1413</f>
        <v>146.0152743776753</v>
      </c>
      <c r="J1413" s="5">
        <f t="shared" si="22"/>
        <v>0.58179392834481725</v>
      </c>
      <c r="K1413" s="5">
        <f>MAX(Online_RAW!$L$2-Online_RAW!L1413,0)</f>
        <v>0</v>
      </c>
      <c r="L1413" s="5">
        <f>0.0039*(Online_RAW!M1413)</f>
        <v>70.492499999999993</v>
      </c>
      <c r="M1413" s="10">
        <f>Online_RAW!$N$2-Online_RAW!N1413</f>
        <v>186.75694230769022</v>
      </c>
      <c r="N1413" s="5">
        <f>Online_RAW!C1413*60</f>
        <v>132.6005454545454</v>
      </c>
      <c r="O1413" s="5">
        <f>MAX(0, Online_RAW!D1413*60)</f>
        <v>46.847454545454539</v>
      </c>
      <c r="P1413" s="5">
        <f>_xlfn.IFNA(VLOOKUP(A1413,Sampling!$D$7:$E$14,2,FALSE),0)</f>
        <v>0</v>
      </c>
      <c r="Q1413">
        <f>_xlfn.IFNA(VLOOKUP(A1413,Refill!$D$6:$G$8,2,FALSE),0)</f>
        <v>0</v>
      </c>
    </row>
    <row r="1414" spans="1:17" x14ac:dyDescent="0.25">
      <c r="A1414" s="5">
        <f>ROUND((Online_RAW!B1414-General!$B$10)*24,3)</f>
        <v>23.533000000000001</v>
      </c>
      <c r="B1414" s="5">
        <f>General!$B$12+Online_ANA!K1414/1000+Online_ANA!L1414/1000+Online_ANA!M1414/1000/General!$B$22-SUM($P$2:P1414)/1000/General!$B$24+SUM($Q$2:Q1414)/1000/General!$B$24</f>
        <v>1.3024183789278625</v>
      </c>
      <c r="C1414" s="5">
        <f>Online_RAW!K1414</f>
        <v>37.905000000000001</v>
      </c>
      <c r="D1414" s="5">
        <f>Online_RAW!J1414</f>
        <v>2.4350000000000001</v>
      </c>
      <c r="E1414" s="5">
        <f>(1-F1414/100-G1414/100)/(1-C1414/100-D1414/100-General!$B$17/100)</f>
        <v>0.98365573634489867</v>
      </c>
      <c r="F1414" s="5">
        <f>N1414*General!$B$14/(N1414+O1414)+O1414*100/(N1414+O1414)</f>
        <v>41.711280292870356</v>
      </c>
      <c r="G1414" s="5">
        <f>N1414*General!$B$15/(N1414+O1414)</f>
        <v>2.9438747326833152E-2</v>
      </c>
      <c r="H1414" s="5">
        <f>(N1414+O1414)*(1/General!$B$20)*((F1414/100)-E1414*(C1414/100))*1000/B1414</f>
        <v>272.78609302716598</v>
      </c>
      <c r="I1414" s="5">
        <f>(N1414+O1414)*(1/General!$B$20)*((D1414/100)*E1414-(G1414/100))*1000/B1414</f>
        <v>145.81450517410326</v>
      </c>
      <c r="J1414" s="5">
        <f t="shared" si="22"/>
        <v>0.53453789948002228</v>
      </c>
      <c r="K1414" s="5">
        <f>MAX(Online_RAW!$L$2-Online_RAW!L1414,0)</f>
        <v>0</v>
      </c>
      <c r="L1414" s="5">
        <f>0.0039*(Online_RAW!M1414)</f>
        <v>70.643625</v>
      </c>
      <c r="M1414" s="10">
        <f>Online_RAW!$N$2-Online_RAW!N1414</f>
        <v>187.23448178137005</v>
      </c>
      <c r="N1414" s="5">
        <f>Online_RAW!C1414*60</f>
        <v>132.42156521739122</v>
      </c>
      <c r="O1414" s="5">
        <f>MAX(0, Online_RAW!D1414*60)</f>
        <v>47.506695652173903</v>
      </c>
      <c r="P1414" s="5">
        <f>_xlfn.IFNA(VLOOKUP(A1414,Sampling!$D$7:$E$14,2,FALSE),0)</f>
        <v>0</v>
      </c>
      <c r="Q1414">
        <f>_xlfn.IFNA(VLOOKUP(A1414,Refill!$D$6:$G$8,2,FALSE),0)</f>
        <v>0</v>
      </c>
    </row>
    <row r="1415" spans="1:17" x14ac:dyDescent="0.25">
      <c r="A1415" s="5">
        <f>ROUND((Online_RAW!B1415-General!$B$10)*24,3)</f>
        <v>23.55</v>
      </c>
      <c r="B1415" s="5">
        <f>General!$B$12+Online_ANA!K1415/1000+Online_ANA!L1415/1000+Online_ANA!M1415/1000/General!$B$22-SUM($P$2:P1415)/1000/General!$B$24+SUM($Q$2:Q1415)/1000/General!$B$24</f>
        <v>1.3031373587357615</v>
      </c>
      <c r="C1415" s="5">
        <f>Online_RAW!K1415</f>
        <v>37.9722222222222</v>
      </c>
      <c r="D1415" s="5">
        <f>Online_RAW!J1415</f>
        <v>2.4350000000000001</v>
      </c>
      <c r="E1415" s="5">
        <f>(1-F1415/100-G1415/100)/(1-C1415/100-D1415/100-General!$B$17/100)</f>
        <v>0.98737859264602479</v>
      </c>
      <c r="F1415" s="5">
        <f>N1415*General!$B$14/(N1415+O1415)+O1415*100/(N1415+O1415)</f>
        <v>41.557081442194217</v>
      </c>
      <c r="G1415" s="5">
        <f>N1415*General!$B$15/(N1415+O1415)</f>
        <v>2.9516625534245351E-2</v>
      </c>
      <c r="H1415" s="5">
        <f>(N1415+O1415)*(1/General!$B$20)*((F1415/100)-E1415*(C1415/100))*1000/B1415</f>
        <v>249.62048836717949</v>
      </c>
      <c r="I1415" s="5">
        <f>(N1415+O1415)*(1/General!$B$20)*((D1415/100)*E1415-(G1415/100))*1000/B1415</f>
        <v>145.85839235719214</v>
      </c>
      <c r="J1415" s="5">
        <f t="shared" si="22"/>
        <v>0.58432059528159241</v>
      </c>
      <c r="K1415" s="5">
        <f>MAX(Online_RAW!$L$2-Online_RAW!L1415,0)</f>
        <v>0</v>
      </c>
      <c r="L1415" s="5">
        <f>0.0039*(Online_RAW!M1415)</f>
        <v>70.822700000000125</v>
      </c>
      <c r="M1415" s="10">
        <f>Online_RAW!$N$2-Online_RAW!N1415</f>
        <v>187.82297802197991</v>
      </c>
      <c r="N1415" s="5">
        <f>Online_RAW!C1415*60</f>
        <v>132.3822499999998</v>
      </c>
      <c r="O1415" s="5">
        <f>MAX(0, Online_RAW!D1415*60)</f>
        <v>47.017999999999979</v>
      </c>
      <c r="P1415" s="5">
        <f>_xlfn.IFNA(VLOOKUP(A1415,Sampling!$D$7:$E$14,2,FALSE),0)</f>
        <v>0</v>
      </c>
      <c r="Q1415">
        <f>_xlfn.IFNA(VLOOKUP(A1415,Refill!$D$6:$G$8,2,FALSE),0)</f>
        <v>0</v>
      </c>
    </row>
    <row r="1416" spans="1:17" x14ac:dyDescent="0.25">
      <c r="A1416" s="5">
        <f>ROUND((Online_RAW!B1416-General!$B$10)*24,3)</f>
        <v>23.567</v>
      </c>
      <c r="B1416" s="5">
        <f>General!$B$12+Online_ANA!K1416/1000+Online_ANA!L1416/1000+Online_ANA!M1416/1000/General!$B$22-SUM($P$2:P1416)/1000/General!$B$24+SUM($Q$2:Q1416)/1000/General!$B$24</f>
        <v>1.3037521718419169</v>
      </c>
      <c r="C1416" s="5">
        <f>Online_RAW!K1416</f>
        <v>38.04</v>
      </c>
      <c r="D1416" s="5">
        <f>Online_RAW!J1416</f>
        <v>2.4350000000000001</v>
      </c>
      <c r="E1416" s="5">
        <f>(1-F1416/100-G1416/100)/(1-C1416/100-D1416/100-General!$B$17/100)</f>
        <v>0.98646936603764956</v>
      </c>
      <c r="F1416" s="5">
        <f>N1416*General!$B$14/(N1416+O1416)+O1416*100/(N1416+O1416)</f>
        <v>41.677793032983161</v>
      </c>
      <c r="G1416" s="5">
        <f>N1416*General!$B$15/(N1416+O1416)</f>
        <v>2.9455660084351933E-2</v>
      </c>
      <c r="H1416" s="5">
        <f>(N1416+O1416)*(1/General!$B$20)*((F1416/100)-E1416*(C1416/100))*1000/B1416</f>
        <v>255.41655205868062</v>
      </c>
      <c r="I1416" s="5">
        <f>(N1416+O1416)*(1/General!$B$20)*((D1416/100)*E1416-(G1416/100))*1000/B1416</f>
        <v>145.93638747904103</v>
      </c>
      <c r="J1416" s="5">
        <f t="shared" si="22"/>
        <v>0.57136621061861681</v>
      </c>
      <c r="K1416" s="5">
        <f>MAX(Online_RAW!$L$2-Online_RAW!L1416,0)</f>
        <v>0</v>
      </c>
      <c r="L1416" s="5">
        <f>0.0039*(Online_RAW!M1416)</f>
        <v>70.882499999999993</v>
      </c>
      <c r="M1416" s="10">
        <f>Online_RAW!$N$2-Online_RAW!N1416</f>
        <v>188.42794230768959</v>
      </c>
      <c r="N1416" s="5">
        <f>Online_RAW!C1416*60</f>
        <v>132.3618260869566</v>
      </c>
      <c r="O1416" s="5">
        <f>MAX(0, Online_RAW!D1416*60)</f>
        <v>47.381999999999998</v>
      </c>
      <c r="P1416" s="5">
        <f>_xlfn.IFNA(VLOOKUP(A1416,Sampling!$D$7:$E$14,2,FALSE),0)</f>
        <v>0</v>
      </c>
      <c r="Q1416">
        <f>_xlfn.IFNA(VLOOKUP(A1416,Refill!$D$6:$G$8,2,FALSE),0)</f>
        <v>0</v>
      </c>
    </row>
    <row r="1417" spans="1:17" x14ac:dyDescent="0.25">
      <c r="A1417" s="5">
        <f>ROUND((Online_RAW!B1417-General!$B$10)*24,3)</f>
        <v>23.582999999999998</v>
      </c>
      <c r="B1417" s="5">
        <f>General!$B$12+Online_ANA!K1417/1000+Online_ANA!L1417/1000+Online_ANA!M1417/1000/General!$B$22-SUM($P$2:P1417)/1000/General!$B$24+SUM($Q$2:Q1417)/1000/General!$B$24</f>
        <v>1.3043353904198993</v>
      </c>
      <c r="C1417" s="5">
        <f>Online_RAW!K1417</f>
        <v>38.03</v>
      </c>
      <c r="D1417" s="5">
        <f>Online_RAW!J1417</f>
        <v>2.4449999999999998</v>
      </c>
      <c r="E1417" s="5">
        <f>(1-F1417/100-G1417/100)/(1-C1417/100-D1417/100-General!$B$17/100)</f>
        <v>0.98506919985156494</v>
      </c>
      <c r="F1417" s="5">
        <f>N1417*General!$B$14/(N1417+O1417)+O1417*100/(N1417+O1417)</f>
        <v>41.760573892586578</v>
      </c>
      <c r="G1417" s="5">
        <f>N1417*General!$B$15/(N1417+O1417)</f>
        <v>2.9413851569400726E-2</v>
      </c>
      <c r="H1417" s="5">
        <f>(N1417+O1417)*(1/General!$B$20)*((F1417/100)-E1417*(C1417/100))*1000/B1417</f>
        <v>264.44435134710704</v>
      </c>
      <c r="I1417" s="5">
        <f>(N1417+O1417)*(1/General!$B$20)*((D1417/100)*E1417-(G1417/100))*1000/B1417</f>
        <v>146.36504193517206</v>
      </c>
      <c r="J1417" s="5">
        <f t="shared" si="22"/>
        <v>0.55348144586781034</v>
      </c>
      <c r="K1417" s="5">
        <f>MAX(Online_RAW!$L$2-Online_RAW!L1417,0)</f>
        <v>0</v>
      </c>
      <c r="L1417" s="5">
        <f>0.0039*(Online_RAW!M1417)</f>
        <v>70.963425000000001</v>
      </c>
      <c r="M1417" s="10">
        <f>Online_RAW!$N$2-Online_RAW!N1417</f>
        <v>188.97544230769017</v>
      </c>
      <c r="N1417" s="5">
        <f>Online_RAW!C1417*60</f>
        <v>132.260086956522</v>
      </c>
      <c r="O1417" s="5">
        <f>MAX(0, Online_RAW!D1417*60)</f>
        <v>47.600869565217415</v>
      </c>
      <c r="P1417" s="5">
        <f>_xlfn.IFNA(VLOOKUP(A1417,Sampling!$D$7:$E$14,2,FALSE),0)</f>
        <v>0</v>
      </c>
      <c r="Q1417">
        <f>_xlfn.IFNA(VLOOKUP(A1417,Refill!$D$6:$G$8,2,FALSE),0)</f>
        <v>0</v>
      </c>
    </row>
    <row r="1418" spans="1:17" x14ac:dyDescent="0.25">
      <c r="A1418" s="5">
        <f>ROUND((Online_RAW!B1418-General!$B$10)*24,3)</f>
        <v>23.6</v>
      </c>
      <c r="B1418" s="5">
        <f>General!$B$12+Online_ANA!K1418/1000+Online_ANA!L1418/1000+Online_ANA!M1418/1000/General!$B$22-SUM($P$2:P1418)/1000/General!$B$24+SUM($Q$2:Q1418)/1000/General!$B$24</f>
        <v>1.3050450024229543</v>
      </c>
      <c r="C1418" s="5">
        <f>Online_RAW!K1418</f>
        <v>38.034999999999997</v>
      </c>
      <c r="D1418" s="5">
        <f>Online_RAW!J1418</f>
        <v>2.46</v>
      </c>
      <c r="E1418" s="5">
        <f>(1-F1418/100-G1418/100)/(1-C1418/100-D1418/100-General!$B$17/100)</f>
        <v>0.98530263574711541</v>
      </c>
      <c r="F1418" s="5">
        <f>N1418*General!$B$14/(N1418+O1418)+O1418*100/(N1418+O1418)</f>
        <v>41.76648866679492</v>
      </c>
      <c r="G1418" s="5">
        <f>N1418*General!$B$15/(N1418+O1418)</f>
        <v>2.9410864309699542E-2</v>
      </c>
      <c r="H1418" s="5">
        <f>(N1418+O1418)*(1/General!$B$20)*((F1418/100)-E1418*(C1418/100))*1000/B1418</f>
        <v>264.47818844150498</v>
      </c>
      <c r="I1418" s="5">
        <f>(N1418+O1418)*(1/General!$B$20)*((D1418/100)*E1418-(G1418/100))*1000/B1418</f>
        <v>147.59935570221228</v>
      </c>
      <c r="J1418" s="5">
        <f t="shared" si="22"/>
        <v>0.55807761151107949</v>
      </c>
      <c r="K1418" s="5">
        <f>MAX(Online_RAW!$L$2-Online_RAW!L1418,0)</f>
        <v>0</v>
      </c>
      <c r="L1418" s="5">
        <f>0.0039*(Online_RAW!M1418)</f>
        <v>71.150300000000129</v>
      </c>
      <c r="M1418" s="10">
        <f>Online_RAW!$N$2-Online_RAW!N1418</f>
        <v>189.5452256410199</v>
      </c>
      <c r="N1418" s="5">
        <f>Online_RAW!C1418*60</f>
        <v>132.57886956521762</v>
      </c>
      <c r="O1418" s="5">
        <f>MAX(0, Online_RAW!D1418*60)</f>
        <v>47.733913043478239</v>
      </c>
      <c r="P1418" s="5">
        <f>_xlfn.IFNA(VLOOKUP(A1418,Sampling!$D$7:$E$14,2,FALSE),0)</f>
        <v>0</v>
      </c>
      <c r="Q1418">
        <f>_xlfn.IFNA(VLOOKUP(A1418,Refill!$D$6:$G$8,2,FALSE),0)</f>
        <v>0</v>
      </c>
    </row>
    <row r="1419" spans="1:17" x14ac:dyDescent="0.25">
      <c r="A1419" s="5">
        <f>ROUND((Online_RAW!B1419-General!$B$10)*24,3)</f>
        <v>23.617000000000001</v>
      </c>
      <c r="B1419" s="5">
        <f>General!$B$12+Online_ANA!K1419/1000+Online_ANA!L1419/1000+Online_ANA!M1419/1000/General!$B$22-SUM($P$2:P1419)/1000/General!$B$24+SUM($Q$2:Q1419)/1000/General!$B$24</f>
        <v>1.3057082621579177</v>
      </c>
      <c r="C1419" s="5">
        <f>Online_RAW!K1419</f>
        <v>38.006666666666703</v>
      </c>
      <c r="D1419" s="5">
        <f>Online_RAW!J1419</f>
        <v>2.4649999999999999</v>
      </c>
      <c r="E1419" s="5">
        <f>(1-F1419/100-G1419/100)/(1-C1419/100-D1419/100-General!$B$17/100)</f>
        <v>0.98032168508729489</v>
      </c>
      <c r="F1419" s="5">
        <f>N1419*General!$B$14/(N1419+O1419)+O1419*100/(N1419+O1419)</f>
        <v>42.037987864927175</v>
      </c>
      <c r="G1419" s="5">
        <f>N1419*General!$B$15/(N1419+O1419)</f>
        <v>2.9273743502562035E-2</v>
      </c>
      <c r="H1419" s="5">
        <f>(N1419+O1419)*(1/General!$B$20)*((F1419/100)-E1419*(C1419/100))*1000/B1419</f>
        <v>293.93708414928284</v>
      </c>
      <c r="I1419" s="5">
        <f>(N1419+O1419)*(1/General!$B$20)*((D1419/100)*E1419-(G1419/100))*1000/B1419</f>
        <v>146.82124434121016</v>
      </c>
      <c r="J1419" s="5">
        <f t="shared" si="22"/>
        <v>0.4994988800618419</v>
      </c>
      <c r="K1419" s="5">
        <f>MAX(Online_RAW!$L$2-Online_RAW!L1419,0)</f>
        <v>0</v>
      </c>
      <c r="L1419" s="5">
        <f>0.0039*(Online_RAW!M1419)</f>
        <v>71.314100000000124</v>
      </c>
      <c r="M1419" s="10">
        <f>Online_RAW!$N$2-Online_RAW!N1419</f>
        <v>190.08963675212999</v>
      </c>
      <c r="N1419" s="5">
        <f>Online_RAW!C1419*60</f>
        <v>131.7286956521742</v>
      </c>
      <c r="O1419" s="5">
        <f>MAX(0, Online_RAW!D1419*60)</f>
        <v>48.267000000000003</v>
      </c>
      <c r="P1419" s="5">
        <f>_xlfn.IFNA(VLOOKUP(A1419,Sampling!$D$7:$E$14,2,FALSE),0)</f>
        <v>0</v>
      </c>
      <c r="Q1419">
        <f>_xlfn.IFNA(VLOOKUP(A1419,Refill!$D$6:$G$8,2,FALSE),0)</f>
        <v>0</v>
      </c>
    </row>
    <row r="1420" spans="1:17" x14ac:dyDescent="0.25">
      <c r="A1420" s="5">
        <f>ROUND((Online_RAW!B1420-General!$B$10)*24,3)</f>
        <v>23.632999999999999</v>
      </c>
      <c r="B1420" s="5">
        <f>General!$B$12+Online_ANA!K1420/1000+Online_ANA!L1420/1000+Online_ANA!M1420/1000/General!$B$22-SUM($P$2:P1420)/1000/General!$B$24+SUM($Q$2:Q1420)/1000/General!$B$24</f>
        <v>1.3063959825174769</v>
      </c>
      <c r="C1420" s="5">
        <f>Online_RAW!K1420</f>
        <v>38.1458333333333</v>
      </c>
      <c r="D1420" s="5">
        <f>Online_RAW!J1420</f>
        <v>2.4666666666666699</v>
      </c>
      <c r="E1420" s="5">
        <f>(1-F1420/100-G1420/100)/(1-C1420/100-D1420/100-General!$B$17/100)</f>
        <v>0.97955919225116261</v>
      </c>
      <c r="F1420" s="5">
        <f>N1420*General!$B$14/(N1420+O1420)+O1420*100/(N1420+O1420)</f>
        <v>42.221094932414772</v>
      </c>
      <c r="G1420" s="5">
        <f>N1420*General!$B$15/(N1420+O1420)</f>
        <v>2.9181265185649109E-2</v>
      </c>
      <c r="H1420" s="5">
        <f>(N1420+O1420)*(1/General!$B$20)*((F1420/100)-E1420*(C1420/100))*1000/B1420</f>
        <v>298.35856673173299</v>
      </c>
      <c r="I1420" s="5">
        <f>(N1420+O1420)*(1/General!$B$20)*((D1420/100)*E1420-(G1420/100))*1000/B1420</f>
        <v>146.69458418110304</v>
      </c>
      <c r="J1420" s="5">
        <f t="shared" si="22"/>
        <v>0.49167210376433551</v>
      </c>
      <c r="K1420" s="5">
        <f>MAX(Online_RAW!$L$2-Online_RAW!L1420,0)</f>
        <v>0</v>
      </c>
      <c r="L1420" s="5">
        <f>0.0039*(Online_RAW!M1420)</f>
        <v>71.4285</v>
      </c>
      <c r="M1420" s="10">
        <f>Online_RAW!$N$2-Online_RAW!N1420</f>
        <v>190.71455594404961</v>
      </c>
      <c r="N1420" s="5">
        <f>Online_RAW!C1420*60</f>
        <v>131.27686956521759</v>
      </c>
      <c r="O1420" s="5">
        <f>MAX(0, Online_RAW!D1420*60)</f>
        <v>48.669913043478239</v>
      </c>
      <c r="P1420" s="5">
        <f>_xlfn.IFNA(VLOOKUP(A1420,Sampling!$D$7:$E$14,2,FALSE),0)</f>
        <v>0</v>
      </c>
      <c r="Q1420">
        <f>_xlfn.IFNA(VLOOKUP(A1420,Refill!$D$6:$G$8,2,FALSE),0)</f>
        <v>0</v>
      </c>
    </row>
    <row r="1421" spans="1:17" x14ac:dyDescent="0.25">
      <c r="A1421" s="5">
        <f>ROUND((Online_RAW!B1421-General!$B$10)*24,3)</f>
        <v>23.65</v>
      </c>
      <c r="B1421" s="5">
        <f>General!$B$12+Online_ANA!K1421/1000+Online_ANA!L1421/1000+Online_ANA!M1421/1000/General!$B$22-SUM($P$2:P1421)/1000/General!$B$24+SUM($Q$2:Q1421)/1000/General!$B$24</f>
        <v>1.3070104562455873</v>
      </c>
      <c r="C1421" s="5">
        <f>Online_RAW!K1421</f>
        <v>38.350833333333298</v>
      </c>
      <c r="D1421" s="5">
        <f>Online_RAW!J1421</f>
        <v>2.4649999999999999</v>
      </c>
      <c r="E1421" s="5">
        <f>(1-F1421/100-G1421/100)/(1-C1421/100-D1421/100-General!$B$17/100)</f>
        <v>0.9839771830765196</v>
      </c>
      <c r="F1421" s="5">
        <f>N1421*General!$B$14/(N1421+O1421)+O1421*100/(N1421+O1421)</f>
        <v>42.160677979865952</v>
      </c>
      <c r="G1421" s="5">
        <f>N1421*General!$B$15/(N1421+O1421)</f>
        <v>2.92117787980475E-2</v>
      </c>
      <c r="H1421" s="5">
        <f>(N1421+O1421)*(1/General!$B$20)*((F1421/100)-E1421*(C1421/100))*1000/B1421</f>
        <v>271.67907628158184</v>
      </c>
      <c r="I1421" s="5">
        <f>(N1421+O1421)*(1/General!$B$20)*((D1421/100)*E1421-(G1421/100))*1000/B1421</f>
        <v>147.14588319629846</v>
      </c>
      <c r="J1421" s="5">
        <f t="shared" si="22"/>
        <v>0.54161654703135498</v>
      </c>
      <c r="K1421" s="5">
        <f>MAX(Online_RAW!$L$2-Online_RAW!L1421,0)</f>
        <v>0</v>
      </c>
      <c r="L1421" s="5">
        <f>0.0039*(Online_RAW!M1421)</f>
        <v>71.486999999999995</v>
      </c>
      <c r="M1421" s="10">
        <f>Online_RAW!$N$2-Online_RAW!N1421</f>
        <v>191.32056730769</v>
      </c>
      <c r="N1421" s="5">
        <f>Online_RAW!C1421*60</f>
        <v>131.37260869565219</v>
      </c>
      <c r="O1421" s="5">
        <f>MAX(0, Online_RAW!D1421*60)</f>
        <v>48.517304347826098</v>
      </c>
      <c r="P1421" s="5">
        <f>_xlfn.IFNA(VLOOKUP(A1421,Sampling!$D$7:$E$14,2,FALSE),0)</f>
        <v>0</v>
      </c>
      <c r="Q1421">
        <f>_xlfn.IFNA(VLOOKUP(A1421,Refill!$D$6:$G$8,2,FALSE),0)</f>
        <v>0</v>
      </c>
    </row>
    <row r="1422" spans="1:17" x14ac:dyDescent="0.25">
      <c r="A1422" s="5">
        <f>ROUND((Online_RAW!B1422-General!$B$10)*24,3)</f>
        <v>23.667000000000002</v>
      </c>
      <c r="B1422" s="5">
        <f>General!$B$12+Online_ANA!K1422/1000+Online_ANA!L1422/1000+Online_ANA!M1422/1000/General!$B$22-SUM($P$2:P1422)/1000/General!$B$24+SUM($Q$2:Q1422)/1000/General!$B$24</f>
        <v>1.3077177428221189</v>
      </c>
      <c r="C1422" s="5">
        <f>Online_RAW!K1422</f>
        <v>38.447499999999998</v>
      </c>
      <c r="D1422" s="5">
        <f>Online_RAW!J1422</f>
        <v>2.4649999999999999</v>
      </c>
      <c r="E1422" s="5">
        <f>(1-F1422/100-G1422/100)/(1-C1422/100-D1422/100-General!$B$17/100)</f>
        <v>0.9877911618002031</v>
      </c>
      <c r="F1422" s="5">
        <f>N1422*General!$B$14/(N1422+O1422)+O1422*100/(N1422+O1422)</f>
        <v>42.032022608189394</v>
      </c>
      <c r="G1422" s="5">
        <f>N1422*General!$B$15/(N1422+O1422)</f>
        <v>2.9276756258490206E-2</v>
      </c>
      <c r="H1422" s="5">
        <f>(N1422+O1422)*(1/General!$B$20)*((F1422/100)-E1422*(C1422/100))*1000/B1422</f>
        <v>248.79444371762762</v>
      </c>
      <c r="I1422" s="5">
        <f>(N1422+O1422)*(1/General!$B$20)*((D1422/100)*E1422-(G1422/100))*1000/B1422</f>
        <v>147.63653727478319</v>
      </c>
      <c r="J1422" s="5">
        <f t="shared" si="22"/>
        <v>0.59340769459604625</v>
      </c>
      <c r="K1422" s="5">
        <f>MAX(Online_RAW!$L$2-Online_RAW!L1422,0)</f>
        <v>0</v>
      </c>
      <c r="L1422" s="5">
        <f>0.0039*(Online_RAW!M1422)</f>
        <v>71.630000000000123</v>
      </c>
      <c r="M1422" s="10">
        <f>Online_RAW!$N$2-Online_RAW!N1422</f>
        <v>191.93563967610953</v>
      </c>
      <c r="N1422" s="5">
        <f>Online_RAW!C1422*60</f>
        <v>131.66236363636381</v>
      </c>
      <c r="O1422" s="5">
        <f>MAX(0, Online_RAW!D1422*60)</f>
        <v>48.22418181818184</v>
      </c>
      <c r="P1422" s="5">
        <f>_xlfn.IFNA(VLOOKUP(A1422,Sampling!$D$7:$E$14,2,FALSE),0)</f>
        <v>0</v>
      </c>
      <c r="Q1422">
        <f>_xlfn.IFNA(VLOOKUP(A1422,Refill!$D$6:$G$8,2,FALSE),0)</f>
        <v>0</v>
      </c>
    </row>
    <row r="1423" spans="1:17" x14ac:dyDescent="0.25">
      <c r="A1423" s="5">
        <f>ROUND((Online_RAW!B1423-General!$B$10)*24,3)</f>
        <v>23.683</v>
      </c>
      <c r="B1423" s="5">
        <f>General!$B$12+Online_ANA!K1423/1000+Online_ANA!L1423/1000+Online_ANA!M1423/1000/General!$B$22-SUM($P$2:P1423)/1000/General!$B$24+SUM($Q$2:Q1423)/1000/General!$B$24</f>
        <v>1.3083554184690094</v>
      </c>
      <c r="C1423" s="5">
        <f>Online_RAW!K1423</f>
        <v>38.3611111111111</v>
      </c>
      <c r="D1423" s="5">
        <f>Online_RAW!J1423</f>
        <v>2.4750000000000001</v>
      </c>
      <c r="E1423" s="5">
        <f>(1-F1423/100-G1423/100)/(1-C1423/100-D1423/100-General!$B$17/100)</f>
        <v>0.98222772183437845</v>
      </c>
      <c r="F1423" s="5">
        <f>N1423*General!$B$14/(N1423+O1423)+O1423*100/(N1423+O1423)</f>
        <v>42.283440804072555</v>
      </c>
      <c r="G1423" s="5">
        <f>N1423*General!$B$15/(N1423+O1423)</f>
        <v>2.9149777371680532E-2</v>
      </c>
      <c r="H1423" s="5">
        <f>(N1423+O1423)*(1/General!$B$20)*((F1423/100)-E1423*(C1423/100))*1000/B1423</f>
        <v>282.39074940611806</v>
      </c>
      <c r="I1423" s="5">
        <f>(N1423+O1423)*(1/General!$B$20)*((D1423/100)*E1423-(G1423/100))*1000/B1423</f>
        <v>147.31760985509183</v>
      </c>
      <c r="J1423" s="5">
        <f t="shared" si="22"/>
        <v>0.52168001311979295</v>
      </c>
      <c r="K1423" s="5">
        <f>MAX(Online_RAW!$L$2-Online_RAW!L1423,0)</f>
        <v>0</v>
      </c>
      <c r="L1423" s="5">
        <f>0.0039*(Online_RAW!M1423)</f>
        <v>71.779499999999999</v>
      </c>
      <c r="M1423" s="10">
        <f>Online_RAW!$N$2-Online_RAW!N1423</f>
        <v>192.46775113122021</v>
      </c>
      <c r="N1423" s="5">
        <f>Online_RAW!C1423*60</f>
        <v>131.077043478261</v>
      </c>
      <c r="O1423" s="5">
        <f>MAX(0, Online_RAW!D1423*60)</f>
        <v>48.789913043478236</v>
      </c>
      <c r="P1423" s="5">
        <f>_xlfn.IFNA(VLOOKUP(A1423,Sampling!$D$7:$E$14,2,FALSE),0)</f>
        <v>0</v>
      </c>
      <c r="Q1423">
        <f>_xlfn.IFNA(VLOOKUP(A1423,Refill!$D$6:$G$8,2,FALSE),0)</f>
        <v>0</v>
      </c>
    </row>
    <row r="1424" spans="1:17" x14ac:dyDescent="0.25">
      <c r="A1424" s="5">
        <f>ROUND((Online_RAW!B1424-General!$B$10)*24,3)</f>
        <v>23.7</v>
      </c>
      <c r="B1424" s="5">
        <f>General!$B$12+Online_ANA!K1424/1000+Online_ANA!L1424/1000+Online_ANA!M1424/1000/General!$B$22-SUM($P$2:P1424)/1000/General!$B$24+SUM($Q$2:Q1424)/1000/General!$B$24</f>
        <v>1.3091291447776972</v>
      </c>
      <c r="C1424" s="5">
        <f>Online_RAW!K1424</f>
        <v>38.393000000000001</v>
      </c>
      <c r="D1424" s="5">
        <f>Online_RAW!J1424</f>
        <v>2.4900000000000002</v>
      </c>
      <c r="E1424" s="5">
        <f>(1-F1424/100-G1424/100)/(1-C1424/100-D1424/100-General!$B$17/100)</f>
        <v>0.97777293761549733</v>
      </c>
      <c r="F1424" s="5">
        <f>N1424*General!$B$14/(N1424+O1424)+O1424*100/(N1424+O1424)</f>
        <v>42.591077670543683</v>
      </c>
      <c r="G1424" s="5">
        <f>N1424*General!$B$15/(N1424+O1424)</f>
        <v>2.899440521689713E-2</v>
      </c>
      <c r="H1424" s="5">
        <f>(N1424+O1424)*(1/General!$B$20)*((F1424/100)-E1424*(C1424/100))*1000/B1424</f>
        <v>309.92271714768424</v>
      </c>
      <c r="I1424" s="5">
        <f>(N1424+O1424)*(1/General!$B$20)*((D1424/100)*E1424-(G1424/100))*1000/B1424</f>
        <v>147.59525208945692</v>
      </c>
      <c r="J1424" s="5">
        <f t="shared" si="22"/>
        <v>0.4762324409382514</v>
      </c>
      <c r="K1424" s="5">
        <f>MAX(Online_RAW!$L$2-Online_RAW!L1424,0)</f>
        <v>0</v>
      </c>
      <c r="L1424" s="5">
        <f>0.0039*(Online_RAW!M1424)</f>
        <v>71.956949999999992</v>
      </c>
      <c r="M1424" s="10">
        <f>Online_RAW!$N$2-Online_RAW!N1424</f>
        <v>193.11769230769005</v>
      </c>
      <c r="N1424" s="5">
        <f>Online_RAW!C1424*60</f>
        <v>130.49509090909081</v>
      </c>
      <c r="O1424" s="5">
        <f>MAX(0, Online_RAW!D1424*60)</f>
        <v>49.532869565217418</v>
      </c>
      <c r="P1424" s="5">
        <f>_xlfn.IFNA(VLOOKUP(A1424,Sampling!$D$7:$E$14,2,FALSE),0)</f>
        <v>0</v>
      </c>
      <c r="Q1424">
        <f>_xlfn.IFNA(VLOOKUP(A1424,Refill!$D$6:$G$8,2,FALSE),0)</f>
        <v>0</v>
      </c>
    </row>
    <row r="1425" spans="1:17" x14ac:dyDescent="0.25">
      <c r="A1425" s="5">
        <f>ROUND((Online_RAW!B1425-General!$B$10)*24,3)</f>
        <v>23.716999999999999</v>
      </c>
      <c r="B1425" s="5">
        <f>General!$B$12+Online_ANA!K1425/1000+Online_ANA!L1425/1000+Online_ANA!M1425/1000/General!$B$22-SUM($P$2:P1425)/1000/General!$B$24+SUM($Q$2:Q1425)/1000/General!$B$24</f>
        <v>1.3096166245402474</v>
      </c>
      <c r="C1425" s="5">
        <f>Online_RAW!K1425</f>
        <v>38.589090909090899</v>
      </c>
      <c r="D1425" s="5">
        <f>Online_RAW!J1425</f>
        <v>2.4933333333333301</v>
      </c>
      <c r="E1425" s="5">
        <f>(1-F1425/100-G1425/100)/(1-C1425/100-D1425/100-General!$B$17/100)</f>
        <v>0.98730865777782639</v>
      </c>
      <c r="F1425" s="5">
        <f>N1425*General!$B$14/(N1425+O1425)+O1425*100/(N1425+O1425)</f>
        <v>42.228190539257113</v>
      </c>
      <c r="G1425" s="5">
        <f>N1425*General!$B$15/(N1425+O1425)</f>
        <v>2.9177681545829739E-2</v>
      </c>
      <c r="H1425" s="5">
        <f>(N1425+O1425)*(1/General!$B$20)*((F1425/100)-E1425*(C1425/100))*1000/B1425</f>
        <v>252.67629716309338</v>
      </c>
      <c r="I1425" s="5">
        <f>(N1425+O1425)*(1/General!$B$20)*((D1425/100)*E1425-(G1425/100))*1000/B1425</f>
        <v>148.86434461076053</v>
      </c>
      <c r="J1425" s="5">
        <f t="shared" si="22"/>
        <v>0.58915041213649733</v>
      </c>
      <c r="K1425" s="5">
        <f>MAX(Online_RAW!$L$2-Online_RAW!L1425,0)</f>
        <v>0</v>
      </c>
      <c r="L1425" s="5">
        <f>0.0039*(Online_RAW!M1425)</f>
        <v>71.956949999999992</v>
      </c>
      <c r="M1425" s="10">
        <f>Online_RAW!$N$2-Online_RAW!N1425</f>
        <v>193.6490452488697</v>
      </c>
      <c r="N1425" s="5">
        <f>Online_RAW!C1425*60</f>
        <v>131.0358260869566</v>
      </c>
      <c r="O1425" s="5">
        <f>MAX(0, Online_RAW!D1425*60)</f>
        <v>48.602608695652201</v>
      </c>
      <c r="P1425" s="5">
        <f>_xlfn.IFNA(VLOOKUP(A1425,Sampling!$D$7:$E$14,2,FALSE),0)</f>
        <v>0</v>
      </c>
      <c r="Q1425">
        <f>_xlfn.IFNA(VLOOKUP(A1425,Refill!$D$6:$G$8,2,FALSE),0)</f>
        <v>0</v>
      </c>
    </row>
    <row r="1426" spans="1:17" x14ac:dyDescent="0.25">
      <c r="A1426" s="5">
        <f>ROUND((Online_RAW!B1426-General!$B$10)*24,3)</f>
        <v>23.733000000000001</v>
      </c>
      <c r="B1426" s="5">
        <f>General!$B$12+Online_ANA!K1426/1000+Online_ANA!L1426/1000+Online_ANA!M1426/1000/General!$B$22-SUM($P$2:P1426)/1000/General!$B$24+SUM($Q$2:Q1426)/1000/General!$B$24</f>
        <v>1.3103490139351095</v>
      </c>
      <c r="C1426" s="5">
        <f>Online_RAW!K1426</f>
        <v>38.654000000000003</v>
      </c>
      <c r="D1426" s="5">
        <f>Online_RAW!J1426</f>
        <v>2.4966666666666701</v>
      </c>
      <c r="E1426" s="5">
        <f>(1-F1426/100-G1426/100)/(1-C1426/100-D1426/100-General!$B$17/100)</f>
        <v>0.98895899858512171</v>
      </c>
      <c r="F1426" s="5">
        <f>N1426*General!$B$14/(N1426+O1426)+O1426*100/(N1426+O1426)</f>
        <v>42.199144839484362</v>
      </c>
      <c r="G1426" s="5">
        <f>N1426*General!$B$15/(N1426+O1426)</f>
        <v>2.9192351091169511E-2</v>
      </c>
      <c r="H1426" s="5">
        <f>(N1426+O1426)*(1/General!$B$20)*((F1426/100)-E1426*(C1426/100))*1000/B1426</f>
        <v>242.93343417490803</v>
      </c>
      <c r="I1426" s="5">
        <f>(N1426+O1426)*(1/General!$B$20)*((D1426/100)*E1426-(G1426/100))*1000/B1426</f>
        <v>149.23131020526588</v>
      </c>
      <c r="J1426" s="5">
        <f t="shared" si="22"/>
        <v>0.6142888923960208</v>
      </c>
      <c r="K1426" s="5">
        <f>MAX(Online_RAW!$L$2-Online_RAW!L1426,0)</f>
        <v>0</v>
      </c>
      <c r="L1426" s="5">
        <f>0.0039*(Online_RAW!M1426)</f>
        <v>72.121724999999998</v>
      </c>
      <c r="M1426" s="10">
        <f>Online_RAW!$N$2-Online_RAW!N1426</f>
        <v>194.26774493926951</v>
      </c>
      <c r="N1426" s="5">
        <f>Online_RAW!C1426*60</f>
        <v>131.09973913043459</v>
      </c>
      <c r="O1426" s="5">
        <f>MAX(0, Online_RAW!D1426*60)</f>
        <v>48.53599999999998</v>
      </c>
      <c r="P1426" s="5">
        <f>_xlfn.IFNA(VLOOKUP(A1426,Sampling!$D$7:$E$14,2,FALSE),0)</f>
        <v>0</v>
      </c>
      <c r="Q1426">
        <f>_xlfn.IFNA(VLOOKUP(A1426,Refill!$D$6:$G$8,2,FALSE),0)</f>
        <v>0</v>
      </c>
    </row>
    <row r="1427" spans="1:17" x14ac:dyDescent="0.25">
      <c r="A1427" s="5">
        <f>ROUND((Online_RAW!B1427-General!$B$10)*24,3)</f>
        <v>23.75</v>
      </c>
      <c r="B1427" s="5">
        <f>General!$B$12+Online_ANA!K1427/1000+Online_ANA!L1427/1000+Online_ANA!M1427/1000/General!$B$22-SUM($P$2:P1427)/1000/General!$B$24+SUM($Q$2:Q1427)/1000/General!$B$24</f>
        <v>1.3110253686039264</v>
      </c>
      <c r="C1427" s="5">
        <f>Online_RAW!K1427</f>
        <v>38.512500000000003</v>
      </c>
      <c r="D1427" s="5">
        <f>Online_RAW!J1427</f>
        <v>2.4950000000000001</v>
      </c>
      <c r="E1427" s="5">
        <f>(1-F1427/100-G1427/100)/(1-C1427/100-D1427/100-General!$B$17/100)</f>
        <v>0.98325641629906546</v>
      </c>
      <c r="F1427" s="5">
        <f>N1427*General!$B$14/(N1427+O1427)+O1427*100/(N1427+O1427)</f>
        <v>42.391598196873282</v>
      </c>
      <c r="G1427" s="5">
        <f>N1427*General!$B$15/(N1427+O1427)</f>
        <v>2.9095152425821575E-2</v>
      </c>
      <c r="H1427" s="5">
        <f>(N1427+O1427)*(1/General!$B$20)*((F1427/100)-E1427*(C1427/100))*1000/B1427</f>
        <v>276.36617837945283</v>
      </c>
      <c r="I1427" s="5">
        <f>(N1427+O1427)*(1/General!$B$20)*((D1427/100)*E1427-(G1427/100))*1000/B1427</f>
        <v>148.08952083453113</v>
      </c>
      <c r="J1427" s="5">
        <f t="shared" si="22"/>
        <v>0.53584531111185074</v>
      </c>
      <c r="K1427" s="5">
        <f>MAX(Online_RAW!$L$2-Online_RAW!L1427,0)</f>
        <v>0</v>
      </c>
      <c r="L1427" s="5">
        <f>0.0039*(Online_RAW!M1427)</f>
        <v>72.278700000000001</v>
      </c>
      <c r="M1427" s="10">
        <f>Online_RAW!$N$2-Online_RAW!N1427</f>
        <v>194.83386877827979</v>
      </c>
      <c r="N1427" s="5">
        <f>Online_RAW!C1427*60</f>
        <v>130.57486956521763</v>
      </c>
      <c r="O1427" s="5">
        <f>MAX(0, Online_RAW!D1427*60)</f>
        <v>48.939391304347858</v>
      </c>
      <c r="P1427" s="5">
        <f>_xlfn.IFNA(VLOOKUP(A1427,Sampling!$D$7:$E$14,2,FALSE),0)</f>
        <v>0</v>
      </c>
      <c r="Q1427">
        <f>_xlfn.IFNA(VLOOKUP(A1427,Refill!$D$6:$G$8,2,FALSE),0)</f>
        <v>0</v>
      </c>
    </row>
    <row r="1428" spans="1:17" x14ac:dyDescent="0.25">
      <c r="A1428" s="5">
        <f>ROUND((Online_RAW!B1428-General!$B$10)*24,3)</f>
        <v>23.766999999999999</v>
      </c>
      <c r="B1428" s="5">
        <f>General!$B$12+Online_ANA!K1428/1000+Online_ANA!L1428/1000+Online_ANA!M1428/1000/General!$B$22-SUM($P$2:P1428)/1000/General!$B$24+SUM($Q$2:Q1428)/1000/General!$B$24</f>
        <v>1.3117103690896237</v>
      </c>
      <c r="C1428" s="5">
        <f>Online_RAW!K1428</f>
        <v>38.576250000000002</v>
      </c>
      <c r="D1428" s="5">
        <f>Online_RAW!J1428</f>
        <v>2.5099999999999998</v>
      </c>
      <c r="E1428" s="5">
        <f>(1-F1428/100-G1428/100)/(1-C1428/100-D1428/100-General!$B$17/100)</f>
        <v>0.97531203590365201</v>
      </c>
      <c r="F1428" s="5">
        <f>N1428*General!$B$14/(N1428+O1428)+O1428*100/(N1428+O1428)</f>
        <v>42.933899297335309</v>
      </c>
      <c r="G1428" s="5">
        <f>N1428*General!$B$15/(N1428+O1428)</f>
        <v>2.8821262981143781E-2</v>
      </c>
      <c r="H1428" s="5">
        <f>(N1428+O1428)*(1/General!$B$20)*((F1428/100)-E1428*(C1428/100))*1000/B1428</f>
        <v>325.61534884143134</v>
      </c>
      <c r="I1428" s="5">
        <f>(N1428+O1428)*(1/General!$B$20)*((D1428/100)*E1428-(G1428/100))*1000/B1428</f>
        <v>148.3483647055881</v>
      </c>
      <c r="J1428" s="5">
        <f t="shared" si="22"/>
        <v>0.45559389394088734</v>
      </c>
      <c r="K1428" s="5">
        <f>MAX(Online_RAW!$L$2-Online_RAW!L1428,0)</f>
        <v>0</v>
      </c>
      <c r="L1428" s="5">
        <f>0.0039*(Online_RAW!M1428)</f>
        <v>72.449000000000126</v>
      </c>
      <c r="M1428" s="10">
        <f>Online_RAW!$N$2-Online_RAW!N1428</f>
        <v>195.39489230768959</v>
      </c>
      <c r="N1428" s="5">
        <f>Online_RAW!C1428*60</f>
        <v>129.90299999999999</v>
      </c>
      <c r="O1428" s="5">
        <f>MAX(0, Online_RAW!D1428*60)</f>
        <v>50.38472727272724</v>
      </c>
      <c r="P1428" s="5">
        <f>_xlfn.IFNA(VLOOKUP(A1428,Sampling!$D$7:$E$14,2,FALSE),0)</f>
        <v>0</v>
      </c>
      <c r="Q1428">
        <f>_xlfn.IFNA(VLOOKUP(A1428,Refill!$D$6:$G$8,2,FALSE),0)</f>
        <v>0</v>
      </c>
    </row>
    <row r="1429" spans="1:17" x14ac:dyDescent="0.25">
      <c r="A1429" s="5">
        <f>ROUND((Online_RAW!B1429-General!$B$10)*24,3)</f>
        <v>23.783000000000001</v>
      </c>
      <c r="B1429" s="5">
        <f>General!$B$12+Online_ANA!K1429/1000+Online_ANA!L1429/1000+Online_ANA!M1429/1000/General!$B$22-SUM($P$2:P1429)/1000/General!$B$24+SUM($Q$2:Q1429)/1000/General!$B$24</f>
        <v>1.3124489046619268</v>
      </c>
      <c r="C1429" s="5">
        <f>Online_RAW!K1429</f>
        <v>38.835833333333298</v>
      </c>
      <c r="D1429" s="5">
        <f>Online_RAW!J1429</f>
        <v>2.5099999999999998</v>
      </c>
      <c r="E1429" s="5">
        <f>(1-F1429/100-G1429/100)/(1-C1429/100-D1429/100-General!$B$17/100)</f>
        <v>0.98771623403009279</v>
      </c>
      <c r="F1429" s="5">
        <f>N1429*General!$B$14/(N1429+O1429)+O1429*100/(N1429+O1429)</f>
        <v>42.464646347053517</v>
      </c>
      <c r="G1429" s="5">
        <f>N1429*General!$B$15/(N1429+O1429)</f>
        <v>2.9058259420680042E-2</v>
      </c>
      <c r="H1429" s="5">
        <f>(N1429+O1429)*(1/General!$B$20)*((F1429/100)-E1429*(C1429/100))*1000/B1429</f>
        <v>250.20719788440368</v>
      </c>
      <c r="I1429" s="5">
        <f>(N1429+O1429)*(1/General!$B$20)*((D1429/100)*E1429-(G1429/100))*1000/B1429</f>
        <v>149.30721859574177</v>
      </c>
      <c r="J1429" s="5">
        <f t="shared" si="22"/>
        <v>0.59673430603991684</v>
      </c>
      <c r="K1429" s="5">
        <f>MAX(Online_RAW!$L$2-Online_RAW!L1429,0)</f>
        <v>0</v>
      </c>
      <c r="L1429" s="5">
        <f>0.0039*(Online_RAW!M1429)</f>
        <v>72.605324999999993</v>
      </c>
      <c r="M1429" s="10">
        <f>Online_RAW!$N$2-Online_RAW!N1429</f>
        <v>196.02950183150006</v>
      </c>
      <c r="N1429" s="5">
        <f>Online_RAW!C1429*60</f>
        <v>130.2286956521742</v>
      </c>
      <c r="O1429" s="5">
        <f>MAX(0, Online_RAW!D1429*60)</f>
        <v>49.036956521739114</v>
      </c>
      <c r="P1429" s="5">
        <f>_xlfn.IFNA(VLOOKUP(A1429,Sampling!$D$7:$E$14,2,FALSE),0)</f>
        <v>0</v>
      </c>
      <c r="Q1429">
        <f>_xlfn.IFNA(VLOOKUP(A1429,Refill!$D$6:$G$8,2,FALSE),0)</f>
        <v>0</v>
      </c>
    </row>
    <row r="1430" spans="1:17" x14ac:dyDescent="0.25">
      <c r="A1430" s="5">
        <f>ROUND((Online_RAW!B1430-General!$B$10)*24,3)</f>
        <v>23.8</v>
      </c>
      <c r="B1430" s="5">
        <f>General!$B$12+Online_ANA!K1430/1000+Online_ANA!L1430/1000+Online_ANA!M1430/1000/General!$B$22-SUM($P$2:P1430)/1000/General!$B$24+SUM($Q$2:Q1430)/1000/General!$B$24</f>
        <v>1.3130132030225043</v>
      </c>
      <c r="C1430" s="5">
        <f>Online_RAW!K1430</f>
        <v>38.92</v>
      </c>
      <c r="D1430" s="5">
        <f>Online_RAW!J1430</f>
        <v>2.52</v>
      </c>
      <c r="E1430" s="5">
        <f>(1-F1430/100-G1430/100)/(1-C1430/100-D1430/100-General!$B$17/100)</f>
        <v>0.9847846087565183</v>
      </c>
      <c r="F1430" s="5">
        <f>N1430*General!$B$14/(N1430+O1430)+O1430*100/(N1430+O1430)</f>
        <v>42.728196883071661</v>
      </c>
      <c r="G1430" s="5">
        <f>N1430*General!$B$15/(N1430+O1430)</f>
        <v>2.8925153089357742E-2</v>
      </c>
      <c r="H1430" s="5">
        <f>(N1430+O1430)*(1/General!$B$20)*((F1430/100)-E1430*(C1430/100))*1000/B1430</f>
        <v>268.80205551466264</v>
      </c>
      <c r="I1430" s="5">
        <f>(N1430+O1430)*(1/General!$B$20)*((D1430/100)*E1430-(G1430/100))*1000/B1430</f>
        <v>149.82784056415741</v>
      </c>
      <c r="J1430" s="5">
        <f t="shared" si="22"/>
        <v>0.55739097782302705</v>
      </c>
      <c r="K1430" s="5">
        <f>MAX(Online_RAW!$L$2-Online_RAW!L1430,0)</f>
        <v>0</v>
      </c>
      <c r="L1430" s="5">
        <f>0.0039*(Online_RAW!M1430)</f>
        <v>72.605324999999993</v>
      </c>
      <c r="M1430" s="10">
        <f>Online_RAW!$N$2-Online_RAW!N1430</f>
        <v>196.64458704452954</v>
      </c>
      <c r="N1430" s="5">
        <f>Online_RAW!C1430*60</f>
        <v>130.000956521739</v>
      </c>
      <c r="O1430" s="5">
        <f>MAX(0, Online_RAW!D1430*60)</f>
        <v>49.774695652173897</v>
      </c>
      <c r="P1430" s="5">
        <f>_xlfn.IFNA(VLOOKUP(A1430,Sampling!$D$7:$E$14,2,FALSE),0)</f>
        <v>0</v>
      </c>
      <c r="Q1430">
        <f>_xlfn.IFNA(VLOOKUP(A1430,Refill!$D$6:$G$8,2,FALSE),0)</f>
        <v>0</v>
      </c>
    </row>
    <row r="1431" spans="1:17" x14ac:dyDescent="0.25">
      <c r="A1431" s="5">
        <f>ROUND((Online_RAW!B1431-General!$B$10)*24,3)</f>
        <v>23.817</v>
      </c>
      <c r="B1431" s="5">
        <f>General!$B$12+Online_ANA!K1431/1000+Online_ANA!L1431/1000+Online_ANA!M1431/1000/General!$B$22-SUM($P$2:P1431)/1000/General!$B$24+SUM($Q$2:Q1431)/1000/General!$B$24</f>
        <v>1.3137604555902751</v>
      </c>
      <c r="C1431" s="5">
        <f>Online_RAW!K1431</f>
        <v>38.924999999999997</v>
      </c>
      <c r="D1431" s="5">
        <f>Online_RAW!J1431</f>
        <v>2.5266666666666699</v>
      </c>
      <c r="E1431" s="5">
        <f>(1-F1431/100-G1431/100)/(1-C1431/100-D1431/100-General!$B$17/100)</f>
        <v>0.97777008586236192</v>
      </c>
      <c r="F1431" s="5">
        <f>N1431*General!$B$14/(N1431+O1431)+O1431*100/(N1431+O1431)</f>
        <v>43.147551326496853</v>
      </c>
      <c r="G1431" s="5">
        <f>N1431*General!$B$15/(N1431+O1431)</f>
        <v>2.8713357915910686E-2</v>
      </c>
      <c r="H1431" s="5">
        <f>(N1431+O1431)*(1/General!$B$20)*((F1431/100)-E1431*(C1431/100))*1000/B1431</f>
        <v>312.05640424332552</v>
      </c>
      <c r="I1431" s="5">
        <f>(N1431+O1431)*(1/General!$B$20)*((D1431/100)*E1431-(G1431/100))*1000/B1431</f>
        <v>149.76360614432377</v>
      </c>
      <c r="J1431" s="5">
        <f t="shared" si="22"/>
        <v>0.47992479599151511</v>
      </c>
      <c r="K1431" s="5">
        <f>MAX(Online_RAW!$L$2-Online_RAW!L1431,0)</f>
        <v>0</v>
      </c>
      <c r="L1431" s="5">
        <f>0.0039*(Online_RAW!M1431)</f>
        <v>72.761000000000124</v>
      </c>
      <c r="M1431" s="10">
        <f>Online_RAW!$N$2-Online_RAW!N1431</f>
        <v>197.28940659339969</v>
      </c>
      <c r="N1431" s="5">
        <f>Online_RAW!C1431*60</f>
        <v>129.64575000000002</v>
      </c>
      <c r="O1431" s="5">
        <f>MAX(0, Online_RAW!D1431*60)</f>
        <v>50.961130434782639</v>
      </c>
      <c r="P1431" s="5">
        <f>_xlfn.IFNA(VLOOKUP(A1431,Sampling!$D$7:$E$14,2,FALSE),0)</f>
        <v>0</v>
      </c>
      <c r="Q1431">
        <f>_xlfn.IFNA(VLOOKUP(A1431,Refill!$D$6:$G$8,2,FALSE),0)</f>
        <v>0</v>
      </c>
    </row>
    <row r="1432" spans="1:17" x14ac:dyDescent="0.25">
      <c r="A1432" s="5">
        <f>ROUND((Online_RAW!B1432-General!$B$10)*24,3)</f>
        <v>23.832999999999998</v>
      </c>
      <c r="B1432" s="5">
        <f>General!$B$12+Online_ANA!K1432/1000+Online_ANA!L1432/1000+Online_ANA!M1432/1000/General!$B$22-SUM($P$2:P1432)/1000/General!$B$24+SUM($Q$2:Q1432)/1000/General!$B$24</f>
        <v>1.3144647707715775</v>
      </c>
      <c r="C1432" s="5">
        <f>Online_RAW!K1432</f>
        <v>38.994999999999997</v>
      </c>
      <c r="D1432" s="5">
        <f>Online_RAW!J1432</f>
        <v>2.54</v>
      </c>
      <c r="E1432" s="5">
        <f>(1-F1432/100-G1432/100)/(1-C1432/100-D1432/100-General!$B$17/100)</f>
        <v>0.97985194151437538</v>
      </c>
      <c r="F1432" s="5">
        <f>N1432*General!$B$14/(N1432+O1432)+O1432*100/(N1432+O1432)</f>
        <v>43.108197403498096</v>
      </c>
      <c r="G1432" s="5">
        <f>N1432*General!$B$15/(N1432+O1432)</f>
        <v>2.8733233634596924E-2</v>
      </c>
      <c r="H1432" s="5">
        <f>(N1432+O1432)*(1/General!$B$20)*((F1432/100)-E1432*(C1432/100))*1000/B1432</f>
        <v>300.19989149608392</v>
      </c>
      <c r="I1432" s="5">
        <f>(N1432+O1432)*(1/General!$B$20)*((D1432/100)*E1432-(G1432/100))*1000/B1432</f>
        <v>150.75289163032895</v>
      </c>
      <c r="J1432" s="5">
        <f t="shared" si="22"/>
        <v>0.50217503703626587</v>
      </c>
      <c r="K1432" s="5">
        <f>MAX(Online_RAW!$L$2-Online_RAW!L1432,0)</f>
        <v>0</v>
      </c>
      <c r="L1432" s="5">
        <f>0.0039*(Online_RAW!M1432)</f>
        <v>72.928049999999999</v>
      </c>
      <c r="M1432" s="10">
        <f>Online_RAW!$N$2-Online_RAW!N1432</f>
        <v>197.87502564101942</v>
      </c>
      <c r="N1432" s="5">
        <f>Online_RAW!C1432*60</f>
        <v>129.69026086956541</v>
      </c>
      <c r="O1432" s="5">
        <f>MAX(0, Online_RAW!D1432*60)</f>
        <v>50.853652173913019</v>
      </c>
      <c r="P1432" s="5">
        <f>_xlfn.IFNA(VLOOKUP(A1432,Sampling!$D$7:$E$14,2,FALSE),0)</f>
        <v>0</v>
      </c>
      <c r="Q1432">
        <f>_xlfn.IFNA(VLOOKUP(A1432,Refill!$D$6:$G$8,2,FALSE),0)</f>
        <v>0</v>
      </c>
    </row>
    <row r="1433" spans="1:17" x14ac:dyDescent="0.25">
      <c r="A1433" s="5">
        <f>ROUND((Online_RAW!B1433-General!$B$10)*24,3)</f>
        <v>23.85</v>
      </c>
      <c r="B1433" s="5">
        <f>General!$B$12+Online_ANA!K1433/1000+Online_ANA!L1433/1000+Online_ANA!M1433/1000/General!$B$22-SUM($P$2:P1433)/1000/General!$B$24+SUM($Q$2:Q1433)/1000/General!$B$24</f>
        <v>1.3151450722787887</v>
      </c>
      <c r="C1433" s="5">
        <f>Online_RAW!K1433</f>
        <v>39.04</v>
      </c>
      <c r="D1433" s="5">
        <f>Online_RAW!J1433</f>
        <v>2.5350000000000001</v>
      </c>
      <c r="E1433" s="5">
        <f>(1-F1433/100-G1433/100)/(1-C1433/100-D1433/100-General!$B$17/100)</f>
        <v>0.98054240947515703</v>
      </c>
      <c r="F1433" s="5">
        <f>N1433*General!$B$14/(N1433+O1433)+O1433*100/(N1433+O1433)</f>
        <v>43.107349222351012</v>
      </c>
      <c r="G1433" s="5">
        <f>N1433*General!$B$15/(N1433+O1433)</f>
        <v>2.873366200891363E-2</v>
      </c>
      <c r="H1433" s="5">
        <f>(N1433+O1433)*(1/General!$B$20)*((F1433/100)-E1433*(C1433/100))*1000/B1433</f>
        <v>295.36309867458806</v>
      </c>
      <c r="I1433" s="5">
        <f>(N1433+O1433)*(1/General!$B$20)*((D1433/100)*E1433-(G1433/100))*1000/B1433</f>
        <v>150.34053962261325</v>
      </c>
      <c r="J1433" s="5">
        <f t="shared" si="22"/>
        <v>0.50900244579384213</v>
      </c>
      <c r="K1433" s="5">
        <f>MAX(Online_RAW!$L$2-Online_RAW!L1433,0)</f>
        <v>0</v>
      </c>
      <c r="L1433" s="5">
        <f>0.0039*(Online_RAW!M1433)</f>
        <v>73.109399999999994</v>
      </c>
      <c r="M1433" s="10">
        <f>Online_RAW!$N$2-Online_RAW!N1433</f>
        <v>198.41888278387978</v>
      </c>
      <c r="N1433" s="5">
        <f>Online_RAW!C1433*60</f>
        <v>129.5702608695654</v>
      </c>
      <c r="O1433" s="5">
        <f>MAX(0, Online_RAW!D1433*60)</f>
        <v>50.80390909090908</v>
      </c>
      <c r="P1433" s="5">
        <f>_xlfn.IFNA(VLOOKUP(A1433,Sampling!$D$7:$E$14,2,FALSE),0)</f>
        <v>0</v>
      </c>
      <c r="Q1433">
        <f>_xlfn.IFNA(VLOOKUP(A1433,Refill!$D$6:$G$8,2,FALSE),0)</f>
        <v>0</v>
      </c>
    </row>
    <row r="1434" spans="1:17" x14ac:dyDescent="0.25">
      <c r="A1434" s="5">
        <f>ROUND((Online_RAW!B1434-General!$B$10)*24,3)</f>
        <v>23.867000000000001</v>
      </c>
      <c r="B1434" s="5">
        <f>General!$B$12+Online_ANA!K1434/1000+Online_ANA!L1434/1000+Online_ANA!M1434/1000/General!$B$22-SUM($P$2:P1434)/1000/General!$B$24+SUM($Q$2:Q1434)/1000/General!$B$24</f>
        <v>1.3158591052771835</v>
      </c>
      <c r="C1434" s="5">
        <f>Online_RAW!K1434</f>
        <v>39.063333333333297</v>
      </c>
      <c r="D1434" s="5">
        <f>Online_RAW!J1434</f>
        <v>2.5499999999999998</v>
      </c>
      <c r="E1434" s="5">
        <f>(1-F1434/100-G1434/100)/(1-C1434/100-D1434/100-General!$B$17/100)</f>
        <v>0.98636206950899619</v>
      </c>
      <c r="F1434" s="5">
        <f>N1434*General!$B$14/(N1434+O1434)+O1434*100/(N1434+O1434)</f>
        <v>42.807512820475587</v>
      </c>
      <c r="G1434" s="5">
        <f>N1434*General!$B$15/(N1434+O1434)</f>
        <v>2.8885094535113339E-2</v>
      </c>
      <c r="H1434" s="5">
        <f>(N1434+O1434)*(1/General!$B$20)*((F1434/100)-E1434*(C1434/100))*1000/B1434</f>
        <v>260.32361746766617</v>
      </c>
      <c r="I1434" s="5">
        <f>(N1434+O1434)*(1/General!$B$20)*((D1434/100)*E1434-(G1434/100))*1000/B1434</f>
        <v>151.33604786444485</v>
      </c>
      <c r="J1434" s="5">
        <f t="shared" si="22"/>
        <v>0.58133814110524085</v>
      </c>
      <c r="K1434" s="5">
        <f>MAX(Online_RAW!$L$2-Online_RAW!L1434,0)</f>
        <v>0</v>
      </c>
      <c r="L1434" s="5">
        <f>0.0039*(Online_RAW!M1434)</f>
        <v>73.273200000000003</v>
      </c>
      <c r="M1434" s="10">
        <f>Online_RAW!$N$2-Online_RAW!N1434</f>
        <v>199.01863675213008</v>
      </c>
      <c r="N1434" s="5">
        <f>Online_RAW!C1434*60</f>
        <v>129.63573913043459</v>
      </c>
      <c r="O1434" s="5">
        <f>MAX(0, Online_RAW!D1434*60)</f>
        <v>49.883478260869566</v>
      </c>
      <c r="P1434" s="5">
        <f>_xlfn.IFNA(VLOOKUP(A1434,Sampling!$D$7:$E$14,2,FALSE),0)</f>
        <v>0</v>
      </c>
      <c r="Q1434">
        <f>_xlfn.IFNA(VLOOKUP(A1434,Refill!$D$6:$G$8,2,FALSE),0)</f>
        <v>0</v>
      </c>
    </row>
    <row r="1435" spans="1:17" x14ac:dyDescent="0.25">
      <c r="A1435" s="5">
        <f>ROUND((Online_RAW!B1435-General!$B$10)*24,3)</f>
        <v>23.882999999999999</v>
      </c>
      <c r="B1435" s="5">
        <f>General!$B$12+Online_ANA!K1435/1000+Online_ANA!L1435/1000+Online_ANA!M1435/1000/General!$B$22-SUM($P$2:P1435)/1000/General!$B$24+SUM($Q$2:Q1435)/1000/General!$B$24</f>
        <v>1.3164512011997151</v>
      </c>
      <c r="C1435" s="5">
        <f>Online_RAW!K1435</f>
        <v>39.033333333333303</v>
      </c>
      <c r="D1435" s="5">
        <f>Online_RAW!J1435</f>
        <v>2.5550000000000002</v>
      </c>
      <c r="E1435" s="5">
        <f>(1-F1435/100-G1435/100)/(1-C1435/100-D1435/100-General!$B$17/100)</f>
        <v>0.97884551123295505</v>
      </c>
      <c r="F1435" s="5">
        <f>N1435*General!$B$14/(N1435+O1435)+O1435*100/(N1435+O1435)</f>
        <v>43.218863861343138</v>
      </c>
      <c r="G1435" s="5">
        <f>N1435*General!$B$15/(N1435+O1435)</f>
        <v>2.867734148417013E-2</v>
      </c>
      <c r="H1435" s="5">
        <f>(N1435+O1435)*(1/General!$B$20)*((F1435/100)-E1435*(C1435/100))*1000/B1435</f>
        <v>306.13059149108187</v>
      </c>
      <c r="I1435" s="5">
        <f>(N1435+O1435)*(1/General!$B$20)*((D1435/100)*E1435-(G1435/100))*1000/B1435</f>
        <v>151.02753911595573</v>
      </c>
      <c r="J1435" s="5">
        <f t="shared" si="22"/>
        <v>0.49334350539859534</v>
      </c>
      <c r="K1435" s="5">
        <f>MAX(Online_RAW!$L$2-Online_RAW!L1435,0)</f>
        <v>0</v>
      </c>
      <c r="L1435" s="5">
        <f>0.0039*(Online_RAW!M1435)</f>
        <v>73.386299999999991</v>
      </c>
      <c r="M1435" s="10">
        <f>Online_RAW!$N$2-Online_RAW!N1435</f>
        <v>199.54074230768947</v>
      </c>
      <c r="N1435" s="5">
        <f>Online_RAW!C1435*60</f>
        <v>129.22982608695659</v>
      </c>
      <c r="O1435" s="5">
        <f>MAX(0, Online_RAW!D1435*60)</f>
        <v>51.023739130434777</v>
      </c>
      <c r="P1435" s="5">
        <f>_xlfn.IFNA(VLOOKUP(A1435,Sampling!$D$7:$E$14,2,FALSE),0)</f>
        <v>0</v>
      </c>
      <c r="Q1435">
        <f>_xlfn.IFNA(VLOOKUP(A1435,Refill!$D$6:$G$8,2,FALSE),0)</f>
        <v>0</v>
      </c>
    </row>
    <row r="1436" spans="1:17" x14ac:dyDescent="0.25">
      <c r="A1436" s="5">
        <f>ROUND((Online_RAW!B1436-General!$B$10)*24,3)</f>
        <v>23.9</v>
      </c>
      <c r="B1436" s="5">
        <f>General!$B$12+Online_ANA!K1436/1000+Online_ANA!L1436/1000+Online_ANA!M1436/1000/General!$B$22-SUM($P$2:P1436)/1000/General!$B$24+SUM($Q$2:Q1436)/1000/General!$B$24</f>
        <v>1.3172586248335409</v>
      </c>
      <c r="C1436" s="5">
        <f>Online_RAW!K1436</f>
        <v>39.08</v>
      </c>
      <c r="D1436" s="5">
        <f>Online_RAW!J1436</f>
        <v>2.5499999999999998</v>
      </c>
      <c r="E1436" s="5">
        <f>(1-F1436/100-G1436/100)/(1-C1436/100-D1436/100-General!$B$17/100)</f>
        <v>0.94325760404020964</v>
      </c>
      <c r="F1436" s="5">
        <f>N1436*General!$B$14/(N1436+O1436)+O1436*100/(N1436+O1436)</f>
        <v>45.322579102574331</v>
      </c>
      <c r="G1436" s="5">
        <f>N1436*General!$B$15/(N1436+O1436)</f>
        <v>2.7614859039103875E-2</v>
      </c>
      <c r="H1436" s="5">
        <f>(N1436+O1436)*(1/General!$B$20)*((F1436/100)-E1436*(C1436/100))*1000/B1436</f>
        <v>515.8336140638512</v>
      </c>
      <c r="I1436" s="5">
        <f>(N1436+O1436)*(1/General!$B$20)*((D1436/100)*E1436-(G1436/100))*1000/B1436</f>
        <v>144.97435515877225</v>
      </c>
      <c r="J1436" s="5">
        <f t="shared" si="22"/>
        <v>0.28104867772503667</v>
      </c>
      <c r="K1436" s="5">
        <f>MAX(Online_RAW!$L$2-Online_RAW!L1436,0)</f>
        <v>0</v>
      </c>
      <c r="L1436" s="5">
        <f>0.0039*(Online_RAW!M1436)</f>
        <v>73.536450000000002</v>
      </c>
      <c r="M1436" s="10">
        <f>Online_RAW!$N$2-Online_RAW!N1436</f>
        <v>200.25717056855956</v>
      </c>
      <c r="N1436" s="5">
        <f>Online_RAW!C1436*60</f>
        <v>124.28217391304341</v>
      </c>
      <c r="O1436" s="5">
        <f>MAX(0, Online_RAW!D1436*60)</f>
        <v>55.74</v>
      </c>
      <c r="P1436" s="5">
        <f>_xlfn.IFNA(VLOOKUP(A1436,Sampling!$D$7:$E$14,2,FALSE),0)</f>
        <v>0</v>
      </c>
      <c r="Q1436">
        <f>_xlfn.IFNA(VLOOKUP(A1436,Refill!$D$6:$G$8,2,FALSE),0)</f>
        <v>0</v>
      </c>
    </row>
    <row r="1437" spans="1:17" x14ac:dyDescent="0.25">
      <c r="A1437" s="5">
        <f>ROUND((Online_RAW!B1437-General!$B$10)*24,3)</f>
        <v>23.917000000000002</v>
      </c>
      <c r="B1437" s="5">
        <f>General!$B$12+Online_ANA!K1437/1000+Online_ANA!L1437/1000+Online_ANA!M1437/1000/General!$B$22-SUM($P$2:P1437)/1000/General!$B$24+SUM($Q$2:Q1437)/1000/General!$B$24</f>
        <v>1.3179764980396791</v>
      </c>
      <c r="C1437" s="5">
        <f>Online_RAW!K1437</f>
        <v>39.702307692307699</v>
      </c>
      <c r="D1437" s="5">
        <f>Online_RAW!J1437</f>
        <v>2.59</v>
      </c>
      <c r="E1437" s="5">
        <f>(1-F1437/100-G1437/100)/(1-C1437/100-D1437/100-General!$B$17/100)</f>
        <v>0.96501393148461656</v>
      </c>
      <c r="F1437" s="5">
        <f>N1437*General!$B$14/(N1437+O1437)+O1437*100/(N1437+O1437)</f>
        <v>44.70089823494331</v>
      </c>
      <c r="G1437" s="5">
        <f>N1437*General!$B$15/(N1437+O1437)</f>
        <v>2.7928839275281163E-2</v>
      </c>
      <c r="H1437" s="5">
        <f>(N1437+O1437)*(1/General!$B$20)*((F1437/100)-E1437*(C1437/100))*1000/B1437</f>
        <v>388.59649531297646</v>
      </c>
      <c r="I1437" s="5">
        <f>(N1437+O1437)*(1/General!$B$20)*((D1437/100)*E1437-(G1437/100))*1000/B1437</f>
        <v>150.35332310312381</v>
      </c>
      <c r="J1437" s="5">
        <f t="shared" si="22"/>
        <v>0.38691373935842865</v>
      </c>
      <c r="K1437" s="5">
        <f>MAX(Online_RAW!$L$2-Online_RAW!L1437,0)</f>
        <v>0</v>
      </c>
      <c r="L1437" s="5">
        <f>0.0039*(Online_RAW!M1437)</f>
        <v>73.651499999999999</v>
      </c>
      <c r="M1437" s="10">
        <f>Online_RAW!$N$2-Online_RAW!N1437</f>
        <v>200.91424786325024</v>
      </c>
      <c r="N1437" s="5">
        <f>Online_RAW!C1437*60</f>
        <v>125.48154545454538</v>
      </c>
      <c r="O1437" s="5">
        <f>MAX(0, Online_RAW!D1437*60)</f>
        <v>54.234545454545461</v>
      </c>
      <c r="P1437" s="5">
        <f>_xlfn.IFNA(VLOOKUP(A1437,Sampling!$D$7:$E$14,2,FALSE),0)</f>
        <v>0</v>
      </c>
      <c r="Q1437">
        <f>_xlfn.IFNA(VLOOKUP(A1437,Refill!$D$6:$G$8,2,FALSE),0)</f>
        <v>0</v>
      </c>
    </row>
    <row r="1438" spans="1:17" x14ac:dyDescent="0.25">
      <c r="A1438" s="5">
        <f>ROUND((Online_RAW!B1438-General!$B$10)*24,3)</f>
        <v>23.933</v>
      </c>
      <c r="B1438" s="5">
        <f>General!$B$12+Online_ANA!K1438/1000+Online_ANA!L1438/1000+Online_ANA!M1438/1000/General!$B$22-SUM($P$2:P1438)/1000/General!$B$24+SUM($Q$2:Q1438)/1000/General!$B$24</f>
        <v>1.3184940450696052</v>
      </c>
      <c r="C1438" s="5">
        <f>Online_RAW!K1438</f>
        <v>41.29</v>
      </c>
      <c r="D1438" s="5">
        <f>Online_RAW!J1438</f>
        <v>2.58</v>
      </c>
      <c r="E1438" s="5">
        <f>(1-F1438/100-G1438/100)/(1-C1438/100-D1438/100-General!$B$17/100)</f>
        <v>1.1623069452294068</v>
      </c>
      <c r="F1438" s="5">
        <f>N1438*General!$B$14/(N1438+O1438)+O1438*100/(N1438+O1438)</f>
        <v>35.229920277175339</v>
      </c>
      <c r="G1438" s="5">
        <f>N1438*General!$B$15/(N1438+O1438)</f>
        <v>3.2712161476174069E-2</v>
      </c>
      <c r="H1438" s="5">
        <f>(N1438+O1438)*(1/General!$B$20)*((F1438/100)-E1438*(C1438/100))*1000/B1438</f>
        <v>-774.48439088328973</v>
      </c>
      <c r="I1438" s="5">
        <f>(N1438+O1438)*(1/General!$B$20)*((D1438/100)*E1438-(G1438/100))*1000/B1438</f>
        <v>180.00309254698104</v>
      </c>
      <c r="J1438" s="5">
        <f t="shared" si="22"/>
        <v>-0.2324166822028392</v>
      </c>
      <c r="K1438" s="5">
        <f>MAX(Online_RAW!$L$2-Online_RAW!L1438,0)</f>
        <v>0</v>
      </c>
      <c r="L1438" s="5">
        <f>0.0039*(Online_RAW!M1438)</f>
        <v>73.651499999999999</v>
      </c>
      <c r="M1438" s="10">
        <f>Online_RAW!$N$2-Online_RAW!N1438</f>
        <v>201.47837412586978</v>
      </c>
      <c r="N1438" s="5">
        <f>Online_RAW!C1438*60</f>
        <v>146.67286956521761</v>
      </c>
      <c r="O1438" s="5">
        <f>MAX(0, Online_RAW!D1438*60)</f>
        <v>32.67678260869566</v>
      </c>
      <c r="P1438" s="5">
        <f>_xlfn.IFNA(VLOOKUP(A1438,Sampling!$D$7:$E$14,2,FALSE),0)</f>
        <v>0</v>
      </c>
      <c r="Q1438">
        <f>_xlfn.IFNA(VLOOKUP(A1438,Refill!$D$6:$G$8,2,FALSE),0)</f>
        <v>0</v>
      </c>
    </row>
    <row r="1439" spans="1:17" x14ac:dyDescent="0.25">
      <c r="A1439" s="5">
        <f>ROUND((Online_RAW!B1439-General!$B$10)*24,3)</f>
        <v>23.95</v>
      </c>
      <c r="B1439" s="5">
        <f>General!$B$12+Online_ANA!K1439/1000+Online_ANA!L1439/1000+Online_ANA!M1439/1000/General!$B$22-SUM($P$2:P1439)/1000/General!$B$24+SUM($Q$2:Q1439)/1000/General!$B$24</f>
        <v>1.3189055296400825</v>
      </c>
      <c r="C1439" s="5">
        <f>Online_RAW!K1439</f>
        <v>37.029285714285699</v>
      </c>
      <c r="D1439" s="5">
        <f>Online_RAW!J1439</f>
        <v>2.5</v>
      </c>
      <c r="E1439" s="5">
        <f>(1-F1439/100-G1439/100)/(1-C1439/100-D1439/100-General!$B$17/100)</f>
        <v>1.0720693244211024</v>
      </c>
      <c r="F1439" s="5">
        <f>N1439*General!$B$14/(N1439+O1439)+O1439*100/(N1439+O1439)</f>
        <v>35.60255437600631</v>
      </c>
      <c r="G1439" s="5">
        <f>N1439*General!$B$15/(N1439+O1439)</f>
        <v>3.2523962436360444E-2</v>
      </c>
      <c r="H1439" s="5">
        <f>(N1439+O1439)*(1/General!$B$20)*((F1439/100)-E1439*(C1439/100))*1000/B1439</f>
        <v>-249.20462769065668</v>
      </c>
      <c r="I1439" s="5">
        <f>(N1439+O1439)*(1/General!$B$20)*((D1439/100)*E1439-(G1439/100))*1000/B1439</f>
        <v>161.10889083292025</v>
      </c>
      <c r="J1439" s="5">
        <f t="shared" si="22"/>
        <v>-0.64649237185478092</v>
      </c>
      <c r="K1439" s="5">
        <f>MAX(Online_RAW!$L$2-Online_RAW!L1439,0)</f>
        <v>0</v>
      </c>
      <c r="L1439" s="5">
        <f>0.0039*(Online_RAW!M1439)</f>
        <v>73.651499999999999</v>
      </c>
      <c r="M1439" s="10">
        <f>Online_RAW!$N$2-Online_RAW!N1439</f>
        <v>201.92689230768974</v>
      </c>
      <c r="N1439" s="5">
        <f>Online_RAW!C1439*60</f>
        <v>146.26336363636381</v>
      </c>
      <c r="O1439" s="5">
        <f>MAX(0, Online_RAW!D1439*60)</f>
        <v>33.620454545454535</v>
      </c>
      <c r="P1439" s="5">
        <f>_xlfn.IFNA(VLOOKUP(A1439,Sampling!$D$7:$E$14,2,FALSE),0)</f>
        <v>0</v>
      </c>
      <c r="Q1439">
        <f>_xlfn.IFNA(VLOOKUP(A1439,Refill!$D$6:$G$8,2,FALSE),0)</f>
        <v>0</v>
      </c>
    </row>
    <row r="1440" spans="1:17" x14ac:dyDescent="0.25">
      <c r="A1440" s="5">
        <f>ROUND((Online_RAW!B1440-General!$B$10)*24,3)</f>
        <v>23.966999999999999</v>
      </c>
      <c r="B1440" s="5">
        <f>General!$B$12+Online_ANA!K1440/1000+Online_ANA!L1440/1000+Online_ANA!M1440/1000/General!$B$22-SUM($P$2:P1440)/1000/General!$B$24+SUM($Q$2:Q1440)/1000/General!$B$24</f>
        <v>1.3193607557627247</v>
      </c>
      <c r="C1440" s="5">
        <f>Online_RAW!K1440</f>
        <v>33.206000000000003</v>
      </c>
      <c r="D1440" s="5">
        <f>Online_RAW!J1440</f>
        <v>2.4049999999999998</v>
      </c>
      <c r="E1440" s="5">
        <f>(1-F1440/100-G1440/100)/(1-C1440/100-D1440/100-General!$B$17/100)</f>
        <v>0.98699529876794068</v>
      </c>
      <c r="F1440" s="5">
        <f>N1440*General!$B$14/(N1440+O1440)+O1440*100/(N1440+O1440)</f>
        <v>36.843527772940945</v>
      </c>
      <c r="G1440" s="5">
        <f>N1440*General!$B$15/(N1440+O1440)</f>
        <v>3.1897208195484375E-2</v>
      </c>
      <c r="H1440" s="5">
        <f>(N1440+O1440)*(1/General!$B$20)*((F1440/100)-E1440*(C1440/100))*1000/B1440</f>
        <v>247.39268830825733</v>
      </c>
      <c r="I1440" s="5">
        <f>(N1440+O1440)*(1/General!$B$20)*((D1440/100)*E1440-(G1440/100))*1000/B1440</f>
        <v>142.36894298224684</v>
      </c>
      <c r="J1440" s="5">
        <f t="shared" si="22"/>
        <v>0.57547756951026641</v>
      </c>
      <c r="K1440" s="5">
        <f>MAX(Online_RAW!$L$2-Online_RAW!L1440,0)</f>
        <v>0</v>
      </c>
      <c r="L1440" s="5">
        <f>0.0039*(Online_RAW!M1440)</f>
        <v>73.743800000000135</v>
      </c>
      <c r="M1440" s="10">
        <f>Online_RAW!$N$2-Online_RAW!N1440</f>
        <v>202.32248178136979</v>
      </c>
      <c r="N1440" s="5">
        <f>Online_RAW!C1440*60</f>
        <v>143.36269565217421</v>
      </c>
      <c r="O1440" s="5">
        <f>MAX(0, Online_RAW!D1440*60)</f>
        <v>36.418173913043461</v>
      </c>
      <c r="P1440" s="5">
        <f>_xlfn.IFNA(VLOOKUP(A1440,Sampling!$D$7:$E$14,2,FALSE),0)</f>
        <v>0</v>
      </c>
      <c r="Q1440">
        <f>_xlfn.IFNA(VLOOKUP(A1440,Refill!$D$6:$G$8,2,FALSE),0)</f>
        <v>0</v>
      </c>
    </row>
    <row r="1441" spans="1:17" x14ac:dyDescent="0.25">
      <c r="A1441" s="5">
        <f>ROUND((Online_RAW!B1441-General!$B$10)*24,3)</f>
        <v>23.983000000000001</v>
      </c>
      <c r="B1441" s="5">
        <f>General!$B$12+Online_ANA!K1441/1000+Online_ANA!L1441/1000+Online_ANA!M1441/1000/General!$B$22-SUM($P$2:P1441)/1000/General!$B$24+SUM($Q$2:Q1441)/1000/General!$B$24</f>
        <v>1.3198873797750001</v>
      </c>
      <c r="C1441" s="5">
        <f>Online_RAW!K1441</f>
        <v>33.119230769230803</v>
      </c>
      <c r="D1441" s="5">
        <f>Online_RAW!J1441</f>
        <v>2.3149999999999999</v>
      </c>
      <c r="E1441" s="5">
        <f>(1-F1441/100-G1441/100)/(1-C1441/100-D1441/100-General!$B$17/100)</f>
        <v>0.98238689430322512</v>
      </c>
      <c r="F1441" s="5">
        <f>N1441*General!$B$14/(N1441+O1441)+O1441*100/(N1441+O1441)</f>
        <v>36.9646697140317</v>
      </c>
      <c r="G1441" s="5">
        <f>N1441*General!$B$15/(N1441+O1441)</f>
        <v>3.1836025396953689E-2</v>
      </c>
      <c r="H1441" s="5">
        <f>(N1441+O1441)*(1/General!$B$20)*((F1441/100)-E1441*(C1441/100))*1000/B1441</f>
        <v>270.57194656399474</v>
      </c>
      <c r="I1441" s="5">
        <f>(N1441+O1441)*(1/General!$B$20)*((D1441/100)*E1441-(G1441/100))*1000/B1441</f>
        <v>136.99684763000673</v>
      </c>
      <c r="J1441" s="5">
        <f t="shared" si="22"/>
        <v>0.50632317714284802</v>
      </c>
      <c r="K1441" s="5">
        <f>MAX(Online_RAW!$L$2-Online_RAW!L1441,0)</f>
        <v>0</v>
      </c>
      <c r="L1441" s="5">
        <f>0.0039*(Online_RAW!M1441)</f>
        <v>73.84259999999999</v>
      </c>
      <c r="M1441" s="10">
        <f>Online_RAW!$N$2-Online_RAW!N1441</f>
        <v>202.78880995474992</v>
      </c>
      <c r="N1441" s="5">
        <f>Online_RAW!C1441*60</f>
        <v>143.8515652173912</v>
      </c>
      <c r="O1441" s="5">
        <f>MAX(0, Online_RAW!D1441*60)</f>
        <v>36.889043478260881</v>
      </c>
      <c r="P1441" s="5">
        <f>_xlfn.IFNA(VLOOKUP(A1441,Sampling!$D$7:$E$14,2,FALSE),0)</f>
        <v>0</v>
      </c>
      <c r="Q1441">
        <f>_xlfn.IFNA(VLOOKUP(A1441,Refill!$D$6:$G$8,2,FALSE),0)</f>
        <v>0</v>
      </c>
    </row>
    <row r="1442" spans="1:17" x14ac:dyDescent="0.25">
      <c r="A1442" s="5">
        <f>ROUND((Online_RAW!B1442-General!$B$10)*24,3)</f>
        <v>24</v>
      </c>
      <c r="B1442" s="5">
        <f>General!$B$12+Online_ANA!K1442/1000+Online_ANA!L1442/1000+Online_ANA!M1442/1000/General!$B$22-SUM($P$2:P1442)/1000/General!$B$24+SUM($Q$2:Q1442)/1000/General!$B$24</f>
        <v>1.32041571883478</v>
      </c>
      <c r="C1442" s="5">
        <f>Online_RAW!K1442</f>
        <v>33.532222222222202</v>
      </c>
      <c r="D1442" s="5">
        <f>Online_RAW!J1442</f>
        <v>2.2549999999999999</v>
      </c>
      <c r="E1442" s="5">
        <f>(1-F1442/100-G1442/100)/(1-C1442/100-D1442/100-General!$B$17/100)</f>
        <v>0.9950358500476767</v>
      </c>
      <c r="F1442" s="5">
        <f>N1442*General!$B$14/(N1442+O1442)+O1442*100/(N1442+O1442)</f>
        <v>36.504459983606267</v>
      </c>
      <c r="G1442" s="5">
        <f>N1442*General!$B$15/(N1442+O1442)</f>
        <v>3.2068454553734201E-2</v>
      </c>
      <c r="H1442" s="5">
        <f>(N1442+O1442)*(1/General!$B$20)*((F1442/100)-E1442*(C1442/100))*1000/B1442</f>
        <v>191.37213449014814</v>
      </c>
      <c r="I1442" s="5">
        <f>(N1442+O1442)*(1/General!$B$20)*((D1442/100)*E1442-(G1442/100))*1000/B1442</f>
        <v>134.85371149350669</v>
      </c>
      <c r="J1442" s="5">
        <f t="shared" si="22"/>
        <v>0.70466743683861133</v>
      </c>
      <c r="K1442" s="5">
        <f>MAX(Online_RAW!$L$2-Online_RAW!L1442,0)</f>
        <v>0</v>
      </c>
      <c r="L1442" s="5">
        <f>0.0039*(Online_RAW!M1442)</f>
        <v>73.979100000000003</v>
      </c>
      <c r="M1442" s="10">
        <f>Online_RAW!$N$2-Online_RAW!N1442</f>
        <v>203.21591452991015</v>
      </c>
      <c r="N1442" s="5">
        <f>Online_RAW!C1442*60</f>
        <v>144.66965217391319</v>
      </c>
      <c r="O1442" s="5">
        <f>MAX(0, Online_RAW!D1442*60)</f>
        <v>35.7813913043478</v>
      </c>
      <c r="P1442" s="5">
        <f>_xlfn.IFNA(VLOOKUP(A1442,Sampling!$D$7:$E$14,2,FALSE),0)</f>
        <v>0</v>
      </c>
      <c r="Q1442">
        <f>_xlfn.IFNA(VLOOKUP(A1442,Refill!$D$6:$G$8,2,FALSE),0)</f>
        <v>0</v>
      </c>
    </row>
    <row r="1443" spans="1:17" x14ac:dyDescent="0.25">
      <c r="A1443" s="5">
        <f>ROUND((Online_RAW!B1443-General!$B$10)*24,3)</f>
        <v>24.016999999999999</v>
      </c>
      <c r="B1443" s="5">
        <f>General!$B$12+Online_ANA!K1443/1000+Online_ANA!L1443/1000+Online_ANA!M1443/1000/General!$B$22-SUM($P$2:P1443)/1000/General!$B$24+SUM($Q$2:Q1443)/1000/General!$B$24</f>
        <v>1.3208883839651189</v>
      </c>
      <c r="C1443" s="5">
        <f>Online_RAW!K1443</f>
        <v>33.477499999999999</v>
      </c>
      <c r="D1443" s="5">
        <f>Online_RAW!J1443</f>
        <v>2.2149999999999999</v>
      </c>
      <c r="E1443" s="5">
        <f>(1-F1443/100-G1443/100)/(1-C1443/100-D1443/100-General!$B$17/100)</f>
        <v>0.99488698735356207</v>
      </c>
      <c r="F1443" s="5">
        <f>N1443*General!$B$14/(N1443+O1443)+O1443*100/(N1443+O1443)</f>
        <v>36.419673731318589</v>
      </c>
      <c r="G1443" s="5">
        <f>N1443*General!$B$15/(N1443+O1443)</f>
        <v>3.2111275893273443E-2</v>
      </c>
      <c r="H1443" s="5">
        <f>(N1443+O1443)*(1/General!$B$20)*((F1443/100)-E1443*(C1443/100))*1000/B1443</f>
        <v>188.859204372721</v>
      </c>
      <c r="I1443" s="5">
        <f>(N1443+O1443)*(1/General!$B$20)*((D1443/100)*E1443-(G1443/100))*1000/B1443</f>
        <v>131.72963075463912</v>
      </c>
      <c r="J1443" s="5">
        <f t="shared" si="22"/>
        <v>0.69750177753934384</v>
      </c>
      <c r="K1443" s="5">
        <f>MAX(Online_RAW!$L$2-Online_RAW!L1443,0)</f>
        <v>0</v>
      </c>
      <c r="L1443" s="5">
        <f>0.0039*(Online_RAW!M1443)</f>
        <v>74.043449999999993</v>
      </c>
      <c r="M1443" s="10">
        <f>Online_RAW!$N$2-Online_RAW!N1443</f>
        <v>203.66097802197964</v>
      </c>
      <c r="N1443" s="5">
        <f>Online_RAW!C1443*60</f>
        <v>144.17634782608678</v>
      </c>
      <c r="O1443" s="5">
        <f>MAX(0, Online_RAW!D1443*60)</f>
        <v>35.419565217391323</v>
      </c>
      <c r="P1443" s="5">
        <f>_xlfn.IFNA(VLOOKUP(A1443,Sampling!$D$7:$E$14,2,FALSE),0)</f>
        <v>0</v>
      </c>
      <c r="Q1443">
        <f>_xlfn.IFNA(VLOOKUP(A1443,Refill!$D$6:$G$8,2,FALSE),0)</f>
        <v>0</v>
      </c>
    </row>
    <row r="1444" spans="1:17" x14ac:dyDescent="0.25">
      <c r="A1444" s="5">
        <f>ROUND((Online_RAW!B1444-General!$B$10)*24,3)</f>
        <v>24.033000000000001</v>
      </c>
      <c r="B1444" s="5">
        <f>General!$B$12+Online_ANA!K1444/1000+Online_ANA!L1444/1000+Online_ANA!M1444/1000/General!$B$22-SUM($P$2:P1444)/1000/General!$B$24+SUM($Q$2:Q1444)/1000/General!$B$24</f>
        <v>1.3212253236767795</v>
      </c>
      <c r="C1444" s="5">
        <f>Online_RAW!K1444</f>
        <v>33.322222222222202</v>
      </c>
      <c r="D1444" s="5">
        <f>Online_RAW!J1444</f>
        <v>2.1850000000000001</v>
      </c>
      <c r="E1444" s="5">
        <f>(1-F1444/100-G1444/100)/(1-C1444/100-D1444/100-General!$B$17/100)</f>
        <v>0.98162837440053108</v>
      </c>
      <c r="F1444" s="5">
        <f>N1444*General!$B$14/(N1444+O1444)+O1444*100/(N1444+O1444)</f>
        <v>37.085027197251634</v>
      </c>
      <c r="G1444" s="5">
        <f>N1444*General!$B$15/(N1444+O1444)</f>
        <v>3.1775238789266851E-2</v>
      </c>
      <c r="H1444" s="5">
        <f>(N1444+O1444)*(1/General!$B$20)*((F1444/100)-E1444*(C1444/100))*1000/B1444</f>
        <v>266.54334031890767</v>
      </c>
      <c r="I1444" s="5">
        <f>(N1444+O1444)*(1/General!$B$20)*((D1444/100)*E1444-(G1444/100))*1000/B1444</f>
        <v>128.73820223742624</v>
      </c>
      <c r="J1444" s="5">
        <f t="shared" si="22"/>
        <v>0.48299162936652817</v>
      </c>
      <c r="K1444" s="5">
        <f>MAX(Online_RAW!$L$2-Online_RAW!L1444,0)</f>
        <v>0</v>
      </c>
      <c r="L1444" s="5">
        <f>0.0039*(Online_RAW!M1444)</f>
        <v>74.043449999999993</v>
      </c>
      <c r="M1444" s="10">
        <f>Online_RAW!$N$2-Online_RAW!N1444</f>
        <v>204.02824230768965</v>
      </c>
      <c r="N1444" s="5">
        <f>Online_RAW!C1444*60</f>
        <v>143.32304347826101</v>
      </c>
      <c r="O1444" s="5">
        <f>MAX(0, Online_RAW!D1444*60)</f>
        <v>37.097999999999999</v>
      </c>
      <c r="P1444" s="5">
        <f>_xlfn.IFNA(VLOOKUP(A1444,Sampling!$D$7:$E$14,2,FALSE),0)</f>
        <v>0</v>
      </c>
      <c r="Q1444">
        <f>_xlfn.IFNA(VLOOKUP(A1444,Refill!$D$6:$G$8,2,FALSE),0)</f>
        <v>0</v>
      </c>
    </row>
    <row r="1445" spans="1:17" x14ac:dyDescent="0.25">
      <c r="A1445" s="5">
        <f>ROUND((Online_RAW!B1445-General!$B$10)*24,3)</f>
        <v>24.05</v>
      </c>
      <c r="B1445" s="5">
        <f>General!$B$12+Online_ANA!K1445/1000+Online_ANA!L1445/1000+Online_ANA!M1445/1000/General!$B$22-SUM($P$2:P1445)/1000/General!$B$24+SUM($Q$2:Q1445)/1000/General!$B$24</f>
        <v>1.3218755076024216</v>
      </c>
      <c r="C1445" s="5">
        <f>Online_RAW!K1445</f>
        <v>33.493846153846199</v>
      </c>
      <c r="D1445" s="5">
        <f>Online_RAW!J1445</f>
        <v>2.1733333333333298</v>
      </c>
      <c r="E1445" s="5">
        <f>(1-F1445/100-G1445/100)/(1-C1445/100-D1445/100-General!$B$17/100)</f>
        <v>0.98287756570331664</v>
      </c>
      <c r="F1445" s="5">
        <f>N1445*General!$B$14/(N1445+O1445)+O1445*100/(N1445+O1445)</f>
        <v>37.16226130995215</v>
      </c>
      <c r="G1445" s="5">
        <f>N1445*General!$B$15/(N1445+O1445)</f>
        <v>3.1736231661640329E-2</v>
      </c>
      <c r="H1445" s="5">
        <f>(N1445+O1445)*(1/General!$B$20)*((F1445/100)-E1445*(C1445/100))*1000/B1445</f>
        <v>257.96610558469098</v>
      </c>
      <c r="I1445" s="5">
        <f>(N1445+O1445)*(1/General!$B$20)*((D1445/100)*E1445-(G1445/100))*1000/B1445</f>
        <v>127.97529013877731</v>
      </c>
      <c r="J1445" s="5">
        <f t="shared" si="22"/>
        <v>0.49609342998265588</v>
      </c>
      <c r="K1445" s="5">
        <f>MAX(Online_RAW!$L$2-Online_RAW!L1445,0)</f>
        <v>0</v>
      </c>
      <c r="L1445" s="5">
        <f>0.0039*(Online_RAW!M1445)</f>
        <v>74.214660000000009</v>
      </c>
      <c r="M1445" s="10">
        <f>Online_RAW!$N$2-Online_RAW!N1445</f>
        <v>204.55032388663949</v>
      </c>
      <c r="N1445" s="5">
        <f>Online_RAW!C1445*60</f>
        <v>142.95730434782581</v>
      </c>
      <c r="O1445" s="5">
        <f>MAX(0, Online_RAW!D1445*60)</f>
        <v>37.224521739130445</v>
      </c>
      <c r="P1445" s="5">
        <f>_xlfn.IFNA(VLOOKUP(A1445,Sampling!$D$7:$E$14,2,FALSE),0)</f>
        <v>0</v>
      </c>
      <c r="Q1445">
        <f>_xlfn.IFNA(VLOOKUP(A1445,Refill!$D$6:$G$8,2,FALSE),0)</f>
        <v>0</v>
      </c>
    </row>
    <row r="1446" spans="1:17" x14ac:dyDescent="0.25">
      <c r="A1446" s="5">
        <f>ROUND((Online_RAW!B1446-General!$B$10)*24,3)</f>
        <v>24.067</v>
      </c>
      <c r="B1446" s="5">
        <f>General!$B$12+Online_ANA!K1446/1000+Online_ANA!L1446/1000+Online_ANA!M1446/1000/General!$B$22-SUM($P$2:P1446)/1000/General!$B$24+SUM($Q$2:Q1446)/1000/General!$B$24</f>
        <v>1.3223197227473855</v>
      </c>
      <c r="C1446" s="5">
        <f>Online_RAW!K1446</f>
        <v>33.726363636363601</v>
      </c>
      <c r="D1446" s="5">
        <f>Online_RAW!J1446</f>
        <v>2.1800000000000002</v>
      </c>
      <c r="E1446" s="5">
        <f>(1-F1446/100-G1446/100)/(1-C1446/100-D1446/100-General!$B$17/100)</f>
        <v>0.9907774439857423</v>
      </c>
      <c r="F1446" s="5">
        <f>N1446*General!$B$14/(N1446+O1446)+O1446*100/(N1446+O1446)</f>
        <v>36.89430100138155</v>
      </c>
      <c r="G1446" s="5">
        <f>N1446*General!$B$15/(N1446+O1446)</f>
        <v>3.1871565150817405E-2</v>
      </c>
      <c r="H1446" s="5">
        <f>(N1446+O1446)*(1/General!$B$20)*((F1446/100)-E1446*(C1446/100))*1000/B1446</f>
        <v>210.77945115178909</v>
      </c>
      <c r="I1446" s="5">
        <f>(N1446+O1446)*(1/General!$B$20)*((D1446/100)*E1446-(G1446/100))*1000/B1446</f>
        <v>128.92959789384898</v>
      </c>
      <c r="J1446" s="5">
        <f t="shared" si="22"/>
        <v>0.61168011013086188</v>
      </c>
      <c r="K1446" s="5">
        <f>MAX(Online_RAW!$L$2-Online_RAW!L1446,0)</f>
        <v>0</v>
      </c>
      <c r="L1446" s="5">
        <f>0.0039*(Online_RAW!M1446)</f>
        <v>74.214660000000009</v>
      </c>
      <c r="M1446" s="10">
        <f>Online_RAW!$N$2-Online_RAW!N1446</f>
        <v>205.03451839465015</v>
      </c>
      <c r="N1446" s="5">
        <f>Online_RAW!C1446*60</f>
        <v>143.07886956521759</v>
      </c>
      <c r="O1446" s="5">
        <f>MAX(0, Online_RAW!D1446*60)</f>
        <v>36.490434782608681</v>
      </c>
      <c r="P1446" s="5">
        <f>_xlfn.IFNA(VLOOKUP(A1446,Sampling!$D$7:$E$14,2,FALSE),0)</f>
        <v>0</v>
      </c>
      <c r="Q1446">
        <f>_xlfn.IFNA(VLOOKUP(A1446,Refill!$D$6:$G$8,2,FALSE),0)</f>
        <v>0</v>
      </c>
    </row>
    <row r="1447" spans="1:17" x14ac:dyDescent="0.25">
      <c r="A1447" s="5">
        <f>ROUND((Online_RAW!B1447-General!$B$10)*24,3)</f>
        <v>24.082999999999998</v>
      </c>
      <c r="B1447" s="5">
        <f>General!$B$12+Online_ANA!K1447/1000+Online_ANA!L1447/1000+Online_ANA!M1447/1000/General!$B$22-SUM($P$2:P1447)/1000/General!$B$24+SUM($Q$2:Q1447)/1000/General!$B$24</f>
        <v>1.3228092006826142</v>
      </c>
      <c r="C1447" s="5">
        <f>Online_RAW!K1447</f>
        <v>33.840000000000003</v>
      </c>
      <c r="D1447" s="5">
        <f>Online_RAW!J1447</f>
        <v>2.1749999999999998</v>
      </c>
      <c r="E1447" s="5">
        <f>(1-F1447/100-G1447/100)/(1-C1447/100-D1447/100-General!$B$17/100)</f>
        <v>0.99300036455967988</v>
      </c>
      <c r="F1447" s="5">
        <f>N1447*General!$B$14/(N1447+O1447)+O1447*100/(N1447+O1447)</f>
        <v>36.860646730672286</v>
      </c>
      <c r="G1447" s="5">
        <f>N1447*General!$B$15/(N1447+O1447)</f>
        <v>3.1888562257236221E-2</v>
      </c>
      <c r="H1447" s="5">
        <f>(N1447+O1447)*(1/General!$B$20)*((F1447/100)-E1447*(C1447/100))*1000/B1447</f>
        <v>197.23695459339382</v>
      </c>
      <c r="I1447" s="5">
        <f>(N1447+O1447)*(1/General!$B$20)*((D1447/100)*E1447-(G1447/100))*1000/B1447</f>
        <v>128.83995167300478</v>
      </c>
      <c r="J1447" s="5">
        <f t="shared" si="22"/>
        <v>0.65322419897736594</v>
      </c>
      <c r="K1447" s="5">
        <f>MAX(Online_RAW!$L$2-Online_RAW!L1447,0)</f>
        <v>0</v>
      </c>
      <c r="L1447" s="5">
        <f>0.0039*(Online_RAW!M1447)</f>
        <v>74.383919999999989</v>
      </c>
      <c r="M1447" s="10">
        <f>Online_RAW!$N$2-Online_RAW!N1447</f>
        <v>205.38355594404948</v>
      </c>
      <c r="N1447" s="5">
        <f>Online_RAW!C1447*60</f>
        <v>143.11773913043461</v>
      </c>
      <c r="O1447" s="5">
        <f>MAX(0, Online_RAW!D1447*60)</f>
        <v>36.4046086956522</v>
      </c>
      <c r="P1447" s="5">
        <f>_xlfn.IFNA(VLOOKUP(A1447,Sampling!$D$7:$E$14,2,FALSE),0)</f>
        <v>0</v>
      </c>
      <c r="Q1447">
        <f>_xlfn.IFNA(VLOOKUP(A1447,Refill!$D$6:$G$8,2,FALSE),0)</f>
        <v>0</v>
      </c>
    </row>
    <row r="1448" spans="1:17" x14ac:dyDescent="0.25">
      <c r="A1448" s="5">
        <f>ROUND((Online_RAW!B1448-General!$B$10)*24,3)</f>
        <v>24.1</v>
      </c>
      <c r="B1448" s="5">
        <f>General!$B$12+Online_ANA!K1448/1000+Online_ANA!L1448/1000+Online_ANA!M1448/1000/General!$B$22-SUM($P$2:P1448)/1000/General!$B$24+SUM($Q$2:Q1448)/1000/General!$B$24</f>
        <v>1.3232104249117793</v>
      </c>
      <c r="C1448" s="5">
        <f>Online_RAW!K1448</f>
        <v>33.781818181818203</v>
      </c>
      <c r="D1448" s="5">
        <f>Online_RAW!J1448</f>
        <v>2.1749999999999998</v>
      </c>
      <c r="E1448" s="5">
        <f>(1-F1448/100-G1448/100)/(1-C1448/100-D1448/100-General!$B$17/100)</f>
        <v>0.97728379968829948</v>
      </c>
      <c r="F1448" s="5">
        <f>N1448*General!$B$14/(N1448+O1448)+O1448*100/(N1448+O1448)</f>
        <v>37.803086528594797</v>
      </c>
      <c r="G1448" s="5">
        <f>N1448*General!$B$15/(N1448+O1448)</f>
        <v>3.1412582561315766E-2</v>
      </c>
      <c r="H1448" s="5">
        <f>(N1448+O1448)*(1/General!$B$20)*((F1448/100)-E1448*(C1448/100))*1000/B1448</f>
        <v>291.43318707631812</v>
      </c>
      <c r="I1448" s="5">
        <f>(N1448+O1448)*(1/General!$B$20)*((D1448/100)*E1448-(G1448/100))*1000/B1448</f>
        <v>127.44966022582727</v>
      </c>
      <c r="J1448" s="5">
        <f t="shared" si="22"/>
        <v>0.43732033919819779</v>
      </c>
      <c r="K1448" s="5">
        <f>MAX(Online_RAW!$L$2-Online_RAW!L1448,0)</f>
        <v>0</v>
      </c>
      <c r="L1448" s="5">
        <f>0.0039*(Online_RAW!M1448)</f>
        <v>74.491299999999868</v>
      </c>
      <c r="M1448" s="10">
        <f>Online_RAW!$N$2-Online_RAW!N1448</f>
        <v>205.70384615383955</v>
      </c>
      <c r="N1448" s="5">
        <f>Online_RAW!C1448*60</f>
        <v>141.74791304347798</v>
      </c>
      <c r="O1448" s="5">
        <f>MAX(0, Online_RAW!D1448*60)</f>
        <v>38.75034782608698</v>
      </c>
      <c r="P1448" s="5">
        <f>_xlfn.IFNA(VLOOKUP(A1448,Sampling!$D$7:$E$14,2,FALSE),0)</f>
        <v>0</v>
      </c>
      <c r="Q1448">
        <f>_xlfn.IFNA(VLOOKUP(A1448,Refill!$D$6:$G$8,2,FALSE),0)</f>
        <v>0</v>
      </c>
    </row>
    <row r="1449" spans="1:17" x14ac:dyDescent="0.25">
      <c r="A1449" s="5">
        <f>ROUND((Online_RAW!B1449-General!$B$10)*24,3)</f>
        <v>24.117000000000001</v>
      </c>
      <c r="B1449" s="5">
        <f>General!$B$12+Online_ANA!K1449/1000+Online_ANA!L1449/1000+Online_ANA!M1449/1000/General!$B$22-SUM($P$2:P1449)/1000/General!$B$24+SUM($Q$2:Q1449)/1000/General!$B$24</f>
        <v>1.3236856778322015</v>
      </c>
      <c r="C1449" s="5">
        <f>Online_RAW!K1449</f>
        <v>33.99</v>
      </c>
      <c r="D1449" s="5">
        <f>Online_RAW!J1449</f>
        <v>2.1850000000000001</v>
      </c>
      <c r="E1449" s="5">
        <f>(1-F1449/100-G1449/100)/(1-C1449/100-D1449/100-General!$B$17/100)</f>
        <v>0.98318496136820022</v>
      </c>
      <c r="F1449" s="5">
        <f>N1449*General!$B$14/(N1449+O1449)+O1449*100/(N1449+O1449)</f>
        <v>37.642142543094934</v>
      </c>
      <c r="G1449" s="5">
        <f>N1449*General!$B$15/(N1449+O1449)</f>
        <v>3.149386740247731E-2</v>
      </c>
      <c r="H1449" s="5">
        <f>(N1449+O1449)*(1/General!$B$20)*((F1449/100)-E1449*(C1449/100))*1000/B1449</f>
        <v>256.08844835078202</v>
      </c>
      <c r="I1449" s="5">
        <f>(N1449+O1449)*(1/General!$B$20)*((D1449/100)*E1449-(G1449/100))*1000/B1449</f>
        <v>128.34267794567955</v>
      </c>
      <c r="J1449" s="5">
        <f t="shared" si="22"/>
        <v>0.50116543238170486</v>
      </c>
      <c r="K1449" s="5">
        <f>MAX(Online_RAW!$L$2-Online_RAW!L1449,0)</f>
        <v>0</v>
      </c>
      <c r="L1449" s="5">
        <f>0.0039*(Online_RAW!M1449)</f>
        <v>74.579700000000003</v>
      </c>
      <c r="M1449" s="10">
        <f>Online_RAW!$N$2-Online_RAW!N1449</f>
        <v>206.12551583709956</v>
      </c>
      <c r="N1449" s="5">
        <f>Online_RAW!C1449*60</f>
        <v>141.63436363636379</v>
      </c>
      <c r="O1449" s="5">
        <f>MAX(0, Online_RAW!D1449*60)</f>
        <v>38.253818181818161</v>
      </c>
      <c r="P1449" s="5">
        <f>_xlfn.IFNA(VLOOKUP(A1449,Sampling!$D$7:$E$14,2,FALSE),0)</f>
        <v>0</v>
      </c>
      <c r="Q1449">
        <f>_xlfn.IFNA(VLOOKUP(A1449,Refill!$D$6:$G$8,2,FALSE),0)</f>
        <v>0</v>
      </c>
    </row>
    <row r="1450" spans="1:17" x14ac:dyDescent="0.25">
      <c r="A1450" s="5">
        <f>ROUND((Online_RAW!B1450-General!$B$10)*24,3)</f>
        <v>24.132999999999999</v>
      </c>
      <c r="B1450" s="5">
        <f>General!$B$12+Online_ANA!K1450/1000+Online_ANA!L1450/1000+Online_ANA!M1450/1000/General!$B$22-SUM($P$2:P1450)/1000/General!$B$24+SUM($Q$2:Q1450)/1000/General!$B$24</f>
        <v>1.324206875588092</v>
      </c>
      <c r="C1450" s="5">
        <f>Online_RAW!K1450</f>
        <v>34.363</v>
      </c>
      <c r="D1450" s="5">
        <f>Online_RAW!J1450</f>
        <v>2.1850000000000001</v>
      </c>
      <c r="E1450" s="5">
        <f>(1-F1450/100-G1450/100)/(1-C1450/100-D1450/100-General!$B$17/100)</f>
        <v>0.99388502071975804</v>
      </c>
      <c r="F1450" s="5">
        <f>N1450*General!$B$14/(N1450+O1450)+O1450*100/(N1450+O1450)</f>
        <v>37.334404777969795</v>
      </c>
      <c r="G1450" s="5">
        <f>N1450*General!$B$15/(N1450+O1450)</f>
        <v>3.1649290516176876E-2</v>
      </c>
      <c r="H1450" s="5">
        <f>(N1450+O1450)*(1/General!$B$20)*((F1450/100)-E1450*(C1450/100))*1000/B1450</f>
        <v>192.71108832978237</v>
      </c>
      <c r="I1450" s="5">
        <f>(N1450+O1450)*(1/General!$B$20)*((D1450/100)*E1450-(G1450/100))*1000/B1450</f>
        <v>129.62291968588244</v>
      </c>
      <c r="J1450" s="5">
        <f t="shared" si="22"/>
        <v>0.67262823747879785</v>
      </c>
      <c r="K1450" s="5">
        <f>MAX(Online_RAW!$L$2-Online_RAW!L1450,0)</f>
        <v>0</v>
      </c>
      <c r="L1450" s="5">
        <f>0.0039*(Online_RAW!M1450)</f>
        <v>74.709374999999994</v>
      </c>
      <c r="M1450" s="10">
        <f>Online_RAW!$N$2-Online_RAW!N1450</f>
        <v>206.55227564102006</v>
      </c>
      <c r="N1450" s="5">
        <f>Online_RAW!C1450*60</f>
        <v>142.249043478261</v>
      </c>
      <c r="O1450" s="5">
        <f>MAX(0, Online_RAW!D1450*60)</f>
        <v>37.5326086956522</v>
      </c>
      <c r="P1450" s="5">
        <f>_xlfn.IFNA(VLOOKUP(A1450,Sampling!$D$7:$E$14,2,FALSE),0)</f>
        <v>0</v>
      </c>
      <c r="Q1450">
        <f>_xlfn.IFNA(VLOOKUP(A1450,Refill!$D$6:$G$8,2,FALSE),0)</f>
        <v>0</v>
      </c>
    </row>
    <row r="1451" spans="1:17" x14ac:dyDescent="0.25">
      <c r="A1451" s="5">
        <f>ROUND((Online_RAW!B1451-General!$B$10)*24,3)</f>
        <v>24.15</v>
      </c>
      <c r="B1451" s="5">
        <f>General!$B$12+Online_ANA!K1451/1000+Online_ANA!L1451/1000+Online_ANA!M1451/1000/General!$B$22-SUM($P$2:P1451)/1000/General!$B$24+SUM($Q$2:Q1451)/1000/General!$B$24</f>
        <v>1.3248547985885684</v>
      </c>
      <c r="C1451" s="5">
        <f>Online_RAW!K1451</f>
        <v>34.3245454545455</v>
      </c>
      <c r="D1451" s="5">
        <f>Online_RAW!J1451</f>
        <v>2.2000000000000002</v>
      </c>
      <c r="E1451" s="5">
        <f>(1-F1451/100-G1451/100)/(1-C1451/100-D1451/100-General!$B$17/100)</f>
        <v>0.98481753605410738</v>
      </c>
      <c r="F1451" s="5">
        <f>N1451*General!$B$14/(N1451+O1451)+O1451*100/(N1451+O1451)</f>
        <v>37.883010009795356</v>
      </c>
      <c r="G1451" s="5">
        <f>N1451*General!$B$15/(N1451+O1451)</f>
        <v>3.1372217166770022E-2</v>
      </c>
      <c r="H1451" s="5">
        <f>(N1451+O1451)*(1/General!$B$20)*((F1451/100)-E1451*(C1451/100))*1000/B1451</f>
        <v>247.33183691849896</v>
      </c>
      <c r="I1451" s="5">
        <f>(N1451+O1451)*(1/General!$B$20)*((D1451/100)*E1451-(G1451/100))*1000/B1451</f>
        <v>129.45141956700002</v>
      </c>
      <c r="J1451" s="5">
        <f t="shared" si="22"/>
        <v>0.52339165543680888</v>
      </c>
      <c r="K1451" s="5">
        <f>MAX(Online_RAW!$L$2-Online_RAW!L1451,0)</f>
        <v>0</v>
      </c>
      <c r="L1451" s="5">
        <f>0.0039*(Online_RAW!M1451)</f>
        <v>74.848799999999997</v>
      </c>
      <c r="M1451" s="10">
        <f>Online_RAW!$N$2-Online_RAW!N1451</f>
        <v>207.10653846153946</v>
      </c>
      <c r="N1451" s="5">
        <f>Online_RAW!C1451*60</f>
        <v>141.20034782608678</v>
      </c>
      <c r="O1451" s="5">
        <f>MAX(0, Online_RAW!D1451*60)</f>
        <v>38.832000000000001</v>
      </c>
      <c r="P1451" s="5">
        <f>_xlfn.IFNA(VLOOKUP(A1451,Sampling!$D$7:$E$14,2,FALSE),0)</f>
        <v>0</v>
      </c>
      <c r="Q1451">
        <f>_xlfn.IFNA(VLOOKUP(A1451,Refill!$D$6:$G$8,2,FALSE),0)</f>
        <v>0</v>
      </c>
    </row>
    <row r="1452" spans="1:17" x14ac:dyDescent="0.25">
      <c r="A1452" s="5">
        <f>ROUND((Online_RAW!B1452-General!$B$10)*24,3)</f>
        <v>24.167000000000002</v>
      </c>
      <c r="B1452" s="5">
        <f>General!$B$12+Online_ANA!K1452/1000+Online_ANA!L1452/1000+Online_ANA!M1452/1000/General!$B$22-SUM($P$2:P1452)/1000/General!$B$24+SUM($Q$2:Q1452)/1000/General!$B$24</f>
        <v>1.3253845462761649</v>
      </c>
      <c r="C1452" s="5">
        <f>Online_RAW!K1452</f>
        <v>34.355454545454499</v>
      </c>
      <c r="D1452" s="5">
        <f>Online_RAW!J1452</f>
        <v>2.2066666666666701</v>
      </c>
      <c r="E1452" s="5">
        <f>(1-F1452/100-G1452/100)/(1-C1452/100-D1452/100-General!$B$17/100)</f>
        <v>0.98811503360883357</v>
      </c>
      <c r="F1452" s="5">
        <f>N1452*General!$B$14/(N1452+O1452)+O1452*100/(N1452+O1452)</f>
        <v>37.712169543369043</v>
      </c>
      <c r="G1452" s="5">
        <f>N1452*General!$B$15/(N1452+O1452)</f>
        <v>3.1458500230621696E-2</v>
      </c>
      <c r="H1452" s="5">
        <f>(N1452+O1452)*(1/General!$B$20)*((F1452/100)-E1452*(C1452/100))*1000/B1452</f>
        <v>227.8132411167451</v>
      </c>
      <c r="I1452" s="5">
        <f>(N1452+O1452)*(1/General!$B$20)*((D1452/100)*E1452-(G1452/100))*1000/B1452</f>
        <v>130.02997626950184</v>
      </c>
      <c r="J1452" s="5">
        <f t="shared" si="22"/>
        <v>0.57077444503266039</v>
      </c>
      <c r="K1452" s="5">
        <f>MAX(Online_RAW!$L$2-Online_RAW!L1452,0)</f>
        <v>0</v>
      </c>
      <c r="L1452" s="5">
        <f>0.0039*(Online_RAW!M1452)</f>
        <v>74.996219999999994</v>
      </c>
      <c r="M1452" s="10">
        <f>Online_RAW!$N$2-Online_RAW!N1452</f>
        <v>207.52327564101961</v>
      </c>
      <c r="N1452" s="5">
        <f>Online_RAW!C1452*60</f>
        <v>141.36763636363619</v>
      </c>
      <c r="O1452" s="5">
        <f>MAX(0, Online_RAW!D1452*60)</f>
        <v>38.383636363636384</v>
      </c>
      <c r="P1452" s="5">
        <f>_xlfn.IFNA(VLOOKUP(A1452,Sampling!$D$7:$E$14,2,FALSE),0)</f>
        <v>0</v>
      </c>
      <c r="Q1452">
        <f>_xlfn.IFNA(VLOOKUP(A1452,Refill!$D$6:$G$8,2,FALSE),0)</f>
        <v>0</v>
      </c>
    </row>
    <row r="1453" spans="1:17" x14ac:dyDescent="0.25">
      <c r="A1453" s="5">
        <f>ROUND((Online_RAW!B1453-General!$B$10)*24,3)</f>
        <v>24.183</v>
      </c>
      <c r="B1453" s="5">
        <f>General!$B$12+Online_ANA!K1453/1000+Online_ANA!L1453/1000+Online_ANA!M1453/1000/General!$B$22-SUM($P$2:P1453)/1000/General!$B$24+SUM($Q$2:Q1453)/1000/General!$B$24</f>
        <v>1.3260505911079721</v>
      </c>
      <c r="C1453" s="5">
        <f>Online_RAW!K1453</f>
        <v>34.472857142857102</v>
      </c>
      <c r="D1453" s="5">
        <f>Online_RAW!J1453</f>
        <v>2.2200000000000002</v>
      </c>
      <c r="E1453" s="5">
        <f>(1-F1453/100-G1453/100)/(1-C1453/100-D1453/100-General!$B$17/100)</f>
        <v>0.98422864198315374</v>
      </c>
      <c r="F1453" s="5">
        <f>N1453*General!$B$14/(N1453+O1453)+O1453*100/(N1453+O1453)</f>
        <v>38.085895170363329</v>
      </c>
      <c r="G1453" s="5">
        <f>N1453*General!$B$15/(N1453+O1453)</f>
        <v>3.1269749913957916E-2</v>
      </c>
      <c r="H1453" s="5">
        <f>(N1453+O1453)*(1/General!$B$20)*((F1453/100)-E1453*(C1453/100))*1000/B1453</f>
        <v>252.29050938875926</v>
      </c>
      <c r="I1453" s="5">
        <f>(N1453+O1453)*(1/General!$B$20)*((D1453/100)*E1453-(G1453/100))*1000/B1453</f>
        <v>130.71901271502057</v>
      </c>
      <c r="J1453" s="5">
        <f t="shared" si="22"/>
        <v>0.51812893410743865</v>
      </c>
      <c r="K1453" s="5">
        <f>MAX(Online_RAW!$L$2-Online_RAW!L1453,0)</f>
        <v>0</v>
      </c>
      <c r="L1453" s="5">
        <f>0.0039*(Online_RAW!M1453)</f>
        <v>75.212799999999859</v>
      </c>
      <c r="M1453" s="10">
        <f>Online_RAW!$N$2-Online_RAW!N1453</f>
        <v>208.01319230768968</v>
      </c>
      <c r="N1453" s="5">
        <f>Online_RAW!C1453*60</f>
        <v>141.02426086956538</v>
      </c>
      <c r="O1453" s="5">
        <f>MAX(0, Online_RAW!D1453*60)</f>
        <v>39.372782608695665</v>
      </c>
      <c r="P1453" s="5">
        <f>_xlfn.IFNA(VLOOKUP(A1453,Sampling!$D$7:$E$14,2,FALSE),0)</f>
        <v>0</v>
      </c>
      <c r="Q1453">
        <f>_xlfn.IFNA(VLOOKUP(A1453,Refill!$D$6:$G$8,2,FALSE),0)</f>
        <v>0</v>
      </c>
    </row>
    <row r="1454" spans="1:17" x14ac:dyDescent="0.25">
      <c r="A1454" s="5">
        <f>ROUND((Online_RAW!B1454-General!$B$10)*24,3)</f>
        <v>24.2</v>
      </c>
      <c r="B1454" s="5">
        <f>General!$B$12+Online_ANA!K1454/1000+Online_ANA!L1454/1000+Online_ANA!M1454/1000/General!$B$22-SUM($P$2:P1454)/1000/General!$B$24+SUM($Q$2:Q1454)/1000/General!$B$24</f>
        <v>1.3266753567043026</v>
      </c>
      <c r="C1454" s="5">
        <f>Online_RAW!K1454</f>
        <v>34.51</v>
      </c>
      <c r="D1454" s="5">
        <f>Online_RAW!J1454</f>
        <v>2.2200000000000002</v>
      </c>
      <c r="E1454" s="5">
        <f>(1-F1454/100-G1454/100)/(1-C1454/100-D1454/100-General!$B$17/100)</f>
        <v>0.97452415941319603</v>
      </c>
      <c r="F1454" s="5">
        <f>N1454*General!$B$14/(N1454+O1454)+O1454*100/(N1454+O1454)</f>
        <v>38.732582401164052</v>
      </c>
      <c r="G1454" s="5">
        <f>N1454*General!$B$15/(N1454+O1454)</f>
        <v>3.0943140201432306E-2</v>
      </c>
      <c r="H1454" s="5">
        <f>(N1454+O1454)*(1/General!$B$20)*((F1454/100)-E1454*(C1454/100))*1000/B1454</f>
        <v>310.04769551390251</v>
      </c>
      <c r="I1454" s="5">
        <f>(N1454+O1454)*(1/General!$B$20)*((D1454/100)*E1454-(G1454/100))*1000/B1454</f>
        <v>129.59795941552403</v>
      </c>
      <c r="J1454" s="5">
        <f t="shared" si="22"/>
        <v>0.4179936225641544</v>
      </c>
      <c r="K1454" s="5">
        <f>MAX(Online_RAW!$L$2-Online_RAW!L1454,0)</f>
        <v>0</v>
      </c>
      <c r="L1454" s="5">
        <f>0.0039*(Online_RAW!M1454)</f>
        <v>75.353849999999994</v>
      </c>
      <c r="M1454" s="10">
        <f>Online_RAW!$N$2-Online_RAW!N1454</f>
        <v>208.54044230768977</v>
      </c>
      <c r="N1454" s="5">
        <f>Online_RAW!C1454*60</f>
        <v>139.79686956521761</v>
      </c>
      <c r="O1454" s="5">
        <f>MAX(0, Online_RAW!D1454*60)</f>
        <v>40.917652173913019</v>
      </c>
      <c r="P1454" s="5">
        <f>_xlfn.IFNA(VLOOKUP(A1454,Sampling!$D$7:$E$14,2,FALSE),0)</f>
        <v>0</v>
      </c>
      <c r="Q1454">
        <f>_xlfn.IFNA(VLOOKUP(A1454,Refill!$D$6:$G$8,2,FALSE),0)</f>
        <v>0</v>
      </c>
    </row>
    <row r="1455" spans="1:17" x14ac:dyDescent="0.25">
      <c r="A1455" s="5">
        <f>ROUND((Online_RAW!B1455-General!$B$10)*24,3)</f>
        <v>24.216999999999999</v>
      </c>
      <c r="B1455" s="5">
        <f>General!$B$12+Online_ANA!K1455/1000+Online_ANA!L1455/1000+Online_ANA!M1455/1000/General!$B$22-SUM($P$2:P1455)/1000/General!$B$24+SUM($Q$2:Q1455)/1000/General!$B$24</f>
        <v>1.3271046615737434</v>
      </c>
      <c r="C1455" s="5">
        <f>Online_RAW!K1455</f>
        <v>34.848666666666702</v>
      </c>
      <c r="D1455" s="5">
        <f>Online_RAW!J1455</f>
        <v>2.2349999999999999</v>
      </c>
      <c r="E1455" s="5">
        <f>(1-F1455/100-G1455/100)/(1-C1455/100-D1455/100-General!$B$17/100)</f>
        <v>0.98766363998436757</v>
      </c>
      <c r="F1455" s="5">
        <f>N1455*General!$B$14/(N1455+O1455)+O1455*100/(N1455+O1455)</f>
        <v>38.255995824646263</v>
      </c>
      <c r="G1455" s="5">
        <f>N1455*General!$B$15/(N1455+O1455)</f>
        <v>3.11838404926029E-2</v>
      </c>
      <c r="H1455" s="5">
        <f>(N1455+O1455)*(1/General!$B$20)*((F1455/100)-E1455*(C1455/100))*1000/B1455</f>
        <v>232.33701348590645</v>
      </c>
      <c r="I1455" s="5">
        <f>(N1455+O1455)*(1/General!$B$20)*((D1455/100)*E1455-(G1455/100))*1000/B1455</f>
        <v>131.76731221537446</v>
      </c>
      <c r="J1455" s="5">
        <f t="shared" si="22"/>
        <v>0.56713870182964821</v>
      </c>
      <c r="K1455" s="5">
        <f>MAX(Online_RAW!$L$2-Online_RAW!L1455,0)</f>
        <v>0</v>
      </c>
      <c r="L1455" s="5">
        <f>0.0039*(Online_RAW!M1455)</f>
        <v>75.353849999999994</v>
      </c>
      <c r="M1455" s="10">
        <f>Online_RAW!$N$2-Online_RAW!N1455</f>
        <v>209.00838461538024</v>
      </c>
      <c r="N1455" s="5">
        <f>Online_RAW!C1455*60</f>
        <v>140.4087499999998</v>
      </c>
      <c r="O1455" s="5">
        <f>MAX(0, Online_RAW!D1455*60)</f>
        <v>39.695749999999983</v>
      </c>
      <c r="P1455" s="5">
        <f>_xlfn.IFNA(VLOOKUP(A1455,Sampling!$D$7:$E$14,2,FALSE),0)</f>
        <v>0</v>
      </c>
      <c r="Q1455">
        <f>_xlfn.IFNA(VLOOKUP(A1455,Refill!$D$6:$G$8,2,FALSE),0)</f>
        <v>0</v>
      </c>
    </row>
    <row r="1456" spans="1:17" x14ac:dyDescent="0.25">
      <c r="A1456" s="5">
        <f>ROUND((Online_RAW!B1456-General!$B$10)*24,3)</f>
        <v>24.233000000000001</v>
      </c>
      <c r="B1456" s="5">
        <f>General!$B$12+Online_ANA!K1456/1000+Online_ANA!L1456/1000+Online_ANA!M1456/1000/General!$B$22-SUM($P$2:P1456)/1000/General!$B$24+SUM($Q$2:Q1456)/1000/General!$B$24</f>
        <v>1.3276609475299905</v>
      </c>
      <c r="C1456" s="5">
        <f>Online_RAW!K1456</f>
        <v>35.012857142857101</v>
      </c>
      <c r="D1456" s="5">
        <f>Online_RAW!J1456</f>
        <v>2.2349999999999999</v>
      </c>
      <c r="E1456" s="5">
        <f>(1-F1456/100-G1456/100)/(1-C1456/100-D1456/100-General!$B$17/100)</f>
        <v>0.99030495902171001</v>
      </c>
      <c r="F1456" s="5">
        <f>N1456*General!$B$14/(N1456+O1456)+O1456*100/(N1456+O1456)</f>
        <v>38.253554003635301</v>
      </c>
      <c r="G1456" s="5">
        <f>N1456*General!$B$15/(N1456+O1456)</f>
        <v>3.1185073735537729E-2</v>
      </c>
      <c r="H1456" s="5">
        <f>(N1456+O1456)*(1/General!$B$20)*((F1456/100)-E1456*(C1456/100))*1000/B1456</f>
        <v>216.5223467819074</v>
      </c>
      <c r="I1456" s="5">
        <f>(N1456+O1456)*(1/General!$B$20)*((D1456/100)*E1456-(G1456/100))*1000/B1456</f>
        <v>131.9731727526337</v>
      </c>
      <c r="J1456" s="5">
        <f t="shared" si="22"/>
        <v>0.60951294272440137</v>
      </c>
      <c r="K1456" s="5">
        <f>MAX(Online_RAW!$L$2-Online_RAW!L1456,0)</f>
        <v>0</v>
      </c>
      <c r="L1456" s="5">
        <f>0.0039*(Online_RAW!M1456)</f>
        <v>75.525449999999992</v>
      </c>
      <c r="M1456" s="10">
        <f>Online_RAW!$N$2-Online_RAW!N1456</f>
        <v>209.42769230768954</v>
      </c>
      <c r="N1456" s="5">
        <f>Online_RAW!C1456*60</f>
        <v>140.31208695652202</v>
      </c>
      <c r="O1456" s="5">
        <f>MAX(0, Online_RAW!D1456*60)</f>
        <v>39.661304347826103</v>
      </c>
      <c r="P1456" s="5">
        <f>_xlfn.IFNA(VLOOKUP(A1456,Sampling!$D$7:$E$14,2,FALSE),0)</f>
        <v>0</v>
      </c>
      <c r="Q1456">
        <f>_xlfn.IFNA(VLOOKUP(A1456,Refill!$D$6:$G$8,2,FALSE),0)</f>
        <v>0</v>
      </c>
    </row>
    <row r="1457" spans="1:17" x14ac:dyDescent="0.25">
      <c r="A1457" s="5">
        <f>ROUND((Online_RAW!B1457-General!$B$10)*24,3)</f>
        <v>24.25</v>
      </c>
      <c r="B1457" s="5">
        <f>General!$B$12+Online_ANA!K1457/1000+Online_ANA!L1457/1000+Online_ANA!M1457/1000/General!$B$22-SUM($P$2:P1457)/1000/General!$B$24+SUM($Q$2:Q1457)/1000/General!$B$24</f>
        <v>1.3282074279110732</v>
      </c>
      <c r="C1457" s="5">
        <f>Online_RAW!K1457</f>
        <v>34.948571428571398</v>
      </c>
      <c r="D1457" s="5">
        <f>Online_RAW!J1457</f>
        <v>2.2549999999999999</v>
      </c>
      <c r="E1457" s="5">
        <f>(1-F1457/100-G1457/100)/(1-C1457/100-D1457/100-General!$B$17/100)</f>
        <v>0.982777914471198</v>
      </c>
      <c r="F1457" s="5">
        <f>N1457*General!$B$14/(N1457+O1457)+O1457*100/(N1457+O1457)</f>
        <v>38.679327299375927</v>
      </c>
      <c r="G1457" s="5">
        <f>N1457*General!$B$15/(N1457+O1457)</f>
        <v>3.0970036717486906E-2</v>
      </c>
      <c r="H1457" s="5">
        <f>(N1457+O1457)*(1/General!$B$20)*((F1457/100)-E1457*(C1457/100))*1000/B1457</f>
        <v>262.68153397072462</v>
      </c>
      <c r="I1457" s="5">
        <f>(N1457+O1457)*(1/General!$B$20)*((D1457/100)*E1457-(G1457/100))*1000/B1457</f>
        <v>132.484982786264</v>
      </c>
      <c r="J1457" s="5">
        <f t="shared" si="22"/>
        <v>0.50435590497590599</v>
      </c>
      <c r="K1457" s="5">
        <f>MAX(Online_RAW!$L$2-Online_RAW!L1457,0)</f>
        <v>0</v>
      </c>
      <c r="L1457" s="5">
        <f>0.0039*(Online_RAW!M1457)</f>
        <v>75.638549999999995</v>
      </c>
      <c r="M1457" s="10">
        <f>Online_RAW!$N$2-Online_RAW!N1457</f>
        <v>209.90007692306972</v>
      </c>
      <c r="N1457" s="5">
        <f>Online_RAW!C1457*60</f>
        <v>139.74736363636379</v>
      </c>
      <c r="O1457" s="5">
        <f>MAX(0, Online_RAW!D1457*60)</f>
        <v>40.746272727272704</v>
      </c>
      <c r="P1457" s="5">
        <f>_xlfn.IFNA(VLOOKUP(A1457,Sampling!$D$7:$E$14,2,FALSE),0)</f>
        <v>0</v>
      </c>
      <c r="Q1457">
        <f>_xlfn.IFNA(VLOOKUP(A1457,Refill!$D$6:$G$8,2,FALSE),0)</f>
        <v>0</v>
      </c>
    </row>
    <row r="1458" spans="1:17" x14ac:dyDescent="0.25">
      <c r="A1458" s="5">
        <f>ROUND((Online_RAW!B1458-General!$B$10)*24,3)</f>
        <v>24.266999999999999</v>
      </c>
      <c r="B1458" s="5">
        <f>General!$B$12+Online_ANA!K1458/1000+Online_ANA!L1458/1000+Online_ANA!M1458/1000/General!$B$22-SUM($P$2:P1458)/1000/General!$B$24+SUM($Q$2:Q1458)/1000/General!$B$24</f>
        <v>1.3287989986003299</v>
      </c>
      <c r="C1458" s="5">
        <f>Online_RAW!K1458</f>
        <v>34.975714285714297</v>
      </c>
      <c r="D1458" s="5">
        <f>Online_RAW!J1458</f>
        <v>2.2549999999999999</v>
      </c>
      <c r="E1458" s="5">
        <f>(1-F1458/100-G1458/100)/(1-C1458/100-D1458/100-General!$B$17/100)</f>
        <v>0.98183455970520228</v>
      </c>
      <c r="F1458" s="5">
        <f>N1458*General!$B$14/(N1458+O1458)+O1458*100/(N1458+O1458)</f>
        <v>38.764851416396162</v>
      </c>
      <c r="G1458" s="5">
        <f>N1458*General!$B$15/(N1458+O1458)</f>
        <v>3.0926842718991838E-2</v>
      </c>
      <c r="H1458" s="5">
        <f>(N1458+O1458)*(1/General!$B$20)*((F1458/100)-E1458*(C1458/100))*1000/B1458</f>
        <v>267.41480067483531</v>
      </c>
      <c r="I1458" s="5">
        <f>(N1458+O1458)*(1/General!$B$20)*((D1458/100)*E1458-(G1458/100))*1000/B1458</f>
        <v>131.94660334155444</v>
      </c>
      <c r="J1458" s="5">
        <f t="shared" si="22"/>
        <v>0.49341548414141717</v>
      </c>
      <c r="K1458" s="5">
        <f>MAX(Online_RAW!$L$2-Online_RAW!L1458,0)</f>
        <v>0</v>
      </c>
      <c r="L1458" s="5">
        <f>0.0039*(Online_RAW!M1458)</f>
        <v>75.755549999999999</v>
      </c>
      <c r="M1458" s="10">
        <f>Online_RAW!$N$2-Online_RAW!N1458</f>
        <v>210.41735897435956</v>
      </c>
      <c r="N1458" s="5">
        <f>Online_RAW!C1458*60</f>
        <v>139.18000000000021</v>
      </c>
      <c r="O1458" s="5">
        <f>MAX(0, Online_RAW!D1458*60)</f>
        <v>40.831909090909079</v>
      </c>
      <c r="P1458" s="5">
        <f>_xlfn.IFNA(VLOOKUP(A1458,Sampling!$D$7:$E$14,2,FALSE),0)</f>
        <v>0</v>
      </c>
      <c r="Q1458">
        <f>_xlfn.IFNA(VLOOKUP(A1458,Refill!$D$6:$G$8,2,FALSE),0)</f>
        <v>0</v>
      </c>
    </row>
    <row r="1459" spans="1:17" x14ac:dyDescent="0.25">
      <c r="A1459" s="5">
        <f>ROUND((Online_RAW!B1459-General!$B$10)*24,3)</f>
        <v>24.283000000000001</v>
      </c>
      <c r="B1459" s="5">
        <f>General!$B$12+Online_ANA!K1459/1000+Online_ANA!L1459/1000+Online_ANA!M1459/1000/General!$B$22-SUM($P$2:P1459)/1000/General!$B$24+SUM($Q$2:Q1459)/1000/General!$B$24</f>
        <v>1.3293030805158159</v>
      </c>
      <c r="C1459" s="5">
        <f>Online_RAW!K1459</f>
        <v>35.168333333333301</v>
      </c>
      <c r="D1459" s="5">
        <f>Online_RAW!J1459</f>
        <v>2.27</v>
      </c>
      <c r="E1459" s="5">
        <f>(1-F1459/100-G1459/100)/(1-C1459/100-D1459/100-General!$B$17/100)</f>
        <v>0.97917152851300471</v>
      </c>
      <c r="F1459" s="5">
        <f>N1459*General!$B$14/(N1459+O1459)+O1459*100/(N1459+O1459)</f>
        <v>39.134336978128331</v>
      </c>
      <c r="G1459" s="5">
        <f>N1459*General!$B$15/(N1459+O1459)</f>
        <v>3.074023384943014E-2</v>
      </c>
      <c r="H1459" s="5">
        <f>(N1459+O1459)*(1/General!$B$20)*((F1459/100)-E1459*(C1459/100))*1000/B1459</f>
        <v>284.34943683374127</v>
      </c>
      <c r="I1459" s="5">
        <f>(N1459+O1459)*(1/General!$B$20)*((D1459/100)*E1459-(G1459/100))*1000/B1459</f>
        <v>132.65663524509947</v>
      </c>
      <c r="J1459" s="5">
        <f t="shared" si="22"/>
        <v>0.46652680843065508</v>
      </c>
      <c r="K1459" s="5">
        <f>MAX(Online_RAW!$L$2-Online_RAW!L1459,0)</f>
        <v>0</v>
      </c>
      <c r="L1459" s="5">
        <f>0.0039*(Online_RAW!M1459)</f>
        <v>75.867999999999867</v>
      </c>
      <c r="M1459" s="10">
        <f>Online_RAW!$N$2-Online_RAW!N1459</f>
        <v>210.84423776223957</v>
      </c>
      <c r="N1459" s="5">
        <f>Online_RAW!C1459*60</f>
        <v>138.57443478260879</v>
      </c>
      <c r="O1459" s="5">
        <f>MAX(0, Online_RAW!D1459*60)</f>
        <v>41.742260869565222</v>
      </c>
      <c r="P1459" s="5">
        <f>_xlfn.IFNA(VLOOKUP(A1459,Sampling!$D$7:$E$14,2,FALSE),0)</f>
        <v>0</v>
      </c>
      <c r="Q1459">
        <f>_xlfn.IFNA(VLOOKUP(A1459,Refill!$D$6:$G$8,2,FALSE),0)</f>
        <v>0</v>
      </c>
    </row>
    <row r="1460" spans="1:17" x14ac:dyDescent="0.25">
      <c r="A1460" s="5">
        <f>ROUND((Online_RAW!B1460-General!$B$10)*24,3)</f>
        <v>24.3</v>
      </c>
      <c r="B1460" s="5">
        <f>General!$B$12+Online_ANA!K1460/1000+Online_ANA!L1460/1000+Online_ANA!M1460/1000/General!$B$22-SUM($P$2:P1460)/1000/General!$B$24+SUM($Q$2:Q1460)/1000/General!$B$24</f>
        <v>1.329819506704303</v>
      </c>
      <c r="C1460" s="5">
        <f>Online_RAW!K1460</f>
        <v>35.405833333333298</v>
      </c>
      <c r="D1460" s="5">
        <f>Online_RAW!J1460</f>
        <v>2.2799999999999998</v>
      </c>
      <c r="E1460" s="5">
        <f>(1-F1460/100-G1460/100)/(1-C1460/100-D1460/100-General!$B$17/100)</f>
        <v>0.98803646512867549</v>
      </c>
      <c r="F1460" s="5">
        <f>N1460*General!$B$14/(N1460+O1460)+O1460*100/(N1460+O1460)</f>
        <v>38.827951843591805</v>
      </c>
      <c r="G1460" s="5">
        <f>N1460*General!$B$15/(N1460+O1460)</f>
        <v>3.0894973816367778E-2</v>
      </c>
      <c r="H1460" s="5">
        <f>(N1460+O1460)*(1/General!$B$20)*((F1460/100)-E1460*(C1460/100))*1000/B1460</f>
        <v>231.96018907416669</v>
      </c>
      <c r="I1460" s="5">
        <f>(N1460+O1460)*(1/General!$B$20)*((D1460/100)*E1460-(G1460/100))*1000/B1460</f>
        <v>134.01358030551094</v>
      </c>
      <c r="J1460" s="5">
        <f t="shared" si="22"/>
        <v>0.5777438828637167</v>
      </c>
      <c r="K1460" s="5">
        <f>MAX(Online_RAW!$L$2-Online_RAW!L1460,0)</f>
        <v>0</v>
      </c>
      <c r="L1460" s="5">
        <f>0.0039*(Online_RAW!M1460)</f>
        <v>75.932999999999993</v>
      </c>
      <c r="M1460" s="10">
        <f>Online_RAW!$N$2-Online_RAW!N1460</f>
        <v>211.3362923076902</v>
      </c>
      <c r="N1460" s="5">
        <f>Online_RAW!C1460*60</f>
        <v>138.86034782608678</v>
      </c>
      <c r="O1460" s="5">
        <f>MAX(0, Online_RAW!D1460*60)</f>
        <v>40.923391304347803</v>
      </c>
      <c r="P1460" s="5">
        <f>_xlfn.IFNA(VLOOKUP(A1460,Sampling!$D$7:$E$14,2,FALSE),0)</f>
        <v>0</v>
      </c>
      <c r="Q1460">
        <f>_xlfn.IFNA(VLOOKUP(A1460,Refill!$D$6:$G$8,2,FALSE),0)</f>
        <v>0</v>
      </c>
    </row>
    <row r="1461" spans="1:17" x14ac:dyDescent="0.25">
      <c r="A1461" s="5">
        <f>ROUND((Online_RAW!B1461-General!$B$10)*24,3)</f>
        <v>24.317</v>
      </c>
      <c r="B1461" s="5">
        <f>General!$B$12+Online_ANA!K1461/1000+Online_ANA!L1461/1000+Online_ANA!M1461/1000/General!$B$22-SUM($P$2:P1461)/1000/General!$B$24+SUM($Q$2:Q1461)/1000/General!$B$24</f>
        <v>1.3304439602975777</v>
      </c>
      <c r="C1461" s="5">
        <f>Online_RAW!K1461</f>
        <v>35.598750000000003</v>
      </c>
      <c r="D1461" s="5">
        <f>Online_RAW!J1461</f>
        <v>2.2749999999999999</v>
      </c>
      <c r="E1461" s="5">
        <f>(1-F1461/100-G1461/100)/(1-C1461/100-D1461/100-General!$B$17/100)</f>
        <v>0.99387819346625006</v>
      </c>
      <c r="F1461" s="5">
        <f>N1461*General!$B$14/(N1461+O1461)+O1461*100/(N1461+O1461)</f>
        <v>38.653135067145769</v>
      </c>
      <c r="G1461" s="5">
        <f>N1461*General!$B$15/(N1461+O1461)</f>
        <v>3.0983265117603145E-2</v>
      </c>
      <c r="H1461" s="5">
        <f>(N1461+O1461)*(1/General!$B$20)*((F1461/100)-E1461*(C1461/100))*1000/B1461</f>
        <v>197.09136659705422</v>
      </c>
      <c r="I1461" s="5">
        <f>(N1461+O1461)*(1/General!$B$20)*((D1461/100)*E1461-(G1461/100))*1000/B1461</f>
        <v>134.31823731827598</v>
      </c>
      <c r="J1461" s="5">
        <f t="shared" si="22"/>
        <v>0.68150238966521803</v>
      </c>
      <c r="K1461" s="5">
        <f>MAX(Online_RAW!$L$2-Online_RAW!L1461,0)</f>
        <v>0</v>
      </c>
      <c r="L1461" s="5">
        <f>0.0039*(Online_RAW!M1461)</f>
        <v>76.031475</v>
      </c>
      <c r="M1461" s="10">
        <f>Online_RAW!$N$2-Online_RAW!N1461</f>
        <v>211.9096089743598</v>
      </c>
      <c r="N1461" s="5">
        <f>Online_RAW!C1461*60</f>
        <v>139.12200000000001</v>
      </c>
      <c r="O1461" s="5">
        <f>MAX(0, Online_RAW!D1461*60)</f>
        <v>40.487217391304341</v>
      </c>
      <c r="P1461" s="5">
        <f>_xlfn.IFNA(VLOOKUP(A1461,Sampling!$D$7:$E$14,2,FALSE),0)</f>
        <v>0</v>
      </c>
      <c r="Q1461">
        <f>_xlfn.IFNA(VLOOKUP(A1461,Refill!$D$6:$G$8,2,FALSE),0)</f>
        <v>0</v>
      </c>
    </row>
    <row r="1462" spans="1:17" x14ac:dyDescent="0.25">
      <c r="A1462" s="5">
        <f>ROUND((Online_RAW!B1462-General!$B$10)*24,3)</f>
        <v>24.332999999999998</v>
      </c>
      <c r="B1462" s="5">
        <f>General!$B$12+Online_ANA!K1462/1000+Online_ANA!L1462/1000+Online_ANA!M1462/1000/General!$B$22-SUM($P$2:P1462)/1000/General!$B$24+SUM($Q$2:Q1462)/1000/General!$B$24</f>
        <v>1.3310438287991011</v>
      </c>
      <c r="C1462" s="5">
        <f>Online_RAW!K1462</f>
        <v>35.536666666666697</v>
      </c>
      <c r="D1462" s="5">
        <f>Online_RAW!J1462</f>
        <v>2.29</v>
      </c>
      <c r="E1462" s="5">
        <f>(1-F1462/100-G1462/100)/(1-C1462/100-D1462/100-General!$B$17/100)</f>
        <v>0.99050209369296127</v>
      </c>
      <c r="F1462" s="5">
        <f>N1462*General!$B$14/(N1462+O1462)+O1462*100/(N1462+O1462)</f>
        <v>38.814864214426962</v>
      </c>
      <c r="G1462" s="5">
        <f>N1462*General!$B$15/(N1462+O1462)</f>
        <v>3.0901583730087393E-2</v>
      </c>
      <c r="H1462" s="5">
        <f>(N1462+O1462)*(1/General!$B$20)*((F1462/100)-E1462*(C1462/100))*1000/B1462</f>
        <v>218.07565402627199</v>
      </c>
      <c r="I1462" s="5">
        <f>(N1462+O1462)*(1/General!$B$20)*((D1462/100)*E1462-(G1462/100))*1000/B1462</f>
        <v>134.94158145171073</v>
      </c>
      <c r="J1462" s="5">
        <f t="shared" si="22"/>
        <v>0.61878333945271147</v>
      </c>
      <c r="K1462" s="5">
        <f>MAX(Online_RAW!$L$2-Online_RAW!L1462,0)</f>
        <v>0</v>
      </c>
      <c r="L1462" s="5">
        <f>0.0039*(Online_RAW!M1462)</f>
        <v>76.187474999999992</v>
      </c>
      <c r="M1462" s="10">
        <f>Online_RAW!$N$2-Online_RAW!N1462</f>
        <v>212.39342564102026</v>
      </c>
      <c r="N1462" s="5">
        <f>Online_RAW!C1462*60</f>
        <v>139.00956521739121</v>
      </c>
      <c r="O1462" s="5">
        <f>MAX(0, Online_RAW!D1462*60)</f>
        <v>40.928869565217362</v>
      </c>
      <c r="P1462" s="5">
        <f>_xlfn.IFNA(VLOOKUP(A1462,Sampling!$D$7:$E$14,2,FALSE),0)</f>
        <v>0</v>
      </c>
      <c r="Q1462">
        <f>_xlfn.IFNA(VLOOKUP(A1462,Refill!$D$6:$G$8,2,FALSE),0)</f>
        <v>0</v>
      </c>
    </row>
    <row r="1463" spans="1:17" x14ac:dyDescent="0.25">
      <c r="A1463" s="5">
        <f>ROUND((Online_RAW!B1463-General!$B$10)*24,3)</f>
        <v>24.35</v>
      </c>
      <c r="B1463" s="5">
        <f>General!$B$12+Online_ANA!K1463/1000+Online_ANA!L1463/1000+Online_ANA!M1463/1000/General!$B$22-SUM($P$2:P1463)/1000/General!$B$24+SUM($Q$2:Q1463)/1000/General!$B$24</f>
        <v>1.331585712820514</v>
      </c>
      <c r="C1463" s="5">
        <f>Online_RAW!K1463</f>
        <v>35.445</v>
      </c>
      <c r="D1463" s="5">
        <f>Online_RAW!J1463</f>
        <v>2.2850000000000001</v>
      </c>
      <c r="E1463" s="5">
        <f>(1-F1463/100-G1463/100)/(1-C1463/100-D1463/100-General!$B$17/100)</f>
        <v>0.98491520964586454</v>
      </c>
      <c r="F1463" s="5">
        <f>N1463*General!$B$14/(N1463+O1463)+O1463*100/(N1463+O1463)</f>
        <v>39.064719736222315</v>
      </c>
      <c r="G1463" s="5">
        <f>N1463*General!$B$15/(N1463+O1463)</f>
        <v>3.0775394072614991E-2</v>
      </c>
      <c r="H1463" s="5">
        <f>(N1463+O1463)*(1/General!$B$20)*((F1463/100)-E1463*(C1463/100))*1000/B1463</f>
        <v>250.75998083609588</v>
      </c>
      <c r="I1463" s="5">
        <f>(N1463+O1463)*(1/General!$B$20)*((D1463/100)*E1463-(G1463/100))*1000/B1463</f>
        <v>133.98467153979601</v>
      </c>
      <c r="J1463" s="5">
        <f t="shared" si="22"/>
        <v>0.53431441130701129</v>
      </c>
      <c r="K1463" s="5">
        <f>MAX(Online_RAW!$L$2-Online_RAW!L1463,0)</f>
        <v>0</v>
      </c>
      <c r="L1463" s="5">
        <f>0.0039*(Online_RAW!M1463)</f>
        <v>76.31519999999999</v>
      </c>
      <c r="M1463" s="10">
        <f>Online_RAW!$N$2-Online_RAW!N1463</f>
        <v>212.84485897436025</v>
      </c>
      <c r="N1463" s="5">
        <f>Online_RAW!C1463*60</f>
        <v>138.60599999999999</v>
      </c>
      <c r="O1463" s="5">
        <f>MAX(0, Online_RAW!D1463*60)</f>
        <v>41.545714285714254</v>
      </c>
      <c r="P1463" s="5">
        <f>_xlfn.IFNA(VLOOKUP(A1463,Sampling!$D$7:$E$14,2,FALSE),0)</f>
        <v>0</v>
      </c>
      <c r="Q1463">
        <f>_xlfn.IFNA(VLOOKUP(A1463,Refill!$D$6:$G$8,2,FALSE),0)</f>
        <v>0</v>
      </c>
    </row>
    <row r="1464" spans="1:17" x14ac:dyDescent="0.25">
      <c r="A1464" s="5">
        <f>ROUND((Online_RAW!B1464-General!$B$10)*24,3)</f>
        <v>24.367000000000001</v>
      </c>
      <c r="B1464" s="5">
        <f>General!$B$12+Online_ANA!K1464/1000+Online_ANA!L1464/1000+Online_ANA!M1464/1000/General!$B$22-SUM($P$2:P1464)/1000/General!$B$24+SUM($Q$2:Q1464)/1000/General!$B$24</f>
        <v>1.3321099593910641</v>
      </c>
      <c r="C1464" s="5">
        <f>Online_RAW!K1464</f>
        <v>35.463999999999999</v>
      </c>
      <c r="D1464" s="5">
        <f>Online_RAW!J1464</f>
        <v>2.2949999999999999</v>
      </c>
      <c r="E1464" s="5">
        <f>(1-F1464/100-G1464/100)/(1-C1464/100-D1464/100-General!$B$17/100)</f>
        <v>0.98359553613715545</v>
      </c>
      <c r="F1464" s="5">
        <f>N1464*General!$B$14/(N1464+O1464)+O1464*100/(N1464+O1464)</f>
        <v>39.174904712559687</v>
      </c>
      <c r="G1464" s="5">
        <f>N1464*General!$B$15/(N1464+O1464)</f>
        <v>3.071974509466683E-2</v>
      </c>
      <c r="H1464" s="5">
        <f>(N1464+O1464)*(1/General!$B$20)*((F1464/100)-E1464*(C1464/100))*1000/B1464</f>
        <v>258.20666092114766</v>
      </c>
      <c r="I1464" s="5">
        <f>(N1464+O1464)*(1/General!$B$20)*((D1464/100)*E1464-(G1464/100))*1000/B1464</f>
        <v>133.93316181309868</v>
      </c>
      <c r="J1464" s="5">
        <f t="shared" si="22"/>
        <v>0.51870529340836724</v>
      </c>
      <c r="K1464" s="5">
        <f>MAX(Online_RAW!$L$2-Online_RAW!L1464,0)</f>
        <v>0</v>
      </c>
      <c r="L1464" s="5">
        <f>0.0039*(Online_RAW!M1464)</f>
        <v>76.408799999999999</v>
      </c>
      <c r="M1464" s="10">
        <f>Online_RAW!$N$2-Online_RAW!N1464</f>
        <v>213.31426373625982</v>
      </c>
      <c r="N1464" s="5">
        <f>Online_RAW!C1464*60</f>
        <v>137.9293636363638</v>
      </c>
      <c r="O1464" s="5">
        <f>MAX(0, Online_RAW!D1464*60)</f>
        <v>41.667652173913019</v>
      </c>
      <c r="P1464" s="5">
        <f>_xlfn.IFNA(VLOOKUP(A1464,Sampling!$D$7:$E$14,2,FALSE),0)</f>
        <v>0</v>
      </c>
      <c r="Q1464">
        <f>_xlfn.IFNA(VLOOKUP(A1464,Refill!$D$6:$G$8,2,FALSE),0)</f>
        <v>0</v>
      </c>
    </row>
    <row r="1465" spans="1:17" x14ac:dyDescent="0.25">
      <c r="A1465" s="5">
        <f>ROUND((Online_RAW!B1465-General!$B$10)*24,3)</f>
        <v>24.382999999999999</v>
      </c>
      <c r="B1465" s="5">
        <f>General!$B$12+Online_ANA!K1465/1000+Online_ANA!L1465/1000+Online_ANA!M1465/1000/General!$B$22-SUM($P$2:P1465)/1000/General!$B$24+SUM($Q$2:Q1465)/1000/General!$B$24</f>
        <v>1.3328055717148897</v>
      </c>
      <c r="C1465" s="5">
        <f>Online_RAW!K1465</f>
        <v>35.6</v>
      </c>
      <c r="D1465" s="5">
        <f>Online_RAW!J1465</f>
        <v>2.31</v>
      </c>
      <c r="E1465" s="5">
        <f>(1-F1465/100-G1465/100)/(1-C1465/100-D1465/100-General!$B$17/100)</f>
        <v>0.98284162495109728</v>
      </c>
      <c r="F1465" s="5">
        <f>N1465*General!$B$14/(N1465+O1465)+O1465*100/(N1465+O1465)</f>
        <v>39.370010310668725</v>
      </c>
      <c r="G1465" s="5">
        <f>N1465*General!$B$15/(N1465+O1465)</f>
        <v>3.0621206913803677E-2</v>
      </c>
      <c r="H1465" s="5">
        <f>(N1465+O1465)*(1/General!$B$20)*((F1465/100)-E1465*(C1465/100))*1000/B1465</f>
        <v>263.80209830843489</v>
      </c>
      <c r="I1465" s="5">
        <f>(N1465+O1465)*(1/General!$B$20)*((D1465/100)*E1465-(G1465/100))*1000/B1465</f>
        <v>134.87088039838582</v>
      </c>
      <c r="J1465" s="5">
        <f t="shared" ref="J1465:J1528" si="23">I1465/H1465</f>
        <v>0.51125779993112896</v>
      </c>
      <c r="K1465" s="5">
        <f>MAX(Online_RAW!$L$2-Online_RAW!L1465,0)</f>
        <v>0</v>
      </c>
      <c r="L1465" s="5">
        <f>0.0039*(Online_RAW!M1465)</f>
        <v>76.605360000000005</v>
      </c>
      <c r="M1465" s="10">
        <f>Online_RAW!$N$2-Online_RAW!N1465</f>
        <v>213.85823076922952</v>
      </c>
      <c r="N1465" s="5">
        <f>Online_RAW!C1465*60</f>
        <v>137.71095652173901</v>
      </c>
      <c r="O1465" s="5">
        <f>MAX(0, Online_RAW!D1465*60)</f>
        <v>42.1786956521739</v>
      </c>
      <c r="P1465" s="5">
        <f>_xlfn.IFNA(VLOOKUP(A1465,Sampling!$D$7:$E$14,2,FALSE),0)</f>
        <v>0</v>
      </c>
      <c r="Q1465">
        <f>_xlfn.IFNA(VLOOKUP(A1465,Refill!$D$6:$G$8,2,FALSE),0)</f>
        <v>0</v>
      </c>
    </row>
    <row r="1466" spans="1:17" x14ac:dyDescent="0.25">
      <c r="A1466" s="5">
        <f>ROUND((Online_RAW!B1466-General!$B$10)*24,3)</f>
        <v>24.4</v>
      </c>
      <c r="B1466" s="5">
        <f>General!$B$12+Online_ANA!K1466/1000+Online_ANA!L1466/1000+Online_ANA!M1466/1000/General!$B$22-SUM($P$2:P1466)/1000/General!$B$24+SUM($Q$2:Q1466)/1000/General!$B$24</f>
        <v>1.3332599616854126</v>
      </c>
      <c r="C1466" s="5">
        <f>Online_RAW!K1466</f>
        <v>35.787999999999997</v>
      </c>
      <c r="D1466" s="5">
        <f>Online_RAW!J1466</f>
        <v>2.3050000000000002</v>
      </c>
      <c r="E1466" s="5">
        <f>(1-F1466/100-G1466/100)/(1-C1466/100-D1466/100-General!$B$17/100)</f>
        <v>0.98776399126867431</v>
      </c>
      <c r="F1466" s="5">
        <f>N1466*General!$B$14/(N1466+O1466)+O1466*100/(N1466+O1466)</f>
        <v>39.247209245713904</v>
      </c>
      <c r="G1466" s="5">
        <f>N1466*General!$B$15/(N1466+O1466)</f>
        <v>3.0683227653679843E-2</v>
      </c>
      <c r="H1466" s="5">
        <f>(N1466+O1466)*(1/General!$B$20)*((F1466/100)-E1466*(C1466/100))*1000/B1466</f>
        <v>234.78304254549258</v>
      </c>
      <c r="I1466" s="5">
        <f>(N1466+O1466)*(1/General!$B$20)*((D1466/100)*E1466-(G1466/100))*1000/B1466</f>
        <v>135.31796229545645</v>
      </c>
      <c r="J1466" s="5">
        <f t="shared" si="23"/>
        <v>0.57635321882003754</v>
      </c>
      <c r="K1466" s="5">
        <f>MAX(Online_RAW!$L$2-Online_RAW!L1466,0)</f>
        <v>0</v>
      </c>
      <c r="L1466" s="5">
        <f>0.0039*(Online_RAW!M1466)</f>
        <v>76.605360000000005</v>
      </c>
      <c r="M1466" s="10">
        <f>Online_RAW!$N$2-Online_RAW!N1466</f>
        <v>214.35351583709962</v>
      </c>
      <c r="N1466" s="5">
        <f>Online_RAW!C1466*60</f>
        <v>138.10173913043459</v>
      </c>
      <c r="O1466" s="5">
        <f>MAX(0, Online_RAW!D1466*60)</f>
        <v>41.93373913043478</v>
      </c>
      <c r="P1466" s="5">
        <f>_xlfn.IFNA(VLOOKUP(A1466,Sampling!$D$7:$E$14,2,FALSE),0)</f>
        <v>0</v>
      </c>
      <c r="Q1466">
        <f>_xlfn.IFNA(VLOOKUP(A1466,Refill!$D$6:$G$8,2,FALSE),0)</f>
        <v>0</v>
      </c>
    </row>
    <row r="1467" spans="1:17" x14ac:dyDescent="0.25">
      <c r="A1467" s="5">
        <f>ROUND((Online_RAW!B1467-General!$B$10)*24,3)</f>
        <v>24.417000000000002</v>
      </c>
      <c r="B1467" s="5">
        <f>General!$B$12+Online_ANA!K1467/1000+Online_ANA!L1467/1000+Online_ANA!M1467/1000/General!$B$22-SUM($P$2:P1467)/1000/General!$B$24+SUM($Q$2:Q1467)/1000/General!$B$24</f>
        <v>1.3339563985283669</v>
      </c>
      <c r="C1467" s="5">
        <f>Online_RAW!K1467</f>
        <v>35.891666666666701</v>
      </c>
      <c r="D1467" s="5">
        <f>Online_RAW!J1467</f>
        <v>2.2999999999999998</v>
      </c>
      <c r="E1467" s="5">
        <f>(1-F1467/100-G1467/100)/(1-C1467/100-D1467/100-General!$B$17/100)</f>
        <v>0.9891673271607947</v>
      </c>
      <c r="F1467" s="5">
        <f>N1467*General!$B$14/(N1467+O1467)+O1467*100/(N1467+O1467)</f>
        <v>39.258543710709873</v>
      </c>
      <c r="G1467" s="5">
        <f>N1467*General!$B$15/(N1467+O1467)</f>
        <v>3.0677503176409153E-2</v>
      </c>
      <c r="H1467" s="5">
        <f>(N1467+O1467)*(1/General!$B$20)*((F1467/100)-E1467*(C1467/100))*1000/B1467</f>
        <v>227.02400302661604</v>
      </c>
      <c r="I1467" s="5">
        <f>(N1467+O1467)*(1/General!$B$20)*((D1467/100)*E1467-(G1467/100))*1000/B1467</f>
        <v>135.6703387770155</v>
      </c>
      <c r="J1467" s="5">
        <f t="shared" si="23"/>
        <v>0.59760349993084061</v>
      </c>
      <c r="K1467" s="5">
        <f>MAX(Online_RAW!$L$2-Online_RAW!L1467,0)</f>
        <v>0</v>
      </c>
      <c r="L1467" s="5">
        <f>0.0039*(Online_RAW!M1467)</f>
        <v>76.777349999999998</v>
      </c>
      <c r="M1467" s="10">
        <f>Online_RAW!$N$2-Online_RAW!N1467</f>
        <v>214.92516289592004</v>
      </c>
      <c r="N1467" s="5">
        <f>Online_RAW!C1467*60</f>
        <v>138.6130909090908</v>
      </c>
      <c r="O1467" s="5">
        <f>MAX(0, Online_RAW!D1467*60)</f>
        <v>42.122727272727296</v>
      </c>
      <c r="P1467" s="5">
        <f>_xlfn.IFNA(VLOOKUP(A1467,Sampling!$D$7:$E$14,2,FALSE),0)</f>
        <v>0</v>
      </c>
      <c r="Q1467">
        <f>_xlfn.IFNA(VLOOKUP(A1467,Refill!$D$6:$G$8,2,FALSE),0)</f>
        <v>0</v>
      </c>
    </row>
    <row r="1468" spans="1:17" x14ac:dyDescent="0.25">
      <c r="A1468" s="5">
        <f>ROUND((Online_RAW!B1468-General!$B$10)*24,3)</f>
        <v>24.433</v>
      </c>
      <c r="B1468" s="5">
        <f>General!$B$12+Online_ANA!K1468/1000+Online_ANA!L1468/1000+Online_ANA!M1468/1000/General!$B$22-SUM($P$2:P1468)/1000/General!$B$24+SUM($Q$2:Q1468)/1000/General!$B$24</f>
        <v>1.3345729073394494</v>
      </c>
      <c r="C1468" s="5">
        <f>Online_RAW!K1468</f>
        <v>35.841818181818198</v>
      </c>
      <c r="D1468" s="5">
        <f>Online_RAW!J1468</f>
        <v>2.3066666666666702</v>
      </c>
      <c r="E1468" s="5">
        <f>(1-F1468/100-G1468/100)/(1-C1468/100-D1468/100-General!$B$17/100)</f>
        <v>0.9958667245938323</v>
      </c>
      <c r="F1468" s="5">
        <f>N1468*General!$B$14/(N1468+O1468)+O1468*100/(N1468+O1468)</f>
        <v>38.804131061598966</v>
      </c>
      <c r="G1468" s="5">
        <f>N1468*General!$B$15/(N1468+O1468)</f>
        <v>3.0907004514343955E-2</v>
      </c>
      <c r="H1468" s="5">
        <f>(N1468+O1468)*(1/General!$B$20)*((F1468/100)-E1468*(C1468/100))*1000/B1468</f>
        <v>186.27432136661892</v>
      </c>
      <c r="I1468" s="5">
        <f>(N1468+O1468)*(1/General!$B$20)*((D1468/100)*E1468-(G1468/100))*1000/B1468</f>
        <v>135.71627344795323</v>
      </c>
      <c r="J1468" s="5">
        <f t="shared" si="23"/>
        <v>0.72858283660494982</v>
      </c>
      <c r="K1468" s="5">
        <f>MAX(Online_RAW!$L$2-Online_RAW!L1468,0)</f>
        <v>0</v>
      </c>
      <c r="L1468" s="5">
        <f>0.0039*(Online_RAW!M1468)</f>
        <v>76.9041</v>
      </c>
      <c r="M1468" s="10">
        <f>Online_RAW!$N$2-Online_RAW!N1468</f>
        <v>215.45899999999983</v>
      </c>
      <c r="N1468" s="5">
        <f>Online_RAW!C1468*60</f>
        <v>138.41634782608682</v>
      </c>
      <c r="O1468" s="5">
        <f>MAX(0, Online_RAW!D1468*60)</f>
        <v>40.72278260869566</v>
      </c>
      <c r="P1468" s="5">
        <f>_xlfn.IFNA(VLOOKUP(A1468,Sampling!$D$7:$E$14,2,FALSE),0)</f>
        <v>0</v>
      </c>
      <c r="Q1468">
        <f>_xlfn.IFNA(VLOOKUP(A1468,Refill!$D$6:$G$8,2,FALSE),0)</f>
        <v>0</v>
      </c>
    </row>
    <row r="1469" spans="1:17" x14ac:dyDescent="0.25">
      <c r="A1469" s="5">
        <f>ROUND((Online_RAW!B1469-General!$B$10)*24,3)</f>
        <v>24.45</v>
      </c>
      <c r="B1469" s="5">
        <f>General!$B$12+Online_ANA!K1469/1000+Online_ANA!L1469/1000+Online_ANA!M1469/1000/General!$B$22-SUM($P$2:P1469)/1000/General!$B$24+SUM($Q$2:Q1469)/1000/General!$B$24</f>
        <v>1.335176005786872</v>
      </c>
      <c r="C1469" s="5">
        <f>Online_RAW!K1469</f>
        <v>35.729999999999997</v>
      </c>
      <c r="D1469" s="5">
        <f>Online_RAW!J1469</f>
        <v>2.31666666666667</v>
      </c>
      <c r="E1469" s="5">
        <f>(1-F1469/100-G1469/100)/(1-C1469/100-D1469/100-General!$B$17/100)</f>
        <v>0.98574652803526774</v>
      </c>
      <c r="F1469" s="5">
        <f>N1469*General!$B$14/(N1469+O1469)+O1469*100/(N1469+O1469)</f>
        <v>39.325598069131473</v>
      </c>
      <c r="G1469" s="5">
        <f>N1469*General!$B$15/(N1469+O1469)</f>
        <v>3.0643637338822492E-2</v>
      </c>
      <c r="H1469" s="5">
        <f>(N1469+O1469)*(1/General!$B$20)*((F1469/100)-E1469*(C1469/100))*1000/B1469</f>
        <v>246.84080000307034</v>
      </c>
      <c r="I1469" s="5">
        <f>(N1469+O1469)*(1/General!$B$20)*((D1469/100)*E1469-(G1469/100))*1000/B1469</f>
        <v>135.48110166386635</v>
      </c>
      <c r="J1469" s="5">
        <f t="shared" si="23"/>
        <v>0.54886024377728948</v>
      </c>
      <c r="K1469" s="5">
        <f>MAX(Online_RAW!$L$2-Online_RAW!L1469,0)</f>
        <v>0</v>
      </c>
      <c r="L1469" s="5">
        <f>0.0039*(Online_RAW!M1469)</f>
        <v>77.056850000000125</v>
      </c>
      <c r="M1469" s="10">
        <f>Online_RAW!$N$2-Online_RAW!N1469</f>
        <v>215.94987980769019</v>
      </c>
      <c r="N1469" s="5">
        <f>Online_RAW!C1469*60</f>
        <v>137.86539130434778</v>
      </c>
      <c r="O1469" s="5">
        <f>MAX(0, Online_RAW!D1469*60)</f>
        <v>42.094173913043463</v>
      </c>
      <c r="P1469" s="5">
        <f>_xlfn.IFNA(VLOOKUP(A1469,Sampling!$D$7:$E$14,2,FALSE),0)</f>
        <v>0</v>
      </c>
      <c r="Q1469">
        <f>_xlfn.IFNA(VLOOKUP(A1469,Refill!$D$6:$G$8,2,FALSE),0)</f>
        <v>0</v>
      </c>
    </row>
    <row r="1470" spans="1:17" x14ac:dyDescent="0.25">
      <c r="A1470" s="5">
        <f>ROUND((Online_RAW!B1470-General!$B$10)*24,3)</f>
        <v>24.466999999999999</v>
      </c>
      <c r="B1470" s="5">
        <f>General!$B$12+Online_ANA!K1470/1000+Online_ANA!L1470/1000+Online_ANA!M1470/1000/General!$B$22-SUM($P$2:P1470)/1000/General!$B$24+SUM($Q$2:Q1470)/1000/General!$B$24</f>
        <v>1.3356434413902574</v>
      </c>
      <c r="C1470" s="5">
        <f>Online_RAW!K1470</f>
        <v>35.619999999999997</v>
      </c>
      <c r="D1470" s="5">
        <f>Online_RAW!J1470</f>
        <v>2.31</v>
      </c>
      <c r="E1470" s="5">
        <f>(1-F1470/100-G1470/100)/(1-C1470/100-D1470/100-General!$B$17/100)</f>
        <v>0.98246909526871273</v>
      </c>
      <c r="F1470" s="5">
        <f>N1470*General!$B$14/(N1470+O1470)+O1470*100/(N1470+O1470)</f>
        <v>39.412650405226678</v>
      </c>
      <c r="G1470" s="5">
        <f>N1470*General!$B$15/(N1470+O1470)</f>
        <v>3.0599671512511781E-2</v>
      </c>
      <c r="H1470" s="5">
        <f>(N1470+O1470)*(1/General!$B$20)*((F1470/100)-E1470*(C1470/100))*1000/B1470</f>
        <v>264.57936432230633</v>
      </c>
      <c r="I1470" s="5">
        <f>(N1470+O1470)*(1/General!$B$20)*((D1470/100)*E1470-(G1470/100))*1000/B1470</f>
        <v>134.1078118345645</v>
      </c>
      <c r="J1470" s="5">
        <f t="shared" si="23"/>
        <v>0.50687177428998775</v>
      </c>
      <c r="K1470" s="5">
        <f>MAX(Online_RAW!$L$2-Online_RAW!L1470,0)</f>
        <v>0</v>
      </c>
      <c r="L1470" s="5">
        <f>0.0039*(Online_RAW!M1470)</f>
        <v>77.056850000000125</v>
      </c>
      <c r="M1470" s="10">
        <f>Online_RAW!$N$2-Online_RAW!N1470</f>
        <v>216.45938461538026</v>
      </c>
      <c r="N1470" s="5">
        <f>Online_RAW!C1470*60</f>
        <v>137.17826086956541</v>
      </c>
      <c r="O1470" s="5">
        <f>MAX(0, Online_RAW!D1470*60)</f>
        <v>42.141652173913023</v>
      </c>
      <c r="P1470" s="5">
        <f>_xlfn.IFNA(VLOOKUP(A1470,Sampling!$D$7:$E$14,2,FALSE),0)</f>
        <v>0</v>
      </c>
      <c r="Q1470">
        <f>_xlfn.IFNA(VLOOKUP(A1470,Refill!$D$6:$G$8,2,FALSE),0)</f>
        <v>0</v>
      </c>
    </row>
    <row r="1471" spans="1:17" x14ac:dyDescent="0.25">
      <c r="A1471" s="5">
        <f>ROUND((Online_RAW!B1471-General!$B$10)*24,3)</f>
        <v>24.483000000000001</v>
      </c>
      <c r="B1471" s="5">
        <f>General!$B$12+Online_ANA!K1471/1000+Online_ANA!L1471/1000+Online_ANA!M1471/1000/General!$B$22-SUM($P$2:P1471)/1000/General!$B$24+SUM($Q$2:Q1471)/1000/General!$B$24</f>
        <v>1.3363093382027702</v>
      </c>
      <c r="C1471" s="5">
        <f>Online_RAW!K1471</f>
        <v>35.820833333333297</v>
      </c>
      <c r="D1471" s="5">
        <f>Online_RAW!J1471</f>
        <v>2.2999999999999998</v>
      </c>
      <c r="E1471" s="5">
        <f>(1-F1471/100-G1471/100)/(1-C1471/100-D1471/100-General!$B$17/100)</f>
        <v>0.98449095026914568</v>
      </c>
      <c r="F1471" s="5">
        <f>N1471*General!$B$14/(N1471+O1471)+O1471*100/(N1471+O1471)</f>
        <v>39.475934357724277</v>
      </c>
      <c r="G1471" s="5">
        <f>N1471*General!$B$15/(N1471+O1471)</f>
        <v>3.0567709920341274E-2</v>
      </c>
      <c r="H1471" s="5">
        <f>(N1471+O1471)*(1/General!$B$20)*((F1471/100)-E1471*(C1471/100))*1000/B1471</f>
        <v>252.7463887476743</v>
      </c>
      <c r="I1471" s="5">
        <f>(N1471+O1471)*(1/General!$B$20)*((D1471/100)*E1471-(G1471/100))*1000/B1471</f>
        <v>134.08271875564373</v>
      </c>
      <c r="J1471" s="5">
        <f t="shared" si="23"/>
        <v>0.53050300508745651</v>
      </c>
      <c r="K1471" s="5">
        <f>MAX(Online_RAW!$L$2-Online_RAW!L1471,0)</f>
        <v>0</v>
      </c>
      <c r="L1471" s="5">
        <f>0.0039*(Online_RAW!M1471)</f>
        <v>77.231699999999989</v>
      </c>
      <c r="M1471" s="10">
        <f>Online_RAW!$N$2-Online_RAW!N1471</f>
        <v>216.99462564101941</v>
      </c>
      <c r="N1471" s="5">
        <f>Online_RAW!C1471*60</f>
        <v>137.3932173913044</v>
      </c>
      <c r="O1471" s="5">
        <f>MAX(0, Online_RAW!D1471*60)</f>
        <v>42.39547826086956</v>
      </c>
      <c r="P1471" s="5">
        <f>_xlfn.IFNA(VLOOKUP(A1471,Sampling!$D$7:$E$14,2,FALSE),0)</f>
        <v>0</v>
      </c>
      <c r="Q1471">
        <f>_xlfn.IFNA(VLOOKUP(A1471,Refill!$D$6:$G$8,2,FALSE),0)</f>
        <v>0</v>
      </c>
    </row>
    <row r="1472" spans="1:17" x14ac:dyDescent="0.25">
      <c r="A1472" s="5">
        <f>ROUND((Online_RAW!B1472-General!$B$10)*24,3)</f>
        <v>24.5</v>
      </c>
      <c r="B1472" s="5">
        <f>General!$B$12+Online_ANA!K1472/1000+Online_ANA!L1472/1000+Online_ANA!M1472/1000/General!$B$22-SUM($P$2:P1472)/1000/General!$B$24+SUM($Q$2:Q1472)/1000/General!$B$24</f>
        <v>1.3369495482333578</v>
      </c>
      <c r="C1472" s="5">
        <f>Online_RAW!K1472</f>
        <v>36.01</v>
      </c>
      <c r="D1472" s="5">
        <f>Online_RAW!J1472</f>
        <v>2.3149999999999999</v>
      </c>
      <c r="E1472" s="5">
        <f>(1-F1472/100-G1472/100)/(1-C1472/100-D1472/100-General!$B$17/100)</f>
        <v>0.9860960636139412</v>
      </c>
      <c r="F1472" s="5">
        <f>N1472*General!$B$14/(N1472+O1472)+O1472*100/(N1472+O1472)</f>
        <v>39.578685642649589</v>
      </c>
      <c r="G1472" s="5">
        <f>N1472*General!$B$15/(N1472+O1472)</f>
        <v>3.0515815331995152E-2</v>
      </c>
      <c r="H1472" s="5">
        <f>(N1472+O1472)*(1/General!$B$20)*((F1472/100)-E1472*(C1472/100))*1000/B1472</f>
        <v>244.43408490293396</v>
      </c>
      <c r="I1472" s="5">
        <f>(N1472+O1472)*(1/General!$B$20)*((D1472/100)*E1472-(G1472/100))*1000/B1472</f>
        <v>135.28839589992219</v>
      </c>
      <c r="J1472" s="5">
        <f t="shared" si="23"/>
        <v>0.55347598496194139</v>
      </c>
      <c r="K1472" s="5">
        <f>MAX(Online_RAW!$L$2-Online_RAW!L1472,0)</f>
        <v>0</v>
      </c>
      <c r="L1472" s="5">
        <f>0.0039*(Online_RAW!M1472)</f>
        <v>77.409539999999993</v>
      </c>
      <c r="M1472" s="10">
        <f>Online_RAW!$N$2-Online_RAW!N1472</f>
        <v>217.49860897435974</v>
      </c>
      <c r="N1472" s="5">
        <f>Online_RAW!C1472*60</f>
        <v>137.32017391304339</v>
      </c>
      <c r="O1472" s="5">
        <f>MAX(0, Online_RAW!D1472*60)</f>
        <v>42.678521739130439</v>
      </c>
      <c r="P1472" s="5">
        <f>_xlfn.IFNA(VLOOKUP(A1472,Sampling!$D$7:$E$14,2,FALSE),0)</f>
        <v>0</v>
      </c>
      <c r="Q1472">
        <f>_xlfn.IFNA(VLOOKUP(A1472,Refill!$D$6:$G$8,2,FALSE),0)</f>
        <v>0</v>
      </c>
    </row>
    <row r="1473" spans="1:17" x14ac:dyDescent="0.25">
      <c r="A1473" s="5">
        <f>ROUND((Online_RAW!B1473-General!$B$10)*24,3)</f>
        <v>24.516999999999999</v>
      </c>
      <c r="B1473" s="5">
        <f>General!$B$12+Online_ANA!K1473/1000+Online_ANA!L1473/1000+Online_ANA!M1473/1000/General!$B$22-SUM($P$2:P1473)/1000/General!$B$24+SUM($Q$2:Q1473)/1000/General!$B$24</f>
        <v>1.3375485800987978</v>
      </c>
      <c r="C1473" s="5">
        <f>Online_RAW!K1473</f>
        <v>35.972857142857102</v>
      </c>
      <c r="D1473" s="5">
        <f>Online_RAW!J1473</f>
        <v>2.3149999999999999</v>
      </c>
      <c r="E1473" s="5">
        <f>(1-F1473/100-G1473/100)/(1-C1473/100-D1473/100-General!$B$17/100)</f>
        <v>0.98268094193771238</v>
      </c>
      <c r="F1473" s="5">
        <f>N1473*General!$B$14/(N1473+O1473)+O1473*100/(N1473+O1473)</f>
        <v>39.751423238518456</v>
      </c>
      <c r="G1473" s="5">
        <f>N1473*General!$B$15/(N1473+O1473)</f>
        <v>3.0428574121960376E-2</v>
      </c>
      <c r="H1473" s="5">
        <f>(N1473+O1473)*(1/General!$B$20)*((F1473/100)-E1473*(C1473/100))*1000/B1473</f>
        <v>264.08852234551216</v>
      </c>
      <c r="I1473" s="5">
        <f>(N1473+O1473)*(1/General!$B$20)*((D1473/100)*E1473-(G1473/100))*1000/B1473</f>
        <v>134.66540308891044</v>
      </c>
      <c r="J1473" s="5">
        <f t="shared" si="23"/>
        <v>0.50992523981305427</v>
      </c>
      <c r="K1473" s="5">
        <f>MAX(Online_RAW!$L$2-Online_RAW!L1473,0)</f>
        <v>0</v>
      </c>
      <c r="L1473" s="5">
        <f>0.0039*(Online_RAW!M1473)</f>
        <v>77.55149999999999</v>
      </c>
      <c r="M1473" s="10">
        <f>Online_RAW!$N$2-Online_RAW!N1473</f>
        <v>217.99681730768953</v>
      </c>
      <c r="N1473" s="5">
        <f>Online_RAW!C1473*60</f>
        <v>136.83313043478242</v>
      </c>
      <c r="O1473" s="5">
        <f>MAX(0, Online_RAW!D1473*60)</f>
        <v>43.041391304347798</v>
      </c>
      <c r="P1473" s="5">
        <f>_xlfn.IFNA(VLOOKUP(A1473,Sampling!$D$7:$E$14,2,FALSE),0)</f>
        <v>0</v>
      </c>
      <c r="Q1473">
        <f>_xlfn.IFNA(VLOOKUP(A1473,Refill!$D$6:$G$8,2,FALSE),0)</f>
        <v>0</v>
      </c>
    </row>
    <row r="1474" spans="1:17" x14ac:dyDescent="0.25">
      <c r="A1474" s="5">
        <f>ROUND((Online_RAW!B1474-General!$B$10)*24,3)</f>
        <v>24.533000000000001</v>
      </c>
      <c r="B1474" s="5">
        <f>General!$B$12+Online_ANA!K1474/1000+Online_ANA!L1474/1000+Online_ANA!M1474/1000/General!$B$22-SUM($P$2:P1474)/1000/General!$B$24+SUM($Q$2:Q1474)/1000/General!$B$24</f>
        <v>1.3381423157562933</v>
      </c>
      <c r="C1474" s="5">
        <f>Online_RAW!K1474</f>
        <v>36.102142857142901</v>
      </c>
      <c r="D1474" s="5">
        <f>Online_RAW!J1474</f>
        <v>2.31</v>
      </c>
      <c r="E1474" s="5">
        <f>(1-F1474/100-G1474/100)/(1-C1474/100-D1474/100-General!$B$17/100)</f>
        <v>0.98498811901553041</v>
      </c>
      <c r="F1474" s="5">
        <f>N1474*General!$B$14/(N1474+O1474)+O1474*100/(N1474+O1474)</f>
        <v>39.732451064898491</v>
      </c>
      <c r="G1474" s="5">
        <f>N1474*General!$B$15/(N1474+O1474)</f>
        <v>3.0438156027829046E-2</v>
      </c>
      <c r="H1474" s="5">
        <f>(N1474+O1474)*(1/General!$B$20)*((F1474/100)-E1474*(C1474/100))*1000/B1474</f>
        <v>251.41496600520458</v>
      </c>
      <c r="I1474" s="5">
        <f>(N1474+O1474)*(1/General!$B$20)*((D1474/100)*E1474-(G1474/100))*1000/B1474</f>
        <v>135.273515923963</v>
      </c>
      <c r="J1474" s="5">
        <f t="shared" si="23"/>
        <v>0.53804878076018225</v>
      </c>
      <c r="K1474" s="5">
        <f>MAX(Online_RAW!$L$2-Online_RAW!L1474,0)</f>
        <v>0</v>
      </c>
      <c r="L1474" s="5">
        <f>0.0039*(Online_RAW!M1474)</f>
        <v>77.669280000000001</v>
      </c>
      <c r="M1474" s="10">
        <f>Online_RAW!$N$2-Online_RAW!N1474</f>
        <v>218.51560897435957</v>
      </c>
      <c r="N1474" s="5">
        <f>Online_RAW!C1474*60</f>
        <v>137.53043478260881</v>
      </c>
      <c r="O1474" s="5">
        <f>MAX(0, Online_RAW!D1474*60)</f>
        <v>43.203818181818164</v>
      </c>
      <c r="P1474" s="5">
        <f>_xlfn.IFNA(VLOOKUP(A1474,Sampling!$D$7:$E$14,2,FALSE),0)</f>
        <v>0</v>
      </c>
      <c r="Q1474">
        <f>_xlfn.IFNA(VLOOKUP(A1474,Refill!$D$6:$G$8,2,FALSE),0)</f>
        <v>0</v>
      </c>
    </row>
    <row r="1475" spans="1:17" x14ac:dyDescent="0.25">
      <c r="A1475" s="5">
        <f>ROUND((Online_RAW!B1475-General!$B$10)*24,3)</f>
        <v>24.55</v>
      </c>
      <c r="B1475" s="5">
        <f>General!$B$12+Online_ANA!K1475/1000+Online_ANA!L1475/1000+Online_ANA!M1475/1000/General!$B$22-SUM($P$2:P1475)/1000/General!$B$24+SUM($Q$2:Q1475)/1000/General!$B$24</f>
        <v>1.3388165843801467</v>
      </c>
      <c r="C1475" s="5">
        <f>Online_RAW!K1475</f>
        <v>36.203000000000003</v>
      </c>
      <c r="D1475" s="5">
        <f>Online_RAW!J1475</f>
        <v>2.31</v>
      </c>
      <c r="E1475" s="5">
        <f>(1-F1475/100-G1475/100)/(1-C1475/100-D1475/100-General!$B$17/100)</f>
        <v>0.98946169922323512</v>
      </c>
      <c r="F1475" s="5">
        <f>N1475*General!$B$14/(N1475+O1475)+O1475*100/(N1475+O1475)</f>
        <v>39.558574993645571</v>
      </c>
      <c r="G1475" s="5">
        <f>N1475*General!$B$15/(N1475+O1475)</f>
        <v>3.0525972225431536E-2</v>
      </c>
      <c r="H1475" s="5">
        <f>(N1475+O1475)*(1/General!$B$20)*((F1475/100)-E1475*(C1475/100))*1000/B1475</f>
        <v>224.95415041716527</v>
      </c>
      <c r="I1475" s="5">
        <f>(N1475+O1475)*(1/General!$B$20)*((D1475/100)*E1475-(G1475/100))*1000/B1475</f>
        <v>135.74748193400308</v>
      </c>
      <c r="J1475" s="5">
        <f t="shared" si="23"/>
        <v>0.60344510951350194</v>
      </c>
      <c r="K1475" s="5">
        <f>MAX(Online_RAW!$L$2-Online_RAW!L1475,0)</f>
        <v>0</v>
      </c>
      <c r="L1475" s="5">
        <f>0.0039*(Online_RAW!M1475)</f>
        <v>77.875199999999992</v>
      </c>
      <c r="M1475" s="10">
        <f>Online_RAW!$N$2-Online_RAW!N1475</f>
        <v>219.02610897435989</v>
      </c>
      <c r="N1475" s="5">
        <f>Online_RAW!C1475*60</f>
        <v>137.85104347826098</v>
      </c>
      <c r="O1475" s="5">
        <f>MAX(0, Online_RAW!D1475*60)</f>
        <v>42.783391304347802</v>
      </c>
      <c r="P1475" s="5">
        <f>_xlfn.IFNA(VLOOKUP(A1475,Sampling!$D$7:$E$14,2,FALSE),0)</f>
        <v>0</v>
      </c>
      <c r="Q1475">
        <f>_xlfn.IFNA(VLOOKUP(A1475,Refill!$D$6:$G$8,2,FALSE),0)</f>
        <v>0</v>
      </c>
    </row>
    <row r="1476" spans="1:17" x14ac:dyDescent="0.25">
      <c r="A1476" s="5">
        <f>ROUND((Online_RAW!B1476-General!$B$10)*24,3)</f>
        <v>24.567</v>
      </c>
      <c r="B1476" s="5">
        <f>General!$B$12+Online_ANA!K1476/1000+Online_ANA!L1476/1000+Online_ANA!M1476/1000/General!$B$22-SUM($P$2:P1476)/1000/General!$B$24+SUM($Q$2:Q1476)/1000/General!$B$24</f>
        <v>1.3393242472829912</v>
      </c>
      <c r="C1476" s="5">
        <f>Online_RAW!K1476</f>
        <v>35.981818181818198</v>
      </c>
      <c r="D1476" s="5">
        <f>Online_RAW!J1476</f>
        <v>2.3250000000000002</v>
      </c>
      <c r="E1476" s="5">
        <f>(1-F1476/100-G1476/100)/(1-C1476/100-D1476/100-General!$B$17/100)</f>
        <v>0.98278824082011618</v>
      </c>
      <c r="F1476" s="5">
        <f>N1476*General!$B$14/(N1476+O1476)+O1476*100/(N1476+O1476)</f>
        <v>39.763488801803724</v>
      </c>
      <c r="G1476" s="5">
        <f>N1476*General!$B$15/(N1476+O1476)</f>
        <v>3.0422480403129434E-2</v>
      </c>
      <c r="H1476" s="5">
        <f>(N1476+O1476)*(1/General!$B$20)*((F1476/100)-E1476*(C1476/100))*1000/B1476</f>
        <v>264.20682502915366</v>
      </c>
      <c r="I1476" s="5">
        <f>(N1476+O1476)*(1/General!$B$20)*((D1476/100)*E1476-(G1476/100))*1000/B1476</f>
        <v>135.34941086851194</v>
      </c>
      <c r="J1476" s="5">
        <f t="shared" si="23"/>
        <v>0.51228582325069361</v>
      </c>
      <c r="K1476" s="5">
        <f>MAX(Online_RAW!$L$2-Online_RAW!L1476,0)</f>
        <v>0</v>
      </c>
      <c r="L1476" s="5">
        <f>0.0039*(Online_RAW!M1476)</f>
        <v>77.875199999999992</v>
      </c>
      <c r="M1476" s="10">
        <f>Online_RAW!$N$2-Online_RAW!N1476</f>
        <v>219.57946153846024</v>
      </c>
      <c r="N1476" s="5">
        <f>Online_RAW!C1476*60</f>
        <v>137.06742857142839</v>
      </c>
      <c r="O1476" s="5">
        <f>MAX(0, Online_RAW!D1476*60)</f>
        <v>43.15118181818184</v>
      </c>
      <c r="P1476" s="5">
        <f>_xlfn.IFNA(VLOOKUP(A1476,Sampling!$D$7:$E$14,2,FALSE),0)</f>
        <v>0</v>
      </c>
      <c r="Q1476">
        <f>_xlfn.IFNA(VLOOKUP(A1476,Refill!$D$6:$G$8,2,FALSE),0)</f>
        <v>0</v>
      </c>
    </row>
    <row r="1477" spans="1:17" x14ac:dyDescent="0.25">
      <c r="A1477" s="5">
        <f>ROUND((Online_RAW!B1477-General!$B$10)*24,3)</f>
        <v>24.582999999999998</v>
      </c>
      <c r="B1477" s="5">
        <f>General!$B$12+Online_ANA!K1477/1000+Online_ANA!L1477/1000+Online_ANA!M1477/1000/General!$B$22-SUM($P$2:P1477)/1000/General!$B$24+SUM($Q$2:Q1477)/1000/General!$B$24</f>
        <v>1.3398366378969633</v>
      </c>
      <c r="C1477" s="5">
        <f>Online_RAW!K1477</f>
        <v>35.9672727272727</v>
      </c>
      <c r="D1477" s="5">
        <f>Online_RAW!J1477</f>
        <v>2.33</v>
      </c>
      <c r="E1477" s="5">
        <f>(1-F1477/100-G1477/100)/(1-C1477/100-D1477/100-General!$B$17/100)</f>
        <v>0.98579496508908937</v>
      </c>
      <c r="F1477" s="5">
        <f>N1477*General!$B$14/(N1477+O1477)+O1477*100/(N1477+O1477)</f>
        <v>39.569787711399357</v>
      </c>
      <c r="G1477" s="5">
        <f>N1477*General!$B$15/(N1477+O1477)</f>
        <v>3.0520309236666994E-2</v>
      </c>
      <c r="H1477" s="5">
        <f>(N1477+O1477)*(1/General!$B$20)*((F1477/100)-E1477*(C1477/100))*1000/B1477</f>
        <v>245.75760700292463</v>
      </c>
      <c r="I1477" s="5">
        <f>(N1477+O1477)*(1/General!$B$20)*((D1477/100)*E1477-(G1477/100))*1000/B1477</f>
        <v>135.40534888352684</v>
      </c>
      <c r="J1477" s="5">
        <f t="shared" si="23"/>
        <v>0.55097113995708569</v>
      </c>
      <c r="K1477" s="5">
        <f>MAX(Online_RAW!$L$2-Online_RAW!L1477,0)</f>
        <v>0</v>
      </c>
      <c r="L1477" s="5">
        <f>0.0039*(Online_RAW!M1477)</f>
        <v>77.972700000000003</v>
      </c>
      <c r="M1477" s="10">
        <f>Online_RAW!$N$2-Online_RAW!N1477</f>
        <v>220.03169230768981</v>
      </c>
      <c r="N1477" s="5">
        <f>Online_RAW!C1477*60</f>
        <v>136.8998181818184</v>
      </c>
      <c r="O1477" s="5">
        <f>MAX(0, Online_RAW!D1477*60)</f>
        <v>42.521454545454546</v>
      </c>
      <c r="P1477" s="5">
        <f>_xlfn.IFNA(VLOOKUP(A1477,Sampling!$D$7:$E$14,2,FALSE),0)</f>
        <v>0</v>
      </c>
      <c r="Q1477">
        <f>_xlfn.IFNA(VLOOKUP(A1477,Refill!$D$6:$G$8,2,FALSE),0)</f>
        <v>0</v>
      </c>
    </row>
    <row r="1478" spans="1:17" x14ac:dyDescent="0.25">
      <c r="A1478" s="5">
        <f>ROUND((Online_RAW!B1478-General!$B$10)*24,3)</f>
        <v>24.6</v>
      </c>
      <c r="B1478" s="5">
        <f>General!$B$12+Online_ANA!K1478/1000+Online_ANA!L1478/1000+Online_ANA!M1478/1000/General!$B$22-SUM($P$2:P1478)/1000/General!$B$24+SUM($Q$2:Q1478)/1000/General!$B$24</f>
        <v>1.3405425865645006</v>
      </c>
      <c r="C1478" s="5">
        <f>Online_RAW!K1478</f>
        <v>36.075000000000003</v>
      </c>
      <c r="D1478" s="5">
        <f>Online_RAW!J1478</f>
        <v>2.34</v>
      </c>
      <c r="E1478" s="5">
        <f>(1-F1478/100-G1478/100)/(1-C1478/100-D1478/100-General!$B$17/100)</f>
        <v>0.98052988442427325</v>
      </c>
      <c r="F1478" s="5">
        <f>N1478*General!$B$14/(N1478+O1478)+O1478*100/(N1478+O1478)</f>
        <v>40.008035834383129</v>
      </c>
      <c r="G1478" s="5">
        <f>N1478*General!$B$15/(N1478+O1478)</f>
        <v>3.0298971800816608E-2</v>
      </c>
      <c r="H1478" s="5">
        <f>(N1478+O1478)*(1/General!$B$20)*((F1478/100)-E1478*(C1478/100))*1000/B1478</f>
        <v>278.25553060794886</v>
      </c>
      <c r="I1478" s="5">
        <f>(N1478+O1478)*(1/General!$B$20)*((D1478/100)*E1478-(G1478/100))*1000/B1478</f>
        <v>135.91210916789345</v>
      </c>
      <c r="J1478" s="5">
        <f t="shared" si="23"/>
        <v>0.48844351402807618</v>
      </c>
      <c r="K1478" s="5">
        <f>MAX(Online_RAW!$L$2-Online_RAW!L1478,0)</f>
        <v>0</v>
      </c>
      <c r="L1478" s="5">
        <f>0.0039*(Online_RAW!M1478)</f>
        <v>78.198342857142691</v>
      </c>
      <c r="M1478" s="10">
        <f>Online_RAW!$N$2-Online_RAW!N1478</f>
        <v>220.55522564102012</v>
      </c>
      <c r="N1478" s="5">
        <f>Online_RAW!C1478*60</f>
        <v>136.62260869565219</v>
      </c>
      <c r="O1478" s="5">
        <f>MAX(0, Online_RAW!D1478*60)</f>
        <v>43.743391304347803</v>
      </c>
      <c r="P1478" s="5">
        <f>_xlfn.IFNA(VLOOKUP(A1478,Sampling!$D$7:$E$14,2,FALSE),0)</f>
        <v>0</v>
      </c>
      <c r="Q1478">
        <f>_xlfn.IFNA(VLOOKUP(A1478,Refill!$D$6:$G$8,2,FALSE),0)</f>
        <v>0</v>
      </c>
    </row>
    <row r="1479" spans="1:17" x14ac:dyDescent="0.25">
      <c r="A1479" s="5">
        <f>ROUND((Online_RAW!B1479-General!$B$10)*24,3)</f>
        <v>24.617000000000001</v>
      </c>
      <c r="B1479" s="5">
        <f>General!$B$12+Online_ANA!K1479/1000+Online_ANA!L1479/1000+Online_ANA!M1479/1000/General!$B$22-SUM($P$2:P1479)/1000/General!$B$24+SUM($Q$2:Q1479)/1000/General!$B$24</f>
        <v>1.3411112322613166</v>
      </c>
      <c r="C1479" s="5">
        <f>Online_RAW!K1479</f>
        <v>36.252000000000002</v>
      </c>
      <c r="D1479" s="5">
        <f>Online_RAW!J1479</f>
        <v>2.335</v>
      </c>
      <c r="E1479" s="5">
        <f>(1-F1479/100-G1479/100)/(1-C1479/100-D1479/100-General!$B$17/100)</f>
        <v>0.98729311968992028</v>
      </c>
      <c r="F1479" s="5">
        <f>N1479*General!$B$14/(N1479+O1479)+O1479*100/(N1479+O1479)</f>
        <v>39.764139627106815</v>
      </c>
      <c r="G1479" s="5">
        <f>N1479*General!$B$15/(N1479+O1479)</f>
        <v>3.0422151703481407E-2</v>
      </c>
      <c r="H1479" s="5">
        <f>(N1479+O1479)*(1/General!$B$20)*((F1479/100)-E1479*(C1479/100))*1000/B1479</f>
        <v>238.04557393473144</v>
      </c>
      <c r="I1479" s="5">
        <f>(N1479+O1479)*(1/General!$B$20)*((D1479/100)*E1479-(G1479/100))*1000/B1479</f>
        <v>136.31017105337875</v>
      </c>
      <c r="J1479" s="5">
        <f t="shared" si="23"/>
        <v>0.57262216137970701</v>
      </c>
      <c r="K1479" s="5">
        <f>MAX(Online_RAW!$L$2-Online_RAW!L1479,0)</f>
        <v>0</v>
      </c>
      <c r="L1479" s="5">
        <f>0.0039*(Online_RAW!M1479)</f>
        <v>78.198342857142691</v>
      </c>
      <c r="M1479" s="10">
        <f>Online_RAW!$N$2-Online_RAW!N1479</f>
        <v>221.17504945054952</v>
      </c>
      <c r="N1479" s="5">
        <f>Online_RAW!C1479*60</f>
        <v>136.98678260869559</v>
      </c>
      <c r="O1479" s="5">
        <f>MAX(0, Online_RAW!D1479*60)</f>
        <v>43.127739130434776</v>
      </c>
      <c r="P1479" s="5">
        <f>_xlfn.IFNA(VLOOKUP(A1479,Sampling!$D$7:$E$14,2,FALSE),0)</f>
        <v>0</v>
      </c>
      <c r="Q1479">
        <f>_xlfn.IFNA(VLOOKUP(A1479,Refill!$D$6:$G$8,2,FALSE),0)</f>
        <v>0</v>
      </c>
    </row>
    <row r="1480" spans="1:17" x14ac:dyDescent="0.25">
      <c r="A1480" s="5">
        <f>ROUND((Online_RAW!B1480-General!$B$10)*24,3)</f>
        <v>24.632999999999999</v>
      </c>
      <c r="B1480" s="5">
        <f>General!$B$12+Online_ANA!K1480/1000+Online_ANA!L1480/1000+Online_ANA!M1480/1000/General!$B$22-SUM($P$2:P1480)/1000/General!$B$24+SUM($Q$2:Q1480)/1000/General!$B$24</f>
        <v>1.3418658103740277</v>
      </c>
      <c r="C1480" s="5">
        <f>Online_RAW!K1480</f>
        <v>36.254444444444403</v>
      </c>
      <c r="D1480" s="5">
        <f>Online_RAW!J1480</f>
        <v>2.335</v>
      </c>
      <c r="E1480" s="5">
        <f>(1-F1480/100-G1480/100)/(1-C1480/100-D1480/100-General!$B$17/100)</f>
        <v>0.98568916251198657</v>
      </c>
      <c r="F1480" s="5">
        <f>N1480*General!$B$14/(N1480+O1480)+O1480*100/(N1480+O1480)</f>
        <v>39.864409533106368</v>
      </c>
      <c r="G1480" s="5">
        <f>N1480*General!$B$15/(N1480+O1480)</f>
        <v>3.0371510336814969E-2</v>
      </c>
      <c r="H1480" s="5">
        <f>(N1480+O1480)*(1/General!$B$20)*((F1480/100)-E1480*(C1480/100))*1000/B1480</f>
        <v>246.89255271282562</v>
      </c>
      <c r="I1480" s="5">
        <f>(N1480+O1480)*(1/General!$B$20)*((D1480/100)*E1480-(G1480/100))*1000/B1480</f>
        <v>135.81330306972254</v>
      </c>
      <c r="J1480" s="5">
        <f t="shared" si="23"/>
        <v>0.55009072399074954</v>
      </c>
      <c r="K1480" s="5">
        <f>MAX(Online_RAW!$L$2-Online_RAW!L1480,0)</f>
        <v>0</v>
      </c>
      <c r="L1480" s="5">
        <f>0.0039*(Online_RAW!M1480)</f>
        <v>78.403649999999999</v>
      </c>
      <c r="M1480" s="10">
        <f>Online_RAW!$N$2-Online_RAW!N1480</f>
        <v>221.77375480769024</v>
      </c>
      <c r="N1480" s="5">
        <f>Online_RAW!C1480*60</f>
        <v>136.55869565217418</v>
      </c>
      <c r="O1480" s="5">
        <f>MAX(0, Online_RAW!D1480*60)</f>
        <v>43.292347826086981</v>
      </c>
      <c r="P1480" s="5">
        <f>_xlfn.IFNA(VLOOKUP(A1480,Sampling!$D$7:$E$14,2,FALSE),0)</f>
        <v>0</v>
      </c>
      <c r="Q1480">
        <f>_xlfn.IFNA(VLOOKUP(A1480,Refill!$D$6:$G$8,2,FALSE),0)</f>
        <v>0</v>
      </c>
    </row>
    <row r="1481" spans="1:17" x14ac:dyDescent="0.25">
      <c r="A1481" s="5">
        <f>ROUND((Online_RAW!B1481-General!$B$10)*24,3)</f>
        <v>24.65</v>
      </c>
      <c r="B1481" s="5">
        <f>General!$B$12+Online_ANA!K1481/1000+Online_ANA!L1481/1000+Online_ANA!M1481/1000/General!$B$22-SUM($P$2:P1481)/1000/General!$B$24+SUM($Q$2:Q1481)/1000/General!$B$24</f>
        <v>1.3424119201599629</v>
      </c>
      <c r="C1481" s="5">
        <f>Online_RAW!K1481</f>
        <v>36.2218181818182</v>
      </c>
      <c r="D1481" s="5">
        <f>Online_RAW!J1481</f>
        <v>2.3450000000000002</v>
      </c>
      <c r="E1481" s="5">
        <f>(1-F1481/100-G1481/100)/(1-C1481/100-D1481/100-General!$B$17/100)</f>
        <v>0.97836223813446899</v>
      </c>
      <c r="F1481" s="5">
        <f>N1481*General!$B$14/(N1481+O1481)+O1481*100/(N1481+O1481)</f>
        <v>40.289267619673673</v>
      </c>
      <c r="G1481" s="5">
        <f>N1481*General!$B$15/(N1481+O1481)</f>
        <v>3.0156935545619358E-2</v>
      </c>
      <c r="H1481" s="5">
        <f>(N1481+O1481)*(1/General!$B$20)*((F1481/100)-E1481*(C1481/100))*1000/B1481</f>
        <v>291.13649323483384</v>
      </c>
      <c r="I1481" s="5">
        <f>(N1481+O1481)*(1/General!$B$20)*((D1481/100)*E1481-(G1481/100))*1000/B1481</f>
        <v>135.87601192987717</v>
      </c>
      <c r="J1481" s="5">
        <f t="shared" si="23"/>
        <v>0.46670896671231837</v>
      </c>
      <c r="K1481" s="5">
        <f>MAX(Online_RAW!$L$2-Online_RAW!L1481,0)</f>
        <v>0</v>
      </c>
      <c r="L1481" s="5">
        <f>0.0039*(Online_RAW!M1481)</f>
        <v>78.522599999999997</v>
      </c>
      <c r="M1481" s="10">
        <f>Online_RAW!$N$2-Online_RAW!N1481</f>
        <v>222.23935897435967</v>
      </c>
      <c r="N1481" s="5">
        <f>Online_RAW!C1481*60</f>
        <v>136.13791304347802</v>
      </c>
      <c r="O1481" s="5">
        <f>MAX(0, Online_RAW!D1481*60)</f>
        <v>44.4346956521739</v>
      </c>
      <c r="P1481" s="5">
        <f>_xlfn.IFNA(VLOOKUP(A1481,Sampling!$D$7:$E$14,2,FALSE),0)</f>
        <v>0</v>
      </c>
      <c r="Q1481">
        <f>_xlfn.IFNA(VLOOKUP(A1481,Refill!$D$6:$G$8,2,FALSE),0)</f>
        <v>0</v>
      </c>
    </row>
    <row r="1482" spans="1:17" x14ac:dyDescent="0.25">
      <c r="A1482" s="5">
        <f>ROUND((Online_RAW!B1482-General!$B$10)*24,3)</f>
        <v>24.667000000000002</v>
      </c>
      <c r="B1482" s="5">
        <f>General!$B$12+Online_ANA!K1482/1000+Online_ANA!L1482/1000+Online_ANA!M1482/1000/General!$B$22-SUM($P$2:P1482)/1000/General!$B$24+SUM($Q$2:Q1482)/1000/General!$B$24</f>
        <v>1.3430976274906694</v>
      </c>
      <c r="C1482" s="5">
        <f>Online_RAW!K1482</f>
        <v>36.31</v>
      </c>
      <c r="D1482" s="5">
        <f>Online_RAW!J1482</f>
        <v>2.3540000000000001</v>
      </c>
      <c r="E1482" s="5">
        <f>(1-F1482/100-G1482/100)/(1-C1482/100-D1482/100-General!$B$17/100)</f>
        <v>0.98373187674237172</v>
      </c>
      <c r="F1482" s="5">
        <f>N1482*General!$B$14/(N1482+O1482)+O1482*100/(N1482+O1482)</f>
        <v>40.057200682958808</v>
      </c>
      <c r="G1482" s="5">
        <f>N1482*General!$B$15/(N1482+O1482)</f>
        <v>3.0274141069212727E-2</v>
      </c>
      <c r="H1482" s="5">
        <f>(N1482+O1482)*(1/General!$B$20)*((F1482/100)-E1482*(C1482/100))*1000/B1482</f>
        <v>259.45016683450359</v>
      </c>
      <c r="I1482" s="5">
        <f>(N1482+O1482)*(1/General!$B$20)*((D1482/100)*E1482-(G1482/100))*1000/B1482</f>
        <v>136.69192229956641</v>
      </c>
      <c r="J1482" s="5">
        <f t="shared" si="23"/>
        <v>0.52685231991682846</v>
      </c>
      <c r="K1482" s="5">
        <f>MAX(Online_RAW!$L$2-Online_RAW!L1482,0)</f>
        <v>0</v>
      </c>
      <c r="L1482" s="5">
        <f>0.0039*(Online_RAW!M1482)</f>
        <v>78.697319999999991</v>
      </c>
      <c r="M1482" s="10">
        <f>Online_RAW!$N$2-Online_RAW!N1482</f>
        <v>222.79633516482954</v>
      </c>
      <c r="N1482" s="5">
        <f>Online_RAW!C1482*60</f>
        <v>136.2741818181816</v>
      </c>
      <c r="O1482" s="5">
        <f>MAX(0, Online_RAW!D1482*60)</f>
        <v>43.779391304347797</v>
      </c>
      <c r="P1482" s="5">
        <f>_xlfn.IFNA(VLOOKUP(A1482,Sampling!$D$7:$E$14,2,FALSE),0)</f>
        <v>0</v>
      </c>
      <c r="Q1482">
        <f>_xlfn.IFNA(VLOOKUP(A1482,Refill!$D$6:$G$8,2,FALSE),0)</f>
        <v>0</v>
      </c>
    </row>
    <row r="1483" spans="1:17" x14ac:dyDescent="0.25">
      <c r="A1483" s="5">
        <f>ROUND((Online_RAW!B1483-General!$B$10)*24,3)</f>
        <v>24.683</v>
      </c>
      <c r="B1483" s="5">
        <f>General!$B$12+Online_ANA!K1483/1000+Online_ANA!L1483/1000+Online_ANA!M1483/1000/General!$B$22-SUM($P$2:P1483)/1000/General!$B$24+SUM($Q$2:Q1483)/1000/General!$B$24</f>
        <v>1.3437275380280276</v>
      </c>
      <c r="C1483" s="5">
        <f>Online_RAW!K1483</f>
        <v>36.354999999999997</v>
      </c>
      <c r="D1483" s="5">
        <f>Online_RAW!J1483</f>
        <v>2.36</v>
      </c>
      <c r="E1483" s="5">
        <f>(1-F1483/100-G1483/100)/(1-C1483/100-D1483/100-General!$B$17/100)</f>
        <v>0.98475796863548115</v>
      </c>
      <c r="F1483" s="5">
        <f>N1483*General!$B$14/(N1483+O1483)+O1483*100/(N1483+O1483)</f>
        <v>40.044924749106002</v>
      </c>
      <c r="G1483" s="5">
        <f>N1483*General!$B$15/(N1483+O1483)</f>
        <v>3.0280341035805045E-2</v>
      </c>
      <c r="H1483" s="5">
        <f>(N1483+O1483)*(1/General!$B$20)*((F1483/100)-E1483*(C1483/100))*1000/B1483</f>
        <v>253.65787990013757</v>
      </c>
      <c r="I1483" s="5">
        <f>(N1483+O1483)*(1/General!$B$20)*((D1483/100)*E1483-(G1483/100))*1000/B1483</f>
        <v>137.09252653484765</v>
      </c>
      <c r="J1483" s="5">
        <f t="shared" si="23"/>
        <v>0.5404623210949312</v>
      </c>
      <c r="K1483" s="5">
        <f>MAX(Online_RAW!$L$2-Online_RAW!L1483,0)</f>
        <v>0</v>
      </c>
      <c r="L1483" s="5">
        <f>0.0039*(Online_RAW!M1483)</f>
        <v>78.846299999999999</v>
      </c>
      <c r="M1483" s="10">
        <f>Online_RAW!$N$2-Online_RAW!N1483</f>
        <v>223.32054945055006</v>
      </c>
      <c r="N1483" s="5">
        <f>Online_RAW!C1483*60</f>
        <v>136.269714285714</v>
      </c>
      <c r="O1483" s="5">
        <f>MAX(0, Online_RAW!D1483*60)</f>
        <v>43.741090909090921</v>
      </c>
      <c r="P1483" s="5">
        <f>_xlfn.IFNA(VLOOKUP(A1483,Sampling!$D$7:$E$14,2,FALSE),0)</f>
        <v>0</v>
      </c>
      <c r="Q1483">
        <f>_xlfn.IFNA(VLOOKUP(A1483,Refill!$D$6:$G$8,2,FALSE),0)</f>
        <v>0</v>
      </c>
    </row>
    <row r="1484" spans="1:17" x14ac:dyDescent="0.25">
      <c r="A1484" s="5">
        <f>ROUND((Online_RAW!B1484-General!$B$10)*24,3)</f>
        <v>24.7</v>
      </c>
      <c r="B1484" s="5">
        <f>General!$B$12+Online_ANA!K1484/1000+Online_ANA!L1484/1000+Online_ANA!M1484/1000/General!$B$22-SUM($P$2:P1484)/1000/General!$B$24+SUM($Q$2:Q1484)/1000/General!$B$24</f>
        <v>1.3443799138602663</v>
      </c>
      <c r="C1484" s="5">
        <f>Online_RAW!K1484</f>
        <v>36.442</v>
      </c>
      <c r="D1484" s="5">
        <f>Online_RAW!J1484</f>
        <v>2.3540000000000001</v>
      </c>
      <c r="E1484" s="5">
        <f>(1-F1484/100-G1484/100)/(1-C1484/100-D1484/100-General!$B$17/100)</f>
        <v>0.98074985824782202</v>
      </c>
      <c r="F1484" s="5">
        <f>N1484*General!$B$14/(N1484+O1484)+O1484*100/(N1484+O1484)</f>
        <v>40.368431641518043</v>
      </c>
      <c r="G1484" s="5">
        <f>N1484*General!$B$15/(N1484+O1484)</f>
        <v>3.0116953716405027E-2</v>
      </c>
      <c r="H1484" s="5">
        <f>(N1484+O1484)*(1/General!$B$20)*((F1484/100)-E1484*(C1484/100))*1000/B1484</f>
        <v>276.01303103345765</v>
      </c>
      <c r="I1484" s="5">
        <f>(N1484+O1484)*(1/General!$B$20)*((D1484/100)*E1484-(G1484/100))*1000/B1484</f>
        <v>135.89497650081697</v>
      </c>
      <c r="J1484" s="5">
        <f t="shared" si="23"/>
        <v>0.49234985751214078</v>
      </c>
      <c r="K1484" s="5">
        <f>MAX(Online_RAW!$L$2-Online_RAW!L1484,0)</f>
        <v>0</v>
      </c>
      <c r="L1484" s="5">
        <f>0.0039*(Online_RAW!M1484)</f>
        <v>79.028819999999996</v>
      </c>
      <c r="M1484" s="10">
        <f>Online_RAW!$N$2-Online_RAW!N1484</f>
        <v>223.83269230769019</v>
      </c>
      <c r="N1484" s="5">
        <f>Online_RAW!C1484*60</f>
        <v>135.31121739130441</v>
      </c>
      <c r="O1484" s="5">
        <f>MAX(0, Online_RAW!D1484*60)</f>
        <v>44.403130434782582</v>
      </c>
      <c r="P1484" s="5">
        <f>_xlfn.IFNA(VLOOKUP(A1484,Sampling!$D$7:$E$14,2,FALSE),0)</f>
        <v>0</v>
      </c>
      <c r="Q1484">
        <f>_xlfn.IFNA(VLOOKUP(A1484,Refill!$D$6:$G$8,2,FALSE),0)</f>
        <v>0</v>
      </c>
    </row>
    <row r="1485" spans="1:17" x14ac:dyDescent="0.25">
      <c r="A1485" s="5">
        <f>ROUND((Online_RAW!B1485-General!$B$10)*24,3)</f>
        <v>24.716999999999999</v>
      </c>
      <c r="B1485" s="5">
        <f>General!$B$12+Online_ANA!K1485/1000+Online_ANA!L1485/1000+Online_ANA!M1485/1000/General!$B$22-SUM($P$2:P1485)/1000/General!$B$24+SUM($Q$2:Q1485)/1000/General!$B$24</f>
        <v>1.3448445354198986</v>
      </c>
      <c r="C1485" s="5">
        <f>Online_RAW!K1485</f>
        <v>36.576666666666704</v>
      </c>
      <c r="D1485" s="5">
        <f>Online_RAW!J1485</f>
        <v>2.3650000000000002</v>
      </c>
      <c r="E1485" s="5">
        <f>(1-F1485/100-G1485/100)/(1-C1485/100-D1485/100-General!$B$17/100)</f>
        <v>0.98815110712377119</v>
      </c>
      <c r="F1485" s="5">
        <f>N1485*General!$B$14/(N1485+O1485)+O1485*100/(N1485+O1485)</f>
        <v>40.062434202547031</v>
      </c>
      <c r="G1485" s="5">
        <f>N1485*General!$B$15/(N1485+O1485)</f>
        <v>3.02714978775015E-2</v>
      </c>
      <c r="H1485" s="5">
        <f>(N1485+O1485)*(1/General!$B$20)*((F1485/100)-E1485*(C1485/100))*1000/B1485</f>
        <v>233.88955102354811</v>
      </c>
      <c r="I1485" s="5">
        <f>(N1485+O1485)*(1/General!$B$20)*((D1485/100)*E1485-(G1485/100))*1000/B1485</f>
        <v>137.66070431305047</v>
      </c>
      <c r="J1485" s="5">
        <f t="shared" si="23"/>
        <v>0.58857141633997467</v>
      </c>
      <c r="K1485" s="5">
        <f>MAX(Online_RAW!$L$2-Online_RAW!L1485,0)</f>
        <v>0</v>
      </c>
      <c r="L1485" s="5">
        <f>0.0039*(Online_RAW!M1485)</f>
        <v>79.028819999999996</v>
      </c>
      <c r="M1485" s="10">
        <f>Online_RAW!$N$2-Online_RAW!N1485</f>
        <v>224.33912980768946</v>
      </c>
      <c r="N1485" s="5">
        <f>Online_RAW!C1485*60</f>
        <v>136.13918181818161</v>
      </c>
      <c r="O1485" s="5">
        <f>MAX(0, Online_RAW!D1485*60)</f>
        <v>43.751727272727301</v>
      </c>
      <c r="P1485" s="5">
        <f>_xlfn.IFNA(VLOOKUP(A1485,Sampling!$D$7:$E$14,2,FALSE),0)</f>
        <v>0</v>
      </c>
      <c r="Q1485">
        <f>_xlfn.IFNA(VLOOKUP(A1485,Refill!$D$6:$G$8,2,FALSE),0)</f>
        <v>0</v>
      </c>
    </row>
    <row r="1486" spans="1:17" x14ac:dyDescent="0.25">
      <c r="A1486" s="5">
        <f>ROUND((Online_RAW!B1486-General!$B$10)*24,3)</f>
        <v>24.733000000000001</v>
      </c>
      <c r="B1486" s="5">
        <f>General!$B$12+Online_ANA!K1486/1000+Online_ANA!L1486/1000+Online_ANA!M1486/1000/General!$B$22-SUM($P$2:P1486)/1000/General!$B$24+SUM($Q$2:Q1486)/1000/General!$B$24</f>
        <v>1.3455452636659908</v>
      </c>
      <c r="C1486" s="5">
        <f>Online_RAW!K1486</f>
        <v>36.515000000000001</v>
      </c>
      <c r="D1486" s="5">
        <f>Online_RAW!J1486</f>
        <v>2.375</v>
      </c>
      <c r="E1486" s="5">
        <f>(1-F1486/100-G1486/100)/(1-C1486/100-D1486/100-General!$B$17/100)</f>
        <v>0.98833715783082909</v>
      </c>
      <c r="F1486" s="5">
        <f>N1486*General!$B$14/(N1486+O1486)+O1486*100/(N1486+O1486)</f>
        <v>40.000059170138798</v>
      </c>
      <c r="G1486" s="5">
        <f>N1486*General!$B$15/(N1486+O1486)</f>
        <v>3.0303000419121817E-2</v>
      </c>
      <c r="H1486" s="5">
        <f>(N1486+O1486)*(1/General!$B$20)*((F1486/100)-E1486*(C1486/100))*1000/B1486</f>
        <v>233.26152692610725</v>
      </c>
      <c r="I1486" s="5">
        <f>(N1486+O1486)*(1/General!$B$20)*((D1486/100)*E1486-(G1486/100))*1000/B1486</f>
        <v>138.19391545340082</v>
      </c>
      <c r="J1486" s="5">
        <f t="shared" si="23"/>
        <v>0.59244195677917333</v>
      </c>
      <c r="K1486" s="5">
        <f>MAX(Online_RAW!$L$2-Online_RAW!L1486,0)</f>
        <v>0</v>
      </c>
      <c r="L1486" s="5">
        <f>0.0039*(Online_RAW!M1486)</f>
        <v>79.168049999999994</v>
      </c>
      <c r="M1486" s="10">
        <f>Online_RAW!$N$2-Online_RAW!N1486</f>
        <v>224.95116289592988</v>
      </c>
      <c r="N1486" s="5">
        <f>Online_RAW!C1486*60</f>
        <v>136.27199999999999</v>
      </c>
      <c r="O1486" s="5">
        <f>MAX(0, Online_RAW!D1486*60)</f>
        <v>43.607217391304339</v>
      </c>
      <c r="P1486" s="5">
        <f>_xlfn.IFNA(VLOOKUP(A1486,Sampling!$D$7:$E$14,2,FALSE),0)</f>
        <v>0</v>
      </c>
      <c r="Q1486">
        <f>_xlfn.IFNA(VLOOKUP(A1486,Refill!$D$6:$G$8,2,FALSE),0)</f>
        <v>0</v>
      </c>
    </row>
    <row r="1487" spans="1:17" x14ac:dyDescent="0.25">
      <c r="A1487" s="5">
        <f>ROUND((Online_RAW!B1487-General!$B$10)*24,3)</f>
        <v>24.75</v>
      </c>
      <c r="B1487" s="5">
        <f>General!$B$12+Online_ANA!K1487/1000+Online_ANA!L1487/1000+Online_ANA!M1487/1000/General!$B$22-SUM($P$2:P1487)/1000/General!$B$24+SUM($Q$2:Q1487)/1000/General!$B$24</f>
        <v>1.3462124077134767</v>
      </c>
      <c r="C1487" s="5">
        <f>Online_RAW!K1487</f>
        <v>36.384999999999998</v>
      </c>
      <c r="D1487" s="5">
        <f>Online_RAW!J1487</f>
        <v>2.375</v>
      </c>
      <c r="E1487" s="5">
        <f>(1-F1487/100-G1487/100)/(1-C1487/100-D1487/100-General!$B$17/100)</f>
        <v>0.9928269170396935</v>
      </c>
      <c r="F1487" s="5">
        <f>N1487*General!$B$14/(N1487+O1487)+O1487*100/(N1487+O1487)</f>
        <v>39.598362292732183</v>
      </c>
      <c r="G1487" s="5">
        <f>N1487*General!$B$15/(N1487+O1487)</f>
        <v>3.0505877629933242E-2</v>
      </c>
      <c r="H1487" s="5">
        <f>(N1487+O1487)*(1/General!$B$20)*((F1487/100)-E1487*(C1487/100))*1000/B1487</f>
        <v>207.25585382973196</v>
      </c>
      <c r="I1487" s="5">
        <f>(N1487+O1487)*(1/General!$B$20)*((D1487/100)*E1487-(G1487/100))*1000/B1487</f>
        <v>138.83996226775645</v>
      </c>
      <c r="J1487" s="5">
        <f t="shared" si="23"/>
        <v>0.66989645745696724</v>
      </c>
      <c r="K1487" s="5">
        <f>MAX(Online_RAW!$L$2-Online_RAW!L1487,0)</f>
        <v>0</v>
      </c>
      <c r="L1487" s="5">
        <f>0.0039*(Online_RAW!M1487)</f>
        <v>79.343939999999989</v>
      </c>
      <c r="M1487" s="10">
        <f>Online_RAW!$N$2-Online_RAW!N1487</f>
        <v>225.4866298076895</v>
      </c>
      <c r="N1487" s="5">
        <f>Online_RAW!C1487*60</f>
        <v>137.27426086956538</v>
      </c>
      <c r="O1487" s="5">
        <f>MAX(0, Online_RAW!D1487*60)</f>
        <v>42.722869565217366</v>
      </c>
      <c r="P1487" s="5">
        <f>_xlfn.IFNA(VLOOKUP(A1487,Sampling!$D$7:$E$14,2,FALSE),0)</f>
        <v>0</v>
      </c>
      <c r="Q1487">
        <f>_xlfn.IFNA(VLOOKUP(A1487,Refill!$D$6:$G$8,2,FALSE),0)</f>
        <v>0</v>
      </c>
    </row>
    <row r="1488" spans="1:17" x14ac:dyDescent="0.25">
      <c r="A1488" s="5">
        <f>ROUND((Online_RAW!B1488-General!$B$10)*24,3)</f>
        <v>24.766999999999999</v>
      </c>
      <c r="B1488" s="5">
        <f>General!$B$12+Online_ANA!K1488/1000+Online_ANA!L1488/1000+Online_ANA!M1488/1000/General!$B$22-SUM($P$2:P1488)/1000/General!$B$24+SUM($Q$2:Q1488)/1000/General!$B$24</f>
        <v>1.3468327516584313</v>
      </c>
      <c r="C1488" s="5">
        <f>Online_RAW!K1488</f>
        <v>36.193846153846202</v>
      </c>
      <c r="D1488" s="5">
        <f>Online_RAW!J1488</f>
        <v>2.375</v>
      </c>
      <c r="E1488" s="5">
        <f>(1-F1488/100-G1488/100)/(1-C1488/100-D1488/100-General!$B$17/100)</f>
        <v>0.98221685801774172</v>
      </c>
      <c r="F1488" s="5">
        <f>N1488*General!$B$14/(N1488+O1488)+O1488*100/(N1488+O1488)</f>
        <v>40.056008020352238</v>
      </c>
      <c r="G1488" s="5">
        <f>N1488*General!$B$15/(N1488+O1488)</f>
        <v>3.0274743424064526E-2</v>
      </c>
      <c r="H1488" s="5">
        <f>(N1488+O1488)*(1/General!$B$20)*((F1488/100)-E1488*(C1488/100))*1000/B1488</f>
        <v>268.7603129567031</v>
      </c>
      <c r="I1488" s="5">
        <f>(N1488+O1488)*(1/General!$B$20)*((D1488/100)*E1488-(G1488/100))*1000/B1488</f>
        <v>137.3380340580066</v>
      </c>
      <c r="J1488" s="5">
        <f t="shared" si="23"/>
        <v>0.51100563378243857</v>
      </c>
      <c r="K1488" s="5">
        <f>MAX(Online_RAW!$L$2-Online_RAW!L1488,0)</f>
        <v>0</v>
      </c>
      <c r="L1488" s="5">
        <f>0.0039*(Online_RAW!M1488)</f>
        <v>79.489800000000002</v>
      </c>
      <c r="M1488" s="10">
        <f>Online_RAW!$N$2-Online_RAW!N1488</f>
        <v>226.00381730769004</v>
      </c>
      <c r="N1488" s="5">
        <f>Online_RAW!C1488*60</f>
        <v>136.28452173913021</v>
      </c>
      <c r="O1488" s="5">
        <f>MAX(0, Online_RAW!D1488*60)</f>
        <v>43.77913043478258</v>
      </c>
      <c r="P1488" s="5">
        <f>_xlfn.IFNA(VLOOKUP(A1488,Sampling!$D$7:$E$14,2,FALSE),0)</f>
        <v>0</v>
      </c>
      <c r="Q1488">
        <f>_xlfn.IFNA(VLOOKUP(A1488,Refill!$D$6:$G$8,2,FALSE),0)</f>
        <v>0</v>
      </c>
    </row>
    <row r="1489" spans="1:17" x14ac:dyDescent="0.25">
      <c r="A1489" s="5">
        <f>ROUND((Online_RAW!B1489-General!$B$10)*24,3)</f>
        <v>24.783000000000001</v>
      </c>
      <c r="B1489" s="5">
        <f>General!$B$12+Online_ANA!K1489/1000+Online_ANA!L1489/1000+Online_ANA!M1489/1000/General!$B$22-SUM($P$2:P1489)/1000/General!$B$24+SUM($Q$2:Q1489)/1000/General!$B$24</f>
        <v>1.3475724500070552</v>
      </c>
      <c r="C1489" s="5">
        <f>Online_RAW!K1489</f>
        <v>36.11</v>
      </c>
      <c r="D1489" s="5">
        <f>Online_RAW!J1489</f>
        <v>2.3849999999999998</v>
      </c>
      <c r="E1489" s="5">
        <f>(1-F1489/100-G1489/100)/(1-C1489/100-D1489/100-General!$B$17/100)</f>
        <v>0.9730695993003653</v>
      </c>
      <c r="F1489" s="5">
        <f>N1489*General!$B$14/(N1489+O1489)+O1489*100/(N1489+O1489)</f>
        <v>40.542364916869701</v>
      </c>
      <c r="G1489" s="5">
        <f>N1489*General!$B$15/(N1489+O1489)</f>
        <v>3.0029108627843585E-2</v>
      </c>
      <c r="H1489" s="5">
        <f>(N1489+O1489)*(1/General!$B$20)*((F1489/100)-E1489*(C1489/100))*1000/B1489</f>
        <v>322.65584460089417</v>
      </c>
      <c r="I1489" s="5">
        <f>(N1489+O1489)*(1/General!$B$20)*((D1489/100)*E1489-(G1489/100))*1000/B1489</f>
        <v>136.7522003159863</v>
      </c>
      <c r="J1489" s="5">
        <f t="shared" si="23"/>
        <v>0.42383301776275129</v>
      </c>
      <c r="K1489" s="5">
        <f>MAX(Online_RAW!$L$2-Online_RAW!L1489,0)</f>
        <v>0</v>
      </c>
      <c r="L1489" s="5">
        <f>0.0039*(Online_RAW!M1489)</f>
        <v>79.669979999999995</v>
      </c>
      <c r="M1489" s="10">
        <f>Online_RAW!$N$2-Online_RAW!N1489</f>
        <v>226.61369230769014</v>
      </c>
      <c r="N1489" s="5">
        <f>Online_RAW!C1489*60</f>
        <v>135.36678260869562</v>
      </c>
      <c r="O1489" s="5">
        <f>MAX(0, Online_RAW!D1489*60)</f>
        <v>44.947304347826098</v>
      </c>
      <c r="P1489" s="5">
        <f>_xlfn.IFNA(VLOOKUP(A1489,Sampling!$D$7:$E$14,2,FALSE),0)</f>
        <v>0</v>
      </c>
      <c r="Q1489">
        <f>_xlfn.IFNA(VLOOKUP(A1489,Refill!$D$6:$G$8,2,FALSE),0)</f>
        <v>0</v>
      </c>
    </row>
    <row r="1490" spans="1:17" x14ac:dyDescent="0.25">
      <c r="A1490" s="5">
        <f>ROUND((Online_RAW!B1490-General!$B$10)*24,3)</f>
        <v>24.8</v>
      </c>
      <c r="B1490" s="5">
        <f>General!$B$12+Online_ANA!K1490/1000+Online_ANA!L1490/1000+Online_ANA!M1490/1000/General!$B$22-SUM($P$2:P1490)/1000/General!$B$24+SUM($Q$2:Q1490)/1000/General!$B$24</f>
        <v>1.3481189841558805</v>
      </c>
      <c r="C1490" s="5">
        <f>Online_RAW!K1490</f>
        <v>36.304545454545497</v>
      </c>
      <c r="D1490" s="5">
        <f>Online_RAW!J1490</f>
        <v>2.4</v>
      </c>
      <c r="E1490" s="5">
        <f>(1-F1490/100-G1490/100)/(1-C1490/100-D1490/100-General!$B$17/100)</f>
        <v>0.97698339615695817</v>
      </c>
      <c r="F1490" s="5">
        <f>N1490*General!$B$14/(N1490+O1490)+O1490*100/(N1490+O1490)</f>
        <v>40.508045407744348</v>
      </c>
      <c r="G1490" s="5">
        <f>N1490*General!$B$15/(N1490+O1490)</f>
        <v>3.004644171326043E-2</v>
      </c>
      <c r="H1490" s="5">
        <f>(N1490+O1490)*(1/General!$B$20)*((F1490/100)-E1490*(C1490/100))*1000/B1490</f>
        <v>300.41399107737129</v>
      </c>
      <c r="I1490" s="5">
        <f>(N1490+O1490)*(1/General!$B$20)*((D1490/100)*E1490-(G1490/100))*1000/B1490</f>
        <v>137.99515331229037</v>
      </c>
      <c r="J1490" s="5">
        <f t="shared" si="23"/>
        <v>0.4593499550982959</v>
      </c>
      <c r="K1490" s="5">
        <f>MAX(Online_RAW!$L$2-Online_RAW!L1490,0)</f>
        <v>0</v>
      </c>
      <c r="L1490" s="5">
        <f>0.0039*(Online_RAW!M1490)</f>
        <v>79.669979999999995</v>
      </c>
      <c r="M1490" s="10">
        <f>Online_RAW!$N$2-Online_RAW!N1490</f>
        <v>227.20941452990974</v>
      </c>
      <c r="N1490" s="5">
        <f>Online_RAW!C1490*60</f>
        <v>135.3153913043478</v>
      </c>
      <c r="O1490" s="5">
        <f>MAX(0, Online_RAW!D1490*60)</f>
        <v>44.826260869565225</v>
      </c>
      <c r="P1490" s="5">
        <f>_xlfn.IFNA(VLOOKUP(A1490,Sampling!$D$7:$E$14,2,FALSE),0)</f>
        <v>0</v>
      </c>
      <c r="Q1490">
        <f>_xlfn.IFNA(VLOOKUP(A1490,Refill!$D$6:$G$8,2,FALSE),0)</f>
        <v>0</v>
      </c>
    </row>
    <row r="1491" spans="1:17" x14ac:dyDescent="0.25">
      <c r="A1491" s="5">
        <f>ROUND((Online_RAW!B1491-General!$B$10)*24,3)</f>
        <v>24.817</v>
      </c>
      <c r="B1491" s="5">
        <f>General!$B$12+Online_ANA!K1491/1000+Online_ANA!L1491/1000+Online_ANA!M1491/1000/General!$B$22-SUM($P$2:P1491)/1000/General!$B$24+SUM($Q$2:Q1491)/1000/General!$B$24</f>
        <v>1.348995750347816</v>
      </c>
      <c r="C1491" s="5">
        <f>Online_RAW!K1491</f>
        <v>36.723333333333301</v>
      </c>
      <c r="D1491" s="5">
        <f>Online_RAW!J1491</f>
        <v>2.39</v>
      </c>
      <c r="E1491" s="5">
        <f>(1-F1491/100-G1491/100)/(1-C1491/100-D1491/100-General!$B$17/100)</f>
        <v>0.99567308744270677</v>
      </c>
      <c r="F1491" s="5">
        <f>N1491*General!$B$14/(N1491+O1491)+O1491*100/(N1491+O1491)</f>
        <v>39.777189140777736</v>
      </c>
      <c r="G1491" s="5">
        <f>N1491*General!$B$15/(N1491+O1491)</f>
        <v>3.0415561040011245E-2</v>
      </c>
      <c r="H1491" s="5">
        <f>(N1491+O1491)*(1/General!$B$20)*((F1491/100)-E1491*(C1491/100))*1000/B1491</f>
        <v>191.26680460843042</v>
      </c>
      <c r="I1491" s="5">
        <f>(N1491+O1491)*(1/General!$B$20)*((D1491/100)*E1491-(G1491/100))*1000/B1491</f>
        <v>139.85887501517911</v>
      </c>
      <c r="J1491" s="5">
        <f t="shared" si="23"/>
        <v>0.73122398474478711</v>
      </c>
      <c r="K1491" s="5">
        <f>MAX(Online_RAW!$L$2-Online_RAW!L1491,0)</f>
        <v>0</v>
      </c>
      <c r="L1491" s="5">
        <f>0.0039*(Online_RAW!M1491)</f>
        <v>79.938299999999998</v>
      </c>
      <c r="M1491" s="10">
        <f>Online_RAW!$N$2-Online_RAW!N1491</f>
        <v>227.87262087911949</v>
      </c>
      <c r="N1491" s="5">
        <f>Online_RAW!C1491*60</f>
        <v>136.8761739130434</v>
      </c>
      <c r="O1491" s="5">
        <f>MAX(0, Online_RAW!D1491*60)</f>
        <v>43.131913043478242</v>
      </c>
      <c r="P1491" s="5">
        <f>_xlfn.IFNA(VLOOKUP(A1491,Sampling!$D$7:$E$14,2,FALSE),0)</f>
        <v>0</v>
      </c>
      <c r="Q1491">
        <f>_xlfn.IFNA(VLOOKUP(A1491,Refill!$D$6:$G$8,2,FALSE),0)</f>
        <v>0</v>
      </c>
    </row>
    <row r="1492" spans="1:17" x14ac:dyDescent="0.25">
      <c r="A1492" s="5">
        <f>ROUND((Online_RAW!B1492-General!$B$10)*24,3)</f>
        <v>24.832999999999998</v>
      </c>
      <c r="B1492" s="5">
        <f>General!$B$12+Online_ANA!K1492/1000+Online_ANA!L1492/1000+Online_ANA!M1492/1000/General!$B$22-SUM($P$2:P1492)/1000/General!$B$24+SUM($Q$2:Q1492)/1000/General!$B$24</f>
        <v>1.3496491883556787</v>
      </c>
      <c r="C1492" s="5">
        <f>Online_RAW!K1492</f>
        <v>36.400909090909103</v>
      </c>
      <c r="D1492" s="5">
        <f>Online_RAW!J1492</f>
        <v>2.4</v>
      </c>
      <c r="E1492" s="5">
        <f>(1-F1492/100-G1492/100)/(1-C1492/100-D1492/100-General!$B$17/100)</f>
        <v>0.97762678512501877</v>
      </c>
      <c r="F1492" s="5">
        <f>N1492*General!$B$14/(N1492+O1492)+O1492*100/(N1492+O1492)</f>
        <v>40.563122466672425</v>
      </c>
      <c r="G1492" s="5">
        <f>N1492*General!$B$15/(N1492+O1492)</f>
        <v>3.0018625016832116E-2</v>
      </c>
      <c r="H1492" s="5">
        <f>(N1492+O1492)*(1/General!$B$20)*((F1492/100)-E1492*(C1492/100))*1000/B1492</f>
        <v>296.54052590666839</v>
      </c>
      <c r="I1492" s="5">
        <f>(N1492+O1492)*(1/General!$B$20)*((D1492/100)*E1492-(G1492/100))*1000/B1492</f>
        <v>138.01992957916266</v>
      </c>
      <c r="J1492" s="5">
        <f t="shared" si="23"/>
        <v>0.46543361706521802</v>
      </c>
      <c r="K1492" s="5">
        <f>MAX(Online_RAW!$L$2-Online_RAW!L1492,0)</f>
        <v>0</v>
      </c>
      <c r="L1492" s="5">
        <f>0.0039*(Online_RAW!M1492)</f>
        <v>80.137199999999993</v>
      </c>
      <c r="M1492" s="10">
        <f>Online_RAW!$N$2-Online_RAW!N1492</f>
        <v>228.36806730768967</v>
      </c>
      <c r="N1492" s="5">
        <f>Online_RAW!C1492*60</f>
        <v>135.27600000000001</v>
      </c>
      <c r="O1492" s="5">
        <f>MAX(0, Online_RAW!D1492*60)</f>
        <v>44.980090909090919</v>
      </c>
      <c r="P1492" s="5">
        <f>_xlfn.IFNA(VLOOKUP(A1492,Sampling!$D$7:$E$14,2,FALSE),0)</f>
        <v>0</v>
      </c>
      <c r="Q1492">
        <f>_xlfn.IFNA(VLOOKUP(A1492,Refill!$D$6:$G$8,2,FALSE),0)</f>
        <v>0</v>
      </c>
    </row>
    <row r="1493" spans="1:17" x14ac:dyDescent="0.25">
      <c r="A1493" s="5">
        <f>ROUND((Online_RAW!B1493-General!$B$10)*24,3)</f>
        <v>24.85</v>
      </c>
      <c r="B1493" s="5">
        <f>General!$B$12+Online_ANA!K1493/1000+Online_ANA!L1493/1000+Online_ANA!M1493/1000/General!$B$22-SUM($P$2:P1493)/1000/General!$B$24+SUM($Q$2:Q1493)/1000/General!$B$24</f>
        <v>1.3501711684780002</v>
      </c>
      <c r="C1493" s="5">
        <f>Online_RAW!K1493</f>
        <v>36.439090909090901</v>
      </c>
      <c r="D1493" s="5">
        <f>Online_RAW!J1493</f>
        <v>2.39</v>
      </c>
      <c r="E1493" s="5">
        <f>(1-F1493/100-G1493/100)/(1-C1493/100-D1493/100-General!$B$17/100)</f>
        <v>0.98908664989197936</v>
      </c>
      <c r="F1493" s="5">
        <f>N1493*General!$B$14/(N1493+O1493)+O1493*100/(N1493+O1493)</f>
        <v>39.894284219363868</v>
      </c>
      <c r="G1493" s="5">
        <f>N1493*General!$B$15/(N1493+O1493)</f>
        <v>3.0356422111432392E-2</v>
      </c>
      <c r="H1493" s="5">
        <f>(N1493+O1493)*(1/General!$B$20)*((F1493/100)-E1493*(C1493/100))*1000/B1493</f>
        <v>229.06339738055607</v>
      </c>
      <c r="I1493" s="5">
        <f>(N1493+O1493)*(1/General!$B$20)*((D1493/100)*E1493-(G1493/100))*1000/B1493</f>
        <v>138.73655449664139</v>
      </c>
      <c r="J1493" s="5">
        <f t="shared" si="23"/>
        <v>0.60566880646649301</v>
      </c>
      <c r="K1493" s="5">
        <f>MAX(Online_RAW!$L$2-Online_RAW!L1493,0)</f>
        <v>0</v>
      </c>
      <c r="L1493" s="5">
        <f>0.0039*(Online_RAW!M1493)</f>
        <v>80.137199999999993</v>
      </c>
      <c r="M1493" s="10">
        <f>Online_RAW!$N$2-Online_RAW!N1493</f>
        <v>228.93702564102023</v>
      </c>
      <c r="N1493" s="5">
        <f>Online_RAW!C1493*60</f>
        <v>136.54336363636381</v>
      </c>
      <c r="O1493" s="5">
        <f>MAX(0, Online_RAW!D1493*60)</f>
        <v>43.376869565217419</v>
      </c>
      <c r="P1493" s="5">
        <f>_xlfn.IFNA(VLOOKUP(A1493,Sampling!$D$7:$E$14,2,FALSE),0)</f>
        <v>0</v>
      </c>
      <c r="Q1493">
        <f>_xlfn.IFNA(VLOOKUP(A1493,Refill!$D$6:$G$8,2,FALSE),0)</f>
        <v>0</v>
      </c>
    </row>
    <row r="1494" spans="1:17" x14ac:dyDescent="0.25">
      <c r="A1494" s="5">
        <f>ROUND((Online_RAW!B1494-General!$B$10)*24,3)</f>
        <v>24.867000000000001</v>
      </c>
      <c r="B1494" s="5">
        <f>General!$B$12+Online_ANA!K1494/1000+Online_ANA!L1494/1000+Online_ANA!M1494/1000/General!$B$22-SUM($P$2:P1494)/1000/General!$B$24+SUM($Q$2:Q1494)/1000/General!$B$24</f>
        <v>1.3508213440131747</v>
      </c>
      <c r="C1494" s="5">
        <f>Online_RAW!K1494</f>
        <v>36.407499999999999</v>
      </c>
      <c r="D1494" s="5">
        <f>Online_RAW!J1494</f>
        <v>2.4049999999999998</v>
      </c>
      <c r="E1494" s="5">
        <f>(1-F1494/100-G1494/100)/(1-C1494/100-D1494/100-General!$B$17/100)</f>
        <v>0.98782064895719168</v>
      </c>
      <c r="F1494" s="5">
        <f>N1494*General!$B$14/(N1494+O1494)+O1494*100/(N1494+O1494)</f>
        <v>39.954820589928325</v>
      </c>
      <c r="G1494" s="5">
        <f>N1494*General!$B$15/(N1494+O1494)</f>
        <v>3.032584818690489E-2</v>
      </c>
      <c r="H1494" s="5">
        <f>(N1494+O1494)*(1/General!$B$20)*((F1494/100)-E1494*(C1494/100))*1000/B1494</f>
        <v>237.14028837713479</v>
      </c>
      <c r="I1494" s="5">
        <f>(N1494+O1494)*(1/General!$B$20)*((D1494/100)*E1494-(G1494/100))*1000/B1494</f>
        <v>139.36881703617934</v>
      </c>
      <c r="J1494" s="5">
        <f t="shared" si="23"/>
        <v>0.58770619699397042</v>
      </c>
      <c r="K1494" s="5">
        <f>MAX(Online_RAW!$L$2-Online_RAW!L1494,0)</f>
        <v>0</v>
      </c>
      <c r="L1494" s="5">
        <f>0.0039*(Online_RAW!M1494)</f>
        <v>80.233400000000131</v>
      </c>
      <c r="M1494" s="10">
        <f>Online_RAW!$N$2-Online_RAW!N1494</f>
        <v>229.54085897436016</v>
      </c>
      <c r="N1494" s="5">
        <f>Online_RAW!C1494*60</f>
        <v>136.40243478260879</v>
      </c>
      <c r="O1494" s="5">
        <f>MAX(0, Online_RAW!D1494*60)</f>
        <v>43.5133043478261</v>
      </c>
      <c r="P1494" s="5">
        <f>_xlfn.IFNA(VLOOKUP(A1494,Sampling!$D$7:$E$14,2,FALSE),0)</f>
        <v>0</v>
      </c>
      <c r="Q1494">
        <f>_xlfn.IFNA(VLOOKUP(A1494,Refill!$D$6:$G$8,2,FALSE),0)</f>
        <v>0</v>
      </c>
    </row>
    <row r="1495" spans="1:17" x14ac:dyDescent="0.25">
      <c r="A1495" s="5">
        <f>ROUND((Online_RAW!B1495-General!$B$10)*24,3)</f>
        <v>24.882999999999999</v>
      </c>
      <c r="B1495" s="5">
        <f>General!$B$12+Online_ANA!K1495/1000+Online_ANA!L1495/1000+Online_ANA!M1495/1000/General!$B$22-SUM($P$2:P1495)/1000/General!$B$24+SUM($Q$2:Q1495)/1000/General!$B$24</f>
        <v>1.3514118659315408</v>
      </c>
      <c r="C1495" s="5">
        <f>Online_RAW!K1495</f>
        <v>36.134</v>
      </c>
      <c r="D1495" s="5">
        <f>Online_RAW!J1495</f>
        <v>2.4049999999999998</v>
      </c>
      <c r="E1495" s="5">
        <f>(1-F1495/100-G1495/100)/(1-C1495/100-D1495/100-General!$B$17/100)</f>
        <v>0.97562301099743354</v>
      </c>
      <c r="F1495" s="5">
        <f>N1495*General!$B$14/(N1495+O1495)+O1495*100/(N1495+O1495)</f>
        <v>40.429292477232352</v>
      </c>
      <c r="G1495" s="5">
        <f>N1495*General!$B$15/(N1495+O1495)</f>
        <v>3.0086215920589722E-2</v>
      </c>
      <c r="H1495" s="5">
        <f>(N1495+O1495)*(1/General!$B$20)*((F1495/100)-E1495*(C1495/100))*1000/B1495</f>
        <v>307.19694022742533</v>
      </c>
      <c r="I1495" s="5">
        <f>(N1495+O1495)*(1/General!$B$20)*((D1495/100)*E1495-(G1495/100))*1000/B1495</f>
        <v>137.4687721260087</v>
      </c>
      <c r="J1495" s="5">
        <f t="shared" si="23"/>
        <v>0.44749394972566214</v>
      </c>
      <c r="K1495" s="5">
        <f>MAX(Online_RAW!$L$2-Online_RAW!L1495,0)</f>
        <v>0</v>
      </c>
      <c r="L1495" s="5">
        <f>0.0039*(Online_RAW!M1495)</f>
        <v>80.385824999999997</v>
      </c>
      <c r="M1495" s="10">
        <f>Online_RAW!$N$2-Online_RAW!N1495</f>
        <v>230.01838461537955</v>
      </c>
      <c r="N1495" s="5">
        <f>Online_RAW!C1495*60</f>
        <v>135.21545454545461</v>
      </c>
      <c r="O1495" s="5">
        <f>MAX(0, Online_RAW!D1495*60)</f>
        <v>44.555181818181836</v>
      </c>
      <c r="P1495" s="5">
        <f>_xlfn.IFNA(VLOOKUP(A1495,Sampling!$D$7:$E$14,2,FALSE),0)</f>
        <v>0</v>
      </c>
      <c r="Q1495">
        <f>_xlfn.IFNA(VLOOKUP(A1495,Refill!$D$6:$G$8,2,FALSE),0)</f>
        <v>0</v>
      </c>
    </row>
    <row r="1496" spans="1:17" x14ac:dyDescent="0.25">
      <c r="A1496" s="5">
        <f>ROUND((Online_RAW!B1496-General!$B$10)*24,3)</f>
        <v>24.9</v>
      </c>
      <c r="B1496" s="5">
        <f>General!$B$12+Online_ANA!K1496/1000+Online_ANA!L1496/1000+Online_ANA!M1496/1000/General!$B$22-SUM($P$2:P1496)/1000/General!$B$24+SUM($Q$2:Q1496)/1000/General!$B$24</f>
        <v>1.3521168237037615</v>
      </c>
      <c r="C1496" s="5">
        <f>Online_RAW!K1496</f>
        <v>36.349333333333298</v>
      </c>
      <c r="D1496" s="5">
        <f>Online_RAW!J1496</f>
        <v>2.415</v>
      </c>
      <c r="E1496" s="5">
        <f>(1-F1496/100-G1496/100)/(1-C1496/100-D1496/100-General!$B$17/100)</f>
        <v>0.98543409537500504</v>
      </c>
      <c r="F1496" s="5">
        <f>N1496*General!$B$14/(N1496+O1496)+O1496*100/(N1496+O1496)</f>
        <v>40.052399400495105</v>
      </c>
      <c r="G1496" s="5">
        <f>N1496*General!$B$15/(N1496+O1496)</f>
        <v>3.0276565959345907E-2</v>
      </c>
      <c r="H1496" s="5">
        <f>(N1496+O1496)*(1/General!$B$20)*((F1496/100)-E1496*(C1496/100))*1000/B1496</f>
        <v>250.61987393271906</v>
      </c>
      <c r="I1496" s="5">
        <f>(N1496+O1496)*(1/General!$B$20)*((D1496/100)*E1496-(G1496/100))*1000/B1496</f>
        <v>139.12329864123478</v>
      </c>
      <c r="J1496" s="5">
        <f t="shared" si="23"/>
        <v>0.55511678486672433</v>
      </c>
      <c r="K1496" s="5">
        <f>MAX(Online_RAW!$L$2-Online_RAW!L1496,0)</f>
        <v>0</v>
      </c>
      <c r="L1496" s="5">
        <f>0.0039*(Online_RAW!M1496)</f>
        <v>80.555799999999863</v>
      </c>
      <c r="M1496" s="10">
        <f>Online_RAW!$N$2-Online_RAW!N1496</f>
        <v>230.60151583710012</v>
      </c>
      <c r="N1496" s="5">
        <f>Online_RAW!C1496*60</f>
        <v>135.83008695652202</v>
      </c>
      <c r="O1496" s="5">
        <f>MAX(0, Online_RAW!D1496*60)</f>
        <v>43.62234782608698</v>
      </c>
      <c r="P1496" s="5">
        <f>_xlfn.IFNA(VLOOKUP(A1496,Sampling!$D$7:$E$14,2,FALSE),0)</f>
        <v>0</v>
      </c>
      <c r="Q1496">
        <f>_xlfn.IFNA(VLOOKUP(A1496,Refill!$D$6:$G$8,2,FALSE),0)</f>
        <v>0</v>
      </c>
    </row>
    <row r="1497" spans="1:17" x14ac:dyDescent="0.25">
      <c r="A1497" s="5">
        <f>ROUND((Online_RAW!B1497-General!$B$10)*24,3)</f>
        <v>24.917000000000002</v>
      </c>
      <c r="B1497" s="5">
        <f>General!$B$12+Online_ANA!K1497/1000+Online_ANA!L1497/1000+Online_ANA!M1497/1000/General!$B$22-SUM($P$2:P1497)/1000/General!$B$24+SUM($Q$2:Q1497)/1000/General!$B$24</f>
        <v>1.3528379889673023</v>
      </c>
      <c r="C1497" s="5">
        <f>Online_RAW!K1497</f>
        <v>36.505000000000003</v>
      </c>
      <c r="D1497" s="5">
        <f>Online_RAW!J1497</f>
        <v>2.42</v>
      </c>
      <c r="E1497" s="5">
        <f>(1-F1497/100-G1497/100)/(1-C1497/100-D1497/100-General!$B$17/100)</f>
        <v>0.98901743823281252</v>
      </c>
      <c r="F1497" s="5">
        <f>N1497*General!$B$14/(N1497+O1497)+O1497*100/(N1497+O1497)</f>
        <v>39.993393830875796</v>
      </c>
      <c r="G1497" s="5">
        <f>N1497*General!$B$15/(N1497+O1497)</f>
        <v>3.0306366752082932E-2</v>
      </c>
      <c r="H1497" s="5">
        <f>(N1497+O1497)*(1/General!$B$20)*((F1497/100)-E1497*(C1497/100))*1000/B1497</f>
        <v>230.60034497306739</v>
      </c>
      <c r="I1497" s="5">
        <f>(N1497+O1497)*(1/General!$B$20)*((D1497/100)*E1497-(G1497/100))*1000/B1497</f>
        <v>140.11097379311988</v>
      </c>
      <c r="J1497" s="5">
        <f t="shared" si="23"/>
        <v>0.6075922124465335</v>
      </c>
      <c r="K1497" s="5">
        <f>MAX(Online_RAW!$L$2-Online_RAW!L1497,0)</f>
        <v>0</v>
      </c>
      <c r="L1497" s="5">
        <f>0.0039*(Online_RAW!M1497)</f>
        <v>80.726100000000002</v>
      </c>
      <c r="M1497" s="10">
        <f>Online_RAW!$N$2-Online_RAW!N1497</f>
        <v>231.20195897435951</v>
      </c>
      <c r="N1497" s="5">
        <f>Online_RAW!C1497*60</f>
        <v>136.2153913043478</v>
      </c>
      <c r="O1497" s="5">
        <f>MAX(0, Online_RAW!D1497*60)</f>
        <v>43.569130434782579</v>
      </c>
      <c r="P1497" s="5">
        <f>_xlfn.IFNA(VLOOKUP(A1497,Sampling!$D$7:$E$14,2,FALSE),0)</f>
        <v>0</v>
      </c>
      <c r="Q1497">
        <f>_xlfn.IFNA(VLOOKUP(A1497,Refill!$D$6:$G$8,2,FALSE),0)</f>
        <v>0</v>
      </c>
    </row>
    <row r="1498" spans="1:17" x14ac:dyDescent="0.25">
      <c r="A1498" s="5">
        <f>ROUND((Online_RAW!B1498-General!$B$10)*24,3)</f>
        <v>24.933</v>
      </c>
      <c r="B1498" s="5">
        <f>General!$B$12+Online_ANA!K1498/1000+Online_ANA!L1498/1000+Online_ANA!M1498/1000/General!$B$22-SUM($P$2:P1498)/1000/General!$B$24+SUM($Q$2:Q1498)/1000/General!$B$24</f>
        <v>1.353515649364853</v>
      </c>
      <c r="C1498" s="5">
        <f>Online_RAW!K1498</f>
        <v>36.308999999999997</v>
      </c>
      <c r="D1498" s="5">
        <f>Online_RAW!J1498</f>
        <v>2.4300000000000002</v>
      </c>
      <c r="E1498" s="5">
        <f>(1-F1498/100-G1498/100)/(1-C1498/100-D1498/100-General!$B$17/100)</f>
        <v>0.98318323259316154</v>
      </c>
      <c r="F1498" s="5">
        <f>N1498*General!$B$14/(N1498+O1498)+O1498*100/(N1498+O1498)</f>
        <v>40.164407813851824</v>
      </c>
      <c r="G1498" s="5">
        <f>N1498*General!$B$15/(N1498+O1498)</f>
        <v>3.0219996053610195E-2</v>
      </c>
      <c r="H1498" s="5">
        <f>(N1498+O1498)*(1/General!$B$20)*((F1498/100)-E1498*(C1498/100))*1000/B1498</f>
        <v>264.50797246216416</v>
      </c>
      <c r="I1498" s="5">
        <f>(N1498+O1498)*(1/General!$B$20)*((D1498/100)*E1498-(G1498/100))*1000/B1498</f>
        <v>139.71132996806224</v>
      </c>
      <c r="J1498" s="5">
        <f t="shared" si="23"/>
        <v>0.52819326641675002</v>
      </c>
      <c r="K1498" s="5">
        <f>MAX(Online_RAW!$L$2-Online_RAW!L1498,0)</f>
        <v>0</v>
      </c>
      <c r="L1498" s="5">
        <f>0.0039*(Online_RAW!M1498)</f>
        <v>80.887949999999989</v>
      </c>
      <c r="M1498" s="10">
        <f>Online_RAW!$N$2-Online_RAW!N1498</f>
        <v>231.76419230768988</v>
      </c>
      <c r="N1498" s="5">
        <f>Online_RAW!C1498*60</f>
        <v>135.74890909090919</v>
      </c>
      <c r="O1498" s="5">
        <f>MAX(0, Online_RAW!D1498*60)</f>
        <v>43.931999999999995</v>
      </c>
      <c r="P1498" s="5">
        <f>_xlfn.IFNA(VLOOKUP(A1498,Sampling!$D$7:$E$14,2,FALSE),0)</f>
        <v>0</v>
      </c>
      <c r="Q1498">
        <f>_xlfn.IFNA(VLOOKUP(A1498,Refill!$D$6:$G$8,2,FALSE),0)</f>
        <v>0</v>
      </c>
    </row>
    <row r="1499" spans="1:17" x14ac:dyDescent="0.25">
      <c r="A1499" s="5">
        <f>ROUND((Online_RAW!B1499-General!$B$10)*24,3)</f>
        <v>24.95</v>
      </c>
      <c r="B1499" s="5">
        <f>General!$B$12+Online_ANA!K1499/1000+Online_ANA!L1499/1000+Online_ANA!M1499/1000/General!$B$22-SUM($P$2:P1499)/1000/General!$B$24+SUM($Q$2:Q1499)/1000/General!$B$24</f>
        <v>1.3541177045636328</v>
      </c>
      <c r="C1499" s="5">
        <f>Online_RAW!K1499</f>
        <v>36.299999999999997</v>
      </c>
      <c r="D1499" s="5">
        <f>Online_RAW!J1499</f>
        <v>2.4249999999999998</v>
      </c>
      <c r="E1499" s="5">
        <f>(1-F1499/100-G1499/100)/(1-C1499/100-D1499/100-General!$B$17/100)</f>
        <v>0.98683051886200301</v>
      </c>
      <c r="F1499" s="5">
        <f>N1499*General!$B$14/(N1499+O1499)+O1499*100/(N1499+O1499)</f>
        <v>39.928614847828165</v>
      </c>
      <c r="G1499" s="5">
        <f>N1499*General!$B$15/(N1499+O1499)</f>
        <v>3.0339083410187803E-2</v>
      </c>
      <c r="H1499" s="5">
        <f>(N1499+O1499)*(1/General!$B$20)*((F1499/100)-E1499*(C1499/100))*1000/B1499</f>
        <v>243.67401717049322</v>
      </c>
      <c r="I1499" s="5">
        <f>(N1499+O1499)*(1/General!$B$20)*((D1499/100)*E1499-(G1499/100))*1000/B1499</f>
        <v>140.19511980406784</v>
      </c>
      <c r="J1499" s="5">
        <f t="shared" si="23"/>
        <v>0.57533881302566814</v>
      </c>
      <c r="K1499" s="5">
        <f>MAX(Online_RAW!$L$2-Online_RAW!L1499,0)</f>
        <v>0</v>
      </c>
      <c r="L1499" s="5">
        <f>0.0039*(Online_RAW!M1499)</f>
        <v>81.012099999999862</v>
      </c>
      <c r="M1499" s="10">
        <f>Online_RAW!$N$2-Online_RAW!N1499</f>
        <v>232.2851089743599</v>
      </c>
      <c r="N1499" s="5">
        <f>Online_RAW!C1499*60</f>
        <v>136.596</v>
      </c>
      <c r="O1499" s="5">
        <f>MAX(0, Online_RAW!D1499*60)</f>
        <v>43.49645454545454</v>
      </c>
      <c r="P1499" s="5">
        <f>_xlfn.IFNA(VLOOKUP(A1499,Sampling!$D$7:$E$14,2,FALSE),0)</f>
        <v>0</v>
      </c>
      <c r="Q1499">
        <f>_xlfn.IFNA(VLOOKUP(A1499,Refill!$D$6:$G$8,2,FALSE),0)</f>
        <v>0</v>
      </c>
    </row>
    <row r="1500" spans="1:17" x14ac:dyDescent="0.25">
      <c r="A1500" s="5">
        <f>ROUND((Online_RAW!B1500-General!$B$10)*24,3)</f>
        <v>24.966999999999999</v>
      </c>
      <c r="B1500" s="5">
        <f>General!$B$12+Online_ANA!K1500/1000+Online_ANA!L1500/1000+Online_ANA!M1500/1000/General!$B$22-SUM($P$2:P1500)/1000/General!$B$24+SUM($Q$2:Q1500)/1000/General!$B$24</f>
        <v>1.3547830695993115</v>
      </c>
      <c r="C1500" s="5">
        <f>Online_RAW!K1500</f>
        <v>36.253</v>
      </c>
      <c r="D1500" s="5">
        <f>Online_RAW!J1500</f>
        <v>2.4249999999999998</v>
      </c>
      <c r="E1500" s="5">
        <f>(1-F1500/100-G1500/100)/(1-C1500/100-D1500/100-General!$B$17/100)</f>
        <v>0.98455192775187583</v>
      </c>
      <c r="F1500" s="5">
        <f>N1500*General!$B$14/(N1500+O1500)+O1500*100/(N1500+O1500)</f>
        <v>40.02102231909118</v>
      </c>
      <c r="G1500" s="5">
        <f>N1500*General!$B$15/(N1500+O1500)</f>
        <v>3.0292412970155974E-2</v>
      </c>
      <c r="H1500" s="5">
        <f>(N1500+O1500)*(1/General!$B$20)*((F1500/100)-E1500*(C1500/100))*1000/B1500</f>
        <v>255.39288174527459</v>
      </c>
      <c r="I1500" s="5">
        <f>(N1500+O1500)*(1/General!$B$20)*((D1500/100)*E1500-(G1500/100))*1000/B1500</f>
        <v>139.09781139306853</v>
      </c>
      <c r="J1500" s="5">
        <f t="shared" si="23"/>
        <v>0.54464247571239199</v>
      </c>
      <c r="K1500" s="5">
        <f>MAX(Online_RAW!$L$2-Online_RAW!L1500,0)</f>
        <v>0</v>
      </c>
      <c r="L1500" s="5">
        <f>0.0039*(Online_RAW!M1500)</f>
        <v>81.112200000000001</v>
      </c>
      <c r="M1500" s="10">
        <f>Online_RAW!$N$2-Online_RAW!N1500</f>
        <v>232.90124786324941</v>
      </c>
      <c r="N1500" s="5">
        <f>Online_RAW!C1500*60</f>
        <v>135.69954545454539</v>
      </c>
      <c r="O1500" s="5">
        <f>MAX(0, Online_RAW!D1500*60)</f>
        <v>43.486636363636379</v>
      </c>
      <c r="P1500" s="5">
        <f>_xlfn.IFNA(VLOOKUP(A1500,Sampling!$D$7:$E$14,2,FALSE),0)</f>
        <v>0</v>
      </c>
      <c r="Q1500">
        <f>_xlfn.IFNA(VLOOKUP(A1500,Refill!$D$6:$G$8,2,FALSE),0)</f>
        <v>0</v>
      </c>
    </row>
    <row r="1501" spans="1:17" x14ac:dyDescent="0.25">
      <c r="A1501" s="5">
        <f>ROUND((Online_RAW!B1501-General!$B$10)*24,3)</f>
        <v>24.983000000000001</v>
      </c>
      <c r="B1501" s="5">
        <f>General!$B$12+Online_ANA!K1501/1000+Online_ANA!L1501/1000+Online_ANA!M1501/1000/General!$B$22-SUM($P$2:P1501)/1000/General!$B$24+SUM($Q$2:Q1501)/1000/General!$B$24</f>
        <v>1.3554323067043024</v>
      </c>
      <c r="C1501" s="5">
        <f>Online_RAW!K1501</f>
        <v>36.178750000000001</v>
      </c>
      <c r="D1501" s="5">
        <f>Online_RAW!J1501</f>
        <v>2.4266666666666699</v>
      </c>
      <c r="E1501" s="5">
        <f>(1-F1501/100-G1501/100)/(1-C1501/100-D1501/100-General!$B$17/100)</f>
        <v>0.97719455672088618</v>
      </c>
      <c r="F1501" s="5">
        <f>N1501*General!$B$14/(N1501+O1501)+O1501*100/(N1501+O1501)</f>
        <v>40.398270038512806</v>
      </c>
      <c r="G1501" s="5">
        <f>N1501*General!$B$15/(N1501+O1501)</f>
        <v>3.0101883818932924E-2</v>
      </c>
      <c r="H1501" s="5">
        <f>(N1501+O1501)*(1/General!$B$20)*((F1501/100)-E1501*(C1501/100))*1000/B1501</f>
        <v>299.75361971717695</v>
      </c>
      <c r="I1501" s="5">
        <f>(N1501+O1501)*(1/General!$B$20)*((D1501/100)*E1501-(G1501/100))*1000/B1501</f>
        <v>139.11733109411489</v>
      </c>
      <c r="J1501" s="5">
        <f t="shared" si="23"/>
        <v>0.46410559187033218</v>
      </c>
      <c r="K1501" s="5">
        <f>MAX(Online_RAW!$L$2-Online_RAW!L1501,0)</f>
        <v>0</v>
      </c>
      <c r="L1501" s="5">
        <f>0.0039*(Online_RAW!M1501)</f>
        <v>81.205799999999996</v>
      </c>
      <c r="M1501" s="10">
        <f>Online_RAW!$N$2-Online_RAW!N1501</f>
        <v>233.50689230768967</v>
      </c>
      <c r="N1501" s="5">
        <f>Online_RAW!C1501*60</f>
        <v>135.85300000000021</v>
      </c>
      <c r="O1501" s="5">
        <f>MAX(0, Online_RAW!D1501*60)</f>
        <v>44.671249999999979</v>
      </c>
      <c r="P1501" s="5">
        <f>_xlfn.IFNA(VLOOKUP(A1501,Sampling!$D$7:$E$14,2,FALSE),0)</f>
        <v>0</v>
      </c>
      <c r="Q1501">
        <f>_xlfn.IFNA(VLOOKUP(A1501,Refill!$D$6:$G$8,2,FALSE),0)</f>
        <v>0</v>
      </c>
    </row>
    <row r="1502" spans="1:17" x14ac:dyDescent="0.25">
      <c r="A1502" s="5">
        <f>ROUND((Online_RAW!B1502-General!$B$10)*24,3)</f>
        <v>25</v>
      </c>
      <c r="B1502" s="5">
        <f>General!$B$12+Online_ANA!K1502/1000+Online_ANA!L1502/1000+Online_ANA!M1502/1000/General!$B$22-SUM($P$2:P1502)/1000/General!$B$24+SUM($Q$2:Q1502)/1000/General!$B$24</f>
        <v>1.3561488331263205</v>
      </c>
      <c r="C1502" s="5">
        <f>Online_RAW!K1502</f>
        <v>36.295714285714297</v>
      </c>
      <c r="D1502" s="5">
        <f>Online_RAW!J1502</f>
        <v>2.4449999999999998</v>
      </c>
      <c r="E1502" s="5">
        <f>(1-F1502/100-G1502/100)/(1-C1502/100-D1502/100-General!$B$17/100)</f>
        <v>0.9800350970813041</v>
      </c>
      <c r="F1502" s="5">
        <f>N1502*General!$B$14/(N1502+O1502)+O1502*100/(N1502+O1502)</f>
        <v>40.35768124243333</v>
      </c>
      <c r="G1502" s="5">
        <f>N1502*General!$B$15/(N1502+O1502)</f>
        <v>3.0122383210892258E-2</v>
      </c>
      <c r="H1502" s="5">
        <f>(N1502+O1502)*(1/General!$B$20)*((F1502/100)-E1502*(C1502/100))*1000/B1502</f>
        <v>284.00392944166288</v>
      </c>
      <c r="I1502" s="5">
        <f>(N1502+O1502)*(1/General!$B$20)*((D1502/100)*E1502-(G1502/100))*1000/B1502</f>
        <v>140.38571777746958</v>
      </c>
      <c r="J1502" s="5">
        <f t="shared" si="23"/>
        <v>0.4943090683761337</v>
      </c>
      <c r="K1502" s="5">
        <f>MAX(Online_RAW!$L$2-Online_RAW!L1502,0)</f>
        <v>0</v>
      </c>
      <c r="L1502" s="5">
        <f>0.0039*(Online_RAW!M1502)</f>
        <v>81.454619999999991</v>
      </c>
      <c r="M1502" s="10">
        <f>Online_RAW!$N$2-Online_RAW!N1502</f>
        <v>234.01669230768948</v>
      </c>
      <c r="N1502" s="5">
        <f>Online_RAW!C1502*60</f>
        <v>135.81652173913022</v>
      </c>
      <c r="O1502" s="5">
        <f>MAX(0, Online_RAW!D1502*60)</f>
        <v>44.53643478260868</v>
      </c>
      <c r="P1502" s="5">
        <f>_xlfn.IFNA(VLOOKUP(A1502,Sampling!$D$7:$E$14,2,FALSE),0)</f>
        <v>0</v>
      </c>
      <c r="Q1502">
        <f>_xlfn.IFNA(VLOOKUP(A1502,Refill!$D$6:$G$8,2,FALSE),0)</f>
        <v>0</v>
      </c>
    </row>
    <row r="1503" spans="1:17" x14ac:dyDescent="0.25">
      <c r="A1503" s="5">
        <f>ROUND((Online_RAW!B1503-General!$B$10)*24,3)</f>
        <v>25.016999999999999</v>
      </c>
      <c r="B1503" s="5">
        <f>General!$B$12+Online_ANA!K1503/1000+Online_ANA!L1503/1000+Online_ANA!M1503/1000/General!$B$22-SUM($P$2:P1503)/1000/General!$B$24+SUM($Q$2:Q1503)/1000/General!$B$24</f>
        <v>1.3567049043621557</v>
      </c>
      <c r="C1503" s="5">
        <f>Online_RAW!K1503</f>
        <v>36.32</v>
      </c>
      <c r="D1503" s="5">
        <f>Online_RAW!J1503</f>
        <v>2.4500000000000002</v>
      </c>
      <c r="E1503" s="5">
        <f>(1-F1503/100-G1503/100)/(1-C1503/100-D1503/100-General!$B$17/100)</f>
        <v>0.98007618427998422</v>
      </c>
      <c r="F1503" s="5">
        <f>N1503*General!$B$14/(N1503+O1503)+O1503*100/(N1503+O1503)</f>
        <v>40.383897519760147</v>
      </c>
      <c r="G1503" s="5">
        <f>N1503*General!$B$15/(N1503+O1503)</f>
        <v>3.0109142666787811E-2</v>
      </c>
      <c r="H1503" s="5">
        <f>(N1503+O1503)*(1/General!$B$20)*((F1503/100)-E1503*(C1503/100))*1000/B1503</f>
        <v>283.56692794689599</v>
      </c>
      <c r="I1503" s="5">
        <f>(N1503+O1503)*(1/General!$B$20)*((D1503/100)*E1503-(G1503/100))*1000/B1503</f>
        <v>140.43966177496415</v>
      </c>
      <c r="J1503" s="5">
        <f t="shared" si="23"/>
        <v>0.49526107572482675</v>
      </c>
      <c r="K1503" s="5">
        <f>MAX(Online_RAW!$L$2-Online_RAW!L1503,0)</f>
        <v>0</v>
      </c>
      <c r="L1503" s="5">
        <f>0.0039*(Online_RAW!M1503)</f>
        <v>81.454619999999991</v>
      </c>
      <c r="M1503" s="10">
        <f>Online_RAW!$N$2-Online_RAW!N1503</f>
        <v>234.62280995474975</v>
      </c>
      <c r="N1503" s="5">
        <f>Online_RAW!C1503*60</f>
        <v>135.5773636363638</v>
      </c>
      <c r="O1503" s="5">
        <f>MAX(0, Online_RAW!D1503*60)</f>
        <v>44.537181818181843</v>
      </c>
      <c r="P1503" s="5">
        <f>_xlfn.IFNA(VLOOKUP(A1503,Sampling!$D$7:$E$14,2,FALSE),0)</f>
        <v>0</v>
      </c>
      <c r="Q1503">
        <f>_xlfn.IFNA(VLOOKUP(A1503,Refill!$D$6:$G$8,2,FALSE),0)</f>
        <v>0</v>
      </c>
    </row>
    <row r="1504" spans="1:17" x14ac:dyDescent="0.25">
      <c r="A1504" s="5">
        <f>ROUND((Online_RAW!B1504-General!$B$10)*24,3)</f>
        <v>25.033000000000001</v>
      </c>
      <c r="B1504" s="5">
        <f>General!$B$12+Online_ANA!K1504/1000+Online_ANA!L1504/1000+Online_ANA!M1504/1000/General!$B$22-SUM($P$2:P1504)/1000/General!$B$24+SUM($Q$2:Q1504)/1000/General!$B$24</f>
        <v>1.3574541683687888</v>
      </c>
      <c r="C1504" s="5">
        <f>Online_RAW!K1504</f>
        <v>36.371111111111098</v>
      </c>
      <c r="D1504" s="5">
        <f>Online_RAW!J1504</f>
        <v>2.4500000000000002</v>
      </c>
      <c r="E1504" s="5">
        <f>(1-F1504/100-G1504/100)/(1-C1504/100-D1504/100-General!$B$17/100)</f>
        <v>0.98255807288541641</v>
      </c>
      <c r="F1504" s="5">
        <f>N1504*General!$B$14/(N1504+O1504)+O1504*100/(N1504+O1504)</f>
        <v>40.283174138999691</v>
      </c>
      <c r="G1504" s="5">
        <f>N1504*General!$B$15/(N1504+O1504)</f>
        <v>3.0160013061111268E-2</v>
      </c>
      <c r="H1504" s="5">
        <f>(N1504+O1504)*(1/General!$B$20)*((F1504/100)-E1504*(C1504/100))*1000/B1504</f>
        <v>269.79825890402202</v>
      </c>
      <c r="I1504" s="5">
        <f>(N1504+O1504)*(1/General!$B$20)*((D1504/100)*E1504-(G1504/100))*1000/B1504</f>
        <v>141.06392127720736</v>
      </c>
      <c r="J1504" s="5">
        <f t="shared" si="23"/>
        <v>0.52284963531728867</v>
      </c>
      <c r="K1504" s="5">
        <f>MAX(Online_RAW!$L$2-Online_RAW!L1504,0)</f>
        <v>0</v>
      </c>
      <c r="L1504" s="5">
        <f>0.0039*(Online_RAW!M1504)</f>
        <v>81.66794999999999</v>
      </c>
      <c r="M1504" s="10">
        <f>Online_RAW!$N$2-Online_RAW!N1504</f>
        <v>235.20697802197992</v>
      </c>
      <c r="N1504" s="5">
        <f>Online_RAW!C1504*60</f>
        <v>136.13921739130438</v>
      </c>
      <c r="O1504" s="5">
        <f>MAX(0, Online_RAW!D1504*60)</f>
        <v>44.4166956521739</v>
      </c>
      <c r="P1504" s="5">
        <f>_xlfn.IFNA(VLOOKUP(A1504,Sampling!$D$7:$E$14,2,FALSE),0)</f>
        <v>0</v>
      </c>
      <c r="Q1504">
        <f>_xlfn.IFNA(VLOOKUP(A1504,Refill!$D$6:$G$8,2,FALSE),0)</f>
        <v>0</v>
      </c>
    </row>
    <row r="1505" spans="1:17" x14ac:dyDescent="0.25">
      <c r="A1505" s="5">
        <f>ROUND((Online_RAW!B1505-General!$B$10)*24,3)</f>
        <v>25.05</v>
      </c>
      <c r="B1505" s="5">
        <f>General!$B$12+Online_ANA!K1505/1000+Online_ANA!L1505/1000+Online_ANA!M1505/1000/General!$B$22-SUM($P$2:P1505)/1000/General!$B$24+SUM($Q$2:Q1505)/1000/General!$B$24</f>
        <v>1.3581311016584308</v>
      </c>
      <c r="C1505" s="5">
        <f>Online_RAW!K1505</f>
        <v>36.377777777777801</v>
      </c>
      <c r="D1505" s="5">
        <f>Online_RAW!J1505</f>
        <v>2.4566666666666701</v>
      </c>
      <c r="E1505" s="5">
        <f>(1-F1505/100-G1505/100)/(1-C1505/100-D1505/100-General!$B$17/100)</f>
        <v>0.98276218912127633</v>
      </c>
      <c r="F1505" s="5">
        <f>N1505*General!$B$14/(N1505+O1505)+O1505*100/(N1505+O1505)</f>
        <v>40.283878705707487</v>
      </c>
      <c r="G1505" s="5">
        <f>N1505*General!$B$15/(N1505+O1505)</f>
        <v>3.015965721933966E-2</v>
      </c>
      <c r="H1505" s="5">
        <f>(N1505+O1505)*(1/General!$B$20)*((F1505/100)-E1505*(C1505/100))*1000/B1505</f>
        <v>268.18630954995996</v>
      </c>
      <c r="I1505" s="5">
        <f>(N1505+O1505)*(1/General!$B$20)*((D1505/100)*E1505-(G1505/100))*1000/B1505</f>
        <v>141.04883240048616</v>
      </c>
      <c r="J1505" s="5">
        <f t="shared" si="23"/>
        <v>0.52593599068191965</v>
      </c>
      <c r="K1505" s="5">
        <f>MAX(Online_RAW!$L$2-Online_RAW!L1505,0)</f>
        <v>0</v>
      </c>
      <c r="L1505" s="5">
        <f>0.0039*(Online_RAW!M1505)</f>
        <v>81.835650000000001</v>
      </c>
      <c r="M1505" s="10">
        <f>Online_RAW!$N$2-Online_RAW!N1505</f>
        <v>235.76204230768963</v>
      </c>
      <c r="N1505" s="5">
        <f>Online_RAW!C1505*60</f>
        <v>135.78808695652199</v>
      </c>
      <c r="O1505" s="5">
        <f>MAX(0, Online_RAW!D1505*60)</f>
        <v>44.304260869565219</v>
      </c>
      <c r="P1505" s="5">
        <f>_xlfn.IFNA(VLOOKUP(A1505,Sampling!$D$7:$E$14,2,FALSE),0)</f>
        <v>0</v>
      </c>
      <c r="Q1505">
        <f>_xlfn.IFNA(VLOOKUP(A1505,Refill!$D$6:$G$8,2,FALSE),0)</f>
        <v>0</v>
      </c>
    </row>
    <row r="1506" spans="1:17" x14ac:dyDescent="0.25">
      <c r="A1506" s="5">
        <f>ROUND((Online_RAW!B1506-General!$B$10)*24,3)</f>
        <v>25.067</v>
      </c>
      <c r="B1506" s="5">
        <f>General!$B$12+Online_ANA!K1506/1000+Online_ANA!L1506/1000+Online_ANA!M1506/1000/General!$B$22-SUM($P$2:P1506)/1000/General!$B$24+SUM($Q$2:Q1506)/1000/General!$B$24</f>
        <v>1.3588182320865685</v>
      </c>
      <c r="C1506" s="5">
        <f>Online_RAW!K1506</f>
        <v>36.265555555555601</v>
      </c>
      <c r="D1506" s="5">
        <f>Online_RAW!J1506</f>
        <v>2.4683333333333302</v>
      </c>
      <c r="E1506" s="5">
        <f>(1-F1506/100-G1506/100)/(1-C1506/100-D1506/100-General!$B$17/100)</f>
        <v>0.97587104453175155</v>
      </c>
      <c r="F1506" s="5">
        <f>N1506*General!$B$14/(N1506+O1506)+O1506*100/(N1506+O1506)</f>
        <v>40.604430287389121</v>
      </c>
      <c r="G1506" s="5">
        <f>N1506*General!$B$15/(N1506+O1506)</f>
        <v>2.9997762481116609E-2</v>
      </c>
      <c r="H1506" s="5">
        <f>(N1506+O1506)*(1/General!$B$20)*((F1506/100)-E1506*(C1506/100))*1000/B1506</f>
        <v>307.9521197143635</v>
      </c>
      <c r="I1506" s="5">
        <f>(N1506+O1506)*(1/General!$B$20)*((D1506/100)*E1506-(G1506/100))*1000/B1506</f>
        <v>140.49867278638493</v>
      </c>
      <c r="J1506" s="5">
        <f t="shared" si="23"/>
        <v>0.45623544633075563</v>
      </c>
      <c r="K1506" s="5">
        <f>MAX(Online_RAW!$L$2-Online_RAW!L1506,0)</f>
        <v>0</v>
      </c>
      <c r="L1506" s="5">
        <f>0.0039*(Online_RAW!M1506)</f>
        <v>81.954599999999999</v>
      </c>
      <c r="M1506" s="10">
        <f>Online_RAW!$N$2-Online_RAW!N1506</f>
        <v>236.3813589743595</v>
      </c>
      <c r="N1506" s="5">
        <f>Online_RAW!C1506*60</f>
        <v>134.9050000000002</v>
      </c>
      <c r="O1506" s="5">
        <f>MAX(0, Online_RAW!D1506*60)</f>
        <v>44.981749999999977</v>
      </c>
      <c r="P1506" s="5">
        <f>_xlfn.IFNA(VLOOKUP(A1506,Sampling!$D$7:$E$14,2,FALSE),0)</f>
        <v>0</v>
      </c>
      <c r="Q1506">
        <f>_xlfn.IFNA(VLOOKUP(A1506,Refill!$D$6:$G$8,2,FALSE),0)</f>
        <v>0</v>
      </c>
    </row>
    <row r="1507" spans="1:17" x14ac:dyDescent="0.25">
      <c r="A1507" s="5">
        <f>ROUND((Online_RAW!B1507-General!$B$10)*24,3)</f>
        <v>25.082999999999998</v>
      </c>
      <c r="B1507" s="5">
        <f>General!$B$12+Online_ANA!K1507/1000+Online_ANA!L1507/1000+Online_ANA!M1507/1000/General!$B$22-SUM($P$2:P1507)/1000/General!$B$24+SUM($Q$2:Q1507)/1000/General!$B$24</f>
        <v>1.3594549950398165</v>
      </c>
      <c r="C1507" s="5">
        <f>Online_RAW!K1507</f>
        <v>36.4946153846154</v>
      </c>
      <c r="D1507" s="5">
        <f>Online_RAW!J1507</f>
        <v>2.4933333333333301</v>
      </c>
      <c r="E1507" s="5">
        <f>(1-F1507/100-G1507/100)/(1-C1507/100-D1507/100-General!$B$17/100)</f>
        <v>0.98486830218426236</v>
      </c>
      <c r="F1507" s="5">
        <f>N1507*General!$B$14/(N1507+O1507)+O1507*100/(N1507+O1507)</f>
        <v>40.307161681371412</v>
      </c>
      <c r="G1507" s="5">
        <f>N1507*General!$B$15/(N1507+O1507)</f>
        <v>3.0147898140721517E-2</v>
      </c>
      <c r="H1507" s="5">
        <f>(N1507+O1507)*(1/General!$B$20)*((F1507/100)-E1507*(C1507/100))*1000/B1507</f>
        <v>257.63831999491811</v>
      </c>
      <c r="I1507" s="5">
        <f>(N1507+O1507)*(1/General!$B$20)*((D1507/100)*E1507-(G1507/100))*1000/B1507</f>
        <v>143.16686292917606</v>
      </c>
      <c r="J1507" s="5">
        <f t="shared" si="23"/>
        <v>0.55568932033091978</v>
      </c>
      <c r="K1507" s="5">
        <f>MAX(Online_RAW!$L$2-Online_RAW!L1507,0)</f>
        <v>0</v>
      </c>
      <c r="L1507" s="5">
        <f>0.0039*(Online_RAW!M1507)</f>
        <v>82.048199999999994</v>
      </c>
      <c r="M1507" s="10">
        <f>Online_RAW!$N$2-Online_RAW!N1507</f>
        <v>236.97340659339989</v>
      </c>
      <c r="N1507" s="5">
        <f>Online_RAW!C1507*60</f>
        <v>135.5595652173912</v>
      </c>
      <c r="O1507" s="5">
        <f>MAX(0, Online_RAW!D1507*60)</f>
        <v>44.299826086956536</v>
      </c>
      <c r="P1507" s="5">
        <f>_xlfn.IFNA(VLOOKUP(A1507,Sampling!$D$7:$E$14,2,FALSE),0)</f>
        <v>0</v>
      </c>
      <c r="Q1507">
        <f>_xlfn.IFNA(VLOOKUP(A1507,Refill!$D$6:$G$8,2,FALSE),0)</f>
        <v>0</v>
      </c>
    </row>
    <row r="1508" spans="1:17" x14ac:dyDescent="0.25">
      <c r="A1508" s="5">
        <f>ROUND((Online_RAW!B1508-General!$B$10)*24,3)</f>
        <v>25.1</v>
      </c>
      <c r="B1508" s="5">
        <f>General!$B$12+Online_ANA!K1508/1000+Online_ANA!L1508/1000+Online_ANA!M1508/1000/General!$B$22-SUM($P$2:P1508)/1000/General!$B$24+SUM($Q$2:Q1508)/1000/General!$B$24</f>
        <v>1.3601523711943213</v>
      </c>
      <c r="C1508" s="5">
        <f>Online_RAW!K1508</f>
        <v>36.56</v>
      </c>
      <c r="D1508" s="5">
        <f>Online_RAW!J1508</f>
        <v>2.4933333333333301</v>
      </c>
      <c r="E1508" s="5">
        <f>(1-F1508/100-G1508/100)/(1-C1508/100-D1508/100-General!$B$17/100)</f>
        <v>0.98775264276857289</v>
      </c>
      <c r="F1508" s="5">
        <f>N1508*General!$B$14/(N1508+O1508)+O1508*100/(N1508+O1508)</f>
        <v>40.196958346102548</v>
      </c>
      <c r="G1508" s="5">
        <f>N1508*General!$B$15/(N1508+O1508)</f>
        <v>3.0203556390857301E-2</v>
      </c>
      <c r="H1508" s="5">
        <f>(N1508+O1508)*(1/General!$B$20)*((F1508/100)-E1508*(C1508/100))*1000/B1508</f>
        <v>240.65080524644159</v>
      </c>
      <c r="I1508" s="5">
        <f>(N1508+O1508)*(1/General!$B$20)*((D1508/100)*E1508-(G1508/100))*1000/B1508</f>
        <v>143.31587594123613</v>
      </c>
      <c r="J1508" s="5">
        <f t="shared" si="23"/>
        <v>0.59553457880380511</v>
      </c>
      <c r="K1508" s="5">
        <f>MAX(Online_RAW!$L$2-Online_RAW!L1508,0)</f>
        <v>0</v>
      </c>
      <c r="L1508" s="5">
        <f>0.0039*(Online_RAW!M1508)</f>
        <v>82.187300000000135</v>
      </c>
      <c r="M1508" s="10">
        <f>Online_RAW!$N$2-Online_RAW!N1508</f>
        <v>237.58192760181009</v>
      </c>
      <c r="N1508" s="5">
        <f>Online_RAW!C1508*60</f>
        <v>135.621913043478</v>
      </c>
      <c r="O1508" s="5">
        <f>MAX(0, Online_RAW!D1508*60)</f>
        <v>43.988608695652204</v>
      </c>
      <c r="P1508" s="5">
        <f>_xlfn.IFNA(VLOOKUP(A1508,Sampling!$D$7:$E$14,2,FALSE),0)</f>
        <v>0</v>
      </c>
      <c r="Q1508">
        <f>_xlfn.IFNA(VLOOKUP(A1508,Refill!$D$6:$G$8,2,FALSE),0)</f>
        <v>0</v>
      </c>
    </row>
    <row r="1509" spans="1:17" x14ac:dyDescent="0.25">
      <c r="A1509" s="5">
        <f>ROUND((Online_RAW!B1509-General!$B$10)*24,3)</f>
        <v>25.117000000000001</v>
      </c>
      <c r="B1509" s="5">
        <f>General!$B$12+Online_ANA!K1509/1000+Online_ANA!L1509/1000+Online_ANA!M1509/1000/General!$B$22-SUM($P$2:P1509)/1000/General!$B$24+SUM($Q$2:Q1509)/1000/General!$B$24</f>
        <v>1.3608927520929996</v>
      </c>
      <c r="C1509" s="5">
        <f>Online_RAW!K1509</f>
        <v>36.395000000000003</v>
      </c>
      <c r="D1509" s="5">
        <f>Online_RAW!J1509</f>
        <v>2.4950000000000001</v>
      </c>
      <c r="E1509" s="5">
        <f>(1-F1509/100-G1509/100)/(1-C1509/100-D1509/100-General!$B$17/100)</f>
        <v>0.97784701090443515</v>
      </c>
      <c r="F1509" s="5">
        <f>N1509*General!$B$14/(N1509+O1509)+O1509*100/(N1509+O1509)</f>
        <v>40.636894677023491</v>
      </c>
      <c r="G1509" s="5">
        <f>N1509*General!$B$15/(N1509+O1509)</f>
        <v>2.9981366324735609E-2</v>
      </c>
      <c r="H1509" s="5">
        <f>(N1509+O1509)*(1/General!$B$20)*((F1509/100)-E1509*(C1509/100))*1000/B1509</f>
        <v>298.18971130226043</v>
      </c>
      <c r="I1509" s="5">
        <f>(N1509+O1509)*(1/General!$B$20)*((D1509/100)*E1509-(G1509/100))*1000/B1509</f>
        <v>142.34152187646836</v>
      </c>
      <c r="J1509" s="5">
        <f t="shared" si="23"/>
        <v>0.47735222404163929</v>
      </c>
      <c r="K1509" s="5">
        <f>MAX(Online_RAW!$L$2-Online_RAW!L1509,0)</f>
        <v>0</v>
      </c>
      <c r="L1509" s="5">
        <f>0.0039*(Online_RAW!M1509)</f>
        <v>82.360199999999992</v>
      </c>
      <c r="M1509" s="10">
        <f>Online_RAW!$N$2-Online_RAW!N1509</f>
        <v>238.20048178136949</v>
      </c>
      <c r="N1509" s="5">
        <f>Online_RAW!C1509*60</f>
        <v>135.05008695652199</v>
      </c>
      <c r="O1509" s="5">
        <f>MAX(0, Online_RAW!D1509*60)</f>
        <v>45.12860869565214</v>
      </c>
      <c r="P1509" s="5">
        <f>_xlfn.IFNA(VLOOKUP(A1509,Sampling!$D$7:$E$14,2,FALSE),0)</f>
        <v>0</v>
      </c>
      <c r="Q1509">
        <f>_xlfn.IFNA(VLOOKUP(A1509,Refill!$D$6:$G$8,2,FALSE),0)</f>
        <v>0</v>
      </c>
    </row>
    <row r="1510" spans="1:17" x14ac:dyDescent="0.25">
      <c r="A1510" s="5">
        <f>ROUND((Online_RAW!B1510-General!$B$10)*24,3)</f>
        <v>25.132999999999999</v>
      </c>
      <c r="B1510" s="5">
        <f>General!$B$12+Online_ANA!K1510/1000+Online_ANA!L1510/1000+Online_ANA!M1510/1000/General!$B$22-SUM($P$2:P1510)/1000/General!$B$24+SUM($Q$2:Q1510)/1000/General!$B$24</f>
        <v>1.3615347244413023</v>
      </c>
      <c r="C1510" s="5">
        <f>Online_RAW!K1510</f>
        <v>36.5</v>
      </c>
      <c r="D1510" s="5">
        <f>Online_RAW!J1510</f>
        <v>2.4950000000000001</v>
      </c>
      <c r="E1510" s="5">
        <f>(1-F1510/100-G1510/100)/(1-C1510/100-D1510/100-General!$B$17/100)</f>
        <v>0.98375895116491452</v>
      </c>
      <c r="F1510" s="5">
        <f>N1510*General!$B$14/(N1510+O1510)+O1510*100/(N1510+O1510)</f>
        <v>40.381339680472081</v>
      </c>
      <c r="G1510" s="5">
        <f>N1510*General!$B$15/(N1510+O1510)</f>
        <v>3.0110434504812079E-2</v>
      </c>
      <c r="H1510" s="5">
        <f>(N1510+O1510)*(1/General!$B$20)*((F1510/100)-E1510*(C1510/100))*1000/B1510</f>
        <v>264.30497445053925</v>
      </c>
      <c r="I1510" s="5">
        <f>(N1510+O1510)*(1/General!$B$20)*((D1510/100)*E1510-(G1510/100))*1000/B1510</f>
        <v>143.21698769547947</v>
      </c>
      <c r="J1510" s="5">
        <f t="shared" si="23"/>
        <v>0.5418626266615364</v>
      </c>
      <c r="K1510" s="5">
        <f>MAX(Online_RAW!$L$2-Online_RAW!L1510,0)</f>
        <v>0</v>
      </c>
      <c r="L1510" s="5">
        <f>0.0039*(Online_RAW!M1510)</f>
        <v>82.513599999999869</v>
      </c>
      <c r="M1510" s="10">
        <f>Online_RAW!$N$2-Online_RAW!N1510</f>
        <v>238.73302564101959</v>
      </c>
      <c r="N1510" s="5">
        <f>Online_RAW!C1510*60</f>
        <v>135.70663636363619</v>
      </c>
      <c r="O1510" s="5">
        <f>MAX(0, Online_RAW!D1510*60)</f>
        <v>44.57191304347824</v>
      </c>
      <c r="P1510" s="5">
        <f>_xlfn.IFNA(VLOOKUP(A1510,Sampling!$D$7:$E$14,2,FALSE),0)</f>
        <v>0</v>
      </c>
      <c r="Q1510">
        <f>_xlfn.IFNA(VLOOKUP(A1510,Refill!$D$6:$G$8,2,FALSE),0)</f>
        <v>0</v>
      </c>
    </row>
    <row r="1511" spans="1:17" x14ac:dyDescent="0.25">
      <c r="A1511" s="5">
        <f>ROUND((Online_RAW!B1511-General!$B$10)*24,3)</f>
        <v>25.15</v>
      </c>
      <c r="B1511" s="5">
        <f>General!$B$12+Online_ANA!K1511/1000+Online_ANA!L1511/1000+Online_ANA!M1511/1000/General!$B$22-SUM($P$2:P1511)/1000/General!$B$24+SUM($Q$2:Q1511)/1000/General!$B$24</f>
        <v>1.3622343576217342</v>
      </c>
      <c r="C1511" s="5">
        <f>Online_RAW!K1511</f>
        <v>36.488999999999997</v>
      </c>
      <c r="D1511" s="5">
        <f>Online_RAW!J1511</f>
        <v>2.5049999999999999</v>
      </c>
      <c r="E1511" s="5">
        <f>(1-F1511/100-G1511/100)/(1-C1511/100-D1511/100-General!$B$17/100)</f>
        <v>0.98351209509362958</v>
      </c>
      <c r="F1511" s="5">
        <f>N1511*General!$B$14/(N1511+O1511)+O1511*100/(N1511+O1511)</f>
        <v>40.395315868963628</v>
      </c>
      <c r="G1511" s="5">
        <f>N1511*General!$B$15/(N1511+O1511)</f>
        <v>3.0103375823755739E-2</v>
      </c>
      <c r="H1511" s="5">
        <f>(N1511+O1511)*(1/General!$B$20)*((F1511/100)-E1511*(C1511/100))*1000/B1511</f>
        <v>265.98003255303968</v>
      </c>
      <c r="I1511" s="5">
        <f>(N1511+O1511)*(1/General!$B$20)*((D1511/100)*E1511-(G1511/100))*1000/B1511</f>
        <v>143.58822177267919</v>
      </c>
      <c r="J1511" s="5">
        <f t="shared" si="23"/>
        <v>0.53984586885876829</v>
      </c>
      <c r="K1511" s="5">
        <f>MAX(Online_RAW!$L$2-Online_RAW!L1511,0)</f>
        <v>0</v>
      </c>
      <c r="L1511" s="5">
        <f>0.0039*(Online_RAW!M1511)</f>
        <v>82.660499999999999</v>
      </c>
      <c r="M1511" s="10">
        <f>Online_RAW!$N$2-Online_RAW!N1511</f>
        <v>239.33550480769009</v>
      </c>
      <c r="N1511" s="5">
        <f>Online_RAW!C1511*60</f>
        <v>135.58043478260882</v>
      </c>
      <c r="O1511" s="5">
        <f>MAX(0, Online_RAW!D1511*60)</f>
        <v>44.572695652173898</v>
      </c>
      <c r="P1511" s="5">
        <f>_xlfn.IFNA(VLOOKUP(A1511,Sampling!$D$7:$E$14,2,FALSE),0)</f>
        <v>0</v>
      </c>
      <c r="Q1511">
        <f>_xlfn.IFNA(VLOOKUP(A1511,Refill!$D$6:$G$8,2,FALSE),0)</f>
        <v>0</v>
      </c>
    </row>
    <row r="1512" spans="1:17" x14ac:dyDescent="0.25">
      <c r="A1512" s="5">
        <f>ROUND((Online_RAW!B1512-General!$B$10)*24,3)</f>
        <v>25.167000000000002</v>
      </c>
      <c r="B1512" s="5">
        <f>General!$B$12+Online_ANA!K1512/1000+Online_ANA!L1512/1000+Online_ANA!M1512/1000/General!$B$22-SUM($P$2:P1512)/1000/General!$B$24+SUM($Q$2:Q1512)/1000/General!$B$24</f>
        <v>1.3629304000394309</v>
      </c>
      <c r="C1512" s="5">
        <f>Online_RAW!K1512</f>
        <v>36.409999999999997</v>
      </c>
      <c r="D1512" s="5">
        <f>Online_RAW!J1512</f>
        <v>2.5150000000000001</v>
      </c>
      <c r="E1512" s="5">
        <f>(1-F1512/100-G1512/100)/(1-C1512/100-D1512/100-General!$B$17/100)</f>
        <v>0.98182715416596722</v>
      </c>
      <c r="F1512" s="5">
        <f>N1512*General!$B$14/(N1512+O1512)+O1512*100/(N1512+O1512)</f>
        <v>40.429649580839353</v>
      </c>
      <c r="G1512" s="5">
        <f>N1512*General!$B$15/(N1512+O1512)</f>
        <v>3.0086035565232649E-2</v>
      </c>
      <c r="H1512" s="5">
        <f>(N1512+O1512)*(1/General!$B$20)*((F1512/100)-E1512*(C1512/100))*1000/B1512</f>
        <v>275.76660544812546</v>
      </c>
      <c r="I1512" s="5">
        <f>(N1512+O1512)*(1/General!$B$20)*((D1512/100)*E1512-(G1512/100))*1000/B1512</f>
        <v>143.6885409382873</v>
      </c>
      <c r="J1512" s="5">
        <f t="shared" si="23"/>
        <v>0.52105127343026525</v>
      </c>
      <c r="K1512" s="5">
        <f>MAX(Online_RAW!$L$2-Online_RAW!L1512,0)</f>
        <v>0</v>
      </c>
      <c r="L1512" s="5">
        <f>0.0039*(Online_RAW!M1512)</f>
        <v>82.798949999999991</v>
      </c>
      <c r="M1512" s="10">
        <f>Online_RAW!$N$2-Online_RAW!N1512</f>
        <v>239.94328054297966</v>
      </c>
      <c r="N1512" s="5">
        <f>Online_RAW!C1512*60</f>
        <v>135.35400000000001</v>
      </c>
      <c r="O1512" s="5">
        <f>MAX(0, Online_RAW!D1512*60)</f>
        <v>44.601913043478241</v>
      </c>
      <c r="P1512" s="5">
        <f>_xlfn.IFNA(VLOOKUP(A1512,Sampling!$D$7:$E$14,2,FALSE),0)</f>
        <v>0</v>
      </c>
      <c r="Q1512">
        <f>_xlfn.IFNA(VLOOKUP(A1512,Refill!$D$6:$G$8,2,FALSE),0)</f>
        <v>0</v>
      </c>
    </row>
    <row r="1513" spans="1:17" x14ac:dyDescent="0.25">
      <c r="A1513" s="5">
        <f>ROUND((Online_RAW!B1513-General!$B$10)*24,3)</f>
        <v>25.183</v>
      </c>
      <c r="B1513" s="5">
        <f>General!$B$12+Online_ANA!K1513/1000+Online_ANA!L1513/1000+Online_ANA!M1513/1000/General!$B$22-SUM($P$2:P1513)/1000/General!$B$24+SUM($Q$2:Q1513)/1000/General!$B$24</f>
        <v>1.3636034521171463</v>
      </c>
      <c r="C1513" s="5">
        <f>Online_RAW!K1513</f>
        <v>36.424999999999997</v>
      </c>
      <c r="D1513" s="5">
        <f>Online_RAW!J1513</f>
        <v>2.5299999999999998</v>
      </c>
      <c r="E1513" s="5">
        <f>(1-F1513/100-G1513/100)/(1-C1513/100-D1513/100-General!$B$17/100)</f>
        <v>0.98571845337671016</v>
      </c>
      <c r="F1513" s="5">
        <f>N1513*General!$B$14/(N1513+O1513)+O1513*100/(N1513+O1513)</f>
        <v>40.223139472345359</v>
      </c>
      <c r="G1513" s="5">
        <f>N1513*General!$B$15/(N1513+O1513)</f>
        <v>3.0190333599825571E-2</v>
      </c>
      <c r="H1513" s="5">
        <f>(N1513+O1513)*(1/General!$B$20)*((F1513/100)-E1513*(C1513/100))*1000/B1513</f>
        <v>253.56549008623384</v>
      </c>
      <c r="I1513" s="5">
        <f>(N1513+O1513)*(1/General!$B$20)*((D1513/100)*E1513-(G1513/100))*1000/B1513</f>
        <v>144.66273150967803</v>
      </c>
      <c r="J1513" s="5">
        <f t="shared" si="23"/>
        <v>0.57051427408548538</v>
      </c>
      <c r="K1513" s="5">
        <f>MAX(Online_RAW!$L$2-Online_RAW!L1513,0)</f>
        <v>0</v>
      </c>
      <c r="L1513" s="5">
        <f>0.0039*(Online_RAW!M1513)</f>
        <v>82.906199999999998</v>
      </c>
      <c r="M1513" s="10">
        <f>Online_RAW!$N$2-Online_RAW!N1513</f>
        <v>240.56000480768944</v>
      </c>
      <c r="N1513" s="5">
        <f>Online_RAW!C1513*60</f>
        <v>135.45286956521758</v>
      </c>
      <c r="O1513" s="5">
        <f>MAX(0, Online_RAW!D1513*60)</f>
        <v>44.01234782608698</v>
      </c>
      <c r="P1513" s="5">
        <f>_xlfn.IFNA(VLOOKUP(A1513,Sampling!$D$7:$E$14,2,FALSE),0)</f>
        <v>0</v>
      </c>
      <c r="Q1513">
        <f>_xlfn.IFNA(VLOOKUP(A1513,Refill!$D$6:$G$8,2,FALSE),0)</f>
        <v>0</v>
      </c>
    </row>
    <row r="1514" spans="1:17" x14ac:dyDescent="0.25">
      <c r="A1514" s="5">
        <f>ROUND((Online_RAW!B1514-General!$B$10)*24,3)</f>
        <v>25.2</v>
      </c>
      <c r="B1514" s="5">
        <f>General!$B$12+Online_ANA!K1514/1000+Online_ANA!L1514/1000+Online_ANA!M1514/1000/General!$B$22-SUM($P$2:P1514)/1000/General!$B$24+SUM($Q$2:Q1514)/1000/General!$B$24</f>
        <v>1.3643120952364129</v>
      </c>
      <c r="C1514" s="5">
        <f>Online_RAW!K1514</f>
        <v>36.405000000000001</v>
      </c>
      <c r="D1514" s="5">
        <f>Online_RAW!J1514</f>
        <v>2.5299999999999998</v>
      </c>
      <c r="E1514" s="5">
        <f>(1-F1514/100-G1514/100)/(1-C1514/100-D1514/100-General!$B$17/100)</f>
        <v>0.98259104435338207</v>
      </c>
      <c r="F1514" s="5">
        <f>N1514*General!$B$14/(N1514+O1514)+O1514*100/(N1514+O1514)</f>
        <v>40.393132984769267</v>
      </c>
      <c r="G1514" s="5">
        <f>N1514*General!$B$15/(N1514+O1514)</f>
        <v>3.0104478290520577E-2</v>
      </c>
      <c r="H1514" s="5">
        <f>(N1514+O1514)*(1/General!$B$20)*((F1514/100)-E1514*(C1514/100))*1000/B1514</f>
        <v>271.99555303239464</v>
      </c>
      <c r="I1514" s="5">
        <f>(N1514+O1514)*(1/General!$B$20)*((D1514/100)*E1514-(G1514/100))*1000/B1514</f>
        <v>144.524902003177</v>
      </c>
      <c r="J1514" s="5">
        <f t="shared" si="23"/>
        <v>0.53135023860468811</v>
      </c>
      <c r="K1514" s="5">
        <f>MAX(Online_RAW!$L$2-Online_RAW!L1514,0)</f>
        <v>0</v>
      </c>
      <c r="L1514" s="5">
        <f>0.0039*(Online_RAW!M1514)</f>
        <v>83.085599999999999</v>
      </c>
      <c r="M1514" s="10">
        <f>Online_RAW!$N$2-Online_RAW!N1514</f>
        <v>241.13687980769009</v>
      </c>
      <c r="N1514" s="5">
        <f>Online_RAW!C1514*60</f>
        <v>135.43936363636379</v>
      </c>
      <c r="O1514" s="5">
        <f>MAX(0, Online_RAW!D1514*60)</f>
        <v>44.519727272727302</v>
      </c>
      <c r="P1514" s="5">
        <f>_xlfn.IFNA(VLOOKUP(A1514,Sampling!$D$7:$E$14,2,FALSE),0)</f>
        <v>0</v>
      </c>
      <c r="Q1514">
        <f>_xlfn.IFNA(VLOOKUP(A1514,Refill!$D$6:$G$8,2,FALSE),0)</f>
        <v>0</v>
      </c>
    </row>
    <row r="1515" spans="1:17" x14ac:dyDescent="0.25">
      <c r="A1515" s="5">
        <f>ROUND((Online_RAW!B1515-General!$B$10)*24,3)</f>
        <v>25.216999999999999</v>
      </c>
      <c r="B1515" s="5">
        <f>General!$B$12+Online_ANA!K1515/1000+Online_ANA!L1515/1000+Online_ANA!M1515/1000/General!$B$22-SUM($P$2:P1515)/1000/General!$B$24+SUM($Q$2:Q1515)/1000/General!$B$24</f>
        <v>1.3649614984474219</v>
      </c>
      <c r="C1515" s="5">
        <f>Online_RAW!K1515</f>
        <v>36.380000000000003</v>
      </c>
      <c r="D1515" s="5">
        <f>Online_RAW!J1515</f>
        <v>2.5350000000000001</v>
      </c>
      <c r="E1515" s="5">
        <f>(1-F1515/100-G1515/100)/(1-C1515/100-D1515/100-General!$B$17/100)</f>
        <v>0.9781281948984567</v>
      </c>
      <c r="F1515" s="5">
        <f>N1515*General!$B$14/(N1515+O1515)+O1515*100/(N1515+O1515)</f>
        <v>40.644290129249434</v>
      </c>
      <c r="G1515" s="5">
        <f>N1515*General!$B$15/(N1515+O1515)</f>
        <v>2.9977631247853829E-2</v>
      </c>
      <c r="H1515" s="5">
        <f>(N1515+O1515)*(1/General!$B$20)*((F1515/100)-E1515*(C1515/100))*1000/B1515</f>
        <v>297.41569007042358</v>
      </c>
      <c r="I1515" s="5">
        <f>(N1515+O1515)*(1/General!$B$20)*((D1515/100)*E1515-(G1515/100))*1000/B1515</f>
        <v>143.98116484307332</v>
      </c>
      <c r="J1515" s="5">
        <f t="shared" si="23"/>
        <v>0.48410749550227405</v>
      </c>
      <c r="K1515" s="5">
        <f>MAX(Online_RAW!$L$2-Online_RAW!L1515,0)</f>
        <v>0</v>
      </c>
      <c r="L1515" s="5">
        <f>0.0039*(Online_RAW!M1515)</f>
        <v>83.229900000000001</v>
      </c>
      <c r="M1515" s="10">
        <f>Online_RAW!$N$2-Online_RAW!N1515</f>
        <v>241.68744230768971</v>
      </c>
      <c r="N1515" s="5">
        <f>Online_RAW!C1515*60</f>
        <v>134.76949999999982</v>
      </c>
      <c r="O1515" s="5">
        <f>MAX(0, Online_RAW!D1515*60)</f>
        <v>45.057250000000025</v>
      </c>
      <c r="P1515" s="5">
        <f>_xlfn.IFNA(VLOOKUP(A1515,Sampling!$D$7:$E$14,2,FALSE),0)</f>
        <v>0</v>
      </c>
      <c r="Q1515">
        <f>_xlfn.IFNA(VLOOKUP(A1515,Refill!$D$6:$G$8,2,FALSE),0)</f>
        <v>0</v>
      </c>
    </row>
    <row r="1516" spans="1:17" x14ac:dyDescent="0.25">
      <c r="A1516" s="5">
        <f>ROUND((Online_RAW!B1516-General!$B$10)*24,3)</f>
        <v>25.233000000000001</v>
      </c>
      <c r="B1516" s="5">
        <f>General!$B$12+Online_ANA!K1516/1000+Online_ANA!L1516/1000+Online_ANA!M1516/1000/General!$B$22-SUM($P$2:P1516)/1000/General!$B$24+SUM($Q$2:Q1516)/1000/General!$B$24</f>
        <v>1.3656861102975777</v>
      </c>
      <c r="C1516" s="5">
        <f>Online_RAW!K1516</f>
        <v>36.4941666666667</v>
      </c>
      <c r="D1516" s="5">
        <f>Online_RAW!J1516</f>
        <v>2.5350000000000001</v>
      </c>
      <c r="E1516" s="5">
        <f>(1-F1516/100-G1516/100)/(1-C1516/100-D1516/100-General!$B$17/100)</f>
        <v>0.98272205184901784</v>
      </c>
      <c r="F1516" s="5">
        <f>N1516*General!$B$14/(N1516+O1516)+O1516*100/(N1516+O1516)</f>
        <v>40.477772104896715</v>
      </c>
      <c r="G1516" s="5">
        <f>N1516*General!$B$15/(N1516+O1516)</f>
        <v>3.0061731260153168E-2</v>
      </c>
      <c r="H1516" s="5">
        <f>(N1516+O1516)*(1/General!$B$20)*((F1516/100)-E1516*(C1516/100))*1000/B1516</f>
        <v>271.10736567883413</v>
      </c>
      <c r="I1516" s="5">
        <f>(N1516+O1516)*(1/General!$B$20)*((D1516/100)*E1516-(G1516/100))*1000/B1516</f>
        <v>144.60580095544495</v>
      </c>
      <c r="J1516" s="5">
        <f t="shared" si="23"/>
        <v>0.53338942154287106</v>
      </c>
      <c r="K1516" s="5">
        <f>MAX(Online_RAW!$L$2-Online_RAW!L1516,0)</f>
        <v>0</v>
      </c>
      <c r="L1516" s="5">
        <f>0.0039*(Online_RAW!M1516)</f>
        <v>83.318624999999997</v>
      </c>
      <c r="M1516" s="10">
        <f>Online_RAW!$N$2-Online_RAW!N1516</f>
        <v>242.3805589743597</v>
      </c>
      <c r="N1516" s="5">
        <f>Online_RAW!C1516*60</f>
        <v>135.16800000000001</v>
      </c>
      <c r="O1516" s="5">
        <f>MAX(0, Online_RAW!D1516*60)</f>
        <v>44.685913043478237</v>
      </c>
      <c r="P1516" s="5">
        <f>_xlfn.IFNA(VLOOKUP(A1516,Sampling!$D$7:$E$14,2,FALSE),0)</f>
        <v>0</v>
      </c>
      <c r="Q1516">
        <f>_xlfn.IFNA(VLOOKUP(A1516,Refill!$D$6:$G$8,2,FALSE),0)</f>
        <v>0</v>
      </c>
    </row>
    <row r="1517" spans="1:17" x14ac:dyDescent="0.25">
      <c r="A1517" s="5">
        <f>ROUND((Online_RAW!B1517-General!$B$10)*24,3)</f>
        <v>25.25</v>
      </c>
      <c r="B1517" s="5">
        <f>General!$B$12+Online_ANA!K1517/1000+Online_ANA!L1517/1000+Online_ANA!M1517/1000/General!$B$22-SUM($P$2:P1517)/1000/General!$B$24+SUM($Q$2:Q1517)/1000/General!$B$24</f>
        <v>1.366397649823569</v>
      </c>
      <c r="C1517" s="5">
        <f>Online_RAW!K1517</f>
        <v>36.603749999999998</v>
      </c>
      <c r="D1517" s="5">
        <f>Online_RAW!J1517</f>
        <v>2.5499999999999998</v>
      </c>
      <c r="E1517" s="5">
        <f>(1-F1517/100-G1517/100)/(1-C1517/100-D1517/100-General!$B$17/100)</f>
        <v>0.98560394361879644</v>
      </c>
      <c r="F1517" s="5">
        <f>N1517*General!$B$14/(N1517+O1517)+O1517*100/(N1517+O1517)</f>
        <v>40.426071447716687</v>
      </c>
      <c r="G1517" s="5">
        <f>N1517*General!$B$15/(N1517+O1517)</f>
        <v>3.0087842703173388E-2</v>
      </c>
      <c r="H1517" s="5">
        <f>(N1517+O1517)*(1/General!$B$20)*((F1517/100)-E1517*(C1517/100))*1000/B1517</f>
        <v>255.69680153803975</v>
      </c>
      <c r="I1517" s="5">
        <f>(N1517+O1517)*(1/General!$B$20)*((D1517/100)*E1517-(G1517/100))*1000/B1517</f>
        <v>145.98925877127269</v>
      </c>
      <c r="J1517" s="5">
        <f t="shared" si="23"/>
        <v>0.5709467537064753</v>
      </c>
      <c r="K1517" s="5">
        <f>MAX(Online_RAW!$L$2-Online_RAW!L1517,0)</f>
        <v>0</v>
      </c>
      <c r="L1517" s="5">
        <f>0.0039*(Online_RAW!M1517)</f>
        <v>83.509400000000127</v>
      </c>
      <c r="M1517" s="10">
        <f>Online_RAW!$N$2-Online_RAW!N1517</f>
        <v>242.94819230769008</v>
      </c>
      <c r="N1517" s="5">
        <f>Online_RAW!C1517*60</f>
        <v>135.43669565217419</v>
      </c>
      <c r="O1517" s="5">
        <f>MAX(0, Online_RAW!D1517*60)</f>
        <v>44.618347826086982</v>
      </c>
      <c r="P1517" s="5">
        <f>_xlfn.IFNA(VLOOKUP(A1517,Sampling!$D$7:$E$14,2,FALSE),0)</f>
        <v>0</v>
      </c>
      <c r="Q1517">
        <f>_xlfn.IFNA(VLOOKUP(A1517,Refill!$D$6:$G$8,2,FALSE),0)</f>
        <v>0</v>
      </c>
    </row>
    <row r="1518" spans="1:17" x14ac:dyDescent="0.25">
      <c r="A1518" s="5">
        <f>ROUND((Online_RAW!B1518-General!$B$10)*24,3)</f>
        <v>25.266999999999999</v>
      </c>
      <c r="B1518" s="5">
        <f>General!$B$12+Online_ANA!K1518/1000+Online_ANA!L1518/1000+Online_ANA!M1518/1000/General!$B$22-SUM($P$2:P1518)/1000/General!$B$24+SUM($Q$2:Q1518)/1000/General!$B$24</f>
        <v>1.367060006398495</v>
      </c>
      <c r="C1518" s="5">
        <f>Online_RAW!K1518</f>
        <v>36.497500000000002</v>
      </c>
      <c r="D1518" s="5">
        <f>Online_RAW!J1518</f>
        <v>2.5649999999999999</v>
      </c>
      <c r="E1518" s="5">
        <f>(1-F1518/100-G1518/100)/(1-C1518/100-D1518/100-General!$B$17/100)</f>
        <v>0.97957244756378636</v>
      </c>
      <c r="F1518" s="5">
        <f>N1518*General!$B$14/(N1518+O1518)+O1518*100/(N1518+O1518)</f>
        <v>40.701208554901712</v>
      </c>
      <c r="G1518" s="5">
        <f>N1518*General!$B$15/(N1518+O1518)</f>
        <v>2.9948884568231464E-2</v>
      </c>
      <c r="H1518" s="5">
        <f>(N1518+O1518)*(1/General!$B$20)*((F1518/100)-E1518*(C1518/100))*1000/B1518</f>
        <v>290.68758047362729</v>
      </c>
      <c r="I1518" s="5">
        <f>(N1518+O1518)*(1/General!$B$20)*((D1518/100)*E1518-(G1518/100))*1000/B1518</f>
        <v>145.81500143551673</v>
      </c>
      <c r="J1518" s="5">
        <f t="shared" si="23"/>
        <v>0.5016210228105904</v>
      </c>
      <c r="K1518" s="5">
        <f>MAX(Online_RAW!$L$2-Online_RAW!L1518,0)</f>
        <v>0</v>
      </c>
      <c r="L1518" s="5">
        <f>0.0039*(Online_RAW!M1518)</f>
        <v>83.647199999999998</v>
      </c>
      <c r="M1518" s="10">
        <f>Online_RAW!$N$2-Online_RAW!N1518</f>
        <v>243.51995897435972</v>
      </c>
      <c r="N1518" s="5">
        <f>Online_RAW!C1518*60</f>
        <v>134.745272727273</v>
      </c>
      <c r="O1518" s="5">
        <f>MAX(0, Online_RAW!D1518*60)</f>
        <v>45.2217272727273</v>
      </c>
      <c r="P1518" s="5">
        <f>_xlfn.IFNA(VLOOKUP(A1518,Sampling!$D$7:$E$14,2,FALSE),0)</f>
        <v>0</v>
      </c>
      <c r="Q1518">
        <f>_xlfn.IFNA(VLOOKUP(A1518,Refill!$D$6:$G$8,2,FALSE),0)</f>
        <v>0</v>
      </c>
    </row>
    <row r="1519" spans="1:17" x14ac:dyDescent="0.25">
      <c r="A1519" s="5">
        <f>ROUND((Online_RAW!B1519-General!$B$10)*24,3)</f>
        <v>25.283000000000001</v>
      </c>
      <c r="B1519" s="5">
        <f>General!$B$12+Online_ANA!K1519/1000+Online_ANA!L1519/1000+Online_ANA!M1519/1000/General!$B$22-SUM($P$2:P1519)/1000/General!$B$24+SUM($Q$2:Q1519)/1000/General!$B$24</f>
        <v>1.367733037896963</v>
      </c>
      <c r="C1519" s="5">
        <f>Online_RAW!K1519</f>
        <v>36.554000000000002</v>
      </c>
      <c r="D1519" s="5">
        <f>Online_RAW!J1519</f>
        <v>2.5733333333333301</v>
      </c>
      <c r="E1519" s="5">
        <f>(1-F1519/100-G1519/100)/(1-C1519/100-D1519/100-General!$B$17/100)</f>
        <v>0.97818601925507298</v>
      </c>
      <c r="F1519" s="5">
        <f>N1519*General!$B$14/(N1519+O1519)+O1519*100/(N1519+O1519)</f>
        <v>40.848587627222855</v>
      </c>
      <c r="G1519" s="5">
        <f>N1519*General!$B$15/(N1519+O1519)</f>
        <v>2.9874450693321789E-2</v>
      </c>
      <c r="H1519" s="5">
        <f>(N1519+O1519)*(1/General!$B$20)*((F1519/100)-E1519*(C1519/100))*1000/B1519</f>
        <v>298.4268564853391</v>
      </c>
      <c r="I1519" s="5">
        <f>(N1519+O1519)*(1/General!$B$20)*((D1519/100)*E1519-(G1519/100))*1000/B1519</f>
        <v>145.77530829802694</v>
      </c>
      <c r="J1519" s="5">
        <f t="shared" si="23"/>
        <v>0.48847918721145156</v>
      </c>
      <c r="K1519" s="5">
        <f>MAX(Online_RAW!$L$2-Online_RAW!L1519,0)</f>
        <v>0</v>
      </c>
      <c r="L1519" s="5">
        <f>0.0039*(Online_RAW!M1519)</f>
        <v>83.729100000000003</v>
      </c>
      <c r="M1519" s="10">
        <f>Online_RAW!$N$2-Online_RAW!N1519</f>
        <v>244.16429230768972</v>
      </c>
      <c r="N1519" s="5">
        <f>Online_RAW!C1519*60</f>
        <v>134.18754545454539</v>
      </c>
      <c r="O1519" s="5">
        <f>MAX(0, Online_RAW!D1519*60)</f>
        <v>45.481090909090923</v>
      </c>
      <c r="P1519" s="5">
        <f>_xlfn.IFNA(VLOOKUP(A1519,Sampling!$D$7:$E$14,2,FALSE),0)</f>
        <v>0</v>
      </c>
      <c r="Q1519">
        <f>_xlfn.IFNA(VLOOKUP(A1519,Refill!$D$6:$G$8,2,FALSE),0)</f>
        <v>0</v>
      </c>
    </row>
    <row r="1520" spans="1:17" x14ac:dyDescent="0.25">
      <c r="A1520" s="5">
        <f>ROUND((Online_RAW!B1520-General!$B$10)*24,3)</f>
        <v>25.3</v>
      </c>
      <c r="B1520" s="5">
        <f>General!$B$12+Online_ANA!K1520/1000+Online_ANA!L1520/1000+Online_ANA!M1520/1000/General!$B$22-SUM($P$2:P1520)/1000/General!$B$24+SUM($Q$2:Q1520)/1000/General!$B$24</f>
        <v>1.3684626552741923</v>
      </c>
      <c r="C1520" s="5">
        <f>Online_RAW!K1520</f>
        <v>36.776153846153797</v>
      </c>
      <c r="D1520" s="5">
        <f>Online_RAW!J1520</f>
        <v>2.58</v>
      </c>
      <c r="E1520" s="5">
        <f>(1-F1520/100-G1520/100)/(1-C1520/100-D1520/100-General!$B$17/100)</f>
        <v>0.97870423108744431</v>
      </c>
      <c r="F1520" s="5">
        <f>N1520*General!$B$14/(N1520+O1520)+O1520*100/(N1520+O1520)</f>
        <v>41.041311856888356</v>
      </c>
      <c r="G1520" s="5">
        <f>N1520*General!$B$15/(N1520+O1520)</f>
        <v>2.9777115223793758E-2</v>
      </c>
      <c r="H1520" s="5">
        <f>(N1520+O1520)*(1/General!$B$20)*((F1520/100)-E1520*(C1520/100))*1000/B1520</f>
        <v>296.28910648096837</v>
      </c>
      <c r="I1520" s="5">
        <f>(N1520+O1520)*(1/General!$B$20)*((D1520/100)*E1520-(G1520/100))*1000/B1520</f>
        <v>146.44913583237556</v>
      </c>
      <c r="J1520" s="5">
        <f t="shared" si="23"/>
        <v>0.49427782739552889</v>
      </c>
      <c r="K1520" s="5">
        <f>MAX(Online_RAW!$L$2-Online_RAW!L1520,0)</f>
        <v>0</v>
      </c>
      <c r="L1520" s="5">
        <f>0.0039*(Online_RAW!M1520)</f>
        <v>83.846099999999993</v>
      </c>
      <c r="M1520" s="10">
        <f>Online_RAW!$N$2-Online_RAW!N1520</f>
        <v>244.83204524886969</v>
      </c>
      <c r="N1520" s="5">
        <f>Online_RAW!C1520*60</f>
        <v>134.0116363636362</v>
      </c>
      <c r="O1520" s="5">
        <f>MAX(0, Online_RAW!D1520*60)</f>
        <v>46.008000000000003</v>
      </c>
      <c r="P1520" s="5">
        <f>_xlfn.IFNA(VLOOKUP(A1520,Sampling!$D$7:$E$14,2,FALSE),0)</f>
        <v>0</v>
      </c>
      <c r="Q1520">
        <f>_xlfn.IFNA(VLOOKUP(A1520,Refill!$D$6:$G$8,2,FALSE),0)</f>
        <v>0</v>
      </c>
    </row>
    <row r="1521" spans="1:17" x14ac:dyDescent="0.25">
      <c r="A1521" s="5">
        <f>ROUND((Online_RAW!B1521-General!$B$10)*24,3)</f>
        <v>25.317</v>
      </c>
      <c r="B1521" s="5">
        <f>General!$B$12+Online_ANA!K1521/1000+Online_ANA!L1521/1000+Online_ANA!M1521/1000/General!$B$22-SUM($P$2:P1521)/1000/General!$B$24+SUM($Q$2:Q1521)/1000/General!$B$24</f>
        <v>1.3691621803609177</v>
      </c>
      <c r="C1521" s="5">
        <f>Online_RAW!K1521</f>
        <v>36.921666666666702</v>
      </c>
      <c r="D1521" s="5">
        <f>Online_RAW!J1521</f>
        <v>2.59</v>
      </c>
      <c r="E1521" s="5">
        <f>(1-F1521/100-G1521/100)/(1-C1521/100-D1521/100-General!$B$17/100)</f>
        <v>0.98629964107908719</v>
      </c>
      <c r="F1521" s="5">
        <f>N1521*General!$B$14/(N1521+O1521)+O1521*100/(N1521+O1521)</f>
        <v>40.737212110681575</v>
      </c>
      <c r="G1521" s="5">
        <f>N1521*General!$B$15/(N1521+O1521)</f>
        <v>2.993070095420123E-2</v>
      </c>
      <c r="H1521" s="5">
        <f>(N1521+O1521)*(1/General!$B$20)*((F1521/100)-E1521*(C1521/100))*1000/B1521</f>
        <v>253.69832816849876</v>
      </c>
      <c r="I1521" s="5">
        <f>(N1521+O1521)*(1/General!$B$20)*((D1521/100)*E1521-(G1521/100))*1000/B1521</f>
        <v>148.21243862695232</v>
      </c>
      <c r="J1521" s="5">
        <f t="shared" si="23"/>
        <v>0.5842073918930758</v>
      </c>
      <c r="K1521" s="5">
        <f>MAX(Online_RAW!$L$2-Online_RAW!L1521,0)</f>
        <v>0</v>
      </c>
      <c r="L1521" s="5">
        <f>0.0039*(Online_RAW!M1521)</f>
        <v>83.993000000000123</v>
      </c>
      <c r="M1521" s="10">
        <f>Online_RAW!$N$2-Online_RAW!N1521</f>
        <v>245.43440659340013</v>
      </c>
      <c r="N1521" s="5">
        <f>Online_RAW!C1521*60</f>
        <v>134.8111304347824</v>
      </c>
      <c r="O1521" s="5">
        <f>MAX(0, Online_RAW!D1521*60)</f>
        <v>45.353217391304341</v>
      </c>
      <c r="P1521" s="5">
        <f>_xlfn.IFNA(VLOOKUP(A1521,Sampling!$D$7:$E$14,2,FALSE),0)</f>
        <v>0</v>
      </c>
      <c r="Q1521">
        <f>_xlfn.IFNA(VLOOKUP(A1521,Refill!$D$6:$G$8,2,FALSE),0)</f>
        <v>0</v>
      </c>
    </row>
    <row r="1522" spans="1:17" x14ac:dyDescent="0.25">
      <c r="A1522" s="5">
        <f>ROUND((Online_RAW!B1522-General!$B$10)*24,3)</f>
        <v>25.332999999999998</v>
      </c>
      <c r="B1522" s="5">
        <f>General!$B$12+Online_ANA!K1522/1000+Online_ANA!L1522/1000+Online_ANA!M1522/1000/General!$B$22-SUM($P$2:P1522)/1000/General!$B$24+SUM($Q$2:Q1522)/1000/General!$B$24</f>
        <v>1.3698443732835965</v>
      </c>
      <c r="C1522" s="5">
        <f>Online_RAW!K1522</f>
        <v>36.81</v>
      </c>
      <c r="D1522" s="5">
        <f>Online_RAW!J1522</f>
        <v>2.585</v>
      </c>
      <c r="E1522" s="5">
        <f>(1-F1522/100-G1522/100)/(1-C1522/100-D1522/100-General!$B$17/100)</f>
        <v>0.98062287661840131</v>
      </c>
      <c r="F1522" s="5">
        <f>N1522*General!$B$14/(N1522+O1522)+O1522*100/(N1522+O1522)</f>
        <v>40.963842296737425</v>
      </c>
      <c r="G1522" s="5">
        <f>N1522*General!$B$15/(N1522+O1522)</f>
        <v>2.9816241264274023E-2</v>
      </c>
      <c r="H1522" s="5">
        <f>(N1522+O1522)*(1/General!$B$20)*((F1522/100)-E1522*(C1522/100))*1000/B1522</f>
        <v>284.85342845936123</v>
      </c>
      <c r="I1522" s="5">
        <f>(N1522+O1522)*(1/General!$B$20)*((D1522/100)*E1522-(G1522/100))*1000/B1522</f>
        <v>146.6134867579546</v>
      </c>
      <c r="J1522" s="5">
        <f t="shared" si="23"/>
        <v>0.51469798889526552</v>
      </c>
      <c r="K1522" s="5">
        <f>MAX(Online_RAW!$L$2-Online_RAW!L1522,0)</f>
        <v>0</v>
      </c>
      <c r="L1522" s="5">
        <f>0.0039*(Online_RAW!M1522)</f>
        <v>84.159399999999863</v>
      </c>
      <c r="M1522" s="10">
        <f>Online_RAW!$N$2-Online_RAW!N1522</f>
        <v>245.9966208791202</v>
      </c>
      <c r="N1522" s="5">
        <f>Online_RAW!C1522*60</f>
        <v>133.94713043478239</v>
      </c>
      <c r="O1522" s="5">
        <f>MAX(0, Online_RAW!D1522*60)</f>
        <v>45.749739130434783</v>
      </c>
      <c r="P1522" s="5">
        <f>_xlfn.IFNA(VLOOKUP(A1522,Sampling!$D$7:$E$14,2,FALSE),0)</f>
        <v>0</v>
      </c>
      <c r="Q1522">
        <f>_xlfn.IFNA(VLOOKUP(A1522,Refill!$D$6:$G$8,2,FALSE),0)</f>
        <v>0</v>
      </c>
    </row>
    <row r="1523" spans="1:17" x14ac:dyDescent="0.25">
      <c r="A1523" s="5">
        <f>ROUND((Online_RAW!B1523-General!$B$10)*24,3)</f>
        <v>25.35</v>
      </c>
      <c r="B1523" s="5">
        <f>General!$B$12+Online_ANA!K1523/1000+Online_ANA!L1523/1000+Online_ANA!M1523/1000/General!$B$22-SUM($P$2:P1523)/1000/General!$B$24+SUM($Q$2:Q1523)/1000/General!$B$24</f>
        <v>1.3705637323041646</v>
      </c>
      <c r="C1523" s="5">
        <f>Online_RAW!K1523</f>
        <v>36.796666666666702</v>
      </c>
      <c r="D1523" s="5">
        <f>Online_RAW!J1523</f>
        <v>2.59</v>
      </c>
      <c r="E1523" s="5">
        <f>(1-F1523/100-G1523/100)/(1-C1523/100-D1523/100-General!$B$17/100)</f>
        <v>0.97548680000289578</v>
      </c>
      <c r="F1523" s="5">
        <f>N1523*General!$B$14/(N1523+O1523)+O1523*100/(N1523+O1523)</f>
        <v>41.264914879370131</v>
      </c>
      <c r="G1523" s="5">
        <f>N1523*General!$B$15/(N1523+O1523)</f>
        <v>2.9664184404358515E-2</v>
      </c>
      <c r="H1523" s="5">
        <f>(N1523+O1523)*(1/General!$B$20)*((F1523/100)-E1523*(C1523/100))*1000/B1523</f>
        <v>314.64777896643506</v>
      </c>
      <c r="I1523" s="5">
        <f>(N1523+O1523)*(1/General!$B$20)*((D1523/100)*E1523-(G1523/100))*1000/B1523</f>
        <v>146.292428637754</v>
      </c>
      <c r="J1523" s="5">
        <f t="shared" si="23"/>
        <v>0.46494028694020972</v>
      </c>
      <c r="K1523" s="5">
        <f>MAX(Online_RAW!$L$2-Online_RAW!L1523,0)</f>
        <v>0</v>
      </c>
      <c r="L1523" s="5">
        <f>0.0039*(Online_RAW!M1523)</f>
        <v>84.30727499999999</v>
      </c>
      <c r="M1523" s="10">
        <f>Online_RAW!$N$2-Online_RAW!N1523</f>
        <v>246.61953846153938</v>
      </c>
      <c r="N1523" s="5">
        <f>Online_RAW!C1523*60</f>
        <v>133.48147826086981</v>
      </c>
      <c r="O1523" s="5">
        <f>MAX(0, Online_RAW!D1523*60)</f>
        <v>46.508608695652143</v>
      </c>
      <c r="P1523" s="5">
        <f>_xlfn.IFNA(VLOOKUP(A1523,Sampling!$D$7:$E$14,2,FALSE),0)</f>
        <v>0</v>
      </c>
      <c r="Q1523">
        <f>_xlfn.IFNA(VLOOKUP(A1523,Refill!$D$6:$G$8,2,FALSE),0)</f>
        <v>0</v>
      </c>
    </row>
    <row r="1524" spans="1:17" x14ac:dyDescent="0.25">
      <c r="A1524" s="5">
        <f>ROUND((Online_RAW!B1524-General!$B$10)*24,3)</f>
        <v>25.367000000000001</v>
      </c>
      <c r="B1524" s="5">
        <f>General!$B$12+Online_ANA!K1524/1000+Online_ANA!L1524/1000+Online_ANA!M1524/1000/General!$B$22-SUM($P$2:P1524)/1000/General!$B$24+SUM($Q$2:Q1524)/1000/General!$B$24</f>
        <v>1.3712928973770828</v>
      </c>
      <c r="C1524" s="5">
        <f>Online_RAW!K1524</f>
        <v>36.994545454545502</v>
      </c>
      <c r="D1524" s="5">
        <f>Online_RAW!J1524</f>
        <v>2.61</v>
      </c>
      <c r="E1524" s="5">
        <f>(1-F1524/100-G1524/100)/(1-C1524/100-D1524/100-General!$B$17/100)</f>
        <v>0.98388363038364401</v>
      </c>
      <c r="F1524" s="5">
        <f>N1524*General!$B$14/(N1524+O1524)+O1524*100/(N1524+O1524)</f>
        <v>40.973808593898397</v>
      </c>
      <c r="G1524" s="5">
        <f>N1524*General!$B$15/(N1524+O1524)</f>
        <v>2.9811207780859394E-2</v>
      </c>
      <c r="H1524" s="5">
        <f>(N1524+O1524)*(1/General!$B$20)*((F1524/100)-E1524*(C1524/100))*1000/B1524</f>
        <v>267.15180739967576</v>
      </c>
      <c r="I1524" s="5">
        <f>(N1524+O1524)*(1/General!$B$20)*((D1524/100)*E1524-(G1524/100))*1000/B1524</f>
        <v>148.19528545191199</v>
      </c>
      <c r="J1524" s="5">
        <f t="shared" si="23"/>
        <v>0.55472312500660947</v>
      </c>
      <c r="K1524" s="5">
        <f>MAX(Online_RAW!$L$2-Online_RAW!L1524,0)</f>
        <v>0</v>
      </c>
      <c r="L1524" s="5">
        <f>0.0039*(Online_RAW!M1524)</f>
        <v>84.464249999999993</v>
      </c>
      <c r="M1524" s="10">
        <f>Online_RAW!$N$2-Online_RAW!N1524</f>
        <v>247.24322564102022</v>
      </c>
      <c r="N1524" s="5">
        <f>Online_RAW!C1524*60</f>
        <v>133.74900000000002</v>
      </c>
      <c r="O1524" s="5">
        <f>MAX(0, Online_RAW!D1524*60)</f>
        <v>45.712363636363619</v>
      </c>
      <c r="P1524" s="5">
        <f>_xlfn.IFNA(VLOOKUP(A1524,Sampling!$D$7:$E$14,2,FALSE),0)</f>
        <v>0</v>
      </c>
      <c r="Q1524">
        <f>_xlfn.IFNA(VLOOKUP(A1524,Refill!$D$6:$G$8,2,FALSE),0)</f>
        <v>0</v>
      </c>
    </row>
    <row r="1525" spans="1:17" x14ac:dyDescent="0.25">
      <c r="A1525" s="5">
        <f>ROUND((Online_RAW!B1525-General!$B$10)*24,3)</f>
        <v>25.382999999999999</v>
      </c>
      <c r="B1525" s="5">
        <f>General!$B$12+Online_ANA!K1525/1000+Online_ANA!L1525/1000+Online_ANA!M1525/1000/General!$B$22-SUM($P$2:P1525)/1000/General!$B$24+SUM($Q$2:Q1525)/1000/General!$B$24</f>
        <v>1.372051077084385</v>
      </c>
      <c r="C1525" s="5">
        <f>Online_RAW!K1525</f>
        <v>37.01</v>
      </c>
      <c r="D1525" s="5">
        <f>Online_RAW!J1525</f>
        <v>2.6150000000000002</v>
      </c>
      <c r="E1525" s="5">
        <f>(1-F1525/100-G1525/100)/(1-C1525/100-D1525/100-General!$B$17/100)</f>
        <v>0.97985846824722267</v>
      </c>
      <c r="F1525" s="5">
        <f>N1525*General!$B$14/(N1525+O1525)+O1525*100/(N1525+O1525)</f>
        <v>41.235343081755993</v>
      </c>
      <c r="G1525" s="5">
        <f>N1525*General!$B$15/(N1525+O1525)</f>
        <v>2.9679119655678796E-2</v>
      </c>
      <c r="H1525" s="5">
        <f>(N1525+O1525)*(1/General!$B$20)*((F1525/100)-E1525*(C1525/100))*1000/B1525</f>
        <v>290.86724918271108</v>
      </c>
      <c r="I1525" s="5">
        <f>(N1525+O1525)*(1/General!$B$20)*((D1525/100)*E1525-(G1525/100))*1000/B1525</f>
        <v>148.19907345150901</v>
      </c>
      <c r="J1525" s="5">
        <f t="shared" si="23"/>
        <v>0.509507597943474</v>
      </c>
      <c r="K1525" s="5">
        <f>MAX(Online_RAW!$L$2-Online_RAW!L1525,0)</f>
        <v>0</v>
      </c>
      <c r="L1525" s="5">
        <f>0.0039*(Online_RAW!M1525)</f>
        <v>84.614399999999989</v>
      </c>
      <c r="M1525" s="10">
        <f>Online_RAW!$N$2-Online_RAW!N1525</f>
        <v>247.90597802197954</v>
      </c>
      <c r="N1525" s="5">
        <f>Online_RAW!C1525*60</f>
        <v>133.52139130434779</v>
      </c>
      <c r="O1525" s="5">
        <f>MAX(0, Online_RAW!D1525*60)</f>
        <v>46.431913043478239</v>
      </c>
      <c r="P1525" s="5">
        <f>_xlfn.IFNA(VLOOKUP(A1525,Sampling!$D$7:$E$14,2,FALSE),0)</f>
        <v>0</v>
      </c>
      <c r="Q1525">
        <f>_xlfn.IFNA(VLOOKUP(A1525,Refill!$D$6:$G$8,2,FALSE),0)</f>
        <v>0</v>
      </c>
    </row>
    <row r="1526" spans="1:17" x14ac:dyDescent="0.25">
      <c r="A1526" s="5">
        <f>ROUND((Online_RAW!B1526-General!$B$10)*24,3)</f>
        <v>25.4</v>
      </c>
      <c r="B1526" s="5">
        <f>General!$B$12+Online_ANA!K1526/1000+Online_ANA!L1526/1000+Online_ANA!M1526/1000/General!$B$22-SUM($P$2:P1526)/1000/General!$B$24+SUM($Q$2:Q1526)/1000/General!$B$24</f>
        <v>1.3727232312590827</v>
      </c>
      <c r="C1526" s="5">
        <f>Online_RAW!K1526</f>
        <v>37.0411111111111</v>
      </c>
      <c r="D1526" s="5">
        <f>Online_RAW!J1526</f>
        <v>2.63</v>
      </c>
      <c r="E1526" s="5">
        <f>(1-F1526/100-G1526/100)/(1-C1526/100-D1526/100-General!$B$17/100)</f>
        <v>0.97965282897195882</v>
      </c>
      <c r="F1526" s="5">
        <f>N1526*General!$B$14/(N1526+O1526)+O1526*100/(N1526+O1526)</f>
        <v>41.29287150967609</v>
      </c>
      <c r="G1526" s="5">
        <f>N1526*General!$B$15/(N1526+O1526)</f>
        <v>2.965006489410299E-2</v>
      </c>
      <c r="H1526" s="5">
        <f>(N1526+O1526)*(1/General!$B$20)*((F1526/100)-E1526*(C1526/100))*1000/B1526</f>
        <v>292.65188238551309</v>
      </c>
      <c r="I1526" s="5">
        <f>(N1526+O1526)*(1/General!$B$20)*((D1526/100)*E1526-(G1526/100))*1000/B1526</f>
        <v>148.90524607351108</v>
      </c>
      <c r="J1526" s="5">
        <f t="shared" si="23"/>
        <v>0.50881355985046017</v>
      </c>
      <c r="K1526" s="5">
        <f>MAX(Online_RAW!$L$2-Online_RAW!L1526,0)</f>
        <v>0</v>
      </c>
      <c r="L1526" s="5">
        <f>0.0039*(Online_RAW!M1526)</f>
        <v>84.700199999999995</v>
      </c>
      <c r="M1526" s="10">
        <f>Online_RAW!$N$2-Online_RAW!N1526</f>
        <v>248.54510407240014</v>
      </c>
      <c r="N1526" s="5">
        <f>Online_RAW!C1526*60</f>
        <v>133.345043478261</v>
      </c>
      <c r="O1526" s="5">
        <f>MAX(0, Online_RAW!D1526*60)</f>
        <v>46.546695652173902</v>
      </c>
      <c r="P1526" s="5">
        <f>_xlfn.IFNA(VLOOKUP(A1526,Sampling!$D$7:$E$14,2,FALSE),0)</f>
        <v>0</v>
      </c>
      <c r="Q1526">
        <f>_xlfn.IFNA(VLOOKUP(A1526,Refill!$D$6:$G$8,2,FALSE),0)</f>
        <v>0</v>
      </c>
    </row>
    <row r="1527" spans="1:17" x14ac:dyDescent="0.25">
      <c r="A1527" s="5">
        <f>ROUND((Online_RAW!B1527-General!$B$10)*24,3)</f>
        <v>25.417000000000002</v>
      </c>
      <c r="B1527" s="5">
        <f>General!$B$12+Online_ANA!K1527/1000+Online_ANA!L1527/1000+Online_ANA!M1527/1000/General!$B$22-SUM($P$2:P1527)/1000/General!$B$24+SUM($Q$2:Q1527)/1000/General!$B$24</f>
        <v>1.3733630877440548</v>
      </c>
      <c r="C1527" s="5">
        <f>Online_RAW!K1527</f>
        <v>37.15</v>
      </c>
      <c r="D1527" s="5">
        <f>Online_RAW!J1527</f>
        <v>2.6349999999999998</v>
      </c>
      <c r="E1527" s="5">
        <f>(1-F1527/100-G1527/100)/(1-C1527/100-D1527/100-General!$B$17/100)</f>
        <v>0.98106695279666201</v>
      </c>
      <c r="F1527" s="5">
        <f>N1527*General!$B$14/(N1527+O1527)+O1527*100/(N1527+O1527)</f>
        <v>41.319917155678304</v>
      </c>
      <c r="G1527" s="5">
        <f>N1527*General!$B$15/(N1527+O1527)</f>
        <v>2.9636405476930153E-2</v>
      </c>
      <c r="H1527" s="5">
        <f>(N1527+O1527)*(1/General!$B$20)*((F1527/100)-E1527*(C1527/100))*1000/B1527</f>
        <v>285.18621289528977</v>
      </c>
      <c r="I1527" s="5">
        <f>(N1527+O1527)*(1/General!$B$20)*((D1527/100)*E1527-(G1527/100))*1000/B1527</f>
        <v>149.54738138603173</v>
      </c>
      <c r="J1527" s="5">
        <f t="shared" si="23"/>
        <v>0.52438503203848852</v>
      </c>
      <c r="K1527" s="5">
        <f>MAX(Online_RAW!$L$2-Online_RAW!L1527,0)</f>
        <v>0</v>
      </c>
      <c r="L1527" s="5">
        <f>0.0039*(Online_RAW!M1527)</f>
        <v>84.786000000000001</v>
      </c>
      <c r="M1527" s="10">
        <f>Online_RAW!$N$2-Online_RAW!N1527</f>
        <v>249.14902564101976</v>
      </c>
      <c r="N1527" s="5">
        <f>Online_RAW!C1527*60</f>
        <v>133.46809090909079</v>
      </c>
      <c r="O1527" s="5">
        <f>MAX(0, Online_RAW!D1527*60)</f>
        <v>46.672636363636379</v>
      </c>
      <c r="P1527" s="5">
        <f>_xlfn.IFNA(VLOOKUP(A1527,Sampling!$D$7:$E$14,2,FALSE),0)</f>
        <v>0</v>
      </c>
      <c r="Q1527">
        <f>_xlfn.IFNA(VLOOKUP(A1527,Refill!$D$6:$G$8,2,FALSE),0)</f>
        <v>0</v>
      </c>
    </row>
    <row r="1528" spans="1:17" x14ac:dyDescent="0.25">
      <c r="A1528" s="5">
        <f>ROUND((Online_RAW!B1528-General!$B$10)*24,3)</f>
        <v>25.433</v>
      </c>
      <c r="B1528" s="5">
        <f>General!$B$12+Online_ANA!K1528/1000+Online_ANA!L1528/1000+Online_ANA!M1528/1000/General!$B$22-SUM($P$2:P1528)/1000/General!$B$24+SUM($Q$2:Q1528)/1000/General!$B$24</f>
        <v>1.3741587484983941</v>
      </c>
      <c r="C1528" s="5">
        <f>Online_RAW!K1528</f>
        <v>37.164999999999999</v>
      </c>
      <c r="D1528" s="5">
        <f>Online_RAW!J1528</f>
        <v>2.6533333333333302</v>
      </c>
      <c r="E1528" s="5">
        <f>(1-F1528/100-G1528/100)/(1-C1528/100-D1528/100-General!$B$17/100)</f>
        <v>0.98390820889391273</v>
      </c>
      <c r="F1528" s="5">
        <f>N1528*General!$B$14/(N1528+O1528)+O1528*100/(N1528+O1528)</f>
        <v>41.182787992583208</v>
      </c>
      <c r="G1528" s="5">
        <f>N1528*General!$B$15/(N1528+O1528)</f>
        <v>2.9705662630008487E-2</v>
      </c>
      <c r="H1528" s="5">
        <f>(N1528+O1528)*(1/General!$B$20)*((F1528/100)-E1528*(C1528/100))*1000/B1528</f>
        <v>269.17441898216799</v>
      </c>
      <c r="I1528" s="5">
        <f>(N1528+O1528)*(1/General!$B$20)*((D1528/100)*E1528-(G1528/100))*1000/B1528</f>
        <v>150.50795378980334</v>
      </c>
      <c r="J1528" s="5">
        <f t="shared" si="23"/>
        <v>0.55914657254177647</v>
      </c>
      <c r="K1528" s="5">
        <f>MAX(Online_RAW!$L$2-Online_RAW!L1528,0)</f>
        <v>0</v>
      </c>
      <c r="L1528" s="5">
        <f>0.0039*(Online_RAW!M1528)</f>
        <v>84.973199999999991</v>
      </c>
      <c r="M1528" s="10">
        <f>Online_RAW!$N$2-Online_RAW!N1528</f>
        <v>249.81224786324947</v>
      </c>
      <c r="N1528" s="5">
        <f>Online_RAW!C1528*60</f>
        <v>133.38857142857159</v>
      </c>
      <c r="O1528" s="5">
        <f>MAX(0, Online_RAW!D1528*60)</f>
        <v>46.225090909090923</v>
      </c>
      <c r="P1528" s="5">
        <f>_xlfn.IFNA(VLOOKUP(A1528,Sampling!$D$7:$E$14,2,FALSE),0)</f>
        <v>0</v>
      </c>
      <c r="Q1528">
        <f>_xlfn.IFNA(VLOOKUP(A1528,Refill!$D$6:$G$8,2,FALSE),0)</f>
        <v>0</v>
      </c>
    </row>
    <row r="1529" spans="1:17" x14ac:dyDescent="0.25">
      <c r="A1529" s="5">
        <f>ROUND((Online_RAW!B1529-General!$B$10)*24,3)</f>
        <v>25.45</v>
      </c>
      <c r="B1529" s="5">
        <f>General!$B$12+Online_ANA!K1529/1000+Online_ANA!L1529/1000+Online_ANA!M1529/1000/General!$B$22-SUM($P$2:P1529)/1000/General!$B$24+SUM($Q$2:Q1529)/1000/General!$B$24</f>
        <v>1.3748599993211652</v>
      </c>
      <c r="C1529" s="5">
        <f>Online_RAW!K1529</f>
        <v>37.173999999999999</v>
      </c>
      <c r="D1529" s="5">
        <f>Online_RAW!J1529</f>
        <v>2.6549999999999998</v>
      </c>
      <c r="E1529" s="5">
        <f>(1-F1529/100-G1529/100)/(1-C1529/100-D1529/100-General!$B$17/100)</f>
        <v>0.97728259485106728</v>
      </c>
      <c r="F1529" s="5">
        <f>N1529*General!$B$14/(N1529+O1529)+O1529*100/(N1529+O1529)</f>
        <v>41.589291288514957</v>
      </c>
      <c r="G1529" s="5">
        <f>N1529*General!$B$15/(N1529+O1529)</f>
        <v>2.9500357935093462E-2</v>
      </c>
      <c r="H1529" s="5">
        <f>(N1529+O1529)*(1/General!$B$20)*((F1529/100)-E1529*(C1529/100))*1000/B1529</f>
        <v>307.09069716265464</v>
      </c>
      <c r="I1529" s="5">
        <f>(N1529+O1529)*(1/General!$B$20)*((D1529/100)*E1529-(G1529/100))*1000/B1529</f>
        <v>149.76733146466745</v>
      </c>
      <c r="J1529" s="5">
        <f t="shared" ref="J1529:J1592" si="24">I1529/H1529</f>
        <v>0.48769738988654943</v>
      </c>
      <c r="K1529" s="5">
        <f>MAX(Online_RAW!$L$2-Online_RAW!L1529,0)</f>
        <v>0</v>
      </c>
      <c r="L1529" s="5">
        <f>0.0039*(Online_RAW!M1529)</f>
        <v>85.121399999999994</v>
      </c>
      <c r="M1529" s="10">
        <f>Online_RAW!$N$2-Online_RAW!N1529</f>
        <v>250.41507326007013</v>
      </c>
      <c r="N1529" s="5">
        <f>Online_RAW!C1529*60</f>
        <v>132.69163636363621</v>
      </c>
      <c r="O1529" s="5">
        <f>MAX(0, Online_RAW!D1529*60)</f>
        <v>47.227043478260882</v>
      </c>
      <c r="P1529" s="5">
        <f>_xlfn.IFNA(VLOOKUP(A1529,Sampling!$D$7:$E$14,2,FALSE),0)</f>
        <v>0</v>
      </c>
      <c r="Q1529">
        <f>_xlfn.IFNA(VLOOKUP(A1529,Refill!$D$6:$G$8,2,FALSE),0)</f>
        <v>0</v>
      </c>
    </row>
    <row r="1530" spans="1:17" x14ac:dyDescent="0.25">
      <c r="A1530" s="5">
        <f>ROUND((Online_RAW!B1530-General!$B$10)*24,3)</f>
        <v>25.466999999999999</v>
      </c>
      <c r="B1530" s="5">
        <f>General!$B$12+Online_ANA!K1530/1000+Online_ANA!L1530/1000+Online_ANA!M1530/1000/General!$B$22-SUM($P$2:P1530)/1000/General!$B$24+SUM($Q$2:Q1530)/1000/General!$B$24</f>
        <v>1.3756346537554127</v>
      </c>
      <c r="C1530" s="5">
        <f>Online_RAW!K1530</f>
        <v>37.28</v>
      </c>
      <c r="D1530" s="5">
        <f>Online_RAW!J1530</f>
        <v>2.6566666666666698</v>
      </c>
      <c r="E1530" s="5">
        <f>(1-F1530/100-G1530/100)/(1-C1530/100-D1530/100-General!$B$17/100)</f>
        <v>0.97856013741758074</v>
      </c>
      <c r="F1530" s="5">
        <f>N1530*General!$B$14/(N1530+O1530)+O1530*100/(N1530+O1530)</f>
        <v>41.618346039832026</v>
      </c>
      <c r="G1530" s="5">
        <f>N1530*General!$B$15/(N1530+O1530)</f>
        <v>2.9485683818266651E-2</v>
      </c>
      <c r="H1530" s="5">
        <f>(N1530+O1530)*(1/General!$B$20)*((F1530/100)-E1530*(C1530/100))*1000/B1530</f>
        <v>300.0108507454521</v>
      </c>
      <c r="I1530" s="5">
        <f>(N1530+O1530)*(1/General!$B$20)*((D1530/100)*E1530-(G1530/100))*1000/B1530</f>
        <v>150.08778292447136</v>
      </c>
      <c r="J1530" s="5">
        <f t="shared" si="24"/>
        <v>0.50027451524350086</v>
      </c>
      <c r="K1530" s="5">
        <f>MAX(Online_RAW!$L$2-Online_RAW!L1530,0)</f>
        <v>0</v>
      </c>
      <c r="L1530" s="5">
        <f>0.0039*(Online_RAW!M1530)</f>
        <v>85.2774</v>
      </c>
      <c r="M1530" s="10">
        <f>Online_RAW!$N$2-Online_RAW!N1530</f>
        <v>251.08940659339987</v>
      </c>
      <c r="N1530" s="5">
        <f>Online_RAW!C1530*60</f>
        <v>132.72365217391319</v>
      </c>
      <c r="O1530" s="5">
        <f>MAX(0, Online_RAW!D1530*60)</f>
        <v>47.327999999999996</v>
      </c>
      <c r="P1530" s="5">
        <f>_xlfn.IFNA(VLOOKUP(A1530,Sampling!$D$7:$E$14,2,FALSE),0)</f>
        <v>0</v>
      </c>
      <c r="Q1530">
        <f>_xlfn.IFNA(VLOOKUP(A1530,Refill!$D$6:$G$8,2,FALSE),0)</f>
        <v>0</v>
      </c>
    </row>
    <row r="1531" spans="1:17" x14ac:dyDescent="0.25">
      <c r="A1531" s="5">
        <f>ROUND((Online_RAW!B1531-General!$B$10)*24,3)</f>
        <v>25.483000000000001</v>
      </c>
      <c r="B1531" s="5">
        <f>General!$B$12+Online_ANA!K1531/1000+Online_ANA!L1531/1000+Online_ANA!M1531/1000/General!$B$22-SUM($P$2:P1531)/1000/General!$B$24+SUM($Q$2:Q1531)/1000/General!$B$24</f>
        <v>1.3763722037435047</v>
      </c>
      <c r="C1531" s="5">
        <f>Online_RAW!K1531</f>
        <v>37.382857142857098</v>
      </c>
      <c r="D1531" s="5">
        <f>Online_RAW!J1531</f>
        <v>2.665</v>
      </c>
      <c r="E1531" s="5">
        <f>(1-F1531/100-G1531/100)/(1-C1531/100-D1531/100-General!$B$17/100)</f>
        <v>0.98224254830692581</v>
      </c>
      <c r="F1531" s="5">
        <f>N1531*General!$B$14/(N1531+O1531)+O1531*100/(N1531+O1531)</f>
        <v>41.507921764825461</v>
      </c>
      <c r="G1531" s="5">
        <f>N1531*General!$B$15/(N1531+O1531)</f>
        <v>2.9541453654128552E-2</v>
      </c>
      <c r="H1531" s="5">
        <f>(N1531+O1531)*(1/General!$B$20)*((F1531/100)-E1531*(C1531/100))*1000/B1531</f>
        <v>279.51106577885179</v>
      </c>
      <c r="I1531" s="5">
        <f>(N1531+O1531)*(1/General!$B$20)*((D1531/100)*E1531-(G1531/100))*1000/B1531</f>
        <v>151.06058411729566</v>
      </c>
      <c r="J1531" s="5">
        <f t="shared" si="24"/>
        <v>0.54044580917169949</v>
      </c>
      <c r="K1531" s="5">
        <f>MAX(Online_RAW!$L$2-Online_RAW!L1531,0)</f>
        <v>0</v>
      </c>
      <c r="L1531" s="5">
        <f>0.0039*(Online_RAW!M1531)</f>
        <v>85.439250000000001</v>
      </c>
      <c r="M1531" s="10">
        <f>Online_RAW!$N$2-Online_RAW!N1531</f>
        <v>251.71691958041993</v>
      </c>
      <c r="N1531" s="5">
        <f>Online_RAW!C1531*60</f>
        <v>132.9815454545454</v>
      </c>
      <c r="O1531" s="5">
        <f>MAX(0, Online_RAW!D1531*60)</f>
        <v>47.079391304347801</v>
      </c>
      <c r="P1531" s="5">
        <f>_xlfn.IFNA(VLOOKUP(A1531,Sampling!$D$7:$E$14,2,FALSE),0)</f>
        <v>0</v>
      </c>
      <c r="Q1531">
        <f>_xlfn.IFNA(VLOOKUP(A1531,Refill!$D$6:$G$8,2,FALSE),0)</f>
        <v>0</v>
      </c>
    </row>
    <row r="1532" spans="1:17" x14ac:dyDescent="0.25">
      <c r="A1532" s="5">
        <f>ROUND((Online_RAW!B1532-General!$B$10)*24,3)</f>
        <v>25.5</v>
      </c>
      <c r="B1532" s="5">
        <f>General!$B$12+Online_ANA!K1532/1000+Online_ANA!L1532/1000+Online_ANA!M1532/1000/General!$B$22-SUM($P$2:P1532)/1000/General!$B$24+SUM($Q$2:Q1532)/1000/General!$B$24</f>
        <v>1.3770697519132751</v>
      </c>
      <c r="C1532" s="5">
        <f>Online_RAW!K1532</f>
        <v>37.33</v>
      </c>
      <c r="D1532" s="5">
        <f>Online_RAW!J1532</f>
        <v>2.6866666666666701</v>
      </c>
      <c r="E1532" s="5">
        <f>(1-F1532/100-G1532/100)/(1-C1532/100-D1532/100-General!$B$17/100)</f>
        <v>0.98160303680520478</v>
      </c>
      <c r="F1532" s="5">
        <f>N1532*General!$B$14/(N1532+O1532)+O1532*100/(N1532+O1532)</f>
        <v>41.515372234743623</v>
      </c>
      <c r="G1532" s="5">
        <f>N1532*General!$B$15/(N1532+O1532)</f>
        <v>2.9537690790533526E-2</v>
      </c>
      <c r="H1532" s="5">
        <f>(N1532+O1532)*(1/General!$B$20)*((F1532/100)-E1532*(C1532/100))*1000/B1532</f>
        <v>283.73448158772328</v>
      </c>
      <c r="I1532" s="5">
        <f>(N1532+O1532)*(1/General!$B$20)*((D1532/100)*E1532-(G1532/100))*1000/B1532</f>
        <v>151.86273266034681</v>
      </c>
      <c r="J1532" s="5">
        <f t="shared" si="24"/>
        <v>0.53522832970653522</v>
      </c>
      <c r="K1532" s="5">
        <f>MAX(Online_RAW!$L$2-Online_RAW!L1532,0)</f>
        <v>0</v>
      </c>
      <c r="L1532" s="5">
        <f>0.0039*(Online_RAW!M1532)</f>
        <v>85.544550000000001</v>
      </c>
      <c r="M1532" s="10">
        <f>Online_RAW!$N$2-Online_RAW!N1532</f>
        <v>252.36247008546979</v>
      </c>
      <c r="N1532" s="5">
        <f>Online_RAW!C1532*60</f>
        <v>132.73486956521759</v>
      </c>
      <c r="O1532" s="5">
        <f>MAX(0, Online_RAW!D1532*60)</f>
        <v>47.014956521739123</v>
      </c>
      <c r="P1532" s="5">
        <f>_xlfn.IFNA(VLOOKUP(A1532,Sampling!$D$7:$E$14,2,FALSE),0)</f>
        <v>0</v>
      </c>
      <c r="Q1532">
        <f>_xlfn.IFNA(VLOOKUP(A1532,Refill!$D$6:$G$8,2,FALSE),0)</f>
        <v>0</v>
      </c>
    </row>
    <row r="1533" spans="1:17" x14ac:dyDescent="0.25">
      <c r="A1533" s="5">
        <f>ROUND((Online_RAW!B1533-General!$B$10)*24,3)</f>
        <v>25.516999999999999</v>
      </c>
      <c r="B1533" s="5">
        <f>General!$B$12+Online_ANA!K1533/1000+Online_ANA!L1533/1000+Online_ANA!M1533/1000/General!$B$22-SUM($P$2:P1533)/1000/General!$B$24+SUM($Q$2:Q1533)/1000/General!$B$24</f>
        <v>1.3778245755116423</v>
      </c>
      <c r="C1533" s="5">
        <f>Online_RAW!K1533</f>
        <v>37.335555555555601</v>
      </c>
      <c r="D1533" s="5">
        <f>Online_RAW!J1533</f>
        <v>2.6850000000000001</v>
      </c>
      <c r="E1533" s="5">
        <f>(1-F1533/100-G1533/100)/(1-C1533/100-D1533/100-General!$B$17/100)</f>
        <v>0.97457782760703016</v>
      </c>
      <c r="F1533" s="5">
        <f>N1533*General!$B$14/(N1533+O1533)+O1533*100/(N1533+O1533)</f>
        <v>41.937731283370155</v>
      </c>
      <c r="G1533" s="5">
        <f>N1533*General!$B$15/(N1533+O1533)</f>
        <v>2.9324378139712039E-2</v>
      </c>
      <c r="H1533" s="5">
        <f>(N1533+O1533)*(1/General!$B$20)*((F1533/100)-E1533*(C1533/100))*1000/B1533</f>
        <v>323.81831160641167</v>
      </c>
      <c r="I1533" s="5">
        <f>(N1533+O1533)*(1/General!$B$20)*((D1533/100)*E1533-(G1533/100))*1000/B1533</f>
        <v>150.92843294304745</v>
      </c>
      <c r="J1533" s="5">
        <f t="shared" si="24"/>
        <v>0.46608986438819738</v>
      </c>
      <c r="K1533" s="5">
        <f>MAX(Online_RAW!$L$2-Online_RAW!L1533,0)</f>
        <v>0</v>
      </c>
      <c r="L1533" s="5">
        <f>0.0039*(Online_RAW!M1533)</f>
        <v>85.650500000000122</v>
      </c>
      <c r="M1533" s="10">
        <f>Online_RAW!$N$2-Online_RAW!N1533</f>
        <v>253.06974230768992</v>
      </c>
      <c r="N1533" s="5">
        <f>Online_RAW!C1533*60</f>
        <v>132.06469565217418</v>
      </c>
      <c r="O1533" s="5">
        <f>MAX(0, Online_RAW!D1533*60)</f>
        <v>48.078521739130437</v>
      </c>
      <c r="P1533" s="5">
        <f>_xlfn.IFNA(VLOOKUP(A1533,Sampling!$D$7:$E$14,2,FALSE),0)</f>
        <v>0</v>
      </c>
      <c r="Q1533">
        <f>_xlfn.IFNA(VLOOKUP(A1533,Refill!$D$6:$G$8,2,FALSE),0)</f>
        <v>0</v>
      </c>
    </row>
    <row r="1534" spans="1:17" x14ac:dyDescent="0.25">
      <c r="A1534" s="5">
        <f>ROUND((Online_RAW!B1534-General!$B$10)*24,3)</f>
        <v>25.533000000000001</v>
      </c>
      <c r="B1534" s="5">
        <f>General!$B$12+Online_ANA!K1534/1000+Online_ANA!L1534/1000+Online_ANA!M1534/1000/General!$B$22-SUM($P$2:P1534)/1000/General!$B$24+SUM($Q$2:Q1534)/1000/General!$B$24</f>
        <v>1.378541204410725</v>
      </c>
      <c r="C1534" s="5">
        <f>Online_RAW!K1534</f>
        <v>37.508461538461503</v>
      </c>
      <c r="D1534" s="5">
        <f>Online_RAW!J1534</f>
        <v>2.6949999999999998</v>
      </c>
      <c r="E1534" s="5">
        <f>(1-F1534/100-G1534/100)/(1-C1534/100-D1534/100-General!$B$17/100)</f>
        <v>0.98012782211506255</v>
      </c>
      <c r="F1534" s="5">
        <f>N1534*General!$B$14/(N1534+O1534)+O1534*100/(N1534+O1534)</f>
        <v>41.786441969973254</v>
      </c>
      <c r="G1534" s="5">
        <f>N1534*General!$B$15/(N1534+O1534)</f>
        <v>2.9400786883851889E-2</v>
      </c>
      <c r="H1534" s="5">
        <f>(N1534+O1534)*(1/General!$B$20)*((F1534/100)-E1534*(C1534/100))*1000/B1534</f>
        <v>291.99143908120186</v>
      </c>
      <c r="I1534" s="5">
        <f>(N1534+O1534)*(1/General!$B$20)*((D1534/100)*E1534-(G1534/100))*1000/B1534</f>
        <v>151.82967536677262</v>
      </c>
      <c r="J1534" s="5">
        <f t="shared" si="24"/>
        <v>0.51997988654917138</v>
      </c>
      <c r="K1534" s="5">
        <f>MAX(Online_RAW!$L$2-Online_RAW!L1534,0)</f>
        <v>0</v>
      </c>
      <c r="L1534" s="5">
        <f>0.0039*(Online_RAW!M1534)</f>
        <v>85.76619999999987</v>
      </c>
      <c r="M1534" s="10">
        <f>Online_RAW!$N$2-Online_RAW!N1534</f>
        <v>253.72475480769026</v>
      </c>
      <c r="N1534" s="5">
        <f>Online_RAW!C1534*60</f>
        <v>132.012272727273</v>
      </c>
      <c r="O1534" s="5">
        <f>MAX(0, Online_RAW!D1534*60)</f>
        <v>47.591454545454539</v>
      </c>
      <c r="P1534" s="5">
        <f>_xlfn.IFNA(VLOOKUP(A1534,Sampling!$D$7:$E$14,2,FALSE),0)</f>
        <v>0</v>
      </c>
      <c r="Q1534">
        <f>_xlfn.IFNA(VLOOKUP(A1534,Refill!$D$6:$G$8,2,FALSE),0)</f>
        <v>0</v>
      </c>
    </row>
    <row r="1535" spans="1:17" x14ac:dyDescent="0.25">
      <c r="A1535" s="5">
        <f>ROUND((Online_RAW!B1535-General!$B$10)*24,3)</f>
        <v>25.55</v>
      </c>
      <c r="B1535" s="5">
        <f>General!$B$12+Online_ANA!K1535/1000+Online_ANA!L1535/1000+Online_ANA!M1535/1000/General!$B$22-SUM($P$2:P1535)/1000/General!$B$24+SUM($Q$2:Q1535)/1000/General!$B$24</f>
        <v>1.3792307056903024</v>
      </c>
      <c r="C1535" s="5">
        <f>Online_RAW!K1535</f>
        <v>37.619999999999997</v>
      </c>
      <c r="D1535" s="5">
        <f>Online_RAW!J1535</f>
        <v>2.71</v>
      </c>
      <c r="E1535" s="5">
        <f>(1-F1535/100-G1535/100)/(1-C1535/100-D1535/100-General!$B$17/100)</f>
        <v>0.97752110426670724</v>
      </c>
      <c r="F1535" s="5">
        <f>N1535*General!$B$14/(N1535+O1535)+O1535*100/(N1535+O1535)</f>
        <v>42.065021480667397</v>
      </c>
      <c r="G1535" s="5">
        <f>N1535*General!$B$15/(N1535+O1535)</f>
        <v>2.9260090161279097E-2</v>
      </c>
      <c r="H1535" s="5">
        <f>(N1535+O1535)*(1/General!$B$20)*((F1535/100)-E1535*(C1535/100))*1000/B1535</f>
        <v>308.33171744946236</v>
      </c>
      <c r="I1535" s="5">
        <f>(N1535+O1535)*(1/General!$B$20)*((D1535/100)*E1535-(G1535/100))*1000/B1535</f>
        <v>152.67879065020088</v>
      </c>
      <c r="J1535" s="5">
        <f t="shared" si="24"/>
        <v>0.49517705123938788</v>
      </c>
      <c r="K1535" s="5">
        <f>MAX(Online_RAW!$L$2-Online_RAW!L1535,0)</f>
        <v>0</v>
      </c>
      <c r="L1535" s="5">
        <f>0.0039*(Online_RAW!M1535)</f>
        <v>85.939100000000124</v>
      </c>
      <c r="M1535" s="10">
        <f>Online_RAW!$N$2-Online_RAW!N1535</f>
        <v>254.28785020242958</v>
      </c>
      <c r="N1535" s="5">
        <f>Online_RAW!C1535*60</f>
        <v>131.78890909090919</v>
      </c>
      <c r="O1535" s="5">
        <f>MAX(0, Online_RAW!D1535*60)</f>
        <v>48.373090909090919</v>
      </c>
      <c r="P1535" s="5">
        <f>_xlfn.IFNA(VLOOKUP(A1535,Sampling!$D$7:$E$14,2,FALSE),0)</f>
        <v>0</v>
      </c>
      <c r="Q1535">
        <f>_xlfn.IFNA(VLOOKUP(A1535,Refill!$D$6:$G$8,2,FALSE),0)</f>
        <v>0</v>
      </c>
    </row>
    <row r="1536" spans="1:17" x14ac:dyDescent="0.25">
      <c r="A1536" s="5">
        <f>ROUND((Online_RAW!B1536-General!$B$10)*24,3)</f>
        <v>25.567</v>
      </c>
      <c r="B1536" s="5">
        <f>General!$B$12+Online_ANA!K1536/1000+Online_ANA!L1536/1000+Online_ANA!M1536/1000/General!$B$22-SUM($P$2:P1536)/1000/General!$B$24+SUM($Q$2:Q1536)/1000/General!$B$24</f>
        <v>1.3799700975299907</v>
      </c>
      <c r="C1536" s="5">
        <f>Online_RAW!K1536</f>
        <v>37.687142857142902</v>
      </c>
      <c r="D1536" s="5">
        <f>Online_RAW!J1536</f>
        <v>2.72</v>
      </c>
      <c r="E1536" s="5">
        <f>(1-F1536/100-G1536/100)/(1-C1536/100-D1536/100-General!$B$17/100)</f>
        <v>0.98075573129092719</v>
      </c>
      <c r="F1536" s="5">
        <f>N1536*General!$B$14/(N1536+O1536)+O1536*100/(N1536+O1536)</f>
        <v>41.949010592277105</v>
      </c>
      <c r="G1536" s="5">
        <f>N1536*General!$B$15/(N1536+O1536)</f>
        <v>2.9318681519051971E-2</v>
      </c>
      <c r="H1536" s="5">
        <f>(N1536+O1536)*(1/General!$B$20)*((F1536/100)-E1536*(C1536/100))*1000/B1536</f>
        <v>289.39824826547039</v>
      </c>
      <c r="I1536" s="5">
        <f>(N1536+O1536)*(1/General!$B$20)*((D1536/100)*E1536-(G1536/100))*1000/B1536</f>
        <v>153.10011888138325</v>
      </c>
      <c r="J1536" s="5">
        <f t="shared" si="24"/>
        <v>0.52902918313776959</v>
      </c>
      <c r="K1536" s="5">
        <f>MAX(Online_RAW!$L$2-Online_RAW!L1536,0)</f>
        <v>0</v>
      </c>
      <c r="L1536" s="5">
        <f>0.0039*(Online_RAW!M1536)</f>
        <v>86.114600000000124</v>
      </c>
      <c r="M1536" s="10">
        <f>Online_RAW!$N$2-Online_RAW!N1536</f>
        <v>254.9024923076895</v>
      </c>
      <c r="N1536" s="5">
        <f>Online_RAW!C1536*60</f>
        <v>131.55845454545459</v>
      </c>
      <c r="O1536" s="5">
        <f>MAX(0, Online_RAW!D1536*60)</f>
        <v>47.929090909090917</v>
      </c>
      <c r="P1536" s="5">
        <f>_xlfn.IFNA(VLOOKUP(A1536,Sampling!$D$7:$E$14,2,FALSE),0)</f>
        <v>0</v>
      </c>
      <c r="Q1536">
        <f>_xlfn.IFNA(VLOOKUP(A1536,Refill!$D$6:$G$8,2,FALSE),0)</f>
        <v>0</v>
      </c>
    </row>
    <row r="1537" spans="1:17" x14ac:dyDescent="0.25">
      <c r="A1537" s="5">
        <f>ROUND((Online_RAW!B1537-General!$B$10)*24,3)</f>
        <v>25.582999999999998</v>
      </c>
      <c r="B1537" s="5">
        <f>General!$B$12+Online_ANA!K1537/1000+Online_ANA!L1537/1000+Online_ANA!M1537/1000/General!$B$22-SUM($P$2:P1537)/1000/General!$B$24+SUM($Q$2:Q1537)/1000/General!$B$24</f>
        <v>1.3806374369433212</v>
      </c>
      <c r="C1537" s="5">
        <f>Online_RAW!K1537</f>
        <v>37.747142857142897</v>
      </c>
      <c r="D1537" s="5">
        <f>Online_RAW!J1537</f>
        <v>2.7349999999999999</v>
      </c>
      <c r="E1537" s="5">
        <f>(1-F1537/100-G1537/100)/(1-C1537/100-D1537/100-General!$B$17/100)</f>
        <v>0.97863907017771634</v>
      </c>
      <c r="F1537" s="5">
        <f>N1537*General!$B$14/(N1537+O1537)+O1537*100/(N1537+O1537)</f>
        <v>42.147730906693326</v>
      </c>
      <c r="G1537" s="5">
        <f>N1537*General!$B$15/(N1537+O1537)</f>
        <v>2.9218317723892263E-2</v>
      </c>
      <c r="H1537" s="5">
        <f>(N1537+O1537)*(1/General!$B$20)*((F1537/100)-E1537*(C1537/100))*1000/B1537</f>
        <v>302.24393077807645</v>
      </c>
      <c r="I1537" s="5">
        <f>(N1537+O1537)*(1/General!$B$20)*((D1537/100)*E1537-(G1537/100))*1000/B1537</f>
        <v>153.67071149217958</v>
      </c>
      <c r="J1537" s="5">
        <f t="shared" si="24"/>
        <v>0.5084327453543237</v>
      </c>
      <c r="K1537" s="5">
        <f>MAX(Online_RAW!$L$2-Online_RAW!L1537,0)</f>
        <v>0</v>
      </c>
      <c r="L1537" s="5">
        <f>0.0039*(Online_RAW!M1537)</f>
        <v>86.257274999999993</v>
      </c>
      <c r="M1537" s="10">
        <f>Online_RAW!$N$2-Online_RAW!N1537</f>
        <v>255.4743765182202</v>
      </c>
      <c r="N1537" s="5">
        <f>Online_RAW!C1537*60</f>
        <v>131.21165217391319</v>
      </c>
      <c r="O1537" s="5">
        <f>MAX(0, Online_RAW!D1537*60)</f>
        <v>48.417652173913019</v>
      </c>
      <c r="P1537" s="5">
        <f>_xlfn.IFNA(VLOOKUP(A1537,Sampling!$D$7:$E$14,2,FALSE),0)</f>
        <v>0</v>
      </c>
      <c r="Q1537">
        <f>_xlfn.IFNA(VLOOKUP(A1537,Refill!$D$6:$G$8,2,FALSE),0)</f>
        <v>0</v>
      </c>
    </row>
    <row r="1538" spans="1:17" x14ac:dyDescent="0.25">
      <c r="A1538" s="5">
        <f>ROUND((Online_RAW!B1538-General!$B$10)*24,3)</f>
        <v>25.6</v>
      </c>
      <c r="B1538" s="5">
        <f>General!$B$12+Online_ANA!K1538/1000+Online_ANA!L1538/1000+Online_ANA!M1538/1000/General!$B$22-SUM($P$2:P1538)/1000/General!$B$24+SUM($Q$2:Q1538)/1000/General!$B$24</f>
        <v>1.3809733754133482</v>
      </c>
      <c r="C1538" s="5">
        <f>Online_RAW!K1538</f>
        <v>37.853333333333303</v>
      </c>
      <c r="D1538" s="5">
        <f>Online_RAW!J1538</f>
        <v>2.7349999999999999</v>
      </c>
      <c r="E1538" s="5">
        <f>(1-F1538/100-G1538/100)/(1-C1538/100-D1538/100-General!$B$17/100)</f>
        <v>0.97801995548661991</v>
      </c>
      <c r="F1538" s="5">
        <f>N1538*General!$B$14/(N1538+O1538)+O1538*100/(N1538+O1538)</f>
        <v>42.288238768632112</v>
      </c>
      <c r="G1538" s="5">
        <f>N1538*General!$B$15/(N1538+O1538)</f>
        <v>2.9147354157256503E-2</v>
      </c>
      <c r="H1538" s="5">
        <f>(N1538+O1538)*(1/General!$B$20)*((F1538/100)-E1538*(C1538/100))*1000/B1538</f>
        <v>306.61462310869064</v>
      </c>
      <c r="I1538" s="5">
        <f>(N1538+O1538)*(1/General!$B$20)*((D1538/100)*E1538-(G1538/100))*1000/B1538</f>
        <v>154.02193315026236</v>
      </c>
      <c r="J1538" s="5">
        <f t="shared" si="24"/>
        <v>0.50233068334664432</v>
      </c>
      <c r="K1538" s="5">
        <f>MAX(Online_RAW!$L$2-Online_RAW!L1538,0)</f>
        <v>0</v>
      </c>
      <c r="L1538" s="5">
        <f>0.0039*(Online_RAW!M1538)</f>
        <v>86.257274999999993</v>
      </c>
      <c r="M1538" s="10">
        <f>Online_RAW!$N$2-Online_RAW!N1538</f>
        <v>255.84054945054959</v>
      </c>
      <c r="N1538" s="5">
        <f>Online_RAW!C1538*60</f>
        <v>131.30452173913019</v>
      </c>
      <c r="O1538" s="5">
        <f>MAX(0, Online_RAW!D1538*60)</f>
        <v>48.889565217391322</v>
      </c>
      <c r="P1538" s="5">
        <f>_xlfn.IFNA(VLOOKUP(A1538,Sampling!$D$7:$E$14,2,FALSE),0)</f>
        <v>0</v>
      </c>
      <c r="Q1538">
        <f>_xlfn.IFNA(VLOOKUP(A1538,Refill!$D$6:$G$8,2,FALSE),0)</f>
        <v>0</v>
      </c>
    </row>
    <row r="1539" spans="1:17" x14ac:dyDescent="0.25">
      <c r="A1539" s="5">
        <f>ROUND((Online_RAW!B1539-General!$B$10)*24,3)</f>
        <v>25.617000000000001</v>
      </c>
      <c r="B1539" s="5">
        <f>General!$B$12+Online_ANA!K1539/1000+Online_ANA!L1539/1000+Online_ANA!M1539/1000/General!$B$22-SUM($P$2:P1539)/1000/General!$B$24+SUM($Q$2:Q1539)/1000/General!$B$24</f>
        <v>1.3817883481506053</v>
      </c>
      <c r="C1539" s="5">
        <f>Online_RAW!K1539</f>
        <v>37.911666666666697</v>
      </c>
      <c r="D1539" s="5">
        <f>Online_RAW!J1539</f>
        <v>2.7450000000000001</v>
      </c>
      <c r="E1539" s="5">
        <f>(1-F1539/100-G1539/100)/(1-C1539/100-D1539/100-General!$B$17/100)</f>
        <v>0.97806264186820313</v>
      </c>
      <c r="F1539" s="5">
        <f>N1539*General!$B$14/(N1539+O1539)+O1539*100/(N1539+O1539)</f>
        <v>42.352587949741384</v>
      </c>
      <c r="G1539" s="5">
        <f>N1539*General!$B$15/(N1539+O1539)</f>
        <v>2.9114854570837685E-2</v>
      </c>
      <c r="H1539" s="5">
        <f>(N1539+O1539)*(1/General!$B$20)*((F1539/100)-E1539*(C1539/100))*1000/B1539</f>
        <v>306.65942364934847</v>
      </c>
      <c r="I1539" s="5">
        <f>(N1539+O1539)*(1/General!$B$20)*((D1539/100)*E1539-(G1539/100))*1000/B1539</f>
        <v>154.45603002017938</v>
      </c>
      <c r="J1539" s="5">
        <f t="shared" si="24"/>
        <v>0.50367286347212681</v>
      </c>
      <c r="K1539" s="5">
        <f>MAX(Online_RAW!$L$2-Online_RAW!L1539,0)</f>
        <v>0</v>
      </c>
      <c r="L1539" s="5">
        <f>0.0039*(Online_RAW!M1539)</f>
        <v>86.447400000000002</v>
      </c>
      <c r="M1539" s="10">
        <f>Online_RAW!$N$2-Online_RAW!N1539</f>
        <v>256.52163348415979</v>
      </c>
      <c r="N1539" s="5">
        <f>Online_RAW!C1539*60</f>
        <v>131.11330434782582</v>
      </c>
      <c r="O1539" s="5">
        <f>MAX(0, Online_RAW!D1539*60)</f>
        <v>49.019217391304345</v>
      </c>
      <c r="P1539" s="5">
        <f>_xlfn.IFNA(VLOOKUP(A1539,Sampling!$D$7:$E$14,2,FALSE),0)</f>
        <v>0</v>
      </c>
      <c r="Q1539">
        <f>_xlfn.IFNA(VLOOKUP(A1539,Refill!$D$6:$G$8,2,FALSE),0)</f>
        <v>0</v>
      </c>
    </row>
    <row r="1540" spans="1:17" x14ac:dyDescent="0.25">
      <c r="A1540" s="5">
        <f>ROUND((Online_RAW!B1540-General!$B$10)*24,3)</f>
        <v>25.632999999999999</v>
      </c>
      <c r="B1540" s="5">
        <f>General!$B$12+Online_ANA!K1540/1000+Online_ANA!L1540/1000+Online_ANA!M1540/1000/General!$B$22-SUM($P$2:P1540)/1000/General!$B$24+SUM($Q$2:Q1540)/1000/General!$B$24</f>
        <v>1.3825479603065682</v>
      </c>
      <c r="C1540" s="5">
        <f>Online_RAW!K1540</f>
        <v>37.950000000000003</v>
      </c>
      <c r="D1540" s="5">
        <f>Online_RAW!J1540</f>
        <v>2.7650000000000001</v>
      </c>
      <c r="E1540" s="5">
        <f>(1-F1540/100-G1540/100)/(1-C1540/100-D1540/100-General!$B$17/100)</f>
        <v>0.97356661886317897</v>
      </c>
      <c r="F1540" s="5">
        <f>N1540*General!$B$14/(N1540+O1540)+O1540*100/(N1540+O1540)</f>
        <v>42.674405467233434</v>
      </c>
      <c r="G1540" s="5">
        <f>N1540*General!$B$15/(N1540+O1540)</f>
        <v>2.8952320471094226E-2</v>
      </c>
      <c r="H1540" s="5">
        <f>(N1540+O1540)*(1/General!$B$20)*((F1540/100)-E1540*(C1540/100))*1000/B1540</f>
        <v>334.06829341406592</v>
      </c>
      <c r="I1540" s="5">
        <f>(N1540+O1540)*(1/General!$B$20)*((D1540/100)*E1540-(G1540/100))*1000/B1540</f>
        <v>155.32120040690839</v>
      </c>
      <c r="J1540" s="5">
        <f t="shared" si="24"/>
        <v>0.46493846757972096</v>
      </c>
      <c r="K1540" s="5">
        <f>MAX(Online_RAW!$L$2-Online_RAW!L1540,0)</f>
        <v>0</v>
      </c>
      <c r="L1540" s="5">
        <f>0.0039*(Online_RAW!M1540)</f>
        <v>86.602424999999997</v>
      </c>
      <c r="M1540" s="10">
        <f>Online_RAW!$N$2-Online_RAW!N1540</f>
        <v>257.18063348415944</v>
      </c>
      <c r="N1540" s="5">
        <f>Online_RAW!C1540*60</f>
        <v>130.8245217391302</v>
      </c>
      <c r="O1540" s="5">
        <f>MAX(0, Online_RAW!D1540*60)</f>
        <v>49.920260869565219</v>
      </c>
      <c r="P1540" s="5">
        <f>_xlfn.IFNA(VLOOKUP(A1540,Sampling!$D$7:$E$14,2,FALSE),0)</f>
        <v>0</v>
      </c>
      <c r="Q1540">
        <f>_xlfn.IFNA(VLOOKUP(A1540,Refill!$D$6:$G$8,2,FALSE),0)</f>
        <v>0</v>
      </c>
    </row>
    <row r="1541" spans="1:17" x14ac:dyDescent="0.25">
      <c r="A1541" s="5">
        <f>ROUND((Online_RAW!B1541-General!$B$10)*24,3)</f>
        <v>25.65</v>
      </c>
      <c r="B1541" s="5">
        <f>General!$B$12+Online_ANA!K1541/1000+Online_ANA!L1541/1000+Online_ANA!M1541/1000/General!$B$22-SUM($P$2:P1541)/1000/General!$B$24+SUM($Q$2:Q1541)/1000/General!$B$24</f>
        <v>1.3834935326313733</v>
      </c>
      <c r="C1541" s="5">
        <f>Online_RAW!K1541</f>
        <v>38.006666666666703</v>
      </c>
      <c r="D1541" s="5">
        <f>Online_RAW!J1541</f>
        <v>2.7759999999999998</v>
      </c>
      <c r="E1541" s="5">
        <f>(1-F1541/100-G1541/100)/(1-C1541/100-D1541/100-General!$B$17/100)</f>
        <v>0.97715316075761804</v>
      </c>
      <c r="F1541" s="5">
        <f>N1541*General!$B$14/(N1541+O1541)+O1541*100/(N1541+O1541)</f>
        <v>42.529376650444689</v>
      </c>
      <c r="G1541" s="5">
        <f>N1541*General!$B$15/(N1541+O1541)</f>
        <v>2.9025567348260263E-2</v>
      </c>
      <c r="H1541" s="5">
        <f>(N1541+O1541)*(1/General!$B$20)*((F1541/100)-E1541*(C1541/100))*1000/B1541</f>
        <v>313.77420555149672</v>
      </c>
      <c r="I1541" s="5">
        <f>(N1541+O1541)*(1/General!$B$20)*((D1541/100)*E1541-(G1541/100))*1000/B1541</f>
        <v>156.19044412369303</v>
      </c>
      <c r="J1541" s="5">
        <f t="shared" si="24"/>
        <v>0.497779745308156</v>
      </c>
      <c r="K1541" s="5">
        <f>MAX(Online_RAW!$L$2-Online_RAW!L1541,0)</f>
        <v>0</v>
      </c>
      <c r="L1541" s="5">
        <f>0.0039*(Online_RAW!M1541)</f>
        <v>86.91372857142845</v>
      </c>
      <c r="M1541" s="10">
        <f>Online_RAW!$N$2-Online_RAW!N1541</f>
        <v>257.87198642533986</v>
      </c>
      <c r="N1541" s="5">
        <f>Online_RAW!C1541*60</f>
        <v>130.96695652173901</v>
      </c>
      <c r="O1541" s="5">
        <f>MAX(0, Online_RAW!D1541*60)</f>
        <v>49.518000000000001</v>
      </c>
      <c r="P1541" s="5">
        <f>_xlfn.IFNA(VLOOKUP(A1541,Sampling!$D$7:$E$14,2,FALSE),0)</f>
        <v>0</v>
      </c>
      <c r="Q1541">
        <f>_xlfn.IFNA(VLOOKUP(A1541,Refill!$D$6:$G$8,2,FALSE),0)</f>
        <v>0</v>
      </c>
    </row>
    <row r="1542" spans="1:17" x14ac:dyDescent="0.25">
      <c r="A1542" s="5">
        <f>ROUND((Online_RAW!B1542-General!$B$10)*24,3)</f>
        <v>25.667000000000002</v>
      </c>
      <c r="B1542" s="5">
        <f>General!$B$12+Online_ANA!K1542/1000+Online_ANA!L1542/1000+Online_ANA!M1542/1000/General!$B$22-SUM($P$2:P1542)/1000/General!$B$24+SUM($Q$2:Q1542)/1000/General!$B$24</f>
        <v>1.3843614700070548</v>
      </c>
      <c r="C1542" s="5">
        <f>Online_RAW!K1542</f>
        <v>38.04</v>
      </c>
      <c r="D1542" s="5">
        <f>Online_RAW!J1542</f>
        <v>2.7850000000000001</v>
      </c>
      <c r="E1542" s="5">
        <f>(1-F1542/100-G1542/100)/(1-C1542/100-D1542/100-General!$B$17/100)</f>
        <v>0.97583645438940314</v>
      </c>
      <c r="F1542" s="5">
        <f>N1542*General!$B$14/(N1542+O1542)+O1542*100/(N1542+O1542)</f>
        <v>42.648149157653606</v>
      </c>
      <c r="G1542" s="5">
        <f>N1542*General!$B$15/(N1542+O1542)</f>
        <v>2.8965581233508286E-2</v>
      </c>
      <c r="H1542" s="5">
        <f>(N1542+O1542)*(1/General!$B$20)*((F1542/100)-E1542*(C1542/100))*1000/B1542</f>
        <v>320.52018466321431</v>
      </c>
      <c r="I1542" s="5">
        <f>(N1542+O1542)*(1/General!$B$20)*((D1542/100)*E1542-(G1542/100))*1000/B1542</f>
        <v>155.91524939849342</v>
      </c>
      <c r="J1542" s="5">
        <f t="shared" si="24"/>
        <v>0.48644440150413903</v>
      </c>
      <c r="K1542" s="5">
        <f>MAX(Online_RAW!$L$2-Online_RAW!L1542,0)</f>
        <v>0</v>
      </c>
      <c r="L1542" s="5">
        <f>0.0039*(Online_RAW!M1542)</f>
        <v>87.203999999999994</v>
      </c>
      <c r="M1542" s="10">
        <f>Online_RAW!$N$2-Online_RAW!N1542</f>
        <v>258.50164230768951</v>
      </c>
      <c r="N1542" s="5">
        <f>Online_RAW!C1542*60</f>
        <v>130.29600000000002</v>
      </c>
      <c r="O1542" s="5">
        <f>MAX(0, Online_RAW!D1542*60)</f>
        <v>49.636173913043464</v>
      </c>
      <c r="P1542" s="5">
        <f>_xlfn.IFNA(VLOOKUP(A1542,Sampling!$D$7:$E$14,2,FALSE),0)</f>
        <v>0</v>
      </c>
      <c r="Q1542">
        <f>_xlfn.IFNA(VLOOKUP(A1542,Refill!$D$6:$G$8,2,FALSE),0)</f>
        <v>0</v>
      </c>
    </row>
    <row r="1543" spans="1:17" x14ac:dyDescent="0.25">
      <c r="A1543" s="5">
        <f>ROUND((Online_RAW!B1543-General!$B$10)*24,3)</f>
        <v>25.683</v>
      </c>
      <c r="B1543" s="5">
        <f>General!$B$12+Online_ANA!K1543/1000+Online_ANA!L1543/1000+Online_ANA!M1543/1000/General!$B$22-SUM($P$2:P1543)/1000/General!$B$24+SUM($Q$2:Q1543)/1000/General!$B$24</f>
        <v>1.3850282731161285</v>
      </c>
      <c r="C1543" s="5">
        <f>Online_RAW!K1543</f>
        <v>38.1354545454545</v>
      </c>
      <c r="D1543" s="5">
        <f>Online_RAW!J1543</f>
        <v>2.7866666666666702</v>
      </c>
      <c r="E1543" s="5">
        <f>(1-F1543/100-G1543/100)/(1-C1543/100-D1543/100-General!$B$17/100)</f>
        <v>0.97317632069812188</v>
      </c>
      <c r="F1543" s="5">
        <f>N1543*General!$B$14/(N1543+O1543)+O1543*100/(N1543+O1543)</f>
        <v>42.899054333108921</v>
      </c>
      <c r="G1543" s="5">
        <f>N1543*General!$B$15/(N1543+O1543)</f>
        <v>2.8838861447924788E-2</v>
      </c>
      <c r="H1543" s="5">
        <f>(N1543+O1543)*(1/General!$B$20)*((F1543/100)-E1543*(C1543/100))*1000/B1543</f>
        <v>336.03174815188163</v>
      </c>
      <c r="I1543" s="5">
        <f>(N1543+O1543)*(1/General!$B$20)*((D1543/100)*E1543-(G1543/100))*1000/B1543</f>
        <v>155.81001256672064</v>
      </c>
      <c r="J1543" s="5">
        <f t="shared" si="24"/>
        <v>0.46367646338076574</v>
      </c>
      <c r="K1543" s="5">
        <f>MAX(Online_RAW!$L$2-Online_RAW!L1543,0)</f>
        <v>0</v>
      </c>
      <c r="L1543" s="5">
        <f>0.0039*(Online_RAW!M1543)</f>
        <v>87.209850000000003</v>
      </c>
      <c r="M1543" s="10">
        <f>Online_RAW!$N$2-Online_RAW!N1543</f>
        <v>259.22208119657989</v>
      </c>
      <c r="N1543" s="5">
        <f>Online_RAW!C1543*60</f>
        <v>129.97445454545459</v>
      </c>
      <c r="O1543" s="5">
        <f>MAX(0, Online_RAW!D1543*60)</f>
        <v>50.302363636363623</v>
      </c>
      <c r="P1543" s="5">
        <f>_xlfn.IFNA(VLOOKUP(A1543,Sampling!$D$7:$E$14,2,FALSE),0)</f>
        <v>0</v>
      </c>
      <c r="Q1543">
        <f>_xlfn.IFNA(VLOOKUP(A1543,Refill!$D$6:$G$8,2,FALSE),0)</f>
        <v>0</v>
      </c>
    </row>
    <row r="1544" spans="1:17" x14ac:dyDescent="0.25">
      <c r="A1544" s="5">
        <f>ROUND((Online_RAW!B1544-General!$B$10)*24,3)</f>
        <v>25.7</v>
      </c>
      <c r="B1544" s="5">
        <f>General!$B$12+Online_ANA!K1544/1000+Online_ANA!L1544/1000+Online_ANA!M1544/1000/General!$B$22-SUM($P$2:P1544)/1000/General!$B$24+SUM($Q$2:Q1544)/1000/General!$B$24</f>
        <v>1.3856654452846968</v>
      </c>
      <c r="C1544" s="5">
        <f>Online_RAW!K1544</f>
        <v>38.357500000000002</v>
      </c>
      <c r="D1544" s="5">
        <f>Online_RAW!J1544</f>
        <v>2.79</v>
      </c>
      <c r="E1544" s="5">
        <f>(1-F1544/100-G1544/100)/(1-C1544/100-D1544/100-General!$B$17/100)</f>
        <v>0.97974452805439904</v>
      </c>
      <c r="F1544" s="5">
        <f>N1544*General!$B$14/(N1544+O1544)+O1544*100/(N1544+O1544)</f>
        <v>42.734591159814592</v>
      </c>
      <c r="G1544" s="5">
        <f>N1544*General!$B$15/(N1544+O1544)</f>
        <v>2.8921923656659299E-2</v>
      </c>
      <c r="H1544" s="5">
        <f>(N1544+O1544)*(1/General!$B$20)*((F1544/100)-E1544*(C1544/100))*1000/B1544</f>
        <v>298.53496153790985</v>
      </c>
      <c r="I1544" s="5">
        <f>(N1544+O1544)*(1/General!$B$20)*((D1544/100)*E1544-(G1544/100))*1000/B1544</f>
        <v>156.65521301915851</v>
      </c>
      <c r="J1544" s="5">
        <f t="shared" si="24"/>
        <v>0.52474662335073086</v>
      </c>
      <c r="K1544" s="5">
        <f>MAX(Online_RAW!$L$2-Online_RAW!L1544,0)</f>
        <v>0</v>
      </c>
      <c r="L1544" s="5">
        <f>0.0039*(Online_RAW!M1544)</f>
        <v>87.315800000000124</v>
      </c>
      <c r="M1544" s="10">
        <f>Online_RAW!$N$2-Online_RAW!N1544</f>
        <v>259.8011133603195</v>
      </c>
      <c r="N1544" s="5">
        <f>Online_RAW!C1544*60</f>
        <v>130.07454545454539</v>
      </c>
      <c r="O1544" s="5">
        <f>MAX(0, Online_RAW!D1544*60)</f>
        <v>49.822956521739115</v>
      </c>
      <c r="P1544" s="5">
        <f>_xlfn.IFNA(VLOOKUP(A1544,Sampling!$D$7:$E$14,2,FALSE),0)</f>
        <v>0</v>
      </c>
      <c r="Q1544">
        <f>_xlfn.IFNA(VLOOKUP(A1544,Refill!$D$6:$G$8,2,FALSE),0)</f>
        <v>0</v>
      </c>
    </row>
    <row r="1545" spans="1:17" x14ac:dyDescent="0.25">
      <c r="A1545" s="5">
        <f>ROUND((Online_RAW!B1545-General!$B$10)*24,3)</f>
        <v>25.716999999999999</v>
      </c>
      <c r="B1545" s="5">
        <f>General!$B$12+Online_ANA!K1545/1000+Online_ANA!L1545/1000+Online_ANA!M1545/1000/General!$B$22-SUM($P$2:P1545)/1000/General!$B$24+SUM($Q$2:Q1545)/1000/General!$B$24</f>
        <v>1.3864786763211374</v>
      </c>
      <c r="C1545" s="5">
        <f>Online_RAW!K1545</f>
        <v>38.352499999999999</v>
      </c>
      <c r="D1545" s="5">
        <f>Online_RAW!J1545</f>
        <v>2.8250000000000002</v>
      </c>
      <c r="E1545" s="5">
        <f>(1-F1545/100-G1545/100)/(1-C1545/100-D1545/100-General!$B$17/100)</f>
        <v>0.97493566000567999</v>
      </c>
      <c r="F1545" s="5">
        <f>N1545*General!$B$14/(N1545+O1545)+O1545*100/(N1545+O1545)</f>
        <v>43.044929112578387</v>
      </c>
      <c r="G1545" s="5">
        <f>N1545*General!$B$15/(N1545+O1545)</f>
        <v>2.8765187316879597E-2</v>
      </c>
      <c r="H1545" s="5">
        <f>(N1545+O1545)*(1/General!$B$20)*((F1545/100)-E1545*(C1545/100))*1000/B1545</f>
        <v>327.69021451356133</v>
      </c>
      <c r="I1545" s="5">
        <f>(N1545+O1545)*(1/General!$B$20)*((D1545/100)*E1545-(G1545/100))*1000/B1545</f>
        <v>157.96640215198309</v>
      </c>
      <c r="J1545" s="5">
        <f t="shared" si="24"/>
        <v>0.48206017499325027</v>
      </c>
      <c r="K1545" s="5">
        <f>MAX(Online_RAW!$L$2-Online_RAW!L1545,0)</f>
        <v>0</v>
      </c>
      <c r="L1545" s="5">
        <f>0.0039*(Online_RAW!M1545)</f>
        <v>87.525099999999867</v>
      </c>
      <c r="M1545" s="10">
        <f>Online_RAW!$N$2-Online_RAW!N1545</f>
        <v>260.45939819003979</v>
      </c>
      <c r="N1545" s="5">
        <f>Online_RAW!C1545*60</f>
        <v>129.5298260869566</v>
      </c>
      <c r="O1545" s="5">
        <f>MAX(0, Online_RAW!D1545*60)</f>
        <v>50.590434782608682</v>
      </c>
      <c r="P1545" s="5">
        <f>_xlfn.IFNA(VLOOKUP(A1545,Sampling!$D$7:$E$14,2,FALSE),0)</f>
        <v>0</v>
      </c>
      <c r="Q1545">
        <f>_xlfn.IFNA(VLOOKUP(A1545,Refill!$D$6:$G$8,2,FALSE),0)</f>
        <v>0</v>
      </c>
    </row>
    <row r="1546" spans="1:17" x14ac:dyDescent="0.25">
      <c r="A1546" s="5">
        <f>ROUND((Online_RAW!B1546-General!$B$10)*24,3)</f>
        <v>25.733000000000001</v>
      </c>
      <c r="B1546" s="5">
        <f>General!$B$12+Online_ANA!K1546/1000+Online_ANA!L1546/1000+Online_ANA!M1546/1000/General!$B$22-SUM($P$2:P1546)/1000/General!$B$24+SUM($Q$2:Q1546)/1000/General!$B$24</f>
        <v>1.3872966203638351</v>
      </c>
      <c r="C1546" s="5">
        <f>Online_RAW!K1546</f>
        <v>38.426666666666698</v>
      </c>
      <c r="D1546" s="5">
        <f>Online_RAW!J1546</f>
        <v>2.835</v>
      </c>
      <c r="E1546" s="5">
        <f>(1-F1546/100-G1546/100)/(1-C1546/100-D1546/100-General!$B$17/100)</f>
        <v>0.97975896005740526</v>
      </c>
      <c r="F1546" s="5">
        <f>N1546*General!$B$14/(N1546+O1546)+O1546*100/(N1546+O1546)</f>
        <v>42.845659954932003</v>
      </c>
      <c r="G1546" s="5">
        <f>N1546*General!$B$15/(N1546+O1546)</f>
        <v>2.88658283055899E-2</v>
      </c>
      <c r="H1546" s="5">
        <f>(N1546+O1546)*(1/General!$B$20)*((F1546/100)-E1546*(C1546/100))*1000/B1546</f>
        <v>299.89107614261508</v>
      </c>
      <c r="I1546" s="5">
        <f>(N1546+O1546)*(1/General!$B$20)*((D1546/100)*E1546-(G1546/100))*1000/B1546</f>
        <v>158.62215017216269</v>
      </c>
      <c r="J1546" s="5">
        <f t="shared" si="24"/>
        <v>0.52893254515092314</v>
      </c>
      <c r="K1546" s="5">
        <f>MAX(Online_RAW!$L$2-Online_RAW!L1546,0)</f>
        <v>0</v>
      </c>
      <c r="L1546" s="5">
        <f>0.0039*(Online_RAW!M1546)</f>
        <v>87.691499999999991</v>
      </c>
      <c r="M1546" s="10">
        <f>Online_RAW!$N$2-Online_RAW!N1546</f>
        <v>261.16958119658011</v>
      </c>
      <c r="N1546" s="5">
        <f>Online_RAW!C1546*60</f>
        <v>129.4914782608698</v>
      </c>
      <c r="O1546" s="5">
        <f>MAX(0, Online_RAW!D1546*60)</f>
        <v>49.947652173913021</v>
      </c>
      <c r="P1546" s="5">
        <f>_xlfn.IFNA(VLOOKUP(A1546,Sampling!$D$7:$E$14,2,FALSE),0)</f>
        <v>0</v>
      </c>
      <c r="Q1546">
        <f>_xlfn.IFNA(VLOOKUP(A1546,Refill!$D$6:$G$8,2,FALSE),0)</f>
        <v>0</v>
      </c>
    </row>
    <row r="1547" spans="1:17" x14ac:dyDescent="0.25">
      <c r="A1547" s="5">
        <f>ROUND((Online_RAW!B1547-General!$B$10)*24,3)</f>
        <v>25.75</v>
      </c>
      <c r="B1547" s="5">
        <f>General!$B$12+Online_ANA!K1547/1000+Online_ANA!L1547/1000+Online_ANA!M1547/1000/General!$B$22-SUM($P$2:P1547)/1000/General!$B$24+SUM($Q$2:Q1547)/1000/General!$B$24</f>
        <v>1.3879863765710545</v>
      </c>
      <c r="C1547" s="5">
        <f>Online_RAW!K1547</f>
        <v>38.524999999999999</v>
      </c>
      <c r="D1547" s="5">
        <f>Online_RAW!J1547</f>
        <v>2.8450000000000002</v>
      </c>
      <c r="E1547" s="5">
        <f>(1-F1547/100-G1547/100)/(1-C1547/100-D1547/100-General!$B$17/100)</f>
        <v>0.97572623413625947</v>
      </c>
      <c r="F1547" s="5">
        <f>N1547*General!$B$14/(N1547+O1547)+O1547*100/(N1547+O1547)</f>
        <v>43.186666525750667</v>
      </c>
      <c r="G1547" s="5">
        <f>N1547*General!$B$15/(N1547+O1547)</f>
        <v>2.869360276477239E-2</v>
      </c>
      <c r="H1547" s="5">
        <f>(N1547+O1547)*(1/General!$B$20)*((F1547/100)-E1547*(C1547/100))*1000/B1547</f>
        <v>324.96846313086826</v>
      </c>
      <c r="I1547" s="5">
        <f>(N1547+O1547)*(1/General!$B$20)*((D1547/100)*E1547-(G1547/100))*1000/B1547</f>
        <v>159.51377185953518</v>
      </c>
      <c r="J1547" s="5">
        <f t="shared" si="24"/>
        <v>0.49085923699401346</v>
      </c>
      <c r="K1547" s="5">
        <f>MAX(Online_RAW!$L$2-Online_RAW!L1547,0)</f>
        <v>0</v>
      </c>
      <c r="L1547" s="5">
        <f>0.0039*(Online_RAW!M1547)</f>
        <v>87.784125000000003</v>
      </c>
      <c r="M1547" s="10">
        <f>Online_RAW!$N$2-Online_RAW!N1547</f>
        <v>261.82045421244948</v>
      </c>
      <c r="N1547" s="5">
        <f>Online_RAW!C1547*60</f>
        <v>129.5776363636362</v>
      </c>
      <c r="O1547" s="5">
        <f>MAX(0, Online_RAW!D1547*60)</f>
        <v>51.058636363636381</v>
      </c>
      <c r="P1547" s="5">
        <f>_xlfn.IFNA(VLOOKUP(A1547,Sampling!$D$7:$E$14,2,FALSE),0)</f>
        <v>0</v>
      </c>
      <c r="Q1547">
        <f>_xlfn.IFNA(VLOOKUP(A1547,Refill!$D$6:$G$8,2,FALSE),0)</f>
        <v>0</v>
      </c>
    </row>
    <row r="1548" spans="1:17" x14ac:dyDescent="0.25">
      <c r="A1548" s="5">
        <f>ROUND((Online_RAW!B1548-General!$B$10)*24,3)</f>
        <v>25.766999999999999</v>
      </c>
      <c r="B1548" s="5">
        <f>General!$B$12+Online_ANA!K1548/1000+Online_ANA!L1548/1000+Online_ANA!M1548/1000/General!$B$22-SUM($P$2:P1548)/1000/General!$B$24+SUM($Q$2:Q1548)/1000/General!$B$24</f>
        <v>1.3887563121069539</v>
      </c>
      <c r="C1548" s="5">
        <f>Online_RAW!K1548</f>
        <v>38.520000000000003</v>
      </c>
      <c r="D1548" s="5">
        <f>Online_RAW!J1548</f>
        <v>2.87</v>
      </c>
      <c r="E1548" s="5">
        <f>(1-F1548/100-G1548/100)/(1-C1548/100-D1548/100-General!$B$17/100)</f>
        <v>0.97756793080395366</v>
      </c>
      <c r="F1548" s="5">
        <f>N1548*General!$B$14/(N1548+O1548)+O1548*100/(N1548+O1548)</f>
        <v>43.098991816564904</v>
      </c>
      <c r="G1548" s="5">
        <f>N1548*General!$B$15/(N1548+O1548)</f>
        <v>2.8737882920926813E-2</v>
      </c>
      <c r="H1548" s="5">
        <f>(N1548+O1548)*(1/General!$B$20)*((F1548/100)-E1548*(C1548/100))*1000/B1548</f>
        <v>314.51709792528692</v>
      </c>
      <c r="I1548" s="5">
        <f>(N1548+O1548)*(1/General!$B$20)*((D1548/100)*E1548-(G1548/100))*1000/B1548</f>
        <v>160.45652007939208</v>
      </c>
      <c r="J1548" s="5">
        <f t="shared" si="24"/>
        <v>0.5101678768430844</v>
      </c>
      <c r="K1548" s="5">
        <f>MAX(Online_RAW!$L$2-Online_RAW!L1548,0)</f>
        <v>0</v>
      </c>
      <c r="L1548" s="5">
        <f>0.0039*(Online_RAW!M1548)</f>
        <v>87.941099999999992</v>
      </c>
      <c r="M1548" s="10">
        <f>Online_RAW!$N$2-Online_RAW!N1548</f>
        <v>262.48858119657962</v>
      </c>
      <c r="N1548" s="5">
        <f>Online_RAW!C1548*60</f>
        <v>129.22309090909081</v>
      </c>
      <c r="O1548" s="5">
        <f>MAX(0, Online_RAW!D1548*60)</f>
        <v>50.641363636363621</v>
      </c>
      <c r="P1548" s="5">
        <f>_xlfn.IFNA(VLOOKUP(A1548,Sampling!$D$7:$E$14,2,FALSE),0)</f>
        <v>0</v>
      </c>
      <c r="Q1548">
        <f>_xlfn.IFNA(VLOOKUP(A1548,Refill!$D$6:$G$8,2,FALSE),0)</f>
        <v>0</v>
      </c>
    </row>
    <row r="1549" spans="1:17" x14ac:dyDescent="0.25">
      <c r="A1549" s="5">
        <f>ROUND((Online_RAW!B1549-General!$B$10)*24,3)</f>
        <v>25.783000000000001</v>
      </c>
      <c r="B1549" s="5">
        <f>General!$B$12+Online_ANA!K1549/1000+Online_ANA!L1549/1000+Online_ANA!M1549/1000/General!$B$22-SUM($P$2:P1549)/1000/General!$B$24+SUM($Q$2:Q1549)/1000/General!$B$24</f>
        <v>1.3895726080804496</v>
      </c>
      <c r="C1549" s="5">
        <f>Online_RAW!K1549</f>
        <v>38.545000000000002</v>
      </c>
      <c r="D1549" s="5">
        <f>Online_RAW!J1549</f>
        <v>2.88</v>
      </c>
      <c r="E1549" s="5">
        <f>(1-F1549/100-G1549/100)/(1-C1549/100-D1549/100-General!$B$17/100)</f>
        <v>0.97757880210466408</v>
      </c>
      <c r="F1549" s="5">
        <f>N1549*General!$B$14/(N1549+O1549)+O1549*100/(N1549+O1549)</f>
        <v>43.132591581210228</v>
      </c>
      <c r="G1549" s="5">
        <f>N1549*General!$B$15/(N1549+O1549)</f>
        <v>2.8720913342823121E-2</v>
      </c>
      <c r="H1549" s="5">
        <f>(N1549+O1549)*(1/General!$B$20)*((F1549/100)-E1549*(C1549/100))*1000/B1549</f>
        <v>314.37120283625052</v>
      </c>
      <c r="I1549" s="5">
        <f>(N1549+O1549)*(1/General!$B$20)*((D1549/100)*E1549-(G1549/100))*1000/B1549</f>
        <v>160.69141431190511</v>
      </c>
      <c r="J1549" s="5">
        <f t="shared" si="24"/>
        <v>0.511151825810222</v>
      </c>
      <c r="K1549" s="5">
        <f>MAX(Online_RAW!$L$2-Online_RAW!L1549,0)</f>
        <v>0</v>
      </c>
      <c r="L1549" s="5">
        <f>0.0039*(Online_RAW!M1549)</f>
        <v>88.125699999999867</v>
      </c>
      <c r="M1549" s="10">
        <f>Online_RAW!$N$2-Online_RAW!N1549</f>
        <v>263.17712980769011</v>
      </c>
      <c r="N1549" s="5">
        <f>Online_RAW!C1549*60</f>
        <v>128.95565217391319</v>
      </c>
      <c r="O1549" s="5">
        <f>MAX(0, Online_RAW!D1549*60)</f>
        <v>50.6426086956522</v>
      </c>
      <c r="P1549" s="5">
        <f>_xlfn.IFNA(VLOOKUP(A1549,Sampling!$D$7:$E$14,2,FALSE),0)</f>
        <v>0</v>
      </c>
      <c r="Q1549">
        <f>_xlfn.IFNA(VLOOKUP(A1549,Refill!$D$6:$G$8,2,FALSE),0)</f>
        <v>0</v>
      </c>
    </row>
    <row r="1550" spans="1:17" x14ac:dyDescent="0.25">
      <c r="A1550" s="5">
        <f>ROUND((Online_RAW!B1550-General!$B$10)*24,3)</f>
        <v>25.8</v>
      </c>
      <c r="B1550" s="5">
        <f>General!$B$12+Online_ANA!K1550/1000+Online_ANA!L1550/1000+Online_ANA!M1550/1000/General!$B$22-SUM($P$2:P1550)/1000/General!$B$24+SUM($Q$2:Q1550)/1000/General!$B$24</f>
        <v>1.3902486250529265</v>
      </c>
      <c r="C1550" s="5">
        <f>Online_RAW!K1550</f>
        <v>38.671666666666702</v>
      </c>
      <c r="D1550" s="5">
        <f>Online_RAW!J1550</f>
        <v>2.8849999999999998</v>
      </c>
      <c r="E1550" s="5">
        <f>(1-F1550/100-G1550/100)/(1-C1550/100-D1550/100-General!$B$17/100)</f>
        <v>0.97738905474068916</v>
      </c>
      <c r="F1550" s="5">
        <f>N1550*General!$B$14/(N1550+O1550)+O1550*100/(N1550+O1550)</f>
        <v>43.272384091982651</v>
      </c>
      <c r="G1550" s="5">
        <f>N1550*General!$B$15/(N1550+O1550)</f>
        <v>2.865031106465523E-2</v>
      </c>
      <c r="H1550" s="5">
        <f>(N1550+O1550)*(1/General!$B$20)*((F1550/100)-E1550*(C1550/100))*1000/B1550</f>
        <v>315.09110040841387</v>
      </c>
      <c r="I1550" s="5">
        <f>(N1550+O1550)*(1/General!$B$20)*((D1550/100)*E1550-(G1550/100))*1000/B1550</f>
        <v>160.62773122286703</v>
      </c>
      <c r="J1550" s="5">
        <f t="shared" si="24"/>
        <v>0.50978187265417851</v>
      </c>
      <c r="K1550" s="5">
        <f>MAX(Online_RAW!$L$2-Online_RAW!L1550,0)</f>
        <v>0</v>
      </c>
      <c r="L1550" s="5">
        <f>0.0039*(Online_RAW!M1550)</f>
        <v>88.240100000000126</v>
      </c>
      <c r="M1550" s="10">
        <f>Online_RAW!$N$2-Online_RAW!N1550</f>
        <v>263.78929230768972</v>
      </c>
      <c r="N1550" s="5">
        <f>Online_RAW!C1550*60</f>
        <v>128.4469090909092</v>
      </c>
      <c r="O1550" s="5">
        <f>MAX(0, Online_RAW!D1550*60)</f>
        <v>50.883652173913021</v>
      </c>
      <c r="P1550" s="5">
        <f>_xlfn.IFNA(VLOOKUP(A1550,Sampling!$D$7:$E$14,2,FALSE),0)</f>
        <v>0</v>
      </c>
      <c r="Q1550">
        <f>_xlfn.IFNA(VLOOKUP(A1550,Refill!$D$6:$G$8,2,FALSE),0)</f>
        <v>0</v>
      </c>
    </row>
    <row r="1551" spans="1:17" x14ac:dyDescent="0.25">
      <c r="A1551" s="5">
        <f>ROUND((Online_RAW!B1551-General!$B$10)*24,3)</f>
        <v>25.817</v>
      </c>
      <c r="B1551" s="5">
        <f>General!$B$12+Online_ANA!K1551/1000+Online_ANA!L1551/1000+Online_ANA!M1551/1000/General!$B$22-SUM($P$2:P1551)/1000/General!$B$24+SUM($Q$2:Q1551)/1000/General!$B$24</f>
        <v>1.3910275645024679</v>
      </c>
      <c r="C1551" s="5">
        <f>Online_RAW!K1551</f>
        <v>38.851818181818203</v>
      </c>
      <c r="D1551" s="5">
        <f>Online_RAW!J1551</f>
        <v>2.9</v>
      </c>
      <c r="E1551" s="5">
        <f>(1-F1551/100-G1551/100)/(1-C1551/100-D1551/100-General!$B$17/100)</f>
        <v>0.98222689035660049</v>
      </c>
      <c r="F1551" s="5">
        <f>N1551*General!$B$14/(N1551+O1551)+O1551*100/(N1551+O1551)</f>
        <v>43.183376259151679</v>
      </c>
      <c r="G1551" s="5">
        <f>N1551*General!$B$15/(N1551+O1551)</f>
        <v>2.8695264515579966E-2</v>
      </c>
      <c r="H1551" s="5">
        <f>(N1551+O1551)*(1/General!$B$20)*((F1551/100)-E1551*(C1551/100))*1000/B1551</f>
        <v>289.04880212348752</v>
      </c>
      <c r="I1551" s="5">
        <f>(N1551+O1551)*(1/General!$B$20)*((D1551/100)*E1551-(G1551/100))*1000/B1551</f>
        <v>162.29325963592285</v>
      </c>
      <c r="J1551" s="5">
        <f t="shared" si="24"/>
        <v>0.56147355894105344</v>
      </c>
      <c r="K1551" s="5">
        <f>MAX(Online_RAW!$L$2-Online_RAW!L1551,0)</f>
        <v>0</v>
      </c>
      <c r="L1551" s="5">
        <f>0.0039*(Online_RAW!M1551)</f>
        <v>88.346699999999998</v>
      </c>
      <c r="M1551" s="10">
        <f>Online_RAW!$N$2-Online_RAW!N1551</f>
        <v>264.52214230769005</v>
      </c>
      <c r="N1551" s="5">
        <f>Online_RAW!C1551*60</f>
        <v>128.73400000000021</v>
      </c>
      <c r="O1551" s="5">
        <f>MAX(0, Online_RAW!D1551*60)</f>
        <v>50.715818181818157</v>
      </c>
      <c r="P1551" s="5">
        <f>_xlfn.IFNA(VLOOKUP(A1551,Sampling!$D$7:$E$14,2,FALSE),0)</f>
        <v>0</v>
      </c>
      <c r="Q1551">
        <f>_xlfn.IFNA(VLOOKUP(A1551,Refill!$D$6:$G$8,2,FALSE),0)</f>
        <v>0</v>
      </c>
    </row>
    <row r="1552" spans="1:17" x14ac:dyDescent="0.25">
      <c r="A1552" s="5">
        <f>ROUND((Online_RAW!B1552-General!$B$10)*24,3)</f>
        <v>25.832999999999998</v>
      </c>
      <c r="B1552" s="5">
        <f>General!$B$12+Online_ANA!K1552/1000+Online_ANA!L1552/1000+Online_ANA!M1552/1000/General!$B$22-SUM($P$2:P1552)/1000/General!$B$24+SUM($Q$2:Q1552)/1000/General!$B$24</f>
        <v>1.3917366537991007</v>
      </c>
      <c r="C1552" s="5">
        <f>Online_RAW!K1552</f>
        <v>38.914999999999999</v>
      </c>
      <c r="D1552" s="5">
        <f>Online_RAW!J1552</f>
        <v>2.91</v>
      </c>
      <c r="E1552" s="5">
        <f>(1-F1552/100-G1552/100)/(1-C1552/100-D1552/100-General!$B$17/100)</f>
        <v>0.98597753353417483</v>
      </c>
      <c r="F1552" s="5">
        <f>N1552*General!$B$14/(N1552+O1552)+O1552*100/(N1552+O1552)</f>
        <v>43.038613503948838</v>
      </c>
      <c r="G1552" s="5">
        <f>N1552*General!$B$15/(N1552+O1552)</f>
        <v>2.8768377018207662E-2</v>
      </c>
      <c r="H1552" s="5">
        <f>(N1552+O1552)*(1/General!$B$20)*((F1552/100)-E1552*(C1552/100))*1000/B1552</f>
        <v>268.73503799895519</v>
      </c>
      <c r="I1552" s="5">
        <f>(N1552+O1552)*(1/General!$B$20)*((D1552/100)*E1552-(G1552/100))*1000/B1552</f>
        <v>163.47684168867951</v>
      </c>
      <c r="J1552" s="5">
        <f t="shared" si="24"/>
        <v>0.60831978928372965</v>
      </c>
      <c r="K1552" s="5">
        <f>MAX(Online_RAW!$L$2-Online_RAW!L1552,0)</f>
        <v>0</v>
      </c>
      <c r="L1552" s="5">
        <f>0.0039*(Online_RAW!M1552)</f>
        <v>88.440299999999993</v>
      </c>
      <c r="M1552" s="10">
        <f>Online_RAW!$N$2-Online_RAW!N1552</f>
        <v>265.19302564101963</v>
      </c>
      <c r="N1552" s="5">
        <f>Online_RAW!C1552*60</f>
        <v>129.12327272727302</v>
      </c>
      <c r="O1552" s="5">
        <f>MAX(0, Online_RAW!D1552*60)</f>
        <v>50.411739130434782</v>
      </c>
      <c r="P1552" s="5">
        <f>_xlfn.IFNA(VLOOKUP(A1552,Sampling!$D$7:$E$14,2,FALSE),0)</f>
        <v>0</v>
      </c>
      <c r="Q1552">
        <f>_xlfn.IFNA(VLOOKUP(A1552,Refill!$D$6:$G$8,2,FALSE),0)</f>
        <v>0</v>
      </c>
    </row>
    <row r="1553" spans="1:17" x14ac:dyDescent="0.25">
      <c r="A1553" s="5">
        <f>ROUND((Online_RAW!B1553-General!$B$10)*24,3)</f>
        <v>25.85</v>
      </c>
      <c r="B1553" s="5">
        <f>General!$B$12+Online_ANA!K1553/1000+Online_ANA!L1553/1000+Online_ANA!M1553/1000/General!$B$22-SUM($P$2:P1553)/1000/General!$B$24+SUM($Q$2:Q1553)/1000/General!$B$24</f>
        <v>1.392533242877303</v>
      </c>
      <c r="C1553" s="5">
        <f>Online_RAW!K1553</f>
        <v>38.758000000000003</v>
      </c>
      <c r="D1553" s="5">
        <f>Online_RAW!J1553</f>
        <v>2.915</v>
      </c>
      <c r="E1553" s="5">
        <f>(1-F1553/100-G1553/100)/(1-C1553/100-D1553/100-General!$B$17/100)</f>
        <v>0.97527995212911367</v>
      </c>
      <c r="F1553" s="5">
        <f>N1553*General!$B$14/(N1553+O1553)+O1553*100/(N1553+O1553)</f>
        <v>43.508311209343098</v>
      </c>
      <c r="G1553" s="5">
        <f>N1553*General!$B$15/(N1553+O1553)</f>
        <v>2.8531155954877221E-2</v>
      </c>
      <c r="H1553" s="5">
        <f>(N1553+O1553)*(1/General!$B$20)*((F1553/100)-E1553*(C1553/100))*1000/B1553</f>
        <v>328.32771112659475</v>
      </c>
      <c r="I1553" s="5">
        <f>(N1553+O1553)*(1/General!$B$20)*((D1553/100)*E1553-(G1553/100))*1000/B1553</f>
        <v>161.87495793312075</v>
      </c>
      <c r="J1553" s="5">
        <f t="shared" si="24"/>
        <v>0.49302861880795046</v>
      </c>
      <c r="K1553" s="5">
        <f>MAX(Online_RAW!$L$2-Online_RAW!L1553,0)</f>
        <v>0</v>
      </c>
      <c r="L1553" s="5">
        <f>0.0039*(Online_RAW!M1553)</f>
        <v>88.611899999999991</v>
      </c>
      <c r="M1553" s="10">
        <f>Online_RAW!$N$2-Online_RAW!N1553</f>
        <v>265.87426373626022</v>
      </c>
      <c r="N1553" s="5">
        <f>Online_RAW!C1553*60</f>
        <v>128.0491304347824</v>
      </c>
      <c r="O1553" s="5">
        <f>MAX(0, Online_RAW!D1553*60)</f>
        <v>51.472695652173897</v>
      </c>
      <c r="P1553" s="5">
        <f>_xlfn.IFNA(VLOOKUP(A1553,Sampling!$D$7:$E$14,2,FALSE),0)</f>
        <v>0</v>
      </c>
      <c r="Q1553">
        <f>_xlfn.IFNA(VLOOKUP(A1553,Refill!$D$6:$G$8,2,FALSE),0)</f>
        <v>0</v>
      </c>
    </row>
    <row r="1554" spans="1:17" x14ac:dyDescent="0.25">
      <c r="A1554" s="5">
        <f>ROUND((Online_RAW!B1554-General!$B$10)*24,3)</f>
        <v>25.867000000000001</v>
      </c>
      <c r="B1554" s="5">
        <f>General!$B$12+Online_ANA!K1554/1000+Online_ANA!L1554/1000+Online_ANA!M1554/1000/General!$B$22-SUM($P$2:P1554)/1000/General!$B$24+SUM($Q$2:Q1554)/1000/General!$B$24</f>
        <v>1.3583230516185414</v>
      </c>
      <c r="C1554" s="5">
        <f>Online_RAW!K1554</f>
        <v>38.8430769230769</v>
      </c>
      <c r="D1554" s="5">
        <f>Online_RAW!J1554</f>
        <v>2.915</v>
      </c>
      <c r="E1554" s="5">
        <f>(1-F1554/100-G1554/100)/(1-C1554/100-D1554/100-General!$B$17/100)</f>
        <v>0.97052544242104533</v>
      </c>
      <c r="F1554" s="5">
        <f>N1554*General!$B$14/(N1554+O1554)+O1554*100/(N1554+O1554)</f>
        <v>43.86632038843382</v>
      </c>
      <c r="G1554" s="5">
        <f>N1554*General!$B$15/(N1554+O1554)</f>
        <v>2.8350343238164735E-2</v>
      </c>
      <c r="H1554" s="5">
        <f>(N1554+O1554)*(1/General!$B$20)*((F1554/100)-E1554*(C1554/100))*1000/B1554</f>
        <v>365.08180863217171</v>
      </c>
      <c r="I1554" s="5">
        <f>(N1554+O1554)*(1/General!$B$20)*((D1554/100)*E1554-(G1554/100))*1000/B1554</f>
        <v>165.77094255970476</v>
      </c>
      <c r="J1554" s="5">
        <f t="shared" si="24"/>
        <v>0.45406519481424717</v>
      </c>
      <c r="K1554" s="5">
        <f>MAX(Online_RAW!$L$2-Online_RAW!L1554,0)</f>
        <v>0</v>
      </c>
      <c r="L1554" s="5">
        <f>0.0039*(Online_RAW!M1554)</f>
        <v>88.778300000000129</v>
      </c>
      <c r="M1554" s="10">
        <f>Online_RAW!$N$2-Online_RAW!N1554</f>
        <v>266.55377926420988</v>
      </c>
      <c r="N1554" s="5">
        <f>Online_RAW!C1554*60</f>
        <v>127.71965217391319</v>
      </c>
      <c r="O1554" s="5">
        <f>MAX(0, Online_RAW!D1554*60)</f>
        <v>52.482260869565216</v>
      </c>
      <c r="P1554" s="5">
        <f>_xlfn.IFNA(VLOOKUP(A1554,Sampling!$D$7:$E$14,2,FALSE),0)</f>
        <v>35</v>
      </c>
      <c r="Q1554">
        <f>_xlfn.IFNA(VLOOKUP(A1554,Refill!$D$6:$G$8,2,FALSE),0)</f>
        <v>0</v>
      </c>
    </row>
    <row r="1555" spans="1:17" x14ac:dyDescent="0.25">
      <c r="A1555" s="5">
        <f>ROUND((Online_RAW!B1555-General!$B$10)*24,3)</f>
        <v>25.882999999999999</v>
      </c>
      <c r="B1555" s="5">
        <f>General!$B$12+Online_ANA!K1555/1000+Online_ANA!L1555/1000+Online_ANA!M1555/1000/General!$B$22-SUM($P$2:P1555)/1000/General!$B$24+SUM($Q$2:Q1555)/1000/General!$B$24</f>
        <v>1.3557472977892657</v>
      </c>
      <c r="C1555" s="5">
        <f>Online_RAW!K1555</f>
        <v>39.1041666666667</v>
      </c>
      <c r="D1555" s="5">
        <f>Online_RAW!J1555</f>
        <v>2.9249999999999998</v>
      </c>
      <c r="E1555" s="5">
        <f>(1-F1555/100-G1555/100)/(1-C1555/100-D1555/100-General!$B$17/100)</f>
        <v>0.97595530660530272</v>
      </c>
      <c r="F1555" s="5">
        <f>N1555*General!$B$14/(N1555+O1555)+O1555*100/(N1555+O1555)</f>
        <v>43.816970666481225</v>
      </c>
      <c r="G1555" s="5">
        <f>N1555*General!$B$15/(N1555+O1555)</f>
        <v>2.8375267340160996E-2</v>
      </c>
      <c r="H1555" s="5">
        <f>(N1555+O1555)*(1/General!$B$20)*((F1555/100)-E1555*(C1555/100))*1000/B1555</f>
        <v>334.91949032719702</v>
      </c>
      <c r="I1555" s="5">
        <f>(N1555+O1555)*(1/General!$B$20)*((D1555/100)*E1555-(G1555/100))*1000/B1555</f>
        <v>167.44600935965818</v>
      </c>
      <c r="J1555" s="5">
        <f t="shared" si="24"/>
        <v>0.49995898774380998</v>
      </c>
      <c r="K1555" s="5">
        <f>MAX(Online_RAW!$L$2-Online_RAW!L1555,0)</f>
        <v>0</v>
      </c>
      <c r="L1555" s="5">
        <f>0.0039*(Online_RAW!M1555)</f>
        <v>88.929749999999999</v>
      </c>
      <c r="M1555" s="10">
        <f>Online_RAW!$N$2-Online_RAW!N1555</f>
        <v>263.58112709029956</v>
      </c>
      <c r="N1555" s="5">
        <f>Online_RAW!C1555*60</f>
        <v>127.7131304347824</v>
      </c>
      <c r="O1555" s="5">
        <f>MAX(0, Online_RAW!D1555*60)</f>
        <v>52.3213043478261</v>
      </c>
      <c r="P1555" s="5">
        <f>_xlfn.IFNA(VLOOKUP(A1555,Sampling!$D$7:$E$14,2,FALSE),0)</f>
        <v>0</v>
      </c>
      <c r="Q1555">
        <f>_xlfn.IFNA(VLOOKUP(A1555,Refill!$D$6:$G$8,2,FALSE),0)</f>
        <v>0</v>
      </c>
    </row>
    <row r="1556" spans="1:17" x14ac:dyDescent="0.25">
      <c r="A1556" s="5">
        <f>ROUND((Online_RAW!B1556-General!$B$10)*24,3)</f>
        <v>25.9</v>
      </c>
      <c r="B1556" s="5">
        <f>General!$B$12+Online_ANA!K1556/1000+Online_ANA!L1556/1000+Online_ANA!M1556/1000/General!$B$22-SUM($P$2:P1556)/1000/General!$B$24+SUM($Q$2:Q1556)/1000/General!$B$24</f>
        <v>1.3597247611385501</v>
      </c>
      <c r="C1556" s="5">
        <f>Online_RAW!K1556</f>
        <v>39.243749999999999</v>
      </c>
      <c r="D1556" s="5">
        <f>Online_RAW!J1556</f>
        <v>2.93</v>
      </c>
      <c r="E1556" s="5">
        <f>(1-F1556/100-G1556/100)/(1-C1556/100-D1556/100-General!$B$17/100)</f>
        <v>0.9679815706856878</v>
      </c>
      <c r="F1556" s="5">
        <f>N1556*General!$B$14/(N1556+O1556)+O1556*100/(N1556+O1556)</f>
        <v>44.416021161175095</v>
      </c>
      <c r="G1556" s="5">
        <f>N1556*General!$B$15/(N1556+O1556)</f>
        <v>2.8072716585265101E-2</v>
      </c>
      <c r="H1556" s="5">
        <f>(N1556+O1556)*(1/General!$B$20)*((F1556/100)-E1556*(C1556/100))*1000/B1556</f>
        <v>380.38882288391488</v>
      </c>
      <c r="I1556" s="5">
        <f>(N1556+O1556)*(1/General!$B$20)*((D1556/100)*E1556-(G1556/100))*1000/B1556</f>
        <v>166.15477822304555</v>
      </c>
      <c r="J1556" s="5">
        <f t="shared" si="24"/>
        <v>0.43680247217398344</v>
      </c>
      <c r="K1556" s="5">
        <f>MAX(Online_RAW!$L$2-Online_RAW!L1556,0)</f>
        <v>0</v>
      </c>
      <c r="L1556" s="5">
        <f>0.0039*(Online_RAW!M1556)</f>
        <v>89.072099999999992</v>
      </c>
      <c r="M1556" s="10">
        <f>Online_RAW!$N$2-Online_RAW!N1556</f>
        <v>267.76140064101946</v>
      </c>
      <c r="N1556" s="5">
        <f>Online_RAW!C1556*60</f>
        <v>126.5590000000002</v>
      </c>
      <c r="O1556" s="5">
        <f>MAX(0, Online_RAW!D1556*60)</f>
        <v>53.771250000000002</v>
      </c>
      <c r="P1556" s="5">
        <f>_xlfn.IFNA(VLOOKUP(A1556,Sampling!$D$7:$E$14,2,FALSE),0)</f>
        <v>0</v>
      </c>
      <c r="Q1556">
        <f>_xlfn.IFNA(VLOOKUP(A1556,Refill!$D$6:$G$8,2,FALSE),0)</f>
        <v>0</v>
      </c>
    </row>
    <row r="1557" spans="1:17" x14ac:dyDescent="0.25">
      <c r="A1557" s="5">
        <f>ROUND((Online_RAW!B1557-General!$B$10)*24,3)</f>
        <v>25.917000000000002</v>
      </c>
      <c r="B1557" s="5">
        <f>General!$B$12+Online_ANA!K1557/1000+Online_ANA!L1557/1000+Online_ANA!M1557/1000/General!$B$22-SUM($P$2:P1557)/1000/General!$B$24+SUM($Q$2:Q1557)/1000/General!$B$24</f>
        <v>1.3604359982479814</v>
      </c>
      <c r="C1557" s="5">
        <f>Online_RAW!K1557</f>
        <v>39.526923076923097</v>
      </c>
      <c r="D1557" s="5">
        <f>Online_RAW!J1557</f>
        <v>2.88</v>
      </c>
      <c r="E1557" s="5">
        <f>(1-F1557/100-G1557/100)/(1-C1557/100-D1557/100-General!$B$17/100)</f>
        <v>0.94393882771867887</v>
      </c>
      <c r="F1557" s="5">
        <f>N1557*General!$B$14/(N1557+O1557)+O1557*100/(N1557+O1557)</f>
        <v>46.016829326592223</v>
      </c>
      <c r="G1557" s="5">
        <f>N1557*General!$B$15/(N1557+O1557)</f>
        <v>2.7264227612832214E-2</v>
      </c>
      <c r="H1557" s="5">
        <f>(N1557+O1557)*(1/General!$B$20)*((F1557/100)-E1557*(C1557/100))*1000/B1557</f>
        <v>514.12762049451305</v>
      </c>
      <c r="I1557" s="5">
        <f>(N1557+O1557)*(1/General!$B$20)*((D1557/100)*E1557-(G1557/100))*1000/B1557</f>
        <v>158.93497505235564</v>
      </c>
      <c r="J1557" s="5">
        <f t="shared" si="24"/>
        <v>0.30913525886721321</v>
      </c>
      <c r="K1557" s="5">
        <f>MAX(Online_RAW!$L$2-Online_RAW!L1557,0)</f>
        <v>0</v>
      </c>
      <c r="L1557" s="5">
        <f>0.0039*(Online_RAW!M1557)</f>
        <v>89.157899999999998</v>
      </c>
      <c r="M1557" s="10">
        <f>Online_RAW!$N$2-Online_RAW!N1557</f>
        <v>268.44312709029964</v>
      </c>
      <c r="N1557" s="5">
        <f>Online_RAW!C1557*60</f>
        <v>122.74147826086981</v>
      </c>
      <c r="O1557" s="5">
        <f>MAX(0, Online_RAW!D1557*60)</f>
        <v>57.335478260869564</v>
      </c>
      <c r="P1557" s="5">
        <f>_xlfn.IFNA(VLOOKUP(A1557,Sampling!$D$7:$E$14,2,FALSE),0)</f>
        <v>0</v>
      </c>
      <c r="Q1557">
        <f>_xlfn.IFNA(VLOOKUP(A1557,Refill!$D$6:$G$8,2,FALSE),0)</f>
        <v>0</v>
      </c>
    </row>
    <row r="1558" spans="1:17" x14ac:dyDescent="0.25">
      <c r="A1558" s="5">
        <f>ROUND((Online_RAW!B1558-General!$B$10)*24,3)</f>
        <v>25.933</v>
      </c>
      <c r="B1558" s="5">
        <f>General!$B$12+Online_ANA!K1558/1000+Online_ANA!L1558/1000+Online_ANA!M1558/1000/General!$B$22-SUM($P$2:P1558)/1000/General!$B$24+SUM($Q$2:Q1558)/1000/General!$B$24</f>
        <v>1.3612727403434497</v>
      </c>
      <c r="C1558" s="5">
        <f>Online_RAW!K1558</f>
        <v>40.468666666666699</v>
      </c>
      <c r="D1558" s="5">
        <f>Online_RAW!J1558</f>
        <v>2.82</v>
      </c>
      <c r="E1558" s="5">
        <f>(1-F1558/100-G1558/100)/(1-C1558/100-D1558/100-General!$B$17/100)</f>
        <v>0.94145516131480411</v>
      </c>
      <c r="F1558" s="5">
        <f>N1558*General!$B$14/(N1558+O1558)+O1558*100/(N1558+O1558)</f>
        <v>46.989409909328884</v>
      </c>
      <c r="G1558" s="5">
        <f>N1558*General!$B$15/(N1558+O1558)</f>
        <v>2.6773025298318744E-2</v>
      </c>
      <c r="H1558" s="5">
        <f>(N1558+O1558)*(1/General!$B$20)*((F1558/100)-E1558*(C1558/100))*1000/B1558</f>
        <v>525.15243830804388</v>
      </c>
      <c r="I1558" s="5">
        <f>(N1558+O1558)*(1/General!$B$20)*((D1558/100)*E1558-(G1558/100))*1000/B1558</f>
        <v>155.25006382725371</v>
      </c>
      <c r="J1558" s="5">
        <f t="shared" si="24"/>
        <v>0.29562856896836331</v>
      </c>
      <c r="K1558" s="5">
        <f>MAX(Online_RAW!$L$2-Online_RAW!L1558,0)</f>
        <v>0</v>
      </c>
      <c r="L1558" s="5">
        <f>0.0039*(Online_RAW!M1558)</f>
        <v>89.256699999999867</v>
      </c>
      <c r="M1558" s="10">
        <f>Online_RAW!$N$2-Online_RAW!N1558</f>
        <v>269.24748397435997</v>
      </c>
      <c r="N1558" s="5">
        <f>Online_RAW!C1558*60</f>
        <v>120.6387499999998</v>
      </c>
      <c r="O1558" s="5">
        <f>MAX(0, Online_RAW!D1558*60)</f>
        <v>59.600500000000018</v>
      </c>
      <c r="P1558" s="5">
        <f>_xlfn.IFNA(VLOOKUP(A1558,Sampling!$D$7:$E$14,2,FALSE),0)</f>
        <v>0</v>
      </c>
      <c r="Q1558">
        <f>_xlfn.IFNA(VLOOKUP(A1558,Refill!$D$6:$G$8,2,FALSE),0)</f>
        <v>0</v>
      </c>
    </row>
    <row r="1559" spans="1:17" x14ac:dyDescent="0.25">
      <c r="A1559" s="5">
        <f>ROUND((Online_RAW!B1559-General!$B$10)*24,3)</f>
        <v>25.95</v>
      </c>
      <c r="B1559" s="5">
        <f>General!$B$12+Online_ANA!K1559/1000+Online_ANA!L1559/1000+Online_ANA!M1559/1000/General!$B$22-SUM($P$2:P1559)/1000/General!$B$24+SUM($Q$2:Q1559)/1000/General!$B$24</f>
        <v>1.3620018617018896</v>
      </c>
      <c r="C1559" s="5">
        <f>Online_RAW!K1559</f>
        <v>41.687857142857098</v>
      </c>
      <c r="D1559" s="5">
        <f>Online_RAW!J1559</f>
        <v>2.8149999999999999</v>
      </c>
      <c r="E1559" s="5">
        <f>(1-F1559/100-G1559/100)/(1-C1559/100-D1559/100-General!$B$17/100)</f>
        <v>0.95378284073048458</v>
      </c>
      <c r="F1559" s="5">
        <f>N1559*General!$B$14/(N1559+O1559)+O1559*100/(N1559+O1559)</f>
        <v>47.453933514264676</v>
      </c>
      <c r="G1559" s="5">
        <f>N1559*General!$B$15/(N1559+O1559)</f>
        <v>2.6538417417038041E-2</v>
      </c>
      <c r="H1559" s="5">
        <f>(N1559+O1559)*(1/General!$B$20)*((F1559/100)-E1559*(C1559/100))*1000/B1559</f>
        <v>452.70298794013127</v>
      </c>
      <c r="I1559" s="5">
        <f>(N1559+O1559)*(1/General!$B$20)*((D1559/100)*E1559-(G1559/100))*1000/B1559</f>
        <v>156.43877708663484</v>
      </c>
      <c r="J1559" s="5">
        <f t="shared" si="24"/>
        <v>0.34556603612990389</v>
      </c>
      <c r="K1559" s="5">
        <f>MAX(Online_RAW!$L$2-Online_RAW!L1559,0)</f>
        <v>0</v>
      </c>
      <c r="L1559" s="5">
        <f>0.0039*(Online_RAW!M1559)</f>
        <v>89.406200000000126</v>
      </c>
      <c r="M1559" s="10">
        <f>Online_RAW!$N$2-Online_RAW!N1559</f>
        <v>269.87927125505939</v>
      </c>
      <c r="N1559" s="5">
        <f>Online_RAW!C1559*60</f>
        <v>119.1907826086956</v>
      </c>
      <c r="O1559" s="5">
        <f>MAX(0, Online_RAW!D1559*60)</f>
        <v>60.459391304347804</v>
      </c>
      <c r="P1559" s="5">
        <f>_xlfn.IFNA(VLOOKUP(A1559,Sampling!$D$7:$E$14,2,FALSE),0)</f>
        <v>0</v>
      </c>
      <c r="Q1559">
        <f>_xlfn.IFNA(VLOOKUP(A1559,Refill!$D$6:$G$8,2,FALSE),0)</f>
        <v>0</v>
      </c>
    </row>
    <row r="1560" spans="1:17" x14ac:dyDescent="0.25">
      <c r="A1560" s="5">
        <f>ROUND((Online_RAW!B1560-General!$B$10)*24,3)</f>
        <v>25.966999999999999</v>
      </c>
      <c r="B1560" s="5">
        <f>General!$B$12+Online_ANA!K1560/1000+Online_ANA!L1560/1000+Online_ANA!M1560/1000/General!$B$22-SUM($P$2:P1560)/1000/General!$B$24+SUM($Q$2:Q1560)/1000/General!$B$24</f>
        <v>1.3628882505371285</v>
      </c>
      <c r="C1560" s="5">
        <f>Online_RAW!K1560</f>
        <v>42.427500000000002</v>
      </c>
      <c r="D1560" s="5">
        <f>Online_RAW!J1560</f>
        <v>2.84</v>
      </c>
      <c r="E1560" s="5">
        <f>(1-F1560/100-G1560/100)/(1-C1560/100-D1560/100-General!$B$17/100)</f>
        <v>0.9602074930608604</v>
      </c>
      <c r="F1560" s="5">
        <f>N1560*General!$B$14/(N1560+O1560)+O1560*100/(N1560+O1560)</f>
        <v>47.834571606125891</v>
      </c>
      <c r="G1560" s="5">
        <f>N1560*General!$B$15/(N1560+O1560)</f>
        <v>2.6346175956502078E-2</v>
      </c>
      <c r="H1560" s="5">
        <f>(N1560+O1560)*(1/General!$B$20)*((F1560/100)-E1560*(C1560/100))*1000/B1560</f>
        <v>416.33881474661678</v>
      </c>
      <c r="I1560" s="5">
        <f>(N1560+O1560)*(1/General!$B$20)*((D1560/100)*E1560-(G1560/100))*1000/B1560</f>
        <v>158.46711803038778</v>
      </c>
      <c r="J1560" s="5">
        <f t="shared" si="24"/>
        <v>0.38062057251815601</v>
      </c>
      <c r="K1560" s="5">
        <f>MAX(Online_RAW!$L$2-Online_RAW!L1560,0)</f>
        <v>0</v>
      </c>
      <c r="L1560" s="5">
        <f>0.0039*(Online_RAW!M1560)</f>
        <v>89.594699999999989</v>
      </c>
      <c r="M1560" s="10">
        <f>Online_RAW!$N$2-Online_RAW!N1560</f>
        <v>270.63997008546994</v>
      </c>
      <c r="N1560" s="5">
        <f>Online_RAW!C1560*60</f>
        <v>118.0617391304346</v>
      </c>
      <c r="O1560" s="5">
        <f>MAX(0, Online_RAW!D1560*60)</f>
        <v>61.185130434782394</v>
      </c>
      <c r="P1560" s="5">
        <f>_xlfn.IFNA(VLOOKUP(A1560,Sampling!$D$7:$E$14,2,FALSE),0)</f>
        <v>0</v>
      </c>
      <c r="Q1560">
        <f>_xlfn.IFNA(VLOOKUP(A1560,Refill!$D$6:$G$8,2,FALSE),0)</f>
        <v>0</v>
      </c>
    </row>
    <row r="1561" spans="1:17" x14ac:dyDescent="0.25">
      <c r="A1561" s="5">
        <f>ROUND((Online_RAW!B1561-General!$B$10)*24,3)</f>
        <v>25.983000000000001</v>
      </c>
      <c r="B1561" s="5">
        <f>General!$B$12+Online_ANA!K1561/1000+Online_ANA!L1561/1000+Online_ANA!M1561/1000/General!$B$22-SUM($P$2:P1561)/1000/General!$B$24+SUM($Q$2:Q1561)/1000/General!$B$24</f>
        <v>1.3637368048211562</v>
      </c>
      <c r="C1561" s="5">
        <f>Online_RAW!K1561</f>
        <v>42.955384615384602</v>
      </c>
      <c r="D1561" s="5">
        <f>Online_RAW!J1561</f>
        <v>2.875</v>
      </c>
      <c r="E1561" s="5">
        <f>(1-F1561/100-G1561/100)/(1-C1561/100-D1561/100-General!$B$17/100)</f>
        <v>0.9704612060342519</v>
      </c>
      <c r="F1561" s="5">
        <f>N1561*General!$B$14/(N1561+O1561)+O1561*100/(N1561+O1561)</f>
        <v>47.824049331963003</v>
      </c>
      <c r="G1561" s="5">
        <f>N1561*General!$B$15/(N1561+O1561)</f>
        <v>2.6351490236382325E-2</v>
      </c>
      <c r="H1561" s="5">
        <f>(N1561+O1561)*(1/General!$B$20)*((F1561/100)-E1561*(C1561/100))*1000/B1561</f>
        <v>361.34755902791284</v>
      </c>
      <c r="I1561" s="5">
        <f>(N1561+O1561)*(1/General!$B$20)*((D1561/100)*E1561-(G1561/100))*1000/B1561</f>
        <v>162.71489326098038</v>
      </c>
      <c r="J1561" s="5">
        <f t="shared" si="24"/>
        <v>0.4503002419573871</v>
      </c>
      <c r="K1561" s="5">
        <f>MAX(Online_RAW!$L$2-Online_RAW!L1561,0)</f>
        <v>0</v>
      </c>
      <c r="L1561" s="5">
        <f>0.0039*(Online_RAW!M1561)</f>
        <v>89.749400000000122</v>
      </c>
      <c r="M1561" s="10">
        <f>Online_RAW!$N$2-Online_RAW!N1561</f>
        <v>271.39627125506013</v>
      </c>
      <c r="N1561" s="5">
        <f>Online_RAW!C1561*60</f>
        <v>118.55713043478239</v>
      </c>
      <c r="O1561" s="5">
        <f>MAX(0, Online_RAW!D1561*60)</f>
        <v>61.405565217391199</v>
      </c>
      <c r="P1561" s="5">
        <f>_xlfn.IFNA(VLOOKUP(A1561,Sampling!$D$7:$E$14,2,FALSE),0)</f>
        <v>0</v>
      </c>
      <c r="Q1561">
        <f>_xlfn.IFNA(VLOOKUP(A1561,Refill!$D$6:$G$8,2,FALSE),0)</f>
        <v>0</v>
      </c>
    </row>
    <row r="1562" spans="1:17" x14ac:dyDescent="0.25">
      <c r="A1562" s="5">
        <f>ROUND((Online_RAW!B1562-General!$B$10)*24,3)</f>
        <v>26</v>
      </c>
      <c r="B1562" s="5">
        <f>General!$B$12+Online_ANA!K1562/1000+Online_ANA!L1562/1000+Online_ANA!M1562/1000/General!$B$22-SUM($P$2:P1562)/1000/General!$B$24+SUM($Q$2:Q1562)/1000/General!$B$24</f>
        <v>1.3645229493648534</v>
      </c>
      <c r="C1562" s="5">
        <f>Online_RAW!K1562</f>
        <v>43.078333333333298</v>
      </c>
      <c r="D1562" s="5">
        <f>Online_RAW!J1562</f>
        <v>2.915</v>
      </c>
      <c r="E1562" s="5">
        <f>(1-F1562/100-G1562/100)/(1-C1562/100-D1562/100-General!$B$17/100)</f>
        <v>0.97020259365642458</v>
      </c>
      <c r="F1562" s="5">
        <f>N1562*General!$B$14/(N1562+O1562)+O1562*100/(N1562+O1562)</f>
        <v>47.996126541885651</v>
      </c>
      <c r="G1562" s="5">
        <f>N1562*General!$B$15/(N1562+O1562)</f>
        <v>2.6264582554603205E-2</v>
      </c>
      <c r="H1562" s="5">
        <f>(N1562+O1562)*(1/General!$B$20)*((F1562/100)-E1562*(C1562/100))*1000/B1562</f>
        <v>363.67962684009962</v>
      </c>
      <c r="I1562" s="5">
        <f>(N1562+O1562)*(1/General!$B$20)*((D1562/100)*E1562-(G1562/100))*1000/B1562</f>
        <v>164.31493083024336</v>
      </c>
      <c r="J1562" s="5">
        <f t="shared" si="24"/>
        <v>0.45181230595160149</v>
      </c>
      <c r="K1562" s="5">
        <f>MAX(Online_RAW!$L$2-Online_RAW!L1562,0)</f>
        <v>0</v>
      </c>
      <c r="L1562" s="5">
        <f>0.0039*(Online_RAW!M1562)</f>
        <v>89.901500000000127</v>
      </c>
      <c r="M1562" s="10">
        <f>Online_RAW!$N$2-Online_RAW!N1562</f>
        <v>272.08737980769001</v>
      </c>
      <c r="N1562" s="5">
        <f>Online_RAW!C1562*60</f>
        <v>117.77113043478241</v>
      </c>
      <c r="O1562" s="5">
        <f>MAX(0, Online_RAW!D1562*60)</f>
        <v>61.589999999999996</v>
      </c>
      <c r="P1562" s="5">
        <f>_xlfn.IFNA(VLOOKUP(A1562,Sampling!$D$7:$E$14,2,FALSE),0)</f>
        <v>0</v>
      </c>
      <c r="Q1562">
        <f>_xlfn.IFNA(VLOOKUP(A1562,Refill!$D$6:$G$8,2,FALSE),0)</f>
        <v>0</v>
      </c>
    </row>
    <row r="1563" spans="1:17" x14ac:dyDescent="0.25">
      <c r="A1563" s="5">
        <f>ROUND((Online_RAW!B1563-General!$B$10)*24,3)</f>
        <v>26.016999999999999</v>
      </c>
      <c r="B1563" s="5">
        <f>General!$B$12+Online_ANA!K1563/1000+Online_ANA!L1563/1000+Online_ANA!M1563/1000/General!$B$22-SUM($P$2:P1563)/1000/General!$B$24+SUM($Q$2:Q1563)/1000/General!$B$24</f>
        <v>1.3653163939568349</v>
      </c>
      <c r="C1563" s="5">
        <f>Online_RAW!K1563</f>
        <v>43.191000000000003</v>
      </c>
      <c r="D1563" s="5">
        <f>Online_RAW!J1563</f>
        <v>2.9449999999999998</v>
      </c>
      <c r="E1563" s="5">
        <f>(1-F1563/100-G1563/100)/(1-C1563/100-D1563/100-General!$B$17/100)</f>
        <v>0.9524028162937358</v>
      </c>
      <c r="F1563" s="5">
        <f>N1563*General!$B$14/(N1563+O1563)+O1563*100/(N1563+O1563)</f>
        <v>49.086158013979897</v>
      </c>
      <c r="G1563" s="5">
        <f>N1563*General!$B$15/(N1563+O1563)</f>
        <v>2.5714061609101058E-2</v>
      </c>
      <c r="H1563" s="5">
        <f>(N1563+O1563)*(1/General!$B$20)*((F1563/100)-E1563*(C1563/100))*1000/B1563</f>
        <v>469.76116572497364</v>
      </c>
      <c r="I1563" s="5">
        <f>(N1563+O1563)*(1/General!$B$20)*((D1563/100)*E1563-(G1563/100))*1000/B1563</f>
        <v>164.19706051854681</v>
      </c>
      <c r="J1563" s="5">
        <f t="shared" si="24"/>
        <v>0.34953306594670197</v>
      </c>
      <c r="K1563" s="5">
        <f>MAX(Online_RAW!$L$2-Online_RAW!L1563,0)</f>
        <v>0</v>
      </c>
      <c r="L1563" s="5">
        <f>0.0039*(Online_RAW!M1563)</f>
        <v>90.031499999999994</v>
      </c>
      <c r="M1563" s="10">
        <f>Online_RAW!$N$2-Online_RAW!N1563</f>
        <v>272.81053441294989</v>
      </c>
      <c r="N1563" s="5">
        <f>Online_RAW!C1563*60</f>
        <v>116.2311818181816</v>
      </c>
      <c r="O1563" s="5">
        <f>MAX(0, Online_RAW!D1563*60)</f>
        <v>64.5744545454546</v>
      </c>
      <c r="P1563" s="5">
        <f>_xlfn.IFNA(VLOOKUP(A1563,Sampling!$D$7:$E$14,2,FALSE),0)</f>
        <v>0</v>
      </c>
      <c r="Q1563">
        <f>_xlfn.IFNA(VLOOKUP(A1563,Refill!$D$6:$G$8,2,FALSE),0)</f>
        <v>0</v>
      </c>
    </row>
    <row r="1564" spans="1:17" x14ac:dyDescent="0.25">
      <c r="A1564" s="5">
        <f>ROUND((Online_RAW!B1564-General!$B$10)*24,3)</f>
        <v>26.033000000000001</v>
      </c>
      <c r="B1564" s="5">
        <f>General!$B$12+Online_ANA!K1564/1000+Online_ANA!L1564/1000+Online_ANA!M1564/1000/General!$B$22-SUM($P$2:P1564)/1000/General!$B$24+SUM($Q$2:Q1564)/1000/General!$B$24</f>
        <v>1.3661061979404217</v>
      </c>
      <c r="C1564" s="5">
        <f>Online_RAW!K1564</f>
        <v>43.549230769230803</v>
      </c>
      <c r="D1564" s="5">
        <f>Online_RAW!J1564</f>
        <v>2.972</v>
      </c>
      <c r="E1564" s="5">
        <f>(1-F1564/100-G1564/100)/(1-C1564/100-D1564/100-General!$B$17/100)</f>
        <v>0.96458624717901575</v>
      </c>
      <c r="F1564" s="5">
        <f>N1564*General!$B$14/(N1564+O1564)+O1564*100/(N1564+O1564)</f>
        <v>48.806628495066064</v>
      </c>
      <c r="G1564" s="5">
        <f>N1564*General!$B$15/(N1564+O1564)</f>
        <v>2.5855238133805022E-2</v>
      </c>
      <c r="H1564" s="5">
        <f>(N1564+O1564)*(1/General!$B$20)*((F1564/100)-E1564*(C1564/100))*1000/B1564</f>
        <v>400.55240154870393</v>
      </c>
      <c r="I1564" s="5">
        <f>(N1564+O1564)*(1/General!$B$20)*((D1564/100)*E1564-(G1564/100))*1000/B1564</f>
        <v>167.35113143192478</v>
      </c>
      <c r="J1564" s="5">
        <f t="shared" si="24"/>
        <v>0.41780084399662809</v>
      </c>
      <c r="K1564" s="5">
        <f>MAX(Online_RAW!$L$2-Online_RAW!L1564,0)</f>
        <v>0</v>
      </c>
      <c r="L1564" s="5">
        <f>0.0039*(Online_RAW!M1564)</f>
        <v>90.127049999999997</v>
      </c>
      <c r="M1564" s="10">
        <f>Online_RAW!$N$2-Online_RAW!N1564</f>
        <v>273.5672712550595</v>
      </c>
      <c r="N1564" s="5">
        <f>Online_RAW!C1564*60</f>
        <v>116.5912173913044</v>
      </c>
      <c r="O1564" s="5">
        <f>MAX(0, Online_RAW!D1564*60)</f>
        <v>63.784173913043404</v>
      </c>
      <c r="P1564" s="5">
        <f>_xlfn.IFNA(VLOOKUP(A1564,Sampling!$D$7:$E$14,2,FALSE),0)</f>
        <v>0</v>
      </c>
      <c r="Q1564">
        <f>_xlfn.IFNA(VLOOKUP(A1564,Refill!$D$6:$G$8,2,FALSE),0)</f>
        <v>0</v>
      </c>
    </row>
    <row r="1565" spans="1:17" x14ac:dyDescent="0.25">
      <c r="A1565" s="5">
        <f>ROUND((Online_RAW!B1565-General!$B$10)*24,3)</f>
        <v>26.05</v>
      </c>
      <c r="B1565" s="5">
        <f>General!$B$12+Online_ANA!K1565/1000+Online_ANA!L1565/1000+Online_ANA!M1565/1000/General!$B$22-SUM($P$2:P1565)/1000/General!$B$24+SUM($Q$2:Q1565)/1000/General!$B$24</f>
        <v>1.3668536773683486</v>
      </c>
      <c r="C1565" s="5">
        <f>Online_RAW!K1565</f>
        <v>43.8808333333333</v>
      </c>
      <c r="D1565" s="5">
        <f>Online_RAW!J1565</f>
        <v>2.99</v>
      </c>
      <c r="E1565" s="5">
        <f>(1-F1565/100-G1565/100)/(1-C1565/100-D1565/100-General!$B$17/100)</f>
        <v>0.97927851570545099</v>
      </c>
      <c r="F1565" s="5">
        <f>N1565*General!$B$14/(N1565+O1565)+O1565*100/(N1565+O1565)</f>
        <v>48.369398745593614</v>
      </c>
      <c r="G1565" s="5">
        <f>N1565*General!$B$15/(N1565+O1565)</f>
        <v>2.6076061239599189E-2</v>
      </c>
      <c r="H1565" s="5">
        <f>(N1565+O1565)*(1/General!$B$20)*((F1565/100)-E1565*(C1565/100))*1000/B1565</f>
        <v>317.23529606995339</v>
      </c>
      <c r="I1565" s="5">
        <f>(N1565+O1565)*(1/General!$B$20)*((D1565/100)*E1565-(G1565/100))*1000/B1565</f>
        <v>170.55081751946577</v>
      </c>
      <c r="J1565" s="5">
        <f t="shared" si="24"/>
        <v>0.53761614685478665</v>
      </c>
      <c r="K1565" s="5">
        <f>MAX(Online_RAW!$L$2-Online_RAW!L1565,0)</f>
        <v>0</v>
      </c>
      <c r="L1565" s="5">
        <f>0.0039*(Online_RAW!M1565)</f>
        <v>90.212849999999989</v>
      </c>
      <c r="M1565" s="10">
        <f>Online_RAW!$N$2-Online_RAW!N1565</f>
        <v>274.28850183150007</v>
      </c>
      <c r="N1565" s="5">
        <f>Online_RAW!C1565*60</f>
        <v>117.37747826086981</v>
      </c>
      <c r="O1565" s="5">
        <f>MAX(0, Online_RAW!D1565*60)</f>
        <v>62.676521739130202</v>
      </c>
      <c r="P1565" s="5">
        <f>_xlfn.IFNA(VLOOKUP(A1565,Sampling!$D$7:$E$14,2,FALSE),0)</f>
        <v>0</v>
      </c>
      <c r="Q1565">
        <f>_xlfn.IFNA(VLOOKUP(A1565,Refill!$D$6:$G$8,2,FALSE),0)</f>
        <v>0</v>
      </c>
    </row>
    <row r="1566" spans="1:17" x14ac:dyDescent="0.25">
      <c r="A1566" s="5">
        <f>ROUND((Online_RAW!B1566-General!$B$10)*24,3)</f>
        <v>26.067</v>
      </c>
      <c r="B1566" s="5">
        <f>General!$B$12+Online_ANA!K1566/1000+Online_ANA!L1566/1000+Online_ANA!M1566/1000/General!$B$22-SUM($P$2:P1566)/1000/General!$B$24+SUM($Q$2:Q1566)/1000/General!$B$24</f>
        <v>1.3677147873872755</v>
      </c>
      <c r="C1566" s="5">
        <f>Online_RAW!K1566</f>
        <v>43.627272727272697</v>
      </c>
      <c r="D1566" s="5">
        <f>Online_RAW!J1566</f>
        <v>3.0150000000000001</v>
      </c>
      <c r="E1566" s="5">
        <f>(1-F1566/100-G1566/100)/(1-C1566/100-D1566/100-General!$B$17/100)</f>
        <v>0.95556875974641542</v>
      </c>
      <c r="F1566" s="5">
        <f>N1566*General!$B$14/(N1566+O1566)+O1566*100/(N1566+O1566)</f>
        <v>49.400934895539748</v>
      </c>
      <c r="G1566" s="5">
        <f>N1566*General!$B$15/(N1566+O1566)</f>
        <v>2.5555083386091037E-2</v>
      </c>
      <c r="H1566" s="5">
        <f>(N1566+O1566)*(1/General!$B$20)*((F1566/100)-E1566*(C1566/100))*1000/B1566</f>
        <v>454.03227798835024</v>
      </c>
      <c r="I1566" s="5">
        <f>(N1566+O1566)*(1/General!$B$20)*((D1566/100)*E1566-(G1566/100))*1000/B1566</f>
        <v>168.11066627594451</v>
      </c>
      <c r="J1566" s="5">
        <f t="shared" si="24"/>
        <v>0.37026148674006382</v>
      </c>
      <c r="K1566" s="5">
        <f>MAX(Online_RAW!$L$2-Online_RAW!L1566,0)</f>
        <v>0</v>
      </c>
      <c r="L1566" s="5">
        <f>0.0039*(Online_RAW!M1566)</f>
        <v>90.440349999999867</v>
      </c>
      <c r="M1566" s="10">
        <f>Online_RAW!$N$2-Online_RAW!N1566</f>
        <v>274.97913675213022</v>
      </c>
      <c r="N1566" s="5">
        <f>Online_RAW!C1566*60</f>
        <v>115.3048695652176</v>
      </c>
      <c r="O1566" s="5">
        <f>MAX(0, Online_RAW!D1566*60)</f>
        <v>65.175652173913207</v>
      </c>
      <c r="P1566" s="5">
        <f>_xlfn.IFNA(VLOOKUP(A1566,Sampling!$D$7:$E$14,2,FALSE),0)</f>
        <v>0</v>
      </c>
      <c r="Q1566">
        <f>_xlfn.IFNA(VLOOKUP(A1566,Refill!$D$6:$G$8,2,FALSE),0)</f>
        <v>0</v>
      </c>
    </row>
    <row r="1567" spans="1:17" x14ac:dyDescent="0.25">
      <c r="A1567" s="5">
        <f>ROUND((Online_RAW!B1567-General!$B$10)*24,3)</f>
        <v>26.082999999999998</v>
      </c>
      <c r="B1567" s="5">
        <f>General!$B$12+Online_ANA!K1567/1000+Online_ANA!L1567/1000+Online_ANA!M1567/1000/General!$B$22-SUM($P$2:P1567)/1000/General!$B$24+SUM($Q$2:Q1567)/1000/General!$B$24</f>
        <v>1.3685469853412662</v>
      </c>
      <c r="C1567" s="5">
        <f>Online_RAW!K1567</f>
        <v>43.893076923076897</v>
      </c>
      <c r="D1567" s="5">
        <f>Online_RAW!J1567</f>
        <v>3.0249999999999999</v>
      </c>
      <c r="E1567" s="5">
        <f>(1-F1567/100-G1567/100)/(1-C1567/100-D1567/100-General!$B$17/100)</f>
        <v>0.9675227062922479</v>
      </c>
      <c r="F1567" s="5">
        <f>N1567*General!$B$14/(N1567+O1567)+O1567*100/(N1567+O1567)</f>
        <v>49.034933829539405</v>
      </c>
      <c r="G1567" s="5">
        <f>N1567*General!$B$15/(N1567+O1567)</f>
        <v>2.573993240932354E-2</v>
      </c>
      <c r="H1567" s="5">
        <f>(N1567+O1567)*(1/General!$B$20)*((F1567/100)-E1567*(C1567/100))*1000/B1567</f>
        <v>385.39721958426583</v>
      </c>
      <c r="I1567" s="5">
        <f>(N1567+O1567)*(1/General!$B$20)*((D1567/100)*E1567-(G1567/100))*1000/B1567</f>
        <v>170.24181686973435</v>
      </c>
      <c r="J1567" s="5">
        <f t="shared" si="24"/>
        <v>0.44173078636471985</v>
      </c>
      <c r="K1567" s="5">
        <f>MAX(Online_RAW!$L$2-Online_RAW!L1567,0)</f>
        <v>0</v>
      </c>
      <c r="L1567" s="5">
        <f>0.0039*(Online_RAW!M1567)</f>
        <v>90.620399999999989</v>
      </c>
      <c r="M1567" s="10">
        <f>Online_RAW!$N$2-Online_RAW!N1567</f>
        <v>275.6899780219801</v>
      </c>
      <c r="N1567" s="5">
        <f>Online_RAW!C1567*60</f>
        <v>115.8357391304346</v>
      </c>
      <c r="O1567" s="5">
        <f>MAX(0, Online_RAW!D1567*60)</f>
        <v>64.173652173913197</v>
      </c>
      <c r="P1567" s="5">
        <f>_xlfn.IFNA(VLOOKUP(A1567,Sampling!$D$7:$E$14,2,FALSE),0)</f>
        <v>0</v>
      </c>
      <c r="Q1567">
        <f>_xlfn.IFNA(VLOOKUP(A1567,Refill!$D$6:$G$8,2,FALSE),0)</f>
        <v>0</v>
      </c>
    </row>
    <row r="1568" spans="1:17" x14ac:dyDescent="0.25">
      <c r="A1568" s="5">
        <f>ROUND((Online_RAW!B1568-General!$B$10)*24,3)</f>
        <v>26.1</v>
      </c>
      <c r="B1568" s="5">
        <f>General!$B$12+Online_ANA!K1568/1000+Online_ANA!L1568/1000+Online_ANA!M1568/1000/General!$B$22-SUM($P$2:P1568)/1000/General!$B$24+SUM($Q$2:Q1568)/1000/General!$B$24</f>
        <v>1.3693752314749452</v>
      </c>
      <c r="C1568" s="5">
        <f>Online_RAW!K1568</f>
        <v>44.132727272727301</v>
      </c>
      <c r="D1568" s="5">
        <f>Online_RAW!J1568</f>
        <v>3.0350000000000001</v>
      </c>
      <c r="E1568" s="5">
        <f>(1-F1568/100-G1568/100)/(1-C1568/100-D1568/100-General!$B$17/100)</f>
        <v>0.98075384082120032</v>
      </c>
      <c r="F1568" s="5">
        <f>N1568*General!$B$14/(N1568+O1568)+O1568*100/(N1568+O1568)</f>
        <v>48.582942034983731</v>
      </c>
      <c r="G1568" s="5">
        <f>N1568*General!$B$15/(N1568+O1568)</f>
        <v>2.5968211093442568E-2</v>
      </c>
      <c r="H1568" s="5">
        <f>(N1568+O1568)*(1/General!$B$20)*((F1568/100)-E1568*(C1568/100))*1000/B1568</f>
        <v>310.16648094321658</v>
      </c>
      <c r="I1568" s="5">
        <f>(N1568+O1568)*(1/General!$B$20)*((D1568/100)*E1568-(G1568/100))*1000/B1568</f>
        <v>172.68912434527752</v>
      </c>
      <c r="J1568" s="5">
        <f t="shared" si="24"/>
        <v>0.55676269021762026</v>
      </c>
      <c r="K1568" s="5">
        <f>MAX(Online_RAW!$L$2-Online_RAW!L1568,0)</f>
        <v>0</v>
      </c>
      <c r="L1568" s="5">
        <f>0.0039*(Online_RAW!M1568)</f>
        <v>90.713999999999999</v>
      </c>
      <c r="M1568" s="10">
        <f>Online_RAW!$N$2-Online_RAW!N1568</f>
        <v>276.4907423076902</v>
      </c>
      <c r="N1568" s="5">
        <f>Online_RAW!C1568*60</f>
        <v>116.62069565217419</v>
      </c>
      <c r="O1568" s="5">
        <f>MAX(0, Online_RAW!D1568*60)</f>
        <v>63.015391304347801</v>
      </c>
      <c r="P1568" s="5">
        <f>_xlfn.IFNA(VLOOKUP(A1568,Sampling!$D$7:$E$14,2,FALSE),0)</f>
        <v>0</v>
      </c>
      <c r="Q1568">
        <f>_xlfn.IFNA(VLOOKUP(A1568,Refill!$D$6:$G$8,2,FALSE),0)</f>
        <v>0</v>
      </c>
    </row>
    <row r="1569" spans="1:17" x14ac:dyDescent="0.25">
      <c r="A1569" s="5">
        <f>ROUND((Online_RAW!B1569-General!$B$10)*24,3)</f>
        <v>26.117000000000001</v>
      </c>
      <c r="B1569" s="5">
        <f>General!$B$12+Online_ANA!K1569/1000+Online_ANA!L1569/1000+Online_ANA!M1569/1000/General!$B$22-SUM($P$2:P1569)/1000/General!$B$24+SUM($Q$2:Q1569)/1000/General!$B$24</f>
        <v>1.3700557195483398</v>
      </c>
      <c r="C1569" s="5">
        <f>Online_RAW!K1569</f>
        <v>43.874545454545498</v>
      </c>
      <c r="D1569" s="5">
        <f>Online_RAW!J1569</f>
        <v>3.0550000000000002</v>
      </c>
      <c r="E1569" s="5">
        <f>(1-F1569/100-G1569/100)/(1-C1569/100-D1569/100-General!$B$17/100)</f>
        <v>0.97036579986031135</v>
      </c>
      <c r="F1569" s="5">
        <f>N1569*General!$B$14/(N1569+O1569)+O1569*100/(N1569+O1569)</f>
        <v>48.896305796729678</v>
      </c>
      <c r="G1569" s="5">
        <f>N1569*General!$B$15/(N1569+O1569)</f>
        <v>2.5809946567308239E-2</v>
      </c>
      <c r="H1569" s="5">
        <f>(N1569+O1569)*(1/General!$B$20)*((F1569/100)-E1569*(C1569/100))*1000/B1569</f>
        <v>370.5806848212917</v>
      </c>
      <c r="I1569" s="5">
        <f>(N1569+O1569)*(1/General!$B$20)*((D1569/100)*E1569-(G1569/100))*1000/B1569</f>
        <v>172.25858837962048</v>
      </c>
      <c r="J1569" s="5">
        <f t="shared" si="24"/>
        <v>0.46483423296249293</v>
      </c>
      <c r="K1569" s="5">
        <f>MAX(Online_RAW!$L$2-Online_RAW!L1569,0)</f>
        <v>0</v>
      </c>
      <c r="L1569" s="5">
        <f>0.0039*(Online_RAW!M1569)</f>
        <v>90.838799999999992</v>
      </c>
      <c r="M1569" s="10">
        <f>Online_RAW!$N$2-Online_RAW!N1569</f>
        <v>277.09644230769027</v>
      </c>
      <c r="N1569" s="5">
        <f>Online_RAW!C1569*60</f>
        <v>116.1493043478258</v>
      </c>
      <c r="O1569" s="5">
        <f>MAX(0, Online_RAW!D1569*60)</f>
        <v>63.857739130434595</v>
      </c>
      <c r="P1569" s="5">
        <f>_xlfn.IFNA(VLOOKUP(A1569,Sampling!$D$7:$E$14,2,FALSE),0)</f>
        <v>0</v>
      </c>
      <c r="Q1569">
        <f>_xlfn.IFNA(VLOOKUP(A1569,Refill!$D$6:$G$8,2,FALSE),0)</f>
        <v>0</v>
      </c>
    </row>
    <row r="1570" spans="1:17" x14ac:dyDescent="0.25">
      <c r="A1570" s="5">
        <f>ROUND((Online_RAW!B1570-General!$B$10)*24,3)</f>
        <v>26.132999999999999</v>
      </c>
      <c r="B1570" s="5">
        <f>General!$B$12+Online_ANA!K1570/1000+Online_ANA!L1570/1000+Online_ANA!M1570/1000/General!$B$22-SUM($P$2:P1570)/1000/General!$B$24+SUM($Q$2:Q1570)/1000/General!$B$24</f>
        <v>1.3707278941660732</v>
      </c>
      <c r="C1570" s="5">
        <f>Online_RAW!K1570</f>
        <v>43.805</v>
      </c>
      <c r="D1570" s="5">
        <f>Online_RAW!J1570</f>
        <v>3.0649999999999999</v>
      </c>
      <c r="E1570" s="5">
        <f>(1-F1570/100-G1570/100)/(1-C1570/100-D1570/100-General!$B$17/100)</f>
        <v>0.96513217404353668</v>
      </c>
      <c r="F1570" s="5">
        <f>N1570*General!$B$14/(N1570+O1570)+O1570*100/(N1570+O1570)</f>
        <v>49.114433079408855</v>
      </c>
      <c r="G1570" s="5">
        <f>N1570*General!$B$15/(N1570+O1570)</f>
        <v>2.5699781273025839E-2</v>
      </c>
      <c r="H1570" s="5">
        <f>(N1570+O1570)*(1/General!$B$20)*((F1570/100)-E1570*(C1570/100))*1000/B1570</f>
        <v>400.22648415892274</v>
      </c>
      <c r="I1570" s="5">
        <f>(N1570+O1570)*(1/General!$B$20)*((D1570/100)*E1570-(G1570/100))*1000/B1570</f>
        <v>171.66410577799985</v>
      </c>
      <c r="J1570" s="5">
        <f t="shared" si="24"/>
        <v>0.42891740694959885</v>
      </c>
      <c r="K1570" s="5">
        <f>MAX(Online_RAW!$L$2-Online_RAW!L1570,0)</f>
        <v>0</v>
      </c>
      <c r="L1570" s="5">
        <f>0.0039*(Online_RAW!M1570)</f>
        <v>90.983099999999993</v>
      </c>
      <c r="M1570" s="10">
        <f>Online_RAW!$N$2-Online_RAW!N1570</f>
        <v>277.6718256410195</v>
      </c>
      <c r="N1570" s="5">
        <f>Online_RAW!C1570*60</f>
        <v>115.5558260869566</v>
      </c>
      <c r="O1570" s="5">
        <f>MAX(0, Online_RAW!D1570*60)</f>
        <v>64.299130434782398</v>
      </c>
      <c r="P1570" s="5">
        <f>_xlfn.IFNA(VLOOKUP(A1570,Sampling!$D$7:$E$14,2,FALSE),0)</f>
        <v>0</v>
      </c>
      <c r="Q1570">
        <f>_xlfn.IFNA(VLOOKUP(A1570,Refill!$D$6:$G$8,2,FALSE),0)</f>
        <v>0</v>
      </c>
    </row>
    <row r="1571" spans="1:17" x14ac:dyDescent="0.25">
      <c r="A1571" s="5">
        <f>ROUND((Online_RAW!B1571-General!$B$10)*24,3)</f>
        <v>26.15</v>
      </c>
      <c r="B1571" s="5">
        <f>General!$B$12+Online_ANA!K1571/1000+Online_ANA!L1571/1000+Online_ANA!M1571/1000/General!$B$22-SUM($P$2:P1571)/1000/General!$B$24+SUM($Q$2:Q1571)/1000/General!$B$24</f>
        <v>1.3714908142368993</v>
      </c>
      <c r="C1571" s="5">
        <f>Online_RAW!K1571</f>
        <v>43.993333333333297</v>
      </c>
      <c r="D1571" s="5">
        <f>Online_RAW!J1571</f>
        <v>3.06666666666667</v>
      </c>
      <c r="E1571" s="5">
        <f>(1-F1571/100-G1571/100)/(1-C1571/100-D1571/100-General!$B$17/100)</f>
        <v>0.97340816892589588</v>
      </c>
      <c r="F1571" s="5">
        <f>N1571*General!$B$14/(N1571+O1571)+O1571*100/(N1571+O1571)</f>
        <v>48.863131062518548</v>
      </c>
      <c r="G1571" s="5">
        <f>N1571*General!$B$15/(N1571+O1571)</f>
        <v>2.5826701483576488E-2</v>
      </c>
      <c r="H1571" s="5">
        <f>(N1571+O1571)*(1/General!$B$20)*((F1571/100)-E1571*(C1571/100))*1000/B1571</f>
        <v>354.28227738549202</v>
      </c>
      <c r="I1571" s="5">
        <f>(N1571+O1571)*(1/General!$B$20)*((D1571/100)*E1571-(G1571/100))*1000/B1571</f>
        <v>173.58997366403372</v>
      </c>
      <c r="J1571" s="5">
        <f t="shared" si="24"/>
        <v>0.48997645308447563</v>
      </c>
      <c r="K1571" s="5">
        <f>MAX(Online_RAW!$L$2-Online_RAW!L1571,0)</f>
        <v>0</v>
      </c>
      <c r="L1571" s="5">
        <f>0.0039*(Online_RAW!M1571)</f>
        <v>91.107900000000001</v>
      </c>
      <c r="M1571" s="10">
        <f>Online_RAW!$N$2-Online_RAW!N1571</f>
        <v>278.36737651822023</v>
      </c>
      <c r="N1571" s="5">
        <f>Online_RAW!C1571*60</f>
        <v>116.42817391304339</v>
      </c>
      <c r="O1571" s="5">
        <f>MAX(0, Online_RAW!D1571*60)</f>
        <v>63.893999999999998</v>
      </c>
      <c r="P1571" s="5">
        <f>_xlfn.IFNA(VLOOKUP(A1571,Sampling!$D$7:$E$14,2,FALSE),0)</f>
        <v>0</v>
      </c>
      <c r="Q1571">
        <f>_xlfn.IFNA(VLOOKUP(A1571,Refill!$D$6:$G$8,2,FALSE),0)</f>
        <v>0</v>
      </c>
    </row>
    <row r="1572" spans="1:17" x14ac:dyDescent="0.25">
      <c r="A1572" s="5">
        <f>ROUND((Online_RAW!B1572-General!$B$10)*24,3)</f>
        <v>26.167000000000002</v>
      </c>
      <c r="B1572" s="5">
        <f>General!$B$12+Online_ANA!K1572/1000+Online_ANA!L1572/1000+Online_ANA!M1572/1000/General!$B$22-SUM($P$2:P1572)/1000/General!$B$24+SUM($Q$2:Q1572)/1000/General!$B$24</f>
        <v>1.3722497989061375</v>
      </c>
      <c r="C1572" s="5">
        <f>Online_RAW!K1572</f>
        <v>43.981666666666698</v>
      </c>
      <c r="D1572" s="5">
        <f>Online_RAW!J1572</f>
        <v>3.0766666666666702</v>
      </c>
      <c r="E1572" s="5">
        <f>(1-F1572/100-G1572/100)/(1-C1572/100-D1572/100-General!$B$17/100)</f>
        <v>0.96558969028222275</v>
      </c>
      <c r="F1572" s="5">
        <f>N1572*General!$B$14/(N1572+O1572)+O1572*100/(N1572+O1572)</f>
        <v>49.272255638771092</v>
      </c>
      <c r="G1572" s="5">
        <f>N1572*General!$B$15/(N1572+O1572)</f>
        <v>2.5620072909711571E-2</v>
      </c>
      <c r="H1572" s="5">
        <f>(N1572+O1572)*(1/General!$B$20)*((F1572/100)-E1572*(C1572/100))*1000/B1572</f>
        <v>398.44075688639185</v>
      </c>
      <c r="I1572" s="5">
        <f>(N1572+O1572)*(1/General!$B$20)*((D1572/100)*E1572-(G1572/100))*1000/B1572</f>
        <v>172.46865712391806</v>
      </c>
      <c r="J1572" s="5">
        <f t="shared" si="24"/>
        <v>0.43285897374473259</v>
      </c>
      <c r="K1572" s="5">
        <f>MAX(Online_RAW!$L$2-Online_RAW!L1572,0)</f>
        <v>0</v>
      </c>
      <c r="L1572" s="5">
        <f>0.0039*(Online_RAW!M1572)</f>
        <v>91.263899999999992</v>
      </c>
      <c r="M1572" s="10">
        <f>Online_RAW!$N$2-Online_RAW!N1572</f>
        <v>279.02462980768996</v>
      </c>
      <c r="N1572" s="5">
        <f>Online_RAW!C1572*60</f>
        <v>115.3643478260868</v>
      </c>
      <c r="O1572" s="5">
        <f>MAX(0, Online_RAW!D1572*60)</f>
        <v>64.751217391304408</v>
      </c>
      <c r="P1572" s="5">
        <f>_xlfn.IFNA(VLOOKUP(A1572,Sampling!$D$7:$E$14,2,FALSE),0)</f>
        <v>0</v>
      </c>
      <c r="Q1572">
        <f>_xlfn.IFNA(VLOOKUP(A1572,Refill!$D$6:$G$8,2,FALSE),0)</f>
        <v>0</v>
      </c>
    </row>
    <row r="1573" spans="1:17" x14ac:dyDescent="0.25">
      <c r="A1573" s="5">
        <f>ROUND((Online_RAW!B1573-General!$B$10)*24,3)</f>
        <v>26.183</v>
      </c>
      <c r="B1573" s="5">
        <f>General!$B$12+Online_ANA!K1573/1000+Online_ANA!L1573/1000+Online_ANA!M1573/1000/General!$B$22-SUM($P$2:P1573)/1000/General!$B$24+SUM($Q$2:Q1573)/1000/General!$B$24</f>
        <v>1.3729134969988439</v>
      </c>
      <c r="C1573" s="5">
        <f>Online_RAW!K1573</f>
        <v>43.9627272727273</v>
      </c>
      <c r="D1573" s="5">
        <f>Online_RAW!J1573</f>
        <v>3.1</v>
      </c>
      <c r="E1573" s="5">
        <f>(1-F1573/100-G1573/100)/(1-C1573/100-D1573/100-General!$B$17/100)</f>
        <v>0.95578273173297501</v>
      </c>
      <c r="F1573" s="5">
        <f>N1573*General!$B$14/(N1573+O1573)+O1573*100/(N1573+O1573)</f>
        <v>49.791670956138432</v>
      </c>
      <c r="G1573" s="5">
        <f>N1573*General!$B$15/(N1573+O1573)</f>
        <v>2.5357741941344231E-2</v>
      </c>
      <c r="H1573" s="5">
        <f>(N1573+O1573)*(1/General!$B$20)*((F1573/100)-E1573*(C1573/100))*1000/B1573</f>
        <v>455.03046833488543</v>
      </c>
      <c r="I1573" s="5">
        <f>(N1573+O1573)*(1/General!$B$20)*((D1573/100)*E1573-(G1573/100))*1000/B1573</f>
        <v>171.96811293427007</v>
      </c>
      <c r="J1573" s="5">
        <f t="shared" si="24"/>
        <v>0.37792658931952655</v>
      </c>
      <c r="K1573" s="5">
        <f>MAX(Online_RAW!$L$2-Online_RAW!L1573,0)</f>
        <v>0</v>
      </c>
      <c r="L1573" s="5">
        <f>0.0039*(Online_RAW!M1573)</f>
        <v>91.263899999999992</v>
      </c>
      <c r="M1573" s="10">
        <f>Online_RAW!$N$2-Online_RAW!N1573</f>
        <v>279.7480607287398</v>
      </c>
      <c r="N1573" s="5">
        <f>Online_RAW!C1573*60</f>
        <v>114.2018181818184</v>
      </c>
      <c r="O1573" s="5">
        <f>MAX(0, Online_RAW!D1573*60)</f>
        <v>65.943272727272998</v>
      </c>
      <c r="P1573" s="5">
        <f>_xlfn.IFNA(VLOOKUP(A1573,Sampling!$D$7:$E$14,2,FALSE),0)</f>
        <v>0</v>
      </c>
      <c r="Q1573">
        <f>_xlfn.IFNA(VLOOKUP(A1573,Refill!$D$6:$G$8,2,FALSE),0)</f>
        <v>0</v>
      </c>
    </row>
    <row r="1574" spans="1:17" x14ac:dyDescent="0.25">
      <c r="A1574" s="5">
        <f>ROUND((Online_RAW!B1574-General!$B$10)*24,3)</f>
        <v>26.2</v>
      </c>
      <c r="B1574" s="5">
        <f>General!$B$12+Online_ANA!K1574/1000+Online_ANA!L1574/1000+Online_ANA!M1574/1000/General!$B$22-SUM($P$2:P1574)/1000/General!$B$24+SUM($Q$2:Q1574)/1000/General!$B$24</f>
        <v>1.3738537892403488</v>
      </c>
      <c r="C1574" s="5">
        <f>Online_RAW!K1574</f>
        <v>44.4130769230769</v>
      </c>
      <c r="D1574" s="5">
        <f>Online_RAW!J1574</f>
        <v>3.12</v>
      </c>
      <c r="E1574" s="5">
        <f>(1-F1574/100-G1574/100)/(1-C1574/100-D1574/100-General!$B$17/100)</f>
        <v>0.96715918397287892</v>
      </c>
      <c r="F1574" s="5">
        <f>N1574*General!$B$14/(N1574+O1574)+O1574*100/(N1574+O1574)</f>
        <v>49.649186126597805</v>
      </c>
      <c r="G1574" s="5">
        <f>N1574*General!$B$15/(N1574+O1574)</f>
        <v>2.5429703976465757E-2</v>
      </c>
      <c r="H1574" s="5">
        <f>(N1574+O1574)*(1/General!$B$20)*((F1574/100)-E1574*(C1574/100))*1000/B1574</f>
        <v>392.19142759517558</v>
      </c>
      <c r="I1574" s="5">
        <f>(N1574+O1574)*(1/General!$B$20)*((D1574/100)*E1574-(G1574/100))*1000/B1574</f>
        <v>175.28549426625364</v>
      </c>
      <c r="J1574" s="5">
        <f t="shared" si="24"/>
        <v>0.44693861704490212</v>
      </c>
      <c r="K1574" s="5">
        <f>MAX(Online_RAW!$L$2-Online_RAW!L1574,0)</f>
        <v>0</v>
      </c>
      <c r="L1574" s="5">
        <f>0.0039*(Online_RAW!M1574)</f>
        <v>91.512524999999997</v>
      </c>
      <c r="M1574" s="10">
        <f>Online_RAW!$N$2-Online_RAW!N1574</f>
        <v>280.50197802197999</v>
      </c>
      <c r="N1574" s="5">
        <f>Online_RAW!C1574*60</f>
        <v>114.68590909090919</v>
      </c>
      <c r="O1574" s="5">
        <f>MAX(0, Online_RAW!D1574*60)</f>
        <v>65.710857142856995</v>
      </c>
      <c r="P1574" s="5">
        <f>_xlfn.IFNA(VLOOKUP(A1574,Sampling!$D$7:$E$14,2,FALSE),0)</f>
        <v>0</v>
      </c>
      <c r="Q1574">
        <f>_xlfn.IFNA(VLOOKUP(A1574,Refill!$D$6:$G$8,2,FALSE),0)</f>
        <v>0</v>
      </c>
    </row>
    <row r="1575" spans="1:17" x14ac:dyDescent="0.25">
      <c r="A1575" s="5">
        <f>ROUND((Online_RAW!B1575-General!$B$10)*24,3)</f>
        <v>26.216999999999999</v>
      </c>
      <c r="B1575" s="5">
        <f>General!$B$12+Online_ANA!K1575/1000+Online_ANA!L1575/1000+Online_ANA!M1575/1000/General!$B$22-SUM($P$2:P1575)/1000/General!$B$24+SUM($Q$2:Q1575)/1000/General!$B$24</f>
        <v>1.3746650019481463</v>
      </c>
      <c r="C1575" s="5">
        <f>Online_RAW!K1575</f>
        <v>44.496250000000003</v>
      </c>
      <c r="D1575" s="5">
        <f>Online_RAW!J1575</f>
        <v>3.14</v>
      </c>
      <c r="E1575" s="5">
        <f>(1-F1575/100-G1575/100)/(1-C1575/100-D1575/100-General!$B$17/100)</f>
        <v>0.96973640272066153</v>
      </c>
      <c r="F1575" s="5">
        <f>N1575*General!$B$14/(N1575+O1575)+O1575*100/(N1575+O1575)</f>
        <v>49.615116012877792</v>
      </c>
      <c r="G1575" s="5">
        <f>N1575*General!$B$15/(N1575+O1575)</f>
        <v>2.5446911104607183E-2</v>
      </c>
      <c r="H1575" s="5">
        <f>(N1575+O1575)*(1/General!$B$20)*((F1575/100)-E1575*(C1575/100))*1000/B1575</f>
        <v>377.80851952028002</v>
      </c>
      <c r="I1575" s="5">
        <f>(N1575+O1575)*(1/General!$B$20)*((D1575/100)*E1575-(G1575/100))*1000/B1575</f>
        <v>176.44505268071745</v>
      </c>
      <c r="J1575" s="5">
        <f t="shared" si="24"/>
        <v>0.46702242952265194</v>
      </c>
      <c r="K1575" s="5">
        <f>MAX(Online_RAW!$L$2-Online_RAW!L1575,0)</f>
        <v>0</v>
      </c>
      <c r="L1575" s="5">
        <f>0.0039*(Online_RAW!M1575)</f>
        <v>91.683149999999998</v>
      </c>
      <c r="M1575" s="10">
        <f>Online_RAW!$N$2-Online_RAW!N1575</f>
        <v>281.20021862347949</v>
      </c>
      <c r="N1575" s="5">
        <f>Online_RAW!C1575*60</f>
        <v>114.5413043478258</v>
      </c>
      <c r="O1575" s="5">
        <f>MAX(0, Online_RAW!D1575*60)</f>
        <v>65.506173913043398</v>
      </c>
      <c r="P1575" s="5">
        <f>_xlfn.IFNA(VLOOKUP(A1575,Sampling!$D$7:$E$14,2,FALSE),0)</f>
        <v>0</v>
      </c>
      <c r="Q1575">
        <f>_xlfn.IFNA(VLOOKUP(A1575,Refill!$D$6:$G$8,2,FALSE),0)</f>
        <v>0</v>
      </c>
    </row>
    <row r="1576" spans="1:17" x14ac:dyDescent="0.25">
      <c r="A1576" s="5">
        <f>ROUND((Online_RAW!B1576-General!$B$10)*24,3)</f>
        <v>26.233000000000001</v>
      </c>
      <c r="B1576" s="5">
        <f>General!$B$12+Online_ANA!K1576/1000+Online_ANA!L1576/1000+Online_ANA!M1576/1000/General!$B$22-SUM($P$2:P1576)/1000/General!$B$24+SUM($Q$2:Q1576)/1000/General!$B$24</f>
        <v>1.3754769210594038</v>
      </c>
      <c r="C1576" s="5">
        <f>Online_RAW!K1576</f>
        <v>44.463333333333303</v>
      </c>
      <c r="D1576" s="5">
        <f>Online_RAW!J1576</f>
        <v>3.14</v>
      </c>
      <c r="E1576" s="5">
        <f>(1-F1576/100-G1576/100)/(1-C1576/100-D1576/100-General!$B$17/100)</f>
        <v>0.97669474628619468</v>
      </c>
      <c r="F1576" s="5">
        <f>N1576*General!$B$14/(N1576+O1576)+O1576*100/(N1576+O1576)</f>
        <v>49.221413496679929</v>
      </c>
      <c r="G1576" s="5">
        <f>N1576*General!$B$15/(N1576+O1576)</f>
        <v>2.5645750759252562E-2</v>
      </c>
      <c r="H1576" s="5">
        <f>(N1576+O1576)*(1/General!$B$20)*((F1576/100)-E1576*(C1576/100))*1000/B1576</f>
        <v>338.56513659640382</v>
      </c>
      <c r="I1576" s="5">
        <f>(N1576+O1576)*(1/General!$B$20)*((D1576/100)*E1576-(G1576/100))*1000/B1576</f>
        <v>177.69780798620971</v>
      </c>
      <c r="J1576" s="5">
        <f t="shared" si="24"/>
        <v>0.52485560023281264</v>
      </c>
      <c r="K1576" s="5">
        <f>MAX(Online_RAW!$L$2-Online_RAW!L1576,0)</f>
        <v>0</v>
      </c>
      <c r="L1576" s="5">
        <f>0.0039*(Online_RAW!M1576)</f>
        <v>91.782600000000002</v>
      </c>
      <c r="M1576" s="10">
        <f>Online_RAW!$N$2-Online_RAW!N1576</f>
        <v>281.97680995475002</v>
      </c>
      <c r="N1576" s="5">
        <f>Online_RAW!C1576*60</f>
        <v>115.4964545454546</v>
      </c>
      <c r="O1576" s="5">
        <f>MAX(0, Online_RAW!D1576*60)</f>
        <v>64.644818181818394</v>
      </c>
      <c r="P1576" s="5">
        <f>_xlfn.IFNA(VLOOKUP(A1576,Sampling!$D$7:$E$14,2,FALSE),0)</f>
        <v>0</v>
      </c>
      <c r="Q1576">
        <f>_xlfn.IFNA(VLOOKUP(A1576,Refill!$D$6:$G$8,2,FALSE),0)</f>
        <v>0</v>
      </c>
    </row>
    <row r="1577" spans="1:17" x14ac:dyDescent="0.25">
      <c r="A1577" s="5">
        <f>ROUND((Online_RAW!B1577-General!$B$10)*24,3)</f>
        <v>26.25</v>
      </c>
      <c r="B1577" s="5">
        <f>General!$B$12+Online_ANA!K1577/1000+Online_ANA!L1577/1000+Online_ANA!M1577/1000/General!$B$22-SUM($P$2:P1577)/1000/General!$B$24+SUM($Q$2:Q1577)/1000/General!$B$24</f>
        <v>1.3762089739825869</v>
      </c>
      <c r="C1577" s="5">
        <f>Online_RAW!K1577</f>
        <v>44.344000000000001</v>
      </c>
      <c r="D1577" s="5">
        <f>Online_RAW!J1577</f>
        <v>3.165</v>
      </c>
      <c r="E1577" s="5">
        <f>(1-F1577/100-G1577/100)/(1-C1577/100-D1577/100-General!$B$17/100)</f>
        <v>0.98349636354040526</v>
      </c>
      <c r="F1577" s="5">
        <f>N1577*General!$B$14/(N1577+O1577)+O1577*100/(N1577+O1577)</f>
        <v>48.774972466520879</v>
      </c>
      <c r="G1577" s="5">
        <f>N1577*General!$B$15/(N1577+O1577)</f>
        <v>2.5871226027009656E-2</v>
      </c>
      <c r="H1577" s="5">
        <f>(N1577+O1577)*(1/General!$B$20)*((F1577/100)-E1577*(C1577/100))*1000/B1577</f>
        <v>300.90296903349127</v>
      </c>
      <c r="I1577" s="5">
        <f>(N1577+O1577)*(1/General!$B$20)*((D1577/100)*E1577-(G1577/100))*1000/B1577</f>
        <v>179.91284781504459</v>
      </c>
      <c r="J1577" s="5">
        <f t="shared" si="24"/>
        <v>0.59790984579823081</v>
      </c>
      <c r="K1577" s="5">
        <f>MAX(Online_RAW!$L$2-Online_RAW!L1577,0)</f>
        <v>0</v>
      </c>
      <c r="L1577" s="5">
        <f>0.0039*(Online_RAW!M1577)</f>
        <v>91.868399999999994</v>
      </c>
      <c r="M1577" s="10">
        <f>Online_RAW!$N$2-Online_RAW!N1577</f>
        <v>282.68122564101941</v>
      </c>
      <c r="N1577" s="5">
        <f>Online_RAW!C1577*60</f>
        <v>116.278956521739</v>
      </c>
      <c r="O1577" s="5">
        <f>MAX(0, Online_RAW!D1577*60)</f>
        <v>63.502173913043393</v>
      </c>
      <c r="P1577" s="5">
        <f>_xlfn.IFNA(VLOOKUP(A1577,Sampling!$D$7:$E$14,2,FALSE),0)</f>
        <v>0</v>
      </c>
      <c r="Q1577">
        <f>_xlfn.IFNA(VLOOKUP(A1577,Refill!$D$6:$G$8,2,FALSE),0)</f>
        <v>0</v>
      </c>
    </row>
    <row r="1578" spans="1:17" x14ac:dyDescent="0.25">
      <c r="A1578" s="5">
        <f>ROUND((Online_RAW!B1578-General!$B$10)*24,3)</f>
        <v>26.266999999999999</v>
      </c>
      <c r="B1578" s="5">
        <f>General!$B$12+Online_ANA!K1578/1000+Online_ANA!L1578/1000+Online_ANA!M1578/1000/General!$B$22-SUM($P$2:P1578)/1000/General!$B$24+SUM($Q$2:Q1578)/1000/General!$B$24</f>
        <v>1.3771290724020364</v>
      </c>
      <c r="C1578" s="5">
        <f>Online_RAW!K1578</f>
        <v>43.972499999999997</v>
      </c>
      <c r="D1578" s="5">
        <f>Online_RAW!J1578</f>
        <v>3.1733333333333298</v>
      </c>
      <c r="E1578" s="5">
        <f>(1-F1578/100-G1578/100)/(1-C1578/100-D1578/100-General!$B$17/100)</f>
        <v>0.96590759953268845</v>
      </c>
      <c r="F1578" s="5">
        <f>N1578*General!$B$14/(N1578+O1578)+O1578*100/(N1578+O1578)</f>
        <v>49.34011373681566</v>
      </c>
      <c r="G1578" s="5">
        <f>N1578*General!$B$15/(N1578+O1578)</f>
        <v>2.5585801143022391E-2</v>
      </c>
      <c r="H1578" s="5">
        <f>(N1578+O1578)*(1/General!$B$20)*((F1578/100)-E1578*(C1578/100))*1000/B1578</f>
        <v>401.21519456161423</v>
      </c>
      <c r="I1578" s="5">
        <f>(N1578+O1578)*(1/General!$B$20)*((D1578/100)*E1578-(G1578/100))*1000/B1578</f>
        <v>177.59777244246666</v>
      </c>
      <c r="J1578" s="5">
        <f t="shared" si="24"/>
        <v>0.44264966743474904</v>
      </c>
      <c r="K1578" s="5">
        <f>MAX(Online_RAW!$L$2-Online_RAW!L1578,0)</f>
        <v>0</v>
      </c>
      <c r="L1578" s="5">
        <f>0.0039*(Online_RAW!M1578)</f>
        <v>92.088359999999994</v>
      </c>
      <c r="M1578" s="10">
        <f>Online_RAW!$N$2-Online_RAW!N1578</f>
        <v>283.44437651821954</v>
      </c>
      <c r="N1578" s="5">
        <f>Online_RAW!C1578*60</f>
        <v>115.36118181818161</v>
      </c>
      <c r="O1578" s="5">
        <f>MAX(0, Online_RAW!D1578*60)</f>
        <v>64.990695652174196</v>
      </c>
      <c r="P1578" s="5">
        <f>_xlfn.IFNA(VLOOKUP(A1578,Sampling!$D$7:$E$14,2,FALSE),0)</f>
        <v>0</v>
      </c>
      <c r="Q1578">
        <f>_xlfn.IFNA(VLOOKUP(A1578,Refill!$D$6:$G$8,2,FALSE),0)</f>
        <v>0</v>
      </c>
    </row>
    <row r="1579" spans="1:17" x14ac:dyDescent="0.25">
      <c r="A1579" s="5">
        <f>ROUND((Online_RAW!B1579-General!$B$10)*24,3)</f>
        <v>26.283000000000001</v>
      </c>
      <c r="B1579" s="5">
        <f>General!$B$12+Online_ANA!K1579/1000+Online_ANA!L1579/1000+Online_ANA!M1579/1000/General!$B$22-SUM($P$2:P1579)/1000/General!$B$24+SUM($Q$2:Q1579)/1000/General!$B$24</f>
        <v>1.3779180681721923</v>
      </c>
      <c r="C1579" s="5">
        <f>Online_RAW!K1579</f>
        <v>43.944545454545498</v>
      </c>
      <c r="D1579" s="5">
        <f>Online_RAW!J1579</f>
        <v>3.1549999999999998</v>
      </c>
      <c r="E1579" s="5">
        <f>(1-F1579/100-G1579/100)/(1-C1579/100-D1579/100-General!$B$17/100)</f>
        <v>0.97106372566839483</v>
      </c>
      <c r="F1579" s="5">
        <f>N1579*General!$B$14/(N1579+O1579)+O1579*100/(N1579+O1579)</f>
        <v>49.024714230091945</v>
      </c>
      <c r="G1579" s="5">
        <f>N1579*General!$B$15/(N1579+O1579)</f>
        <v>2.5745093823185888E-2</v>
      </c>
      <c r="H1579" s="5">
        <f>(N1579+O1579)*(1/General!$B$20)*((F1579/100)-E1579*(C1579/100))*1000/B1579</f>
        <v>369.28580176304877</v>
      </c>
      <c r="I1579" s="5">
        <f>(N1579+O1579)*(1/General!$B$20)*((D1579/100)*E1579-(G1579/100))*1000/B1579</f>
        <v>176.62440238233</v>
      </c>
      <c r="J1579" s="5">
        <f t="shared" si="24"/>
        <v>0.47828646955579562</v>
      </c>
      <c r="K1579" s="5">
        <f>MAX(Online_RAW!$L$2-Online_RAW!L1579,0)</f>
        <v>0</v>
      </c>
      <c r="L1579" s="5">
        <f>0.0039*(Online_RAW!M1579)</f>
        <v>92.242800000000003</v>
      </c>
      <c r="M1579" s="10">
        <f>Online_RAW!$N$2-Online_RAW!N1579</f>
        <v>284.13604230768942</v>
      </c>
      <c r="N1579" s="5">
        <f>Online_RAW!C1579*60</f>
        <v>115.5701739130434</v>
      </c>
      <c r="O1579" s="5">
        <f>MAX(0, Online_RAW!D1579*60)</f>
        <v>63.990521739130209</v>
      </c>
      <c r="P1579" s="5">
        <f>_xlfn.IFNA(VLOOKUP(A1579,Sampling!$D$7:$E$14,2,FALSE),0)</f>
        <v>0</v>
      </c>
      <c r="Q1579">
        <f>_xlfn.IFNA(VLOOKUP(A1579,Refill!$D$6:$G$8,2,FALSE),0)</f>
        <v>0</v>
      </c>
    </row>
    <row r="1580" spans="1:17" x14ac:dyDescent="0.25">
      <c r="A1580" s="5">
        <f>ROUND((Online_RAW!B1580-General!$B$10)*24,3)</f>
        <v>26.3</v>
      </c>
      <c r="B1580" s="5">
        <f>General!$B$12+Online_ANA!K1580/1000+Online_ANA!L1580/1000+Online_ANA!M1580/1000/General!$B$22-SUM($P$2:P1580)/1000/General!$B$24+SUM($Q$2:Q1580)/1000/General!$B$24</f>
        <v>1.3787694774484403</v>
      </c>
      <c r="C1580" s="5">
        <f>Online_RAW!K1580</f>
        <v>44.045000000000002</v>
      </c>
      <c r="D1580" s="5">
        <f>Online_RAW!J1580</f>
        <v>3.165</v>
      </c>
      <c r="E1580" s="5">
        <f>(1-F1580/100-G1580/100)/(1-C1580/100-D1580/100-General!$B$17/100)</f>
        <v>0.96791677320863767</v>
      </c>
      <c r="F1580" s="5">
        <f>N1580*General!$B$14/(N1580+O1580)+O1580*100/(N1580+O1580)</f>
        <v>49.296876046209249</v>
      </c>
      <c r="G1580" s="5">
        <f>N1580*General!$B$15/(N1580+O1580)</f>
        <v>2.5607638360500382E-2</v>
      </c>
      <c r="H1580" s="5">
        <f>(N1580+O1580)*(1/General!$B$20)*((F1580/100)-E1580*(C1580/100))*1000/B1580</f>
        <v>388.19932688491565</v>
      </c>
      <c r="I1580" s="5">
        <f>(N1580+O1580)*(1/General!$B$20)*((D1580/100)*E1580-(G1580/100))*1000/B1580</f>
        <v>176.93835598864197</v>
      </c>
      <c r="J1580" s="5">
        <f t="shared" si="24"/>
        <v>0.45579253680956683</v>
      </c>
      <c r="K1580" s="5">
        <f>MAX(Online_RAW!$L$2-Online_RAW!L1580,0)</f>
        <v>0</v>
      </c>
      <c r="L1580" s="5">
        <f>0.0039*(Online_RAW!M1580)</f>
        <v>92.340299999999999</v>
      </c>
      <c r="M1580" s="10">
        <f>Online_RAW!$N$2-Online_RAW!N1580</f>
        <v>284.95780341879981</v>
      </c>
      <c r="N1580" s="5">
        <f>Online_RAW!C1580*60</f>
        <v>115.2328695652176</v>
      </c>
      <c r="O1580" s="5">
        <f>MAX(0, Online_RAW!D1580*60)</f>
        <v>64.764782608695597</v>
      </c>
      <c r="P1580" s="5">
        <f>_xlfn.IFNA(VLOOKUP(A1580,Sampling!$D$7:$E$14,2,FALSE),0)</f>
        <v>0</v>
      </c>
      <c r="Q1580">
        <f>_xlfn.IFNA(VLOOKUP(A1580,Refill!$D$6:$G$8,2,FALSE),0)</f>
        <v>0</v>
      </c>
    </row>
    <row r="1581" spans="1:17" x14ac:dyDescent="0.25">
      <c r="A1581" s="5">
        <f>ROUND((Online_RAW!B1581-General!$B$10)*24,3)</f>
        <v>26.317</v>
      </c>
      <c r="B1581" s="5">
        <f>General!$B$12+Online_ANA!K1581/1000+Online_ANA!L1581/1000+Online_ANA!M1581/1000/General!$B$22-SUM($P$2:P1581)/1000/General!$B$24+SUM($Q$2:Q1581)/1000/General!$B$24</f>
        <v>1.3795585104759631</v>
      </c>
      <c r="C1581" s="5">
        <f>Online_RAW!K1581</f>
        <v>44.077142857142903</v>
      </c>
      <c r="D1581" s="5">
        <f>Online_RAW!J1581</f>
        <v>3.1850000000000001</v>
      </c>
      <c r="E1581" s="5">
        <f>(1-F1581/100-G1581/100)/(1-C1581/100-D1581/100-General!$B$17/100)</f>
        <v>0.97437540815496437</v>
      </c>
      <c r="F1581" s="5">
        <f>N1581*General!$B$14/(N1581+O1581)+O1581*100/(N1581+O1581)</f>
        <v>49.009380827157528</v>
      </c>
      <c r="G1581" s="5">
        <f>N1581*General!$B$15/(N1581+O1581)</f>
        <v>2.5752837966082055E-2</v>
      </c>
      <c r="H1581" s="5">
        <f>(N1581+O1581)*(1/General!$B$20)*((F1581/100)-E1581*(C1581/100))*1000/B1581</f>
        <v>352.96361436572846</v>
      </c>
      <c r="I1581" s="5">
        <f>(N1581+O1581)*(1/General!$B$20)*((D1581/100)*E1581-(G1581/100))*1000/B1581</f>
        <v>179.20599658448677</v>
      </c>
      <c r="J1581" s="5">
        <f t="shared" si="24"/>
        <v>0.50771804597059633</v>
      </c>
      <c r="K1581" s="5">
        <f>MAX(Online_RAW!$L$2-Online_RAW!L1581,0)</f>
        <v>0</v>
      </c>
      <c r="L1581" s="5">
        <f>0.0039*(Online_RAW!M1581)</f>
        <v>92.5197</v>
      </c>
      <c r="M1581" s="10">
        <f>Online_RAW!$N$2-Online_RAW!N1581</f>
        <v>285.62230341879967</v>
      </c>
      <c r="N1581" s="5">
        <f>Online_RAW!C1581*60</f>
        <v>115.92052173913021</v>
      </c>
      <c r="O1581" s="5">
        <f>MAX(0, Online_RAW!D1581*60)</f>
        <v>64.130347826086791</v>
      </c>
      <c r="P1581" s="5">
        <f>_xlfn.IFNA(VLOOKUP(A1581,Sampling!$D$7:$E$14,2,FALSE),0)</f>
        <v>0</v>
      </c>
      <c r="Q1581">
        <f>_xlfn.IFNA(VLOOKUP(A1581,Refill!$D$6:$G$8,2,FALSE),0)</f>
        <v>0</v>
      </c>
    </row>
    <row r="1582" spans="1:17" x14ac:dyDescent="0.25">
      <c r="A1582" s="5">
        <f>ROUND((Online_RAW!B1582-General!$B$10)*24,3)</f>
        <v>26.332999999999998</v>
      </c>
      <c r="B1582" s="5">
        <f>General!$B$12+Online_ANA!K1582/1000+Online_ANA!L1582/1000+Online_ANA!M1582/1000/General!$B$22-SUM($P$2:P1582)/1000/General!$B$24+SUM($Q$2:Q1582)/1000/General!$B$24</f>
        <v>1.3802806551832938</v>
      </c>
      <c r="C1582" s="5">
        <f>Online_RAW!K1582</f>
        <v>43.954545454545503</v>
      </c>
      <c r="D1582" s="5">
        <f>Online_RAW!J1582</f>
        <v>3.1850000000000001</v>
      </c>
      <c r="E1582" s="5">
        <f>(1-F1582/100-G1582/100)/(1-C1582/100-D1582/100-General!$B$17/100)</f>
        <v>0.96913202084665329</v>
      </c>
      <c r="F1582" s="5">
        <f>N1582*General!$B$14/(N1582+O1582)+O1582*100/(N1582+O1582)</f>
        <v>49.164902542404427</v>
      </c>
      <c r="G1582" s="5">
        <f>N1582*General!$B$15/(N1582+O1582)</f>
        <v>2.5674291645250289E-2</v>
      </c>
      <c r="H1582" s="5">
        <f>(N1582+O1582)*(1/General!$B$20)*((F1582/100)-E1582*(C1582/100))*1000/B1582</f>
        <v>382.60586271015268</v>
      </c>
      <c r="I1582" s="5">
        <f>(N1582+O1582)*(1/General!$B$20)*((D1582/100)*E1582-(G1582/100))*1000/B1582</f>
        <v>178.33637212995831</v>
      </c>
      <c r="J1582" s="5">
        <f t="shared" si="24"/>
        <v>0.46610987836602757</v>
      </c>
      <c r="K1582" s="5">
        <f>MAX(Online_RAW!$L$2-Online_RAW!L1582,0)</f>
        <v>0</v>
      </c>
      <c r="L1582" s="5">
        <f>0.0039*(Online_RAW!M1582)</f>
        <v>92.566499999999991</v>
      </c>
      <c r="M1582" s="10">
        <f>Online_RAW!$N$2-Online_RAW!N1582</f>
        <v>286.35842914979003</v>
      </c>
      <c r="N1582" s="5">
        <f>Online_RAW!C1582*60</f>
        <v>115.6911818181816</v>
      </c>
      <c r="O1582" s="5">
        <f>MAX(0, Online_RAW!D1582*60)</f>
        <v>64.553217391304401</v>
      </c>
      <c r="P1582" s="5">
        <f>_xlfn.IFNA(VLOOKUP(A1582,Sampling!$D$7:$E$14,2,FALSE),0)</f>
        <v>0</v>
      </c>
      <c r="Q1582">
        <f>_xlfn.IFNA(VLOOKUP(A1582,Refill!$D$6:$G$8,2,FALSE),0)</f>
        <v>0</v>
      </c>
    </row>
    <row r="1583" spans="1:17" x14ac:dyDescent="0.25">
      <c r="A1583" s="5">
        <f>ROUND((Online_RAW!B1583-General!$B$10)*24,3)</f>
        <v>26.35</v>
      </c>
      <c r="B1583" s="5">
        <f>General!$B$12+Online_ANA!K1583/1000+Online_ANA!L1583/1000+Online_ANA!M1583/1000/General!$B$22-SUM($P$2:P1583)/1000/General!$B$24+SUM($Q$2:Q1583)/1000/General!$B$24</f>
        <v>1.3811398828510917</v>
      </c>
      <c r="C1583" s="5">
        <f>Online_RAW!K1583</f>
        <v>43.887999999999998</v>
      </c>
      <c r="D1583" s="5">
        <f>Online_RAW!J1583</f>
        <v>3.2040000000000002</v>
      </c>
      <c r="E1583" s="5">
        <f>(1-F1583/100-G1583/100)/(1-C1583/100-D1583/100-General!$B$17/100)</f>
        <v>0.9613765511836091</v>
      </c>
      <c r="F1583" s="5">
        <f>N1583*General!$B$14/(N1583+O1583)+O1583*100/(N1583+O1583)</f>
        <v>49.525977738035166</v>
      </c>
      <c r="G1583" s="5">
        <f>N1583*General!$B$15/(N1583+O1583)</f>
        <v>2.5491930435335777E-2</v>
      </c>
      <c r="H1583" s="5">
        <f>(N1583+O1583)*(1/General!$B$20)*((F1583/100)-E1583*(C1583/100))*1000/B1583</f>
        <v>427.41901877463482</v>
      </c>
      <c r="I1583" s="5">
        <f>(N1583+O1583)*(1/General!$B$20)*((D1583/100)*E1583-(G1583/100))*1000/B1583</f>
        <v>178.05086620629834</v>
      </c>
      <c r="J1583" s="5">
        <f t="shared" si="24"/>
        <v>0.41657216545195241</v>
      </c>
      <c r="K1583" s="5">
        <f>MAX(Online_RAW!$L$2-Online_RAW!L1583,0)</f>
        <v>0</v>
      </c>
      <c r="L1583" s="5">
        <f>0.0039*(Online_RAW!M1583)</f>
        <v>92.74199999999999</v>
      </c>
      <c r="M1583" s="10">
        <f>Online_RAW!$N$2-Online_RAW!N1583</f>
        <v>287.10369230768993</v>
      </c>
      <c r="N1583" s="5">
        <f>Online_RAW!C1583*60</f>
        <v>114.99182608695659</v>
      </c>
      <c r="O1583" s="5">
        <f>MAX(0, Online_RAW!D1583*60)</f>
        <v>65.444608695652207</v>
      </c>
      <c r="P1583" s="5">
        <f>_xlfn.IFNA(VLOOKUP(A1583,Sampling!$D$7:$E$14,2,FALSE),0)</f>
        <v>0</v>
      </c>
      <c r="Q1583">
        <f>_xlfn.IFNA(VLOOKUP(A1583,Refill!$D$6:$G$8,2,FALSE),0)</f>
        <v>0</v>
      </c>
    </row>
    <row r="1584" spans="1:17" x14ac:dyDescent="0.25">
      <c r="A1584" s="5">
        <f>ROUND((Online_RAW!B1584-General!$B$10)*24,3)</f>
        <v>26.367000000000001</v>
      </c>
      <c r="B1584" s="5">
        <f>General!$B$12+Online_ANA!K1584/1000+Online_ANA!L1584/1000+Online_ANA!M1584/1000/General!$B$22-SUM($P$2:P1584)/1000/General!$B$24+SUM($Q$2:Q1584)/1000/General!$B$24</f>
        <v>1.3819466509568621</v>
      </c>
      <c r="C1584" s="5">
        <f>Online_RAW!K1584</f>
        <v>44.018000000000001</v>
      </c>
      <c r="D1584" s="5">
        <f>Online_RAW!J1584</f>
        <v>3.22</v>
      </c>
      <c r="E1584" s="5">
        <f>(1-F1584/100-G1584/100)/(1-C1584/100-D1584/100-General!$B$17/100)</f>
        <v>0.97206368992554049</v>
      </c>
      <c r="F1584" s="5">
        <f>N1584*General!$B$14/(N1584+O1584)+O1584*100/(N1584+O1584)</f>
        <v>49.106876475626834</v>
      </c>
      <c r="G1584" s="5">
        <f>N1584*General!$B$15/(N1584+O1584)</f>
        <v>2.5703597739582407E-2</v>
      </c>
      <c r="H1584" s="5">
        <f>(N1584+O1584)*(1/General!$B$20)*((F1584/100)-E1584*(C1584/100))*1000/B1584</f>
        <v>367.1610408897028</v>
      </c>
      <c r="I1584" s="5">
        <f>(N1584+O1584)*(1/General!$B$20)*((D1584/100)*E1584-(G1584/100))*1000/B1584</f>
        <v>180.38764985219831</v>
      </c>
      <c r="J1584" s="5">
        <f t="shared" si="24"/>
        <v>0.49130389601000107</v>
      </c>
      <c r="K1584" s="5">
        <f>MAX(Online_RAW!$L$2-Online_RAW!L1584,0)</f>
        <v>0</v>
      </c>
      <c r="L1584" s="5">
        <f>0.0039*(Online_RAW!M1584)</f>
        <v>92.894099999999995</v>
      </c>
      <c r="M1584" s="10">
        <f>Online_RAW!$N$2-Online_RAW!N1584</f>
        <v>287.81728054297946</v>
      </c>
      <c r="N1584" s="5">
        <f>Online_RAW!C1584*60</f>
        <v>115.6596521739132</v>
      </c>
      <c r="O1584" s="5">
        <f>MAX(0, Online_RAW!D1584*60)</f>
        <v>64.330173913043396</v>
      </c>
      <c r="P1584" s="5">
        <f>_xlfn.IFNA(VLOOKUP(A1584,Sampling!$D$7:$E$14,2,FALSE),0)</f>
        <v>0</v>
      </c>
      <c r="Q1584">
        <f>_xlfn.IFNA(VLOOKUP(A1584,Refill!$D$6:$G$8,2,FALSE),0)</f>
        <v>0</v>
      </c>
    </row>
    <row r="1585" spans="1:17" x14ac:dyDescent="0.25">
      <c r="A1585" s="5">
        <f>ROUND((Online_RAW!B1585-General!$B$10)*24,3)</f>
        <v>26.382999999999999</v>
      </c>
      <c r="B1585" s="5">
        <f>General!$B$12+Online_ANA!K1585/1000+Online_ANA!L1585/1000+Online_ANA!M1585/1000/General!$B$22-SUM($P$2:P1585)/1000/General!$B$24+SUM($Q$2:Q1585)/1000/General!$B$24</f>
        <v>1.3828060577134771</v>
      </c>
      <c r="C1585" s="5">
        <f>Online_RAW!K1585</f>
        <v>44.017000000000003</v>
      </c>
      <c r="D1585" s="5">
        <f>Online_RAW!J1585</f>
        <v>3.21</v>
      </c>
      <c r="E1585" s="5">
        <f>(1-F1585/100-G1585/100)/(1-C1585/100-D1585/100-General!$B$17/100)</f>
        <v>0.95675692572962467</v>
      </c>
      <c r="F1585" s="5">
        <f>N1585*General!$B$14/(N1585+O1585)+O1585*100/(N1585+O1585)</f>
        <v>49.897743950843264</v>
      </c>
      <c r="G1585" s="5">
        <f>N1585*General!$B$15/(N1585+O1585)</f>
        <v>2.5304169721796332E-2</v>
      </c>
      <c r="H1585" s="5">
        <f>(N1585+O1585)*(1/General!$B$20)*((F1585/100)-E1585*(C1585/100))*1000/B1585</f>
        <v>452.13169496457584</v>
      </c>
      <c r="I1585" s="5">
        <f>(N1585+O1585)*(1/General!$B$20)*((D1585/100)*E1585-(G1585/100))*1000/B1585</f>
        <v>176.91553910007318</v>
      </c>
      <c r="J1585" s="5">
        <f t="shared" si="24"/>
        <v>0.39129205289165664</v>
      </c>
      <c r="K1585" s="5">
        <f>MAX(Online_RAW!$L$2-Online_RAW!L1585,0)</f>
        <v>0</v>
      </c>
      <c r="L1585" s="5">
        <f>0.0039*(Online_RAW!M1585)</f>
        <v>93.056339999999992</v>
      </c>
      <c r="M1585" s="10">
        <f>Online_RAW!$N$2-Online_RAW!N1585</f>
        <v>288.57719230768998</v>
      </c>
      <c r="N1585" s="5">
        <f>Online_RAW!C1585*60</f>
        <v>113.88463636363619</v>
      </c>
      <c r="O1585" s="5">
        <f>MAX(0, Online_RAW!D1585*60)</f>
        <v>66.140454545454602</v>
      </c>
      <c r="P1585" s="5">
        <f>_xlfn.IFNA(VLOOKUP(A1585,Sampling!$D$7:$E$14,2,FALSE),0)</f>
        <v>0</v>
      </c>
      <c r="Q1585">
        <f>_xlfn.IFNA(VLOOKUP(A1585,Refill!$D$6:$G$8,2,FALSE),0)</f>
        <v>0</v>
      </c>
    </row>
    <row r="1586" spans="1:17" x14ac:dyDescent="0.25">
      <c r="A1586" s="5">
        <f>ROUND((Online_RAW!B1586-General!$B$10)*24,3)</f>
        <v>26.4</v>
      </c>
      <c r="B1586" s="5">
        <f>General!$B$12+Online_ANA!K1586/1000+Online_ANA!L1586/1000+Online_ANA!M1586/1000/General!$B$22-SUM($P$2:P1586)/1000/General!$B$24+SUM($Q$2:Q1586)/1000/General!$B$24</f>
        <v>1.383460759548339</v>
      </c>
      <c r="C1586" s="5">
        <f>Online_RAW!K1586</f>
        <v>44.27</v>
      </c>
      <c r="D1586" s="5">
        <f>Online_RAW!J1586</f>
        <v>3.23</v>
      </c>
      <c r="E1586" s="5">
        <f>(1-F1586/100-G1586/100)/(1-C1586/100-D1586/100-General!$B$17/100)</f>
        <v>0.97218385284172582</v>
      </c>
      <c r="F1586" s="5">
        <f>N1586*General!$B$14/(N1586+O1586)+O1586*100/(N1586+O1586)</f>
        <v>49.355426132987098</v>
      </c>
      <c r="G1586" s="5">
        <f>N1586*General!$B$15/(N1586+O1586)</f>
        <v>2.5578067609602479E-2</v>
      </c>
      <c r="H1586" s="5">
        <f>(N1586+O1586)*(1/General!$B$20)*((F1586/100)-E1586*(C1586/100))*1000/B1586</f>
        <v>366.62743563198819</v>
      </c>
      <c r="I1586" s="5">
        <f>(N1586+O1586)*(1/General!$B$20)*((D1586/100)*E1586-(G1586/100))*1000/B1586</f>
        <v>180.76881331305347</v>
      </c>
      <c r="J1586" s="5">
        <f t="shared" si="24"/>
        <v>0.49305860867026019</v>
      </c>
      <c r="K1586" s="5">
        <f>MAX(Online_RAW!$L$2-Online_RAW!L1586,0)</f>
        <v>0</v>
      </c>
      <c r="L1586" s="5">
        <f>0.0039*(Online_RAW!M1586)</f>
        <v>93.056339999999992</v>
      </c>
      <c r="M1586" s="10">
        <f>Online_RAW!$N$2-Online_RAW!N1586</f>
        <v>289.29081730768939</v>
      </c>
      <c r="N1586" s="5">
        <f>Online_RAW!C1586*60</f>
        <v>115.084956521739</v>
      </c>
      <c r="O1586" s="5">
        <f>MAX(0, Online_RAW!D1586*60)</f>
        <v>64.889478260869808</v>
      </c>
      <c r="P1586" s="5">
        <f>_xlfn.IFNA(VLOOKUP(A1586,Sampling!$D$7:$E$14,2,FALSE),0)</f>
        <v>0</v>
      </c>
      <c r="Q1586">
        <f>_xlfn.IFNA(VLOOKUP(A1586,Refill!$D$6:$G$8,2,FALSE),0)</f>
        <v>0</v>
      </c>
    </row>
    <row r="1587" spans="1:17" x14ac:dyDescent="0.25">
      <c r="A1587" s="5">
        <f>ROUND((Online_RAW!B1587-General!$B$10)*24,3)</f>
        <v>26.417000000000002</v>
      </c>
      <c r="B1587" s="5">
        <f>General!$B$12+Online_ANA!K1587/1000+Online_ANA!L1587/1000+Online_ANA!M1587/1000/General!$B$22-SUM($P$2:P1587)/1000/General!$B$24+SUM($Q$2:Q1587)/1000/General!$B$24</f>
        <v>1.3843513872223852</v>
      </c>
      <c r="C1587" s="5">
        <f>Online_RAW!K1587</f>
        <v>44.373846153846202</v>
      </c>
      <c r="D1587" s="5">
        <f>Online_RAW!J1587</f>
        <v>3.24</v>
      </c>
      <c r="E1587" s="5">
        <f>(1-F1587/100-G1587/100)/(1-C1587/100-D1587/100-General!$B$17/100)</f>
        <v>0.97648085194953316</v>
      </c>
      <c r="F1587" s="5">
        <f>N1587*General!$B$14/(N1587+O1587)+O1587*100/(N1587+O1587)</f>
        <v>49.24280466805849</v>
      </c>
      <c r="G1587" s="5">
        <f>N1587*General!$B$15/(N1587+O1587)</f>
        <v>2.5634947137344197E-2</v>
      </c>
      <c r="H1587" s="5">
        <f>(N1587+O1587)*(1/General!$B$20)*((F1587/100)-E1587*(C1587/100))*1000/B1587</f>
        <v>342.37924822564116</v>
      </c>
      <c r="I1587" s="5">
        <f>(N1587+O1587)*(1/General!$B$20)*((D1587/100)*E1587-(G1587/100))*1000/B1587</f>
        <v>181.72091152107902</v>
      </c>
      <c r="J1587" s="5">
        <f t="shared" si="24"/>
        <v>0.53075912883983523</v>
      </c>
      <c r="K1587" s="5">
        <f>MAX(Online_RAW!$L$2-Online_RAW!L1587,0)</f>
        <v>0</v>
      </c>
      <c r="L1587" s="5">
        <f>0.0039*(Online_RAW!M1587)</f>
        <v>93.241199999999992</v>
      </c>
      <c r="M1587" s="10">
        <f>Online_RAW!$N$2-Online_RAW!N1587</f>
        <v>290.06010407239955</v>
      </c>
      <c r="N1587" s="5">
        <f>Online_RAW!C1587*60</f>
        <v>115.150956521739</v>
      </c>
      <c r="O1587" s="5">
        <f>MAX(0, Online_RAW!D1587*60)</f>
        <v>64.527130434782407</v>
      </c>
      <c r="P1587" s="5">
        <f>_xlfn.IFNA(VLOOKUP(A1587,Sampling!$D$7:$E$14,2,FALSE),0)</f>
        <v>0</v>
      </c>
      <c r="Q1587">
        <f>_xlfn.IFNA(VLOOKUP(A1587,Refill!$D$6:$G$8,2,FALSE),0)</f>
        <v>0</v>
      </c>
    </row>
    <row r="1588" spans="1:17" x14ac:dyDescent="0.25">
      <c r="A1588" s="5">
        <f>ROUND((Online_RAW!B1588-General!$B$10)*24,3)</f>
        <v>26.433</v>
      </c>
      <c r="B1588" s="5">
        <f>General!$B$12+Online_ANA!K1588/1000+Online_ANA!L1588/1000+Online_ANA!M1588/1000/General!$B$22-SUM($P$2:P1588)/1000/General!$B$24+SUM($Q$2:Q1588)/1000/General!$B$24</f>
        <v>1.385139569089624</v>
      </c>
      <c r="C1588" s="5">
        <f>Online_RAW!K1588</f>
        <v>44.16</v>
      </c>
      <c r="D1588" s="5">
        <f>Online_RAW!J1588</f>
        <v>3.25</v>
      </c>
      <c r="E1588" s="5">
        <f>(1-F1588/100-G1588/100)/(1-C1588/100-D1588/100-General!$B$17/100)</f>
        <v>0.97434833075001026</v>
      </c>
      <c r="F1588" s="5">
        <f>N1588*General!$B$14/(N1588+O1588)+O1588*100/(N1588+O1588)</f>
        <v>49.154934987821605</v>
      </c>
      <c r="G1588" s="5">
        <f>N1588*General!$B$15/(N1588+O1588)</f>
        <v>2.567932576372646E-2</v>
      </c>
      <c r="H1588" s="5">
        <f>(N1588+O1588)*(1/General!$B$20)*((F1588/100)-E1588*(C1588/100))*1000/B1588</f>
        <v>355.36860378025654</v>
      </c>
      <c r="I1588" s="5">
        <f>(N1588+O1588)*(1/General!$B$20)*((D1588/100)*E1588-(G1588/100))*1000/B1588</f>
        <v>182.15540566504518</v>
      </c>
      <c r="J1588" s="5">
        <f t="shared" si="24"/>
        <v>0.51258159479299881</v>
      </c>
      <c r="K1588" s="5">
        <f>MAX(Online_RAW!$L$2-Online_RAW!L1588,0)</f>
        <v>0</v>
      </c>
      <c r="L1588" s="5">
        <f>0.0039*(Online_RAW!M1588)</f>
        <v>93.358199999999997</v>
      </c>
      <c r="M1588" s="10">
        <f>Online_RAW!$N$2-Online_RAW!N1588</f>
        <v>290.79169230769003</v>
      </c>
      <c r="N1588" s="5">
        <f>Online_RAW!C1588*60</f>
        <v>115.5891818181816</v>
      </c>
      <c r="O1588" s="5">
        <f>MAX(0, Online_RAW!D1588*60)</f>
        <v>64.460999999999999</v>
      </c>
      <c r="P1588" s="5">
        <f>_xlfn.IFNA(VLOOKUP(A1588,Sampling!$D$7:$E$14,2,FALSE),0)</f>
        <v>0</v>
      </c>
      <c r="Q1588">
        <f>_xlfn.IFNA(VLOOKUP(A1588,Refill!$D$6:$G$8,2,FALSE),0)</f>
        <v>0</v>
      </c>
    </row>
    <row r="1589" spans="1:17" x14ac:dyDescent="0.25">
      <c r="A1589" s="5">
        <f>ROUND((Online_RAW!B1589-General!$B$10)*24,3)</f>
        <v>26.45</v>
      </c>
      <c r="B1589" s="5">
        <f>General!$B$12+Online_ANA!K1589/1000+Online_ANA!L1589/1000+Online_ANA!M1589/1000/General!$B$22-SUM($P$2:P1589)/1000/General!$B$24+SUM($Q$2:Q1589)/1000/General!$B$24</f>
        <v>1.3859612540175401</v>
      </c>
      <c r="C1589" s="5">
        <f>Online_RAW!K1589</f>
        <v>44.036000000000001</v>
      </c>
      <c r="D1589" s="5">
        <f>Online_RAW!J1589</f>
        <v>3.2749999999999999</v>
      </c>
      <c r="E1589" s="5">
        <f>(1-F1589/100-G1589/100)/(1-C1589/100-D1589/100-General!$B$17/100)</f>
        <v>0.9602587594433819</v>
      </c>
      <c r="F1589" s="5">
        <f>N1589*General!$B$14/(N1589+O1589)+O1589*100/(N1589+O1589)</f>
        <v>49.795066775411868</v>
      </c>
      <c r="G1589" s="5">
        <f>N1589*General!$B$15/(N1589+O1589)</f>
        <v>2.5356026881105127E-2</v>
      </c>
      <c r="H1589" s="5">
        <f>(N1589+O1589)*(1/General!$B$20)*((F1589/100)-E1589*(C1589/100))*1000/B1589</f>
        <v>435.29009635029377</v>
      </c>
      <c r="I1589" s="5">
        <f>(N1589+O1589)*(1/General!$B$20)*((D1589/100)*E1589-(G1589/100))*1000/B1589</f>
        <v>180.83146296036557</v>
      </c>
      <c r="J1589" s="5">
        <f t="shared" si="24"/>
        <v>0.4154274688915594</v>
      </c>
      <c r="K1589" s="5">
        <f>MAX(Online_RAW!$L$2-Online_RAW!L1589,0)</f>
        <v>0</v>
      </c>
      <c r="L1589" s="5">
        <f>0.0039*(Online_RAW!M1589)</f>
        <v>93.542614285714222</v>
      </c>
      <c r="M1589" s="10">
        <f>Online_RAW!$N$2-Online_RAW!N1589</f>
        <v>291.48631730769011</v>
      </c>
      <c r="N1589" s="5">
        <f>Online_RAW!C1589*60</f>
        <v>114.15156521739119</v>
      </c>
      <c r="O1589" s="5">
        <f>MAX(0, Online_RAW!D1589*60)</f>
        <v>65.926434782608794</v>
      </c>
      <c r="P1589" s="5">
        <f>_xlfn.IFNA(VLOOKUP(A1589,Sampling!$D$7:$E$14,2,FALSE),0)</f>
        <v>0</v>
      </c>
      <c r="Q1589">
        <f>_xlfn.IFNA(VLOOKUP(A1589,Refill!$D$6:$G$8,2,FALSE),0)</f>
        <v>0</v>
      </c>
    </row>
    <row r="1590" spans="1:17" x14ac:dyDescent="0.25">
      <c r="A1590" s="5">
        <f>ROUND((Online_RAW!B1590-General!$B$10)*24,3)</f>
        <v>26.466999999999999</v>
      </c>
      <c r="B1590" s="5">
        <f>General!$B$12+Online_ANA!K1590/1000+Online_ANA!L1590/1000+Online_ANA!M1590/1000/General!$B$22-SUM($P$2:P1590)/1000/General!$B$24+SUM($Q$2:Q1590)/1000/General!$B$24</f>
        <v>1.3868723393455413</v>
      </c>
      <c r="C1590" s="5">
        <f>Online_RAW!K1590</f>
        <v>44.206923076923097</v>
      </c>
      <c r="D1590" s="5">
        <f>Online_RAW!J1590</f>
        <v>3.27</v>
      </c>
      <c r="E1590" s="5">
        <f>(1-F1590/100-G1590/100)/(1-C1590/100-D1590/100-General!$B$17/100)</f>
        <v>0.97201726284435463</v>
      </c>
      <c r="F1590" s="5">
        <f>N1590*General!$B$14/(N1590+O1590)+O1590*100/(N1590+O1590)</f>
        <v>49.341661906404994</v>
      </c>
      <c r="G1590" s="5">
        <f>N1590*General!$B$15/(N1590+O1590)</f>
        <v>2.5585019239189394E-2</v>
      </c>
      <c r="H1590" s="5">
        <f>(N1590+O1590)*(1/General!$B$20)*((F1590/100)-E1590*(C1590/100))*1000/B1590</f>
        <v>368.81771521855796</v>
      </c>
      <c r="I1590" s="5">
        <f>(N1590+O1590)*(1/General!$B$20)*((D1590/100)*E1590-(G1590/100))*1000/B1590</f>
        <v>182.50025883501365</v>
      </c>
      <c r="J1590" s="5">
        <f t="shared" si="24"/>
        <v>0.49482508920935558</v>
      </c>
      <c r="K1590" s="5">
        <f>MAX(Online_RAW!$L$2-Online_RAW!L1590,0)</f>
        <v>0</v>
      </c>
      <c r="L1590" s="5">
        <f>0.0039*(Online_RAW!M1590)</f>
        <v>93.701399999999992</v>
      </c>
      <c r="M1590" s="10">
        <f>Online_RAW!$N$2-Online_RAW!N1590</f>
        <v>292.3063238866398</v>
      </c>
      <c r="N1590" s="5">
        <f>Online_RAW!C1590*60</f>
        <v>115.08886956521761</v>
      </c>
      <c r="O1590" s="5">
        <f>MAX(0, Online_RAW!D1590*60)</f>
        <v>64.8427826086956</v>
      </c>
      <c r="P1590" s="5">
        <f>_xlfn.IFNA(VLOOKUP(A1590,Sampling!$D$7:$E$14,2,FALSE),0)</f>
        <v>0</v>
      </c>
      <c r="Q1590">
        <f>_xlfn.IFNA(VLOOKUP(A1590,Refill!$D$6:$G$8,2,FALSE),0)</f>
        <v>0</v>
      </c>
    </row>
    <row r="1591" spans="1:17" x14ac:dyDescent="0.25">
      <c r="A1591" s="5">
        <f>ROUND((Online_RAW!B1591-General!$B$10)*24,3)</f>
        <v>26.483000000000001</v>
      </c>
      <c r="B1591" s="5">
        <f>General!$B$12+Online_ANA!K1591/1000+Online_ANA!L1591/1000+Online_ANA!M1591/1000/General!$B$22-SUM($P$2:P1591)/1000/General!$B$24+SUM($Q$2:Q1591)/1000/General!$B$24</f>
        <v>1.3876990021171469</v>
      </c>
      <c r="C1591" s="5">
        <f>Online_RAW!K1591</f>
        <v>44.314999999999998</v>
      </c>
      <c r="D1591" s="5">
        <f>Online_RAW!J1591</f>
        <v>3.2566666666666699</v>
      </c>
      <c r="E1591" s="5">
        <f>(1-F1591/100-G1591/100)/(1-C1591/100-D1591/100-General!$B$17/100)</f>
        <v>0.9667459249983863</v>
      </c>
      <c r="F1591" s="5">
        <f>N1591*General!$B$14/(N1591+O1591)+O1591*100/(N1591+O1591)</f>
        <v>49.708025933880542</v>
      </c>
      <c r="G1591" s="5">
        <f>N1591*General!$B$15/(N1591+O1591)</f>
        <v>2.5399986902080535E-2</v>
      </c>
      <c r="H1591" s="5">
        <f>(N1591+O1591)*(1/General!$B$20)*((F1591/100)-E1591*(C1591/100))*1000/B1591</f>
        <v>397.95413310403495</v>
      </c>
      <c r="I1591" s="5">
        <f>(N1591+O1591)*(1/General!$B$20)*((D1591/100)*E1591-(G1591/100))*1000/B1591</f>
        <v>180.98971687220322</v>
      </c>
      <c r="J1591" s="5">
        <f t="shared" si="24"/>
        <v>0.45480044511785001</v>
      </c>
      <c r="K1591" s="5">
        <f>MAX(Online_RAW!$L$2-Online_RAW!L1591,0)</f>
        <v>0</v>
      </c>
      <c r="L1591" s="5">
        <f>0.0039*(Online_RAW!M1591)</f>
        <v>93.807999999999865</v>
      </c>
      <c r="M1591" s="10">
        <f>Online_RAW!$N$2-Online_RAW!N1591</f>
        <v>293.09119230769011</v>
      </c>
      <c r="N1591" s="5">
        <f>Online_RAW!C1591*60</f>
        <v>114.4654285714284</v>
      </c>
      <c r="O1591" s="5">
        <f>MAX(0, Online_RAW!D1591*60)</f>
        <v>65.795181818181604</v>
      </c>
      <c r="P1591" s="5">
        <f>_xlfn.IFNA(VLOOKUP(A1591,Sampling!$D$7:$E$14,2,FALSE),0)</f>
        <v>0</v>
      </c>
      <c r="Q1591">
        <f>_xlfn.IFNA(VLOOKUP(A1591,Refill!$D$6:$G$8,2,FALSE),0)</f>
        <v>0</v>
      </c>
    </row>
    <row r="1592" spans="1:17" x14ac:dyDescent="0.25">
      <c r="A1592" s="5">
        <f>ROUND((Online_RAW!B1592-General!$B$10)*24,3)</f>
        <v>26.5</v>
      </c>
      <c r="B1592" s="5">
        <f>General!$B$12+Online_ANA!K1592/1000+Online_ANA!L1592/1000+Online_ANA!M1592/1000/General!$B$22-SUM($P$2:P1592)/1000/General!$B$24+SUM($Q$2:Q1592)/1000/General!$B$24</f>
        <v>1.3883995627695411</v>
      </c>
      <c r="C1592" s="5">
        <f>Online_RAW!K1592</f>
        <v>44.210999999999999</v>
      </c>
      <c r="D1592" s="5">
        <f>Online_RAW!J1592</f>
        <v>3.2850000000000001</v>
      </c>
      <c r="E1592" s="5">
        <f>(1-F1592/100-G1592/100)/(1-C1592/100-D1592/100-General!$B$17/100)</f>
        <v>0.96822166142292521</v>
      </c>
      <c r="F1592" s="5">
        <f>N1592*General!$B$14/(N1592+O1592)+O1592*100/(N1592+O1592)</f>
        <v>49.557956173979392</v>
      </c>
      <c r="G1592" s="5">
        <f>N1592*General!$B$15/(N1592+O1592)</f>
        <v>2.5475779710111418E-2</v>
      </c>
      <c r="H1592" s="5">
        <f>(N1592+O1592)*(1/General!$B$20)*((F1592/100)-E1592*(C1592/100))*1000/B1592</f>
        <v>391.39267609291943</v>
      </c>
      <c r="I1592" s="5">
        <f>(N1592+O1592)*(1/General!$B$20)*((D1592/100)*E1592-(G1592/100))*1000/B1592</f>
        <v>182.89580513552536</v>
      </c>
      <c r="J1592" s="5">
        <f t="shared" si="24"/>
        <v>0.46729490945329949</v>
      </c>
      <c r="K1592" s="5">
        <f>MAX(Online_RAW!$L$2-Online_RAW!L1592,0)</f>
        <v>0</v>
      </c>
      <c r="L1592" s="5">
        <f>0.0039*(Online_RAW!M1592)</f>
        <v>93.807999999999865</v>
      </c>
      <c r="M1592" s="10">
        <f>Online_RAW!$N$2-Online_RAW!N1592</f>
        <v>293.85480341879975</v>
      </c>
      <c r="N1592" s="5">
        <f>Online_RAW!C1592*60</f>
        <v>114.89139130434781</v>
      </c>
      <c r="O1592" s="5">
        <f>MAX(0, Online_RAW!D1592*60)</f>
        <v>65.501739130434601</v>
      </c>
      <c r="P1592" s="5">
        <f>_xlfn.IFNA(VLOOKUP(A1592,Sampling!$D$7:$E$14,2,FALSE),0)</f>
        <v>0</v>
      </c>
      <c r="Q1592">
        <f>_xlfn.IFNA(VLOOKUP(A1592,Refill!$D$6:$G$8,2,FALSE),0)</f>
        <v>0</v>
      </c>
    </row>
    <row r="1593" spans="1:17" x14ac:dyDescent="0.25">
      <c r="A1593" s="5">
        <f>ROUND((Online_RAW!B1593-General!$B$10)*24,3)</f>
        <v>26.516999999999999</v>
      </c>
      <c r="B1593" s="5">
        <f>General!$B$12+Online_ANA!K1593/1000+Online_ANA!L1593/1000+Online_ANA!M1593/1000/General!$B$22-SUM($P$2:P1593)/1000/General!$B$24+SUM($Q$2:Q1593)/1000/General!$B$24</f>
        <v>1.3892518030855503</v>
      </c>
      <c r="C1593" s="5">
        <f>Online_RAW!K1593</f>
        <v>44.234999999999999</v>
      </c>
      <c r="D1593" s="5">
        <f>Online_RAW!J1593</f>
        <v>3.31</v>
      </c>
      <c r="E1593" s="5">
        <f>(1-F1593/100-G1593/100)/(1-C1593/100-D1593/100-General!$B$17/100)</f>
        <v>0.9736547420253131</v>
      </c>
      <c r="F1593" s="5">
        <f>N1593*General!$B$14/(N1593+O1593)+O1593*100/(N1593+O1593)</f>
        <v>49.322638797414697</v>
      </c>
      <c r="G1593" s="5">
        <f>N1593*General!$B$15/(N1593+O1593)</f>
        <v>2.559462686999258E-2</v>
      </c>
      <c r="H1593" s="5">
        <f>(N1593+O1593)*(1/General!$B$20)*((F1593/100)-E1593*(C1593/100))*1000/B1593</f>
        <v>361.90418337869357</v>
      </c>
      <c r="I1593" s="5">
        <f>(N1593+O1593)*(1/General!$B$20)*((D1593/100)*E1593-(G1593/100))*1000/B1593</f>
        <v>185.04350655088879</v>
      </c>
      <c r="J1593" s="5">
        <f t="shared" ref="J1593:J1656" si="25">I1593/H1593</f>
        <v>0.51130524334741045</v>
      </c>
      <c r="K1593" s="5">
        <f>MAX(Online_RAW!$L$2-Online_RAW!L1593,0)</f>
        <v>0</v>
      </c>
      <c r="L1593" s="5">
        <f>0.0039*(Online_RAW!M1593)</f>
        <v>93.96074999999999</v>
      </c>
      <c r="M1593" s="10">
        <f>Online_RAW!$N$2-Online_RAW!N1593</f>
        <v>294.61724786324976</v>
      </c>
      <c r="N1593" s="5">
        <f>Online_RAW!C1593*60</f>
        <v>115.3168695652176</v>
      </c>
      <c r="O1593" s="5">
        <f>MAX(0, Online_RAW!D1593*60)</f>
        <v>64.90356521739119</v>
      </c>
      <c r="P1593" s="5">
        <f>_xlfn.IFNA(VLOOKUP(A1593,Sampling!$D$7:$E$14,2,FALSE),0)</f>
        <v>0</v>
      </c>
      <c r="Q1593">
        <f>_xlfn.IFNA(VLOOKUP(A1593,Refill!$D$6:$G$8,2,FALSE),0)</f>
        <v>0</v>
      </c>
    </row>
    <row r="1594" spans="1:17" x14ac:dyDescent="0.25">
      <c r="A1594" s="5">
        <f>ROUND((Online_RAW!B1594-General!$B$10)*24,3)</f>
        <v>26.533000000000001</v>
      </c>
      <c r="B1594" s="5">
        <f>General!$B$12+Online_ANA!K1594/1000+Online_ANA!L1594/1000+Online_ANA!M1594/1000/General!$B$22-SUM($P$2:P1594)/1000/General!$B$24+SUM($Q$2:Q1594)/1000/General!$B$24</f>
        <v>1.3902008574382478</v>
      </c>
      <c r="C1594" s="5">
        <f>Online_RAW!K1594</f>
        <v>44.125833333333297</v>
      </c>
      <c r="D1594" s="5">
        <f>Online_RAW!J1594</f>
        <v>3.3250000000000002</v>
      </c>
      <c r="E1594" s="5">
        <f>(1-F1594/100-G1594/100)/(1-C1594/100-D1594/100-General!$B$17/100)</f>
        <v>0.97574620356955111</v>
      </c>
      <c r="F1594" s="5">
        <f>N1594*General!$B$14/(N1594+O1594)+O1594*100/(N1594+O1594)</f>
        <v>49.121851966440495</v>
      </c>
      <c r="G1594" s="5">
        <f>N1594*General!$B$15/(N1594+O1594)</f>
        <v>2.5696034360383591E-2</v>
      </c>
      <c r="H1594" s="5">
        <f>(N1594+O1594)*(1/General!$B$20)*((F1594/100)-E1594*(C1594/100))*1000/B1594</f>
        <v>350.08725396971948</v>
      </c>
      <c r="I1594" s="5">
        <f>(N1594+O1594)*(1/General!$B$20)*((D1594/100)*E1594-(G1594/100))*1000/B1594</f>
        <v>185.75135781048223</v>
      </c>
      <c r="J1594" s="5">
        <f t="shared" si="25"/>
        <v>0.53058589167187631</v>
      </c>
      <c r="K1594" s="5">
        <f>MAX(Online_RAW!$L$2-Online_RAW!L1594,0)</f>
        <v>0</v>
      </c>
      <c r="L1594" s="5">
        <f>0.0039*(Online_RAW!M1594)</f>
        <v>94.20371999999999</v>
      </c>
      <c r="M1594" s="10">
        <f>Online_RAW!$N$2-Online_RAW!N1594</f>
        <v>295.38687980769009</v>
      </c>
      <c r="N1594" s="5">
        <f>Online_RAW!C1594*60</f>
        <v>115.520727272727</v>
      </c>
      <c r="O1594" s="5">
        <f>MAX(0, Online_RAW!D1594*60)</f>
        <v>64.305818181818395</v>
      </c>
      <c r="P1594" s="5">
        <f>_xlfn.IFNA(VLOOKUP(A1594,Sampling!$D$7:$E$14,2,FALSE),0)</f>
        <v>0</v>
      </c>
      <c r="Q1594">
        <f>_xlfn.IFNA(VLOOKUP(A1594,Refill!$D$6:$G$8,2,FALSE),0)</f>
        <v>0</v>
      </c>
    </row>
    <row r="1595" spans="1:17" x14ac:dyDescent="0.25">
      <c r="A1595" s="5">
        <f>ROUND((Online_RAW!B1595-General!$B$10)*24,3)</f>
        <v>26.55</v>
      </c>
      <c r="B1595" s="5">
        <f>General!$B$12+Online_ANA!K1595/1000+Online_ANA!L1595/1000+Online_ANA!M1595/1000/General!$B$22-SUM($P$2:P1595)/1000/General!$B$24+SUM($Q$2:Q1595)/1000/General!$B$24</f>
        <v>1.3908923319674584</v>
      </c>
      <c r="C1595" s="5">
        <f>Online_RAW!K1595</f>
        <v>43.95</v>
      </c>
      <c r="D1595" s="5">
        <f>Online_RAW!J1595</f>
        <v>3.3250000000000002</v>
      </c>
      <c r="E1595" s="5">
        <f>(1-F1595/100-G1595/100)/(1-C1595/100-D1595/100-General!$B$17/100)</f>
        <v>0.97379540291414668</v>
      </c>
      <c r="F1595" s="5">
        <f>N1595*General!$B$14/(N1595+O1595)+O1595*100/(N1595+O1595)</f>
        <v>49.052259979630229</v>
      </c>
      <c r="G1595" s="5">
        <f>N1595*General!$B$15/(N1595+O1595)</f>
        <v>2.573118182846958E-2</v>
      </c>
      <c r="H1595" s="5">
        <f>(N1595+O1595)*(1/General!$B$20)*((F1595/100)-E1595*(C1595/100))*1000/B1595</f>
        <v>360.69853152103207</v>
      </c>
      <c r="I1595" s="5">
        <f>(N1595+O1595)*(1/General!$B$20)*((D1595/100)*E1595-(G1595/100))*1000/B1595</f>
        <v>185.26103939590345</v>
      </c>
      <c r="J1595" s="5">
        <f t="shared" si="25"/>
        <v>0.51361739293663033</v>
      </c>
      <c r="K1595" s="5">
        <f>MAX(Online_RAW!$L$2-Online_RAW!L1595,0)</f>
        <v>0</v>
      </c>
      <c r="L1595" s="5">
        <f>0.0039*(Online_RAW!M1595)</f>
        <v>94.20371999999999</v>
      </c>
      <c r="M1595" s="10">
        <f>Online_RAW!$N$2-Online_RAW!N1595</f>
        <v>296.14058704452964</v>
      </c>
      <c r="N1595" s="5">
        <f>Online_RAW!C1595*60</f>
        <v>115.66513043478241</v>
      </c>
      <c r="O1595" s="5">
        <f>MAX(0, Online_RAW!D1595*60)</f>
        <v>64.140260869565395</v>
      </c>
      <c r="P1595" s="5">
        <f>_xlfn.IFNA(VLOOKUP(A1595,Sampling!$D$7:$E$14,2,FALSE),0)</f>
        <v>0</v>
      </c>
      <c r="Q1595">
        <f>_xlfn.IFNA(VLOOKUP(A1595,Refill!$D$6:$G$8,2,FALSE),0)</f>
        <v>0</v>
      </c>
    </row>
    <row r="1596" spans="1:17" x14ac:dyDescent="0.25">
      <c r="A1596" s="5">
        <f>ROUND((Online_RAW!B1596-General!$B$10)*24,3)</f>
        <v>26.567</v>
      </c>
      <c r="B1596" s="5">
        <f>General!$B$12+Online_ANA!K1596/1000+Online_ANA!L1596/1000+Online_ANA!M1596/1000/General!$B$22-SUM($P$2:P1596)/1000/General!$B$24+SUM($Q$2:Q1596)/1000/General!$B$24</f>
        <v>1.3917803306057983</v>
      </c>
      <c r="C1596" s="5">
        <f>Online_RAW!K1596</f>
        <v>43.866250000000001</v>
      </c>
      <c r="D1596" s="5">
        <f>Online_RAW!J1596</f>
        <v>3.31666666666667</v>
      </c>
      <c r="E1596" s="5">
        <f>(1-F1596/100-G1596/100)/(1-C1596/100-D1596/100-General!$B$17/100)</f>
        <v>0.96901373329235718</v>
      </c>
      <c r="F1596" s="5">
        <f>N1596*General!$B$14/(N1596+O1596)+O1596*100/(N1596+O1596)</f>
        <v>49.213155764665963</v>
      </c>
      <c r="G1596" s="5">
        <f>N1596*General!$B$15/(N1596+O1596)</f>
        <v>2.5649921330976787E-2</v>
      </c>
      <c r="H1596" s="5">
        <f>(N1596+O1596)*(1/General!$B$20)*((F1596/100)-E1596*(C1596/100))*1000/B1596</f>
        <v>386.79052758996215</v>
      </c>
      <c r="I1596" s="5">
        <f>(N1596+O1596)*(1/General!$B$20)*((D1596/100)*E1596-(G1596/100))*1000/B1596</f>
        <v>183.88820786430975</v>
      </c>
      <c r="J1596" s="5">
        <f t="shared" si="25"/>
        <v>0.47542065988557564</v>
      </c>
      <c r="K1596" s="5">
        <f>MAX(Online_RAW!$L$2-Online_RAW!L1596,0)</f>
        <v>0</v>
      </c>
      <c r="L1596" s="5">
        <f>0.0039*(Online_RAW!M1596)</f>
        <v>94.368299999999991</v>
      </c>
      <c r="M1596" s="10">
        <f>Online_RAW!$N$2-Online_RAW!N1596</f>
        <v>296.92911336032012</v>
      </c>
      <c r="N1596" s="5">
        <f>Online_RAW!C1596*60</f>
        <v>115.37672727272701</v>
      </c>
      <c r="O1596" s="5">
        <f>MAX(0, Online_RAW!D1596*60)</f>
        <v>64.548545454545405</v>
      </c>
      <c r="P1596" s="5">
        <f>_xlfn.IFNA(VLOOKUP(A1596,Sampling!$D$7:$E$14,2,FALSE),0)</f>
        <v>0</v>
      </c>
      <c r="Q1596">
        <f>_xlfn.IFNA(VLOOKUP(A1596,Refill!$D$6:$G$8,2,FALSE),0)</f>
        <v>0</v>
      </c>
    </row>
    <row r="1597" spans="1:17" x14ac:dyDescent="0.25">
      <c r="A1597" s="5">
        <f>ROUND((Online_RAW!B1597-General!$B$10)*24,3)</f>
        <v>26.582999999999998</v>
      </c>
      <c r="B1597" s="5">
        <f>General!$B$12+Online_ANA!K1597/1000+Online_ANA!L1597/1000+Online_ANA!M1597/1000/General!$B$22-SUM($P$2:P1597)/1000/General!$B$24+SUM($Q$2:Q1597)/1000/General!$B$24</f>
        <v>1.3926863323247711</v>
      </c>
      <c r="C1597" s="5">
        <f>Online_RAW!K1597</f>
        <v>43.872</v>
      </c>
      <c r="D1597" s="5">
        <f>Online_RAW!J1597</f>
        <v>3.335</v>
      </c>
      <c r="E1597" s="5">
        <f>(1-F1597/100-G1597/100)/(1-C1597/100-D1597/100-General!$B$17/100)</f>
        <v>0.96436431526403787</v>
      </c>
      <c r="F1597" s="5">
        <f>N1597*General!$B$14/(N1597+O1597)+O1597*100/(N1597+O1597)</f>
        <v>49.480072610450144</v>
      </c>
      <c r="G1597" s="5">
        <f>N1597*General!$B$15/(N1597+O1597)</f>
        <v>2.5515114843206996E-2</v>
      </c>
      <c r="H1597" s="5">
        <f>(N1597+O1597)*(1/General!$B$20)*((F1597/100)-E1597*(C1597/100))*1000/B1597</f>
        <v>413.0263692938413</v>
      </c>
      <c r="I1597" s="5">
        <f>(N1597+O1597)*(1/General!$B$20)*((D1597/100)*E1597-(G1597/100))*1000/B1597</f>
        <v>183.75818547552242</v>
      </c>
      <c r="J1597" s="5">
        <f t="shared" si="25"/>
        <v>0.44490666731447953</v>
      </c>
      <c r="K1597" s="5">
        <f>MAX(Online_RAW!$L$2-Online_RAW!L1597,0)</f>
        <v>0</v>
      </c>
      <c r="L1597" s="5">
        <f>0.0039*(Online_RAW!M1597)</f>
        <v>94.572659999999999</v>
      </c>
      <c r="M1597" s="10">
        <f>Online_RAW!$N$2-Online_RAW!N1597</f>
        <v>297.69390283400026</v>
      </c>
      <c r="N1597" s="5">
        <f>Online_RAW!C1597*60</f>
        <v>114.6777391304346</v>
      </c>
      <c r="O1597" s="5">
        <f>MAX(0, Online_RAW!D1597*60)</f>
        <v>65.102347826086799</v>
      </c>
      <c r="P1597" s="5">
        <f>_xlfn.IFNA(VLOOKUP(A1597,Sampling!$D$7:$E$14,2,FALSE),0)</f>
        <v>0</v>
      </c>
      <c r="Q1597">
        <f>_xlfn.IFNA(VLOOKUP(A1597,Refill!$D$6:$G$8,2,FALSE),0)</f>
        <v>0</v>
      </c>
    </row>
    <row r="1598" spans="1:17" x14ac:dyDescent="0.25">
      <c r="A1598" s="5">
        <f>ROUND((Online_RAW!B1598-General!$B$10)*24,3)</f>
        <v>26.6</v>
      </c>
      <c r="B1598" s="5">
        <f>General!$B$12+Online_ANA!K1598/1000+Online_ANA!L1598/1000+Online_ANA!M1598/1000/General!$B$22-SUM($P$2:P1598)/1000/General!$B$24+SUM($Q$2:Q1598)/1000/General!$B$24</f>
        <v>1.3934699511187614</v>
      </c>
      <c r="C1598" s="5">
        <f>Online_RAW!K1598</f>
        <v>44.033999999999999</v>
      </c>
      <c r="D1598" s="5">
        <f>Online_RAW!J1598</f>
        <v>3.335</v>
      </c>
      <c r="E1598" s="5">
        <f>(1-F1598/100-G1598/100)/(1-C1598/100-D1598/100-General!$B$17/100)</f>
        <v>0.97412161438833611</v>
      </c>
      <c r="F1598" s="5">
        <f>N1598*General!$B$14/(N1598+O1598)+O1598*100/(N1598+O1598)</f>
        <v>49.126806710465708</v>
      </c>
      <c r="G1598" s="5">
        <f>N1598*General!$B$15/(N1598+O1598)</f>
        <v>2.5693531964411258E-2</v>
      </c>
      <c r="H1598" s="5">
        <f>(N1598+O1598)*(1/General!$B$20)*((F1598/100)-E1598*(C1598/100))*1000/B1598</f>
        <v>359.16650472004693</v>
      </c>
      <c r="I1598" s="5">
        <f>(N1598+O1598)*(1/General!$B$20)*((D1598/100)*E1598-(G1598/100))*1000/B1598</f>
        <v>185.74006066229387</v>
      </c>
      <c r="J1598" s="5">
        <f t="shared" si="25"/>
        <v>0.51714193339679415</v>
      </c>
      <c r="K1598" s="5">
        <f>MAX(Online_RAW!$L$2-Online_RAW!L1598,0)</f>
        <v>0</v>
      </c>
      <c r="L1598" s="5">
        <f>0.0039*(Online_RAW!M1598)</f>
        <v>94.672499999999999</v>
      </c>
      <c r="M1598" s="10">
        <f>Online_RAW!$N$2-Online_RAW!N1598</f>
        <v>298.43922171944996</v>
      </c>
      <c r="N1598" s="5">
        <f>Online_RAW!C1598*60</f>
        <v>115.61809090909081</v>
      </c>
      <c r="O1598" s="5">
        <f>MAX(0, Online_RAW!D1598*60)</f>
        <v>64.377545454545398</v>
      </c>
      <c r="P1598" s="5">
        <f>_xlfn.IFNA(VLOOKUP(A1598,Sampling!$D$7:$E$14,2,FALSE),0)</f>
        <v>0</v>
      </c>
      <c r="Q1598">
        <f>_xlfn.IFNA(VLOOKUP(A1598,Refill!$D$6:$G$8,2,FALSE),0)</f>
        <v>0</v>
      </c>
    </row>
    <row r="1599" spans="1:17" x14ac:dyDescent="0.25">
      <c r="A1599" s="5">
        <f>ROUND((Online_RAW!B1599-General!$B$10)*24,3)</f>
        <v>26.617000000000001</v>
      </c>
      <c r="B1599" s="5">
        <f>General!$B$12+Online_ANA!K1599/1000+Online_ANA!L1599/1000+Online_ANA!M1599/1000/General!$B$22-SUM($P$2:P1599)/1000/General!$B$24+SUM($Q$2:Q1599)/1000/General!$B$24</f>
        <v>1.3942733278052204</v>
      </c>
      <c r="C1599" s="5">
        <f>Online_RAW!K1599</f>
        <v>44.045555555555602</v>
      </c>
      <c r="D1599" s="5">
        <f>Online_RAW!J1599</f>
        <v>3.35</v>
      </c>
      <c r="E1599" s="5">
        <f>(1-F1599/100-G1599/100)/(1-C1599/100-D1599/100-General!$B$17/100)</f>
        <v>0.97278087307541572</v>
      </c>
      <c r="F1599" s="5">
        <f>N1599*General!$B$14/(N1599+O1599)+O1599*100/(N1599+O1599)</f>
        <v>49.222672291531836</v>
      </c>
      <c r="G1599" s="5">
        <f>N1599*General!$B$15/(N1599+O1599)</f>
        <v>2.5645115004276849E-2</v>
      </c>
      <c r="H1599" s="5">
        <f>(N1599+O1599)*(1/General!$B$20)*((F1599/100)-E1599*(C1599/100))*1000/B1599</f>
        <v>367.91669092927776</v>
      </c>
      <c r="I1599" s="5">
        <f>(N1599+O1599)*(1/General!$B$20)*((D1599/100)*E1599-(G1599/100))*1000/B1599</f>
        <v>186.56490309455413</v>
      </c>
      <c r="J1599" s="5">
        <f t="shared" si="25"/>
        <v>0.50708464088250971</v>
      </c>
      <c r="K1599" s="5">
        <f>MAX(Online_RAW!$L$2-Online_RAW!L1599,0)</f>
        <v>0</v>
      </c>
      <c r="L1599" s="5">
        <f>0.0039*(Online_RAW!M1599)</f>
        <v>94.776500000000127</v>
      </c>
      <c r="M1599" s="10">
        <f>Online_RAW!$N$2-Online_RAW!N1599</f>
        <v>299.20154230769003</v>
      </c>
      <c r="N1599" s="5">
        <f>Online_RAW!C1599*60</f>
        <v>115.61475</v>
      </c>
      <c r="O1599" s="5">
        <f>MAX(0, Online_RAW!D1599*60)</f>
        <v>64.715500000000191</v>
      </c>
      <c r="P1599" s="5">
        <f>_xlfn.IFNA(VLOOKUP(A1599,Sampling!$D$7:$E$14,2,FALSE),0)</f>
        <v>0</v>
      </c>
      <c r="Q1599">
        <f>_xlfn.IFNA(VLOOKUP(A1599,Refill!$D$6:$G$8,2,FALSE),0)</f>
        <v>0</v>
      </c>
    </row>
    <row r="1600" spans="1:17" x14ac:dyDescent="0.25">
      <c r="A1600" s="5">
        <f>ROUND((Online_RAW!B1600-General!$B$10)*24,3)</f>
        <v>26.632999999999999</v>
      </c>
      <c r="B1600" s="5">
        <f>General!$B$12+Online_ANA!K1600/1000+Online_ANA!L1600/1000+Online_ANA!M1600/1000/General!$B$22-SUM($P$2:P1600)/1000/General!$B$24+SUM($Q$2:Q1600)/1000/General!$B$24</f>
        <v>1.3951215778322015</v>
      </c>
      <c r="C1600" s="5">
        <f>Online_RAW!K1600</f>
        <v>43.861249999999998</v>
      </c>
      <c r="D1600" s="5">
        <f>Online_RAW!J1600</f>
        <v>3.37</v>
      </c>
      <c r="E1600" s="5">
        <f>(1-F1600/100-G1600/100)/(1-C1600/100-D1600/100-General!$B$17/100)</f>
        <v>0.97071539540724883</v>
      </c>
      <c r="F1600" s="5">
        <f>N1600*General!$B$14/(N1600+O1600)+O1600*100/(N1600+O1600)</f>
        <v>49.170911806491553</v>
      </c>
      <c r="G1600" s="5">
        <f>N1600*General!$B$15/(N1600+O1600)</f>
        <v>2.5671256663388108E-2</v>
      </c>
      <c r="H1600" s="5">
        <f>(N1600+O1600)*(1/General!$B$20)*((F1600/100)-E1600*(C1600/100))*1000/B1600</f>
        <v>378.89901899406215</v>
      </c>
      <c r="I1600" s="5">
        <f>(N1600+O1600)*(1/General!$B$20)*((D1600/100)*E1600-(G1600/100))*1000/B1600</f>
        <v>186.49485482610928</v>
      </c>
      <c r="J1600" s="5">
        <f t="shared" si="25"/>
        <v>0.49220199968116546</v>
      </c>
      <c r="K1600" s="5">
        <f>MAX(Online_RAW!$L$2-Online_RAW!L1600,0)</f>
        <v>0</v>
      </c>
      <c r="L1600" s="5">
        <f>0.0039*(Online_RAW!M1600)</f>
        <v>94.91559999999987</v>
      </c>
      <c r="M1600" s="10">
        <f>Online_RAW!$N$2-Online_RAW!N1600</f>
        <v>299.97451583709972</v>
      </c>
      <c r="N1600" s="5">
        <f>Online_RAW!C1600*60</f>
        <v>115.3148181818184</v>
      </c>
      <c r="O1600" s="5">
        <f>MAX(0, Online_RAW!D1600*60)</f>
        <v>64.364454545454592</v>
      </c>
      <c r="P1600" s="5">
        <f>_xlfn.IFNA(VLOOKUP(A1600,Sampling!$D$7:$E$14,2,FALSE),0)</f>
        <v>0</v>
      </c>
      <c r="Q1600">
        <f>_xlfn.IFNA(VLOOKUP(A1600,Refill!$D$6:$G$8,2,FALSE),0)</f>
        <v>0</v>
      </c>
    </row>
    <row r="1601" spans="1:17" x14ac:dyDescent="0.25">
      <c r="A1601" s="5">
        <f>ROUND((Online_RAW!B1601-General!$B$10)*24,3)</f>
        <v>26.65</v>
      </c>
      <c r="B1601" s="5">
        <f>General!$B$12+Online_ANA!K1601/1000+Online_ANA!L1601/1000+Online_ANA!M1601/1000/General!$B$22-SUM($P$2:P1601)/1000/General!$B$24+SUM($Q$2:Q1601)/1000/General!$B$24</f>
        <v>1.3958172545126599</v>
      </c>
      <c r="C1601" s="5">
        <f>Online_RAW!K1601</f>
        <v>43.854999999999997</v>
      </c>
      <c r="D1601" s="5">
        <f>Online_RAW!J1601</f>
        <v>3.38</v>
      </c>
      <c r="E1601" s="5">
        <f>(1-F1601/100-G1601/100)/(1-C1601/100-D1601/100-General!$B$17/100)</f>
        <v>0.96830979784144566</v>
      </c>
      <c r="F1601" s="5">
        <f>N1601*General!$B$14/(N1601+O1601)+O1601*100/(N1601+O1601)</f>
        <v>49.300507913801269</v>
      </c>
      <c r="G1601" s="5">
        <f>N1601*General!$B$15/(N1601+O1601)</f>
        <v>2.5605804083938755E-2</v>
      </c>
      <c r="H1601" s="5">
        <f>(N1601+O1601)*(1/General!$B$20)*((F1601/100)-E1601*(C1601/100))*1000/B1601</f>
        <v>392.01058512967575</v>
      </c>
      <c r="I1601" s="5">
        <f>(N1601+O1601)*(1/General!$B$20)*((D1601/100)*E1601-(G1601/100))*1000/B1601</f>
        <v>186.23499335126635</v>
      </c>
      <c r="J1601" s="5">
        <f t="shared" si="25"/>
        <v>0.47507644032025426</v>
      </c>
      <c r="K1601" s="5">
        <f>MAX(Online_RAW!$L$2-Online_RAW!L1601,0)</f>
        <v>0</v>
      </c>
      <c r="L1601" s="5">
        <f>0.0039*(Online_RAW!M1601)</f>
        <v>94.91559999999987</v>
      </c>
      <c r="M1601" s="10">
        <f>Online_RAW!$N$2-Online_RAW!N1601</f>
        <v>300.73280341879945</v>
      </c>
      <c r="N1601" s="5">
        <f>Online_RAW!C1601*60</f>
        <v>114.8597142857142</v>
      </c>
      <c r="O1601" s="5">
        <f>MAX(0, Online_RAW!D1601*60)</f>
        <v>64.567909090909197</v>
      </c>
      <c r="P1601" s="5">
        <f>_xlfn.IFNA(VLOOKUP(A1601,Sampling!$D$7:$E$14,2,FALSE),0)</f>
        <v>0</v>
      </c>
      <c r="Q1601">
        <f>_xlfn.IFNA(VLOOKUP(A1601,Refill!$D$6:$G$8,2,FALSE),0)</f>
        <v>0</v>
      </c>
    </row>
    <row r="1602" spans="1:17" x14ac:dyDescent="0.25">
      <c r="A1602" s="5">
        <f>ROUND((Online_RAW!B1602-General!$B$10)*24,3)</f>
        <v>26.667000000000002</v>
      </c>
      <c r="B1602" s="5">
        <f>General!$B$12+Online_ANA!K1602/1000+Online_ANA!L1602/1000+Online_ANA!M1602/1000/General!$B$22-SUM($P$2:P1602)/1000/General!$B$24+SUM($Q$2:Q1602)/1000/General!$B$24</f>
        <v>1.3968350729595136</v>
      </c>
      <c r="C1602" s="5">
        <f>Online_RAW!K1602</f>
        <v>43.907142857142901</v>
      </c>
      <c r="D1602" s="5">
        <f>Online_RAW!J1602</f>
        <v>3.39</v>
      </c>
      <c r="E1602" s="5">
        <f>(1-F1602/100-G1602/100)/(1-C1602/100-D1602/100-General!$B$17/100)</f>
        <v>0.96199676121342181</v>
      </c>
      <c r="F1602" s="5">
        <f>N1602*General!$B$14/(N1602+O1602)+O1602*100/(N1602+O1602)</f>
        <v>49.690862064957038</v>
      </c>
      <c r="G1602" s="5">
        <f>N1602*General!$B$15/(N1602+O1602)</f>
        <v>2.5408655522748968E-2</v>
      </c>
      <c r="H1602" s="5">
        <f>(N1602+O1602)*(1/General!$B$20)*((F1602/100)-E1602*(C1602/100))*1000/B1602</f>
        <v>427.33737290990251</v>
      </c>
      <c r="I1602" s="5">
        <f>(N1602+O1602)*(1/General!$B$20)*((D1602/100)*E1602-(G1602/100))*1000/B1602</f>
        <v>185.54744708954163</v>
      </c>
      <c r="J1602" s="5">
        <f t="shared" si="25"/>
        <v>0.43419428969218998</v>
      </c>
      <c r="K1602" s="5">
        <f>MAX(Online_RAW!$L$2-Online_RAW!L1602,0)</f>
        <v>0</v>
      </c>
      <c r="L1602" s="5">
        <f>0.0039*(Online_RAW!M1602)</f>
        <v>95.181060000000002</v>
      </c>
      <c r="M1602" s="10">
        <f>Online_RAW!$N$2-Online_RAW!N1602</f>
        <v>301.55287412586949</v>
      </c>
      <c r="N1602" s="5">
        <f>Online_RAW!C1602*60</f>
        <v>114.042</v>
      </c>
      <c r="O1602" s="5">
        <f>MAX(0, Online_RAW!D1602*60)</f>
        <v>65.490521739130202</v>
      </c>
      <c r="P1602" s="5">
        <f>_xlfn.IFNA(VLOOKUP(A1602,Sampling!$D$7:$E$14,2,FALSE),0)</f>
        <v>0</v>
      </c>
      <c r="Q1602">
        <f>_xlfn.IFNA(VLOOKUP(A1602,Refill!$D$6:$G$8,2,FALSE),0)</f>
        <v>0</v>
      </c>
    </row>
    <row r="1603" spans="1:17" x14ac:dyDescent="0.25">
      <c r="A1603" s="5">
        <f>ROUND((Online_RAW!B1603-General!$B$10)*24,3)</f>
        <v>26.683</v>
      </c>
      <c r="B1603" s="5">
        <f>General!$B$12+Online_ANA!K1603/1000+Online_ANA!L1603/1000+Online_ANA!M1603/1000/General!$B$22-SUM($P$2:P1603)/1000/General!$B$24+SUM($Q$2:Q1603)/1000/General!$B$24</f>
        <v>1.3977141904963488</v>
      </c>
      <c r="C1603" s="5">
        <f>Online_RAW!K1603</f>
        <v>44.160769230769198</v>
      </c>
      <c r="D1603" s="5">
        <f>Online_RAW!J1603</f>
        <v>3.395</v>
      </c>
      <c r="E1603" s="5">
        <f>(1-F1603/100-G1603/100)/(1-C1603/100-D1603/100-General!$B$17/100)</f>
        <v>0.97132842759396731</v>
      </c>
      <c r="F1603" s="5">
        <f>N1603*General!$B$14/(N1603+O1603)+O1603*100/(N1603+O1603)</f>
        <v>49.454185940491712</v>
      </c>
      <c r="G1603" s="5">
        <f>N1603*General!$B$15/(N1603+O1603)</f>
        <v>2.5528188918943585E-2</v>
      </c>
      <c r="H1603" s="5">
        <f>(N1603+O1603)*(1/General!$B$20)*((F1603/100)-E1603*(C1603/100))*1000/B1603</f>
        <v>375.77860451829434</v>
      </c>
      <c r="I1603" s="5">
        <f>(N1603+O1603)*(1/General!$B$20)*((D1603/100)*E1603-(G1603/100))*1000/B1603</f>
        <v>187.45071971272236</v>
      </c>
      <c r="J1603" s="5">
        <f t="shared" si="25"/>
        <v>0.49883286983039649</v>
      </c>
      <c r="K1603" s="5">
        <f>MAX(Online_RAW!$L$2-Online_RAW!L1603,0)</f>
        <v>0</v>
      </c>
      <c r="L1603" s="5">
        <f>0.0039*(Online_RAW!M1603)</f>
        <v>95.323799999999991</v>
      </c>
      <c r="M1603" s="10">
        <f>Online_RAW!$N$2-Online_RAW!N1603</f>
        <v>302.35552564101999</v>
      </c>
      <c r="N1603" s="5">
        <f>Online_RAW!C1603*60</f>
        <v>114.5391818181816</v>
      </c>
      <c r="O1603" s="5">
        <f>MAX(0, Online_RAW!D1603*60)</f>
        <v>64.931727272727002</v>
      </c>
      <c r="P1603" s="5">
        <f>_xlfn.IFNA(VLOOKUP(A1603,Sampling!$D$7:$E$14,2,FALSE),0)</f>
        <v>0</v>
      </c>
      <c r="Q1603">
        <f>_xlfn.IFNA(VLOOKUP(A1603,Refill!$D$6:$G$8,2,FALSE),0)</f>
        <v>0</v>
      </c>
    </row>
    <row r="1604" spans="1:17" x14ac:dyDescent="0.25">
      <c r="A1604" s="5">
        <f>ROUND((Online_RAW!B1604-General!$B$10)*24,3)</f>
        <v>26.7</v>
      </c>
      <c r="B1604" s="5">
        <f>General!$B$12+Online_ANA!K1604/1000+Online_ANA!L1604/1000+Online_ANA!M1604/1000/General!$B$22-SUM($P$2:P1604)/1000/General!$B$24+SUM($Q$2:Q1604)/1000/General!$B$24</f>
        <v>1.3985735048694408</v>
      </c>
      <c r="C1604" s="5">
        <f>Online_RAW!K1604</f>
        <v>44.268999999999998</v>
      </c>
      <c r="D1604" s="5">
        <f>Online_RAW!J1604</f>
        <v>3.3849999999999998</v>
      </c>
      <c r="E1604" s="5">
        <f>(1-F1604/100-G1604/100)/(1-C1604/100-D1604/100-General!$B$17/100)</f>
        <v>0.976058218082554</v>
      </c>
      <c r="F1604" s="5">
        <f>N1604*General!$B$14/(N1604+O1604)+O1604*100/(N1604+O1604)</f>
        <v>49.303985351272424</v>
      </c>
      <c r="G1604" s="5">
        <f>N1604*General!$B$15/(N1604+O1604)</f>
        <v>2.5604047802387665E-2</v>
      </c>
      <c r="H1604" s="5">
        <f>(N1604+O1604)*(1/General!$B$20)*((F1604/100)-E1604*(C1604/100))*1000/B1604</f>
        <v>349.82025220736438</v>
      </c>
      <c r="I1604" s="5">
        <f>(N1604+O1604)*(1/General!$B$20)*((D1604/100)*E1604-(G1604/100))*1000/B1604</f>
        <v>188.16404476827253</v>
      </c>
      <c r="J1604" s="5">
        <f t="shared" si="25"/>
        <v>0.53788779689271327</v>
      </c>
      <c r="K1604" s="5">
        <f>MAX(Online_RAW!$L$2-Online_RAW!L1604,0)</f>
        <v>0</v>
      </c>
      <c r="L1604" s="5">
        <f>0.0039*(Online_RAW!M1604)</f>
        <v>95.512949999999989</v>
      </c>
      <c r="M1604" s="10">
        <f>Online_RAW!$N$2-Online_RAW!N1604</f>
        <v>303.08600480769019</v>
      </c>
      <c r="N1604" s="5">
        <f>Online_RAW!C1604*60</f>
        <v>115.1686363636362</v>
      </c>
      <c r="O1604" s="5">
        <f>MAX(0, Online_RAW!D1604*60)</f>
        <v>64.75390909090919</v>
      </c>
      <c r="P1604" s="5">
        <f>_xlfn.IFNA(VLOOKUP(A1604,Sampling!$D$7:$E$14,2,FALSE),0)</f>
        <v>0</v>
      </c>
      <c r="Q1604">
        <f>_xlfn.IFNA(VLOOKUP(A1604,Refill!$D$6:$G$8,2,FALSE),0)</f>
        <v>0</v>
      </c>
    </row>
    <row r="1605" spans="1:17" x14ac:dyDescent="0.25">
      <c r="A1605" s="5">
        <f>ROUND((Online_RAW!B1605-General!$B$10)*24,3)</f>
        <v>26.716999999999999</v>
      </c>
      <c r="B1605" s="5">
        <f>General!$B$12+Online_ANA!K1605/1000+Online_ANA!L1605/1000+Online_ANA!M1605/1000/General!$B$22-SUM($P$2:P1605)/1000/General!$B$24+SUM($Q$2:Q1605)/1000/General!$B$24</f>
        <v>1.3993157767858531</v>
      </c>
      <c r="C1605" s="5">
        <f>Online_RAW!K1605</f>
        <v>44.0490909090909</v>
      </c>
      <c r="D1605" s="5">
        <f>Online_RAW!J1605</f>
        <v>3.41</v>
      </c>
      <c r="E1605" s="5">
        <f>(1-F1605/100-G1605/100)/(1-C1605/100-D1605/100-General!$B$17/100)</f>
        <v>0.96482428597038705</v>
      </c>
      <c r="F1605" s="5">
        <f>N1605*General!$B$14/(N1605+O1605)+O1605*100/(N1605+O1605)</f>
        <v>49.699322566400497</v>
      </c>
      <c r="G1605" s="5">
        <f>N1605*General!$B$15/(N1605+O1605)</f>
        <v>2.5404382542221968E-2</v>
      </c>
      <c r="H1605" s="5">
        <f>(N1605+O1605)*(1/General!$B$20)*((F1605/100)-E1605*(C1605/100))*1000/B1605</f>
        <v>413.60751246000598</v>
      </c>
      <c r="I1605" s="5">
        <f>(N1605+O1605)*(1/General!$B$20)*((D1605/100)*E1605-(G1605/100))*1000/B1605</f>
        <v>187.5472849682541</v>
      </c>
      <c r="J1605" s="5">
        <f t="shared" si="25"/>
        <v>0.45344264627299075</v>
      </c>
      <c r="K1605" s="5">
        <f>MAX(Online_RAW!$L$2-Online_RAW!L1605,0)</f>
        <v>0</v>
      </c>
      <c r="L1605" s="5">
        <f>0.0039*(Online_RAW!M1605)</f>
        <v>95.512949999999989</v>
      </c>
      <c r="M1605" s="10">
        <f>Online_RAW!$N$2-Online_RAW!N1605</f>
        <v>303.89508119657967</v>
      </c>
      <c r="N1605" s="5">
        <f>Online_RAW!C1605*60</f>
        <v>114.43486956521761</v>
      </c>
      <c r="O1605" s="5">
        <f>MAX(0, Online_RAW!D1605*60)</f>
        <v>65.746434782608802</v>
      </c>
      <c r="P1605" s="5">
        <f>_xlfn.IFNA(VLOOKUP(A1605,Sampling!$D$7:$E$14,2,FALSE),0)</f>
        <v>0</v>
      </c>
      <c r="Q1605">
        <f>_xlfn.IFNA(VLOOKUP(A1605,Refill!$D$6:$G$8,2,FALSE),0)</f>
        <v>0</v>
      </c>
    </row>
    <row r="1606" spans="1:17" x14ac:dyDescent="0.25">
      <c r="A1606" s="5">
        <f>ROUND((Online_RAW!B1606-General!$B$10)*24,3)</f>
        <v>26.733000000000001</v>
      </c>
      <c r="B1606" s="5">
        <f>General!$B$12+Online_ANA!K1606/1000+Online_ANA!L1606/1000+Online_ANA!M1606/1000/General!$B$22-SUM($P$2:P1606)/1000/General!$B$24+SUM($Q$2:Q1606)/1000/General!$B$24</f>
        <v>1.4001720657257066</v>
      </c>
      <c r="C1606" s="5">
        <f>Online_RAW!K1606</f>
        <v>44.055454545454502</v>
      </c>
      <c r="D1606" s="5">
        <f>Online_RAW!J1606</f>
        <v>3.41333333333333</v>
      </c>
      <c r="E1606" s="5">
        <f>(1-F1606/100-G1606/100)/(1-C1606/100-D1606/100-General!$B$17/100)</f>
        <v>0.9629921296698376</v>
      </c>
      <c r="F1606" s="5">
        <f>N1606*General!$B$14/(N1606+O1606)+O1606*100/(N1606+O1606)</f>
        <v>49.804184029925175</v>
      </c>
      <c r="G1606" s="5">
        <f>N1606*General!$B$15/(N1606+O1606)</f>
        <v>2.5351422207108499E-2</v>
      </c>
      <c r="H1606" s="5">
        <f>(N1606+O1606)*(1/General!$B$20)*((F1606/100)-E1606*(C1606/100))*1000/B1606</f>
        <v>423.39048332152004</v>
      </c>
      <c r="I1606" s="5">
        <f>(N1606+O1606)*(1/General!$B$20)*((D1606/100)*E1606-(G1606/100))*1000/B1606</f>
        <v>187.14359245642567</v>
      </c>
      <c r="J1606" s="5">
        <f t="shared" si="25"/>
        <v>0.44201180666196038</v>
      </c>
      <c r="K1606" s="5">
        <f>MAX(Online_RAW!$L$2-Online_RAW!L1606,0)</f>
        <v>0</v>
      </c>
      <c r="L1606" s="5">
        <f>0.0039*(Online_RAW!M1606)</f>
        <v>95.651399999999995</v>
      </c>
      <c r="M1606" s="10">
        <f>Online_RAW!$N$2-Online_RAW!N1606</f>
        <v>304.67752564102011</v>
      </c>
      <c r="N1606" s="5">
        <f>Online_RAW!C1606*60</f>
        <v>114.1245714285714</v>
      </c>
      <c r="O1606" s="5">
        <f>MAX(0, Online_RAW!D1606*60)</f>
        <v>65.943545454545401</v>
      </c>
      <c r="P1606" s="5">
        <f>_xlfn.IFNA(VLOOKUP(A1606,Sampling!$D$7:$E$14,2,FALSE),0)</f>
        <v>0</v>
      </c>
      <c r="Q1606">
        <f>_xlfn.IFNA(VLOOKUP(A1606,Refill!$D$6:$G$8,2,FALSE),0)</f>
        <v>0</v>
      </c>
    </row>
    <row r="1607" spans="1:17" x14ac:dyDescent="0.25">
      <c r="A1607" s="5">
        <f>ROUND((Online_RAW!B1607-General!$B$10)*24,3)</f>
        <v>26.75</v>
      </c>
      <c r="B1607" s="5">
        <f>General!$B$12+Online_ANA!K1607/1000+Online_ANA!L1607/1000+Online_ANA!M1607/1000/General!$B$22-SUM($P$2:P1607)/1000/General!$B$24+SUM($Q$2:Q1607)/1000/General!$B$24</f>
        <v>1.4010298517663673</v>
      </c>
      <c r="C1607" s="5">
        <f>Online_RAW!K1607</f>
        <v>44.2172727272727</v>
      </c>
      <c r="D1607" s="5">
        <f>Online_RAW!J1607</f>
        <v>3.4239999999999999</v>
      </c>
      <c r="E1607" s="5">
        <f>(1-F1607/100-G1607/100)/(1-C1607/100-D1607/100-General!$B$17/100)</f>
        <v>0.97589644133872089</v>
      </c>
      <c r="F1607" s="5">
        <f>N1607*General!$B$14/(N1607+O1607)+O1607*100/(N1607+O1607)</f>
        <v>49.29996118458255</v>
      </c>
      <c r="G1607" s="5">
        <f>N1607*General!$B$15/(N1607+O1607)</f>
        <v>2.5606080209806793E-2</v>
      </c>
      <c r="H1607" s="5">
        <f>(N1607+O1607)*(1/General!$B$20)*((F1607/100)-E1607*(C1607/100))*1000/B1607</f>
        <v>351.34321429482651</v>
      </c>
      <c r="I1607" s="5">
        <f>(N1607+O1607)*(1/General!$B$20)*((D1607/100)*E1607-(G1607/100))*1000/B1607</f>
        <v>189.47864957215091</v>
      </c>
      <c r="J1607" s="5">
        <f t="shared" si="25"/>
        <v>0.53929787701307819</v>
      </c>
      <c r="K1607" s="5">
        <f>MAX(Online_RAW!$L$2-Online_RAW!L1607,0)</f>
        <v>0</v>
      </c>
      <c r="L1607" s="5">
        <f>0.0039*(Online_RAW!M1607)</f>
        <v>95.752799999999993</v>
      </c>
      <c r="M1607" s="10">
        <f>Online_RAW!$N$2-Online_RAW!N1607</f>
        <v>305.50198642533996</v>
      </c>
      <c r="N1607" s="5">
        <f>Online_RAW!C1607*60</f>
        <v>114.8718260869566</v>
      </c>
      <c r="O1607" s="5">
        <f>MAX(0, Online_RAW!D1607*60)</f>
        <v>64.572782608695604</v>
      </c>
      <c r="P1607" s="5">
        <f>_xlfn.IFNA(VLOOKUP(A1607,Sampling!$D$7:$E$14,2,FALSE),0)</f>
        <v>0</v>
      </c>
      <c r="Q1607">
        <f>_xlfn.IFNA(VLOOKUP(A1607,Refill!$D$6:$G$8,2,FALSE),0)</f>
        <v>0</v>
      </c>
    </row>
    <row r="1608" spans="1:17" x14ac:dyDescent="0.25">
      <c r="A1608" s="5">
        <f>ROUND((Online_RAW!B1608-General!$B$10)*24,3)</f>
        <v>26.766999999999999</v>
      </c>
      <c r="B1608" s="5">
        <f>General!$B$12+Online_ANA!K1608/1000+Online_ANA!L1608/1000+Online_ANA!M1608/1000/General!$B$22-SUM($P$2:P1608)/1000/General!$B$24+SUM($Q$2:Q1608)/1000/General!$B$24</f>
        <v>1.4019463886871881</v>
      </c>
      <c r="C1608" s="5">
        <f>Online_RAW!K1608</f>
        <v>44.171818181818203</v>
      </c>
      <c r="D1608" s="5">
        <f>Online_RAW!J1608</f>
        <v>3.4550000000000001</v>
      </c>
      <c r="E1608" s="5">
        <f>(1-F1608/100-G1608/100)/(1-C1608/100-D1608/100-General!$B$17/100)</f>
        <v>0.96702881205096269</v>
      </c>
      <c r="F1608" s="5">
        <f>N1608*General!$B$14/(N1608+O1608)+O1608*100/(N1608+O1608)</f>
        <v>49.746669661457901</v>
      </c>
      <c r="G1608" s="5">
        <f>N1608*General!$B$15/(N1608+O1608)</f>
        <v>2.5380469867950554E-2</v>
      </c>
      <c r="H1608" s="5">
        <f>(N1608+O1608)*(1/General!$B$20)*((F1608/100)-E1608*(C1608/100))*1000/B1608</f>
        <v>401.87308661002663</v>
      </c>
      <c r="I1608" s="5">
        <f>(N1608+O1608)*(1/General!$B$20)*((D1608/100)*E1608-(G1608/100))*1000/B1608</f>
        <v>189.51003858814943</v>
      </c>
      <c r="J1608" s="5">
        <f t="shared" si="25"/>
        <v>0.47156688243731026</v>
      </c>
      <c r="K1608" s="5">
        <f>MAX(Online_RAW!$L$2-Online_RAW!L1608,0)</f>
        <v>0</v>
      </c>
      <c r="L1608" s="5">
        <f>0.0039*(Online_RAW!M1608)</f>
        <v>95.982342857142697</v>
      </c>
      <c r="M1608" s="10">
        <f>Online_RAW!$N$2-Online_RAW!N1608</f>
        <v>306.25080995474946</v>
      </c>
      <c r="N1608" s="5">
        <f>Online_RAW!C1608*60</f>
        <v>113.9585454545454</v>
      </c>
      <c r="O1608" s="5">
        <f>MAX(0, Online_RAW!D1608*60)</f>
        <v>65.641826086956598</v>
      </c>
      <c r="P1608" s="5">
        <f>_xlfn.IFNA(VLOOKUP(A1608,Sampling!$D$7:$E$14,2,FALSE),0)</f>
        <v>0</v>
      </c>
      <c r="Q1608">
        <f>_xlfn.IFNA(VLOOKUP(A1608,Refill!$D$6:$G$8,2,FALSE),0)</f>
        <v>0</v>
      </c>
    </row>
    <row r="1609" spans="1:17" x14ac:dyDescent="0.25">
      <c r="A1609" s="5">
        <f>ROUND((Online_RAW!B1609-General!$B$10)*24,3)</f>
        <v>26.783000000000001</v>
      </c>
      <c r="B1609" s="5">
        <f>General!$B$12+Online_ANA!K1609/1000+Online_ANA!L1609/1000+Online_ANA!M1609/1000/General!$B$22-SUM($P$2:P1609)/1000/General!$B$24+SUM($Q$2:Q1609)/1000/General!$B$24</f>
        <v>1.4027589996865466</v>
      </c>
      <c r="C1609" s="5">
        <f>Online_RAW!K1609</f>
        <v>44.138181818181799</v>
      </c>
      <c r="D1609" s="5">
        <f>Online_RAW!J1609</f>
        <v>3.4649999999999999</v>
      </c>
      <c r="E1609" s="5">
        <f>(1-F1609/100-G1609/100)/(1-C1609/100-D1609/100-General!$B$17/100)</f>
        <v>0.96051569756779964</v>
      </c>
      <c r="F1609" s="5">
        <f>N1609*General!$B$14/(N1609+O1609)+O1609*100/(N1609+O1609)</f>
        <v>50.062420387708833</v>
      </c>
      <c r="G1609" s="5">
        <f>N1609*General!$B$15/(N1609+O1609)</f>
        <v>2.5220999804187464E-2</v>
      </c>
      <c r="H1609" s="5">
        <f>(N1609+O1609)*(1/General!$B$20)*((F1609/100)-E1609*(C1609/100))*1000/B1609</f>
        <v>438.5710834989074</v>
      </c>
      <c r="I1609" s="5">
        <f>(N1609+O1609)*(1/General!$B$20)*((D1609/100)*E1609-(G1609/100))*1000/B1609</f>
        <v>188.93760210090824</v>
      </c>
      <c r="J1609" s="5">
        <f t="shared" si="25"/>
        <v>0.4308026890272143</v>
      </c>
      <c r="K1609" s="5">
        <f>MAX(Online_RAW!$L$2-Online_RAW!L1609,0)</f>
        <v>0</v>
      </c>
      <c r="L1609" s="5">
        <f>0.0039*(Online_RAW!M1609)</f>
        <v>95.982342857142697</v>
      </c>
      <c r="M1609" s="10">
        <f>Online_RAW!$N$2-Online_RAW!N1609</f>
        <v>307.13655594405009</v>
      </c>
      <c r="N1609" s="5">
        <f>Online_RAW!C1609*60</f>
        <v>113.40156521739119</v>
      </c>
      <c r="O1609" s="5">
        <f>MAX(0, Online_RAW!D1609*60)</f>
        <v>66.451043478260999</v>
      </c>
      <c r="P1609" s="5">
        <f>_xlfn.IFNA(VLOOKUP(A1609,Sampling!$D$7:$E$14,2,FALSE),0)</f>
        <v>0</v>
      </c>
      <c r="Q1609">
        <f>_xlfn.IFNA(VLOOKUP(A1609,Refill!$D$6:$G$8,2,FALSE),0)</f>
        <v>0</v>
      </c>
    </row>
    <row r="1610" spans="1:17" x14ac:dyDescent="0.25">
      <c r="A1610" s="5">
        <f>ROUND((Online_RAW!B1610-General!$B$10)*24,3)</f>
        <v>26.8</v>
      </c>
      <c r="B1610" s="5">
        <f>General!$B$12+Online_ANA!K1610/1000+Online_ANA!L1610/1000+Online_ANA!M1610/1000/General!$B$22-SUM($P$2:P1610)/1000/General!$B$24+SUM($Q$2:Q1610)/1000/General!$B$24</f>
        <v>1.4036708616482383</v>
      </c>
      <c r="C1610" s="5">
        <f>Online_RAW!K1610</f>
        <v>44.46</v>
      </c>
      <c r="D1610" s="5">
        <f>Online_RAW!J1610</f>
        <v>3.4449999999999998</v>
      </c>
      <c r="E1610" s="5">
        <f>(1-F1610/100-G1610/100)/(1-C1610/100-D1610/100-General!$B$17/100)</f>
        <v>0.9767357575569181</v>
      </c>
      <c r="F1610" s="5">
        <f>N1610*General!$B$14/(N1610+O1610)+O1610*100/(N1610+O1610)</f>
        <v>49.514078819024846</v>
      </c>
      <c r="G1610" s="5">
        <f>N1610*General!$B$15/(N1610+O1610)</f>
        <v>2.5497939990391502E-2</v>
      </c>
      <c r="H1610" s="5">
        <f>(N1610+O1610)*(1/General!$B$20)*((F1610/100)-E1610*(C1610/100))*1000/B1610</f>
        <v>346.76051179040576</v>
      </c>
      <c r="I1610" s="5">
        <f>(N1610+O1610)*(1/General!$B$20)*((D1610/100)*E1610-(G1610/100))*1000/B1610</f>
        <v>190.19047948660011</v>
      </c>
      <c r="J1610" s="5">
        <f t="shared" si="25"/>
        <v>0.54847790627774229</v>
      </c>
      <c r="K1610" s="5">
        <f>MAX(Online_RAW!$L$2-Online_RAW!L1610,0)</f>
        <v>0</v>
      </c>
      <c r="L1610" s="5">
        <f>0.0039*(Online_RAW!M1610)</f>
        <v>96.166199999999989</v>
      </c>
      <c r="M1610" s="10">
        <f>Online_RAW!$N$2-Online_RAW!N1610</f>
        <v>307.93008119657952</v>
      </c>
      <c r="N1610" s="5">
        <f>Online_RAW!C1610*60</f>
        <v>114.2235652173912</v>
      </c>
      <c r="O1610" s="5">
        <f>MAX(0, Online_RAW!D1610*60)</f>
        <v>64.965130434782395</v>
      </c>
      <c r="P1610" s="5">
        <f>_xlfn.IFNA(VLOOKUP(A1610,Sampling!$D$7:$E$14,2,FALSE),0)</f>
        <v>0</v>
      </c>
      <c r="Q1610">
        <f>_xlfn.IFNA(VLOOKUP(A1610,Refill!$D$6:$G$8,2,FALSE),0)</f>
        <v>0</v>
      </c>
    </row>
    <row r="1611" spans="1:17" x14ac:dyDescent="0.25">
      <c r="A1611" s="5">
        <f>ROUND((Online_RAW!B1611-General!$B$10)*24,3)</f>
        <v>26.817</v>
      </c>
      <c r="B1611" s="5">
        <f>General!$B$12+Online_ANA!K1611/1000+Online_ANA!L1611/1000+Online_ANA!M1611/1000/General!$B$22-SUM($P$2:P1611)/1000/General!$B$24+SUM($Q$2:Q1611)/1000/General!$B$24</f>
        <v>1.4045714763966968</v>
      </c>
      <c r="C1611" s="5">
        <f>Online_RAW!K1611</f>
        <v>44.44</v>
      </c>
      <c r="D1611" s="5">
        <f>Online_RAW!J1611</f>
        <v>3.46</v>
      </c>
      <c r="E1611" s="5">
        <f>(1-F1611/100-G1611/100)/(1-C1611/100-D1611/100-General!$B$17/100)</f>
        <v>0.96925745463928814</v>
      </c>
      <c r="F1611" s="5">
        <f>N1611*General!$B$14/(N1611+O1611)+O1611*100/(N1611+O1611)</f>
        <v>49.895771692276938</v>
      </c>
      <c r="G1611" s="5">
        <f>N1611*General!$B$15/(N1611+O1611)</f>
        <v>2.5305165811981344E-2</v>
      </c>
      <c r="H1611" s="5">
        <f>(N1611+O1611)*(1/General!$B$20)*((F1611/100)-E1611*(C1611/100))*1000/B1611</f>
        <v>390.33085885020216</v>
      </c>
      <c r="I1611" s="5">
        <f>(N1611+O1611)*(1/General!$B$20)*((D1611/100)*E1611-(G1611/100))*1000/B1611</f>
        <v>190.43591849502167</v>
      </c>
      <c r="J1611" s="5">
        <f t="shared" si="25"/>
        <v>0.48788332814881424</v>
      </c>
      <c r="K1611" s="5">
        <f>MAX(Online_RAW!$L$2-Online_RAW!L1611,0)</f>
        <v>0</v>
      </c>
      <c r="L1611" s="5">
        <f>0.0039*(Online_RAW!M1611)</f>
        <v>96.350279999999998</v>
      </c>
      <c r="M1611" s="10">
        <f>Online_RAW!$N$2-Online_RAW!N1611</f>
        <v>308.71110407239939</v>
      </c>
      <c r="N1611" s="5">
        <f>Online_RAW!C1611*60</f>
        <v>113.9555454545454</v>
      </c>
      <c r="O1611" s="5">
        <f>MAX(0, Online_RAW!D1611*60)</f>
        <v>66.174545454545395</v>
      </c>
      <c r="P1611" s="5">
        <f>_xlfn.IFNA(VLOOKUP(A1611,Sampling!$D$7:$E$14,2,FALSE),0)</f>
        <v>0</v>
      </c>
      <c r="Q1611">
        <f>_xlfn.IFNA(VLOOKUP(A1611,Refill!$D$6:$G$8,2,FALSE),0)</f>
        <v>0</v>
      </c>
    </row>
    <row r="1612" spans="1:17" x14ac:dyDescent="0.25">
      <c r="A1612" s="5">
        <f>ROUND((Online_RAW!B1612-General!$B$10)*24,3)</f>
        <v>26.832999999999998</v>
      </c>
      <c r="B1612" s="5">
        <f>General!$B$12+Online_ANA!K1612/1000+Online_ANA!L1612/1000+Online_ANA!M1612/1000/General!$B$22-SUM($P$2:P1612)/1000/General!$B$24+SUM($Q$2:Q1612)/1000/General!$B$24</f>
        <v>1.4054428769096332</v>
      </c>
      <c r="C1612" s="5">
        <f>Online_RAW!K1612</f>
        <v>44.302999999999997</v>
      </c>
      <c r="D1612" s="5">
        <f>Online_RAW!J1612</f>
        <v>3.4750000000000001</v>
      </c>
      <c r="E1612" s="5">
        <f>(1-F1612/100-G1612/100)/(1-C1612/100-D1612/100-General!$B$17/100)</f>
        <v>0.96635788067407358</v>
      </c>
      <c r="F1612" s="5">
        <f>N1612*General!$B$14/(N1612+O1612)+O1612*100/(N1612+O1612)</f>
        <v>49.927705339176569</v>
      </c>
      <c r="G1612" s="5">
        <f>N1612*General!$B$15/(N1612+O1612)</f>
        <v>2.5289037707486587E-2</v>
      </c>
      <c r="H1612" s="5">
        <f>(N1612+O1612)*(1/General!$B$20)*((F1612/100)-E1612*(C1612/100))*1000/B1612</f>
        <v>405.69154333837662</v>
      </c>
      <c r="I1612" s="5">
        <f>(N1612+O1612)*(1/General!$B$20)*((D1612/100)*E1612-(G1612/100))*1000/B1612</f>
        <v>190.02975790782077</v>
      </c>
      <c r="J1612" s="5">
        <f t="shared" si="25"/>
        <v>0.46840946287441332</v>
      </c>
      <c r="K1612" s="5">
        <f>MAX(Online_RAW!$L$2-Online_RAW!L1612,0)</f>
        <v>0</v>
      </c>
      <c r="L1612" s="5">
        <f>0.0039*(Online_RAW!M1612)</f>
        <v>96.462599999999995</v>
      </c>
      <c r="M1612" s="10">
        <f>Online_RAW!$N$2-Online_RAW!N1612</f>
        <v>309.53850183150007</v>
      </c>
      <c r="N1612" s="5">
        <f>Online_RAW!C1612*60</f>
        <v>113.5577142857142</v>
      </c>
      <c r="O1612" s="5">
        <f>MAX(0, Online_RAW!D1612*60)</f>
        <v>66.058000000000192</v>
      </c>
      <c r="P1612" s="5">
        <f>_xlfn.IFNA(VLOOKUP(A1612,Sampling!$D$7:$E$14,2,FALSE),0)</f>
        <v>0</v>
      </c>
      <c r="Q1612">
        <f>_xlfn.IFNA(VLOOKUP(A1612,Refill!$D$6:$G$8,2,FALSE),0)</f>
        <v>0</v>
      </c>
    </row>
    <row r="1613" spans="1:17" x14ac:dyDescent="0.25">
      <c r="A1613" s="5">
        <f>ROUND((Online_RAW!B1613-General!$B$10)*24,3)</f>
        <v>26.85</v>
      </c>
      <c r="B1613" s="5">
        <f>General!$B$12+Online_ANA!K1613/1000+Online_ANA!L1613/1000+Online_ANA!M1613/1000/General!$B$22-SUM($P$2:P1613)/1000/General!$B$24+SUM($Q$2:Q1613)/1000/General!$B$24</f>
        <v>1.406298559734239</v>
      </c>
      <c r="C1613" s="5">
        <f>Online_RAW!K1613</f>
        <v>44.408571428571399</v>
      </c>
      <c r="D1613" s="5">
        <f>Online_RAW!J1613</f>
        <v>3.4750000000000001</v>
      </c>
      <c r="E1613" s="5">
        <f>(1-F1613/100-G1613/100)/(1-C1613/100-D1613/100-General!$B$17/100)</f>
        <v>0.95869622289357981</v>
      </c>
      <c r="F1613" s="5">
        <f>N1613*General!$B$14/(N1613+O1613)+O1613*100/(N1613+O1613)</f>
        <v>50.425959864920465</v>
      </c>
      <c r="G1613" s="5">
        <f>N1613*General!$B$15/(N1613+O1613)</f>
        <v>2.503739400761593E-2</v>
      </c>
      <c r="H1613" s="5">
        <f>(N1613+O1613)*(1/General!$B$20)*((F1613/100)-E1613*(C1613/100))*1000/B1613</f>
        <v>450.8206207074503</v>
      </c>
      <c r="I1613" s="5">
        <f>(N1613+O1613)*(1/General!$B$20)*((D1613/100)*E1613-(G1613/100))*1000/B1613</f>
        <v>189.84690887069561</v>
      </c>
      <c r="J1613" s="5">
        <f t="shared" si="25"/>
        <v>0.4211140754226777</v>
      </c>
      <c r="K1613" s="5">
        <f>MAX(Online_RAW!$L$2-Online_RAW!L1613,0)</f>
        <v>0</v>
      </c>
      <c r="L1613" s="5">
        <f>0.0039*(Online_RAW!M1613)</f>
        <v>96.541574999999995</v>
      </c>
      <c r="M1613" s="10">
        <f>Online_RAW!$N$2-Online_RAW!N1613</f>
        <v>310.38511336032025</v>
      </c>
      <c r="N1613" s="5">
        <f>Online_RAW!C1613*60</f>
        <v>113.28436363636381</v>
      </c>
      <c r="O1613" s="5">
        <f>MAX(0, Online_RAW!D1613*60)</f>
        <v>67.699909090909202</v>
      </c>
      <c r="P1613" s="5">
        <f>_xlfn.IFNA(VLOOKUP(A1613,Sampling!$D$7:$E$14,2,FALSE),0)</f>
        <v>0</v>
      </c>
      <c r="Q1613">
        <f>_xlfn.IFNA(VLOOKUP(A1613,Refill!$D$6:$G$8,2,FALSE),0)</f>
        <v>0</v>
      </c>
    </row>
    <row r="1614" spans="1:17" x14ac:dyDescent="0.25">
      <c r="A1614" s="5">
        <f>ROUND((Online_RAW!B1614-General!$B$10)*24,3)</f>
        <v>26.867000000000001</v>
      </c>
      <c r="B1614" s="5">
        <f>General!$B$12+Online_ANA!K1614/1000+Online_ANA!L1614/1000+Online_ANA!M1614/1000/General!$B$22-SUM($P$2:P1614)/1000/General!$B$24+SUM($Q$2:Q1614)/1000/General!$B$24</f>
        <v>1.4071469725299908</v>
      </c>
      <c r="C1614" s="5">
        <f>Online_RAW!K1614</f>
        <v>44.477777777777803</v>
      </c>
      <c r="D1614" s="5">
        <f>Online_RAW!J1614</f>
        <v>3.5059999999999998</v>
      </c>
      <c r="E1614" s="5">
        <f>(1-F1614/100-G1614/100)/(1-C1614/100-D1614/100-General!$B$17/100)</f>
        <v>0.96216658882524875</v>
      </c>
      <c r="F1614" s="5">
        <f>N1614*General!$B$14/(N1614+O1614)+O1614*100/(N1614+O1614)</f>
        <v>50.342971675336926</v>
      </c>
      <c r="G1614" s="5">
        <f>N1614*General!$B$15/(N1614+O1614)</f>
        <v>2.5079307234678324E-2</v>
      </c>
      <c r="H1614" s="5">
        <f>(N1614+O1614)*(1/General!$B$20)*((F1614/100)-E1614*(C1614/100))*1000/B1614</f>
        <v>429.83858379993762</v>
      </c>
      <c r="I1614" s="5">
        <f>(N1614+O1614)*(1/General!$B$20)*((D1614/100)*E1614-(G1614/100))*1000/B1614</f>
        <v>190.67699886894954</v>
      </c>
      <c r="J1614" s="5">
        <f t="shared" si="25"/>
        <v>0.44360140307389784</v>
      </c>
      <c r="K1614" s="5">
        <f>MAX(Online_RAW!$L$2-Online_RAW!L1614,0)</f>
        <v>0</v>
      </c>
      <c r="L1614" s="5">
        <f>0.0039*(Online_RAW!M1614)</f>
        <v>96.701475000000002</v>
      </c>
      <c r="M1614" s="10">
        <f>Online_RAW!$N$2-Online_RAW!N1614</f>
        <v>311.13559230768988</v>
      </c>
      <c r="N1614" s="5">
        <f>Online_RAW!C1614*60</f>
        <v>112.61372727272699</v>
      </c>
      <c r="O1614" s="5">
        <f>MAX(0, Online_RAW!D1614*60)</f>
        <v>66.998454545454592</v>
      </c>
      <c r="P1614" s="5">
        <f>_xlfn.IFNA(VLOOKUP(A1614,Sampling!$D$7:$E$14,2,FALSE),0)</f>
        <v>0</v>
      </c>
      <c r="Q1614">
        <f>_xlfn.IFNA(VLOOKUP(A1614,Refill!$D$6:$G$8,2,FALSE),0)</f>
        <v>0</v>
      </c>
    </row>
    <row r="1615" spans="1:17" x14ac:dyDescent="0.25">
      <c r="A1615" s="5">
        <f>ROUND((Online_RAW!B1615-General!$B$10)*24,3)</f>
        <v>26.882999999999999</v>
      </c>
      <c r="B1615" s="5">
        <f>General!$B$12+Online_ANA!K1615/1000+Online_ANA!L1615/1000+Online_ANA!M1615/1000/General!$B$22-SUM($P$2:P1615)/1000/General!$B$24+SUM($Q$2:Q1615)/1000/General!$B$24</f>
        <v>1.4081072828510919</v>
      </c>
      <c r="C1615" s="5">
        <f>Online_RAW!K1615</f>
        <v>44.734166666666702</v>
      </c>
      <c r="D1615" s="5">
        <f>Online_RAW!J1615</f>
        <v>3.5049999999999999</v>
      </c>
      <c r="E1615" s="5">
        <f>(1-F1615/100-G1615/100)/(1-C1615/100-D1615/100-General!$B$17/100)</f>
        <v>0.96631944832949723</v>
      </c>
      <c r="F1615" s="5">
        <f>N1615*General!$B$14/(N1615+O1615)+O1615*100/(N1615+O1615)</f>
        <v>50.375556229935036</v>
      </c>
      <c r="G1615" s="5">
        <f>N1615*General!$B$15/(N1615+O1615)</f>
        <v>2.5062850388921701E-2</v>
      </c>
      <c r="H1615" s="5">
        <f>(N1615+O1615)*(1/General!$B$20)*((F1615/100)-E1615*(C1615/100))*1000/B1615</f>
        <v>406.89841951807762</v>
      </c>
      <c r="I1615" s="5">
        <f>(N1615+O1615)*(1/General!$B$20)*((D1615/100)*E1615-(G1615/100))*1000/B1615</f>
        <v>191.37307820855074</v>
      </c>
      <c r="J1615" s="5">
        <f t="shared" si="25"/>
        <v>0.47032150784760779</v>
      </c>
      <c r="K1615" s="5">
        <f>MAX(Online_RAW!$L$2-Online_RAW!L1615,0)</f>
        <v>0</v>
      </c>
      <c r="L1615" s="5">
        <f>0.0039*(Online_RAW!M1615)</f>
        <v>96.8994</v>
      </c>
      <c r="M1615" s="10">
        <f>Online_RAW!$N$2-Online_RAW!N1615</f>
        <v>311.96659230769001</v>
      </c>
      <c r="N1615" s="5">
        <f>Online_RAW!C1615*60</f>
        <v>112.5701739130434</v>
      </c>
      <c r="O1615" s="5">
        <f>MAX(0, Online_RAW!D1615*60)</f>
        <v>67.090434782608796</v>
      </c>
      <c r="P1615" s="5">
        <f>_xlfn.IFNA(VLOOKUP(A1615,Sampling!$D$7:$E$14,2,FALSE),0)</f>
        <v>0</v>
      </c>
      <c r="Q1615">
        <f>_xlfn.IFNA(VLOOKUP(A1615,Refill!$D$6:$G$8,2,FALSE),0)</f>
        <v>0</v>
      </c>
    </row>
    <row r="1616" spans="1:17" x14ac:dyDescent="0.25">
      <c r="A1616" s="5">
        <f>ROUND((Online_RAW!B1616-General!$B$10)*24,3)</f>
        <v>26.9</v>
      </c>
      <c r="B1616" s="5">
        <f>General!$B$12+Online_ANA!K1616/1000+Online_ANA!L1616/1000+Online_ANA!M1616/1000/General!$B$22-SUM($P$2:P1616)/1000/General!$B$24+SUM($Q$2:Q1616)/1000/General!$B$24</f>
        <v>1.4089430736767798</v>
      </c>
      <c r="C1616" s="5">
        <f>Online_RAW!K1616</f>
        <v>44.8771428571429</v>
      </c>
      <c r="D1616" s="5">
        <f>Online_RAW!J1616</f>
        <v>3.4950000000000001</v>
      </c>
      <c r="E1616" s="5">
        <f>(1-F1616/100-G1616/100)/(1-C1616/100-D1616/100-General!$B$17/100)</f>
        <v>0.97331267888471107</v>
      </c>
      <c r="F1616" s="5">
        <f>N1616*General!$B$14/(N1616+O1616)+O1616*100/(N1616+O1616)</f>
        <v>50.145918139118741</v>
      </c>
      <c r="G1616" s="5">
        <f>N1616*General!$B$15/(N1616+O1616)</f>
        <v>2.5178829222667308E-2</v>
      </c>
      <c r="H1616" s="5">
        <f>(N1616+O1616)*(1/General!$B$20)*((F1616/100)-E1616*(C1616/100))*1000/B1616</f>
        <v>367.79032729795154</v>
      </c>
      <c r="I1616" s="5">
        <f>(N1616+O1616)*(1/General!$B$20)*((D1616/100)*E1616-(G1616/100))*1000/B1616</f>
        <v>192.04767130655532</v>
      </c>
      <c r="J1616" s="5">
        <f t="shared" si="25"/>
        <v>0.52216618288325756</v>
      </c>
      <c r="K1616" s="5">
        <f>MAX(Online_RAW!$L$2-Online_RAW!L1616,0)</f>
        <v>0</v>
      </c>
      <c r="L1616" s="5">
        <f>0.0039*(Online_RAW!M1616)</f>
        <v>96.94619999999999</v>
      </c>
      <c r="M1616" s="10">
        <f>Online_RAW!$N$2-Online_RAW!N1616</f>
        <v>312.82659230768968</v>
      </c>
      <c r="N1616" s="5">
        <f>Online_RAW!C1616*60</f>
        <v>113.06400000000001</v>
      </c>
      <c r="O1616" s="5">
        <f>MAX(0, Online_RAW!D1616*60)</f>
        <v>66.553565217391196</v>
      </c>
      <c r="P1616" s="5">
        <f>_xlfn.IFNA(VLOOKUP(A1616,Sampling!$D$7:$E$14,2,FALSE),0)</f>
        <v>0</v>
      </c>
      <c r="Q1616">
        <f>_xlfn.IFNA(VLOOKUP(A1616,Refill!$D$6:$G$8,2,FALSE),0)</f>
        <v>0</v>
      </c>
    </row>
    <row r="1617" spans="1:17" x14ac:dyDescent="0.25">
      <c r="A1617" s="5">
        <f>ROUND((Online_RAW!B1617-General!$B$10)*24,3)</f>
        <v>26.917000000000002</v>
      </c>
      <c r="B1617" s="5">
        <f>General!$B$12+Online_ANA!K1617/1000+Online_ANA!L1617/1000+Online_ANA!M1617/1000/General!$B$22-SUM($P$2:P1617)/1000/General!$B$24+SUM($Q$2:Q1617)/1000/General!$B$24</f>
        <v>1.4097706802007341</v>
      </c>
      <c r="C1617" s="5">
        <f>Online_RAW!K1617</f>
        <v>44.844285714285697</v>
      </c>
      <c r="D1617" s="5">
        <f>Online_RAW!J1617</f>
        <v>3.5150000000000001</v>
      </c>
      <c r="E1617" s="5">
        <f>(1-F1617/100-G1617/100)/(1-C1617/100-D1617/100-General!$B$17/100)</f>
        <v>0.97143977657871794</v>
      </c>
      <c r="F1617" s="5">
        <f>N1617*General!$B$14/(N1617+O1617)+O1617*100/(N1617+O1617)</f>
        <v>50.229353880672974</v>
      </c>
      <c r="G1617" s="5">
        <f>N1617*General!$B$15/(N1617+O1617)</f>
        <v>2.5136689959256078E-2</v>
      </c>
      <c r="H1617" s="5">
        <f>(N1617+O1617)*(1/General!$B$20)*((F1617/100)-E1617*(C1617/100))*1000/B1617</f>
        <v>379.6714805419</v>
      </c>
      <c r="I1617" s="5">
        <f>(N1617+O1617)*(1/General!$B$20)*((D1617/100)*E1617-(G1617/100))*1000/B1617</f>
        <v>193.057199016548</v>
      </c>
      <c r="J1617" s="5">
        <f t="shared" si="25"/>
        <v>0.50848485838599211</v>
      </c>
      <c r="K1617" s="5">
        <f>MAX(Online_RAW!$L$2-Online_RAW!L1617,0)</f>
        <v>0</v>
      </c>
      <c r="L1617" s="5">
        <f>0.0039*(Online_RAW!M1617)</f>
        <v>97.128200000000135</v>
      </c>
      <c r="M1617" s="10">
        <f>Online_RAW!$N$2-Online_RAW!N1617</f>
        <v>313.53030341880003</v>
      </c>
      <c r="N1617" s="5">
        <f>Online_RAW!C1617*60</f>
        <v>113.10182608695659</v>
      </c>
      <c r="O1617" s="5">
        <f>MAX(0, Online_RAW!D1617*60)</f>
        <v>66.877043478261001</v>
      </c>
      <c r="P1617" s="5">
        <f>_xlfn.IFNA(VLOOKUP(A1617,Sampling!$D$7:$E$14,2,FALSE),0)</f>
        <v>0</v>
      </c>
      <c r="Q1617">
        <f>_xlfn.IFNA(VLOOKUP(A1617,Refill!$D$6:$G$8,2,FALSE),0)</f>
        <v>0</v>
      </c>
    </row>
    <row r="1618" spans="1:17" x14ac:dyDescent="0.25">
      <c r="A1618" s="5">
        <f>ROUND((Online_RAW!B1618-General!$B$10)*24,3)</f>
        <v>26.933</v>
      </c>
      <c r="B1618" s="5">
        <f>General!$B$12+Online_ANA!K1618/1000+Online_ANA!L1618/1000+Online_ANA!M1618/1000/General!$B$22-SUM($P$2:P1618)/1000/General!$B$24+SUM($Q$2:Q1618)/1000/General!$B$24</f>
        <v>1.4106726619169818</v>
      </c>
      <c r="C1618" s="5">
        <f>Online_RAW!K1618</f>
        <v>44.725000000000001</v>
      </c>
      <c r="D1618" s="5">
        <f>Online_RAW!J1618</f>
        <v>3.5350000000000001</v>
      </c>
      <c r="E1618" s="5">
        <f>(1-F1618/100-G1618/100)/(1-C1618/100-D1618/100-General!$B$17/100)</f>
        <v>0.969880490995362</v>
      </c>
      <c r="F1618" s="5">
        <f>N1618*General!$B$14/(N1618+O1618)+O1618*100/(N1618+O1618)</f>
        <v>50.212898222836948</v>
      </c>
      <c r="G1618" s="5">
        <f>N1618*General!$B$15/(N1618+O1618)</f>
        <v>2.5145000897557092E-2</v>
      </c>
      <c r="H1618" s="5">
        <f>(N1618+O1618)*(1/General!$B$20)*((F1618/100)-E1618*(C1618/100))*1000/B1618</f>
        <v>387.96339749169329</v>
      </c>
      <c r="I1618" s="5">
        <f>(N1618+O1618)*(1/General!$B$20)*((D1618/100)*E1618-(G1618/100))*1000/B1618</f>
        <v>193.18056365731127</v>
      </c>
      <c r="J1618" s="5">
        <f t="shared" si="25"/>
        <v>0.49793502404166223</v>
      </c>
      <c r="K1618" s="5">
        <f>MAX(Online_RAW!$L$2-Online_RAW!L1618,0)</f>
        <v>0</v>
      </c>
      <c r="L1618" s="5">
        <f>0.0039*(Online_RAW!M1618)</f>
        <v>97.269899999999993</v>
      </c>
      <c r="M1618" s="10">
        <f>Online_RAW!$N$2-Online_RAW!N1618</f>
        <v>314.35901048951018</v>
      </c>
      <c r="N1618" s="5">
        <f>Online_RAW!C1618*60</f>
        <v>112.821</v>
      </c>
      <c r="O1618" s="5">
        <f>MAX(0, Online_RAW!D1618*60)</f>
        <v>66.651652173913206</v>
      </c>
      <c r="P1618" s="5">
        <f>_xlfn.IFNA(VLOOKUP(A1618,Sampling!$D$7:$E$14,2,FALSE),0)</f>
        <v>0</v>
      </c>
      <c r="Q1618">
        <f>_xlfn.IFNA(VLOOKUP(A1618,Refill!$D$6:$G$8,2,FALSE),0)</f>
        <v>0</v>
      </c>
    </row>
    <row r="1619" spans="1:17" x14ac:dyDescent="0.25">
      <c r="A1619" s="5">
        <f>ROUND((Online_RAW!B1619-General!$B$10)*24,3)</f>
        <v>26.95</v>
      </c>
      <c r="B1619" s="5">
        <f>General!$B$12+Online_ANA!K1619/1000+Online_ANA!L1619/1000+Online_ANA!M1619/1000/General!$B$22-SUM($P$2:P1619)/1000/General!$B$24+SUM($Q$2:Q1619)/1000/General!$B$24</f>
        <v>1.4115225002822844</v>
      </c>
      <c r="C1619" s="5">
        <f>Online_RAW!K1619</f>
        <v>44.695</v>
      </c>
      <c r="D1619" s="5">
        <f>Online_RAW!J1619</f>
        <v>3.528</v>
      </c>
      <c r="E1619" s="5">
        <f>(1-F1619/100-G1619/100)/(1-C1619/100-D1619/100-General!$B$17/100)</f>
        <v>0.96216979819185999</v>
      </c>
      <c r="F1619" s="5">
        <f>N1619*General!$B$14/(N1619+O1619)+O1619*100/(N1619+O1619)</f>
        <v>50.573094745929886</v>
      </c>
      <c r="G1619" s="5">
        <f>N1619*General!$B$15/(N1619+O1619)</f>
        <v>2.4963083461651572E-2</v>
      </c>
      <c r="H1619" s="5">
        <f>(N1619+O1619)*(1/General!$B$20)*((F1619/100)-E1619*(C1619/100))*1000/B1619</f>
        <v>430.83757434219353</v>
      </c>
      <c r="I1619" s="5">
        <f>(N1619+O1619)*(1/General!$B$20)*((D1619/100)*E1619-(G1619/100))*1000/B1619</f>
        <v>191.80266837197701</v>
      </c>
      <c r="J1619" s="5">
        <f t="shared" si="25"/>
        <v>0.44518556364268586</v>
      </c>
      <c r="K1619" s="5">
        <f>MAX(Online_RAW!$L$2-Online_RAW!L1619,0)</f>
        <v>0</v>
      </c>
      <c r="L1619" s="5">
        <f>0.0039*(Online_RAW!M1619)</f>
        <v>97.368699999999862</v>
      </c>
      <c r="M1619" s="10">
        <f>Online_RAW!$N$2-Online_RAW!N1619</f>
        <v>315.17764230768989</v>
      </c>
      <c r="N1619" s="5">
        <f>Online_RAW!C1619*60</f>
        <v>112.3893913043478</v>
      </c>
      <c r="O1619" s="5">
        <f>MAX(0, Online_RAW!D1619*60)</f>
        <v>67.699565217391196</v>
      </c>
      <c r="P1619" s="5">
        <f>_xlfn.IFNA(VLOOKUP(A1619,Sampling!$D$7:$E$14,2,FALSE),0)</f>
        <v>0</v>
      </c>
      <c r="Q1619">
        <f>_xlfn.IFNA(VLOOKUP(A1619,Refill!$D$6:$G$8,2,FALSE),0)</f>
        <v>0</v>
      </c>
    </row>
    <row r="1620" spans="1:17" x14ac:dyDescent="0.25">
      <c r="A1620" s="5">
        <f>ROUND((Online_RAW!B1620-General!$B$10)*24,3)</f>
        <v>26.966999999999999</v>
      </c>
      <c r="B1620" s="5">
        <f>General!$B$12+Online_ANA!K1620/1000+Online_ANA!L1620/1000+Online_ANA!M1620/1000/General!$B$22-SUM($P$2:P1620)/1000/General!$B$24+SUM($Q$2:Q1620)/1000/General!$B$24</f>
        <v>1.4124306543670373</v>
      </c>
      <c r="C1620" s="5">
        <f>Online_RAW!K1620</f>
        <v>44.813000000000002</v>
      </c>
      <c r="D1620" s="5">
        <f>Online_RAW!J1620</f>
        <v>3.5550000000000002</v>
      </c>
      <c r="E1620" s="5">
        <f>(1-F1620/100-G1620/100)/(1-C1620/100-D1620/100-General!$B$17/100)</f>
        <v>0.95664832411307943</v>
      </c>
      <c r="F1620" s="5">
        <f>N1620*General!$B$14/(N1620+O1620)+O1620*100/(N1620+O1620)</f>
        <v>50.995518362203043</v>
      </c>
      <c r="G1620" s="5">
        <f>N1620*General!$B$15/(N1620+O1620)</f>
        <v>2.4749738200907555E-2</v>
      </c>
      <c r="H1620" s="5">
        <f>(N1620+O1620)*(1/General!$B$20)*((F1620/100)-E1620*(C1620/100))*1000/B1620</f>
        <v>463.21563759138644</v>
      </c>
      <c r="I1620" s="5">
        <f>(N1620+O1620)*(1/General!$B$20)*((D1620/100)*E1620-(G1620/100))*1000/B1620</f>
        <v>192.47174562435558</v>
      </c>
      <c r="J1620" s="5">
        <f t="shared" si="25"/>
        <v>0.41551219346817364</v>
      </c>
      <c r="K1620" s="5">
        <f>MAX(Online_RAW!$L$2-Online_RAW!L1620,0)</f>
        <v>0</v>
      </c>
      <c r="L1620" s="5">
        <f>0.0039*(Online_RAW!M1620)</f>
        <v>97.526000000000124</v>
      </c>
      <c r="M1620" s="10">
        <f>Online_RAW!$N$2-Online_RAW!N1620</f>
        <v>315.99607326007026</v>
      </c>
      <c r="N1620" s="5">
        <f>Online_RAW!C1620*60</f>
        <v>111.672</v>
      </c>
      <c r="O1620" s="5">
        <f>MAX(0, Online_RAW!D1620*60)</f>
        <v>68.809909090909201</v>
      </c>
      <c r="P1620" s="5">
        <f>_xlfn.IFNA(VLOOKUP(A1620,Sampling!$D$7:$E$14,2,FALSE),0)</f>
        <v>0</v>
      </c>
      <c r="Q1620">
        <f>_xlfn.IFNA(VLOOKUP(A1620,Refill!$D$6:$G$8,2,FALSE),0)</f>
        <v>0</v>
      </c>
    </row>
    <row r="1621" spans="1:17" x14ac:dyDescent="0.25">
      <c r="A1621" s="5">
        <f>ROUND((Online_RAW!B1621-General!$B$10)*24,3)</f>
        <v>26.983000000000001</v>
      </c>
      <c r="B1621" s="5">
        <f>General!$B$12+Online_ANA!K1621/1000+Online_ANA!L1621/1000+Online_ANA!M1621/1000/General!$B$22-SUM($P$2:P1621)/1000/General!$B$24+SUM($Q$2:Q1621)/1000/General!$B$24</f>
        <v>1.4132469632953211</v>
      </c>
      <c r="C1621" s="5">
        <f>Online_RAW!K1621</f>
        <v>45.062857142857098</v>
      </c>
      <c r="D1621" s="5">
        <f>Online_RAW!J1621</f>
        <v>3.54666666666667</v>
      </c>
      <c r="E1621" s="5">
        <f>(1-F1621/100-G1621/100)/(1-C1621/100-D1621/100-General!$B$17/100)</f>
        <v>0.96189506189215457</v>
      </c>
      <c r="F1621" s="5">
        <f>N1621*General!$B$14/(N1621+O1621)+O1621*100/(N1621+O1621)</f>
        <v>50.95919123294663</v>
      </c>
      <c r="G1621" s="5">
        <f>N1621*General!$B$15/(N1621+O1621)</f>
        <v>2.4768085235885546E-2</v>
      </c>
      <c r="H1621" s="5">
        <f>(N1621+O1621)*(1/General!$B$20)*((F1621/100)-E1621*(C1621/100))*1000/B1621</f>
        <v>432.65385480623553</v>
      </c>
      <c r="I1621" s="5">
        <f>(N1621+O1621)*(1/General!$B$20)*((D1621/100)*E1621-(G1621/100))*1000/B1621</f>
        <v>192.46090623601458</v>
      </c>
      <c r="J1621" s="5">
        <f t="shared" si="25"/>
        <v>0.44483807112318091</v>
      </c>
      <c r="K1621" s="5">
        <f>MAX(Online_RAW!$L$2-Online_RAW!L1621,0)</f>
        <v>0</v>
      </c>
      <c r="L1621" s="5">
        <f>0.0039*(Online_RAW!M1621)</f>
        <v>97.593599999999995</v>
      </c>
      <c r="M1621" s="10">
        <f>Online_RAW!$N$2-Online_RAW!N1621</f>
        <v>316.81216599189975</v>
      </c>
      <c r="N1621" s="5">
        <f>Online_RAW!C1621*60</f>
        <v>111.4625217391302</v>
      </c>
      <c r="O1621" s="5">
        <f>MAX(0, Online_RAW!D1621*60)</f>
        <v>68.547391304347798</v>
      </c>
      <c r="P1621" s="5">
        <f>_xlfn.IFNA(VLOOKUP(A1621,Sampling!$D$7:$E$14,2,FALSE),0)</f>
        <v>0</v>
      </c>
      <c r="Q1621">
        <f>_xlfn.IFNA(VLOOKUP(A1621,Refill!$D$6:$G$8,2,FALSE),0)</f>
        <v>0</v>
      </c>
    </row>
    <row r="1622" spans="1:17" x14ac:dyDescent="0.25">
      <c r="A1622" s="5">
        <f>ROUND((Online_RAW!B1622-General!$B$10)*24,3)</f>
        <v>27</v>
      </c>
      <c r="B1622" s="5">
        <f>General!$B$12+Online_ANA!K1622/1000+Online_ANA!L1622/1000+Online_ANA!M1622/1000/General!$B$22-SUM($P$2:P1622)/1000/General!$B$24+SUM($Q$2:Q1622)/1000/General!$B$24</f>
        <v>1.4141599417573198</v>
      </c>
      <c r="C1622" s="5">
        <f>Online_RAW!K1622</f>
        <v>45.188000000000002</v>
      </c>
      <c r="D1622" s="5">
        <f>Online_RAW!J1622</f>
        <v>3.5649999999999999</v>
      </c>
      <c r="E1622" s="5">
        <f>(1-F1622/100-G1622/100)/(1-C1622/100-D1622/100-General!$B$17/100)</f>
        <v>0.9645469001526874</v>
      </c>
      <c r="F1622" s="5">
        <f>N1622*General!$B$14/(N1622+O1622)+O1622*100/(N1622+O1622)</f>
        <v>50.962450592885254</v>
      </c>
      <c r="G1622" s="5">
        <f>N1622*General!$B$15/(N1622+O1622)</f>
        <v>2.47664390945024E-2</v>
      </c>
      <c r="H1622" s="5">
        <f>(N1622+O1622)*(1/General!$B$20)*((F1622/100)-E1622*(C1622/100))*1000/B1622</f>
        <v>419.00678912505003</v>
      </c>
      <c r="I1622" s="5">
        <f>(N1622+O1622)*(1/General!$B$20)*((D1622/100)*E1622-(G1622/100))*1000/B1622</f>
        <v>193.91615010169443</v>
      </c>
      <c r="J1622" s="5">
        <f t="shared" si="25"/>
        <v>0.46279954199935724</v>
      </c>
      <c r="K1622" s="5">
        <f>MAX(Online_RAW!$L$2-Online_RAW!L1622,0)</f>
        <v>0</v>
      </c>
      <c r="L1622" s="5">
        <f>0.0039*(Online_RAW!M1622)</f>
        <v>97.758514285714227</v>
      </c>
      <c r="M1622" s="10">
        <f>Online_RAW!$N$2-Online_RAW!N1622</f>
        <v>317.62755594405007</v>
      </c>
      <c r="N1622" s="5">
        <f>Online_RAW!C1622*60</f>
        <v>111.47869565217421</v>
      </c>
      <c r="O1622" s="5">
        <f>MAX(0, Online_RAW!D1622*60)</f>
        <v>68.569304347825806</v>
      </c>
      <c r="P1622" s="5">
        <f>_xlfn.IFNA(VLOOKUP(A1622,Sampling!$D$7:$E$14,2,FALSE),0)</f>
        <v>0</v>
      </c>
      <c r="Q1622">
        <f>_xlfn.IFNA(VLOOKUP(A1622,Refill!$D$6:$G$8,2,FALSE),0)</f>
        <v>0</v>
      </c>
    </row>
    <row r="1623" spans="1:17" x14ac:dyDescent="0.25">
      <c r="A1623" s="5">
        <f>ROUND((Online_RAW!B1623-General!$B$10)*24,3)</f>
        <v>27.016999999999999</v>
      </c>
      <c r="B1623" s="5">
        <f>General!$B$12+Online_ANA!K1623/1000+Online_ANA!L1623/1000+Online_ANA!M1623/1000/General!$B$22-SUM($P$2:P1623)/1000/General!$B$24+SUM($Q$2:Q1623)/1000/General!$B$24</f>
        <v>1.4149008270188514</v>
      </c>
      <c r="C1623" s="5">
        <f>Online_RAW!K1623</f>
        <v>45.212000000000003</v>
      </c>
      <c r="D1623" s="5">
        <f>Online_RAW!J1623</f>
        <v>3.585</v>
      </c>
      <c r="E1623" s="5">
        <f>(1-F1623/100-G1623/100)/(1-C1623/100-D1623/100-General!$B$17/100)</f>
        <v>0.96335940991921365</v>
      </c>
      <c r="F1623" s="5">
        <f>N1623*General!$B$14/(N1623+O1623)+O1623*100/(N1623+O1623)</f>
        <v>51.065231810733039</v>
      </c>
      <c r="G1623" s="5">
        <f>N1623*General!$B$15/(N1623+O1623)</f>
        <v>2.4714529388518671E-2</v>
      </c>
      <c r="H1623" s="5">
        <f>(N1623+O1623)*(1/General!$B$20)*((F1623/100)-E1623*(C1623/100))*1000/B1623</f>
        <v>426.14767647216257</v>
      </c>
      <c r="I1623" s="5">
        <f>(N1623+O1623)*(1/General!$B$20)*((D1623/100)*E1623-(G1623/100))*1000/B1623</f>
        <v>194.57575635716765</v>
      </c>
      <c r="J1623" s="5">
        <f t="shared" si="25"/>
        <v>0.45659232022089413</v>
      </c>
      <c r="K1623" s="5">
        <f>MAX(Online_RAW!$L$2-Online_RAW!L1623,0)</f>
        <v>0</v>
      </c>
      <c r="L1623" s="5">
        <f>0.0039*(Online_RAW!M1623)</f>
        <v>97.758514285714227</v>
      </c>
      <c r="M1623" s="10">
        <f>Online_RAW!$N$2-Online_RAW!N1623</f>
        <v>318.43512087911949</v>
      </c>
      <c r="N1623" s="5">
        <f>Online_RAW!C1623*60</f>
        <v>111.1905714285714</v>
      </c>
      <c r="O1623" s="5">
        <f>MAX(0, Online_RAW!D1623*60)</f>
        <v>68.769272727273005</v>
      </c>
      <c r="P1623" s="5">
        <f>_xlfn.IFNA(VLOOKUP(A1623,Sampling!$D$7:$E$14,2,FALSE),0)</f>
        <v>0</v>
      </c>
      <c r="Q1623">
        <f>_xlfn.IFNA(VLOOKUP(A1623,Refill!$D$6:$G$8,2,FALSE),0)</f>
        <v>0</v>
      </c>
    </row>
    <row r="1624" spans="1:17" x14ac:dyDescent="0.25">
      <c r="A1624" s="5">
        <f>ROUND((Online_RAW!B1624-General!$B$10)*24,3)</f>
        <v>27.033000000000001</v>
      </c>
      <c r="B1624" s="5">
        <f>General!$B$12+Online_ANA!K1624/1000+Online_ANA!L1624/1000+Online_ANA!M1624/1000/General!$B$22-SUM($P$2:P1624)/1000/General!$B$24+SUM($Q$2:Q1624)/1000/General!$B$24</f>
        <v>1.4159277681721922</v>
      </c>
      <c r="C1624" s="5">
        <f>Online_RAW!K1624</f>
        <v>45.295000000000002</v>
      </c>
      <c r="D1624" s="5">
        <f>Online_RAW!J1624</f>
        <v>3.58</v>
      </c>
      <c r="E1624" s="5">
        <f>(1-F1624/100-G1624/100)/(1-C1624/100-D1624/100-General!$B$17/100)</f>
        <v>0.96250951482767244</v>
      </c>
      <c r="F1624" s="5">
        <f>N1624*General!$B$14/(N1624+O1624)+O1624*100/(N1624+O1624)</f>
        <v>51.183516728050549</v>
      </c>
      <c r="G1624" s="5">
        <f>N1624*General!$B$15/(N1624+O1624)</f>
        <v>2.4654789531287604E-2</v>
      </c>
      <c r="H1624" s="5">
        <f>(N1624+O1624)*(1/General!$B$20)*((F1624/100)-E1624*(C1624/100))*1000/B1624</f>
        <v>430.67994518090143</v>
      </c>
      <c r="I1624" s="5">
        <f>(N1624+O1624)*(1/General!$B$20)*((D1624/100)*E1624-(G1624/100))*1000/B1624</f>
        <v>194.21116132892934</v>
      </c>
      <c r="J1624" s="5">
        <f t="shared" si="25"/>
        <v>0.45094080535222858</v>
      </c>
      <c r="K1624" s="5">
        <f>MAX(Online_RAW!$L$2-Online_RAW!L1624,0)</f>
        <v>0</v>
      </c>
      <c r="L1624" s="5">
        <f>0.0039*(Online_RAW!M1624)</f>
        <v>97.987499999999997</v>
      </c>
      <c r="M1624" s="10">
        <f>Online_RAW!$N$2-Online_RAW!N1624</f>
        <v>319.30489230768944</v>
      </c>
      <c r="N1624" s="5">
        <f>Online_RAW!C1624*60</f>
        <v>111.04690909090921</v>
      </c>
      <c r="O1624" s="5">
        <f>MAX(0, Online_RAW!D1624*60)</f>
        <v>69.115909090909213</v>
      </c>
      <c r="P1624" s="5">
        <f>_xlfn.IFNA(VLOOKUP(A1624,Sampling!$D$7:$E$14,2,FALSE),0)</f>
        <v>0</v>
      </c>
      <c r="Q1624">
        <f>_xlfn.IFNA(VLOOKUP(A1624,Refill!$D$6:$G$8,2,FALSE),0)</f>
        <v>0</v>
      </c>
    </row>
    <row r="1625" spans="1:17" x14ac:dyDescent="0.25">
      <c r="A1625" s="5">
        <f>ROUND((Online_RAW!B1625-General!$B$10)*24,3)</f>
        <v>27.05</v>
      </c>
      <c r="B1625" s="5">
        <f>General!$B$12+Online_ANA!K1625/1000+Online_ANA!L1625/1000+Online_ANA!M1625/1000/General!$B$22-SUM($P$2:P1625)/1000/General!$B$24+SUM($Q$2:Q1625)/1000/General!$B$24</f>
        <v>1.4166718048694404</v>
      </c>
      <c r="C1625" s="5">
        <f>Online_RAW!K1625</f>
        <v>45.353333333333303</v>
      </c>
      <c r="D1625" s="5">
        <f>Online_RAW!J1625</f>
        <v>3.6</v>
      </c>
      <c r="E1625" s="5">
        <f>(1-F1625/100-G1625/100)/(1-C1625/100-D1625/100-General!$B$17/100)</f>
        <v>0.96549394667199429</v>
      </c>
      <c r="F1625" s="5">
        <f>N1625*General!$B$14/(N1625+O1625)+O1625*100/(N1625+O1625)</f>
        <v>51.107821119762207</v>
      </c>
      <c r="G1625" s="5">
        <f>N1625*General!$B$15/(N1625+O1625)</f>
        <v>2.4693019636483727E-2</v>
      </c>
      <c r="H1625" s="5">
        <f>(N1625+O1625)*(1/General!$B$20)*((F1625/100)-E1625*(C1625/100))*1000/B1625</f>
        <v>414.97411248959048</v>
      </c>
      <c r="I1625" s="5">
        <f>(N1625+O1625)*(1/General!$B$20)*((D1625/100)*E1625-(G1625/100))*1000/B1625</f>
        <v>195.65821998422163</v>
      </c>
      <c r="J1625" s="5">
        <f t="shared" si="25"/>
        <v>0.47149500196624838</v>
      </c>
      <c r="K1625" s="5">
        <f>MAX(Online_RAW!$L$2-Online_RAW!L1625,0)</f>
        <v>0</v>
      </c>
      <c r="L1625" s="5">
        <f>0.0039*(Online_RAW!M1625)</f>
        <v>97.987499999999997</v>
      </c>
      <c r="M1625" s="10">
        <f>Online_RAW!$N$2-Online_RAW!N1625</f>
        <v>320.11589230769005</v>
      </c>
      <c r="N1625" s="5">
        <f>Online_RAW!C1625*60</f>
        <v>111.13356521739119</v>
      </c>
      <c r="O1625" s="5">
        <f>MAX(0, Online_RAW!D1625*60)</f>
        <v>68.890695652174202</v>
      </c>
      <c r="P1625" s="5">
        <f>_xlfn.IFNA(VLOOKUP(A1625,Sampling!$D$7:$E$14,2,FALSE),0)</f>
        <v>0</v>
      </c>
      <c r="Q1625">
        <f>_xlfn.IFNA(VLOOKUP(A1625,Refill!$D$6:$G$8,2,FALSE),0)</f>
        <v>0</v>
      </c>
    </row>
    <row r="1626" spans="1:17" x14ac:dyDescent="0.25">
      <c r="A1626" s="5">
        <f>ROUND((Online_RAW!B1626-General!$B$10)*24,3)</f>
        <v>27.067</v>
      </c>
      <c r="B1626" s="5">
        <f>General!$B$12+Online_ANA!K1626/1000+Online_ANA!L1626/1000+Online_ANA!M1626/1000/General!$B$22-SUM($P$2:P1626)/1000/General!$B$24+SUM($Q$2:Q1626)/1000/General!$B$24</f>
        <v>1.4176556067043029</v>
      </c>
      <c r="C1626" s="5">
        <f>Online_RAW!K1626</f>
        <v>45.336666666666702</v>
      </c>
      <c r="D1626" s="5">
        <f>Online_RAW!J1626</f>
        <v>3.6150000000000002</v>
      </c>
      <c r="E1626" s="5">
        <f>(1-F1626/100-G1626/100)/(1-C1626/100-D1626/100-General!$B$17/100)</f>
        <v>0.96407750323318686</v>
      </c>
      <c r="F1626" s="5">
        <f>N1626*General!$B$14/(N1626+O1626)+O1626*100/(N1626+O1626)</f>
        <v>51.177941570185197</v>
      </c>
      <c r="G1626" s="5">
        <f>N1626*General!$B$15/(N1626+O1626)</f>
        <v>2.4657605267583236E-2</v>
      </c>
      <c r="H1626" s="5">
        <f>(N1626+O1626)*(1/General!$B$20)*((F1626/100)-E1626*(C1626/100))*1000/B1626</f>
        <v>422.43542015365358</v>
      </c>
      <c r="I1626" s="5">
        <f>(N1626+O1626)*(1/General!$B$20)*((D1626/100)*E1626-(G1626/100))*1000/B1626</f>
        <v>195.69660823157926</v>
      </c>
      <c r="J1626" s="5">
        <f t="shared" si="25"/>
        <v>0.46325804820154048</v>
      </c>
      <c r="K1626" s="5">
        <f>MAX(Online_RAW!$L$2-Online_RAW!L1626,0)</f>
        <v>0</v>
      </c>
      <c r="L1626" s="5">
        <f>0.0039*(Online_RAW!M1626)</f>
        <v>98.224100000000135</v>
      </c>
      <c r="M1626" s="10">
        <f>Online_RAW!$N$2-Online_RAW!N1626</f>
        <v>320.9303423076899</v>
      </c>
      <c r="N1626" s="5">
        <f>Online_RAW!C1626*60</f>
        <v>110.7714</v>
      </c>
      <c r="O1626" s="5">
        <f>MAX(0, Online_RAW!D1626*60)</f>
        <v>68.923909090909206</v>
      </c>
      <c r="P1626" s="5">
        <f>_xlfn.IFNA(VLOOKUP(A1626,Sampling!$D$7:$E$14,2,FALSE),0)</f>
        <v>0</v>
      </c>
      <c r="Q1626">
        <f>_xlfn.IFNA(VLOOKUP(A1626,Refill!$D$6:$G$8,2,FALSE),0)</f>
        <v>0</v>
      </c>
    </row>
    <row r="1627" spans="1:17" x14ac:dyDescent="0.25">
      <c r="A1627" s="5">
        <f>ROUND((Online_RAW!B1627-General!$B$10)*24,3)</f>
        <v>27.082999999999998</v>
      </c>
      <c r="B1627" s="5">
        <f>General!$B$12+Online_ANA!K1627/1000+Online_ANA!L1627/1000+Online_ANA!M1627/1000/General!$B$22-SUM($P$2:P1627)/1000/General!$B$24+SUM($Q$2:Q1627)/1000/General!$B$24</f>
        <v>1.4185332589495963</v>
      </c>
      <c r="C1627" s="5">
        <f>Online_RAW!K1627</f>
        <v>45.435833333333299</v>
      </c>
      <c r="D1627" s="5">
        <f>Online_RAW!J1627</f>
        <v>3.6150000000000002</v>
      </c>
      <c r="E1627" s="5">
        <f>(1-F1627/100-G1627/100)/(1-C1627/100-D1627/100-General!$B$17/100)</f>
        <v>0.96338371381729382</v>
      </c>
      <c r="F1627" s="5">
        <f>N1627*General!$B$14/(N1627+O1627)+O1627*100/(N1627+O1627)</f>
        <v>51.308659737103795</v>
      </c>
      <c r="G1627" s="5">
        <f>N1627*General!$B$15/(N1627+O1627)</f>
        <v>2.4591585991361718E-2</v>
      </c>
      <c r="H1627" s="5">
        <f>(N1627+O1627)*(1/General!$B$20)*((F1627/100)-E1627*(C1627/100))*1000/B1627</f>
        <v>427.76523465757532</v>
      </c>
      <c r="I1627" s="5">
        <f>(N1627+O1627)*(1/General!$B$20)*((D1627/100)*E1627-(G1627/100))*1000/B1627</f>
        <v>196.274930459823</v>
      </c>
      <c r="J1627" s="5">
        <f t="shared" si="25"/>
        <v>0.45883796661722742</v>
      </c>
      <c r="K1627" s="5">
        <f>MAX(Online_RAW!$L$2-Online_RAW!L1627,0)</f>
        <v>0</v>
      </c>
      <c r="L1627" s="5">
        <f>0.0039*(Online_RAW!M1627)</f>
        <v>98.400899999999993</v>
      </c>
      <c r="M1627" s="10">
        <f>Online_RAW!$N$2-Online_RAW!N1627</f>
        <v>321.6942712550599</v>
      </c>
      <c r="N1627" s="5">
        <f>Online_RAW!C1627*60</f>
        <v>110.9481818181816</v>
      </c>
      <c r="O1627" s="5">
        <f>MAX(0, Online_RAW!D1627*60)</f>
        <v>69.517090909090797</v>
      </c>
      <c r="P1627" s="5">
        <f>_xlfn.IFNA(VLOOKUP(A1627,Sampling!$D$7:$E$14,2,FALSE),0)</f>
        <v>0</v>
      </c>
      <c r="Q1627">
        <f>_xlfn.IFNA(VLOOKUP(A1627,Refill!$D$6:$G$8,2,FALSE),0)</f>
        <v>0</v>
      </c>
    </row>
    <row r="1628" spans="1:17" x14ac:dyDescent="0.25">
      <c r="A1628" s="5">
        <f>ROUND((Online_RAW!B1628-General!$B$10)*24,3)</f>
        <v>27.1</v>
      </c>
      <c r="B1628" s="5">
        <f>General!$B$12+Online_ANA!K1628/1000+Online_ANA!L1628/1000+Online_ANA!M1628/1000/General!$B$22-SUM($P$2:P1628)/1000/General!$B$24+SUM($Q$2:Q1628)/1000/General!$B$24</f>
        <v>1.419409856245587</v>
      </c>
      <c r="C1628" s="5">
        <f>Online_RAW!K1628</f>
        <v>45.493000000000002</v>
      </c>
      <c r="D1628" s="5">
        <f>Online_RAW!J1628</f>
        <v>3.6080000000000001</v>
      </c>
      <c r="E1628" s="5">
        <f>(1-F1628/100-G1628/100)/(1-C1628/100-D1628/100-General!$B$17/100)</f>
        <v>0.97158620039626808</v>
      </c>
      <c r="F1628" s="5">
        <f>N1628*General!$B$14/(N1628+O1628)+O1628*100/(N1628+O1628)</f>
        <v>50.942855525608692</v>
      </c>
      <c r="G1628" s="5">
        <f>N1628*General!$B$15/(N1628+O1628)</f>
        <v>2.4776335593126926E-2</v>
      </c>
      <c r="H1628" s="5">
        <f>(N1628+O1628)*(1/General!$B$20)*((F1628/100)-E1628*(C1628/100))*1000/B1628</f>
        <v>380.9219859312779</v>
      </c>
      <c r="I1628" s="5">
        <f>(N1628+O1628)*(1/General!$B$20)*((D1628/100)*E1628-(G1628/100))*1000/B1628</f>
        <v>196.64527179738502</v>
      </c>
      <c r="J1628" s="5">
        <f t="shared" si="25"/>
        <v>0.51623502727632475</v>
      </c>
      <c r="K1628" s="5">
        <f>MAX(Online_RAW!$L$2-Online_RAW!L1628,0)</f>
        <v>0</v>
      </c>
      <c r="L1628" s="5">
        <f>0.0039*(Online_RAW!M1628)</f>
        <v>98.478899999999996</v>
      </c>
      <c r="M1628" s="10">
        <f>Online_RAW!$N$2-Online_RAW!N1628</f>
        <v>322.56474230768981</v>
      </c>
      <c r="N1628" s="5">
        <f>Online_RAW!C1628*60</f>
        <v>111.33208695652201</v>
      </c>
      <c r="O1628" s="5">
        <f>MAX(0, Online_RAW!D1628*60)</f>
        <v>68.4073043478258</v>
      </c>
      <c r="P1628" s="5">
        <f>_xlfn.IFNA(VLOOKUP(A1628,Sampling!$D$7:$E$14,2,FALSE),0)</f>
        <v>0</v>
      </c>
      <c r="Q1628">
        <f>_xlfn.IFNA(VLOOKUP(A1628,Refill!$D$6:$G$8,2,FALSE),0)</f>
        <v>0</v>
      </c>
    </row>
    <row r="1629" spans="1:17" x14ac:dyDescent="0.25">
      <c r="A1629" s="5">
        <f>ROUND((Online_RAW!B1629-General!$B$10)*24,3)</f>
        <v>27.117000000000001</v>
      </c>
      <c r="B1629" s="5">
        <f>General!$B$12+Online_ANA!K1629/1000+Online_ANA!L1629/1000+Online_ANA!M1629/1000/General!$B$22-SUM($P$2:P1629)/1000/General!$B$24+SUM($Q$2:Q1629)/1000/General!$B$24</f>
        <v>1.4202852562455872</v>
      </c>
      <c r="C1629" s="5">
        <f>Online_RAW!K1629</f>
        <v>45.345999999999997</v>
      </c>
      <c r="D1629" s="5">
        <f>Online_RAW!J1629</f>
        <v>3.64</v>
      </c>
      <c r="E1629" s="5">
        <f>(1-F1629/100-G1629/100)/(1-C1629/100-D1629/100-General!$B$17/100)</f>
        <v>0.95217716194496504</v>
      </c>
      <c r="F1629" s="5">
        <f>N1629*General!$B$14/(N1629+O1629)+O1629*100/(N1629+O1629)</f>
        <v>51.813297275525713</v>
      </c>
      <c r="G1629" s="5">
        <f>N1629*General!$B$15/(N1629+O1629)</f>
        <v>2.4336718547714287E-2</v>
      </c>
      <c r="H1629" s="5">
        <f>(N1629+O1629)*(1/General!$B$20)*((F1629/100)-E1629*(C1629/100))*1000/B1629</f>
        <v>488.6081185021834</v>
      </c>
      <c r="I1629" s="5">
        <f>(N1629+O1629)*(1/General!$B$20)*((D1629/100)*E1629-(G1629/100))*1000/B1629</f>
        <v>194.72127093313077</v>
      </c>
      <c r="J1629" s="5">
        <f t="shared" si="25"/>
        <v>0.39852238135142781</v>
      </c>
      <c r="K1629" s="5">
        <f>MAX(Online_RAW!$L$2-Online_RAW!L1629,0)</f>
        <v>0</v>
      </c>
      <c r="L1629" s="5">
        <f>0.0039*(Online_RAW!M1629)</f>
        <v>98.619299999999996</v>
      </c>
      <c r="M1629" s="10">
        <f>Online_RAW!$N$2-Online_RAW!N1629</f>
        <v>323.36589230769005</v>
      </c>
      <c r="N1629" s="5">
        <f>Online_RAW!C1629*60</f>
        <v>109.58509090909079</v>
      </c>
      <c r="O1629" s="5">
        <f>MAX(0, Online_RAW!D1629*60)</f>
        <v>70.529727272727001</v>
      </c>
      <c r="P1629" s="5">
        <f>_xlfn.IFNA(VLOOKUP(A1629,Sampling!$D$7:$E$14,2,FALSE),0)</f>
        <v>0</v>
      </c>
      <c r="Q1629">
        <f>_xlfn.IFNA(VLOOKUP(A1629,Refill!$D$6:$G$8,2,FALSE),0)</f>
        <v>0</v>
      </c>
    </row>
    <row r="1630" spans="1:17" x14ac:dyDescent="0.25">
      <c r="A1630" s="5">
        <f>ROUND((Online_RAW!B1630-General!$B$10)*24,3)</f>
        <v>27.132999999999999</v>
      </c>
      <c r="B1630" s="5">
        <f>General!$B$12+Online_ANA!K1630/1000+Online_ANA!L1630/1000+Online_ANA!M1630/1000/General!$B$22-SUM($P$2:P1630)/1000/General!$B$24+SUM($Q$2:Q1630)/1000/General!$B$24</f>
        <v>1.4211265985823396</v>
      </c>
      <c r="C1630" s="5">
        <f>Online_RAW!K1630</f>
        <v>45.557499999999997</v>
      </c>
      <c r="D1630" s="5">
        <f>Online_RAW!J1630</f>
        <v>3.66</v>
      </c>
      <c r="E1630" s="5">
        <f>(1-F1630/100-G1630/100)/(1-C1630/100-D1630/100-General!$B$17/100)</f>
        <v>0.96723456684721576</v>
      </c>
      <c r="F1630" s="5">
        <f>N1630*General!$B$14/(N1630+O1630)+O1630*100/(N1630+O1630)</f>
        <v>51.275317140203384</v>
      </c>
      <c r="G1630" s="5">
        <f>N1630*General!$B$15/(N1630+O1630)</f>
        <v>2.4608425686765967E-2</v>
      </c>
      <c r="H1630" s="5">
        <f>(N1630+O1630)*(1/General!$B$20)*((F1630/100)-E1630*(C1630/100))*1000/B1630</f>
        <v>406.6499873352501</v>
      </c>
      <c r="I1630" s="5">
        <f>(N1630+O1630)*(1/General!$B$20)*((D1630/100)*E1630-(G1630/100))*1000/B1630</f>
        <v>198.26090344207745</v>
      </c>
      <c r="J1630" s="5">
        <f t="shared" si="25"/>
        <v>0.48754680835297143</v>
      </c>
      <c r="K1630" s="5">
        <f>MAX(Online_RAW!$L$2-Online_RAW!L1630,0)</f>
        <v>0</v>
      </c>
      <c r="L1630" s="5">
        <f>0.0039*(Online_RAW!M1630)</f>
        <v>98.699249999999992</v>
      </c>
      <c r="M1630" s="10">
        <f>Online_RAW!$N$2-Online_RAW!N1630</f>
        <v>324.19580995475008</v>
      </c>
      <c r="N1630" s="5">
        <f>Online_RAW!C1630*60</f>
        <v>110.5171428571428</v>
      </c>
      <c r="O1630" s="5">
        <f>MAX(0, Online_RAW!D1630*60)</f>
        <v>69.124000000000194</v>
      </c>
      <c r="P1630" s="5">
        <f>_xlfn.IFNA(VLOOKUP(A1630,Sampling!$D$7:$E$14,2,FALSE),0)</f>
        <v>0</v>
      </c>
      <c r="Q1630">
        <f>_xlfn.IFNA(VLOOKUP(A1630,Refill!$D$6:$G$8,2,FALSE),0)</f>
        <v>0</v>
      </c>
    </row>
    <row r="1631" spans="1:17" x14ac:dyDescent="0.25">
      <c r="A1631" s="5">
        <f>ROUND((Online_RAW!B1631-General!$B$10)*24,3)</f>
        <v>27.15</v>
      </c>
      <c r="B1631" s="5">
        <f>General!$B$12+Online_ANA!K1631/1000+Online_ANA!L1631/1000+Online_ANA!M1631/1000/General!$B$22-SUM($P$2:P1631)/1000/General!$B$24+SUM($Q$2:Q1631)/1000/General!$B$24</f>
        <v>1.4220101117771557</v>
      </c>
      <c r="C1631" s="5">
        <f>Online_RAW!K1631</f>
        <v>45.697272727272697</v>
      </c>
      <c r="D1631" s="5">
        <f>Online_RAW!J1631</f>
        <v>3.6749999999999998</v>
      </c>
      <c r="E1631" s="5">
        <f>(1-F1631/100-G1631/100)/(1-C1631/100-D1631/100-General!$B$17/100)</f>
        <v>0.96814135497032827</v>
      </c>
      <c r="F1631" s="5">
        <f>N1631*General!$B$14/(N1631+O1631)+O1631*100/(N1631+O1631)</f>
        <v>51.379555055893206</v>
      </c>
      <c r="G1631" s="5">
        <f>N1631*General!$B$15/(N1631+O1631)</f>
        <v>2.455578027480141E-2</v>
      </c>
      <c r="H1631" s="5">
        <f>(N1631+O1631)*(1/General!$B$20)*((F1631/100)-E1631*(C1631/100))*1000/B1631</f>
        <v>403.26338494135933</v>
      </c>
      <c r="I1631" s="5">
        <f>(N1631+O1631)*(1/General!$B$20)*((D1631/100)*E1631-(G1631/100))*1000/B1631</f>
        <v>199.61461949549374</v>
      </c>
      <c r="J1631" s="5">
        <f t="shared" si="25"/>
        <v>0.49499812516953595</v>
      </c>
      <c r="K1631" s="5">
        <f>MAX(Online_RAW!$L$2-Online_RAW!L1631,0)</f>
        <v>0</v>
      </c>
      <c r="L1631" s="5">
        <f>0.0039*(Online_RAW!M1631)</f>
        <v>98.823399999999864</v>
      </c>
      <c r="M1631" s="10">
        <f>Online_RAW!$N$2-Online_RAW!N1631</f>
        <v>325.02351583709969</v>
      </c>
      <c r="N1631" s="5">
        <f>Online_RAW!C1631*60</f>
        <v>110.540086956522</v>
      </c>
      <c r="O1631" s="5">
        <f>MAX(0, Online_RAW!D1631*60)</f>
        <v>69.523565217391194</v>
      </c>
      <c r="P1631" s="5">
        <f>_xlfn.IFNA(VLOOKUP(A1631,Sampling!$D$7:$E$14,2,FALSE),0)</f>
        <v>0</v>
      </c>
      <c r="Q1631">
        <f>_xlfn.IFNA(VLOOKUP(A1631,Refill!$D$6:$G$8,2,FALSE),0)</f>
        <v>0</v>
      </c>
    </row>
    <row r="1632" spans="1:17" x14ac:dyDescent="0.25">
      <c r="A1632" s="5">
        <f>ROUND((Online_RAW!B1632-General!$B$10)*24,3)</f>
        <v>27.167000000000002</v>
      </c>
      <c r="B1632" s="5">
        <f>General!$B$12+Online_ANA!K1632/1000+Online_ANA!L1632/1000+Online_ANA!M1632/1000/General!$B$22-SUM($P$2:P1632)/1000/General!$B$24+SUM($Q$2:Q1632)/1000/General!$B$24</f>
        <v>1.423021781750174</v>
      </c>
      <c r="C1632" s="5">
        <f>Online_RAW!K1632</f>
        <v>45.525454545454501</v>
      </c>
      <c r="D1632" s="5">
        <f>Online_RAW!J1632</f>
        <v>3.68</v>
      </c>
      <c r="E1632" s="5">
        <f>(1-F1632/100-G1632/100)/(1-C1632/100-D1632/100-General!$B$17/100)</f>
        <v>0.96115586141751475</v>
      </c>
      <c r="F1632" s="5">
        <f>N1632*General!$B$14/(N1632+O1632)+O1632*100/(N1632+O1632)</f>
        <v>51.569950034859431</v>
      </c>
      <c r="G1632" s="5">
        <f>N1632*General!$B$15/(N1632+O1632)</f>
        <v>2.4459621194515439E-2</v>
      </c>
      <c r="H1632" s="5">
        <f>(N1632+O1632)*(1/General!$B$20)*((F1632/100)-E1632*(C1632/100))*1000/B1632</f>
        <v>439.94225807598843</v>
      </c>
      <c r="I1632" s="5">
        <f>(N1632+O1632)*(1/General!$B$20)*((D1632/100)*E1632-(G1632/100))*1000/B1632</f>
        <v>197.79339120688743</v>
      </c>
      <c r="J1632" s="5">
        <f t="shared" si="25"/>
        <v>0.44958943492244346</v>
      </c>
      <c r="K1632" s="5">
        <f>MAX(Online_RAW!$L$2-Online_RAW!L1632,0)</f>
        <v>0</v>
      </c>
      <c r="L1632" s="5">
        <f>0.0039*(Online_RAW!M1632)</f>
        <v>99.059219999999996</v>
      </c>
      <c r="M1632" s="10">
        <f>Online_RAW!$N$2-Online_RAW!N1632</f>
        <v>325.86919230768945</v>
      </c>
      <c r="N1632" s="5">
        <f>Online_RAW!C1632*60</f>
        <v>109.8258260869566</v>
      </c>
      <c r="O1632" s="5">
        <f>MAX(0, Online_RAW!D1632*60)</f>
        <v>69.777652173913197</v>
      </c>
      <c r="P1632" s="5">
        <f>_xlfn.IFNA(VLOOKUP(A1632,Sampling!$D$7:$E$14,2,FALSE),0)</f>
        <v>0</v>
      </c>
      <c r="Q1632">
        <f>_xlfn.IFNA(VLOOKUP(A1632,Refill!$D$6:$G$8,2,FALSE),0)</f>
        <v>0</v>
      </c>
    </row>
    <row r="1633" spans="1:17" x14ac:dyDescent="0.25">
      <c r="A1633" s="5">
        <f>ROUND((Online_RAW!B1633-General!$B$10)*24,3)</f>
        <v>27.183</v>
      </c>
      <c r="B1633" s="5">
        <f>General!$B$12+Online_ANA!K1633/1000+Online_ANA!L1633/1000+Online_ANA!M1633/1000/General!$B$22-SUM($P$2:P1633)/1000/General!$B$24+SUM($Q$2:Q1633)/1000/General!$B$24</f>
        <v>1.4237864147776969</v>
      </c>
      <c r="C1633" s="5">
        <f>Online_RAW!K1633</f>
        <v>45.682857142857102</v>
      </c>
      <c r="D1633" s="5">
        <f>Online_RAW!J1633</f>
        <v>3.68333333333333</v>
      </c>
      <c r="E1633" s="5">
        <f>(1-F1633/100-G1633/100)/(1-C1633/100-D1633/100-General!$B$17/100)</f>
        <v>0.96393848682981353</v>
      </c>
      <c r="F1633" s="5">
        <f>N1633*General!$B$14/(N1633+O1633)+O1633*100/(N1633+O1633)</f>
        <v>51.584758891555857</v>
      </c>
      <c r="G1633" s="5">
        <f>N1633*General!$B$15/(N1633+O1633)</f>
        <v>2.4452141973961696E-2</v>
      </c>
      <c r="H1633" s="5">
        <f>(N1633+O1633)*(1/General!$B$20)*((F1633/100)-E1633*(C1633/100))*1000/B1633</f>
        <v>425.77787083927751</v>
      </c>
      <c r="I1633" s="5">
        <f>(N1633+O1633)*(1/General!$B$20)*((D1633/100)*E1633-(G1633/100))*1000/B1633</f>
        <v>198.8683826335363</v>
      </c>
      <c r="J1633" s="5">
        <f t="shared" si="25"/>
        <v>0.46707073395227033</v>
      </c>
      <c r="K1633" s="5">
        <f>MAX(Online_RAW!$L$2-Online_RAW!L1633,0)</f>
        <v>0</v>
      </c>
      <c r="L1633" s="5">
        <f>0.0039*(Online_RAW!M1633)</f>
        <v>99.059219999999996</v>
      </c>
      <c r="M1633" s="10">
        <f>Online_RAW!$N$2-Online_RAW!N1633</f>
        <v>326.70264230768953</v>
      </c>
      <c r="N1633" s="5">
        <f>Online_RAW!C1633*60</f>
        <v>110.0266363636362</v>
      </c>
      <c r="O1633" s="5">
        <f>MAX(0, Online_RAW!D1633*60)</f>
        <v>69.960272727273008</v>
      </c>
      <c r="P1633" s="5">
        <f>_xlfn.IFNA(VLOOKUP(A1633,Sampling!$D$7:$E$14,2,FALSE),0)</f>
        <v>0</v>
      </c>
      <c r="Q1633">
        <f>_xlfn.IFNA(VLOOKUP(A1633,Refill!$D$6:$G$8,2,FALSE),0)</f>
        <v>0</v>
      </c>
    </row>
    <row r="1634" spans="1:17" x14ac:dyDescent="0.25">
      <c r="A1634" s="5">
        <f>ROUND((Online_RAW!B1634-General!$B$10)*24,3)</f>
        <v>27.2</v>
      </c>
      <c r="B1634" s="5">
        <f>General!$B$12+Online_ANA!K1634/1000+Online_ANA!L1634/1000+Online_ANA!M1634/1000/General!$B$22-SUM($P$2:P1634)/1000/General!$B$24+SUM($Q$2:Q1634)/1000/General!$B$24</f>
        <v>1.4247594995687245</v>
      </c>
      <c r="C1634" s="5">
        <f>Online_RAW!K1634</f>
        <v>45.807499999999997</v>
      </c>
      <c r="D1634" s="5">
        <f>Online_RAW!J1634</f>
        <v>3.6666666666666701</v>
      </c>
      <c r="E1634" s="5">
        <f>(1-F1634/100-G1634/100)/(1-C1634/100-D1634/100-General!$B$17/100)</f>
        <v>0.96637812056787931</v>
      </c>
      <c r="F1634" s="5">
        <f>N1634*General!$B$14/(N1634+O1634)+O1634*100/(N1634+O1634)</f>
        <v>51.566623220895714</v>
      </c>
      <c r="G1634" s="5">
        <f>N1634*General!$B$15/(N1634+O1634)</f>
        <v>2.4461301403588022E-2</v>
      </c>
      <c r="H1634" s="5">
        <f>(N1634+O1634)*(1/General!$B$20)*((F1634/100)-E1634*(C1634/100))*1000/B1634</f>
        <v>411.73227707111425</v>
      </c>
      <c r="I1634" s="5">
        <f>(N1634+O1634)*(1/General!$B$20)*((D1634/100)*E1634-(G1634/100))*1000/B1634</f>
        <v>198.49348627064097</v>
      </c>
      <c r="J1634" s="5">
        <f t="shared" si="25"/>
        <v>0.48209357712404277</v>
      </c>
      <c r="K1634" s="5">
        <f>MAX(Online_RAW!$L$2-Online_RAW!L1634,0)</f>
        <v>0</v>
      </c>
      <c r="L1634" s="5">
        <f>0.0039*(Online_RAW!M1634)</f>
        <v>99.215999999999994</v>
      </c>
      <c r="M1634" s="10">
        <f>Online_RAW!$N$2-Online_RAW!N1634</f>
        <v>327.59241452990955</v>
      </c>
      <c r="N1634" s="5">
        <f>Online_RAW!C1634*60</f>
        <v>110.1581739130434</v>
      </c>
      <c r="O1634" s="5">
        <f>MAX(0, Online_RAW!D1634*60)</f>
        <v>69.976434782608806</v>
      </c>
      <c r="P1634" s="5">
        <f>_xlfn.IFNA(VLOOKUP(A1634,Sampling!$D$7:$E$14,2,FALSE),0)</f>
        <v>0</v>
      </c>
      <c r="Q1634">
        <f>_xlfn.IFNA(VLOOKUP(A1634,Refill!$D$6:$G$8,2,FALSE),0)</f>
        <v>0</v>
      </c>
    </row>
    <row r="1635" spans="1:17" x14ac:dyDescent="0.25">
      <c r="A1635" s="5">
        <f>ROUND((Online_RAW!B1635-General!$B$10)*24,3)</f>
        <v>27.216999999999999</v>
      </c>
      <c r="B1635" s="5">
        <f>General!$B$12+Online_ANA!K1635/1000+Online_ANA!L1635/1000+Online_ANA!M1635/1000/General!$B$22-SUM($P$2:P1635)/1000/General!$B$24+SUM($Q$2:Q1635)/1000/General!$B$24</f>
        <v>1.4255962791813672</v>
      </c>
      <c r="C1635" s="5">
        <f>Online_RAW!K1635</f>
        <v>45.731428571428602</v>
      </c>
      <c r="D1635" s="5">
        <f>Online_RAW!J1635</f>
        <v>3.6850000000000001</v>
      </c>
      <c r="E1635" s="5">
        <f>(1-F1635/100-G1635/100)/(1-C1635/100-D1635/100-General!$B$17/100)</f>
        <v>0.95738689795560727</v>
      </c>
      <c r="F1635" s="5">
        <f>N1635*General!$B$14/(N1635+O1635)+O1635*100/(N1635+O1635)</f>
        <v>51.961943764151371</v>
      </c>
      <c r="G1635" s="5">
        <f>N1635*General!$B$15/(N1635+O1635)</f>
        <v>2.4261644563559913E-2</v>
      </c>
      <c r="H1635" s="5">
        <f>(N1635+O1635)*(1/General!$B$20)*((F1635/100)-E1635*(C1635/100))*1000/B1635</f>
        <v>462.43373926834187</v>
      </c>
      <c r="I1635" s="5">
        <f>(N1635+O1635)*(1/General!$B$20)*((D1635/100)*E1635-(G1635/100))*1000/B1635</f>
        <v>198.09012903711724</v>
      </c>
      <c r="J1635" s="5">
        <f t="shared" si="25"/>
        <v>0.42836435194052558</v>
      </c>
      <c r="K1635" s="5">
        <f>MAX(Online_RAW!$L$2-Online_RAW!L1635,0)</f>
        <v>0</v>
      </c>
      <c r="L1635" s="5">
        <f>0.0039*(Online_RAW!M1635)</f>
        <v>99.327800000000124</v>
      </c>
      <c r="M1635" s="10">
        <f>Online_RAW!$N$2-Online_RAW!N1635</f>
        <v>328.38264230768982</v>
      </c>
      <c r="N1635" s="5">
        <f>Online_RAW!C1635*60</f>
        <v>109.5748695652176</v>
      </c>
      <c r="O1635" s="5">
        <f>MAX(0, Online_RAW!D1635*60)</f>
        <v>71.080434782608805</v>
      </c>
      <c r="P1635" s="5">
        <f>_xlfn.IFNA(VLOOKUP(A1635,Sampling!$D$7:$E$14,2,FALSE),0)</f>
        <v>0</v>
      </c>
      <c r="Q1635">
        <f>_xlfn.IFNA(VLOOKUP(A1635,Refill!$D$6:$G$8,2,FALSE),0)</f>
        <v>0</v>
      </c>
    </row>
    <row r="1636" spans="1:17" x14ac:dyDescent="0.25">
      <c r="A1636" s="5">
        <f>ROUND((Online_RAW!B1636-General!$B$10)*24,3)</f>
        <v>27.233000000000001</v>
      </c>
      <c r="B1636" s="5">
        <f>General!$B$12+Online_ANA!K1636/1000+Online_ANA!L1636/1000+Online_ANA!M1636/1000/General!$B$22-SUM($P$2:P1636)/1000/General!$B$24+SUM($Q$2:Q1636)/1000/General!$B$24</f>
        <v>1.4265387716004863</v>
      </c>
      <c r="C1636" s="5">
        <f>Online_RAW!K1636</f>
        <v>45.798888888888897</v>
      </c>
      <c r="D1636" s="5">
        <f>Online_RAW!J1636</f>
        <v>3.7120000000000002</v>
      </c>
      <c r="E1636" s="5">
        <f>(1-F1636/100-G1636/100)/(1-C1636/100-D1636/100-General!$B$17/100)</f>
        <v>0.95045662869166825</v>
      </c>
      <c r="F1636" s="5">
        <f>N1636*General!$B$14/(N1636+O1636)+O1636*100/(N1636+O1636)</f>
        <v>52.39950428532299</v>
      </c>
      <c r="G1636" s="5">
        <f>N1636*General!$B$15/(N1636+O1636)</f>
        <v>2.4040654401352033E-2</v>
      </c>
      <c r="H1636" s="5">
        <f>(N1636+O1636)*(1/General!$B$20)*((F1636/100)-E1636*(C1636/100))*1000/B1636</f>
        <v>499.25350123456332</v>
      </c>
      <c r="I1636" s="5">
        <f>(N1636+O1636)*(1/General!$B$20)*((D1636/100)*E1636-(G1636/100))*1000/B1636</f>
        <v>197.23574702478814</v>
      </c>
      <c r="J1636" s="5">
        <f t="shared" si="25"/>
        <v>0.39506131962431895</v>
      </c>
      <c r="K1636" s="5">
        <f>MAX(Online_RAW!$L$2-Online_RAW!L1636,0)</f>
        <v>0</v>
      </c>
      <c r="L1636" s="5">
        <f>0.0039*(Online_RAW!M1636)</f>
        <v>99.478599999999858</v>
      </c>
      <c r="M1636" s="10">
        <f>Online_RAW!$N$2-Online_RAW!N1636</f>
        <v>329.24558704453011</v>
      </c>
      <c r="N1636" s="5">
        <f>Online_RAW!C1636*60</f>
        <v>108.1693043478258</v>
      </c>
      <c r="O1636" s="5">
        <f>MAX(0, Online_RAW!D1636*60)</f>
        <v>71.808000000000007</v>
      </c>
      <c r="P1636" s="5">
        <f>_xlfn.IFNA(VLOOKUP(A1636,Sampling!$D$7:$E$14,2,FALSE),0)</f>
        <v>0</v>
      </c>
      <c r="Q1636">
        <f>_xlfn.IFNA(VLOOKUP(A1636,Refill!$D$6:$G$8,2,FALSE),0)</f>
        <v>0</v>
      </c>
    </row>
    <row r="1637" spans="1:17" x14ac:dyDescent="0.25">
      <c r="A1637" s="5">
        <f>ROUND((Online_RAW!B1637-General!$B$10)*24,3)</f>
        <v>27.25</v>
      </c>
      <c r="B1637" s="5">
        <f>General!$B$12+Online_ANA!K1637/1000+Online_ANA!L1637/1000+Online_ANA!M1637/1000/General!$B$22-SUM($P$2:P1637)/1000/General!$B$24+SUM($Q$2:Q1637)/1000/General!$B$24</f>
        <v>1.4274835976938165</v>
      </c>
      <c r="C1637" s="5">
        <f>Online_RAW!K1637</f>
        <v>46.183076923076896</v>
      </c>
      <c r="D1637" s="5">
        <f>Online_RAW!J1637</f>
        <v>3.74</v>
      </c>
      <c r="E1637" s="5">
        <f>(1-F1637/100-G1637/100)/(1-C1637/100-D1637/100-General!$B$17/100)</f>
        <v>0.97436329773271868</v>
      </c>
      <c r="F1637" s="5">
        <f>N1637*General!$B$14/(N1637+O1637)+O1637*100/(N1637+O1637)</f>
        <v>51.60404119084923</v>
      </c>
      <c r="G1637" s="5">
        <f>N1637*General!$B$15/(N1637+O1637)</f>
        <v>2.4442403438965036E-2</v>
      </c>
      <c r="H1637" s="5">
        <f>(N1637+O1637)*(1/General!$B$20)*((F1637/100)-E1637*(C1637/100))*1000/B1637</f>
        <v>370.56345691356125</v>
      </c>
      <c r="I1637" s="5">
        <f>(N1637+O1637)*(1/General!$B$20)*((D1637/100)*E1637-(G1637/100))*1000/B1637</f>
        <v>203.07808140585465</v>
      </c>
      <c r="J1637" s="5">
        <f t="shared" si="25"/>
        <v>0.5480251158527627</v>
      </c>
      <c r="K1637" s="5">
        <f>MAX(Online_RAW!$L$2-Online_RAW!L1637,0)</f>
        <v>0</v>
      </c>
      <c r="L1637" s="5">
        <f>0.0039*(Online_RAW!M1637)</f>
        <v>99.626474999999999</v>
      </c>
      <c r="M1637" s="10">
        <f>Online_RAW!$N$2-Online_RAW!N1637</f>
        <v>330.11426373626</v>
      </c>
      <c r="N1637" s="5">
        <f>Online_RAW!C1637*60</f>
        <v>109.6901739130434</v>
      </c>
      <c r="O1637" s="5">
        <f>MAX(0, Online_RAW!D1637*60)</f>
        <v>69.8178260869566</v>
      </c>
      <c r="P1637" s="5">
        <f>_xlfn.IFNA(VLOOKUP(A1637,Sampling!$D$7:$E$14,2,FALSE),0)</f>
        <v>0</v>
      </c>
      <c r="Q1637">
        <f>_xlfn.IFNA(VLOOKUP(A1637,Refill!$D$6:$G$8,2,FALSE),0)</f>
        <v>0</v>
      </c>
    </row>
    <row r="1638" spans="1:17" x14ac:dyDescent="0.25">
      <c r="A1638" s="5">
        <f>ROUND((Online_RAW!B1638-General!$B$10)*24,3)</f>
        <v>27.266999999999999</v>
      </c>
      <c r="B1638" s="5">
        <f>General!$B$12+Online_ANA!K1638/1000+Online_ANA!L1638/1000+Online_ANA!M1638/1000/General!$B$22-SUM($P$2:P1638)/1000/General!$B$24+SUM($Q$2:Q1638)/1000/General!$B$24</f>
        <v>1.4284640806084858</v>
      </c>
      <c r="C1638" s="5">
        <f>Online_RAW!K1638</f>
        <v>46.152999999999999</v>
      </c>
      <c r="D1638" s="5">
        <f>Online_RAW!J1638</f>
        <v>3.7349999999999999</v>
      </c>
      <c r="E1638" s="5">
        <f>(1-F1638/100-G1638/100)/(1-C1638/100-D1638/100-General!$B$17/100)</f>
        <v>0.98050734567578191</v>
      </c>
      <c r="F1638" s="5">
        <f>N1638*General!$B$14/(N1638+O1638)+O1638*100/(N1638+O1638)</f>
        <v>51.264459970499118</v>
      </c>
      <c r="G1638" s="5">
        <f>N1638*General!$B$15/(N1638+O1638)</f>
        <v>2.4613909105808525E-2</v>
      </c>
      <c r="H1638" s="5">
        <f>(N1638+O1638)*(1/General!$B$20)*((F1638/100)-E1638*(C1638/100))*1000/B1638</f>
        <v>337.40836155195763</v>
      </c>
      <c r="I1638" s="5">
        <f>(N1638+O1638)*(1/General!$B$20)*((D1638/100)*E1638-(G1638/100))*1000/B1638</f>
        <v>204.18049053265605</v>
      </c>
      <c r="J1638" s="5">
        <f t="shared" si="25"/>
        <v>0.60514354058535746</v>
      </c>
      <c r="K1638" s="5">
        <f>MAX(Online_RAW!$L$2-Online_RAW!L1638,0)</f>
        <v>0</v>
      </c>
      <c r="L1638" s="5">
        <f>0.0039*(Online_RAW!M1638)</f>
        <v>99.839999999999989</v>
      </c>
      <c r="M1638" s="10">
        <f>Online_RAW!$N$2-Online_RAW!N1638</f>
        <v>330.95024786324939</v>
      </c>
      <c r="N1638" s="5">
        <f>Online_RAW!C1638*60</f>
        <v>110.588727272727</v>
      </c>
      <c r="O1638" s="5">
        <f>MAX(0, Online_RAW!D1638*60)</f>
        <v>69.128727272726991</v>
      </c>
      <c r="P1638" s="5">
        <f>_xlfn.IFNA(VLOOKUP(A1638,Sampling!$D$7:$E$14,2,FALSE),0)</f>
        <v>0</v>
      </c>
      <c r="Q1638">
        <f>_xlfn.IFNA(VLOOKUP(A1638,Refill!$D$6:$G$8,2,FALSE),0)</f>
        <v>0</v>
      </c>
    </row>
    <row r="1639" spans="1:17" x14ac:dyDescent="0.25">
      <c r="A1639" s="5">
        <f>ROUND((Online_RAW!B1639-General!$B$10)*24,3)</f>
        <v>27.283000000000001</v>
      </c>
      <c r="B1639" s="5">
        <f>General!$B$12+Online_ANA!K1639/1000+Online_ANA!L1639/1000+Online_ANA!M1639/1000/General!$B$22-SUM($P$2:P1639)/1000/General!$B$24+SUM($Q$2:Q1639)/1000/General!$B$24</f>
        <v>1.4291964589144774</v>
      </c>
      <c r="C1639" s="5">
        <f>Online_RAW!K1639</f>
        <v>45.747272727272701</v>
      </c>
      <c r="D1639" s="5">
        <f>Online_RAW!J1639</f>
        <v>3.7250000000000001</v>
      </c>
      <c r="E1639" s="5">
        <f>(1-F1639/100-G1639/100)/(1-C1639/100-D1639/100-General!$B$17/100)</f>
        <v>0.96362494513896257</v>
      </c>
      <c r="F1639" s="5">
        <f>N1639*General!$B$14/(N1639+O1639)+O1639*100/(N1639+O1639)</f>
        <v>51.702782145813956</v>
      </c>
      <c r="G1639" s="5">
        <f>N1639*General!$B$15/(N1639+O1639)</f>
        <v>2.4392534269790937E-2</v>
      </c>
      <c r="H1639" s="5">
        <f>(N1639+O1639)*(1/General!$B$20)*((F1639/100)-E1639*(C1639/100))*1000/B1639</f>
        <v>428.07198756265592</v>
      </c>
      <c r="I1639" s="5">
        <f>(N1639+O1639)*(1/General!$B$20)*((D1639/100)*E1639-(G1639/100))*1000/B1639</f>
        <v>200.29005501948762</v>
      </c>
      <c r="J1639" s="5">
        <f t="shared" si="25"/>
        <v>0.4678887216140758</v>
      </c>
      <c r="K1639" s="5">
        <f>MAX(Online_RAW!$L$2-Online_RAW!L1639,0)</f>
        <v>0</v>
      </c>
      <c r="L1639" s="5">
        <f>0.0039*(Online_RAW!M1639)</f>
        <v>99.8673</v>
      </c>
      <c r="M1639" s="10">
        <f>Online_RAW!$N$2-Online_RAW!N1639</f>
        <v>331.71878321678014</v>
      </c>
      <c r="N1639" s="5">
        <f>Online_RAW!C1639*60</f>
        <v>109.74749999999999</v>
      </c>
      <c r="O1639" s="5">
        <f>MAX(0, Online_RAW!D1639*60)</f>
        <v>70.221499999999807</v>
      </c>
      <c r="P1639" s="5">
        <f>_xlfn.IFNA(VLOOKUP(A1639,Sampling!$D$7:$E$14,2,FALSE),0)</f>
        <v>0</v>
      </c>
      <c r="Q1639">
        <f>_xlfn.IFNA(VLOOKUP(A1639,Refill!$D$6:$G$8,2,FALSE),0)</f>
        <v>0</v>
      </c>
    </row>
    <row r="1640" spans="1:17" x14ac:dyDescent="0.25">
      <c r="A1640" s="5">
        <f>ROUND((Online_RAW!B1640-General!$B$10)*24,3)</f>
        <v>27.3</v>
      </c>
      <c r="B1640" s="5">
        <f>General!$B$12+Online_ANA!K1640/1000+Online_ANA!L1640/1000+Online_ANA!M1640/1000/General!$B$22-SUM($P$2:P1640)/1000/General!$B$24+SUM($Q$2:Q1640)/1000/General!$B$24</f>
        <v>1.4300540920254032</v>
      </c>
      <c r="C1640" s="5">
        <f>Online_RAW!K1640</f>
        <v>45.6875</v>
      </c>
      <c r="D1640" s="5">
        <f>Online_RAW!J1640</f>
        <v>3.738</v>
      </c>
      <c r="E1640" s="5">
        <f>(1-F1640/100-G1640/100)/(1-C1640/100-D1640/100-General!$B$17/100)</f>
        <v>0.95845477264165135</v>
      </c>
      <c r="F1640" s="5">
        <f>N1640*General!$B$14/(N1640+O1640)+O1640*100/(N1640+O1640)</f>
        <v>51.917060795698362</v>
      </c>
      <c r="G1640" s="5">
        <f>N1640*General!$B$15/(N1640+O1640)</f>
        <v>2.428431272944527E-2</v>
      </c>
      <c r="H1640" s="5">
        <f>(N1640+O1640)*(1/General!$B$20)*((F1640/100)-E1640*(C1640/100))*1000/B1640</f>
        <v>456.05569141400412</v>
      </c>
      <c r="I1640" s="5">
        <f>(N1640+O1640)*(1/General!$B$20)*((D1640/100)*E1640-(G1640/100))*1000/B1640</f>
        <v>199.66852068746547</v>
      </c>
      <c r="J1640" s="5">
        <f t="shared" si="25"/>
        <v>0.43781609230309509</v>
      </c>
      <c r="K1640" s="5">
        <f>MAX(Online_RAW!$L$2-Online_RAW!L1640,0)</f>
        <v>0</v>
      </c>
      <c r="L1640" s="5">
        <f>0.0039*(Online_RAW!M1640)</f>
        <v>99.975200000000129</v>
      </c>
      <c r="M1640" s="10">
        <f>Online_RAW!$N$2-Online_RAW!N1640</f>
        <v>332.53599230768941</v>
      </c>
      <c r="N1640" s="5">
        <f>Online_RAW!C1640*60</f>
        <v>109.19181818181841</v>
      </c>
      <c r="O1640" s="5">
        <f>MAX(0, Online_RAW!D1640*60)</f>
        <v>70.6639090909092</v>
      </c>
      <c r="P1640" s="5">
        <f>_xlfn.IFNA(VLOOKUP(A1640,Sampling!$D$7:$E$14,2,FALSE),0)</f>
        <v>0</v>
      </c>
      <c r="Q1640">
        <f>_xlfn.IFNA(VLOOKUP(A1640,Refill!$D$6:$G$8,2,FALSE),0)</f>
        <v>0</v>
      </c>
    </row>
    <row r="1641" spans="1:17" x14ac:dyDescent="0.25">
      <c r="A1641" s="5">
        <f>ROUND((Online_RAW!B1641-General!$B$10)*24,3)</f>
        <v>27.317</v>
      </c>
      <c r="B1641" s="5">
        <f>General!$B$12+Online_ANA!K1641/1000+Online_ANA!L1641/1000+Online_ANA!M1641/1000/General!$B$22-SUM($P$2:P1641)/1000/General!$B$24+SUM($Q$2:Q1641)/1000/General!$B$24</f>
        <v>1.4311055451156975</v>
      </c>
      <c r="C1641" s="5">
        <f>Online_RAW!K1641</f>
        <v>45.89</v>
      </c>
      <c r="D1641" s="5">
        <f>Online_RAW!J1641</f>
        <v>3.77</v>
      </c>
      <c r="E1641" s="5">
        <f>(1-F1641/100-G1641/100)/(1-C1641/100-D1641/100-General!$B$17/100)</f>
        <v>0.9540976697681266</v>
      </c>
      <c r="F1641" s="5">
        <f>N1641*General!$B$14/(N1641+O1641)+O1641*100/(N1641+O1641)</f>
        <v>52.359493164330118</v>
      </c>
      <c r="G1641" s="5">
        <f>N1641*General!$B$15/(N1641+O1641)</f>
        <v>2.4060862038217112E-2</v>
      </c>
      <c r="H1641" s="5">
        <f>(N1641+O1641)*(1/General!$B$20)*((F1641/100)-E1641*(C1641/100))*1000/B1641</f>
        <v>481.02675969111527</v>
      </c>
      <c r="I1641" s="5">
        <f>(N1641+O1641)*(1/General!$B$20)*((D1641/100)*E1641-(G1641/100))*1000/B1641</f>
        <v>200.40394428267911</v>
      </c>
      <c r="J1641" s="5">
        <f t="shared" si="25"/>
        <v>0.41661703895925822</v>
      </c>
      <c r="K1641" s="5">
        <f>MAX(Online_RAW!$L$2-Online_RAW!L1641,0)</f>
        <v>0</v>
      </c>
      <c r="L1641" s="5">
        <f>0.0039*(Online_RAW!M1641)</f>
        <v>100.21505000000013</v>
      </c>
      <c r="M1641" s="10">
        <f>Online_RAW!$N$2-Online_RAW!N1641</f>
        <v>333.42063967611011</v>
      </c>
      <c r="N1641" s="5">
        <f>Online_RAW!C1641*60</f>
        <v>108.2253913043478</v>
      </c>
      <c r="O1641" s="5">
        <f>MAX(0, Online_RAW!D1641*60)</f>
        <v>71.694000000000003</v>
      </c>
      <c r="P1641" s="5">
        <f>_xlfn.IFNA(VLOOKUP(A1641,Sampling!$D$7:$E$14,2,FALSE),0)</f>
        <v>0</v>
      </c>
      <c r="Q1641">
        <f>_xlfn.IFNA(VLOOKUP(A1641,Refill!$D$6:$G$8,2,FALSE),0)</f>
        <v>0</v>
      </c>
    </row>
    <row r="1642" spans="1:17" x14ac:dyDescent="0.25">
      <c r="A1642" s="5">
        <f>ROUND((Online_RAW!B1642-General!$B$10)*24,3)</f>
        <v>27.332999999999998</v>
      </c>
      <c r="B1642" s="5">
        <f>General!$B$12+Online_ANA!K1642/1000+Online_ANA!L1642/1000+Online_ANA!M1642/1000/General!$B$22-SUM($P$2:P1642)/1000/General!$B$24+SUM($Q$2:Q1642)/1000/General!$B$24</f>
        <v>1.4318501129573209</v>
      </c>
      <c r="C1642" s="5">
        <f>Online_RAW!K1642</f>
        <v>46.212499999999999</v>
      </c>
      <c r="D1642" s="5">
        <f>Online_RAW!J1642</f>
        <v>3.77</v>
      </c>
      <c r="E1642" s="5">
        <f>(1-F1642/100-G1642/100)/(1-C1642/100-D1642/100-General!$B$17/100)</f>
        <v>0.96194097688098268</v>
      </c>
      <c r="F1642" s="5">
        <f>N1642*General!$B$14/(N1642+O1642)+O1642*100/(N1642+O1642)</f>
        <v>52.278239750890158</v>
      </c>
      <c r="G1642" s="5">
        <f>N1642*General!$B$15/(N1642+O1642)</f>
        <v>2.4101899115712037E-2</v>
      </c>
      <c r="H1642" s="5">
        <f>(N1642+O1642)*(1/General!$B$20)*((F1642/100)-E1642*(C1642/100))*1000/B1642</f>
        <v>439.95697526283499</v>
      </c>
      <c r="I1642" s="5">
        <f>(N1642+O1642)*(1/General!$B$20)*((D1642/100)*E1642-(G1642/100))*1000/B1642</f>
        <v>202.5559823933651</v>
      </c>
      <c r="J1642" s="5">
        <f t="shared" si="25"/>
        <v>0.4603995249134441</v>
      </c>
      <c r="K1642" s="5">
        <f>MAX(Online_RAW!$L$2-Online_RAW!L1642,0)</f>
        <v>0</v>
      </c>
      <c r="L1642" s="5">
        <f>0.0039*(Online_RAW!M1642)</f>
        <v>100.21505000000013</v>
      </c>
      <c r="M1642" s="10">
        <f>Online_RAW!$N$2-Online_RAW!N1642</f>
        <v>334.23221862347964</v>
      </c>
      <c r="N1642" s="5">
        <f>Online_RAW!C1642*60</f>
        <v>108.73252173913019</v>
      </c>
      <c r="O1642" s="5">
        <f>MAX(0, Online_RAW!D1642*60)</f>
        <v>71.722173913043392</v>
      </c>
      <c r="P1642" s="5">
        <f>_xlfn.IFNA(VLOOKUP(A1642,Sampling!$D$7:$E$14,2,FALSE),0)</f>
        <v>0</v>
      </c>
      <c r="Q1642">
        <f>_xlfn.IFNA(VLOOKUP(A1642,Refill!$D$6:$G$8,2,FALSE),0)</f>
        <v>0</v>
      </c>
    </row>
    <row r="1643" spans="1:17" x14ac:dyDescent="0.25">
      <c r="A1643" s="5">
        <f>ROUND((Online_RAW!B1643-General!$B$10)*24,3)</f>
        <v>27.35</v>
      </c>
      <c r="B1643" s="5">
        <f>General!$B$12+Online_ANA!K1643/1000+Online_ANA!L1643/1000+Online_ANA!M1643/1000/General!$B$22-SUM($P$2:P1643)/1000/General!$B$24+SUM($Q$2:Q1643)/1000/General!$B$24</f>
        <v>1.4328054110017432</v>
      </c>
      <c r="C1643" s="5">
        <f>Online_RAW!K1643</f>
        <v>46.379090909090898</v>
      </c>
      <c r="D1643" s="5">
        <f>Online_RAW!J1643</f>
        <v>3.76</v>
      </c>
      <c r="E1643" s="5">
        <f>(1-F1643/100-G1643/100)/(1-C1643/100-D1643/100-General!$B$17/100)</f>
        <v>0.97791886365997116</v>
      </c>
      <c r="F1643" s="5">
        <f>N1643*General!$B$14/(N1643+O1643)+O1643*100/(N1643+O1643)</f>
        <v>51.638789556858747</v>
      </c>
      <c r="G1643" s="5">
        <f>N1643*General!$B$15/(N1643+O1643)</f>
        <v>2.442485375916224E-2</v>
      </c>
      <c r="H1643" s="5">
        <f>(N1643+O1643)*(1/General!$B$20)*((F1643/100)-E1643*(C1643/100))*1000/B1643</f>
        <v>351.74136472142311</v>
      </c>
      <c r="I1643" s="5">
        <f>(N1643+O1643)*(1/General!$B$20)*((D1643/100)*E1643-(G1643/100))*1000/B1643</f>
        <v>204.45472558610834</v>
      </c>
      <c r="J1643" s="5">
        <f t="shared" si="25"/>
        <v>0.58126437801262065</v>
      </c>
      <c r="K1643" s="5">
        <f>MAX(Online_RAW!$L$2-Online_RAW!L1643,0)</f>
        <v>0</v>
      </c>
      <c r="L1643" s="5">
        <f>0.0039*(Online_RAW!M1643)</f>
        <v>100.3548</v>
      </c>
      <c r="M1643" s="10">
        <f>Online_RAW!$N$2-Online_RAW!N1643</f>
        <v>335.12116599189994</v>
      </c>
      <c r="N1643" s="5">
        <f>Online_RAW!C1643*60</f>
        <v>109.768956521739</v>
      </c>
      <c r="O1643" s="5">
        <f>MAX(0, Online_RAW!D1643*60)</f>
        <v>69.997043478261006</v>
      </c>
      <c r="P1643" s="5">
        <f>_xlfn.IFNA(VLOOKUP(A1643,Sampling!$D$7:$E$14,2,FALSE),0)</f>
        <v>0</v>
      </c>
      <c r="Q1643">
        <f>_xlfn.IFNA(VLOOKUP(A1643,Refill!$D$6:$G$8,2,FALSE),0)</f>
        <v>0</v>
      </c>
    </row>
    <row r="1644" spans="1:17" x14ac:dyDescent="0.25">
      <c r="A1644" s="5">
        <f>ROUND((Online_RAW!B1644-General!$B$10)*24,3)</f>
        <v>27.367000000000001</v>
      </c>
      <c r="B1644" s="5">
        <f>General!$B$12+Online_ANA!K1644/1000+Online_ANA!L1644/1000+Online_ANA!M1644/1000/General!$B$22-SUM($P$2:P1644)/1000/General!$B$24+SUM($Q$2:Q1644)/1000/General!$B$24</f>
        <v>1.4337146842272384</v>
      </c>
      <c r="C1644" s="5">
        <f>Online_RAW!K1644</f>
        <v>45.992727272727301</v>
      </c>
      <c r="D1644" s="5">
        <f>Online_RAW!J1644</f>
        <v>3.78</v>
      </c>
      <c r="E1644" s="5">
        <f>(1-F1644/100-G1644/100)/(1-C1644/100-D1644/100-General!$B$17/100)</f>
        <v>0.95916402833303249</v>
      </c>
      <c r="F1644" s="5">
        <f>N1644*General!$B$14/(N1644+O1644)+O1644*100/(N1644+O1644)</f>
        <v>52.214695663512984</v>
      </c>
      <c r="G1644" s="5">
        <f>N1644*General!$B$15/(N1644+O1644)</f>
        <v>2.4133992089134856E-2</v>
      </c>
      <c r="H1644" s="5">
        <f>(N1644+O1644)*(1/General!$B$20)*((F1644/100)-E1644*(C1644/100))*1000/B1644</f>
        <v>453.83893961577661</v>
      </c>
      <c r="I1644" s="5">
        <f>(N1644+O1644)*(1/General!$B$20)*((D1644/100)*E1644-(G1644/100))*1000/B1644</f>
        <v>201.78743639989773</v>
      </c>
      <c r="J1644" s="5">
        <f t="shared" si="25"/>
        <v>0.44462345291642991</v>
      </c>
      <c r="K1644" s="5">
        <f>MAX(Online_RAW!$L$2-Online_RAW!L1644,0)</f>
        <v>0</v>
      </c>
      <c r="L1644" s="5">
        <f>0.0039*(Online_RAW!M1644)</f>
        <v>100.51014999999987</v>
      </c>
      <c r="M1644" s="10">
        <f>Online_RAW!$N$2-Online_RAW!N1644</f>
        <v>335.94294230768992</v>
      </c>
      <c r="N1644" s="5">
        <f>Online_RAW!C1644*60</f>
        <v>108.6328695652176</v>
      </c>
      <c r="O1644" s="5">
        <f>MAX(0, Online_RAW!D1644*60)</f>
        <v>71.416695652174198</v>
      </c>
      <c r="P1644" s="5">
        <f>_xlfn.IFNA(VLOOKUP(A1644,Sampling!$D$7:$E$14,2,FALSE),0)</f>
        <v>0</v>
      </c>
      <c r="Q1644">
        <f>_xlfn.IFNA(VLOOKUP(A1644,Refill!$D$6:$G$8,2,FALSE),0)</f>
        <v>0</v>
      </c>
    </row>
    <row r="1645" spans="1:17" x14ac:dyDescent="0.25">
      <c r="A1645" s="5">
        <f>ROUND((Online_RAW!B1645-General!$B$10)*24,3)</f>
        <v>27.382999999999999</v>
      </c>
      <c r="B1645" s="5">
        <f>General!$B$12+Online_ANA!K1645/1000+Online_ANA!L1645/1000+Online_ANA!M1645/1000/General!$B$22-SUM($P$2:P1645)/1000/General!$B$24+SUM($Q$2:Q1645)/1000/General!$B$24</f>
        <v>1.4347435846859542</v>
      </c>
      <c r="C1645" s="5">
        <f>Online_RAW!K1645</f>
        <v>45.956666666666699</v>
      </c>
      <c r="D1645" s="5">
        <f>Online_RAW!J1645</f>
        <v>3.8050000000000002</v>
      </c>
      <c r="E1645" s="5">
        <f>(1-F1645/100-G1645/100)/(1-C1645/100-D1645/100-General!$B$17/100)</f>
        <v>0.95176897137939553</v>
      </c>
      <c r="F1645" s="5">
        <f>N1645*General!$B$14/(N1645+O1645)+O1645*100/(N1645+O1645)</f>
        <v>52.572583031240939</v>
      </c>
      <c r="G1645" s="5">
        <f>N1645*General!$B$15/(N1645+O1645)</f>
        <v>2.3953240893312661E-2</v>
      </c>
      <c r="H1645" s="5">
        <f>(N1645+O1645)*(1/General!$B$20)*((F1645/100)-E1645*(C1645/100))*1000/B1645</f>
        <v>493.52445237666154</v>
      </c>
      <c r="I1645" s="5">
        <f>(N1645+O1645)*(1/General!$B$20)*((D1645/100)*E1645-(G1645/100))*1000/B1645</f>
        <v>201.01638254161591</v>
      </c>
      <c r="J1645" s="5">
        <f t="shared" si="25"/>
        <v>0.4073078478150029</v>
      </c>
      <c r="K1645" s="5">
        <f>MAX(Online_RAW!$L$2-Online_RAW!L1645,0)</f>
        <v>0</v>
      </c>
      <c r="L1645" s="5">
        <f>0.0039*(Online_RAW!M1645)</f>
        <v>100.6785</v>
      </c>
      <c r="M1645" s="10">
        <f>Online_RAW!$N$2-Online_RAW!N1645</f>
        <v>336.88094230769002</v>
      </c>
      <c r="N1645" s="5">
        <f>Online_RAW!C1645*60</f>
        <v>107.6032173913044</v>
      </c>
      <c r="O1645" s="5">
        <f>MAX(0, Online_RAW!D1645*60)</f>
        <v>72.085565217391206</v>
      </c>
      <c r="P1645" s="5">
        <f>_xlfn.IFNA(VLOOKUP(A1645,Sampling!$D$7:$E$14,2,FALSE),0)</f>
        <v>0</v>
      </c>
      <c r="Q1645">
        <f>_xlfn.IFNA(VLOOKUP(A1645,Refill!$D$6:$G$8,2,FALSE),0)</f>
        <v>0</v>
      </c>
    </row>
    <row r="1646" spans="1:17" x14ac:dyDescent="0.25">
      <c r="A1646" s="5">
        <f>ROUND((Online_RAW!B1646-General!$B$10)*24,3)</f>
        <v>27.4</v>
      </c>
      <c r="B1646" s="5">
        <f>General!$B$12+Online_ANA!K1646/1000+Online_ANA!L1646/1000+Online_ANA!M1646/1000/General!$B$22-SUM($P$2:P1646)/1000/General!$B$24+SUM($Q$2:Q1646)/1000/General!$B$24</f>
        <v>1.4355983712142013</v>
      </c>
      <c r="C1646" s="5">
        <f>Online_RAW!K1646</f>
        <v>46.309166666666698</v>
      </c>
      <c r="D1646" s="5">
        <f>Online_RAW!J1646</f>
        <v>3.82</v>
      </c>
      <c r="E1646" s="5">
        <f>(1-F1646/100-G1646/100)/(1-C1646/100-D1646/100-General!$B$17/100)</f>
        <v>0.95900204481872731</v>
      </c>
      <c r="F1646" s="5">
        <f>N1646*General!$B$14/(N1646+O1646)+O1646*100/(N1646+O1646)</f>
        <v>52.56476447471443</v>
      </c>
      <c r="G1646" s="5">
        <f>N1646*General!$B$15/(N1646+O1646)</f>
        <v>2.3957189659235132E-2</v>
      </c>
      <c r="H1646" s="5">
        <f>(N1646+O1646)*(1/General!$B$20)*((F1646/100)-E1646*(C1646/100))*1000/B1646</f>
        <v>454.61153263976416</v>
      </c>
      <c r="I1646" s="5">
        <f>(N1646+O1646)*(1/General!$B$20)*((D1646/100)*E1646-(G1646/100))*1000/B1646</f>
        <v>202.9054235189891</v>
      </c>
      <c r="J1646" s="5">
        <f t="shared" si="25"/>
        <v>0.44632704837202641</v>
      </c>
      <c r="K1646" s="5">
        <f>MAX(Online_RAW!$L$2-Online_RAW!L1646,0)</f>
        <v>0</v>
      </c>
      <c r="L1646" s="5">
        <f>0.0039*(Online_RAW!M1646)</f>
        <v>100.77339999999987</v>
      </c>
      <c r="M1646" s="10">
        <f>Online_RAW!$N$2-Online_RAW!N1646</f>
        <v>337.7092186234795</v>
      </c>
      <c r="N1646" s="5">
        <f>Online_RAW!C1646*60</f>
        <v>107.4455454545454</v>
      </c>
      <c r="O1646" s="5">
        <f>MAX(0, Online_RAW!D1646*60)</f>
        <v>71.95036363636379</v>
      </c>
      <c r="P1646" s="5">
        <f>_xlfn.IFNA(VLOOKUP(A1646,Sampling!$D$7:$E$14,2,FALSE),0)</f>
        <v>0</v>
      </c>
      <c r="Q1646">
        <f>_xlfn.IFNA(VLOOKUP(A1646,Refill!$D$6:$G$8,2,FALSE),0)</f>
        <v>0</v>
      </c>
    </row>
    <row r="1647" spans="1:17" x14ac:dyDescent="0.25">
      <c r="A1647" s="5">
        <f>ROUND((Online_RAW!B1647-General!$B$10)*24,3)</f>
        <v>27.417000000000002</v>
      </c>
      <c r="B1647" s="5">
        <f>General!$B$12+Online_ANA!K1647/1000+Online_ANA!L1647/1000+Online_ANA!M1647/1000/General!$B$22-SUM($P$2:P1647)/1000/General!$B$24+SUM($Q$2:Q1647)/1000/General!$B$24</f>
        <v>1.4363705322255687</v>
      </c>
      <c r="C1647" s="5">
        <f>Online_RAW!K1647</f>
        <v>46.628999999999998</v>
      </c>
      <c r="D1647" s="5">
        <f>Online_RAW!J1647</f>
        <v>3.84</v>
      </c>
      <c r="E1647" s="5">
        <f>(1-F1647/100-G1647/100)/(1-C1647/100-D1647/100-General!$B$17/100)</f>
        <v>0.98998567841814189</v>
      </c>
      <c r="F1647" s="5">
        <f>N1647*General!$B$14/(N1647+O1647)+O1647*100/(N1647+O1647)</f>
        <v>51.368817346687834</v>
      </c>
      <c r="G1647" s="5">
        <f>N1647*General!$B$15/(N1647+O1647)</f>
        <v>2.456120336025867E-2</v>
      </c>
      <c r="H1647" s="5">
        <f>(N1647+O1647)*(1/General!$B$20)*((F1647/100)-E1647*(C1647/100))*1000/B1647</f>
        <v>289.93137941940483</v>
      </c>
      <c r="I1647" s="5">
        <f>(N1647+O1647)*(1/General!$B$20)*((D1647/100)*E1647-(G1647/100))*1000/B1647</f>
        <v>210.31561621560832</v>
      </c>
      <c r="J1647" s="5">
        <f t="shared" si="25"/>
        <v>0.72539790841809138</v>
      </c>
      <c r="K1647" s="5">
        <f>MAX(Online_RAW!$L$2-Online_RAW!L1647,0)</f>
        <v>0</v>
      </c>
      <c r="L1647" s="5">
        <f>0.0039*(Online_RAW!M1647)</f>
        <v>100.77339999999987</v>
      </c>
      <c r="M1647" s="10">
        <f>Online_RAW!$N$2-Online_RAW!N1647</f>
        <v>338.55087412587</v>
      </c>
      <c r="N1647" s="5">
        <f>Online_RAW!C1647*60</f>
        <v>110.0783478260868</v>
      </c>
      <c r="O1647" s="5">
        <f>MAX(0, Online_RAW!D1647*60)</f>
        <v>69.19356521739121</v>
      </c>
      <c r="P1647" s="5">
        <f>_xlfn.IFNA(VLOOKUP(A1647,Sampling!$D$7:$E$14,2,FALSE),0)</f>
        <v>0</v>
      </c>
      <c r="Q1647">
        <f>_xlfn.IFNA(VLOOKUP(A1647,Refill!$D$6:$G$8,2,FALSE),0)</f>
        <v>0</v>
      </c>
    </row>
    <row r="1648" spans="1:17" x14ac:dyDescent="0.25">
      <c r="A1648" s="5">
        <f>ROUND((Online_RAW!B1648-General!$B$10)*24,3)</f>
        <v>27.433</v>
      </c>
      <c r="B1648" s="5">
        <f>General!$B$12+Online_ANA!K1648/1000+Online_ANA!L1648/1000+Online_ANA!M1648/1000/General!$B$22-SUM($P$2:P1648)/1000/General!$B$24+SUM($Q$2:Q1648)/1000/General!$B$24</f>
        <v>1.4374094305241558</v>
      </c>
      <c r="C1648" s="5">
        <f>Online_RAW!K1648</f>
        <v>46.177692307692297</v>
      </c>
      <c r="D1648" s="5">
        <f>Online_RAW!J1648</f>
        <v>3.855</v>
      </c>
      <c r="E1648" s="5">
        <f>(1-F1648/100-G1648/100)/(1-C1648/100-D1648/100-General!$B$17/100)</f>
        <v>0.97311970273048531</v>
      </c>
      <c r="F1648" s="5">
        <f>N1648*General!$B$14/(N1648+O1648)+O1648*100/(N1648+O1648)</f>
        <v>51.772532495233548</v>
      </c>
      <c r="G1648" s="5">
        <f>N1648*General!$B$15/(N1648+O1648)</f>
        <v>2.435730682058912E-2</v>
      </c>
      <c r="H1648" s="5">
        <f>(N1648+O1648)*(1/General!$B$20)*((F1648/100)-E1648*(C1648/100))*1000/B1648</f>
        <v>381.47319145353816</v>
      </c>
      <c r="I1648" s="5">
        <f>(N1648+O1648)*(1/General!$B$20)*((D1648/100)*E1648-(G1648/100))*1000/B1648</f>
        <v>207.9776114820973</v>
      </c>
      <c r="J1648" s="5">
        <f t="shared" si="25"/>
        <v>0.54519587782731016</v>
      </c>
      <c r="K1648" s="5">
        <f>MAX(Online_RAW!$L$2-Online_RAW!L1648,0)</f>
        <v>0</v>
      </c>
      <c r="L1648" s="5">
        <f>0.0039*(Online_RAW!M1648)</f>
        <v>101.01233999999999</v>
      </c>
      <c r="M1648" s="10">
        <f>Online_RAW!$N$2-Online_RAW!N1648</f>
        <v>339.42282867132963</v>
      </c>
      <c r="N1648" s="5">
        <f>Online_RAW!C1648*60</f>
        <v>109.47730434782581</v>
      </c>
      <c r="O1648" s="5">
        <f>MAX(0, Online_RAW!D1648*60)</f>
        <v>70.308260869565402</v>
      </c>
      <c r="P1648" s="5">
        <f>_xlfn.IFNA(VLOOKUP(A1648,Sampling!$D$7:$E$14,2,FALSE),0)</f>
        <v>0</v>
      </c>
      <c r="Q1648">
        <f>_xlfn.IFNA(VLOOKUP(A1648,Refill!$D$6:$G$8,2,FALSE),0)</f>
        <v>0</v>
      </c>
    </row>
    <row r="1649" spans="1:17" x14ac:dyDescent="0.25">
      <c r="A1649" s="5">
        <f>ROUND((Online_RAW!B1649-General!$B$10)*24,3)</f>
        <v>27.45</v>
      </c>
      <c r="B1649" s="5">
        <f>General!$B$12+Online_ANA!K1649/1000+Online_ANA!L1649/1000+Online_ANA!M1649/1000/General!$B$22-SUM($P$2:P1649)/1000/General!$B$24+SUM($Q$2:Q1649)/1000/General!$B$24</f>
        <v>1.4383265230141926</v>
      </c>
      <c r="C1649" s="5">
        <f>Online_RAW!K1649</f>
        <v>45.76</v>
      </c>
      <c r="D1649" s="5">
        <f>Online_RAW!J1649</f>
        <v>3.8540000000000001</v>
      </c>
      <c r="E1649" s="5">
        <f>(1-F1649/100-G1649/100)/(1-C1649/100-D1649/100-General!$B$17/100)</f>
        <v>0.94513303725466946</v>
      </c>
      <c r="F1649" s="5">
        <f>N1649*General!$B$14/(N1649+O1649)+O1649*100/(N1649+O1649)</f>
        <v>52.763621823197241</v>
      </c>
      <c r="G1649" s="5">
        <f>N1649*General!$B$15/(N1649+O1649)</f>
        <v>2.3856756654950888E-2</v>
      </c>
      <c r="H1649" s="5">
        <f>(N1649+O1649)*(1/General!$B$20)*((F1649/100)-E1649*(C1649/100))*1000/B1649</f>
        <v>531.40277476294636</v>
      </c>
      <c r="I1649" s="5">
        <f>(N1649+O1649)*(1/General!$B$20)*((D1649/100)*E1649-(G1649/100))*1000/B1649</f>
        <v>202.11396374315913</v>
      </c>
      <c r="J1649" s="5">
        <f t="shared" si="25"/>
        <v>0.38034043731390038</v>
      </c>
      <c r="K1649" s="5">
        <f>MAX(Online_RAW!$L$2-Online_RAW!L1649,0)</f>
        <v>0</v>
      </c>
      <c r="L1649" s="5">
        <f>0.0039*(Online_RAW!M1649)</f>
        <v>101.166</v>
      </c>
      <c r="M1649" s="10">
        <f>Online_RAW!$N$2-Online_RAW!N1649</f>
        <v>340.25497008546972</v>
      </c>
      <c r="N1649" s="5">
        <f>Online_RAW!C1649*60</f>
        <v>107.3924347826088</v>
      </c>
      <c r="O1649" s="5">
        <f>MAX(0, Online_RAW!D1649*60)</f>
        <v>72.669652173913207</v>
      </c>
      <c r="P1649" s="5">
        <f>_xlfn.IFNA(VLOOKUP(A1649,Sampling!$D$7:$E$14,2,FALSE),0)</f>
        <v>0</v>
      </c>
      <c r="Q1649">
        <f>_xlfn.IFNA(VLOOKUP(A1649,Refill!$D$6:$G$8,2,FALSE),0)</f>
        <v>0</v>
      </c>
    </row>
    <row r="1650" spans="1:17" x14ac:dyDescent="0.25">
      <c r="A1650" s="5">
        <f>ROUND((Online_RAW!B1650-General!$B$10)*24,3)</f>
        <v>27.466999999999999</v>
      </c>
      <c r="B1650" s="5">
        <f>General!$B$12+Online_ANA!K1650/1000+Online_ANA!L1650/1000+Online_ANA!M1650/1000/General!$B$22-SUM($P$2:P1650)/1000/General!$B$24+SUM($Q$2:Q1650)/1000/General!$B$24</f>
        <v>1.4392444285478989</v>
      </c>
      <c r="C1650" s="5">
        <f>Online_RAW!K1650</f>
        <v>46.258333333333297</v>
      </c>
      <c r="D1650" s="5">
        <f>Online_RAW!J1650</f>
        <v>3.855</v>
      </c>
      <c r="E1650" s="5">
        <f>(1-F1650/100-G1650/100)/(1-C1650/100-D1650/100-General!$B$17/100)</f>
        <v>0.96458017942184193</v>
      </c>
      <c r="F1650" s="5">
        <f>N1650*General!$B$14/(N1650+O1650)+O1650*100/(N1650+O1650)</f>
        <v>52.273572283274703</v>
      </c>
      <c r="G1650" s="5">
        <f>N1650*General!$B$15/(N1650+O1650)</f>
        <v>2.4104256422588531E-2</v>
      </c>
      <c r="H1650" s="5">
        <f>(N1650+O1650)*(1/General!$B$20)*((F1650/100)-E1650*(C1650/100))*1000/B1650</f>
        <v>427.24558796809646</v>
      </c>
      <c r="I1650" s="5">
        <f>(N1650+O1650)*(1/General!$B$20)*((D1650/100)*E1650-(G1650/100))*1000/B1650</f>
        <v>206.22647440818821</v>
      </c>
      <c r="J1650" s="5">
        <f t="shared" si="25"/>
        <v>0.48268836523032199</v>
      </c>
      <c r="K1650" s="5">
        <f>MAX(Online_RAW!$L$2-Online_RAW!L1650,0)</f>
        <v>0</v>
      </c>
      <c r="L1650" s="5">
        <f>0.0039*(Online_RAW!M1650)</f>
        <v>101.2479</v>
      </c>
      <c r="M1650" s="10">
        <f>Online_RAW!$N$2-Online_RAW!N1650</f>
        <v>341.16621611720984</v>
      </c>
      <c r="N1650" s="5">
        <f>Online_RAW!C1650*60</f>
        <v>108.51600000000001</v>
      </c>
      <c r="O1650" s="5">
        <f>MAX(0, Online_RAW!D1650*60)</f>
        <v>71.561739130434603</v>
      </c>
      <c r="P1650" s="5">
        <f>_xlfn.IFNA(VLOOKUP(A1650,Sampling!$D$7:$E$14,2,FALSE),0)</f>
        <v>0</v>
      </c>
      <c r="Q1650">
        <f>_xlfn.IFNA(VLOOKUP(A1650,Refill!$D$6:$G$8,2,FALSE),0)</f>
        <v>0</v>
      </c>
    </row>
    <row r="1651" spans="1:17" x14ac:dyDescent="0.25">
      <c r="A1651" s="5">
        <f>ROUND((Online_RAW!B1651-General!$B$10)*24,3)</f>
        <v>27.483000000000001</v>
      </c>
      <c r="B1651" s="5">
        <f>General!$B$12+Online_ANA!K1651/1000+Online_ANA!L1651/1000+Online_ANA!M1651/1000/General!$B$22-SUM($P$2:P1651)/1000/General!$B$24+SUM($Q$2:Q1651)/1000/General!$B$24</f>
        <v>1.440009493350578</v>
      </c>
      <c r="C1651" s="5">
        <f>Online_RAW!K1651</f>
        <v>46.431818181818201</v>
      </c>
      <c r="D1651" s="5">
        <f>Online_RAW!J1651</f>
        <v>3.89</v>
      </c>
      <c r="E1651" s="5">
        <f>(1-F1651/100-G1651/100)/(1-C1651/100-D1651/100-General!$B$17/100)</f>
        <v>0.98079970231467195</v>
      </c>
      <c r="F1651" s="5">
        <f>N1651*General!$B$14/(N1651+O1651)+O1651*100/(N1651+O1651)</f>
        <v>51.675632301459217</v>
      </c>
      <c r="G1651" s="5">
        <f>N1651*General!$B$15/(N1651+O1651)</f>
        <v>2.4406246312394332E-2</v>
      </c>
      <c r="H1651" s="5">
        <f>(N1651+O1651)*(1/General!$B$20)*((F1651/100)-E1651*(C1651/100))*1000/B1651</f>
        <v>340.38184733936578</v>
      </c>
      <c r="I1651" s="5">
        <f>(N1651+O1651)*(1/General!$B$20)*((D1651/100)*E1651-(G1651/100))*1000/B1651</f>
        <v>210.3159005664314</v>
      </c>
      <c r="J1651" s="5">
        <f t="shared" si="25"/>
        <v>0.61788224668968117</v>
      </c>
      <c r="K1651" s="5">
        <f>MAX(Online_RAW!$L$2-Online_RAW!L1651,0)</f>
        <v>0</v>
      </c>
      <c r="L1651" s="5">
        <f>0.0039*(Online_RAW!M1651)</f>
        <v>101.2479</v>
      </c>
      <c r="M1651" s="10">
        <f>Online_RAW!$N$2-Online_RAW!N1651</f>
        <v>342.00013675212995</v>
      </c>
      <c r="N1651" s="5">
        <f>Online_RAW!C1651*60</f>
        <v>109.2584347826088</v>
      </c>
      <c r="O1651" s="5">
        <f>MAX(0, Online_RAW!D1651*60)</f>
        <v>69.80791304347801</v>
      </c>
      <c r="P1651" s="5">
        <f>_xlfn.IFNA(VLOOKUP(A1651,Sampling!$D$7:$E$14,2,FALSE),0)</f>
        <v>0</v>
      </c>
      <c r="Q1651">
        <f>_xlfn.IFNA(VLOOKUP(A1651,Refill!$D$6:$G$8,2,FALSE),0)</f>
        <v>0</v>
      </c>
    </row>
    <row r="1652" spans="1:17" x14ac:dyDescent="0.25">
      <c r="A1652" s="5">
        <f>ROUND((Online_RAW!B1652-General!$B$10)*24,3)</f>
        <v>27.5</v>
      </c>
      <c r="B1652" s="5">
        <f>General!$B$12+Online_ANA!K1652/1000+Online_ANA!L1652/1000+Online_ANA!M1652/1000/General!$B$22-SUM($P$2:P1652)/1000/General!$B$24+SUM($Q$2:Q1652)/1000/General!$B$24</f>
        <v>1.4412090243648534</v>
      </c>
      <c r="C1652" s="5">
        <f>Online_RAW!K1652</f>
        <v>46.116666666666703</v>
      </c>
      <c r="D1652" s="5">
        <f>Online_RAW!J1652</f>
        <v>3.87666666666667</v>
      </c>
      <c r="E1652" s="5">
        <f>(1-F1652/100-G1652/100)/(1-C1652/100-D1652/100-General!$B$17/100)</f>
        <v>0.97021777997642511</v>
      </c>
      <c r="F1652" s="5">
        <f>N1652*General!$B$14/(N1652+O1652)+O1652*100/(N1652+O1652)</f>
        <v>51.878144685497148</v>
      </c>
      <c r="G1652" s="5">
        <f>N1652*General!$B$15/(N1652+O1652)</f>
        <v>2.4303967330557001E-2</v>
      </c>
      <c r="H1652" s="5">
        <f>(N1652+O1652)*(1/General!$B$20)*((F1652/100)-E1652*(C1652/100))*1000/B1652</f>
        <v>395.03089567568219</v>
      </c>
      <c r="I1652" s="5">
        <f>(N1652+O1652)*(1/General!$B$20)*((D1652/100)*E1652-(G1652/100))*1000/B1652</f>
        <v>206.89659523847664</v>
      </c>
      <c r="J1652" s="5">
        <f t="shared" si="25"/>
        <v>0.52374788276899087</v>
      </c>
      <c r="K1652" s="5">
        <f>MAX(Online_RAW!$L$2-Online_RAW!L1652,0)</f>
        <v>0</v>
      </c>
      <c r="L1652" s="5">
        <f>0.0039*(Online_RAW!M1652)</f>
        <v>101.621325</v>
      </c>
      <c r="M1652" s="10">
        <f>Online_RAW!$N$2-Online_RAW!N1652</f>
        <v>342.9005923076902</v>
      </c>
      <c r="N1652" s="5">
        <f>Online_RAW!C1652*60</f>
        <v>108.668727272727</v>
      </c>
      <c r="O1652" s="5">
        <f>MAX(0, Online_RAW!D1652*60)</f>
        <v>70.180636363636197</v>
      </c>
      <c r="P1652" s="5">
        <f>_xlfn.IFNA(VLOOKUP(A1652,Sampling!$D$7:$E$14,2,FALSE),0)</f>
        <v>0</v>
      </c>
      <c r="Q1652">
        <f>_xlfn.IFNA(VLOOKUP(A1652,Refill!$D$6:$G$8,2,FALSE),0)</f>
        <v>0</v>
      </c>
    </row>
    <row r="1653" spans="1:17" x14ac:dyDescent="0.25">
      <c r="A1653" s="5">
        <f>ROUND((Online_RAW!B1653-General!$B$10)*24,3)</f>
        <v>27.516999999999999</v>
      </c>
      <c r="B1653" s="5">
        <f>General!$B$12+Online_ANA!K1653/1000+Online_ANA!L1653/1000+Online_ANA!M1653/1000/General!$B$22-SUM($P$2:P1653)/1000/General!$B$24+SUM($Q$2:Q1653)/1000/General!$B$24</f>
        <v>1.4419892821193299</v>
      </c>
      <c r="C1653" s="5">
        <f>Online_RAW!K1653</f>
        <v>46.01</v>
      </c>
      <c r="D1653" s="5">
        <f>Online_RAW!J1653</f>
        <v>3.89333333333333</v>
      </c>
      <c r="E1653" s="5">
        <f>(1-F1653/100-G1653/100)/(1-C1653/100-D1653/100-General!$B$17/100)</f>
        <v>0.95988943056036802</v>
      </c>
      <c r="F1653" s="5">
        <f>N1653*General!$B$14/(N1653+O1653)+O1653*100/(N1653+O1653)</f>
        <v>52.303987037763903</v>
      </c>
      <c r="G1653" s="5">
        <f>N1653*General!$B$15/(N1653+O1653)</f>
        <v>2.4088895435472778E-2</v>
      </c>
      <c r="H1653" s="5">
        <f>(N1653+O1653)*(1/General!$B$20)*((F1653/100)-E1653*(C1653/100))*1000/B1653</f>
        <v>453.84532492868243</v>
      </c>
      <c r="I1653" s="5">
        <f>(N1653+O1653)*(1/General!$B$20)*((D1653/100)*E1653-(G1653/100))*1000/B1653</f>
        <v>207.03600883266807</v>
      </c>
      <c r="J1653" s="5">
        <f t="shared" si="25"/>
        <v>0.45618186959445239</v>
      </c>
      <c r="K1653" s="5">
        <f>MAX(Online_RAW!$L$2-Online_RAW!L1653,0)</f>
        <v>0</v>
      </c>
      <c r="L1653" s="5">
        <f>0.0039*(Online_RAW!M1653)</f>
        <v>101.621325</v>
      </c>
      <c r="M1653" s="10">
        <f>Online_RAW!$N$2-Online_RAW!N1653</f>
        <v>343.75107326006946</v>
      </c>
      <c r="N1653" s="5">
        <f>Online_RAW!C1653*60</f>
        <v>108.5299999999998</v>
      </c>
      <c r="O1653" s="5">
        <f>MAX(0, Online_RAW!D1653*60)</f>
        <v>71.685818181818405</v>
      </c>
      <c r="P1653" s="5">
        <f>_xlfn.IFNA(VLOOKUP(A1653,Sampling!$D$7:$E$14,2,FALSE),0)</f>
        <v>0</v>
      </c>
      <c r="Q1653">
        <f>_xlfn.IFNA(VLOOKUP(A1653,Refill!$D$6:$G$8,2,FALSE),0)</f>
        <v>0</v>
      </c>
    </row>
    <row r="1654" spans="1:17" x14ac:dyDescent="0.25">
      <c r="A1654" s="5">
        <f>ROUND((Online_RAW!B1654-General!$B$10)*24,3)</f>
        <v>27.533000000000001</v>
      </c>
      <c r="B1654" s="5">
        <f>General!$B$12+Online_ANA!K1654/1000+Online_ANA!L1654/1000+Online_ANA!M1654/1000/General!$B$22-SUM($P$2:P1654)/1000/General!$B$24+SUM($Q$2:Q1654)/1000/General!$B$24</f>
        <v>1.4431332073923757</v>
      </c>
      <c r="C1654" s="5">
        <f>Online_RAW!K1654</f>
        <v>46.214545454545501</v>
      </c>
      <c r="D1654" s="5">
        <f>Online_RAW!J1654</f>
        <v>3.8849999999999998</v>
      </c>
      <c r="E1654" s="5">
        <f>(1-F1654/100-G1654/100)/(1-C1654/100-D1654/100-General!$B$17/100)</f>
        <v>0.97284652532251414</v>
      </c>
      <c r="F1654" s="5">
        <f>N1654*General!$B$14/(N1654+O1654)+O1654*100/(N1654+O1654)</f>
        <v>51.851141786354376</v>
      </c>
      <c r="G1654" s="5">
        <f>N1654*General!$B$15/(N1654+O1654)</f>
        <v>2.431760515840688E-2</v>
      </c>
      <c r="H1654" s="5">
        <f>(N1654+O1654)*(1/General!$B$20)*((F1654/100)-E1654*(C1654/100))*1000/B1654</f>
        <v>382.01849335498872</v>
      </c>
      <c r="I1654" s="5">
        <f>(N1654+O1654)*(1/General!$B$20)*((D1654/100)*E1654-(G1654/100))*1000/B1654</f>
        <v>208.16313543247907</v>
      </c>
      <c r="J1654" s="5">
        <f t="shared" si="25"/>
        <v>0.54490329409012284</v>
      </c>
      <c r="K1654" s="5">
        <f>MAX(Online_RAW!$L$2-Online_RAW!L1654,0)</f>
        <v>0</v>
      </c>
      <c r="L1654" s="5">
        <f>0.0039*(Online_RAW!M1654)</f>
        <v>101.950875</v>
      </c>
      <c r="M1654" s="10">
        <f>Online_RAW!$N$2-Online_RAW!N1654</f>
        <v>344.63874230768943</v>
      </c>
      <c r="N1654" s="5">
        <f>Online_RAW!C1654*60</f>
        <v>109.008</v>
      </c>
      <c r="O1654" s="5">
        <f>MAX(0, Online_RAW!D1654*60)</f>
        <v>70.299130434782413</v>
      </c>
      <c r="P1654" s="5">
        <f>_xlfn.IFNA(VLOOKUP(A1654,Sampling!$D$7:$E$14,2,FALSE),0)</f>
        <v>0</v>
      </c>
      <c r="Q1654">
        <f>_xlfn.IFNA(VLOOKUP(A1654,Refill!$D$6:$G$8,2,FALSE),0)</f>
        <v>0</v>
      </c>
    </row>
    <row r="1655" spans="1:17" x14ac:dyDescent="0.25">
      <c r="A1655" s="5">
        <f>ROUND((Online_RAW!B1655-General!$B$10)*24,3)</f>
        <v>27.55</v>
      </c>
      <c r="B1655" s="5">
        <f>General!$B$12+Online_ANA!K1655/1000+Online_ANA!L1655/1000+Online_ANA!M1655/1000/General!$B$22-SUM($P$2:P1655)/1000/General!$B$24+SUM($Q$2:Q1655)/1000/General!$B$24</f>
        <v>1.4441110198104585</v>
      </c>
      <c r="C1655" s="5">
        <f>Online_RAW!K1655</f>
        <v>46.11</v>
      </c>
      <c r="D1655" s="5">
        <f>Online_RAW!J1655</f>
        <v>3.91</v>
      </c>
      <c r="E1655" s="5">
        <f>(1-F1655/100-G1655/100)/(1-C1655/100-D1655/100-General!$B$17/100)</f>
        <v>0.96319909742374632</v>
      </c>
      <c r="F1655" s="5">
        <f>N1655*General!$B$14/(N1655+O1655)+O1655*100/(N1655+O1655)</f>
        <v>52.251962780679804</v>
      </c>
      <c r="G1655" s="5">
        <f>N1655*General!$B$15/(N1655+O1655)</f>
        <v>2.4115170312787978E-2</v>
      </c>
      <c r="H1655" s="5">
        <f>(N1655+O1655)*(1/General!$B$20)*((F1655/100)-E1655*(C1655/100))*1000/B1655</f>
        <v>435.28458013370363</v>
      </c>
      <c r="I1655" s="5">
        <f>(N1655+O1655)*(1/General!$B$20)*((D1655/100)*E1655-(G1655/100))*1000/B1655</f>
        <v>207.78959724240528</v>
      </c>
      <c r="J1655" s="5">
        <f t="shared" si="25"/>
        <v>0.47736493945772179</v>
      </c>
      <c r="K1655" s="5">
        <f>MAX(Online_RAW!$L$2-Online_RAW!L1655,0)</f>
        <v>0</v>
      </c>
      <c r="L1655" s="5">
        <f>0.0039*(Online_RAW!M1655)</f>
        <v>102.13449999999986</v>
      </c>
      <c r="M1655" s="10">
        <f>Online_RAW!$N$2-Online_RAW!N1655</f>
        <v>345.50440659339984</v>
      </c>
      <c r="N1655" s="5">
        <f>Online_RAW!C1655*60</f>
        <v>108.36052173913019</v>
      </c>
      <c r="O1655" s="5">
        <f>MAX(0, Online_RAW!D1655*60)</f>
        <v>71.377826086956603</v>
      </c>
      <c r="P1655" s="5">
        <f>_xlfn.IFNA(VLOOKUP(A1655,Sampling!$D$7:$E$14,2,FALSE),0)</f>
        <v>0</v>
      </c>
      <c r="Q1655">
        <f>_xlfn.IFNA(VLOOKUP(A1655,Refill!$D$6:$G$8,2,FALSE),0)</f>
        <v>0</v>
      </c>
    </row>
    <row r="1656" spans="1:17" x14ac:dyDescent="0.25">
      <c r="A1656" s="5">
        <f>ROUND((Online_RAW!B1656-General!$B$10)*24,3)</f>
        <v>27.567</v>
      </c>
      <c r="B1656" s="5">
        <f>General!$B$12+Online_ANA!K1656/1000+Online_ANA!L1656/1000+Online_ANA!M1656/1000/General!$B$22-SUM($P$2:P1656)/1000/General!$B$24+SUM($Q$2:Q1656)/1000/General!$B$24</f>
        <v>1.4450237344019907</v>
      </c>
      <c r="C1656" s="5">
        <f>Online_RAW!K1656</f>
        <v>46.121111111111098</v>
      </c>
      <c r="D1656" s="5">
        <f>Online_RAW!J1656</f>
        <v>3.92</v>
      </c>
      <c r="E1656" s="5">
        <f>(1-F1656/100-G1656/100)/(1-C1656/100-D1656/100-General!$B$17/100)</f>
        <v>0.95866196543190696</v>
      </c>
      <c r="F1656" s="5">
        <f>N1656*General!$B$14/(N1656+O1656)+O1656*100/(N1656+O1656)</f>
        <v>52.497127695454331</v>
      </c>
      <c r="G1656" s="5">
        <f>N1656*General!$B$15/(N1656+O1656)</f>
        <v>2.399134964876044E-2</v>
      </c>
      <c r="H1656" s="5">
        <f>(N1656+O1656)*(1/General!$B$20)*((F1656/100)-E1656*(C1656/100))*1000/B1656</f>
        <v>460.86228440191616</v>
      </c>
      <c r="I1656" s="5">
        <f>(N1656+O1656)*(1/General!$B$20)*((D1656/100)*E1656-(G1656/100))*1000/B1656</f>
        <v>207.76672205233683</v>
      </c>
      <c r="J1656" s="5">
        <f t="shared" si="25"/>
        <v>0.45082170766472246</v>
      </c>
      <c r="K1656" s="5">
        <f>MAX(Online_RAW!$L$2-Online_RAW!L1656,0)</f>
        <v>0</v>
      </c>
      <c r="L1656" s="5">
        <f>0.0039*(Online_RAW!M1656)</f>
        <v>102.1878</v>
      </c>
      <c r="M1656" s="10">
        <f>Online_RAW!$N$2-Online_RAW!N1656</f>
        <v>346.44116849816965</v>
      </c>
      <c r="N1656" s="5">
        <f>Online_RAW!C1656*60</f>
        <v>108.09234782608681</v>
      </c>
      <c r="O1656" s="5">
        <f>MAX(0, Online_RAW!D1656*60)</f>
        <v>72.126521739130197</v>
      </c>
      <c r="P1656" s="5">
        <f>_xlfn.IFNA(VLOOKUP(A1656,Sampling!$D$7:$E$14,2,FALSE),0)</f>
        <v>0</v>
      </c>
      <c r="Q1656">
        <f>_xlfn.IFNA(VLOOKUP(A1656,Refill!$D$6:$G$8,2,FALSE),0)</f>
        <v>0</v>
      </c>
    </row>
    <row r="1657" spans="1:17" x14ac:dyDescent="0.25">
      <c r="A1657" s="5">
        <f>ROUND((Online_RAW!B1657-General!$B$10)*24,3)</f>
        <v>27.582999999999998</v>
      </c>
      <c r="B1657" s="5">
        <f>General!$B$12+Online_ANA!K1657/1000+Online_ANA!L1657/1000+Online_ANA!M1657/1000/General!$B$22-SUM($P$2:P1657)/1000/General!$B$24+SUM($Q$2:Q1657)/1000/General!$B$24</f>
        <v>1.4459723004351932</v>
      </c>
      <c r="C1657" s="5">
        <f>Online_RAW!K1657</f>
        <v>46.195</v>
      </c>
      <c r="D1657" s="5">
        <f>Online_RAW!J1657</f>
        <v>3.9350000000000001</v>
      </c>
      <c r="E1657" s="5">
        <f>(1-F1657/100-G1657/100)/(1-C1657/100-D1657/100-General!$B$17/100)</f>
        <v>0.96230763774041495</v>
      </c>
      <c r="F1657" s="5">
        <f>N1657*General!$B$14/(N1657+O1657)+O1657*100/(N1657+O1657)</f>
        <v>52.40206185567019</v>
      </c>
      <c r="G1657" s="5">
        <f>N1657*General!$B$15/(N1657+O1657)</f>
        <v>2.403936269915647E-2</v>
      </c>
      <c r="H1657" s="5">
        <f>(N1657+O1657)*(1/General!$B$20)*((F1657/100)-E1657*(C1657/100))*1000/B1657</f>
        <v>442.33936751315258</v>
      </c>
      <c r="I1657" s="5">
        <f>(N1657+O1657)*(1/General!$B$20)*((D1657/100)*E1657-(G1657/100))*1000/B1657</f>
        <v>209.39982007751124</v>
      </c>
      <c r="J1657" s="5">
        <f t="shared" ref="J1657:J1720" si="26">I1657/H1657</f>
        <v>0.47339177892929668</v>
      </c>
      <c r="K1657" s="5">
        <f>MAX(Online_RAW!$L$2-Online_RAW!L1657,0)</f>
        <v>0</v>
      </c>
      <c r="L1657" s="5">
        <f>0.0039*(Online_RAW!M1657)</f>
        <v>102.33665000000013</v>
      </c>
      <c r="M1657" s="10">
        <f>Online_RAW!$N$2-Online_RAW!N1657</f>
        <v>347.3128589743601</v>
      </c>
      <c r="N1657" s="5">
        <f>Online_RAW!C1657*60</f>
        <v>108.39913043478239</v>
      </c>
      <c r="O1657" s="5">
        <f>MAX(0, Online_RAW!D1657*60)</f>
        <v>71.970260869565408</v>
      </c>
      <c r="P1657" s="5">
        <f>_xlfn.IFNA(VLOOKUP(A1657,Sampling!$D$7:$E$14,2,FALSE),0)</f>
        <v>0</v>
      </c>
      <c r="Q1657">
        <f>_xlfn.IFNA(VLOOKUP(A1657,Refill!$D$6:$G$8,2,FALSE),0)</f>
        <v>0</v>
      </c>
    </row>
    <row r="1658" spans="1:17" x14ac:dyDescent="0.25">
      <c r="A1658" s="5">
        <f>ROUND((Online_RAW!B1658-General!$B$10)*24,3)</f>
        <v>27.6</v>
      </c>
      <c r="B1658" s="5">
        <f>General!$B$12+Online_ANA!K1658/1000+Online_ANA!L1658/1000+Online_ANA!M1658/1000/General!$B$22-SUM($P$2:P1658)/1000/General!$B$24+SUM($Q$2:Q1658)/1000/General!$B$24</f>
        <v>1.4469178661844226</v>
      </c>
      <c r="C1658" s="5">
        <f>Online_RAW!K1658</f>
        <v>46.17</v>
      </c>
      <c r="D1658" s="5">
        <f>Online_RAW!J1658</f>
        <v>3.9466666666666699</v>
      </c>
      <c r="E1658" s="5">
        <f>(1-F1658/100-G1658/100)/(1-C1658/100-D1658/100-General!$B$17/100)</f>
        <v>0.96464371095272794</v>
      </c>
      <c r="F1658" s="5">
        <f>N1658*General!$B$14/(N1658+O1658)+O1658*100/(N1658+O1658)</f>
        <v>52.273645912798472</v>
      </c>
      <c r="G1658" s="5">
        <f>N1658*General!$B$15/(N1658+O1658)</f>
        <v>2.4104219235960369E-2</v>
      </c>
      <c r="H1658" s="5">
        <f>(N1658+O1658)*(1/General!$B$20)*((F1658/100)-E1658*(C1658/100))*1000/B1658</f>
        <v>429.71898411137312</v>
      </c>
      <c r="I1658" s="5">
        <f>(N1658+O1658)*(1/General!$B$20)*((D1658/100)*E1658-(G1658/100))*1000/B1658</f>
        <v>210.1379477144454</v>
      </c>
      <c r="J1658" s="5">
        <f t="shared" si="26"/>
        <v>0.48901248370256445</v>
      </c>
      <c r="K1658" s="5">
        <f>MAX(Online_RAW!$L$2-Online_RAW!L1658,0)</f>
        <v>0</v>
      </c>
      <c r="L1658" s="5">
        <f>0.0039*(Online_RAW!M1658)</f>
        <v>102.33665000000013</v>
      </c>
      <c r="M1658" s="10">
        <f>Online_RAW!$N$2-Online_RAW!N1658</f>
        <v>348.34352564102028</v>
      </c>
      <c r="N1658" s="5">
        <f>Online_RAW!C1658*60</f>
        <v>108.55799999999999</v>
      </c>
      <c r="O1658" s="5">
        <f>MAX(0, Online_RAW!D1658*60)</f>
        <v>71.589714285713995</v>
      </c>
      <c r="P1658" s="5">
        <f>_xlfn.IFNA(VLOOKUP(A1658,Sampling!$D$7:$E$14,2,FALSE),0)</f>
        <v>0</v>
      </c>
      <c r="Q1658">
        <f>_xlfn.IFNA(VLOOKUP(A1658,Refill!$D$6:$G$8,2,FALSE),0)</f>
        <v>0</v>
      </c>
    </row>
    <row r="1659" spans="1:17" x14ac:dyDescent="0.25">
      <c r="A1659" s="5">
        <f>ROUND((Online_RAW!B1659-General!$B$10)*24,3)</f>
        <v>27.617000000000001</v>
      </c>
      <c r="B1659" s="5">
        <f>General!$B$12+Online_ANA!K1659/1000+Online_ANA!L1659/1000+Online_ANA!M1659/1000/General!$B$22-SUM($P$2:P1659)/1000/General!$B$24+SUM($Q$2:Q1659)/1000/General!$B$24</f>
        <v>1.4478038831568989</v>
      </c>
      <c r="C1659" s="5">
        <f>Online_RAW!K1659</f>
        <v>46.131666666666703</v>
      </c>
      <c r="D1659" s="5">
        <f>Online_RAW!J1659</f>
        <v>3.96</v>
      </c>
      <c r="E1659" s="5">
        <f>(1-F1659/100-G1659/100)/(1-C1659/100-D1659/100-General!$B$17/100)</f>
        <v>0.97041006337519842</v>
      </c>
      <c r="F1659" s="5">
        <f>N1659*General!$B$14/(N1659+O1659)+O1659*100/(N1659+O1659)</f>
        <v>51.964079490865451</v>
      </c>
      <c r="G1659" s="5">
        <f>N1659*General!$B$15/(N1659+O1659)</f>
        <v>2.4260565913704322E-2</v>
      </c>
      <c r="H1659" s="5">
        <f>(N1659+O1659)*(1/General!$B$20)*((F1659/100)-E1659*(C1659/100))*1000/B1659</f>
        <v>398.7419574269162</v>
      </c>
      <c r="I1659" s="5">
        <f>(N1659+O1659)*(1/General!$B$20)*((D1659/100)*E1659-(G1659/100))*1000/B1659</f>
        <v>211.55023828500958</v>
      </c>
      <c r="J1659" s="5">
        <f t="shared" si="26"/>
        <v>0.53054421373196914</v>
      </c>
      <c r="K1659" s="5">
        <f>MAX(Online_RAW!$L$2-Online_RAW!L1659,0)</f>
        <v>0</v>
      </c>
      <c r="L1659" s="5">
        <f>0.0039*(Online_RAW!M1659)</f>
        <v>102.53229999999986</v>
      </c>
      <c r="M1659" s="10">
        <f>Online_RAW!$N$2-Online_RAW!N1659</f>
        <v>349.09602564101988</v>
      </c>
      <c r="N1659" s="5">
        <f>Online_RAW!C1659*60</f>
        <v>109.0394285714286</v>
      </c>
      <c r="O1659" s="5">
        <f>MAX(0, Online_RAW!D1659*60)</f>
        <v>70.741090909090801</v>
      </c>
      <c r="P1659" s="5">
        <f>_xlfn.IFNA(VLOOKUP(A1659,Sampling!$D$7:$E$14,2,FALSE),0)</f>
        <v>0</v>
      </c>
      <c r="Q1659">
        <f>_xlfn.IFNA(VLOOKUP(A1659,Refill!$D$6:$G$8,2,FALSE),0)</f>
        <v>0</v>
      </c>
    </row>
    <row r="1660" spans="1:17" x14ac:dyDescent="0.25">
      <c r="A1660" s="5">
        <f>ROUND((Online_RAW!B1660-General!$B$10)*24,3)</f>
        <v>27.632999999999999</v>
      </c>
      <c r="B1660" s="5">
        <f>General!$B$12+Online_ANA!K1660/1000+Online_ANA!L1660/1000+Online_ANA!M1660/1000/General!$B$22-SUM($P$2:P1660)/1000/General!$B$24+SUM($Q$2:Q1660)/1000/General!$B$24</f>
        <v>1.4487482789924866</v>
      </c>
      <c r="C1660" s="5">
        <f>Online_RAW!K1660</f>
        <v>45.991666666666703</v>
      </c>
      <c r="D1660" s="5">
        <f>Online_RAW!J1660</f>
        <v>3.9783333333333299</v>
      </c>
      <c r="E1660" s="5">
        <f>(1-F1660/100-G1660/100)/(1-C1660/100-D1660/100-General!$B$17/100)</f>
        <v>0.96357178347343486</v>
      </c>
      <c r="F1660" s="5">
        <f>N1660*General!$B$14/(N1660+O1660)+O1660*100/(N1660+O1660)</f>
        <v>52.185284925445146</v>
      </c>
      <c r="G1660" s="5">
        <f>N1660*General!$B$15/(N1660+O1660)</f>
        <v>2.4148845997249931E-2</v>
      </c>
      <c r="H1660" s="5">
        <f>(N1660+O1660)*(1/General!$B$20)*((F1660/100)-E1660*(C1660/100))*1000/B1660</f>
        <v>436.29780696891044</v>
      </c>
      <c r="I1660" s="5">
        <f>(N1660+O1660)*(1/General!$B$20)*((D1660/100)*E1660-(G1660/100))*1000/B1660</f>
        <v>211.20466446389264</v>
      </c>
      <c r="J1660" s="5">
        <f t="shared" si="26"/>
        <v>0.48408371779632298</v>
      </c>
      <c r="K1660" s="5">
        <f>MAX(Online_RAW!$L$2-Online_RAW!L1660,0)</f>
        <v>0</v>
      </c>
      <c r="L1660" s="5">
        <f>0.0039*(Online_RAW!M1660)</f>
        <v>102.65384999999999</v>
      </c>
      <c r="M1660" s="10">
        <f>Online_RAW!$N$2-Online_RAW!N1660</f>
        <v>349.99292760181015</v>
      </c>
      <c r="N1660" s="5">
        <f>Online_RAW!C1660*60</f>
        <v>108.69547826086981</v>
      </c>
      <c r="O1660" s="5">
        <f>MAX(0, Online_RAW!D1660*60)</f>
        <v>71.347043478261</v>
      </c>
      <c r="P1660" s="5">
        <f>_xlfn.IFNA(VLOOKUP(A1660,Sampling!$D$7:$E$14,2,FALSE),0)</f>
        <v>0</v>
      </c>
      <c r="Q1660">
        <f>_xlfn.IFNA(VLOOKUP(A1660,Refill!$D$6:$G$8,2,FALSE),0)</f>
        <v>0</v>
      </c>
    </row>
    <row r="1661" spans="1:17" x14ac:dyDescent="0.25">
      <c r="A1661" s="5">
        <f>ROUND((Online_RAW!B1661-General!$B$10)*24,3)</f>
        <v>27.65</v>
      </c>
      <c r="B1661" s="5">
        <f>General!$B$12+Online_ANA!K1661/1000+Online_ANA!L1661/1000+Online_ANA!M1661/1000/General!$B$22-SUM($P$2:P1661)/1000/General!$B$24+SUM($Q$2:Q1661)/1000/General!$B$24</f>
        <v>1.4498868543401557</v>
      </c>
      <c r="C1661" s="5">
        <f>Online_RAW!K1661</f>
        <v>45.905000000000001</v>
      </c>
      <c r="D1661" s="5">
        <f>Online_RAW!J1661</f>
        <v>4.0149999999999997</v>
      </c>
      <c r="E1661" s="5">
        <f>(1-F1661/100-G1661/100)/(1-C1661/100-D1661/100-General!$B$17/100)</f>
        <v>0.97064032852941506</v>
      </c>
      <c r="F1661" s="5">
        <f>N1661*General!$B$14/(N1661+O1661)+O1661*100/(N1661+O1661)</f>
        <v>51.785970430953135</v>
      </c>
      <c r="G1661" s="5">
        <f>N1661*General!$B$15/(N1661+O1661)</f>
        <v>2.4350519984367106E-2</v>
      </c>
      <c r="H1661" s="5">
        <f>(N1661+O1661)*(1/General!$B$20)*((F1661/100)-E1661*(C1661/100))*1000/B1661</f>
        <v>400.0331356198825</v>
      </c>
      <c r="I1661" s="5">
        <f>(N1661+O1661)*(1/General!$B$20)*((D1661/100)*E1661-(G1661/100))*1000/B1661</f>
        <v>214.31666578114564</v>
      </c>
      <c r="J1661" s="5">
        <f t="shared" si="26"/>
        <v>0.5357472836570033</v>
      </c>
      <c r="K1661" s="5">
        <f>MAX(Online_RAW!$L$2-Online_RAW!L1661,0)</f>
        <v>0</v>
      </c>
      <c r="L1661" s="5">
        <f>0.0039*(Online_RAW!M1661)</f>
        <v>102.9678</v>
      </c>
      <c r="M1661" s="10">
        <f>Online_RAW!$N$2-Online_RAW!N1661</f>
        <v>350.89176923076957</v>
      </c>
      <c r="N1661" s="5">
        <f>Online_RAW!C1661*60</f>
        <v>109.4802857142858</v>
      </c>
      <c r="O1661" s="5">
        <f>MAX(0, Online_RAW!D1661*60)</f>
        <v>70.360285714285794</v>
      </c>
      <c r="P1661" s="5">
        <f>_xlfn.IFNA(VLOOKUP(A1661,Sampling!$D$7:$E$14,2,FALSE),0)</f>
        <v>0</v>
      </c>
      <c r="Q1661">
        <f>_xlfn.IFNA(VLOOKUP(A1661,Refill!$D$6:$G$8,2,FALSE),0)</f>
        <v>0</v>
      </c>
    </row>
    <row r="1662" spans="1:17" x14ac:dyDescent="0.25">
      <c r="A1662" s="5">
        <f>ROUND((Online_RAW!B1662-General!$B$10)*24,3)</f>
        <v>27.667000000000002</v>
      </c>
      <c r="B1662" s="5">
        <f>General!$B$12+Online_ANA!K1662/1000+Online_ANA!L1662/1000+Online_ANA!M1662/1000/General!$B$22-SUM($P$2:P1662)/1000/General!$B$24+SUM($Q$2:Q1662)/1000/General!$B$24</f>
        <v>1.4508614015055323</v>
      </c>
      <c r="C1662" s="5">
        <f>Online_RAW!K1662</f>
        <v>45.717142857142903</v>
      </c>
      <c r="D1662" s="5">
        <f>Online_RAW!J1662</f>
        <v>4.01</v>
      </c>
      <c r="E1662" s="5">
        <f>(1-F1662/100-G1662/100)/(1-C1662/100-D1662/100-General!$B$17/100)</f>
        <v>0.96032031052155598</v>
      </c>
      <c r="F1662" s="5">
        <f>N1662*General!$B$14/(N1662+O1662)+O1662*100/(N1662+O1662)</f>
        <v>52.113292223101084</v>
      </c>
      <c r="G1662" s="5">
        <f>N1662*General!$B$15/(N1662+O1662)</f>
        <v>2.418520594792874E-2</v>
      </c>
      <c r="H1662" s="5">
        <f>(N1662+O1662)*(1/General!$B$20)*((F1662/100)-E1662*(C1662/100))*1000/B1662</f>
        <v>455.20968741208429</v>
      </c>
      <c r="I1662" s="5">
        <f>(N1662+O1662)*(1/General!$B$20)*((D1662/100)*E1662-(G1662/100))*1000/B1662</f>
        <v>212.1693003237007</v>
      </c>
      <c r="J1662" s="5">
        <f t="shared" si="26"/>
        <v>0.46609135567809606</v>
      </c>
      <c r="K1662" s="5">
        <f>MAX(Online_RAW!$L$2-Online_RAW!L1662,0)</f>
        <v>0</v>
      </c>
      <c r="L1662" s="5">
        <f>0.0039*(Online_RAW!M1662)</f>
        <v>102.9678</v>
      </c>
      <c r="M1662" s="10">
        <f>Online_RAW!$N$2-Online_RAW!N1662</f>
        <v>351.95402564103006</v>
      </c>
      <c r="N1662" s="5">
        <f>Online_RAW!C1662*60</f>
        <v>109.016769230769</v>
      </c>
      <c r="O1662" s="5">
        <f>MAX(0, Online_RAW!D1662*60)</f>
        <v>71.28646153846141</v>
      </c>
      <c r="P1662" s="5">
        <f>_xlfn.IFNA(VLOOKUP(A1662,Sampling!$D$7:$E$14,2,FALSE),0)</f>
        <v>0</v>
      </c>
      <c r="Q1662">
        <f>_xlfn.IFNA(VLOOKUP(A1662,Refill!$D$6:$G$8,2,FALSE),0)</f>
        <v>0</v>
      </c>
    </row>
    <row r="1663" spans="1:17" x14ac:dyDescent="0.25">
      <c r="A1663" s="5">
        <f>ROUND((Online_RAW!B1663-General!$B$10)*24,3)</f>
        <v>27.683</v>
      </c>
      <c r="B1663" s="5">
        <f>General!$B$12+Online_ANA!K1663/1000+Online_ANA!L1663/1000+Online_ANA!M1663/1000/General!$B$22-SUM($P$2:P1663)/1000/General!$B$24+SUM($Q$2:Q1663)/1000/General!$B$24</f>
        <v>1.4516406994522295</v>
      </c>
      <c r="C1663" s="5">
        <f>Online_RAW!K1663</f>
        <v>45.665999999999997</v>
      </c>
      <c r="D1663" s="5">
        <f>Online_RAW!J1663</f>
        <v>4</v>
      </c>
      <c r="E1663" s="5">
        <f>(1-F1663/100-G1663/100)/(1-C1663/100-D1663/100-General!$B$17/100)</f>
        <v>0.9646324500878346</v>
      </c>
      <c r="F1663" s="5">
        <f>N1663*General!$B$14/(N1663+O1663)+O1663*100/(N1663+O1663)</f>
        <v>51.83925568994492</v>
      </c>
      <c r="G1663" s="5">
        <f>N1663*General!$B$15/(N1663+O1663)</f>
        <v>2.4323608237401553E-2</v>
      </c>
      <c r="H1663" s="5">
        <f>(N1663+O1663)*(1/General!$B$20)*((F1663/100)-E1663*(C1663/100))*1000/B1663</f>
        <v>430.9410656505047</v>
      </c>
      <c r="I1663" s="5">
        <f>(N1663+O1663)*(1/General!$B$20)*((D1663/100)*E1663-(G1663/100))*1000/B1663</f>
        <v>212.15236279591934</v>
      </c>
      <c r="J1663" s="5">
        <f t="shared" si="26"/>
        <v>0.49230017676703836</v>
      </c>
      <c r="K1663" s="5">
        <f>MAX(Online_RAW!$L$2-Online_RAW!L1663,0)</f>
        <v>0</v>
      </c>
      <c r="L1663" s="5">
        <f>0.0039*(Online_RAW!M1663)</f>
        <v>103.0848</v>
      </c>
      <c r="M1663" s="10">
        <f>Online_RAW!$N$2-Online_RAW!N1663</f>
        <v>352.67593040293013</v>
      </c>
      <c r="N1663" s="5">
        <f>Online_RAW!C1663*60</f>
        <v>109.476</v>
      </c>
      <c r="O1663" s="5">
        <f>MAX(0, Online_RAW!D1663*60)</f>
        <v>70.556500000000199</v>
      </c>
      <c r="P1663" s="5">
        <f>_xlfn.IFNA(VLOOKUP(A1663,Sampling!$D$7:$E$14,2,FALSE),0)</f>
        <v>0</v>
      </c>
      <c r="Q1663">
        <f>_xlfn.IFNA(VLOOKUP(A1663,Refill!$D$6:$G$8,2,FALSE),0)</f>
        <v>0</v>
      </c>
    </row>
    <row r="1664" spans="1:17" x14ac:dyDescent="0.25">
      <c r="A1664" s="5">
        <f>ROUND((Online_RAW!B1664-General!$B$10)*24,3)</f>
        <v>27.7</v>
      </c>
      <c r="B1664" s="5">
        <f>General!$B$12+Online_ANA!K1664/1000+Online_ANA!L1664/1000+Online_ANA!M1664/1000/General!$B$22-SUM($P$2:P1664)/1000/General!$B$24+SUM($Q$2:Q1664)/1000/General!$B$24</f>
        <v>1.4524091136068804</v>
      </c>
      <c r="C1664" s="5">
        <f>Online_RAW!K1664</f>
        <v>45.594545454545496</v>
      </c>
      <c r="D1664" s="5">
        <f>Online_RAW!J1664</f>
        <v>4.04142857142857</v>
      </c>
      <c r="E1664" s="5">
        <f>(1-F1664/100-G1664/100)/(1-C1664/100-D1664/100-General!$B$17/100)</f>
        <v>0.98383524639906239</v>
      </c>
      <c r="F1664" s="5">
        <f>N1664*General!$B$14/(N1664+O1664)+O1664*100/(N1664+O1664)</f>
        <v>50.85097129757996</v>
      </c>
      <c r="G1664" s="5">
        <f>N1664*General!$B$15/(N1664+O1664)</f>
        <v>2.4822741768899009E-2</v>
      </c>
      <c r="H1664" s="5">
        <f>(N1664+O1664)*(1/General!$B$20)*((F1664/100)-E1664*(C1664/100))*1000/B1664</f>
        <v>330.30689004049833</v>
      </c>
      <c r="I1664" s="5">
        <f>(N1664+O1664)*(1/General!$B$20)*((D1664/100)*E1664-(G1664/100))*1000/B1664</f>
        <v>217.76004912828071</v>
      </c>
      <c r="J1664" s="5">
        <f t="shared" si="26"/>
        <v>0.65926583941855266</v>
      </c>
      <c r="K1664" s="5">
        <f>MAX(Online_RAW!$L$2-Online_RAW!L1664,0)</f>
        <v>0</v>
      </c>
      <c r="L1664" s="5">
        <f>0.0039*(Online_RAW!M1664)</f>
        <v>103.0848</v>
      </c>
      <c r="M1664" s="10">
        <f>Online_RAW!$N$2-Online_RAW!N1664</f>
        <v>353.51350183149952</v>
      </c>
      <c r="N1664" s="5">
        <f>Online_RAW!C1664*60</f>
        <v>111.3368181818184</v>
      </c>
      <c r="O1664" s="5">
        <f>MAX(0, Online_RAW!D1664*60)</f>
        <v>68.074173913043396</v>
      </c>
      <c r="P1664" s="5">
        <f>_xlfn.IFNA(VLOOKUP(A1664,Sampling!$D$7:$E$14,2,FALSE),0)</f>
        <v>0</v>
      </c>
      <c r="Q1664">
        <f>_xlfn.IFNA(VLOOKUP(A1664,Refill!$D$6:$G$8,2,FALSE),0)</f>
        <v>0</v>
      </c>
    </row>
    <row r="1665" spans="1:17" x14ac:dyDescent="0.25">
      <c r="A1665" s="5">
        <f>ROUND((Online_RAW!B1665-General!$B$10)*24,3)</f>
        <v>27.716999999999999</v>
      </c>
      <c r="B1665" s="5">
        <f>General!$B$12+Online_ANA!K1665/1000+Online_ANA!L1665/1000+Online_ANA!M1665/1000/General!$B$22-SUM($P$2:P1665)/1000/General!$B$24+SUM($Q$2:Q1665)/1000/General!$B$24</f>
        <v>1.4534563371463392</v>
      </c>
      <c r="C1665" s="5">
        <f>Online_RAW!K1665</f>
        <v>45.223846153846203</v>
      </c>
      <c r="D1665" s="5">
        <f>Online_RAW!J1665</f>
        <v>4.1057142857142903</v>
      </c>
      <c r="E1665" s="5">
        <f>(1-F1665/100-G1665/100)/(1-C1665/100-D1665/100-General!$B$17/100)</f>
        <v>1.0160801051942143</v>
      </c>
      <c r="F1665" s="5">
        <f>N1665*General!$B$14/(N1665+O1665)+O1665*100/(N1665+O1665)</f>
        <v>48.928630865933492</v>
      </c>
      <c r="G1665" s="5">
        <f>N1665*General!$B$15/(N1665+O1665)</f>
        <v>2.5793620774781069E-2</v>
      </c>
      <c r="H1665" s="5">
        <f>(N1665+O1665)*(1/General!$B$20)*((F1665/100)-E1665*(C1665/100))*1000/B1665</f>
        <v>165.15889934890822</v>
      </c>
      <c r="I1665" s="5">
        <f>(N1665+O1665)*(1/General!$B$20)*((D1665/100)*E1665-(G1665/100))*1000/B1665</f>
        <v>229.96491529122324</v>
      </c>
      <c r="J1665" s="5">
        <f t="shared" si="26"/>
        <v>1.3923858550631798</v>
      </c>
      <c r="K1665" s="5">
        <f>MAX(Online_RAW!$L$2-Online_RAW!L1665,0)</f>
        <v>0</v>
      </c>
      <c r="L1665" s="5">
        <f>0.0039*(Online_RAW!M1665)</f>
        <v>103.27329999999986</v>
      </c>
      <c r="M1665" s="10">
        <f>Online_RAW!$N$2-Online_RAW!N1665</f>
        <v>354.44951048950952</v>
      </c>
      <c r="N1665" s="5">
        <f>Online_RAW!C1665*60</f>
        <v>116.5231304347824</v>
      </c>
      <c r="O1665" s="5">
        <f>MAX(0, Online_RAW!D1665*60)</f>
        <v>64.177565217391191</v>
      </c>
      <c r="P1665" s="5">
        <f>_xlfn.IFNA(VLOOKUP(A1665,Sampling!$D$7:$E$14,2,FALSE),0)</f>
        <v>0</v>
      </c>
      <c r="Q1665">
        <f>_xlfn.IFNA(VLOOKUP(A1665,Refill!$D$6:$G$8,2,FALSE),0)</f>
        <v>0</v>
      </c>
    </row>
    <row r="1666" spans="1:17" x14ac:dyDescent="0.25">
      <c r="A1666" s="5">
        <f>ROUND((Online_RAW!B1666-General!$B$10)*24,3)</f>
        <v>27.733000000000001</v>
      </c>
      <c r="B1666" s="5">
        <f>General!$B$12+Online_ANA!K1666/1000+Online_ANA!L1666/1000+Online_ANA!M1666/1000/General!$B$22-SUM($P$2:P1666)/1000/General!$B$24+SUM($Q$2:Q1666)/1000/General!$B$24</f>
        <v>1.4543813856033849</v>
      </c>
      <c r="C1666" s="5">
        <f>Online_RAW!K1666</f>
        <v>43.760833333333302</v>
      </c>
      <c r="D1666" s="5">
        <f>Online_RAW!J1666</f>
        <v>4.1349999999999998</v>
      </c>
      <c r="E1666" s="5">
        <f>(1-F1666/100-G1666/100)/(1-C1666/100-D1666/100-General!$B$17/100)</f>
        <v>1.0039773224548341</v>
      </c>
      <c r="F1666" s="5">
        <f>N1666*General!$B$14/(N1666+O1666)+O1666*100/(N1666+O1666)</f>
        <v>48.096797787292019</v>
      </c>
      <c r="G1666" s="5">
        <f>N1666*General!$B$15/(N1666+O1666)</f>
        <v>2.621373849126666E-2</v>
      </c>
      <c r="H1666" s="5">
        <f>(N1666+O1666)*(1/General!$B$20)*((F1666/100)-E1666*(C1666/100))*1000/B1666</f>
        <v>229.74851427577957</v>
      </c>
      <c r="I1666" s="5">
        <f>(N1666+O1666)*(1/General!$B$20)*((D1666/100)*E1666-(G1666/100))*1000/B1666</f>
        <v>227.723626058229</v>
      </c>
      <c r="J1666" s="5">
        <f t="shared" si="26"/>
        <v>0.99118650136244191</v>
      </c>
      <c r="K1666" s="5">
        <f>MAX(Online_RAW!$L$2-Online_RAW!L1666,0)</f>
        <v>0</v>
      </c>
      <c r="L1666" s="5">
        <f>0.0039*(Online_RAW!M1666)</f>
        <v>103.42019999999999</v>
      </c>
      <c r="M1666" s="10">
        <f>Online_RAW!$N$2-Online_RAW!N1666</f>
        <v>355.29769230768943</v>
      </c>
      <c r="N1666" s="5">
        <f>Online_RAW!C1666*60</f>
        <v>117.9305454545454</v>
      </c>
      <c r="O1666" s="5">
        <f>MAX(0, Online_RAW!D1666*60)</f>
        <v>62.021727272726999</v>
      </c>
      <c r="P1666" s="5">
        <f>_xlfn.IFNA(VLOOKUP(A1666,Sampling!$D$7:$E$14,2,FALSE),0)</f>
        <v>0</v>
      </c>
      <c r="Q1666">
        <f>_xlfn.IFNA(VLOOKUP(A1666,Refill!$D$6:$G$8,2,FALSE),0)</f>
        <v>0</v>
      </c>
    </row>
    <row r="1667" spans="1:17" x14ac:dyDescent="0.25">
      <c r="A1667" s="5">
        <f>ROUND((Online_RAW!B1667-General!$B$10)*24,3)</f>
        <v>27.75</v>
      </c>
      <c r="B1667" s="5">
        <f>General!$B$12+Online_ANA!K1667/1000+Online_ANA!L1667/1000+Online_ANA!M1667/1000/General!$B$22-SUM($P$2:P1667)/1000/General!$B$24+SUM($Q$2:Q1667)/1000/General!$B$24</f>
        <v>1.4553656875693119</v>
      </c>
      <c r="C1667" s="5">
        <f>Online_RAW!K1667</f>
        <v>42.484166666666702</v>
      </c>
      <c r="D1667" s="5">
        <f>Online_RAW!J1667</f>
        <v>4.1349999999999998</v>
      </c>
      <c r="E1667" s="5">
        <f>(1-F1667/100-G1667/100)/(1-C1667/100-D1667/100-General!$B$17/100)</f>
        <v>0.97328099956700709</v>
      </c>
      <c r="F1667" s="5">
        <f>N1667*General!$B$14/(N1667+O1667)+O1667*100/(N1667+O1667)</f>
        <v>48.440540246160467</v>
      </c>
      <c r="G1667" s="5">
        <f>N1667*General!$B$15/(N1667+O1667)</f>
        <v>2.6040131188807839E-2</v>
      </c>
      <c r="H1667" s="5">
        <f>(N1667+O1667)*(1/General!$B$20)*((F1667/100)-E1667*(C1667/100))*1000/B1667</f>
        <v>391.92065680832991</v>
      </c>
      <c r="I1667" s="5">
        <f>(N1667+O1667)*(1/General!$B$20)*((D1667/100)*E1667-(G1667/100))*1000/B1667</f>
        <v>220.98059313793843</v>
      </c>
      <c r="J1667" s="5">
        <f t="shared" si="26"/>
        <v>0.56384012758482827</v>
      </c>
      <c r="K1667" s="5">
        <f>MAX(Online_RAW!$L$2-Online_RAW!L1667,0)</f>
        <v>0</v>
      </c>
      <c r="L1667" s="5">
        <f>0.0039*(Online_RAW!M1667)</f>
        <v>103.545</v>
      </c>
      <c r="M1667" s="10">
        <f>Online_RAW!$N$2-Online_RAW!N1667</f>
        <v>356.23454945054982</v>
      </c>
      <c r="N1667" s="5">
        <f>Online_RAW!C1667*60</f>
        <v>117.36381818181839</v>
      </c>
      <c r="O1667" s="5">
        <f>MAX(0, Online_RAW!D1667*60)</f>
        <v>62.917636363636205</v>
      </c>
      <c r="P1667" s="5">
        <f>_xlfn.IFNA(VLOOKUP(A1667,Sampling!$D$7:$E$14,2,FALSE),0)</f>
        <v>0</v>
      </c>
      <c r="Q1667">
        <f>_xlfn.IFNA(VLOOKUP(A1667,Refill!$D$6:$G$8,2,FALSE),0)</f>
        <v>0</v>
      </c>
    </row>
    <row r="1668" spans="1:17" x14ac:dyDescent="0.25">
      <c r="A1668" s="5">
        <f>ROUND((Online_RAW!B1668-General!$B$10)*24,3)</f>
        <v>27.766999999999999</v>
      </c>
      <c r="B1668" s="5">
        <f>General!$B$12+Online_ANA!K1668/1000+Online_ANA!L1668/1000+Online_ANA!M1668/1000/General!$B$22-SUM($P$2:P1668)/1000/General!$B$24+SUM($Q$2:Q1668)/1000/General!$B$24</f>
        <v>1.4562861715361102</v>
      </c>
      <c r="C1668" s="5">
        <f>Online_RAW!K1668</f>
        <v>42.267777777777802</v>
      </c>
      <c r="D1668" s="5">
        <f>Online_RAW!J1668</f>
        <v>4.13</v>
      </c>
      <c r="E1668" s="5">
        <f>(1-F1668/100-G1668/100)/(1-C1668/100-D1668/100-General!$B$17/100)</f>
        <v>0.96544478006302215</v>
      </c>
      <c r="F1668" s="5">
        <f>N1668*General!$B$14/(N1668+O1668)+O1668*100/(N1668+O1668)</f>
        <v>48.64181640905133</v>
      </c>
      <c r="G1668" s="5">
        <f>N1668*General!$B$15/(N1668+O1668)</f>
        <v>2.5938476561085184E-2</v>
      </c>
      <c r="H1668" s="5">
        <f>(N1668+O1668)*(1/General!$B$20)*((F1668/100)-E1668*(C1668/100))*1000/B1668</f>
        <v>432.19079329958862</v>
      </c>
      <c r="I1668" s="5">
        <f>(N1668+O1668)*(1/General!$B$20)*((D1668/100)*E1668-(G1668/100))*1000/B1668</f>
        <v>218.5249960912588</v>
      </c>
      <c r="J1668" s="5">
        <f t="shared" si="26"/>
        <v>0.5056215899994434</v>
      </c>
      <c r="K1668" s="5">
        <f>MAX(Online_RAW!$L$2-Online_RAW!L1668,0)</f>
        <v>0</v>
      </c>
      <c r="L1668" s="5">
        <f>0.0039*(Online_RAW!M1668)</f>
        <v>103.6152</v>
      </c>
      <c r="M1668" s="10">
        <f>Online_RAW!$N$2-Online_RAW!N1668</f>
        <v>357.16135897436016</v>
      </c>
      <c r="N1668" s="5">
        <f>Online_RAW!C1668*60</f>
        <v>116.763913043478</v>
      </c>
      <c r="O1668" s="5">
        <f>MAX(0, Online_RAW!D1668*60)</f>
        <v>63.298956521739001</v>
      </c>
      <c r="P1668" s="5">
        <f>_xlfn.IFNA(VLOOKUP(A1668,Sampling!$D$7:$E$14,2,FALSE),0)</f>
        <v>0</v>
      </c>
      <c r="Q1668">
        <f>_xlfn.IFNA(VLOOKUP(A1668,Refill!$D$6:$G$8,2,FALSE),0)</f>
        <v>0</v>
      </c>
    </row>
    <row r="1669" spans="1:17" x14ac:dyDescent="0.25">
      <c r="A1669" s="5">
        <f>ROUND((Online_RAW!B1669-General!$B$10)*24,3)</f>
        <v>27.783000000000001</v>
      </c>
      <c r="B1669" s="5">
        <f>General!$B$12+Online_ANA!K1669/1000+Online_ANA!L1669/1000+Online_ANA!M1669/1000/General!$B$22-SUM($P$2:P1669)/1000/General!$B$24+SUM($Q$2:Q1669)/1000/General!$B$24</f>
        <v>1.4571693597534128</v>
      </c>
      <c r="C1669" s="5">
        <f>Online_RAW!K1669</f>
        <v>42.500999999999998</v>
      </c>
      <c r="D1669" s="5">
        <f>Online_RAW!J1669</f>
        <v>4.125</v>
      </c>
      <c r="E1669" s="5">
        <f>(1-F1669/100-G1669/100)/(1-C1669/100-D1669/100-General!$B$17/100)</f>
        <v>0.97469764415221671</v>
      </c>
      <c r="F1669" s="5">
        <f>N1669*General!$B$14/(N1669+O1669)+O1669*100/(N1669+O1669)</f>
        <v>48.372157446013503</v>
      </c>
      <c r="G1669" s="5">
        <f>N1669*General!$B$15/(N1669+O1669)</f>
        <v>2.6074667956558838E-2</v>
      </c>
      <c r="H1669" s="5">
        <f>(N1669+O1669)*(1/General!$B$20)*((F1669/100)-E1669*(C1669/100))*1000/B1669</f>
        <v>383.11036978830128</v>
      </c>
      <c r="I1669" s="5">
        <f>(N1669+O1669)*(1/General!$B$20)*((D1669/100)*E1669-(G1669/100))*1000/B1669</f>
        <v>220.30482672870161</v>
      </c>
      <c r="J1669" s="5">
        <f t="shared" si="26"/>
        <v>0.57504271380186711</v>
      </c>
      <c r="K1669" s="5">
        <f>MAX(Online_RAW!$L$2-Online_RAW!L1669,0)</f>
        <v>0</v>
      </c>
      <c r="L1669" s="5">
        <f>0.0039*(Online_RAW!M1669)</f>
        <v>103.7439</v>
      </c>
      <c r="M1669" s="10">
        <f>Online_RAW!$N$2-Online_RAW!N1669</f>
        <v>357.98375113121983</v>
      </c>
      <c r="N1669" s="5">
        <f>Online_RAW!C1669*60</f>
        <v>117.42052173913019</v>
      </c>
      <c r="O1669" s="5">
        <f>MAX(0, Online_RAW!D1669*60)</f>
        <v>62.709130434782402</v>
      </c>
      <c r="P1669" s="5">
        <f>_xlfn.IFNA(VLOOKUP(A1669,Sampling!$D$7:$E$14,2,FALSE),0)</f>
        <v>0</v>
      </c>
      <c r="Q1669">
        <f>_xlfn.IFNA(VLOOKUP(A1669,Refill!$D$6:$G$8,2,FALSE),0)</f>
        <v>0</v>
      </c>
    </row>
    <row r="1670" spans="1:17" x14ac:dyDescent="0.25">
      <c r="A1670" s="5">
        <f>ROUND((Online_RAW!B1670-General!$B$10)*24,3)</f>
        <v>27.8</v>
      </c>
      <c r="B1670" s="5">
        <f>General!$B$12+Online_ANA!K1670/1000+Online_ANA!L1670/1000+Online_ANA!M1670/1000/General!$B$22-SUM($P$2:P1670)/1000/General!$B$24+SUM($Q$2:Q1670)/1000/General!$B$24</f>
        <v>1.458288264327716</v>
      </c>
      <c r="C1670" s="5">
        <f>Online_RAW!K1670</f>
        <v>42.402000000000001</v>
      </c>
      <c r="D1670" s="5">
        <f>Online_RAW!J1670</f>
        <v>4.1349999999999998</v>
      </c>
      <c r="E1670" s="5">
        <f>(1-F1670/100-G1670/100)/(1-C1670/100-D1670/100-General!$B$17/100)</f>
        <v>0.97243859133337707</v>
      </c>
      <c r="F1670" s="5">
        <f>N1670*General!$B$14/(N1670+O1670)+O1670*100/(N1670+O1670)</f>
        <v>48.40522432220272</v>
      </c>
      <c r="G1670" s="5">
        <f>N1670*General!$B$15/(N1670+O1670)</f>
        <v>2.6057967514039035E-2</v>
      </c>
      <c r="H1670" s="5">
        <f>(N1670+O1670)*(1/General!$B$20)*((F1670/100)-E1670*(C1670/100))*1000/B1670</f>
        <v>396.41088946183237</v>
      </c>
      <c r="I1670" s="5">
        <f>(N1670+O1670)*(1/General!$B$20)*((D1670/100)*E1670-(G1670/100))*1000/B1670</f>
        <v>220.81394745558299</v>
      </c>
      <c r="J1670" s="5">
        <f t="shared" si="26"/>
        <v>0.55703300117552301</v>
      </c>
      <c r="K1670" s="5">
        <f>MAX(Online_RAW!$L$2-Online_RAW!L1670,0)</f>
        <v>0</v>
      </c>
      <c r="L1670" s="5">
        <f>0.0039*(Online_RAW!M1670)</f>
        <v>103.96880000000013</v>
      </c>
      <c r="M1670" s="10">
        <f>Online_RAW!$N$2-Online_RAW!N1670</f>
        <v>358.95821611721021</v>
      </c>
      <c r="N1670" s="5">
        <f>Online_RAW!C1670*60</f>
        <v>117.69436363636379</v>
      </c>
      <c r="O1670" s="5">
        <f>MAX(0, Online_RAW!D1670*60)</f>
        <v>62.971090909090805</v>
      </c>
      <c r="P1670" s="5">
        <f>_xlfn.IFNA(VLOOKUP(A1670,Sampling!$D$7:$E$14,2,FALSE),0)</f>
        <v>0</v>
      </c>
      <c r="Q1670">
        <f>_xlfn.IFNA(VLOOKUP(A1670,Refill!$D$6:$G$8,2,FALSE),0)</f>
        <v>0</v>
      </c>
    </row>
    <row r="1671" spans="1:17" x14ac:dyDescent="0.25">
      <c r="A1671" s="5">
        <f>ROUND((Online_RAW!B1671-General!$B$10)*24,3)</f>
        <v>27.817</v>
      </c>
      <c r="B1671" s="5">
        <f>General!$B$12+Online_ANA!K1671/1000+Online_ANA!L1671/1000+Online_ANA!M1671/1000/General!$B$22-SUM($P$2:P1671)/1000/General!$B$24+SUM($Q$2:Q1671)/1000/General!$B$24</f>
        <v>1.4591937229283485</v>
      </c>
      <c r="C1671" s="5">
        <f>Online_RAW!K1671</f>
        <v>42.271999999999998</v>
      </c>
      <c r="D1671" s="5">
        <f>Online_RAW!J1671</f>
        <v>4.1166666666666698</v>
      </c>
      <c r="E1671" s="5">
        <f>(1-F1671/100-G1671/100)/(1-C1671/100-D1671/100-General!$B$17/100)</f>
        <v>0.97269854957084567</v>
      </c>
      <c r="F1671" s="5">
        <f>N1671*General!$B$14/(N1671+O1671)+O1671*100/(N1671+O1671)</f>
        <v>48.247075165384729</v>
      </c>
      <c r="G1671" s="5">
        <f>N1671*General!$B$15/(N1671+O1671)</f>
        <v>2.6137840825563273E-2</v>
      </c>
      <c r="H1671" s="5">
        <f>(N1671+O1671)*(1/General!$B$20)*((F1671/100)-E1671*(C1671/100))*1000/B1671</f>
        <v>392.98912246310147</v>
      </c>
      <c r="I1671" s="5">
        <f>(N1671+O1671)*(1/General!$B$20)*((D1671/100)*E1671-(G1671/100))*1000/B1671</f>
        <v>219.2915363052409</v>
      </c>
      <c r="J1671" s="5">
        <f t="shared" si="26"/>
        <v>0.55800917575226427</v>
      </c>
      <c r="K1671" s="5">
        <f>MAX(Online_RAW!$L$2-Online_RAW!L1671,0)</f>
        <v>0</v>
      </c>
      <c r="L1671" s="5">
        <f>0.0039*(Online_RAW!M1671)</f>
        <v>103.96880000000013</v>
      </c>
      <c r="M1671" s="10">
        <f>Online_RAW!$N$2-Online_RAW!N1671</f>
        <v>359.94516599189956</v>
      </c>
      <c r="N1671" s="5">
        <f>Online_RAW!C1671*60</f>
        <v>117.81052173913019</v>
      </c>
      <c r="O1671" s="5">
        <f>MAX(0, Online_RAW!D1671*60)</f>
        <v>62.480608695652194</v>
      </c>
      <c r="P1671" s="5">
        <f>_xlfn.IFNA(VLOOKUP(A1671,Sampling!$D$7:$E$14,2,FALSE),0)</f>
        <v>0</v>
      </c>
      <c r="Q1671">
        <f>_xlfn.IFNA(VLOOKUP(A1671,Refill!$D$6:$G$8,2,FALSE),0)</f>
        <v>0</v>
      </c>
    </row>
    <row r="1672" spans="1:17" x14ac:dyDescent="0.25">
      <c r="A1672" s="5">
        <f>ROUND((Online_RAW!B1672-General!$B$10)*24,3)</f>
        <v>27.832999999999998</v>
      </c>
      <c r="B1672" s="5">
        <f>General!$B$12+Online_ANA!K1672/1000+Online_ANA!L1672/1000+Online_ANA!M1672/1000/General!$B$22-SUM($P$2:P1672)/1000/General!$B$24+SUM($Q$2:Q1672)/1000/General!$B$24</f>
        <v>1.460228957163018</v>
      </c>
      <c r="C1672" s="5">
        <f>Online_RAW!K1672</f>
        <v>42.182000000000002</v>
      </c>
      <c r="D1672" s="5">
        <f>Online_RAW!J1672</f>
        <v>4.1050000000000004</v>
      </c>
      <c r="E1672" s="5">
        <f>(1-F1672/100-G1672/100)/(1-C1672/100-D1672/100-General!$B$17/100)</f>
        <v>0.96692014196959286</v>
      </c>
      <c r="F1672" s="5">
        <f>N1672*General!$B$14/(N1672+O1672)+O1672*100/(N1672+O1672)</f>
        <v>48.456165082112747</v>
      </c>
      <c r="G1672" s="5">
        <f>N1672*General!$B$15/(N1672+O1672)</f>
        <v>2.6032239857518808E-2</v>
      </c>
      <c r="H1672" s="5">
        <f>(N1672+O1672)*(1/General!$B$20)*((F1672/100)-E1672*(C1672/100))*1000/B1672</f>
        <v>422.34402213422243</v>
      </c>
      <c r="I1672" s="5">
        <f>(N1672+O1672)*(1/General!$B$20)*((D1672/100)*E1672-(G1672/100))*1000/B1672</f>
        <v>217.14163308404034</v>
      </c>
      <c r="J1672" s="5">
        <f t="shared" si="26"/>
        <v>0.51413450103250646</v>
      </c>
      <c r="K1672" s="5">
        <f>MAX(Online_RAW!$L$2-Online_RAW!L1672,0)</f>
        <v>0</v>
      </c>
      <c r="L1672" s="5">
        <f>0.0039*(Online_RAW!M1672)</f>
        <v>104.2119</v>
      </c>
      <c r="M1672" s="10">
        <f>Online_RAW!$N$2-Online_RAW!N1672</f>
        <v>360.80859230768965</v>
      </c>
      <c r="N1672" s="5">
        <f>Online_RAW!C1672*60</f>
        <v>117.2975454545454</v>
      </c>
      <c r="O1672" s="5">
        <f>MAX(0, Online_RAW!D1672*60)</f>
        <v>62.936727272726998</v>
      </c>
      <c r="P1672" s="5">
        <f>_xlfn.IFNA(VLOOKUP(A1672,Sampling!$D$7:$E$14,2,FALSE),0)</f>
        <v>0</v>
      </c>
      <c r="Q1672">
        <f>_xlfn.IFNA(VLOOKUP(A1672,Refill!$D$6:$G$8,2,FALSE),0)</f>
        <v>0</v>
      </c>
    </row>
    <row r="1673" spans="1:17" x14ac:dyDescent="0.25">
      <c r="A1673" s="5">
        <f>ROUND((Online_RAW!B1673-General!$B$10)*24,3)</f>
        <v>27.85</v>
      </c>
      <c r="B1673" s="5">
        <f>General!$B$12+Online_ANA!K1673/1000+Online_ANA!L1673/1000+Online_ANA!M1673/1000/General!$B$22-SUM($P$2:P1673)/1000/General!$B$24+SUM($Q$2:Q1673)/1000/General!$B$24</f>
        <v>1.4612554124020369</v>
      </c>
      <c r="C1673" s="5">
        <f>Online_RAW!K1673</f>
        <v>42.23</v>
      </c>
      <c r="D1673" s="5">
        <f>Online_RAW!J1673</f>
        <v>4.125</v>
      </c>
      <c r="E1673" s="5">
        <f>(1-F1673/100-G1673/100)/(1-C1673/100-D1673/100-General!$B$17/100)</f>
        <v>0.97115254282140306</v>
      </c>
      <c r="F1673" s="5">
        <f>N1673*General!$B$14/(N1673+O1673)+O1673*100/(N1673+O1673)</f>
        <v>48.296619256663227</v>
      </c>
      <c r="G1673" s="5">
        <f>N1673*General!$B$15/(N1673+O1673)</f>
        <v>2.6112818557240795E-2</v>
      </c>
      <c r="H1673" s="5">
        <f>(N1673+O1673)*(1/General!$B$20)*((F1673/100)-E1673*(C1673/100))*1000/B1673</f>
        <v>400.86111874975825</v>
      </c>
      <c r="I1673" s="5">
        <f>(N1673+O1673)*(1/General!$B$20)*((D1673/100)*E1673-(G1673/100))*1000/B1673</f>
        <v>219.00029549014619</v>
      </c>
      <c r="J1673" s="5">
        <f t="shared" si="26"/>
        <v>0.54632461280651023</v>
      </c>
      <c r="K1673" s="5">
        <f>MAX(Online_RAW!$L$2-Online_RAW!L1673,0)</f>
        <v>0</v>
      </c>
      <c r="L1673" s="5">
        <f>0.0039*(Online_RAW!M1673)</f>
        <v>104.4147</v>
      </c>
      <c r="M1673" s="10">
        <f>Online_RAW!$N$2-Online_RAW!N1673</f>
        <v>361.70637651822017</v>
      </c>
      <c r="N1673" s="5">
        <f>Online_RAW!C1673*60</f>
        <v>117.65563636363621</v>
      </c>
      <c r="O1673" s="5">
        <f>MAX(0, Online_RAW!D1673*60)</f>
        <v>62.571000000000005</v>
      </c>
      <c r="P1673" s="5">
        <f>_xlfn.IFNA(VLOOKUP(A1673,Sampling!$D$7:$E$14,2,FALSE),0)</f>
        <v>0</v>
      </c>
      <c r="Q1673">
        <f>_xlfn.IFNA(VLOOKUP(A1673,Refill!$D$6:$G$8,2,FALSE),0)</f>
        <v>0</v>
      </c>
    </row>
    <row r="1674" spans="1:17" x14ac:dyDescent="0.25">
      <c r="A1674" s="5">
        <f>ROUND((Online_RAW!B1674-General!$B$10)*24,3)</f>
        <v>27.867000000000001</v>
      </c>
      <c r="B1674" s="5">
        <f>General!$B$12+Online_ANA!K1674/1000+Online_ANA!L1674/1000+Online_ANA!M1674/1000/General!$B$22-SUM($P$2:P1674)/1000/General!$B$24+SUM($Q$2:Q1674)/1000/General!$B$24</f>
        <v>1.4271467208037703</v>
      </c>
      <c r="C1674" s="5">
        <f>Online_RAW!K1674</f>
        <v>42.223333333333301</v>
      </c>
      <c r="D1674" s="5">
        <f>Online_RAW!J1674</f>
        <v>4.1349999999999998</v>
      </c>
      <c r="E1674" s="5">
        <f>(1-F1674/100-G1674/100)/(1-C1674/100-D1674/100-General!$B$17/100)</f>
        <v>0.97490916959764684</v>
      </c>
      <c r="F1674" s="5">
        <f>N1674*General!$B$14/(N1674+O1674)+O1674*100/(N1674+O1674)</f>
        <v>48.099870806088212</v>
      </c>
      <c r="G1674" s="5">
        <f>N1674*General!$B$15/(N1674+O1674)</f>
        <v>2.6212186461571613E-2</v>
      </c>
      <c r="H1674" s="5">
        <f>(N1674+O1674)*(1/General!$B$20)*((F1674/100)-E1674*(C1674/100))*1000/B1674</f>
        <v>391.49239412629566</v>
      </c>
      <c r="I1674" s="5">
        <f>(N1674+O1674)*(1/General!$B$20)*((D1674/100)*E1674-(G1674/100))*1000/B1674</f>
        <v>226.05991456731479</v>
      </c>
      <c r="J1674" s="5">
        <f t="shared" si="26"/>
        <v>0.57743117863584281</v>
      </c>
      <c r="K1674" s="5">
        <f>MAX(Online_RAW!$L$2-Online_RAW!L1674,0)</f>
        <v>0</v>
      </c>
      <c r="L1674" s="5">
        <f>0.0039*(Online_RAW!M1674)</f>
        <v>104.46539999999999</v>
      </c>
      <c r="M1674" s="10">
        <f>Online_RAW!$N$2-Online_RAW!N1674</f>
        <v>362.62263967610943</v>
      </c>
      <c r="N1674" s="5">
        <f>Online_RAW!C1674*60</f>
        <v>118.31729999999999</v>
      </c>
      <c r="O1674" s="5">
        <f>MAX(0, Online_RAW!D1674*60)</f>
        <v>62.235818181818402</v>
      </c>
      <c r="P1674" s="5">
        <f>_xlfn.IFNA(VLOOKUP(A1674,Sampling!$D$7:$E$14,2,FALSE),0)</f>
        <v>35</v>
      </c>
      <c r="Q1674">
        <f>_xlfn.IFNA(VLOOKUP(A1674,Refill!$D$6:$G$8,2,FALSE),0)</f>
        <v>0</v>
      </c>
    </row>
    <row r="1675" spans="1:17" x14ac:dyDescent="0.25">
      <c r="A1675" s="5">
        <f>ROUND((Online_RAW!B1675-General!$B$10)*24,3)</f>
        <v>27.882999999999999</v>
      </c>
      <c r="B1675" s="5">
        <f>General!$B$12+Online_ANA!K1675/1000+Online_ANA!L1675/1000+Online_ANA!M1675/1000/General!$B$22-SUM($P$2:P1675)/1000/General!$B$24+SUM($Q$2:Q1675)/1000/General!$B$24</f>
        <v>1.4281545626676053</v>
      </c>
      <c r="C1675" s="5">
        <f>Online_RAW!K1675</f>
        <v>42.0683333333333</v>
      </c>
      <c r="D1675" s="5">
        <f>Online_RAW!J1675</f>
        <v>4.1340000000000003</v>
      </c>
      <c r="E1675" s="5">
        <f>(1-F1675/100-G1675/100)/(1-C1675/100-D1675/100-General!$B$17/100)</f>
        <v>0.97915530670964424</v>
      </c>
      <c r="F1675" s="5">
        <f>N1675*General!$B$14/(N1675+O1675)+O1675*100/(N1675+O1675)</f>
        <v>47.72099862793965</v>
      </c>
      <c r="G1675" s="5">
        <f>N1675*General!$B$15/(N1675+O1675)</f>
        <v>2.6403536046495129E-2</v>
      </c>
      <c r="H1675" s="5">
        <f>(N1675+O1675)*(1/General!$B$20)*((F1675/100)-E1675*(C1675/100))*1000/B1675</f>
        <v>366.93886261200339</v>
      </c>
      <c r="I1675" s="5">
        <f>(N1675+O1675)*(1/General!$B$20)*((D1675/100)*E1675-(G1675/100))*1000/B1675</f>
        <v>225.99002015940573</v>
      </c>
      <c r="J1675" s="5">
        <f t="shared" si="26"/>
        <v>0.61587921909041499</v>
      </c>
      <c r="K1675" s="5">
        <f>MAX(Online_RAW!$L$2-Online_RAW!L1675,0)</f>
        <v>0</v>
      </c>
      <c r="L1675" s="5">
        <f>0.0039*(Online_RAW!M1675)</f>
        <v>104.6409</v>
      </c>
      <c r="M1675" s="10">
        <f>Online_RAW!$N$2-Online_RAW!N1675</f>
        <v>363.52989230768981</v>
      </c>
      <c r="N1675" s="5">
        <f>Online_RAW!C1675*60</f>
        <v>118.74245454545461</v>
      </c>
      <c r="O1675" s="5">
        <f>MAX(0, Online_RAW!D1675*60)</f>
        <v>61.146260869565396</v>
      </c>
      <c r="P1675" s="5">
        <f>_xlfn.IFNA(VLOOKUP(A1675,Sampling!$D$7:$E$14,2,FALSE),0)</f>
        <v>0</v>
      </c>
      <c r="Q1675">
        <f>_xlfn.IFNA(VLOOKUP(A1675,Refill!$D$6:$G$8,2,FALSE),0)</f>
        <v>0</v>
      </c>
    </row>
    <row r="1676" spans="1:17" x14ac:dyDescent="0.25">
      <c r="A1676" s="5">
        <f>ROUND((Online_RAW!B1676-General!$B$10)*24,3)</f>
        <v>27.9</v>
      </c>
      <c r="B1676" s="5">
        <f>General!$B$12+Online_ANA!K1676/1000+Online_ANA!L1676/1000+Online_ANA!M1676/1000/General!$B$22-SUM($P$2:P1676)/1000/General!$B$24+SUM($Q$2:Q1676)/1000/General!$B$24</f>
        <v>1.4291961453237885</v>
      </c>
      <c r="C1676" s="5">
        <f>Online_RAW!K1676</f>
        <v>41.85</v>
      </c>
      <c r="D1676" s="5">
        <f>Online_RAW!J1676</f>
        <v>4.1550000000000002</v>
      </c>
      <c r="E1676" s="5">
        <f>(1-F1676/100-G1676/100)/(1-C1676/100-D1676/100-General!$B$17/100)</f>
        <v>0.97430424843704766</v>
      </c>
      <c r="F1676" s="5">
        <f>N1676*General!$B$14/(N1676+O1676)+O1676*100/(N1676+O1676)</f>
        <v>47.78764618362743</v>
      </c>
      <c r="G1676" s="5">
        <f>N1676*General!$B$15/(N1676+O1676)</f>
        <v>2.6369875664834626E-2</v>
      </c>
      <c r="H1676" s="5">
        <f>(N1676+O1676)*(1/General!$B$20)*((F1676/100)-E1676*(C1676/100))*1000/B1676</f>
        <v>392.67949085205765</v>
      </c>
      <c r="I1676" s="5">
        <f>(N1676+O1676)*(1/General!$B$20)*((D1676/100)*E1676-(G1676/100))*1000/B1676</f>
        <v>225.19615026540396</v>
      </c>
      <c r="J1676" s="5">
        <f t="shared" si="26"/>
        <v>0.57348589756180268</v>
      </c>
      <c r="K1676" s="5">
        <f>MAX(Online_RAW!$L$2-Online_RAW!L1676,0)</f>
        <v>0</v>
      </c>
      <c r="L1676" s="5">
        <f>0.0039*(Online_RAW!M1676)</f>
        <v>104.78519999999999</v>
      </c>
      <c r="M1676" s="10">
        <f>Online_RAW!$N$2-Online_RAW!N1676</f>
        <v>364.50793040292956</v>
      </c>
      <c r="N1676" s="5">
        <f>Online_RAW!C1676*60</f>
        <v>118.24773913043461</v>
      </c>
      <c r="O1676" s="5">
        <f>MAX(0, Online_RAW!D1676*60)</f>
        <v>61.120173913043402</v>
      </c>
      <c r="P1676" s="5">
        <f>_xlfn.IFNA(VLOOKUP(A1676,Sampling!$D$7:$E$14,2,FALSE),0)</f>
        <v>0</v>
      </c>
      <c r="Q1676">
        <f>_xlfn.IFNA(VLOOKUP(A1676,Refill!$D$6:$G$8,2,FALSE),0)</f>
        <v>0</v>
      </c>
    </row>
    <row r="1677" spans="1:17" x14ac:dyDescent="0.25">
      <c r="A1677" s="5">
        <f>ROUND((Online_RAW!B1677-General!$B$10)*24,3)</f>
        <v>27.917000000000002</v>
      </c>
      <c r="B1677" s="5">
        <f>General!$B$12+Online_ANA!K1677/1000+Online_ANA!L1677/1000+Online_ANA!M1677/1000/General!$B$22-SUM($P$2:P1677)/1000/General!$B$24+SUM($Q$2:Q1677)/1000/General!$B$24</f>
        <v>1.4302357217064858</v>
      </c>
      <c r="C1677" s="5">
        <f>Online_RAW!K1677</f>
        <v>41.805714285714302</v>
      </c>
      <c r="D1677" s="5">
        <f>Online_RAW!J1677</f>
        <v>4.1440000000000001</v>
      </c>
      <c r="E1677" s="5">
        <f>(1-F1677/100-G1677/100)/(1-C1677/100-D1677/100-General!$B$17/100)</f>
        <v>0.96634873662973808</v>
      </c>
      <c r="F1677" s="5">
        <f>N1677*General!$B$14/(N1677+O1677)+O1677*100/(N1677+O1677)</f>
        <v>48.160524797278811</v>
      </c>
      <c r="G1677" s="5">
        <f>N1677*General!$B$15/(N1677+O1677)</f>
        <v>2.6181553132687468E-2</v>
      </c>
      <c r="H1677" s="5">
        <f>(N1677+O1677)*(1/General!$B$20)*((F1677/100)-E1677*(C1677/100))*1000/B1677</f>
        <v>436.73759156133451</v>
      </c>
      <c r="I1677" s="5">
        <f>(N1677+O1677)*(1/General!$B$20)*((D1677/100)*E1677-(G1677/100))*1000/B1677</f>
        <v>223.85809049858977</v>
      </c>
      <c r="J1677" s="5">
        <f t="shared" si="26"/>
        <v>0.51256886245651156</v>
      </c>
      <c r="K1677" s="5">
        <f>MAX(Online_RAW!$L$2-Online_RAW!L1677,0)</f>
        <v>0</v>
      </c>
      <c r="L1677" s="5">
        <f>0.0039*(Online_RAW!M1677)</f>
        <v>104.96226</v>
      </c>
      <c r="M1677" s="10">
        <f>Online_RAW!$N$2-Online_RAW!N1677</f>
        <v>365.44807326006958</v>
      </c>
      <c r="N1677" s="5">
        <f>Online_RAW!C1677*60</f>
        <v>118.06747826086979</v>
      </c>
      <c r="O1677" s="5">
        <f>MAX(0, Online_RAW!D1677*60)</f>
        <v>62.315217391304401</v>
      </c>
      <c r="P1677" s="5">
        <f>_xlfn.IFNA(VLOOKUP(A1677,Sampling!$D$7:$E$14,2,FALSE),0)</f>
        <v>0</v>
      </c>
      <c r="Q1677">
        <f>_xlfn.IFNA(VLOOKUP(A1677,Refill!$D$6:$G$8,2,FALSE),0)</f>
        <v>0</v>
      </c>
    </row>
    <row r="1678" spans="1:17" x14ac:dyDescent="0.25">
      <c r="A1678" s="5">
        <f>ROUND((Online_RAW!B1678-General!$B$10)*24,3)</f>
        <v>27.933</v>
      </c>
      <c r="B1678" s="5">
        <f>General!$B$12+Online_ANA!K1678/1000+Online_ANA!L1678/1000+Online_ANA!M1678/1000/General!$B$22-SUM($P$2:P1678)/1000/General!$B$24+SUM($Q$2:Q1678)/1000/General!$B$24</f>
        <v>1.4310124364290731</v>
      </c>
      <c r="C1678" s="5">
        <f>Online_RAW!K1678</f>
        <v>41.881111111111103</v>
      </c>
      <c r="D1678" s="5">
        <f>Online_RAW!J1678</f>
        <v>4.18</v>
      </c>
      <c r="E1678" s="5">
        <f>(1-F1678/100-G1678/100)/(1-C1678/100-D1678/100-General!$B$17/100)</f>
        <v>0.96943345735261366</v>
      </c>
      <c r="F1678" s="5">
        <f>N1678*General!$B$14/(N1678+O1678)+O1678*100/(N1678+O1678)</f>
        <v>48.103092299057067</v>
      </c>
      <c r="G1678" s="5">
        <f>N1678*General!$B$15/(N1678+O1678)</f>
        <v>2.6210559444920671E-2</v>
      </c>
      <c r="H1678" s="5">
        <f>(N1678+O1678)*(1/General!$B$20)*((F1678/100)-E1678*(C1678/100))*1000/B1678</f>
        <v>420.69950257773752</v>
      </c>
      <c r="I1678" s="5">
        <f>(N1678+O1678)*(1/General!$B$20)*((D1678/100)*E1678-(G1678/100))*1000/B1678</f>
        <v>225.76820923633446</v>
      </c>
      <c r="J1678" s="5">
        <f t="shared" si="26"/>
        <v>0.53664957494124121</v>
      </c>
      <c r="K1678" s="5">
        <f>MAX(Online_RAW!$L$2-Online_RAW!L1678,0)</f>
        <v>0</v>
      </c>
      <c r="L1678" s="5">
        <f>0.0039*(Online_RAW!M1678)</f>
        <v>104.96226</v>
      </c>
      <c r="M1678" s="10">
        <f>Online_RAW!$N$2-Online_RAW!N1678</f>
        <v>366.29469230768973</v>
      </c>
      <c r="N1678" s="5">
        <f>Online_RAW!C1678*60</f>
        <v>117.8598260869566</v>
      </c>
      <c r="O1678" s="5">
        <f>MAX(0, Online_RAW!D1678*60)</f>
        <v>62.006347826086802</v>
      </c>
      <c r="P1678" s="5">
        <f>_xlfn.IFNA(VLOOKUP(A1678,Sampling!$D$7:$E$14,2,FALSE),0)</f>
        <v>0</v>
      </c>
      <c r="Q1678">
        <f>_xlfn.IFNA(VLOOKUP(A1678,Refill!$D$6:$G$8,2,FALSE),0)</f>
        <v>0</v>
      </c>
    </row>
    <row r="1679" spans="1:17" x14ac:dyDescent="0.25">
      <c r="A1679" s="5">
        <f>ROUND((Online_RAW!B1679-General!$B$10)*24,3)</f>
        <v>27.95</v>
      </c>
      <c r="B1679" s="5">
        <f>General!$B$12+Online_ANA!K1679/1000+Online_ANA!L1679/1000+Online_ANA!M1679/1000/General!$B$22-SUM($P$2:P1679)/1000/General!$B$24+SUM($Q$2:Q1679)/1000/General!$B$24</f>
        <v>1.4320048645858714</v>
      </c>
      <c r="C1679" s="5">
        <f>Online_RAW!K1679</f>
        <v>41.994999999999997</v>
      </c>
      <c r="D1679" s="5">
        <f>Online_RAW!J1679</f>
        <v>4.1849999999999996</v>
      </c>
      <c r="E1679" s="5">
        <f>(1-F1679/100-G1679/100)/(1-C1679/100-D1679/100-General!$B$17/100)</f>
        <v>0.97679533465812118</v>
      </c>
      <c r="F1679" s="5">
        <f>N1679*General!$B$14/(N1679+O1679)+O1679*100/(N1679+O1679)</f>
        <v>47.825175994981564</v>
      </c>
      <c r="G1679" s="5">
        <f>N1679*General!$B$15/(N1679+O1679)</f>
        <v>2.6350921214655782E-2</v>
      </c>
      <c r="H1679" s="5">
        <f>(N1679+O1679)*(1/General!$B$20)*((F1679/100)-E1679*(C1679/100))*1000/B1679</f>
        <v>380.86236399947342</v>
      </c>
      <c r="I1679" s="5">
        <f>(N1679+O1679)*(1/General!$B$20)*((D1679/100)*E1679-(G1679/100))*1000/B1679</f>
        <v>227.32770231250521</v>
      </c>
      <c r="J1679" s="5">
        <f t="shared" si="26"/>
        <v>0.59687625714789583</v>
      </c>
      <c r="K1679" s="5">
        <f>MAX(Online_RAW!$L$2-Online_RAW!L1679,0)</f>
        <v>0</v>
      </c>
      <c r="L1679" s="5">
        <f>0.0039*(Online_RAW!M1679)</f>
        <v>105.10889999999999</v>
      </c>
      <c r="M1679" s="10">
        <f>Online_RAW!$N$2-Online_RAW!N1679</f>
        <v>367.21660139859978</v>
      </c>
      <c r="N1679" s="5">
        <f>Online_RAW!C1679*60</f>
        <v>118.3481739130434</v>
      </c>
      <c r="O1679" s="5">
        <f>MAX(0, Online_RAW!D1679*60)</f>
        <v>61.301217391304391</v>
      </c>
      <c r="P1679" s="5">
        <f>_xlfn.IFNA(VLOOKUP(A1679,Sampling!$D$7:$E$14,2,FALSE),0)</f>
        <v>0</v>
      </c>
      <c r="Q1679">
        <f>_xlfn.IFNA(VLOOKUP(A1679,Refill!$D$6:$G$8,2,FALSE),0)</f>
        <v>0</v>
      </c>
    </row>
    <row r="1680" spans="1:17" x14ac:dyDescent="0.25">
      <c r="A1680" s="5">
        <f>ROUND((Online_RAW!B1680-General!$B$10)*24,3)</f>
        <v>27.966999999999999</v>
      </c>
      <c r="B1680" s="5">
        <f>General!$B$12+Online_ANA!K1680/1000+Online_ANA!L1680/1000+Online_ANA!M1680/1000/General!$B$22-SUM($P$2:P1680)/1000/General!$B$24+SUM($Q$2:Q1680)/1000/General!$B$24</f>
        <v>1.4329463217763851</v>
      </c>
      <c r="C1680" s="5">
        <f>Online_RAW!K1680</f>
        <v>41.981000000000002</v>
      </c>
      <c r="D1680" s="5">
        <f>Online_RAW!J1680</f>
        <v>4.2050000000000001</v>
      </c>
      <c r="E1680" s="5">
        <f>(1-F1680/100-G1680/100)/(1-C1680/100-D1680/100-General!$B$17/100)</f>
        <v>0.97992263067757435</v>
      </c>
      <c r="F1680" s="5">
        <f>N1680*General!$B$14/(N1680+O1680)+O1680*100/(N1680+O1680)</f>
        <v>47.664016222105474</v>
      </c>
      <c r="G1680" s="5">
        <f>N1680*General!$B$15/(N1680+O1680)</f>
        <v>2.6432315039340664E-2</v>
      </c>
      <c r="H1680" s="5">
        <f>(N1680+O1680)*(1/General!$B$20)*((F1680/100)-E1680*(C1680/100))*1000/B1680</f>
        <v>364.38377481531893</v>
      </c>
      <c r="I1680" s="5">
        <f>(N1680+O1680)*(1/General!$B$20)*((D1680/100)*E1680-(G1680/100))*1000/B1680</f>
        <v>228.6033559207807</v>
      </c>
      <c r="J1680" s="5">
        <f t="shared" si="26"/>
        <v>0.62736974508989596</v>
      </c>
      <c r="K1680" s="5">
        <f>MAX(Online_RAW!$L$2-Online_RAW!L1680,0)</f>
        <v>0</v>
      </c>
      <c r="L1680" s="5">
        <f>0.0039*(Online_RAW!M1680)</f>
        <v>105.21029999999999</v>
      </c>
      <c r="M1680" s="10">
        <f>Online_RAW!$N$2-Online_RAW!N1680</f>
        <v>368.13226373626003</v>
      </c>
      <c r="N1680" s="5">
        <f>Online_RAW!C1680*60</f>
        <v>118.507043478261</v>
      </c>
      <c r="O1680" s="5">
        <f>MAX(0, Online_RAW!D1680*60)</f>
        <v>60.829565217391206</v>
      </c>
      <c r="P1680" s="5">
        <f>_xlfn.IFNA(VLOOKUP(A1680,Sampling!$D$7:$E$14,2,FALSE),0)</f>
        <v>0</v>
      </c>
      <c r="Q1680">
        <f>_xlfn.IFNA(VLOOKUP(A1680,Refill!$D$6:$G$8,2,FALSE),0)</f>
        <v>0</v>
      </c>
    </row>
    <row r="1681" spans="1:17" x14ac:dyDescent="0.25">
      <c r="A1681" s="5">
        <f>ROUND((Online_RAW!B1681-General!$B$10)*24,3)</f>
        <v>27.983000000000001</v>
      </c>
      <c r="B1681" s="5">
        <f>General!$B$12+Online_ANA!K1681/1000+Online_ANA!L1681/1000+Online_ANA!M1681/1000/General!$B$22-SUM($P$2:P1681)/1000/General!$B$24+SUM($Q$2:Q1681)/1000/General!$B$24</f>
        <v>1.4340371108952936</v>
      </c>
      <c r="C1681" s="5">
        <f>Online_RAW!K1681</f>
        <v>41.83</v>
      </c>
      <c r="D1681" s="5">
        <f>Online_RAW!J1681</f>
        <v>4.2249999999999996</v>
      </c>
      <c r="E1681" s="5">
        <f>(1-F1681/100-G1681/100)/(1-C1681/100-D1681/100-General!$B$17/100)</f>
        <v>0.97257584391887963</v>
      </c>
      <c r="F1681" s="5">
        <f>N1681*General!$B$14/(N1681+O1681)+O1681*100/(N1681+O1681)</f>
        <v>47.928923662704413</v>
      </c>
      <c r="G1681" s="5">
        <f>N1681*General!$B$15/(N1681+O1681)</f>
        <v>2.629852340267454E-2</v>
      </c>
      <c r="H1681" s="5">
        <f>(N1681+O1681)*(1/General!$B$20)*((F1681/100)-E1681*(C1681/100))*1000/B1681</f>
        <v>405.28596896947624</v>
      </c>
      <c r="I1681" s="5">
        <f>(N1681+O1681)*(1/General!$B$20)*((D1681/100)*E1681-(G1681/100))*1000/B1681</f>
        <v>228.36021557302496</v>
      </c>
      <c r="J1681" s="5">
        <f t="shared" si="26"/>
        <v>0.56345453101591014</v>
      </c>
      <c r="K1681" s="5">
        <f>MAX(Online_RAW!$L$2-Online_RAW!L1681,0)</f>
        <v>0</v>
      </c>
      <c r="L1681" s="5">
        <f>0.0039*(Online_RAW!M1681)</f>
        <v>105.355575</v>
      </c>
      <c r="M1681" s="10">
        <f>Online_RAW!$N$2-Online_RAW!N1681</f>
        <v>369.16287412587008</v>
      </c>
      <c r="N1681" s="5">
        <f>Online_RAW!C1681*60</f>
        <v>118.197913043478</v>
      </c>
      <c r="O1681" s="5">
        <f>MAX(0, Online_RAW!D1681*60)</f>
        <v>61.580869565217604</v>
      </c>
      <c r="P1681" s="5">
        <f>_xlfn.IFNA(VLOOKUP(A1681,Sampling!$D$7:$E$14,2,FALSE),0)</f>
        <v>0</v>
      </c>
      <c r="Q1681">
        <f>_xlfn.IFNA(VLOOKUP(A1681,Refill!$D$6:$G$8,2,FALSE),0)</f>
        <v>0</v>
      </c>
    </row>
    <row r="1682" spans="1:17" x14ac:dyDescent="0.25">
      <c r="A1682" s="5">
        <f>ROUND((Online_RAW!B1682-General!$B$10)*24,3)</f>
        <v>28</v>
      </c>
      <c r="B1682" s="5">
        <f>General!$B$12+Online_ANA!K1682/1000+Online_ANA!L1682/1000+Online_ANA!M1682/1000/General!$B$22-SUM($P$2:P1682)/1000/General!$B$24+SUM($Q$2:Q1682)/1000/General!$B$24</f>
        <v>1.4350311622330365</v>
      </c>
      <c r="C1682" s="5">
        <f>Online_RAW!K1682</f>
        <v>41.844444444444399</v>
      </c>
      <c r="D1682" s="5">
        <f>Online_RAW!J1682</f>
        <v>4.2350000000000003</v>
      </c>
      <c r="E1682" s="5">
        <f>(1-F1682/100-G1682/100)/(1-C1682/100-D1682/100-General!$B$17/100)</f>
        <v>0.96795649488483293</v>
      </c>
      <c r="F1682" s="5">
        <f>N1682*General!$B$14/(N1682+O1682)+O1682*100/(N1682+O1682)</f>
        <v>48.19991371197753</v>
      </c>
      <c r="G1682" s="5">
        <f>N1682*General!$B$15/(N1682+O1682)</f>
        <v>2.6161659741425491E-2</v>
      </c>
      <c r="H1682" s="5">
        <f>(N1682+O1682)*(1/General!$B$20)*((F1682/100)-E1682*(C1682/100))*1000/B1682</f>
        <v>431.14278235777368</v>
      </c>
      <c r="I1682" s="5">
        <f>(N1682+O1682)*(1/General!$B$20)*((D1682/100)*E1682-(G1682/100))*1000/B1682</f>
        <v>228.17453105492697</v>
      </c>
      <c r="J1682" s="5">
        <f t="shared" si="26"/>
        <v>0.52923193983932149</v>
      </c>
      <c r="K1682" s="5">
        <f>MAX(Online_RAW!$L$2-Online_RAW!L1682,0)</f>
        <v>0</v>
      </c>
      <c r="L1682" s="5">
        <f>0.0039*(Online_RAW!M1682)</f>
        <v>105.5496</v>
      </c>
      <c r="M1682" s="10">
        <f>Online_RAW!$N$2-Online_RAW!N1682</f>
        <v>370.0349028340097</v>
      </c>
      <c r="N1682" s="5">
        <f>Online_RAW!C1682*60</f>
        <v>117.8486086956522</v>
      </c>
      <c r="O1682" s="5">
        <f>MAX(0, Online_RAW!D1682*60)</f>
        <v>62.336608695652195</v>
      </c>
      <c r="P1682" s="5">
        <f>_xlfn.IFNA(VLOOKUP(A1682,Sampling!$D$7:$E$14,2,FALSE),0)</f>
        <v>0</v>
      </c>
      <c r="Q1682">
        <f>_xlfn.IFNA(VLOOKUP(A1682,Refill!$D$6:$G$8,2,FALSE),0)</f>
        <v>0</v>
      </c>
    </row>
    <row r="1683" spans="1:17" x14ac:dyDescent="0.25">
      <c r="A1683" s="5">
        <f>ROUND((Online_RAW!B1683-General!$B$10)*24,3)</f>
        <v>28.016999999999999</v>
      </c>
      <c r="B1683" s="5">
        <f>General!$B$12+Online_ANA!K1683/1000+Online_ANA!L1683/1000+Online_ANA!M1683/1000/General!$B$22-SUM($P$2:P1683)/1000/General!$B$24+SUM($Q$2:Q1683)/1000/General!$B$24</f>
        <v>1.435878382183871</v>
      </c>
      <c r="C1683" s="5">
        <f>Online_RAW!K1683</f>
        <v>41.988181818181801</v>
      </c>
      <c r="D1683" s="5">
        <f>Online_RAW!J1683</f>
        <v>4.2450000000000001</v>
      </c>
      <c r="E1683" s="5">
        <f>(1-F1683/100-G1683/100)/(1-C1683/100-D1683/100-General!$B$17/100)</f>
        <v>0.96131452805984485</v>
      </c>
      <c r="F1683" s="5">
        <f>N1683*General!$B$14/(N1683+O1683)+O1683*100/(N1683+O1683)</f>
        <v>48.703222492442663</v>
      </c>
      <c r="G1683" s="5">
        <f>N1683*General!$B$15/(N1683+O1683)</f>
        <v>2.5907463387655219E-2</v>
      </c>
      <c r="H1683" s="5">
        <f>(N1683+O1683)*(1/General!$B$20)*((F1683/100)-E1683*(C1683/100))*1000/B1683</f>
        <v>466.37931852294753</v>
      </c>
      <c r="I1683" s="5">
        <f>(N1683+O1683)*(1/General!$B$20)*((D1683/100)*E1683-(G1683/100))*1000/B1683</f>
        <v>226.76869129923458</v>
      </c>
      <c r="J1683" s="5">
        <f t="shared" si="26"/>
        <v>0.48623230553495639</v>
      </c>
      <c r="K1683" s="5">
        <f>MAX(Online_RAW!$L$2-Online_RAW!L1683,0)</f>
        <v>0</v>
      </c>
      <c r="L1683" s="5">
        <f>0.0039*(Online_RAW!M1683)</f>
        <v>105.69129999999986</v>
      </c>
      <c r="M1683" s="10">
        <f>Online_RAW!$N$2-Online_RAW!N1683</f>
        <v>370.80391958041946</v>
      </c>
      <c r="N1683" s="5">
        <f>Online_RAW!C1683*60</f>
        <v>116.57563636363619</v>
      </c>
      <c r="O1683" s="5">
        <f>MAX(0, Online_RAW!D1683*60)</f>
        <v>63.4120909090908</v>
      </c>
      <c r="P1683" s="5">
        <f>_xlfn.IFNA(VLOOKUP(A1683,Sampling!$D$7:$E$14,2,FALSE),0)</f>
        <v>0</v>
      </c>
      <c r="Q1683">
        <f>_xlfn.IFNA(VLOOKUP(A1683,Refill!$D$6:$G$8,2,FALSE),0)</f>
        <v>0</v>
      </c>
    </row>
    <row r="1684" spans="1:17" x14ac:dyDescent="0.25">
      <c r="A1684" s="5">
        <f>ROUND((Online_RAW!B1684-General!$B$10)*24,3)</f>
        <v>28.033000000000001</v>
      </c>
      <c r="B1684" s="5">
        <f>General!$B$12+Online_ANA!K1684/1000+Online_ANA!L1684/1000+Online_ANA!M1684/1000/General!$B$22-SUM($P$2:P1684)/1000/General!$B$24+SUM($Q$2:Q1684)/1000/General!$B$24</f>
        <v>1.4371835602211191</v>
      </c>
      <c r="C1684" s="5">
        <f>Online_RAW!K1684</f>
        <v>42.287500000000001</v>
      </c>
      <c r="D1684" s="5">
        <f>Online_RAW!J1684</f>
        <v>4.2</v>
      </c>
      <c r="E1684" s="5">
        <f>(1-F1684/100-G1684/100)/(1-C1684/100-D1684/100-General!$B$17/100)</f>
        <v>0.84383624012541991</v>
      </c>
      <c r="F1684" s="5">
        <f>N1684*General!$B$14/(N1684+O1684)+O1684*100/(N1684+O1684)</f>
        <v>55.186701671388896</v>
      </c>
      <c r="G1684" s="5">
        <f>N1684*General!$B$15/(N1684+O1684)</f>
        <v>2.2632978953843991E-2</v>
      </c>
      <c r="H1684" s="5">
        <f>(N1684+O1684)*(1/General!$B$20)*((F1684/100)-E1684*(C1684/100))*1000/B1684</f>
        <v>1093.7011976055442</v>
      </c>
      <c r="I1684" s="5">
        <f>(N1684+O1684)*(1/General!$B$20)*((D1684/100)*E1684-(G1684/100))*1000/B1684</f>
        <v>197.47990865553174</v>
      </c>
      <c r="J1684" s="5">
        <f t="shared" si="26"/>
        <v>0.18056111585858858</v>
      </c>
      <c r="K1684" s="5">
        <f>MAX(Online_RAW!$L$2-Online_RAW!L1684,0)</f>
        <v>0</v>
      </c>
      <c r="L1684" s="5">
        <f>0.0039*(Online_RAW!M1684)</f>
        <v>105.83949999999986</v>
      </c>
      <c r="M1684" s="10">
        <f>Online_RAW!$N$2-Online_RAW!N1684</f>
        <v>372.06502564101993</v>
      </c>
      <c r="N1684" s="5">
        <f>Online_RAW!C1684*60</f>
        <v>102.2141739130434</v>
      </c>
      <c r="O1684" s="5">
        <f>MAX(0, Online_RAW!D1684*60)</f>
        <v>78.432260869565397</v>
      </c>
      <c r="P1684" s="5">
        <f>_xlfn.IFNA(VLOOKUP(A1684,Sampling!$D$7:$E$14,2,FALSE),0)</f>
        <v>0</v>
      </c>
      <c r="Q1684">
        <f>_xlfn.IFNA(VLOOKUP(A1684,Refill!$D$6:$G$8,2,FALSE),0)</f>
        <v>0</v>
      </c>
    </row>
    <row r="1685" spans="1:17" x14ac:dyDescent="0.25">
      <c r="A1685" s="5">
        <f>ROUND((Online_RAW!B1685-General!$B$10)*24,3)</f>
        <v>28.05</v>
      </c>
      <c r="B1685" s="5">
        <f>General!$B$12+Online_ANA!K1685/1000+Online_ANA!L1685/1000+Online_ANA!M1685/1000/General!$B$22-SUM($P$2:P1685)/1000/General!$B$24+SUM($Q$2:Q1685)/1000/General!$B$24</f>
        <v>1.4382880372088891</v>
      </c>
      <c r="C1685" s="5">
        <f>Online_RAW!K1685</f>
        <v>44.9407142857143</v>
      </c>
      <c r="D1685" s="5">
        <f>Online_RAW!J1685</f>
        <v>4.2324999999999999</v>
      </c>
      <c r="E1685" s="5">
        <f>(1-F1685/100-G1685/100)/(1-C1685/100-D1685/100-General!$B$17/100)</f>
        <v>0.76540793858238576</v>
      </c>
      <c r="F1685" s="5">
        <f>N1685*General!$B$14/(N1685+O1685)+O1685*100/(N1685+O1685)</f>
        <v>61.408470177303528</v>
      </c>
      <c r="G1685" s="5">
        <f>N1685*General!$B$15/(N1685+O1685)</f>
        <v>1.9490671627624485E-2</v>
      </c>
      <c r="H1685" s="5">
        <f>(N1685+O1685)*(1/General!$B$20)*((F1685/100)-E1685*(C1685/100))*1000/B1685</f>
        <v>1504.6486461726895</v>
      </c>
      <c r="I1685" s="5">
        <f>(N1685+O1685)*(1/General!$B$20)*((D1685/100)*E1685-(G1685/100))*1000/B1685</f>
        <v>179.37907145555775</v>
      </c>
      <c r="J1685" s="5">
        <f t="shared" si="26"/>
        <v>0.11921658382628837</v>
      </c>
      <c r="K1685" s="5">
        <f>MAX(Online_RAW!$L$2-Online_RAW!L1685,0)</f>
        <v>0</v>
      </c>
      <c r="L1685" s="5">
        <f>0.0039*(Online_RAW!M1685)</f>
        <v>106.004925</v>
      </c>
      <c r="M1685" s="10">
        <f>Online_RAW!$N$2-Online_RAW!N1685</f>
        <v>373.0885923076894</v>
      </c>
      <c r="N1685" s="5">
        <f>Online_RAW!C1685*60</f>
        <v>87.505363636363796</v>
      </c>
      <c r="O1685" s="5">
        <f>MAX(0, Online_RAW!D1685*60)</f>
        <v>92.078727272726994</v>
      </c>
      <c r="P1685" s="5">
        <f>_xlfn.IFNA(VLOOKUP(A1685,Sampling!$D$7:$E$14,2,FALSE),0)</f>
        <v>0</v>
      </c>
      <c r="Q1685">
        <f>_xlfn.IFNA(VLOOKUP(A1685,Refill!$D$6:$G$8,2,FALSE),0)</f>
        <v>0</v>
      </c>
    </row>
    <row r="1686" spans="1:17" x14ac:dyDescent="0.25">
      <c r="A1686" s="5">
        <f>ROUND((Online_RAW!B1686-General!$B$10)*24,3)</f>
        <v>28.067</v>
      </c>
      <c r="B1686" s="5">
        <f>General!$B$12+Online_ANA!K1686/1000+Online_ANA!L1686/1000+Online_ANA!M1686/1000/General!$B$22-SUM($P$2:P1686)/1000/General!$B$24+SUM($Q$2:Q1686)/1000/General!$B$24</f>
        <v>1.4391900948759908</v>
      </c>
      <c r="C1686" s="5">
        <f>Online_RAW!K1686</f>
        <v>50.587692307692301</v>
      </c>
      <c r="D1686" s="5">
        <f>Online_RAW!J1686</f>
        <v>4.37777777777778</v>
      </c>
      <c r="E1686" s="5">
        <f>(1-F1686/100-G1686/100)/(1-C1686/100-D1686/100-General!$B$17/100)</f>
        <v>0.98181800828479726</v>
      </c>
      <c r="F1686" s="5">
        <f>N1686*General!$B$14/(N1686+O1686)+O1686*100/(N1686+O1686)</f>
        <v>56.186984849583226</v>
      </c>
      <c r="G1686" s="5">
        <f>N1686*General!$B$15/(N1686+O1686)</f>
        <v>2.2127785429503419E-2</v>
      </c>
      <c r="H1686" s="5">
        <f>(N1686+O1686)*(1/General!$B$20)*((F1686/100)-E1686*(C1686/100))*1000/B1686</f>
        <v>363.63337899588635</v>
      </c>
      <c r="I1686" s="5">
        <f>(N1686+O1686)*(1/General!$B$20)*((D1686/100)*E1686-(G1686/100))*1000/B1686</f>
        <v>238.51774884998713</v>
      </c>
      <c r="J1686" s="5">
        <f t="shared" si="26"/>
        <v>0.65592919304771902</v>
      </c>
      <c r="K1686" s="5">
        <f>MAX(Online_RAW!$L$2-Online_RAW!L1686,0)</f>
        <v>0</v>
      </c>
      <c r="L1686" s="5">
        <f>0.0039*(Online_RAW!M1686)</f>
        <v>106.004925</v>
      </c>
      <c r="M1686" s="10">
        <f>Online_RAW!$N$2-Online_RAW!N1686</f>
        <v>374.07183516483019</v>
      </c>
      <c r="N1686" s="5">
        <f>Online_RAW!C1686*60</f>
        <v>99.53895652173901</v>
      </c>
      <c r="O1686" s="5">
        <f>MAX(0, Online_RAW!D1686*60)</f>
        <v>80.395826086956603</v>
      </c>
      <c r="P1686" s="5">
        <f>_xlfn.IFNA(VLOOKUP(A1686,Sampling!$D$7:$E$14,2,FALSE),0)</f>
        <v>0</v>
      </c>
      <c r="Q1686">
        <f>_xlfn.IFNA(VLOOKUP(A1686,Refill!$D$6:$G$8,2,FALSE),0)</f>
        <v>0</v>
      </c>
    </row>
    <row r="1687" spans="1:17" x14ac:dyDescent="0.25">
      <c r="A1687" s="5">
        <f>ROUND((Online_RAW!B1687-General!$B$10)*24,3)</f>
        <v>28.082999999999998</v>
      </c>
      <c r="B1687" s="5">
        <f>General!$B$12+Online_ANA!K1687/1000+Online_ANA!L1687/1000+Online_ANA!M1687/1000/General!$B$22-SUM($P$2:P1687)/1000/General!$B$24+SUM($Q$2:Q1687)/1000/General!$B$24</f>
        <v>1.4402430842689355</v>
      </c>
      <c r="C1687" s="5">
        <f>Online_RAW!K1687</f>
        <v>52.024999999999999</v>
      </c>
      <c r="D1687" s="5">
        <f>Online_RAW!J1687</f>
        <v>4.3544444444444403</v>
      </c>
      <c r="E1687" s="5">
        <f>(1-F1687/100-G1687/100)/(1-C1687/100-D1687/100-General!$B$17/100)</f>
        <v>1.074019270660624</v>
      </c>
      <c r="F1687" s="5">
        <f>N1687*General!$B$14/(N1687+O1687)+O1687*100/(N1687+O1687)</f>
        <v>53.591964211225623</v>
      </c>
      <c r="G1687" s="5">
        <f>N1687*General!$B$15/(N1687+O1687)</f>
        <v>2.3438401913522422E-2</v>
      </c>
      <c r="H1687" s="5">
        <f>(N1687+O1687)*(1/General!$B$20)*((F1687/100)-E1687*(C1687/100))*1000/B1687</f>
        <v>-127.29686078551727</v>
      </c>
      <c r="I1687" s="5">
        <f>(N1687+O1687)*(1/General!$B$20)*((D1687/100)*E1687-(G1687/100))*1000/B1687</f>
        <v>259.36157625914018</v>
      </c>
      <c r="J1687" s="5">
        <f t="shared" si="26"/>
        <v>-2.0374546132456399</v>
      </c>
      <c r="K1687" s="5">
        <f>MAX(Online_RAW!$L$2-Online_RAW!L1687,0)</f>
        <v>0</v>
      </c>
      <c r="L1687" s="5">
        <f>0.0039*(Online_RAW!M1687)</f>
        <v>106.20350000000013</v>
      </c>
      <c r="M1687" s="10">
        <f>Online_RAW!$N$2-Online_RAW!N1687</f>
        <v>375.0031468531397</v>
      </c>
      <c r="N1687" s="5">
        <f>Online_RAW!C1687*60</f>
        <v>105.4304347826088</v>
      </c>
      <c r="O1687" s="5">
        <f>MAX(0, Online_RAW!D1687*60)</f>
        <v>74.497249999999809</v>
      </c>
      <c r="P1687" s="5">
        <f>_xlfn.IFNA(VLOOKUP(A1687,Sampling!$D$7:$E$14,2,FALSE),0)</f>
        <v>0</v>
      </c>
      <c r="Q1687">
        <f>_xlfn.IFNA(VLOOKUP(A1687,Refill!$D$6:$G$8,2,FALSE),0)</f>
        <v>0</v>
      </c>
    </row>
    <row r="1688" spans="1:17" x14ac:dyDescent="0.25">
      <c r="A1688" s="5">
        <f>ROUND((Online_RAW!B1688-General!$B$10)*24,3)</f>
        <v>28.1</v>
      </c>
      <c r="B1688" s="5">
        <f>General!$B$12+Online_ANA!K1688/1000+Online_ANA!L1688/1000+Online_ANA!M1688/1000/General!$B$22-SUM($P$2:P1688)/1000/General!$B$24+SUM($Q$2:Q1688)/1000/General!$B$24</f>
        <v>1.4412185181721924</v>
      </c>
      <c r="C1688" s="5">
        <f>Online_RAW!K1688</f>
        <v>48.7366666666667</v>
      </c>
      <c r="D1688" s="5">
        <f>Online_RAW!J1688</f>
        <v>4.26</v>
      </c>
      <c r="E1688" s="5">
        <f>(1-F1688/100-G1688/100)/(1-C1688/100-D1688/100-General!$B$17/100)</f>
        <v>0.95201888833715276</v>
      </c>
      <c r="F1688" s="5">
        <f>N1688*General!$B$14/(N1688+O1688)+O1688*100/(N1688+O1688)</f>
        <v>55.641466802025718</v>
      </c>
      <c r="G1688" s="5">
        <f>N1688*General!$B$15/(N1688+O1688)</f>
        <v>2.2403299594936508E-2</v>
      </c>
      <c r="H1688" s="5">
        <f>(N1688+O1688)*(1/General!$B$20)*((F1688/100)-E1688*(C1688/100))*1000/B1688</f>
        <v>515.42771405288113</v>
      </c>
      <c r="I1688" s="5">
        <f>(N1688+O1688)*(1/General!$B$20)*((D1688/100)*E1688-(G1688/100))*1000/B1688</f>
        <v>224.90184061249951</v>
      </c>
      <c r="J1688" s="5">
        <f t="shared" si="26"/>
        <v>0.43634021702881376</v>
      </c>
      <c r="K1688" s="5">
        <f>MAX(Online_RAW!$L$2-Online_RAW!L1688,0)</f>
        <v>0</v>
      </c>
      <c r="L1688" s="5">
        <f>0.0039*(Online_RAW!M1688)</f>
        <v>106.34325</v>
      </c>
      <c r="M1688" s="10">
        <f>Online_RAW!$N$2-Online_RAW!N1688</f>
        <v>375.91404230768967</v>
      </c>
      <c r="N1688" s="5">
        <f>Online_RAW!C1688*60</f>
        <v>100.8892173913044</v>
      </c>
      <c r="O1688" s="5">
        <f>MAX(0, Online_RAW!D1688*60)</f>
        <v>79.243565217391208</v>
      </c>
      <c r="P1688" s="5">
        <f>_xlfn.IFNA(VLOOKUP(A1688,Sampling!$D$7:$E$14,2,FALSE),0)</f>
        <v>0</v>
      </c>
      <c r="Q1688">
        <f>_xlfn.IFNA(VLOOKUP(A1688,Refill!$D$6:$G$8,2,FALSE),0)</f>
        <v>0</v>
      </c>
    </row>
    <row r="1689" spans="1:17" x14ac:dyDescent="0.25">
      <c r="A1689" s="5">
        <f>ROUND((Online_RAW!B1689-General!$B$10)*24,3)</f>
        <v>28.117000000000001</v>
      </c>
      <c r="B1689" s="5">
        <f>General!$B$12+Online_ANA!K1689/1000+Online_ANA!L1689/1000+Online_ANA!M1689/1000/General!$B$22-SUM($P$2:P1689)/1000/General!$B$24+SUM($Q$2:Q1689)/1000/General!$B$24</f>
        <v>1.4421737845191465</v>
      </c>
      <c r="C1689" s="5">
        <f>Online_RAW!K1689</f>
        <v>48.334615384615397</v>
      </c>
      <c r="D1689" s="5">
        <f>Online_RAW!J1689</f>
        <v>4.2166666666666703</v>
      </c>
      <c r="E1689" s="5">
        <f>(1-F1689/100-G1689/100)/(1-C1689/100-D1689/100-General!$B$17/100)</f>
        <v>0.94056066647649639</v>
      </c>
      <c r="F1689" s="5">
        <f>N1689*General!$B$14/(N1689+O1689)+O1689*100/(N1689+O1689)</f>
        <v>55.756230249743183</v>
      </c>
      <c r="G1689" s="5">
        <f>N1689*General!$B$15/(N1689+O1689)</f>
        <v>2.2345338257705467E-2</v>
      </c>
      <c r="H1689" s="5">
        <f>(N1689+O1689)*(1/General!$B$20)*((F1689/100)-E1689*(C1689/100))*1000/B1689</f>
        <v>573.35331454026277</v>
      </c>
      <c r="I1689" s="5">
        <f>(N1689+O1689)*(1/General!$B$20)*((D1689/100)*E1689-(G1689/100))*1000/B1689</f>
        <v>219.642031004046</v>
      </c>
      <c r="J1689" s="5">
        <f t="shared" si="26"/>
        <v>0.38308321489370584</v>
      </c>
      <c r="K1689" s="5">
        <f>MAX(Online_RAW!$L$2-Online_RAW!L1689,0)</f>
        <v>0</v>
      </c>
      <c r="L1689" s="5">
        <f>0.0039*(Online_RAW!M1689)</f>
        <v>106.4739</v>
      </c>
      <c r="M1689" s="10">
        <f>Online_RAW!$N$2-Online_RAW!N1689</f>
        <v>376.81287412586971</v>
      </c>
      <c r="N1689" s="5">
        <f>Online_RAW!C1689*60</f>
        <v>100.57199999999999</v>
      </c>
      <c r="O1689" s="5">
        <f>MAX(0, Online_RAW!D1689*60)</f>
        <v>79.46018181818161</v>
      </c>
      <c r="P1689" s="5">
        <f>_xlfn.IFNA(VLOOKUP(A1689,Sampling!$D$7:$E$14,2,FALSE),0)</f>
        <v>0</v>
      </c>
      <c r="Q1689">
        <f>_xlfn.IFNA(VLOOKUP(A1689,Refill!$D$6:$G$8,2,FALSE),0)</f>
        <v>0</v>
      </c>
    </row>
    <row r="1690" spans="1:17" x14ac:dyDescent="0.25">
      <c r="A1690" s="5">
        <f>ROUND((Online_RAW!B1690-General!$B$10)*24,3)</f>
        <v>28.132999999999999</v>
      </c>
      <c r="B1690" s="5">
        <f>General!$B$12+Online_ANA!K1690/1000+Online_ANA!L1690/1000+Online_ANA!M1690/1000/General!$B$22-SUM($P$2:P1690)/1000/General!$B$24+SUM($Q$2:Q1690)/1000/General!$B$24</f>
        <v>1.4431066978010454</v>
      </c>
      <c r="C1690" s="5">
        <f>Online_RAW!K1690</f>
        <v>49.090909090909101</v>
      </c>
      <c r="D1690" s="5">
        <f>Online_RAW!J1690</f>
        <v>4.24</v>
      </c>
      <c r="E1690" s="5">
        <f>(1-F1690/100-G1690/100)/(1-C1690/100-D1690/100-General!$B$17/100)</f>
        <v>0.95927347836074106</v>
      </c>
      <c r="F1690" s="5">
        <f>N1690*General!$B$14/(N1690+O1690)+O1690*100/(N1690+O1690)</f>
        <v>55.624237085290588</v>
      </c>
      <c r="G1690" s="5">
        <f>N1690*General!$B$15/(N1690+O1690)</f>
        <v>2.2412001472075459E-2</v>
      </c>
      <c r="H1690" s="5">
        <f>(N1690+O1690)*(1/General!$B$20)*((F1690/100)-E1690*(C1690/100))*1000/B1690</f>
        <v>474.95465124532251</v>
      </c>
      <c r="I1690" s="5">
        <f>(N1690+O1690)*(1/General!$B$20)*((D1690/100)*E1690-(G1690/100))*1000/B1690</f>
        <v>225.15304904909343</v>
      </c>
      <c r="J1690" s="5">
        <f t="shared" si="26"/>
        <v>0.47405167726802172</v>
      </c>
      <c r="K1690" s="5">
        <f>MAX(Online_RAW!$L$2-Online_RAW!L1690,0)</f>
        <v>0</v>
      </c>
      <c r="L1690" s="5">
        <f>0.0039*(Online_RAW!M1690)</f>
        <v>106.63087499999999</v>
      </c>
      <c r="M1690" s="10">
        <f>Online_RAW!$N$2-Online_RAW!N1690</f>
        <v>377.65864685313954</v>
      </c>
      <c r="N1690" s="5">
        <f>Online_RAW!C1690*60</f>
        <v>100.8806086956522</v>
      </c>
      <c r="O1690" s="5">
        <f>MAX(0, Online_RAW!D1690*60)</f>
        <v>79.166869565217596</v>
      </c>
      <c r="P1690" s="5">
        <f>_xlfn.IFNA(VLOOKUP(A1690,Sampling!$D$7:$E$14,2,FALSE),0)</f>
        <v>0</v>
      </c>
      <c r="Q1690">
        <f>_xlfn.IFNA(VLOOKUP(A1690,Refill!$D$6:$G$8,2,FALSE),0)</f>
        <v>0</v>
      </c>
    </row>
    <row r="1691" spans="1:17" x14ac:dyDescent="0.25">
      <c r="A1691" s="5">
        <f>ROUND((Online_RAW!B1691-General!$B$10)*24,3)</f>
        <v>28.15</v>
      </c>
      <c r="B1691" s="5">
        <f>General!$B$12+Online_ANA!K1691/1000+Online_ANA!L1691/1000+Online_ANA!M1691/1000/General!$B$22-SUM($P$2:P1691)/1000/General!$B$24+SUM($Q$2:Q1691)/1000/General!$B$24</f>
        <v>1.4441071933205962</v>
      </c>
      <c r="C1691" s="5">
        <f>Online_RAW!K1691</f>
        <v>49.2</v>
      </c>
      <c r="D1691" s="5">
        <f>Online_RAW!J1691</f>
        <v>4.2300000000000004</v>
      </c>
      <c r="E1691" s="5">
        <f>(1-F1691/100-G1691/100)/(1-C1691/100-D1691/100-General!$B$17/100)</f>
        <v>0.96087824235646868</v>
      </c>
      <c r="F1691" s="5">
        <f>N1691*General!$B$14/(N1691+O1691)+O1691*100/(N1691+O1691)</f>
        <v>55.645263495482816</v>
      </c>
      <c r="G1691" s="5">
        <f>N1691*General!$B$15/(N1691+O1691)</f>
        <v>2.2401382072988477E-2</v>
      </c>
      <c r="H1691" s="5">
        <f>(N1691+O1691)*(1/General!$B$20)*((F1691/100)-E1691*(C1691/100))*1000/B1691</f>
        <v>466.19020119095853</v>
      </c>
      <c r="I1691" s="5">
        <f>(N1691+O1691)*(1/General!$B$20)*((D1691/100)*E1691-(G1691/100))*1000/B1691</f>
        <v>225.13519637340812</v>
      </c>
      <c r="J1691" s="5">
        <f t="shared" si="26"/>
        <v>0.48292562949256274</v>
      </c>
      <c r="K1691" s="5">
        <f>MAX(Online_RAW!$L$2-Online_RAW!L1691,0)</f>
        <v>0</v>
      </c>
      <c r="L1691" s="5">
        <f>0.0039*(Online_RAW!M1691)</f>
        <v>106.73909999999999</v>
      </c>
      <c r="M1691" s="10">
        <f>Online_RAW!$N$2-Online_RAW!N1691</f>
        <v>378.63122171944997</v>
      </c>
      <c r="N1691" s="5">
        <f>Online_RAW!C1691*60</f>
        <v>100.9644545454546</v>
      </c>
      <c r="O1691" s="5">
        <f>MAX(0, Online_RAW!D1691*60)</f>
        <v>79.318090909090813</v>
      </c>
      <c r="P1691" s="5">
        <f>_xlfn.IFNA(VLOOKUP(A1691,Sampling!$D$7:$E$14,2,FALSE),0)</f>
        <v>0</v>
      </c>
      <c r="Q1691">
        <f>_xlfn.IFNA(VLOOKUP(A1691,Refill!$D$6:$G$8,2,FALSE),0)</f>
        <v>0</v>
      </c>
    </row>
    <row r="1692" spans="1:17" x14ac:dyDescent="0.25">
      <c r="A1692" s="5">
        <f>ROUND((Online_RAW!B1692-General!$B$10)*24,3)</f>
        <v>28.167000000000002</v>
      </c>
      <c r="B1692" s="5">
        <f>General!$B$12+Online_ANA!K1692/1000+Online_ANA!L1692/1000+Online_ANA!M1692/1000/General!$B$22-SUM($P$2:P1692)/1000/General!$B$24+SUM($Q$2:Q1692)/1000/General!$B$24</f>
        <v>1.4450581193189813</v>
      </c>
      <c r="C1692" s="5">
        <f>Online_RAW!K1692</f>
        <v>49.192500000000003</v>
      </c>
      <c r="D1692" s="5">
        <f>Online_RAW!J1692</f>
        <v>4.2350000000000003</v>
      </c>
      <c r="E1692" s="5">
        <f>(1-F1692/100-G1692/100)/(1-C1692/100-D1692/100-General!$B$17/100)</f>
        <v>0.96070409391592104</v>
      </c>
      <c r="F1692" s="5">
        <f>N1692*General!$B$14/(N1692+O1692)+O1692*100/(N1692+O1692)</f>
        <v>55.650899321810627</v>
      </c>
      <c r="G1692" s="5">
        <f>N1692*General!$B$15/(N1692+O1692)</f>
        <v>2.2398535696055245E-2</v>
      </c>
      <c r="H1692" s="5">
        <f>(N1692+O1692)*(1/General!$B$20)*((F1692/100)-E1692*(C1692/100))*1000/B1692</f>
        <v>465.95581851994228</v>
      </c>
      <c r="I1692" s="5">
        <f>(N1692+O1692)*(1/General!$B$20)*((D1692/100)*E1692-(G1692/100))*1000/B1692</f>
        <v>224.67388720244054</v>
      </c>
      <c r="J1692" s="5">
        <f t="shared" si="26"/>
        <v>0.48217852052173654</v>
      </c>
      <c r="K1692" s="5">
        <f>MAX(Online_RAW!$L$2-Online_RAW!L1692,0)</f>
        <v>0</v>
      </c>
      <c r="L1692" s="5">
        <f>0.0039*(Online_RAW!M1692)</f>
        <v>106.84147499999999</v>
      </c>
      <c r="M1692" s="10">
        <f>Online_RAW!$N$2-Online_RAW!N1692</f>
        <v>379.5561423076897</v>
      </c>
      <c r="N1692" s="5">
        <f>Online_RAW!C1692*60</f>
        <v>100.7097142857144</v>
      </c>
      <c r="O1692" s="5">
        <f>MAX(0, Online_RAW!D1692*60)</f>
        <v>79.140818181818403</v>
      </c>
      <c r="P1692" s="5">
        <f>_xlfn.IFNA(VLOOKUP(A1692,Sampling!$D$7:$E$14,2,FALSE),0)</f>
        <v>0</v>
      </c>
      <c r="Q1692">
        <f>_xlfn.IFNA(VLOOKUP(A1692,Refill!$D$6:$G$8,2,FALSE),0)</f>
        <v>0</v>
      </c>
    </row>
    <row r="1693" spans="1:17" x14ac:dyDescent="0.25">
      <c r="A1693" s="5">
        <f>ROUND((Online_RAW!B1693-General!$B$10)*24,3)</f>
        <v>28.183</v>
      </c>
      <c r="B1693" s="5">
        <f>General!$B$12+Online_ANA!K1693/1000+Online_ANA!L1693/1000+Online_ANA!M1693/1000/General!$B$22-SUM($P$2:P1693)/1000/General!$B$24+SUM($Q$2:Q1693)/1000/General!$B$24</f>
        <v>1.4460660390558258</v>
      </c>
      <c r="C1693" s="5">
        <f>Online_RAW!K1693</f>
        <v>49.13</v>
      </c>
      <c r="D1693" s="5">
        <f>Online_RAW!J1693</f>
        <v>4.2883333333333304</v>
      </c>
      <c r="E1693" s="5">
        <f>(1-F1693/100-G1693/100)/(1-C1693/100-D1693/100-General!$B$17/100)</f>
        <v>0.95749942478834582</v>
      </c>
      <c r="F1693" s="5">
        <f>N1693*General!$B$14/(N1693+O1693)+O1693*100/(N1693+O1693)</f>
        <v>55.790055341832073</v>
      </c>
      <c r="G1693" s="5">
        <f>N1693*General!$B$15/(N1693+O1693)</f>
        <v>2.232825487786259E-2</v>
      </c>
      <c r="H1693" s="5">
        <f>(N1693+O1693)*(1/General!$B$20)*((F1693/100)-E1693*(C1693/100))*1000/B1693</f>
        <v>484.09568767323941</v>
      </c>
      <c r="I1693" s="5">
        <f>(N1693+O1693)*(1/General!$B$20)*((D1693/100)*E1693-(G1693/100))*1000/B1693</f>
        <v>225.98313552743602</v>
      </c>
      <c r="J1693" s="5">
        <f t="shared" si="26"/>
        <v>0.46681501463812414</v>
      </c>
      <c r="K1693" s="5">
        <f>MAX(Online_RAW!$L$2-Online_RAW!L1693,0)</f>
        <v>0</v>
      </c>
      <c r="L1693" s="5">
        <f>0.0039*(Online_RAW!M1693)</f>
        <v>106.9965</v>
      </c>
      <c r="M1693" s="10">
        <f>Online_RAW!$N$2-Online_RAW!N1693</f>
        <v>380.48579757085008</v>
      </c>
      <c r="N1693" s="5">
        <f>Online_RAW!C1693*60</f>
        <v>100.11965217391321</v>
      </c>
      <c r="O1693" s="5">
        <f>MAX(0, Online_RAW!D1693*60)</f>
        <v>79.239913043477998</v>
      </c>
      <c r="P1693" s="5">
        <f>_xlfn.IFNA(VLOOKUP(A1693,Sampling!$D$7:$E$14,2,FALSE),0)</f>
        <v>0</v>
      </c>
      <c r="Q1693">
        <f>_xlfn.IFNA(VLOOKUP(A1693,Refill!$D$6:$G$8,2,FALSE),0)</f>
        <v>0</v>
      </c>
    </row>
    <row r="1694" spans="1:17" x14ac:dyDescent="0.25">
      <c r="A1694" s="5">
        <f>ROUND((Online_RAW!B1694-General!$B$10)*24,3)</f>
        <v>28.2</v>
      </c>
      <c r="B1694" s="5">
        <f>General!$B$12+Online_ANA!K1694/1000+Online_ANA!L1694/1000+Online_ANA!M1694/1000/General!$B$22-SUM($P$2:P1694)/1000/General!$B$24+SUM($Q$2:Q1694)/1000/General!$B$24</f>
        <v>1.4469151940534128</v>
      </c>
      <c r="C1694" s="5">
        <f>Online_RAW!K1694</f>
        <v>49.2127272727273</v>
      </c>
      <c r="D1694" s="5">
        <f>Online_RAW!J1694</f>
        <v>4.32</v>
      </c>
      <c r="E1694" s="5">
        <f>(1-F1694/100-G1694/100)/(1-C1694/100-D1694/100-General!$B$17/100)</f>
        <v>0.95789592600225371</v>
      </c>
      <c r="F1694" s="5">
        <f>N1694*General!$B$14/(N1694+O1694)+O1694*100/(N1694+O1694)</f>
        <v>55.881380829966865</v>
      </c>
      <c r="G1694" s="5">
        <f>N1694*General!$B$15/(N1694+O1694)</f>
        <v>2.2282130893956132E-2</v>
      </c>
      <c r="H1694" s="5">
        <f>(N1694+O1694)*(1/General!$B$20)*((F1694/100)-E1694*(C1694/100))*1000/B1694</f>
        <v>484.36843875905129</v>
      </c>
      <c r="I1694" s="5">
        <f>(N1694+O1694)*(1/General!$B$20)*((D1694/100)*E1694-(G1694/100))*1000/B1694</f>
        <v>228.07956598288786</v>
      </c>
      <c r="J1694" s="5">
        <f t="shared" si="26"/>
        <v>0.47088032111924177</v>
      </c>
      <c r="K1694" s="5">
        <f>MAX(Online_RAW!$L$2-Online_RAW!L1694,0)</f>
        <v>0</v>
      </c>
      <c r="L1694" s="5">
        <f>0.0039*(Online_RAW!M1694)</f>
        <v>106.9965</v>
      </c>
      <c r="M1694" s="10">
        <f>Online_RAW!$N$2-Online_RAW!N1694</f>
        <v>381.4113765182201</v>
      </c>
      <c r="N1694" s="5">
        <f>Online_RAW!C1694*60</f>
        <v>100.1125000000002</v>
      </c>
      <c r="O1694" s="5">
        <f>MAX(0, Online_RAW!D1694*60)</f>
        <v>79.605499999999793</v>
      </c>
      <c r="P1694" s="5">
        <f>_xlfn.IFNA(VLOOKUP(A1694,Sampling!$D$7:$E$14,2,FALSE),0)</f>
        <v>0</v>
      </c>
      <c r="Q1694">
        <f>_xlfn.IFNA(VLOOKUP(A1694,Refill!$D$6:$G$8,2,FALSE),0)</f>
        <v>0</v>
      </c>
    </row>
    <row r="1695" spans="1:17" x14ac:dyDescent="0.25">
      <c r="A1695" s="5">
        <f>ROUND((Online_RAW!B1695-General!$B$10)*24,3)</f>
        <v>28.216999999999999</v>
      </c>
      <c r="B1695" s="5">
        <f>General!$B$12+Online_ANA!K1695/1000+Online_ANA!L1695/1000+Online_ANA!M1695/1000/General!$B$22-SUM($P$2:P1695)/1000/General!$B$24+SUM($Q$2:Q1695)/1000/General!$B$24</f>
        <v>1.4479900385608901</v>
      </c>
      <c r="C1695" s="5">
        <f>Online_RAW!K1695</f>
        <v>49.282222222222202</v>
      </c>
      <c r="D1695" s="5">
        <f>Online_RAW!J1695</f>
        <v>4.3449999999999998</v>
      </c>
      <c r="E1695" s="5">
        <f>(1-F1695/100-G1695/100)/(1-C1695/100-D1695/100-General!$B$17/100)</f>
        <v>0.96134188117504538</v>
      </c>
      <c r="F1695" s="5">
        <f>N1695*General!$B$14/(N1695+O1695)+O1695*100/(N1695+O1695)</f>
        <v>55.813555426697512</v>
      </c>
      <c r="G1695" s="5">
        <f>N1695*General!$B$15/(N1695+O1695)</f>
        <v>2.2316386148132573E-2</v>
      </c>
      <c r="H1695" s="5">
        <f>(N1695+O1695)*(1/General!$B$20)*((F1695/100)-E1695*(C1695/100))*1000/B1695</f>
        <v>468.25268953887246</v>
      </c>
      <c r="I1695" s="5">
        <f>(N1695+O1695)*(1/General!$B$20)*((D1695/100)*E1695-(G1695/100))*1000/B1695</f>
        <v>230.60013908704127</v>
      </c>
      <c r="J1695" s="5">
        <f t="shared" si="26"/>
        <v>0.49246943848658403</v>
      </c>
      <c r="K1695" s="5">
        <f>MAX(Online_RAW!$L$2-Online_RAW!L1695,0)</f>
        <v>0</v>
      </c>
      <c r="L1695" s="5">
        <f>0.0039*(Online_RAW!M1695)</f>
        <v>107.14372499999999</v>
      </c>
      <c r="M1695" s="10">
        <f>Online_RAW!$N$2-Online_RAW!N1695</f>
        <v>382.42248178137015</v>
      </c>
      <c r="N1695" s="5">
        <f>Online_RAW!C1695*60</f>
        <v>100.500272727273</v>
      </c>
      <c r="O1695" s="5">
        <f>MAX(0, Online_RAW!D1695*60)</f>
        <v>79.636909090909199</v>
      </c>
      <c r="P1695" s="5">
        <f>_xlfn.IFNA(VLOOKUP(A1695,Sampling!$D$7:$E$14,2,FALSE),0)</f>
        <v>0</v>
      </c>
      <c r="Q1695">
        <f>_xlfn.IFNA(VLOOKUP(A1695,Refill!$D$6:$G$8,2,FALSE),0)</f>
        <v>0</v>
      </c>
    </row>
    <row r="1696" spans="1:17" x14ac:dyDescent="0.25">
      <c r="A1696" s="5">
        <f>ROUND((Online_RAW!B1696-General!$B$10)*24,3)</f>
        <v>28.233000000000001</v>
      </c>
      <c r="B1696" s="5">
        <f>General!$B$12+Online_ANA!K1696/1000+Online_ANA!L1696/1000+Online_ANA!M1696/1000/General!$B$22-SUM($P$2:P1696)/1000/General!$B$24+SUM($Q$2:Q1696)/1000/General!$B$24</f>
        <v>1.448954564109284</v>
      </c>
      <c r="C1696" s="5">
        <f>Online_RAW!K1696</f>
        <v>49.191666666666698</v>
      </c>
      <c r="D1696" s="5">
        <f>Online_RAW!J1696</f>
        <v>4.3650000000000002</v>
      </c>
      <c r="E1696" s="5">
        <f>(1-F1696/100-G1696/100)/(1-C1696/100-D1696/100-General!$B$17/100)</f>
        <v>0.96471833053918055</v>
      </c>
      <c r="F1696" s="5">
        <f>N1696*General!$B$14/(N1696+O1696)+O1696*100/(N1696+O1696)</f>
        <v>55.590262042121303</v>
      </c>
      <c r="G1696" s="5">
        <f>N1696*General!$B$15/(N1696+O1696)</f>
        <v>2.2429160584787222E-2</v>
      </c>
      <c r="H1696" s="5">
        <f>(N1696+O1696)*(1/General!$B$20)*((F1696/100)-E1696*(C1696/100))*1000/B1696</f>
        <v>451.20452309403771</v>
      </c>
      <c r="I1696" s="5">
        <f>(N1696+O1696)*(1/General!$B$20)*((D1696/100)*E1696-(G1696/100))*1000/B1696</f>
        <v>232.34116366042508</v>
      </c>
      <c r="J1696" s="5">
        <f t="shared" si="26"/>
        <v>0.51493536028228537</v>
      </c>
      <c r="K1696" s="5">
        <f>MAX(Online_RAW!$L$2-Online_RAW!L1696,0)</f>
        <v>0</v>
      </c>
      <c r="L1696" s="5">
        <f>0.0039*(Online_RAW!M1696)</f>
        <v>107.33060000000013</v>
      </c>
      <c r="M1696" s="10">
        <f>Online_RAW!$N$2-Online_RAW!N1696</f>
        <v>383.27012087911953</v>
      </c>
      <c r="N1696" s="5">
        <f>Online_RAW!C1696*60</f>
        <v>101.01547826086981</v>
      </c>
      <c r="O1696" s="5">
        <f>MAX(0, Online_RAW!D1696*60)</f>
        <v>79.134782608695602</v>
      </c>
      <c r="P1696" s="5">
        <f>_xlfn.IFNA(VLOOKUP(A1696,Sampling!$D$7:$E$14,2,FALSE),0)</f>
        <v>0</v>
      </c>
      <c r="Q1696">
        <f>_xlfn.IFNA(VLOOKUP(A1696,Refill!$D$6:$G$8,2,FALSE),0)</f>
        <v>0</v>
      </c>
    </row>
    <row r="1697" spans="1:17" x14ac:dyDescent="0.25">
      <c r="A1697" s="5">
        <f>ROUND((Online_RAW!B1697-General!$B$10)*24,3)</f>
        <v>28.25</v>
      </c>
      <c r="B1697" s="5">
        <f>General!$B$12+Online_ANA!K1697/1000+Online_ANA!L1697/1000+Online_ANA!M1697/1000/General!$B$22-SUM($P$2:P1697)/1000/General!$B$24+SUM($Q$2:Q1697)/1000/General!$B$24</f>
        <v>1.4498130460740644</v>
      </c>
      <c r="C1697" s="5">
        <f>Online_RAW!K1697</f>
        <v>49.0230769230769</v>
      </c>
      <c r="D1697" s="5">
        <f>Online_RAW!J1697</f>
        <v>4.3975</v>
      </c>
      <c r="E1697" s="5">
        <f>(1-F1697/100-G1697/100)/(1-C1697/100-D1697/100-General!$B$17/100)</f>
        <v>1.0051495825672743</v>
      </c>
      <c r="F1697" s="5">
        <f>N1697*General!$B$14/(N1697+O1697)+O1697*100/(N1697+O1697)</f>
        <v>53.592194544879874</v>
      </c>
      <c r="G1697" s="5">
        <f>N1697*General!$B$15/(N1697+O1697)</f>
        <v>2.3438285583394003E-2</v>
      </c>
      <c r="H1697" s="5">
        <f>(N1697+O1697)*(1/General!$B$20)*((F1697/100)-E1697*(C1697/100))*1000/B1697</f>
        <v>239.02737174178768</v>
      </c>
      <c r="I1697" s="5">
        <f>(N1697+O1697)*(1/General!$B$20)*((D1697/100)*E1697-(G1697/100))*1000/B1697</f>
        <v>243.45931113122566</v>
      </c>
      <c r="J1697" s="5">
        <f t="shared" si="26"/>
        <v>1.0185415559613216</v>
      </c>
      <c r="K1697" s="5">
        <f>MAX(Online_RAW!$L$2-Online_RAW!L1697,0)</f>
        <v>0</v>
      </c>
      <c r="L1697" s="5">
        <f>0.0039*(Online_RAW!M1697)</f>
        <v>107.33060000000013</v>
      </c>
      <c r="M1697" s="10">
        <f>Online_RAW!$N$2-Online_RAW!N1697</f>
        <v>384.20586622073006</v>
      </c>
      <c r="N1697" s="5">
        <f>Online_RAW!C1697*60</f>
        <v>105.43773913043461</v>
      </c>
      <c r="O1697" s="5">
        <f>MAX(0, Online_RAW!D1697*60)</f>
        <v>74.503304347825804</v>
      </c>
      <c r="P1697" s="5">
        <f>_xlfn.IFNA(VLOOKUP(A1697,Sampling!$D$7:$E$14,2,FALSE),0)</f>
        <v>0</v>
      </c>
      <c r="Q1697">
        <f>_xlfn.IFNA(VLOOKUP(A1697,Refill!$D$6:$G$8,2,FALSE),0)</f>
        <v>0</v>
      </c>
    </row>
    <row r="1698" spans="1:17" x14ac:dyDescent="0.25">
      <c r="A1698" s="5">
        <f>ROUND((Online_RAW!B1698-General!$B$10)*24,3)</f>
        <v>28.266999999999999</v>
      </c>
      <c r="B1698" s="5">
        <f>General!$B$12+Online_ANA!K1698/1000+Online_ANA!L1698/1000+Online_ANA!M1698/1000/General!$B$22-SUM($P$2:P1698)/1000/General!$B$24+SUM($Q$2:Q1698)/1000/General!$B$24</f>
        <v>1.4508157998235685</v>
      </c>
      <c r="C1698" s="5">
        <f>Online_RAW!K1698</f>
        <v>48.124166666666703</v>
      </c>
      <c r="D1698" s="5">
        <f>Online_RAW!J1698</f>
        <v>4.45</v>
      </c>
      <c r="E1698" s="5">
        <f>(1-F1698/100-G1698/100)/(1-C1698/100-D1698/100-General!$B$17/100)</f>
        <v>1.0280267485538936</v>
      </c>
      <c r="F1698" s="5">
        <f>N1698*General!$B$14/(N1698+O1698)+O1698*100/(N1698+O1698)</f>
        <v>51.665382604148498</v>
      </c>
      <c r="G1698" s="5">
        <f>N1698*General!$B$15/(N1698+O1698)</f>
        <v>2.4411422927197734E-2</v>
      </c>
      <c r="H1698" s="5">
        <f>(N1698+O1698)*(1/General!$B$20)*((F1698/100)-E1698*(C1698/100))*1000/B1698</f>
        <v>121.08433582816656</v>
      </c>
      <c r="I1698" s="5">
        <f>(N1698+O1698)*(1/General!$B$20)*((D1698/100)*E1698-(G1698/100))*1000/B1698</f>
        <v>251.30354953409713</v>
      </c>
      <c r="J1698" s="5">
        <f t="shared" si="26"/>
        <v>2.075442275958201</v>
      </c>
      <c r="K1698" s="5">
        <f>MAX(Online_RAW!$L$2-Online_RAW!L1698,0)</f>
        <v>0</v>
      </c>
      <c r="L1698" s="5">
        <f>0.0039*(Online_RAW!M1698)</f>
        <v>107.46254999999999</v>
      </c>
      <c r="M1698" s="10">
        <f>Online_RAW!$N$2-Online_RAW!N1698</f>
        <v>385.15504230768965</v>
      </c>
      <c r="N1698" s="5">
        <f>Online_RAW!C1698*60</f>
        <v>109.603043478261</v>
      </c>
      <c r="O1698" s="5">
        <f>MAX(0, Online_RAW!D1698*60)</f>
        <v>69.990000000000009</v>
      </c>
      <c r="P1698" s="5">
        <f>_xlfn.IFNA(VLOOKUP(A1698,Sampling!$D$7:$E$14,2,FALSE),0)</f>
        <v>0</v>
      </c>
      <c r="Q1698">
        <f>_xlfn.IFNA(VLOOKUP(A1698,Refill!$D$6:$G$8,2,FALSE),0)</f>
        <v>0</v>
      </c>
    </row>
    <row r="1699" spans="1:17" x14ac:dyDescent="0.25">
      <c r="A1699" s="5">
        <f>ROUND((Online_RAW!B1699-General!$B$10)*24,3)</f>
        <v>28.283000000000001</v>
      </c>
      <c r="B1699" s="5">
        <f>General!$B$12+Online_ANA!K1699/1000+Online_ANA!L1699/1000+Online_ANA!M1699/1000/General!$B$22-SUM($P$2:P1699)/1000/General!$B$24+SUM($Q$2:Q1699)/1000/General!$B$24</f>
        <v>1.4518687239716694</v>
      </c>
      <c r="C1699" s="5">
        <f>Online_RAW!K1699</f>
        <v>46.224545454545499</v>
      </c>
      <c r="D1699" s="5">
        <f>Online_RAW!J1699</f>
        <v>4.4859999999999998</v>
      </c>
      <c r="E1699" s="5">
        <f>(1-F1699/100-G1699/100)/(1-C1699/100-D1699/100-General!$B$17/100)</f>
        <v>0.97825033315512977</v>
      </c>
      <c r="F1699" s="5">
        <f>N1699*General!$B$14/(N1699+O1699)+O1699*100/(N1699+O1699)</f>
        <v>52.181705410194944</v>
      </c>
      <c r="G1699" s="5">
        <f>N1699*General!$B$15/(N1699+O1699)</f>
        <v>2.4150653833234875E-2</v>
      </c>
      <c r="H1699" s="5">
        <f>(N1699+O1699)*(1/General!$B$20)*((F1699/100)-E1699*(C1699/100))*1000/B1699</f>
        <v>385.50553570475751</v>
      </c>
      <c r="I1699" s="5">
        <f>(N1699+O1699)*(1/General!$B$20)*((D1699/100)*E1699-(G1699/100))*1000/B1699</f>
        <v>241.64414554256291</v>
      </c>
      <c r="J1699" s="5">
        <f t="shared" si="26"/>
        <v>0.62682406129604329</v>
      </c>
      <c r="K1699" s="5">
        <f>MAX(Online_RAW!$L$2-Online_RAW!L1699,0)</f>
        <v>0</v>
      </c>
      <c r="L1699" s="5">
        <f>0.0039*(Online_RAW!M1699)</f>
        <v>107.64292499999999</v>
      </c>
      <c r="M1699" s="10">
        <f>Online_RAW!$N$2-Online_RAW!N1699</f>
        <v>386.10612087911977</v>
      </c>
      <c r="N1699" s="5">
        <f>Online_RAW!C1699*60</f>
        <v>108.7875652173912</v>
      </c>
      <c r="O1699" s="5">
        <f>MAX(0, Online_RAW!D1699*60)</f>
        <v>71.393999999999991</v>
      </c>
      <c r="P1699" s="5">
        <f>_xlfn.IFNA(VLOOKUP(A1699,Sampling!$D$7:$E$14,2,FALSE),0)</f>
        <v>0</v>
      </c>
      <c r="Q1699">
        <f>_xlfn.IFNA(VLOOKUP(A1699,Refill!$D$6:$G$8,2,FALSE),0)</f>
        <v>0</v>
      </c>
    </row>
    <row r="1700" spans="1:17" x14ac:dyDescent="0.25">
      <c r="A1700" s="5">
        <f>ROUND((Online_RAW!B1700-General!$B$10)*24,3)</f>
        <v>28.3</v>
      </c>
      <c r="B1700" s="5">
        <f>General!$B$12+Online_ANA!K1700/1000+Online_ANA!L1700/1000+Online_ANA!M1700/1000/General!$B$22-SUM($P$2:P1700)/1000/General!$B$24+SUM($Q$2:Q1700)/1000/General!$B$24</f>
        <v>1.4528766038554404</v>
      </c>
      <c r="C1700" s="5">
        <f>Online_RAW!K1700</f>
        <v>45.5772727272727</v>
      </c>
      <c r="D1700" s="5">
        <f>Online_RAW!J1700</f>
        <v>4.492</v>
      </c>
      <c r="E1700" s="5">
        <f>(1-F1700/100-G1700/100)/(1-C1700/100-D1700/100-General!$B$17/100)</f>
        <v>0.96186961182880115</v>
      </c>
      <c r="F1700" s="5">
        <f>N1700*General!$B$14/(N1700+O1700)+O1700*100/(N1700+O1700)</f>
        <v>52.365286385724545</v>
      </c>
      <c r="G1700" s="5">
        <f>N1700*General!$B$15/(N1700+O1700)</f>
        <v>2.4057936168825986E-2</v>
      </c>
      <c r="H1700" s="5">
        <f>(N1700+O1700)*(1/General!$B$20)*((F1700/100)-E1700*(C1700/100))*1000/B1700</f>
        <v>471.54744987889904</v>
      </c>
      <c r="I1700" s="5">
        <f>(N1700+O1700)*(1/General!$B$20)*((D1700/100)*E1700-(G1700/100))*1000/B1700</f>
        <v>237.63836738569873</v>
      </c>
      <c r="J1700" s="5">
        <f t="shared" si="26"/>
        <v>0.5039543050158114</v>
      </c>
      <c r="K1700" s="5">
        <f>MAX(Online_RAW!$L$2-Online_RAW!L1700,0)</f>
        <v>0</v>
      </c>
      <c r="L1700" s="5">
        <f>0.0039*(Online_RAW!M1700)</f>
        <v>107.82719999999999</v>
      </c>
      <c r="M1700" s="10">
        <f>Online_RAW!$N$2-Online_RAW!N1700</f>
        <v>387.00385020242993</v>
      </c>
      <c r="N1700" s="5">
        <f>Online_RAW!C1700*60</f>
        <v>108.3258260869566</v>
      </c>
      <c r="O1700" s="5">
        <f>MAX(0, Online_RAW!D1700*60)</f>
        <v>71.782434782608803</v>
      </c>
      <c r="P1700" s="5">
        <f>_xlfn.IFNA(VLOOKUP(A1700,Sampling!$D$7:$E$14,2,FALSE),0)</f>
        <v>0</v>
      </c>
      <c r="Q1700">
        <f>_xlfn.IFNA(VLOOKUP(A1700,Refill!$D$6:$G$8,2,FALSE),0)</f>
        <v>0</v>
      </c>
    </row>
    <row r="1701" spans="1:17" x14ac:dyDescent="0.25">
      <c r="A1701" s="5">
        <f>ROUND((Online_RAW!B1701-General!$B$10)*24,3)</f>
        <v>28.317</v>
      </c>
      <c r="B1701" s="5">
        <f>General!$B$12+Online_ANA!K1701/1000+Online_ANA!L1701/1000+Online_ANA!M1701/1000/General!$B$22-SUM($P$2:P1701)/1000/General!$B$24+SUM($Q$2:Q1701)/1000/General!$B$24</f>
        <v>1.4538229582735962</v>
      </c>
      <c r="C1701" s="5">
        <f>Online_RAW!K1701</f>
        <v>45.721249999999998</v>
      </c>
      <c r="D1701" s="5">
        <f>Online_RAW!J1701</f>
        <v>4.5</v>
      </c>
      <c r="E1701" s="5">
        <f>(1-F1701/100-G1701/100)/(1-C1701/100-D1701/100-General!$B$17/100)</f>
        <v>0.9693259344455134</v>
      </c>
      <c r="F1701" s="5">
        <f>N1701*General!$B$14/(N1701+O1701)+O1701*100/(N1701+O1701)</f>
        <v>52.143416524547355</v>
      </c>
      <c r="G1701" s="5">
        <f>N1701*General!$B$15/(N1701+O1701)</f>
        <v>2.4169991654269012E-2</v>
      </c>
      <c r="H1701" s="5">
        <f>(N1701+O1701)*(1/General!$B$20)*((F1701/100)-E1701*(C1701/100))*1000/B1701</f>
        <v>431.57811848011016</v>
      </c>
      <c r="I1701" s="5">
        <f>(N1701+O1701)*(1/General!$B$20)*((D1701/100)*E1701-(G1701/100))*1000/B1701</f>
        <v>239.25729193302811</v>
      </c>
      <c r="J1701" s="5">
        <f t="shared" si="26"/>
        <v>0.55437771677494019</v>
      </c>
      <c r="K1701" s="5">
        <f>MAX(Online_RAW!$L$2-Online_RAW!L1701,0)</f>
        <v>0</v>
      </c>
      <c r="L1701" s="5">
        <f>0.0039*(Online_RAW!M1701)</f>
        <v>107.82719999999999</v>
      </c>
      <c r="M1701" s="10">
        <f>Online_RAW!$N$2-Online_RAW!N1701</f>
        <v>388.03537651821989</v>
      </c>
      <c r="N1701" s="5">
        <f>Online_RAW!C1701*60</f>
        <v>108.6033913043478</v>
      </c>
      <c r="O1701" s="5">
        <f>MAX(0, Online_RAW!D1701*60)</f>
        <v>71.129217391304408</v>
      </c>
      <c r="P1701" s="5">
        <f>_xlfn.IFNA(VLOOKUP(A1701,Sampling!$D$7:$E$14,2,FALSE),0)</f>
        <v>0</v>
      </c>
      <c r="Q1701">
        <f>_xlfn.IFNA(VLOOKUP(A1701,Refill!$D$6:$G$8,2,FALSE),0)</f>
        <v>0</v>
      </c>
    </row>
    <row r="1702" spans="1:17" x14ac:dyDescent="0.25">
      <c r="A1702" s="5">
        <f>ROUND((Online_RAW!B1702-General!$B$10)*24,3)</f>
        <v>28.332999999999998</v>
      </c>
      <c r="B1702" s="5">
        <f>General!$B$12+Online_ANA!K1702/1000+Online_ANA!L1702/1000+Online_ANA!M1702/1000/General!$B$22-SUM($P$2:P1702)/1000/General!$B$24+SUM($Q$2:Q1702)/1000/General!$B$24</f>
        <v>1.4548468221557791</v>
      </c>
      <c r="C1702" s="5">
        <f>Online_RAW!K1702</f>
        <v>45.734999999999999</v>
      </c>
      <c r="D1702" s="5">
        <f>Online_RAW!J1702</f>
        <v>4.4800000000000004</v>
      </c>
      <c r="E1702" s="5">
        <f>(1-F1702/100-G1702/100)/(1-C1702/100-D1702/100-General!$B$17/100)</f>
        <v>0.9765705766637921</v>
      </c>
      <c r="F1702" s="5">
        <f>N1702*General!$B$14/(N1702+O1702)+O1702*100/(N1702+O1702)</f>
        <v>51.779634697384353</v>
      </c>
      <c r="G1702" s="5">
        <f>N1702*General!$B$15/(N1702+O1702)</f>
        <v>2.4353719849805881E-2</v>
      </c>
      <c r="H1702" s="5">
        <f>(N1702+O1702)*(1/General!$B$20)*((F1702/100)-E1702*(C1702/100))*1000/B1702</f>
        <v>391.88740584938557</v>
      </c>
      <c r="I1702" s="5">
        <f>(N1702+O1702)*(1/General!$B$20)*((D1702/100)*E1702-(G1702/100))*1000/B1702</f>
        <v>239.59172117634205</v>
      </c>
      <c r="J1702" s="5">
        <f t="shared" si="26"/>
        <v>0.61137897671665553</v>
      </c>
      <c r="K1702" s="5">
        <f>MAX(Online_RAW!$L$2-Online_RAW!L1702,0)</f>
        <v>0</v>
      </c>
      <c r="L1702" s="5">
        <f>0.0039*(Online_RAW!M1702)</f>
        <v>107.99229999999986</v>
      </c>
      <c r="M1702" s="10">
        <f>Online_RAW!$N$2-Online_RAW!N1702</f>
        <v>388.97142914979941</v>
      </c>
      <c r="N1702" s="5">
        <f>Online_RAW!C1702*60</f>
        <v>109.33428571428601</v>
      </c>
      <c r="O1702" s="5">
        <f>MAX(0, Online_RAW!D1702*60)</f>
        <v>70.242857142857403</v>
      </c>
      <c r="P1702" s="5">
        <f>_xlfn.IFNA(VLOOKUP(A1702,Sampling!$D$7:$E$14,2,FALSE),0)</f>
        <v>0</v>
      </c>
      <c r="Q1702">
        <f>_xlfn.IFNA(VLOOKUP(A1702,Refill!$D$6:$G$8,2,FALSE),0)</f>
        <v>0</v>
      </c>
    </row>
    <row r="1703" spans="1:17" x14ac:dyDescent="0.25">
      <c r="A1703" s="5">
        <f>ROUND((Online_RAW!B1703-General!$B$10)*24,3)</f>
        <v>28.35</v>
      </c>
      <c r="B1703" s="5">
        <f>General!$B$12+Online_ANA!K1703/1000+Online_ANA!L1703/1000+Online_ANA!M1703/1000/General!$B$22-SUM($P$2:P1703)/1000/General!$B$24+SUM($Q$2:Q1703)/1000/General!$B$24</f>
        <v>1.4558877250529267</v>
      </c>
      <c r="C1703" s="5">
        <f>Online_RAW!K1703</f>
        <v>45.5966666666667</v>
      </c>
      <c r="D1703" s="5">
        <f>Online_RAW!J1703</f>
        <v>4.4950000000000001</v>
      </c>
      <c r="E1703" s="5">
        <f>(1-F1703/100-G1703/100)/(1-C1703/100-D1703/100-General!$B$17/100)</f>
        <v>0.9766945989838588</v>
      </c>
      <c r="F1703" s="5">
        <f>N1703*General!$B$14/(N1703+O1703)+O1703*100/(N1703+O1703)</f>
        <v>51.652990947652654</v>
      </c>
      <c r="G1703" s="5">
        <f>N1703*General!$B$15/(N1703+O1703)</f>
        <v>2.4417681339569369E-2</v>
      </c>
      <c r="H1703" s="5">
        <f>(N1703+O1703)*(1/General!$B$20)*((F1703/100)-E1703*(C1703/100))*1000/B1703</f>
        <v>392.28442318949959</v>
      </c>
      <c r="I1703" s="5">
        <f>(N1703+O1703)*(1/General!$B$20)*((D1703/100)*E1703-(G1703/100))*1000/B1703</f>
        <v>240.57472757378883</v>
      </c>
      <c r="J1703" s="5">
        <f t="shared" si="26"/>
        <v>0.61326607265661215</v>
      </c>
      <c r="K1703" s="5">
        <f>MAX(Online_RAW!$L$2-Online_RAW!L1703,0)</f>
        <v>0</v>
      </c>
      <c r="L1703" s="5">
        <f>0.0039*(Online_RAW!M1703)</f>
        <v>108.13919999999999</v>
      </c>
      <c r="M1703" s="10">
        <f>Online_RAW!$N$2-Online_RAW!N1703</f>
        <v>389.94589230768997</v>
      </c>
      <c r="N1703" s="5">
        <f>Online_RAW!C1703*60</f>
        <v>109.767913043478</v>
      </c>
      <c r="O1703" s="5">
        <f>MAX(0, Online_RAW!D1703*60)</f>
        <v>70.049181818181594</v>
      </c>
      <c r="P1703" s="5">
        <f>_xlfn.IFNA(VLOOKUP(A1703,Sampling!$D$7:$E$14,2,FALSE),0)</f>
        <v>0</v>
      </c>
      <c r="Q1703">
        <f>_xlfn.IFNA(VLOOKUP(A1703,Refill!$D$6:$G$8,2,FALSE),0)</f>
        <v>0</v>
      </c>
    </row>
    <row r="1704" spans="1:17" x14ac:dyDescent="0.25">
      <c r="A1704" s="5">
        <f>ROUND((Online_RAW!B1704-General!$B$10)*24,3)</f>
        <v>28.367000000000001</v>
      </c>
      <c r="B1704" s="5">
        <f>General!$B$12+Online_ANA!K1704/1000+Online_ANA!L1704/1000+Online_ANA!M1704/1000/General!$B$22-SUM($P$2:P1704)/1000/General!$B$24+SUM($Q$2:Q1704)/1000/General!$B$24</f>
        <v>1.4569660039520091</v>
      </c>
      <c r="C1704" s="5">
        <f>Online_RAW!K1704</f>
        <v>45.3430769230769</v>
      </c>
      <c r="D1704" s="5">
        <f>Online_RAW!J1704</f>
        <v>4.5</v>
      </c>
      <c r="E1704" s="5">
        <f>(1-F1704/100-G1704/100)/(1-C1704/100-D1704/100-General!$B$17/100)</f>
        <v>0.97648310080072376</v>
      </c>
      <c r="F1704" s="5">
        <f>N1704*General!$B$14/(N1704+O1704)+O1704*100/(N1704+O1704)</f>
        <v>51.420593899944876</v>
      </c>
      <c r="G1704" s="5">
        <f>N1704*General!$B$15/(N1704+O1704)</f>
        <v>2.4535053585886427E-2</v>
      </c>
      <c r="H1704" s="5">
        <f>(N1704+O1704)*(1/General!$B$20)*((F1704/100)-E1704*(C1704/100))*1000/B1704</f>
        <v>392.60018858303835</v>
      </c>
      <c r="I1704" s="5">
        <f>(N1704+O1704)*(1/General!$B$20)*((D1704/100)*E1704-(G1704/100))*1000/B1704</f>
        <v>240.13971817831396</v>
      </c>
      <c r="J1704" s="5">
        <f t="shared" si="26"/>
        <v>0.61166480598244111</v>
      </c>
      <c r="K1704" s="5">
        <f>MAX(Online_RAW!$L$2-Online_RAW!L1704,0)</f>
        <v>0</v>
      </c>
      <c r="L1704" s="5">
        <f>0.0039*(Online_RAW!M1704)</f>
        <v>108.29780000000012</v>
      </c>
      <c r="M1704" s="10">
        <f>Online_RAW!$N$2-Online_RAW!N1704</f>
        <v>390.94834230768993</v>
      </c>
      <c r="N1704" s="5">
        <f>Online_RAW!C1704*60</f>
        <v>110.0814782608698</v>
      </c>
      <c r="O1704" s="5">
        <f>MAX(0, Online_RAW!D1704*60)</f>
        <v>69.3866086956522</v>
      </c>
      <c r="P1704" s="5">
        <f>_xlfn.IFNA(VLOOKUP(A1704,Sampling!$D$7:$E$14,2,FALSE),0)</f>
        <v>0</v>
      </c>
      <c r="Q1704">
        <f>_xlfn.IFNA(VLOOKUP(A1704,Refill!$D$6:$G$8,2,FALSE),0)</f>
        <v>0</v>
      </c>
    </row>
    <row r="1705" spans="1:17" x14ac:dyDescent="0.25">
      <c r="A1705" s="5">
        <f>ROUND((Online_RAW!B1705-General!$B$10)*24,3)</f>
        <v>28.382999999999999</v>
      </c>
      <c r="B1705" s="5">
        <f>General!$B$12+Online_ANA!K1705/1000+Online_ANA!L1705/1000+Online_ANA!M1705/1000/General!$B$22-SUM($P$2:P1705)/1000/General!$B$24+SUM($Q$2:Q1705)/1000/General!$B$24</f>
        <v>1.4579639414587524</v>
      </c>
      <c r="C1705" s="5">
        <f>Online_RAW!K1705</f>
        <v>45.14</v>
      </c>
      <c r="D1705" s="5">
        <f>Online_RAW!J1705</f>
        <v>4.5149999999999997</v>
      </c>
      <c r="E1705" s="5">
        <f>(1-F1705/100-G1705/100)/(1-C1705/100-D1705/100-General!$B$17/100)</f>
        <v>0.96882733062921922</v>
      </c>
      <c r="F1705" s="5">
        <f>N1705*General!$B$14/(N1705+O1705)+O1705*100/(N1705+O1705)</f>
        <v>51.619157403929385</v>
      </c>
      <c r="G1705" s="5">
        <f>N1705*General!$B$15/(N1705+O1705)</f>
        <v>2.4434768987914454E-2</v>
      </c>
      <c r="H1705" s="5">
        <f>(N1705+O1705)*(1/General!$B$20)*((F1705/100)-E1705*(C1705/100))*1000/B1705</f>
        <v>432.78542231702187</v>
      </c>
      <c r="I1705" s="5">
        <f>(N1705+O1705)*(1/General!$B$20)*((D1705/100)*E1705-(G1705/100))*1000/B1705</f>
        <v>238.71028737126139</v>
      </c>
      <c r="J1705" s="5">
        <f t="shared" si="26"/>
        <v>0.55156730116570907</v>
      </c>
      <c r="K1705" s="5">
        <f>MAX(Online_RAW!$L$2-Online_RAW!L1705,0)</f>
        <v>0</v>
      </c>
      <c r="L1705" s="5">
        <f>0.0039*(Online_RAW!M1705)</f>
        <v>108.4122</v>
      </c>
      <c r="M1705" s="10">
        <f>Online_RAW!$N$2-Online_RAW!N1705</f>
        <v>391.91139819004002</v>
      </c>
      <c r="N1705" s="5">
        <f>Online_RAW!C1705*60</f>
        <v>109.5504545454546</v>
      </c>
      <c r="O1705" s="5">
        <f>MAX(0, Online_RAW!D1705*60)</f>
        <v>69.78490909090921</v>
      </c>
      <c r="P1705" s="5">
        <f>_xlfn.IFNA(VLOOKUP(A1705,Sampling!$D$7:$E$14,2,FALSE),0)</f>
        <v>0</v>
      </c>
      <c r="Q1705">
        <f>_xlfn.IFNA(VLOOKUP(A1705,Refill!$D$6:$G$8,2,FALSE),0)</f>
        <v>0</v>
      </c>
    </row>
    <row r="1706" spans="1:17" x14ac:dyDescent="0.25">
      <c r="A1706" s="5">
        <f>ROUND((Online_RAW!B1706-General!$B$10)*24,3)</f>
        <v>28.4</v>
      </c>
      <c r="B1706" s="5">
        <f>General!$B$12+Online_ANA!K1706/1000+Online_ANA!L1706/1000+Online_ANA!M1706/1000/General!$B$22-SUM($P$2:P1706)/1000/General!$B$24+SUM($Q$2:Q1706)/1000/General!$B$24</f>
        <v>1.4589679215280544</v>
      </c>
      <c r="C1706" s="5">
        <f>Online_RAW!K1706</f>
        <v>45.092500000000001</v>
      </c>
      <c r="D1706" s="5">
        <f>Online_RAW!J1706</f>
        <v>4.5233333333333299</v>
      </c>
      <c r="E1706" s="5">
        <f>(1-F1706/100-G1706/100)/(1-C1706/100-D1706/100-General!$B$17/100)</f>
        <v>0.97189104014417216</v>
      </c>
      <c r="F1706" s="5">
        <f>N1706*General!$B$14/(N1706+O1706)+O1706*100/(N1706+O1706)</f>
        <v>51.428078354963368</v>
      </c>
      <c r="G1706" s="5">
        <f>N1706*General!$B$15/(N1706+O1706)</f>
        <v>2.4531273558099306E-2</v>
      </c>
      <c r="H1706" s="5">
        <f>(N1706+O1706)*(1/General!$B$20)*((F1706/100)-E1706*(C1706/100))*1000/B1706</f>
        <v>418.37051836288458</v>
      </c>
      <c r="I1706" s="5">
        <f>(N1706+O1706)*(1/General!$B$20)*((D1706/100)*E1706-(G1706/100))*1000/B1706</f>
        <v>240.55666108569247</v>
      </c>
      <c r="J1706" s="5">
        <f t="shared" si="26"/>
        <v>0.57498473369253844</v>
      </c>
      <c r="K1706" s="5">
        <f>MAX(Online_RAW!$L$2-Online_RAW!L1706,0)</f>
        <v>0</v>
      </c>
      <c r="L1706" s="5">
        <f>0.0039*(Online_RAW!M1706)</f>
        <v>108.53309999999999</v>
      </c>
      <c r="M1706" s="10">
        <f>Online_RAW!$N$2-Online_RAW!N1706</f>
        <v>392.87395546557946</v>
      </c>
      <c r="N1706" s="5">
        <f>Online_RAW!C1706*60</f>
        <v>110.35617391304341</v>
      </c>
      <c r="O1706" s="5">
        <f>MAX(0, Online_RAW!D1706*60)</f>
        <v>69.587478260869801</v>
      </c>
      <c r="P1706" s="5">
        <f>_xlfn.IFNA(VLOOKUP(A1706,Sampling!$D$7:$E$14,2,FALSE),0)</f>
        <v>0</v>
      </c>
      <c r="Q1706">
        <f>_xlfn.IFNA(VLOOKUP(A1706,Refill!$D$6:$G$8,2,FALSE),0)</f>
        <v>0</v>
      </c>
    </row>
    <row r="1707" spans="1:17" x14ac:dyDescent="0.25">
      <c r="A1707" s="5">
        <f>ROUND((Online_RAW!B1707-General!$B$10)*24,3)</f>
        <v>28.417000000000002</v>
      </c>
      <c r="B1707" s="5">
        <f>General!$B$12+Online_ANA!K1707/1000+Online_ANA!L1707/1000+Online_ANA!M1707/1000/General!$B$22-SUM($P$2:P1707)/1000/General!$B$24+SUM($Q$2:Q1707)/1000/General!$B$24</f>
        <v>1.4599277956951284</v>
      </c>
      <c r="C1707" s="5">
        <f>Online_RAW!K1707</f>
        <v>45.021999999999998</v>
      </c>
      <c r="D1707" s="5">
        <f>Online_RAW!J1707</f>
        <v>4.5149999999999997</v>
      </c>
      <c r="E1707" s="5">
        <f>(1-F1707/100-G1707/100)/(1-C1707/100-D1707/100-General!$B$17/100)</f>
        <v>0.97082315510728578</v>
      </c>
      <c r="F1707" s="5">
        <f>N1707*General!$B$14/(N1707+O1707)+O1707*100/(N1707+O1707)</f>
        <v>51.40487584316714</v>
      </c>
      <c r="G1707" s="5">
        <f>N1707*General!$B$15/(N1707+O1707)</f>
        <v>2.4542991998400428E-2</v>
      </c>
      <c r="H1707" s="5">
        <f>(N1707+O1707)*(1/General!$B$20)*((F1707/100)-E1707*(C1707/100))*1000/B1707</f>
        <v>424.38999131171886</v>
      </c>
      <c r="I1707" s="5">
        <f>(N1707+O1707)*(1/General!$B$20)*((D1707/100)*E1707-(G1707/100))*1000/B1707</f>
        <v>240.3435949208347</v>
      </c>
      <c r="J1707" s="5">
        <f t="shared" si="26"/>
        <v>0.56632719866454118</v>
      </c>
      <c r="K1707" s="5">
        <f>MAX(Online_RAW!$L$2-Online_RAW!L1707,0)</f>
        <v>0</v>
      </c>
      <c r="L1707" s="5">
        <f>0.0039*(Online_RAW!M1707)</f>
        <v>108.63449999999999</v>
      </c>
      <c r="M1707" s="10">
        <f>Online_RAW!$N$2-Online_RAW!N1707</f>
        <v>393.80969230769006</v>
      </c>
      <c r="N1707" s="5">
        <f>Online_RAW!C1707*60</f>
        <v>110.7111818181816</v>
      </c>
      <c r="O1707" s="5">
        <f>MAX(0, Online_RAW!D1707*60)</f>
        <v>69.7251428571426</v>
      </c>
      <c r="P1707" s="5">
        <f>_xlfn.IFNA(VLOOKUP(A1707,Sampling!$D$7:$E$14,2,FALSE),0)</f>
        <v>0</v>
      </c>
      <c r="Q1707">
        <f>_xlfn.IFNA(VLOOKUP(A1707,Refill!$D$6:$G$8,2,FALSE),0)</f>
        <v>0</v>
      </c>
    </row>
    <row r="1708" spans="1:17" x14ac:dyDescent="0.25">
      <c r="A1708" s="5">
        <f>ROUND((Online_RAW!B1708-General!$B$10)*24,3)</f>
        <v>28.433</v>
      </c>
      <c r="B1708" s="5">
        <f>General!$B$12+Online_ANA!K1708/1000+Online_ANA!L1708/1000+Online_ANA!M1708/1000/General!$B$22-SUM($P$2:P1708)/1000/General!$B$24+SUM($Q$2:Q1708)/1000/General!$B$24</f>
        <v>1.4610033365449626</v>
      </c>
      <c r="C1708" s="5">
        <f>Online_RAW!K1708</f>
        <v>44.844545454545496</v>
      </c>
      <c r="D1708" s="5">
        <f>Online_RAW!J1708</f>
        <v>4.54</v>
      </c>
      <c r="E1708" s="5">
        <f>(1-F1708/100-G1708/100)/(1-C1708/100-D1708/100-General!$B$17/100)</f>
        <v>0.96901026898051923</v>
      </c>
      <c r="F1708" s="5">
        <f>N1708*General!$B$14/(N1708+O1708)+O1708*100/(N1708+O1708)</f>
        <v>51.347816255828818</v>
      </c>
      <c r="G1708" s="5">
        <f>N1708*General!$B$15/(N1708+O1708)</f>
        <v>2.4571809971803627E-2</v>
      </c>
      <c r="H1708" s="5">
        <f>(N1708+O1708)*(1/General!$B$20)*((F1708/100)-E1708*(C1708/100))*1000/B1708</f>
        <v>434.32920996969199</v>
      </c>
      <c r="I1708" s="5">
        <f>(N1708+O1708)*(1/General!$B$20)*((D1708/100)*E1708-(G1708/100))*1000/B1708</f>
        <v>240.72940987782428</v>
      </c>
      <c r="J1708" s="5">
        <f t="shared" si="26"/>
        <v>0.55425562995089062</v>
      </c>
      <c r="K1708" s="5">
        <f>MAX(Online_RAW!$L$2-Online_RAW!L1708,0)</f>
        <v>0</v>
      </c>
      <c r="L1708" s="5">
        <f>0.0039*(Online_RAW!M1708)</f>
        <v>108.81260000000013</v>
      </c>
      <c r="M1708" s="10">
        <f>Online_RAW!$N$2-Online_RAW!N1708</f>
        <v>394.7879028340094</v>
      </c>
      <c r="N1708" s="5">
        <f>Online_RAW!C1708*60</f>
        <v>110.694272727273</v>
      </c>
      <c r="O1708" s="5">
        <f>MAX(0, Online_RAW!D1708*60)</f>
        <v>69.502909090909199</v>
      </c>
      <c r="P1708" s="5">
        <f>_xlfn.IFNA(VLOOKUP(A1708,Sampling!$D$7:$E$14,2,FALSE),0)</f>
        <v>0</v>
      </c>
      <c r="Q1708">
        <f>_xlfn.IFNA(VLOOKUP(A1708,Refill!$D$6:$G$8,2,FALSE),0)</f>
        <v>0</v>
      </c>
    </row>
    <row r="1709" spans="1:17" x14ac:dyDescent="0.25">
      <c r="A1709" s="5">
        <f>ROUND((Online_RAW!B1709-General!$B$10)*24,3)</f>
        <v>28.45</v>
      </c>
      <c r="B1709" s="5">
        <f>General!$B$12+Online_ANA!K1709/1000+Online_ANA!L1709/1000+Online_ANA!M1709/1000/General!$B$22-SUM($P$2:P1709)/1000/General!$B$24+SUM($Q$2:Q1709)/1000/General!$B$24</f>
        <v>1.462074169089624</v>
      </c>
      <c r="C1709" s="5">
        <f>Online_RAW!K1709</f>
        <v>44.744999999999997</v>
      </c>
      <c r="D1709" s="5">
        <f>Online_RAW!J1709</f>
        <v>4.55</v>
      </c>
      <c r="E1709" s="5">
        <f>(1-F1709/100-G1709/100)/(1-C1709/100-D1709/100-General!$B$17/100)</f>
        <v>0.96907906421543377</v>
      </c>
      <c r="F1709" s="5">
        <f>N1709*General!$B$14/(N1709+O1709)+O1709*100/(N1709+O1709)</f>
        <v>51.257541702407494</v>
      </c>
      <c r="G1709" s="5">
        <f>N1709*General!$B$15/(N1709+O1709)</f>
        <v>2.4617403180602279E-2</v>
      </c>
      <c r="H1709" s="5">
        <f>(N1709+O1709)*(1/General!$B$20)*((F1709/100)-E1709*(C1709/100))*1000/B1709</f>
        <v>433.07141012196496</v>
      </c>
      <c r="I1709" s="5">
        <f>(N1709+O1709)*(1/General!$B$20)*((D1709/100)*E1709-(G1709/100))*1000/B1709</f>
        <v>240.48392762463891</v>
      </c>
      <c r="J1709" s="5">
        <f t="shared" si="26"/>
        <v>0.55529855355012225</v>
      </c>
      <c r="K1709" s="5">
        <f>MAX(Online_RAW!$L$2-Online_RAW!L1709,0)</f>
        <v>0</v>
      </c>
      <c r="L1709" s="5">
        <f>0.0039*(Online_RAW!M1709)</f>
        <v>108.94779999999986</v>
      </c>
      <c r="M1709" s="10">
        <f>Online_RAW!$N$2-Online_RAW!N1709</f>
        <v>395.80774230769021</v>
      </c>
      <c r="N1709" s="5">
        <f>Online_RAW!C1709*60</f>
        <v>110.616</v>
      </c>
      <c r="O1709" s="5">
        <f>MAX(0, Online_RAW!D1709*60)</f>
        <v>69.120260869565399</v>
      </c>
      <c r="P1709" s="5">
        <f>_xlfn.IFNA(VLOOKUP(A1709,Sampling!$D$7:$E$14,2,FALSE),0)</f>
        <v>0</v>
      </c>
      <c r="Q1709">
        <f>_xlfn.IFNA(VLOOKUP(A1709,Refill!$D$6:$G$8,2,FALSE),0)</f>
        <v>0</v>
      </c>
    </row>
    <row r="1710" spans="1:17" x14ac:dyDescent="0.25">
      <c r="A1710" s="5">
        <f>ROUND((Online_RAW!B1710-General!$B$10)*24,3)</f>
        <v>28.466999999999999</v>
      </c>
      <c r="B1710" s="5">
        <f>General!$B$12+Online_ANA!K1710/1000+Online_ANA!L1710/1000+Online_ANA!M1710/1000/General!$B$22-SUM($P$2:P1710)/1000/General!$B$24+SUM($Q$2:Q1710)/1000/General!$B$24</f>
        <v>1.4630906850239536</v>
      </c>
      <c r="C1710" s="5">
        <f>Online_RAW!K1710</f>
        <v>44.734999999999999</v>
      </c>
      <c r="D1710" s="5">
        <f>Online_RAW!J1710</f>
        <v>4.5549999999999997</v>
      </c>
      <c r="E1710" s="5">
        <f>(1-F1710/100-G1710/100)/(1-C1710/100-D1710/100-General!$B$17/100)</f>
        <v>0.9672618255098786</v>
      </c>
      <c r="F1710" s="5">
        <f>N1710*General!$B$14/(N1710+O1710)+O1710*100/(N1710+O1710)</f>
        <v>51.344105895925637</v>
      </c>
      <c r="G1710" s="5">
        <f>N1710*General!$B$15/(N1710+O1710)</f>
        <v>2.4573683890946649E-2</v>
      </c>
      <c r="H1710" s="5">
        <f>(N1710+O1710)*(1/General!$B$20)*((F1710/100)-E1710*(C1710/100))*1000/B1710</f>
        <v>442.31838929402977</v>
      </c>
      <c r="I1710" s="5">
        <f>(N1710+O1710)*(1/General!$B$20)*((D1710/100)*E1710-(G1710/100))*1000/B1710</f>
        <v>240.0316766697095</v>
      </c>
      <c r="J1710" s="5">
        <f t="shared" si="26"/>
        <v>0.54266718834099659</v>
      </c>
      <c r="K1710" s="5">
        <f>MAX(Online_RAW!$L$2-Online_RAW!L1710,0)</f>
        <v>0</v>
      </c>
      <c r="L1710" s="5">
        <f>0.0039*(Online_RAW!M1710)</f>
        <v>109.03229999999999</v>
      </c>
      <c r="M1710" s="10">
        <f>Online_RAW!$N$2-Online_RAW!N1710</f>
        <v>396.82363967610945</v>
      </c>
      <c r="N1710" s="5">
        <f>Online_RAW!C1710*60</f>
        <v>110.37381818181841</v>
      </c>
      <c r="O1710" s="5">
        <f>MAX(0, Online_RAW!D1710*60)</f>
        <v>69.287999999999997</v>
      </c>
      <c r="P1710" s="5">
        <f>_xlfn.IFNA(VLOOKUP(A1710,Sampling!$D$7:$E$14,2,FALSE),0)</f>
        <v>0</v>
      </c>
      <c r="Q1710">
        <f>_xlfn.IFNA(VLOOKUP(A1710,Refill!$D$6:$G$8,2,FALSE),0)</f>
        <v>0</v>
      </c>
    </row>
    <row r="1711" spans="1:17" x14ac:dyDescent="0.25">
      <c r="A1711" s="5">
        <f>ROUND((Online_RAW!B1711-General!$B$10)*24,3)</f>
        <v>28.483000000000001</v>
      </c>
      <c r="B1711" s="5">
        <f>General!$B$12+Online_ANA!K1711/1000+Online_ANA!L1711/1000+Online_ANA!M1711/1000/General!$B$22-SUM($P$2:P1711)/1000/General!$B$24+SUM($Q$2:Q1711)/1000/General!$B$24</f>
        <v>1.46416524340155</v>
      </c>
      <c r="C1711" s="5">
        <f>Online_RAW!K1711</f>
        <v>44.725000000000001</v>
      </c>
      <c r="D1711" s="5">
        <f>Online_RAW!J1711</f>
        <v>4.55</v>
      </c>
      <c r="E1711" s="5">
        <f>(1-F1711/100-G1711/100)/(1-C1711/100-D1711/100-General!$B$17/100)</f>
        <v>0.96944803668986668</v>
      </c>
      <c r="F1711" s="5">
        <f>N1711*General!$B$14/(N1711+O1711)+O1711*100/(N1711+O1711)</f>
        <v>51.219584473591439</v>
      </c>
      <c r="G1711" s="5">
        <f>N1711*General!$B$15/(N1711+O1711)</f>
        <v>2.463657349818614E-2</v>
      </c>
      <c r="H1711" s="5">
        <f>(N1711+O1711)*(1/General!$B$20)*((F1711/100)-E1711*(C1711/100))*1000/B1711</f>
        <v>432.01584273003181</v>
      </c>
      <c r="I1711" s="5">
        <f>(N1711+O1711)*(1/General!$B$20)*((D1711/100)*E1711-(G1711/100))*1000/B1711</f>
        <v>241.05946862237721</v>
      </c>
      <c r="J1711" s="5">
        <f t="shared" si="26"/>
        <v>0.55798756614816114</v>
      </c>
      <c r="K1711" s="5">
        <f>MAX(Online_RAW!$L$2-Online_RAW!L1711,0)</f>
        <v>0</v>
      </c>
      <c r="L1711" s="5">
        <f>0.0039*(Online_RAW!M1711)</f>
        <v>109.22469999999986</v>
      </c>
      <c r="M1711" s="10">
        <f>Online_RAW!$N$2-Online_RAW!N1711</f>
        <v>397.78519230768961</v>
      </c>
      <c r="N1711" s="5">
        <f>Online_RAW!C1711*60</f>
        <v>111.08373913043459</v>
      </c>
      <c r="O1711" s="5">
        <f>MAX(0, Online_RAW!D1711*60)</f>
        <v>69.272086956522003</v>
      </c>
      <c r="P1711" s="5">
        <f>_xlfn.IFNA(VLOOKUP(A1711,Sampling!$D$7:$E$14,2,FALSE),0)</f>
        <v>0</v>
      </c>
      <c r="Q1711">
        <f>_xlfn.IFNA(VLOOKUP(A1711,Refill!$D$6:$G$8,2,FALSE),0)</f>
        <v>0</v>
      </c>
    </row>
    <row r="1712" spans="1:17" x14ac:dyDescent="0.25">
      <c r="A1712" s="5">
        <f>ROUND((Online_RAW!B1712-General!$B$10)*24,3)</f>
        <v>28.5</v>
      </c>
      <c r="B1712" s="5">
        <f>General!$B$12+Online_ANA!K1712/1000+Online_ANA!L1712/1000+Online_ANA!M1712/1000/General!$B$22-SUM($P$2:P1712)/1000/General!$B$24+SUM($Q$2:Q1712)/1000/General!$B$24</f>
        <v>1.4652278194649353</v>
      </c>
      <c r="C1712" s="5">
        <f>Online_RAW!K1712</f>
        <v>44.67</v>
      </c>
      <c r="D1712" s="5">
        <f>Online_RAW!J1712</f>
        <v>4.5599999999999996</v>
      </c>
      <c r="E1712" s="5">
        <f>(1-F1712/100-G1712/100)/(1-C1712/100-D1712/100-General!$B$17/100)</f>
        <v>0.97345842877525701</v>
      </c>
      <c r="F1712" s="5">
        <f>N1712*General!$B$14/(N1712+O1712)+O1712*100/(N1712+O1712)</f>
        <v>50.973962920281764</v>
      </c>
      <c r="G1712" s="5">
        <f>N1712*General!$B$15/(N1712+O1712)</f>
        <v>2.4760624787736479E-2</v>
      </c>
      <c r="H1712" s="5">
        <f>(N1712+O1712)*(1/General!$B$20)*((F1712/100)-E1712*(C1712/100))*1000/B1712</f>
        <v>409.89870124953438</v>
      </c>
      <c r="I1712" s="5">
        <f>(N1712+O1712)*(1/General!$B$20)*((D1712/100)*E1712-(G1712/100))*1000/B1712</f>
        <v>241.58632376750509</v>
      </c>
      <c r="J1712" s="5">
        <f t="shared" si="26"/>
        <v>0.58938055434441194</v>
      </c>
      <c r="K1712" s="5">
        <f>MAX(Online_RAW!$L$2-Online_RAW!L1712,0)</f>
        <v>0</v>
      </c>
      <c r="L1712" s="5">
        <f>0.0039*(Online_RAW!M1712)</f>
        <v>109.35599999999999</v>
      </c>
      <c r="M1712" s="10">
        <f>Online_RAW!$N$2-Online_RAW!N1712</f>
        <v>398.80028321677946</v>
      </c>
      <c r="N1712" s="5">
        <f>Online_RAW!C1712*60</f>
        <v>111.26165217391321</v>
      </c>
      <c r="O1712" s="5">
        <f>MAX(0, Online_RAW!D1712*60)</f>
        <v>68.477999999999994</v>
      </c>
      <c r="P1712" s="5">
        <f>_xlfn.IFNA(VLOOKUP(A1712,Sampling!$D$7:$E$14,2,FALSE),0)</f>
        <v>0</v>
      </c>
      <c r="Q1712">
        <f>_xlfn.IFNA(VLOOKUP(A1712,Refill!$D$6:$G$8,2,FALSE),0)</f>
        <v>0</v>
      </c>
    </row>
    <row r="1713" spans="1:17" x14ac:dyDescent="0.25">
      <c r="A1713" s="5">
        <f>ROUND((Online_RAW!B1713-General!$B$10)*24,3)</f>
        <v>28.516999999999999</v>
      </c>
      <c r="B1713" s="5">
        <f>General!$B$12+Online_ANA!K1713/1000+Online_ANA!L1713/1000+Online_ANA!M1713/1000/General!$B$22-SUM($P$2:P1713)/1000/General!$B$24+SUM($Q$2:Q1713)/1000/General!$B$24</f>
        <v>1.4662437555575132</v>
      </c>
      <c r="C1713" s="5">
        <f>Online_RAW!K1713</f>
        <v>44.543333333333301</v>
      </c>
      <c r="D1713" s="5">
        <f>Online_RAW!J1713</f>
        <v>4.5579999999999998</v>
      </c>
      <c r="E1713" s="5">
        <f>(1-F1713/100-G1713/100)/(1-C1713/100-D1713/100-General!$B$17/100)</f>
        <v>0.97301589173745651</v>
      </c>
      <c r="F1713" s="5">
        <f>N1713*General!$B$14/(N1713+O1713)+O1713*100/(N1713+O1713)</f>
        <v>50.870992326564817</v>
      </c>
      <c r="G1713" s="5">
        <f>N1713*General!$B$15/(N1713+O1713)</f>
        <v>2.4812630138098573E-2</v>
      </c>
      <c r="H1713" s="5">
        <f>(N1713+O1713)*(1/General!$B$20)*((F1713/100)-E1713*(C1713/100))*1000/B1713</f>
        <v>412.19336335821981</v>
      </c>
      <c r="I1713" s="5">
        <f>(N1713+O1713)*(1/General!$B$20)*((D1713/100)*E1713-(G1713/100))*1000/B1713</f>
        <v>241.42683778875517</v>
      </c>
      <c r="J1713" s="5">
        <f t="shared" si="26"/>
        <v>0.58571257873199023</v>
      </c>
      <c r="K1713" s="5">
        <f>MAX(Online_RAW!$L$2-Online_RAW!L1713,0)</f>
        <v>0</v>
      </c>
      <c r="L1713" s="5">
        <f>0.0039*(Online_RAW!M1713)</f>
        <v>109.44862499999999</v>
      </c>
      <c r="M1713" s="10">
        <f>Online_RAW!$N$2-Online_RAW!N1713</f>
        <v>399.80669230768945</v>
      </c>
      <c r="N1713" s="5">
        <f>Online_RAW!C1713*60</f>
        <v>111.6005217391302</v>
      </c>
      <c r="O1713" s="5">
        <f>MAX(0, Online_RAW!D1713*60)</f>
        <v>68.308695652174208</v>
      </c>
      <c r="P1713" s="5">
        <f>_xlfn.IFNA(VLOOKUP(A1713,Sampling!$D$7:$E$14,2,FALSE),0)</f>
        <v>0</v>
      </c>
      <c r="Q1713">
        <f>_xlfn.IFNA(VLOOKUP(A1713,Refill!$D$6:$G$8,2,FALSE),0)</f>
        <v>0</v>
      </c>
    </row>
    <row r="1714" spans="1:17" x14ac:dyDescent="0.25">
      <c r="A1714" s="5">
        <f>ROUND((Online_RAW!B1714-General!$B$10)*24,3)</f>
        <v>28.533000000000001</v>
      </c>
      <c r="B1714" s="5">
        <f>General!$B$12+Online_ANA!K1714/1000+Online_ANA!L1714/1000+Online_ANA!M1714/1000/General!$B$22-SUM($P$2:P1714)/1000/General!$B$24+SUM($Q$2:Q1714)/1000/General!$B$24</f>
        <v>1.4673528755116416</v>
      </c>
      <c r="C1714" s="5">
        <f>Online_RAW!K1714</f>
        <v>44.365000000000002</v>
      </c>
      <c r="D1714" s="5">
        <f>Online_RAW!J1714</f>
        <v>4.5975000000000001</v>
      </c>
      <c r="E1714" s="5">
        <f>(1-F1714/100-G1714/100)/(1-C1714/100-D1714/100-General!$B$17/100)</f>
        <v>0.96535243820545147</v>
      </c>
      <c r="F1714" s="5">
        <f>N1714*General!$B$14/(N1714+O1714)+O1714*100/(N1714+O1714)</f>
        <v>51.123840580312951</v>
      </c>
      <c r="G1714" s="5">
        <f>N1714*General!$B$15/(N1714+O1714)</f>
        <v>2.4684928999841944E-2</v>
      </c>
      <c r="H1714" s="5">
        <f>(N1714+O1714)*(1/General!$B$20)*((F1714/100)-E1714*(C1714/100))*1000/B1714</f>
        <v>454.83011521791411</v>
      </c>
      <c r="I1714" s="5">
        <f>(N1714+O1714)*(1/General!$B$20)*((D1714/100)*E1714-(G1714/100))*1000/B1714</f>
        <v>241.97300549506758</v>
      </c>
      <c r="J1714" s="5">
        <f t="shared" si="26"/>
        <v>0.53200744057841387</v>
      </c>
      <c r="K1714" s="5">
        <f>MAX(Online_RAW!$L$2-Online_RAW!L1714,0)</f>
        <v>0</v>
      </c>
      <c r="L1714" s="5">
        <f>0.0039*(Online_RAW!M1714)</f>
        <v>109.62380000000013</v>
      </c>
      <c r="M1714" s="10">
        <f>Online_RAW!$N$2-Online_RAW!N1714</f>
        <v>400.82469230768947</v>
      </c>
      <c r="N1714" s="5">
        <f>Online_RAW!C1714*60</f>
        <v>111.2775</v>
      </c>
      <c r="O1714" s="5">
        <f>MAX(0, Online_RAW!D1714*60)</f>
        <v>69.039000000000001</v>
      </c>
      <c r="P1714" s="5">
        <f>_xlfn.IFNA(VLOOKUP(A1714,Sampling!$D$7:$E$14,2,FALSE),0)</f>
        <v>0</v>
      </c>
      <c r="Q1714">
        <f>_xlfn.IFNA(VLOOKUP(A1714,Refill!$D$6:$G$8,2,FALSE),0)</f>
        <v>0</v>
      </c>
    </row>
    <row r="1715" spans="1:17" x14ac:dyDescent="0.25">
      <c r="A1715" s="5">
        <f>ROUND((Online_RAW!B1715-General!$B$10)*24,3)</f>
        <v>28.55</v>
      </c>
      <c r="B1715" s="5">
        <f>General!$B$12+Online_ANA!K1715/1000+Online_ANA!L1715/1000+Online_ANA!M1715/1000/General!$B$22-SUM($P$2:P1715)/1000/General!$B$24+SUM($Q$2:Q1715)/1000/General!$B$24</f>
        <v>1.4682693892731102</v>
      </c>
      <c r="C1715" s="5">
        <f>Online_RAW!K1715</f>
        <v>44.34</v>
      </c>
      <c r="D1715" s="5">
        <f>Online_RAW!J1715</f>
        <v>4.62</v>
      </c>
      <c r="E1715" s="5">
        <f>(1-F1715/100-G1715/100)/(1-C1715/100-D1715/100-General!$B$17/100)</f>
        <v>0.96641063847292996</v>
      </c>
      <c r="F1715" s="5">
        <f>N1715*General!$B$14/(N1715+O1715)+O1715*100/(N1715+O1715)</f>
        <v>51.067846252717629</v>
      </c>
      <c r="G1715" s="5">
        <f>N1715*General!$B$15/(N1715+O1715)</f>
        <v>2.4713208963273923E-2</v>
      </c>
      <c r="H1715" s="5">
        <f>(N1715+O1715)*(1/General!$B$20)*((F1715/100)-E1715*(C1715/100))*1000/B1715</f>
        <v>448.21164552975421</v>
      </c>
      <c r="I1715" s="5">
        <f>(N1715+O1715)*(1/General!$B$20)*((D1715/100)*E1715-(G1715/100))*1000/B1715</f>
        <v>242.18792855600259</v>
      </c>
      <c r="J1715" s="5">
        <f t="shared" si="26"/>
        <v>0.54034278442219796</v>
      </c>
      <c r="K1715" s="5">
        <f>MAX(Online_RAW!$L$2-Online_RAW!L1715,0)</f>
        <v>0</v>
      </c>
      <c r="L1715" s="5">
        <f>0.0039*(Online_RAW!M1715)</f>
        <v>109.62380000000013</v>
      </c>
      <c r="M1715" s="10">
        <f>Online_RAW!$N$2-Online_RAW!N1715</f>
        <v>401.82369230769018</v>
      </c>
      <c r="N1715" s="5">
        <f>Online_RAW!C1715*60</f>
        <v>110.90563636363619</v>
      </c>
      <c r="O1715" s="5">
        <f>MAX(0, Online_RAW!D1715*60)</f>
        <v>68.602636363636194</v>
      </c>
      <c r="P1715" s="5">
        <f>_xlfn.IFNA(VLOOKUP(A1715,Sampling!$D$7:$E$14,2,FALSE),0)</f>
        <v>0</v>
      </c>
      <c r="Q1715">
        <f>_xlfn.IFNA(VLOOKUP(A1715,Refill!$D$6:$G$8,2,FALSE),0)</f>
        <v>0</v>
      </c>
    </row>
    <row r="1716" spans="1:17" x14ac:dyDescent="0.25">
      <c r="A1716" s="5">
        <f>ROUND((Online_RAW!B1716-General!$B$10)*24,3)</f>
        <v>28.567</v>
      </c>
      <c r="B1716" s="5">
        <f>General!$B$12+Online_ANA!K1716/1000+Online_ANA!L1716/1000+Online_ANA!M1716/1000/General!$B$22-SUM($P$2:P1716)/1000/General!$B$24+SUM($Q$2:Q1716)/1000/General!$B$24</f>
        <v>1.469394828722651</v>
      </c>
      <c r="C1716" s="5">
        <f>Online_RAW!K1716</f>
        <v>44.45</v>
      </c>
      <c r="D1716" s="5">
        <f>Online_RAW!J1716</f>
        <v>4.6459999999999999</v>
      </c>
      <c r="E1716" s="5">
        <f>(1-F1716/100-G1716/100)/(1-C1716/100-D1716/100-General!$B$17/100)</f>
        <v>0.9707005600576849</v>
      </c>
      <c r="F1716" s="5">
        <f>N1716*General!$B$14/(N1716+O1716)+O1716*100/(N1716+O1716)</f>
        <v>50.982717152774995</v>
      </c>
      <c r="G1716" s="5">
        <f>N1716*General!$B$15/(N1716+O1716)</f>
        <v>2.4756203458194449E-2</v>
      </c>
      <c r="H1716" s="5">
        <f>(N1716+O1716)*(1/General!$B$20)*((F1716/100)-E1716*(C1716/100))*1000/B1716</f>
        <v>427.73478566584214</v>
      </c>
      <c r="I1716" s="5">
        <f>(N1716+O1716)*(1/General!$B$20)*((D1716/100)*E1716-(G1716/100))*1000/B1716</f>
        <v>244.8528813719964</v>
      </c>
      <c r="J1716" s="5">
        <f t="shared" si="26"/>
        <v>0.57244088995670794</v>
      </c>
      <c r="K1716" s="5">
        <f>MAX(Online_RAW!$L$2-Online_RAW!L1716,0)</f>
        <v>0</v>
      </c>
      <c r="L1716" s="5">
        <f>0.0039*(Online_RAW!M1716)</f>
        <v>109.80189999999986</v>
      </c>
      <c r="M1716" s="10">
        <f>Online_RAW!$N$2-Online_RAW!N1716</f>
        <v>402.85629230768973</v>
      </c>
      <c r="N1716" s="5">
        <f>Online_RAW!C1716*60</f>
        <v>111.279</v>
      </c>
      <c r="O1716" s="5">
        <f>MAX(0, Online_RAW!D1716*60)</f>
        <v>68.520782608695598</v>
      </c>
      <c r="P1716" s="5">
        <f>_xlfn.IFNA(VLOOKUP(A1716,Sampling!$D$7:$E$14,2,FALSE),0)</f>
        <v>0</v>
      </c>
      <c r="Q1716">
        <f>_xlfn.IFNA(VLOOKUP(A1716,Refill!$D$6:$G$8,2,FALSE),0)</f>
        <v>0</v>
      </c>
    </row>
    <row r="1717" spans="1:17" x14ac:dyDescent="0.25">
      <c r="A1717" s="5">
        <f>ROUND((Online_RAW!B1717-General!$B$10)*24,3)</f>
        <v>28.582999999999998</v>
      </c>
      <c r="B1717" s="5">
        <f>General!$B$12+Online_ANA!K1717/1000+Online_ANA!L1717/1000+Online_ANA!M1717/1000/General!$B$22-SUM($P$2:P1717)/1000/General!$B$24+SUM($Q$2:Q1717)/1000/General!$B$24</f>
        <v>1.4704519268877887</v>
      </c>
      <c r="C1717" s="5">
        <f>Online_RAW!K1717</f>
        <v>44.5</v>
      </c>
      <c r="D1717" s="5">
        <f>Online_RAW!J1717</f>
        <v>4.6449999999999996</v>
      </c>
      <c r="E1717" s="5">
        <f>(1-F1717/100-G1717/100)/(1-C1717/100-D1717/100-General!$B$17/100)</f>
        <v>0.97343262877351844</v>
      </c>
      <c r="F1717" s="5">
        <f>N1717*General!$B$14/(N1717+O1717)+O1717*100/(N1717+O1717)</f>
        <v>50.892478695813274</v>
      </c>
      <c r="G1717" s="5">
        <f>N1717*General!$B$15/(N1717+O1717)</f>
        <v>2.4801778436457939E-2</v>
      </c>
      <c r="H1717" s="5">
        <f>(N1717+O1717)*(1/General!$B$20)*((F1717/100)-E1717*(C1717/100))*1000/B1717</f>
        <v>412.77943364587412</v>
      </c>
      <c r="I1717" s="5">
        <f>(N1717+O1717)*(1/General!$B$20)*((D1717/100)*E1717-(G1717/100))*1000/B1717</f>
        <v>245.04957704869625</v>
      </c>
      <c r="J1717" s="5">
        <f t="shared" si="26"/>
        <v>0.59365742833720181</v>
      </c>
      <c r="K1717" s="5">
        <f>MAX(Online_RAW!$L$2-Online_RAW!L1717,0)</f>
        <v>0</v>
      </c>
      <c r="L1717" s="5">
        <f>0.0039*(Online_RAW!M1717)</f>
        <v>109.94619999999986</v>
      </c>
      <c r="M1717" s="10">
        <f>Online_RAW!$N$2-Online_RAW!N1717</f>
        <v>403.85124230768997</v>
      </c>
      <c r="N1717" s="5">
        <f>Online_RAW!C1717*60</f>
        <v>111.3638181818184</v>
      </c>
      <c r="O1717" s="5">
        <f>MAX(0, Online_RAW!D1717*60)</f>
        <v>68.242363636363805</v>
      </c>
      <c r="P1717" s="5">
        <f>_xlfn.IFNA(VLOOKUP(A1717,Sampling!$D$7:$E$14,2,FALSE),0)</f>
        <v>0</v>
      </c>
      <c r="Q1717">
        <f>_xlfn.IFNA(VLOOKUP(A1717,Refill!$D$6:$G$8,2,FALSE),0)</f>
        <v>0</v>
      </c>
    </row>
    <row r="1718" spans="1:17" x14ac:dyDescent="0.25">
      <c r="A1718" s="5">
        <f>ROUND((Online_RAW!B1718-General!$B$10)*24,3)</f>
        <v>28.6</v>
      </c>
      <c r="B1718" s="5">
        <f>General!$B$12+Online_ANA!K1718/1000+Online_ANA!L1718/1000+Online_ANA!M1718/1000/General!$B$22-SUM($P$2:P1718)/1000/General!$B$24+SUM($Q$2:Q1718)/1000/General!$B$24</f>
        <v>1.4715293875693114</v>
      </c>
      <c r="C1718" s="5">
        <f>Online_RAW!K1718</f>
        <v>44.408888888888903</v>
      </c>
      <c r="D1718" s="5">
        <f>Online_RAW!J1718</f>
        <v>4.6566666666666698</v>
      </c>
      <c r="E1718" s="5">
        <f>(1-F1718/100-G1718/100)/(1-C1718/100-D1718/100-General!$B$17/100)</f>
        <v>0.96749125695973348</v>
      </c>
      <c r="F1718" s="5">
        <f>N1718*General!$B$14/(N1718+O1718)+O1718*100/(N1718+O1718)</f>
        <v>51.115307107710287</v>
      </c>
      <c r="G1718" s="5">
        <f>N1718*General!$B$15/(N1718+O1718)</f>
        <v>2.4689238834489757E-2</v>
      </c>
      <c r="H1718" s="5">
        <f>(N1718+O1718)*(1/General!$B$20)*((F1718/100)-E1718*(C1718/100))*1000/B1718</f>
        <v>444.62568204845019</v>
      </c>
      <c r="I1718" s="5">
        <f>(N1718+O1718)*(1/General!$B$20)*((D1718/100)*E1718-(G1718/100))*1000/B1718</f>
        <v>244.43733932859186</v>
      </c>
      <c r="J1718" s="5">
        <f t="shared" si="26"/>
        <v>0.54975982989204819</v>
      </c>
      <c r="K1718" s="5">
        <f>MAX(Online_RAW!$L$2-Online_RAW!L1718,0)</f>
        <v>0</v>
      </c>
      <c r="L1718" s="5">
        <f>0.0039*(Online_RAW!M1718)</f>
        <v>110.1087</v>
      </c>
      <c r="M1718" s="10">
        <f>Online_RAW!$N$2-Online_RAW!N1718</f>
        <v>404.8485494505494</v>
      </c>
      <c r="N1718" s="5">
        <f>Online_RAW!C1718*60</f>
        <v>111.0626086956522</v>
      </c>
      <c r="O1718" s="5">
        <f>MAX(0, Online_RAW!D1718*60)</f>
        <v>68.874260869565404</v>
      </c>
      <c r="P1718" s="5">
        <f>_xlfn.IFNA(VLOOKUP(A1718,Sampling!$D$7:$E$14,2,FALSE),0)</f>
        <v>0</v>
      </c>
      <c r="Q1718">
        <f>_xlfn.IFNA(VLOOKUP(A1718,Refill!$D$6:$G$8,2,FALSE),0)</f>
        <v>0</v>
      </c>
    </row>
    <row r="1719" spans="1:17" x14ac:dyDescent="0.25">
      <c r="A1719" s="5">
        <f>ROUND((Online_RAW!B1719-General!$B$10)*24,3)</f>
        <v>28.617000000000001</v>
      </c>
      <c r="B1719" s="5">
        <f>General!$B$12+Online_ANA!K1719/1000+Online_ANA!L1719/1000+Online_ANA!M1719/1000/General!$B$22-SUM($P$2:P1719)/1000/General!$B$24+SUM($Q$2:Q1719)/1000/General!$B$24</f>
        <v>1.4725572775212563</v>
      </c>
      <c r="C1719" s="5">
        <f>Online_RAW!K1719</f>
        <v>44.436250000000001</v>
      </c>
      <c r="D1719" s="5">
        <f>Online_RAW!J1719</f>
        <v>4.6779999999999999</v>
      </c>
      <c r="E1719" s="5">
        <f>(1-F1719/100-G1719/100)/(1-C1719/100-D1719/100-General!$B$17/100)</f>
        <v>0.96872043765784854</v>
      </c>
      <c r="F1719" s="5">
        <f>N1719*General!$B$14/(N1719+O1719)+O1719*100/(N1719+O1719)</f>
        <v>51.100395100979995</v>
      </c>
      <c r="G1719" s="5">
        <f>N1719*General!$B$15/(N1719+O1719)</f>
        <v>2.4696770151020203E-2</v>
      </c>
      <c r="H1719" s="5">
        <f>(N1719+O1719)*(1/General!$B$20)*((F1719/100)-E1719*(C1719/100))*1000/B1719</f>
        <v>438.88163569725612</v>
      </c>
      <c r="I1719" s="5">
        <f>(N1719+O1719)*(1/General!$B$20)*((D1719/100)*E1719-(G1719/100))*1000/B1719</f>
        <v>245.59313941886941</v>
      </c>
      <c r="J1719" s="5">
        <f t="shared" si="26"/>
        <v>0.55958855291061083</v>
      </c>
      <c r="K1719" s="5">
        <f>MAX(Online_RAW!$L$2-Online_RAW!L1719,0)</f>
        <v>0</v>
      </c>
      <c r="L1719" s="5">
        <f>0.0039*(Online_RAW!M1719)</f>
        <v>110.22959999999999</v>
      </c>
      <c r="M1719" s="10">
        <f>Online_RAW!$N$2-Online_RAW!N1719</f>
        <v>405.83716849816938</v>
      </c>
      <c r="N1719" s="5">
        <f>Online_RAW!C1719*60</f>
        <v>111.04591304347801</v>
      </c>
      <c r="O1719" s="5">
        <f>MAX(0, Online_RAW!D1719*60)</f>
        <v>68.809043478261003</v>
      </c>
      <c r="P1719" s="5">
        <f>_xlfn.IFNA(VLOOKUP(A1719,Sampling!$D$7:$E$14,2,FALSE),0)</f>
        <v>0</v>
      </c>
      <c r="Q1719">
        <f>_xlfn.IFNA(VLOOKUP(A1719,Refill!$D$6:$G$8,2,FALSE),0)</f>
        <v>0</v>
      </c>
    </row>
    <row r="1720" spans="1:17" x14ac:dyDescent="0.25">
      <c r="A1720" s="5">
        <f>ROUND((Online_RAW!B1720-General!$B$10)*24,3)</f>
        <v>28.632999999999999</v>
      </c>
      <c r="B1720" s="5">
        <f>General!$B$12+Online_ANA!K1720/1000+Online_ANA!L1720/1000+Online_ANA!M1720/1000/General!$B$22-SUM($P$2:P1720)/1000/General!$B$24+SUM($Q$2:Q1720)/1000/General!$B$24</f>
        <v>1.4735510486003305</v>
      </c>
      <c r="C1720" s="5">
        <f>Online_RAW!K1720</f>
        <v>44.478000000000002</v>
      </c>
      <c r="D1720" s="5">
        <f>Online_RAW!J1720</f>
        <v>4.6633333333333304</v>
      </c>
      <c r="E1720" s="5">
        <f>(1-F1720/100-G1720/100)/(1-C1720/100-D1720/100-General!$B$17/100)</f>
        <v>0.97700630965503443</v>
      </c>
      <c r="F1720" s="5">
        <f>N1720*General!$B$14/(N1720+O1720)+O1720*100/(N1720+O1720)</f>
        <v>50.708610239485871</v>
      </c>
      <c r="G1720" s="5">
        <f>N1720*General!$B$15/(N1720+O1720)</f>
        <v>2.4894641293188954E-2</v>
      </c>
      <c r="H1720" s="5">
        <f>(N1720+O1720)*(1/General!$B$20)*((F1720/100)-E1720*(C1720/100))*1000/B1720</f>
        <v>395.09440219854503</v>
      </c>
      <c r="I1720" s="5">
        <f>(N1720+O1720)*(1/General!$B$20)*((D1720/100)*E1720-(G1720/100))*1000/B1720</f>
        <v>246.8187520502384</v>
      </c>
      <c r="J1720" s="5">
        <f t="shared" si="26"/>
        <v>0.62470829927427241</v>
      </c>
      <c r="K1720" s="5">
        <f>MAX(Online_RAW!$L$2-Online_RAW!L1720,0)</f>
        <v>0</v>
      </c>
      <c r="L1720" s="5">
        <f>0.0039*(Online_RAW!M1720)</f>
        <v>110.30759999999999</v>
      </c>
      <c r="M1720" s="10">
        <f>Online_RAW!$N$2-Online_RAW!N1720</f>
        <v>406.83535897436013</v>
      </c>
      <c r="N1720" s="5">
        <f>Online_RAW!C1720*60</f>
        <v>111.968086956522</v>
      </c>
      <c r="O1720" s="5">
        <f>MAX(0, Online_RAW!D1720*60)</f>
        <v>67.939043478260999</v>
      </c>
      <c r="P1720" s="5">
        <f>_xlfn.IFNA(VLOOKUP(A1720,Sampling!$D$7:$E$14,2,FALSE),0)</f>
        <v>0</v>
      </c>
      <c r="Q1720">
        <f>_xlfn.IFNA(VLOOKUP(A1720,Refill!$D$6:$G$8,2,FALSE),0)</f>
        <v>0</v>
      </c>
    </row>
    <row r="1721" spans="1:17" x14ac:dyDescent="0.25">
      <c r="A1721" s="5">
        <f>ROUND((Online_RAW!B1721-General!$B$10)*24,3)</f>
        <v>28.65</v>
      </c>
      <c r="B1721" s="5">
        <f>General!$B$12+Online_ANA!K1721/1000+Online_ANA!L1721/1000+Online_ANA!M1721/1000/General!$B$22-SUM($P$2:P1721)/1000/General!$B$24+SUM($Q$2:Q1721)/1000/General!$B$24</f>
        <v>1.4746111048694406</v>
      </c>
      <c r="C1721" s="5">
        <f>Online_RAW!K1721</f>
        <v>44.286666666666697</v>
      </c>
      <c r="D1721" s="5">
        <f>Online_RAW!J1721</f>
        <v>4.68</v>
      </c>
      <c r="E1721" s="5">
        <f>(1-F1721/100-G1721/100)/(1-C1721/100-D1721/100-General!$B$17/100)</f>
        <v>0.97050015166396242</v>
      </c>
      <c r="F1721" s="5">
        <f>N1721*General!$B$14/(N1721+O1721)+O1721*100/(N1721+O1721)</f>
        <v>50.867255692994917</v>
      </c>
      <c r="G1721" s="5">
        <f>N1721*General!$B$15/(N1721+O1721)</f>
        <v>2.4814517326770247E-2</v>
      </c>
      <c r="H1721" s="5">
        <f>(N1721+O1721)*(1/General!$B$20)*((F1721/100)-E1721*(C1721/100))*1000/B1721</f>
        <v>429.42594220426935</v>
      </c>
      <c r="I1721" s="5">
        <f>(N1721+O1721)*(1/General!$B$20)*((D1721/100)*E1721-(G1721/100))*1000/B1721</f>
        <v>245.94415940899637</v>
      </c>
      <c r="J1721" s="5">
        <f t="shared" ref="J1721:J1784" si="27">I1721/H1721</f>
        <v>0.57272776336368991</v>
      </c>
      <c r="K1721" s="5">
        <f>MAX(Online_RAW!$L$2-Online_RAW!L1721,0)</f>
        <v>0</v>
      </c>
      <c r="L1721" s="5">
        <f>0.0039*(Online_RAW!M1721)</f>
        <v>110.41679999999999</v>
      </c>
      <c r="M1721" s="10">
        <f>Online_RAW!$N$2-Online_RAW!N1721</f>
        <v>407.87179230769016</v>
      </c>
      <c r="N1721" s="5">
        <f>Online_RAW!C1721*60</f>
        <v>111.639272727273</v>
      </c>
      <c r="O1721" s="5">
        <f>MAX(0, Online_RAW!D1721*60)</f>
        <v>68.318727272727003</v>
      </c>
      <c r="P1721" s="5">
        <f>_xlfn.IFNA(VLOOKUP(A1721,Sampling!$D$7:$E$14,2,FALSE),0)</f>
        <v>0</v>
      </c>
      <c r="Q1721">
        <f>_xlfn.IFNA(VLOOKUP(A1721,Refill!$D$6:$G$8,2,FALSE),0)</f>
        <v>0</v>
      </c>
    </row>
    <row r="1722" spans="1:17" x14ac:dyDescent="0.25">
      <c r="A1722" s="5">
        <f>ROUND((Online_RAW!B1722-General!$B$10)*24,3)</f>
        <v>28.667000000000002</v>
      </c>
      <c r="B1722" s="5">
        <f>General!$B$12+Online_ANA!K1722/1000+Online_ANA!L1722/1000+Online_ANA!M1722/1000/General!$B$22-SUM($P$2:P1722)/1000/General!$B$24+SUM($Q$2:Q1722)/1000/General!$B$24</f>
        <v>1.4756795951965225</v>
      </c>
      <c r="C1722" s="5">
        <f>Online_RAW!K1722</f>
        <v>44.168571428571397</v>
      </c>
      <c r="D1722" s="5">
        <f>Online_RAW!J1722</f>
        <v>4.7039999999999997</v>
      </c>
      <c r="E1722" s="5">
        <f>(1-F1722/100-G1722/100)/(1-C1722/100-D1722/100-General!$B$17/100)</f>
        <v>0.96962575551467578</v>
      </c>
      <c r="F1722" s="5">
        <f>N1722*General!$B$14/(N1722+O1722)+O1722*100/(N1722+O1722)</f>
        <v>50.820239786923587</v>
      </c>
      <c r="G1722" s="5">
        <f>N1722*General!$B$15/(N1722+O1722)</f>
        <v>2.483826273387698E-2</v>
      </c>
      <c r="H1722" s="5">
        <f>(N1722+O1722)*(1/General!$B$20)*((F1722/100)-E1722*(C1722/100))*1000/B1722</f>
        <v>434.39013348441517</v>
      </c>
      <c r="I1722" s="5">
        <f>(N1722+O1722)*(1/General!$B$20)*((D1722/100)*E1722-(G1722/100))*1000/B1722</f>
        <v>246.52231793419097</v>
      </c>
      <c r="J1722" s="5">
        <f t="shared" si="27"/>
        <v>0.56751362181442266</v>
      </c>
      <c r="K1722" s="5">
        <f>MAX(Online_RAW!$L$2-Online_RAW!L1722,0)</f>
        <v>0</v>
      </c>
      <c r="L1722" s="5">
        <f>0.0039*(Online_RAW!M1722)</f>
        <v>110.58255</v>
      </c>
      <c r="M1722" s="10">
        <f>Online_RAW!$N$2-Online_RAW!N1722</f>
        <v>408.85577926420956</v>
      </c>
      <c r="N1722" s="5">
        <f>Online_RAW!C1722*60</f>
        <v>111.6166363636362</v>
      </c>
      <c r="O1722" s="5">
        <f>MAX(0, Online_RAW!D1722*60)</f>
        <v>68.132869565217604</v>
      </c>
      <c r="P1722" s="5">
        <f>_xlfn.IFNA(VLOOKUP(A1722,Sampling!$D$7:$E$14,2,FALSE),0)</f>
        <v>0</v>
      </c>
      <c r="Q1722">
        <f>_xlfn.IFNA(VLOOKUP(A1722,Refill!$D$6:$G$8,2,FALSE),0)</f>
        <v>0</v>
      </c>
    </row>
    <row r="1723" spans="1:17" x14ac:dyDescent="0.25">
      <c r="A1723" s="5">
        <f>ROUND((Online_RAW!B1723-General!$B$10)*24,3)</f>
        <v>28.683</v>
      </c>
      <c r="B1723" s="5">
        <f>General!$B$12+Online_ANA!K1723/1000+Online_ANA!L1723/1000+Online_ANA!M1723/1000/General!$B$22-SUM($P$2:P1723)/1000/General!$B$24+SUM($Q$2:Q1723)/1000/General!$B$24</f>
        <v>1.4768454750529263</v>
      </c>
      <c r="C1723" s="5">
        <f>Online_RAW!K1723</f>
        <v>44.158000000000001</v>
      </c>
      <c r="D1723" s="5">
        <f>Online_RAW!J1723</f>
        <v>4.7060000000000004</v>
      </c>
      <c r="E1723" s="5">
        <f>(1-F1723/100-G1723/100)/(1-C1723/100-D1723/100-General!$B$17/100)</f>
        <v>0.96987855042026205</v>
      </c>
      <c r="F1723" s="5">
        <f>N1723*General!$B$14/(N1723+O1723)+O1723*100/(N1723+O1723)</f>
        <v>50.799100494728023</v>
      </c>
      <c r="G1723" s="5">
        <f>N1723*General!$B$15/(N1723+O1723)</f>
        <v>2.4848939144076754E-2</v>
      </c>
      <c r="H1723" s="5">
        <f>(N1723+O1723)*(1/General!$B$20)*((F1723/100)-E1723*(C1723/100))*1000/B1723</f>
        <v>433.69136154927924</v>
      </c>
      <c r="I1723" s="5">
        <f>(N1723+O1723)*(1/General!$B$20)*((D1723/100)*E1723-(G1723/100))*1000/B1723</f>
        <v>246.97630246758763</v>
      </c>
      <c r="J1723" s="5">
        <f t="shared" si="27"/>
        <v>0.56947480250773763</v>
      </c>
      <c r="K1723" s="5">
        <f>MAX(Online_RAW!$L$2-Online_RAW!L1723,0)</f>
        <v>0</v>
      </c>
      <c r="L1723" s="5">
        <f>0.0039*(Online_RAW!M1723)</f>
        <v>110.76195</v>
      </c>
      <c r="M1723" s="10">
        <f>Online_RAW!$N$2-Online_RAW!N1723</f>
        <v>409.93104230768949</v>
      </c>
      <c r="N1723" s="5">
        <f>Online_RAW!C1723*60</f>
        <v>111.88172727272699</v>
      </c>
      <c r="O1723" s="5">
        <f>MAX(0, Online_RAW!D1723*60)</f>
        <v>68.217272727272999</v>
      </c>
      <c r="P1723" s="5">
        <f>_xlfn.IFNA(VLOOKUP(A1723,Sampling!$D$7:$E$14,2,FALSE),0)</f>
        <v>0</v>
      </c>
      <c r="Q1723">
        <f>_xlfn.IFNA(VLOOKUP(A1723,Refill!$D$6:$G$8,2,FALSE),0)</f>
        <v>0</v>
      </c>
    </row>
    <row r="1724" spans="1:17" x14ac:dyDescent="0.25">
      <c r="A1724" s="5">
        <f>ROUND((Online_RAW!B1724-General!$B$10)*24,3)</f>
        <v>28.7</v>
      </c>
      <c r="B1724" s="5">
        <f>General!$B$12+Online_ANA!K1724/1000+Online_ANA!L1724/1000+Online_ANA!M1724/1000/General!$B$22-SUM($P$2:P1724)/1000/General!$B$24+SUM($Q$2:Q1724)/1000/General!$B$24</f>
        <v>1.4779160023165872</v>
      </c>
      <c r="C1724" s="5">
        <f>Online_RAW!K1724</f>
        <v>44.10125</v>
      </c>
      <c r="D1724" s="5">
        <f>Online_RAW!J1724</f>
        <v>4.7279999999999998</v>
      </c>
      <c r="E1724" s="5">
        <f>(1-F1724/100-G1724/100)/(1-C1724/100-D1724/100-General!$B$17/100)</f>
        <v>0.96630951394857012</v>
      </c>
      <c r="F1724" s="5">
        <f>N1724*General!$B$14/(N1724+O1724)+O1724*100/(N1724+O1724)</f>
        <v>50.946557666826806</v>
      </c>
      <c r="G1724" s="5">
        <f>N1724*General!$B$15/(N1724+O1724)</f>
        <v>2.4774465824834949E-2</v>
      </c>
      <c r="H1724" s="5">
        <f>(N1724+O1724)*(1/General!$B$20)*((F1724/100)-E1724*(C1724/100))*1000/B1724</f>
        <v>452.07374127557529</v>
      </c>
      <c r="I1724" s="5">
        <f>(N1724+O1724)*(1/General!$B$20)*((D1724/100)*E1724-(G1724/100))*1000/B1724</f>
        <v>246.56942166444617</v>
      </c>
      <c r="J1724" s="5">
        <f t="shared" si="27"/>
        <v>0.54541858805761134</v>
      </c>
      <c r="K1724" s="5">
        <f>MAX(Online_RAW!$L$2-Online_RAW!L1724,0)</f>
        <v>0</v>
      </c>
      <c r="L1724" s="5">
        <f>0.0039*(Online_RAW!M1724)</f>
        <v>110.89649999999999</v>
      </c>
      <c r="M1724" s="10">
        <f>Online_RAW!$N$2-Online_RAW!N1724</f>
        <v>410.95125752508011</v>
      </c>
      <c r="N1724" s="5">
        <f>Online_RAW!C1724*60</f>
        <v>111.33208695652201</v>
      </c>
      <c r="O1724" s="5">
        <f>MAX(0, Online_RAW!D1724*60)</f>
        <v>68.4208695652176</v>
      </c>
      <c r="P1724" s="5">
        <f>_xlfn.IFNA(VLOOKUP(A1724,Sampling!$D$7:$E$14,2,FALSE),0)</f>
        <v>0</v>
      </c>
      <c r="Q1724">
        <f>_xlfn.IFNA(VLOOKUP(A1724,Refill!$D$6:$G$8,2,FALSE),0)</f>
        <v>0</v>
      </c>
    </row>
    <row r="1725" spans="1:17" x14ac:dyDescent="0.25">
      <c r="A1725" s="5">
        <f>ROUND((Online_RAW!B1725-General!$B$10)*24,3)</f>
        <v>28.716999999999999</v>
      </c>
      <c r="B1725" s="5">
        <f>General!$B$12+Online_ANA!K1725/1000+Online_ANA!L1725/1000+Online_ANA!M1725/1000/General!$B$22-SUM($P$2:P1725)/1000/General!$B$24+SUM($Q$2:Q1725)/1000/General!$B$24</f>
        <v>1.4789219736767798</v>
      </c>
      <c r="C1725" s="5">
        <f>Online_RAW!K1725</f>
        <v>44.228000000000002</v>
      </c>
      <c r="D1725" s="5">
        <f>Online_RAW!J1725</f>
        <v>4.7</v>
      </c>
      <c r="E1725" s="5">
        <f>(1-F1725/100-G1725/100)/(1-C1725/100-D1725/100-General!$B$17/100)</f>
        <v>0.97215524997268166</v>
      </c>
      <c r="F1725" s="5">
        <f>N1725*General!$B$14/(N1725+O1725)+O1725*100/(N1725+O1725)</f>
        <v>50.745855341305372</v>
      </c>
      <c r="G1725" s="5">
        <f>N1725*General!$B$15/(N1725+O1725)</f>
        <v>2.4875830635704359E-2</v>
      </c>
      <c r="H1725" s="5">
        <f>(N1725+O1725)*(1/General!$B$20)*((F1725/100)-E1725*(C1725/100))*1000/B1725</f>
        <v>420.0065615347537</v>
      </c>
      <c r="I1725" s="5">
        <f>(N1725+O1725)*(1/General!$B$20)*((D1725/100)*E1725-(G1725/100))*1000/B1725</f>
        <v>246.29301561277603</v>
      </c>
      <c r="J1725" s="5">
        <f t="shared" si="27"/>
        <v>0.5864027807394061</v>
      </c>
      <c r="K1725" s="5">
        <f>MAX(Online_RAW!$L$2-Online_RAW!L1725,0)</f>
        <v>0</v>
      </c>
      <c r="L1725" s="5">
        <f>0.0039*(Online_RAW!M1725)</f>
        <v>110.9901</v>
      </c>
      <c r="M1725" s="10">
        <f>Online_RAW!$N$2-Online_RAW!N1725</f>
        <v>411.94574230769013</v>
      </c>
      <c r="N1725" s="5">
        <f>Online_RAW!C1725*60</f>
        <v>111.73049999999999</v>
      </c>
      <c r="O1725" s="5">
        <f>MAX(0, Online_RAW!D1725*60)</f>
        <v>67.930636363636211</v>
      </c>
      <c r="P1725" s="5">
        <f>_xlfn.IFNA(VLOOKUP(A1725,Sampling!$D$7:$E$14,2,FALSE),0)</f>
        <v>0</v>
      </c>
      <c r="Q1725">
        <f>_xlfn.IFNA(VLOOKUP(A1725,Refill!$D$6:$G$8,2,FALSE),0)</f>
        <v>0</v>
      </c>
    </row>
    <row r="1726" spans="1:17" x14ac:dyDescent="0.25">
      <c r="A1726" s="5">
        <f>ROUND((Online_RAW!B1726-General!$B$10)*24,3)</f>
        <v>28.733000000000001</v>
      </c>
      <c r="B1726" s="5">
        <f>General!$B$12+Online_ANA!K1726/1000+Online_ANA!L1726/1000+Online_ANA!M1726/1000/General!$B$22-SUM($P$2:P1726)/1000/General!$B$24+SUM($Q$2:Q1726)/1000/General!$B$24</f>
        <v>1.4799230732180642</v>
      </c>
      <c r="C1726" s="5">
        <f>Online_RAW!K1726</f>
        <v>44.232222222222198</v>
      </c>
      <c r="D1726" s="5">
        <f>Online_RAW!J1726</f>
        <v>4.7050000000000001</v>
      </c>
      <c r="E1726" s="5">
        <f>(1-F1726/100-G1726/100)/(1-C1726/100-D1726/100-General!$B$17/100)</f>
        <v>0.97041867482138866</v>
      </c>
      <c r="F1726" s="5">
        <f>N1726*General!$B$14/(N1726+O1726)+O1726*100/(N1726+O1726)</f>
        <v>50.842792679641974</v>
      </c>
      <c r="G1726" s="5">
        <f>N1726*General!$B$15/(N1726+O1726)</f>
        <v>2.4826872384019216E-2</v>
      </c>
      <c r="H1726" s="5">
        <f>(N1726+O1726)*(1/General!$B$20)*((F1726/100)-E1726*(C1726/100))*1000/B1726</f>
        <v>430.26799131377732</v>
      </c>
      <c r="I1726" s="5">
        <f>(N1726+O1726)*(1/General!$B$20)*((D1726/100)*E1726-(G1726/100))*1000/B1726</f>
        <v>246.72805171119634</v>
      </c>
      <c r="J1726" s="5">
        <f t="shared" si="27"/>
        <v>0.57342878552931309</v>
      </c>
      <c r="K1726" s="5">
        <f>MAX(Online_RAW!$L$2-Online_RAW!L1726,0)</f>
        <v>0</v>
      </c>
      <c r="L1726" s="5">
        <f>0.0039*(Online_RAW!M1726)</f>
        <v>111.08175</v>
      </c>
      <c r="M1726" s="10">
        <f>Online_RAW!$N$2-Online_RAW!N1726</f>
        <v>412.93704230768981</v>
      </c>
      <c r="N1726" s="5">
        <f>Online_RAW!C1726*60</f>
        <v>111.8634545454546</v>
      </c>
      <c r="O1726" s="5">
        <f>MAX(0, Online_RAW!D1726*60)</f>
        <v>68.366181818181602</v>
      </c>
      <c r="P1726" s="5">
        <f>_xlfn.IFNA(VLOOKUP(A1726,Sampling!$D$7:$E$14,2,FALSE),0)</f>
        <v>0</v>
      </c>
      <c r="Q1726">
        <f>_xlfn.IFNA(VLOOKUP(A1726,Refill!$D$6:$G$8,2,FALSE),0)</f>
        <v>0</v>
      </c>
    </row>
    <row r="1727" spans="1:17" x14ac:dyDescent="0.25">
      <c r="A1727" s="5">
        <f>ROUND((Online_RAW!B1727-General!$B$10)*24,3)</f>
        <v>28.75</v>
      </c>
      <c r="B1727" s="5">
        <f>General!$B$12+Online_ANA!K1727/1000+Online_ANA!L1727/1000+Online_ANA!M1727/1000/General!$B$22-SUM($P$2:P1727)/1000/General!$B$24+SUM($Q$2:Q1727)/1000/General!$B$24</f>
        <v>1.4810630337029906</v>
      </c>
      <c r="C1727" s="5">
        <f>Online_RAW!K1727</f>
        <v>44.072000000000003</v>
      </c>
      <c r="D1727" s="5">
        <f>Online_RAW!J1727</f>
        <v>4.7549999999999999</v>
      </c>
      <c r="E1727" s="5">
        <f>(1-F1727/100-G1727/100)/(1-C1727/100-D1727/100-General!$B$17/100)</f>
        <v>0.9679866103811674</v>
      </c>
      <c r="F1727" s="5">
        <f>N1727*General!$B$14/(N1727+O1727)+O1727*100/(N1727+O1727)</f>
        <v>50.859242983075632</v>
      </c>
      <c r="G1727" s="5">
        <f>N1727*General!$B$15/(N1727+O1727)</f>
        <v>2.4818564149961805E-2</v>
      </c>
      <c r="H1727" s="5">
        <f>(N1727+O1727)*(1/General!$B$20)*((F1727/100)-E1727*(C1727/100))*1000/B1727</f>
        <v>443.31367029796274</v>
      </c>
      <c r="I1727" s="5">
        <f>(N1727+O1727)*(1/General!$B$20)*((D1727/100)*E1727-(G1727/100))*1000/B1727</f>
        <v>247.55273525281041</v>
      </c>
      <c r="J1727" s="5">
        <f t="shared" si="27"/>
        <v>0.55841439558230566</v>
      </c>
      <c r="K1727" s="5">
        <f>MAX(Online_RAW!$L$2-Online_RAW!L1727,0)</f>
        <v>0</v>
      </c>
      <c r="L1727" s="5">
        <f>0.0039*(Online_RAW!M1727)</f>
        <v>111.25269999999986</v>
      </c>
      <c r="M1727" s="10">
        <f>Online_RAW!$N$2-Online_RAW!N1727</f>
        <v>413.99326373625991</v>
      </c>
      <c r="N1727" s="5">
        <f>Online_RAW!C1727*60</f>
        <v>111.37956521739119</v>
      </c>
      <c r="O1727" s="5">
        <f>MAX(0, Online_RAW!D1727*60)</f>
        <v>68.130521739130202</v>
      </c>
      <c r="P1727" s="5">
        <f>_xlfn.IFNA(VLOOKUP(A1727,Sampling!$D$7:$E$14,2,FALSE),0)</f>
        <v>0</v>
      </c>
      <c r="Q1727">
        <f>_xlfn.IFNA(VLOOKUP(A1727,Refill!$D$6:$G$8,2,FALSE),0)</f>
        <v>0</v>
      </c>
    </row>
    <row r="1728" spans="1:17" x14ac:dyDescent="0.25">
      <c r="A1728" s="5">
        <f>ROUND((Online_RAW!B1728-General!$B$10)*24,3)</f>
        <v>28.766999999999999</v>
      </c>
      <c r="B1728" s="5">
        <f>General!$B$12+Online_ANA!K1728/1000+Online_ANA!L1728/1000+Online_ANA!M1728/1000/General!$B$22-SUM($P$2:P1728)/1000/General!$B$24+SUM($Q$2:Q1728)/1000/General!$B$24</f>
        <v>1.4821918002385956</v>
      </c>
      <c r="C1728" s="5">
        <f>Online_RAW!K1728</f>
        <v>44.162999999999997</v>
      </c>
      <c r="D1728" s="5">
        <f>Online_RAW!J1728</f>
        <v>4.78</v>
      </c>
      <c r="E1728" s="5">
        <f>(1-F1728/100-G1728/100)/(1-C1728/100-D1728/100-General!$B$17/100)</f>
        <v>0.96781969551729874</v>
      </c>
      <c r="F1728" s="5">
        <f>N1728*General!$B$14/(N1728+O1728)+O1728*100/(N1728+O1728)</f>
        <v>50.980040388097166</v>
      </c>
      <c r="G1728" s="5">
        <f>N1728*General!$B$15/(N1728+O1728)</f>
        <v>2.4757555359546886E-2</v>
      </c>
      <c r="H1728" s="5">
        <f>(N1728+O1728)*(1/General!$B$20)*((F1728/100)-E1728*(C1728/100))*1000/B1728</f>
        <v>445.9116525861665</v>
      </c>
      <c r="I1728" s="5">
        <f>(N1728+O1728)*(1/General!$B$20)*((D1728/100)*E1728-(G1728/100))*1000/B1728</f>
        <v>249.06196540811686</v>
      </c>
      <c r="J1728" s="5">
        <f t="shared" si="27"/>
        <v>0.55854554139508372</v>
      </c>
      <c r="K1728" s="5">
        <f>MAX(Online_RAW!$L$2-Online_RAW!L1728,0)</f>
        <v>0</v>
      </c>
      <c r="L1728" s="5">
        <f>0.0039*(Online_RAW!M1728)</f>
        <v>111.43209999999986</v>
      </c>
      <c r="M1728" s="10">
        <f>Online_RAW!$N$2-Online_RAW!N1728</f>
        <v>415.0280732600695</v>
      </c>
      <c r="N1728" s="5">
        <f>Online_RAW!C1728*60</f>
        <v>111.297913043478</v>
      </c>
      <c r="O1728" s="5">
        <f>MAX(0, Online_RAW!D1728*60)</f>
        <v>68.522608695652195</v>
      </c>
      <c r="P1728" s="5">
        <f>_xlfn.IFNA(VLOOKUP(A1728,Sampling!$D$7:$E$14,2,FALSE),0)</f>
        <v>0</v>
      </c>
      <c r="Q1728">
        <f>_xlfn.IFNA(VLOOKUP(A1728,Refill!$D$6:$G$8,2,FALSE),0)</f>
        <v>0</v>
      </c>
    </row>
    <row r="1729" spans="1:17" x14ac:dyDescent="0.25">
      <c r="A1729" s="5">
        <f>ROUND((Online_RAW!B1729-General!$B$10)*24,3)</f>
        <v>28.783000000000001</v>
      </c>
      <c r="B1729" s="5">
        <f>General!$B$12+Online_ANA!K1729/1000+Online_ANA!L1729/1000+Online_ANA!M1729/1000/General!$B$22-SUM($P$2:P1729)/1000/General!$B$24+SUM($Q$2:Q1729)/1000/General!$B$24</f>
        <v>1.483218061750174</v>
      </c>
      <c r="C1729" s="5">
        <f>Online_RAW!K1729</f>
        <v>44.22</v>
      </c>
      <c r="D1729" s="5">
        <f>Online_RAW!J1729</f>
        <v>4.7766666666666699</v>
      </c>
      <c r="E1729" s="5">
        <f>(1-F1729/100-G1729/100)/(1-C1729/100-D1729/100-General!$B$17/100)</f>
        <v>0.9725999990773625</v>
      </c>
      <c r="F1729" s="5">
        <f>N1729*General!$B$14/(N1729+O1729)+O1729*100/(N1729+O1729)</f>
        <v>50.790141121039618</v>
      </c>
      <c r="G1729" s="5">
        <f>N1729*General!$B$15/(N1729+O1729)</f>
        <v>2.4853464080283029E-2</v>
      </c>
      <c r="H1729" s="5">
        <f>(N1729+O1729)*(1/General!$B$20)*((F1729/100)-E1729*(C1729/100))*1000/B1729</f>
        <v>420.29404151868533</v>
      </c>
      <c r="I1729" s="5">
        <f>(N1729+O1729)*(1/General!$B$20)*((D1729/100)*E1729-(G1729/100))*1000/B1729</f>
        <v>249.57697521776785</v>
      </c>
      <c r="J1729" s="5">
        <f t="shared" si="27"/>
        <v>0.59381516405978407</v>
      </c>
      <c r="K1729" s="5">
        <f>MAX(Online_RAW!$L$2-Online_RAW!L1729,0)</f>
        <v>0</v>
      </c>
      <c r="L1729" s="5">
        <f>0.0039*(Online_RAW!M1729)</f>
        <v>111.5205</v>
      </c>
      <c r="M1729" s="10">
        <f>Online_RAW!$N$2-Online_RAW!N1729</f>
        <v>416.05034230768979</v>
      </c>
      <c r="N1729" s="5">
        <f>Online_RAW!C1729*60</f>
        <v>111.5645454545454</v>
      </c>
      <c r="O1729" s="5">
        <f>MAX(0, Online_RAW!D1729*60)</f>
        <v>67.991181818181602</v>
      </c>
      <c r="P1729" s="5">
        <f>_xlfn.IFNA(VLOOKUP(A1729,Sampling!$D$7:$E$14,2,FALSE),0)</f>
        <v>0</v>
      </c>
      <c r="Q1729">
        <f>_xlfn.IFNA(VLOOKUP(A1729,Refill!$D$6:$G$8,2,FALSE),0)</f>
        <v>0</v>
      </c>
    </row>
    <row r="1730" spans="1:17" x14ac:dyDescent="0.25">
      <c r="A1730" s="5">
        <f>ROUND((Online_RAW!B1730-General!$B$10)*24,3)</f>
        <v>28.8</v>
      </c>
      <c r="B1730" s="5">
        <f>General!$B$12+Online_ANA!K1730/1000+Online_ANA!L1730/1000+Online_ANA!M1730/1000/General!$B$22-SUM($P$2:P1730)/1000/General!$B$24+SUM($Q$2:Q1730)/1000/General!$B$24</f>
        <v>1.4842140802517061</v>
      </c>
      <c r="C1730" s="5">
        <f>Online_RAW!K1730</f>
        <v>44.17</v>
      </c>
      <c r="D1730" s="5">
        <f>Online_RAW!J1730</f>
        <v>4.7939999999999996</v>
      </c>
      <c r="E1730" s="5">
        <f>(1-F1730/100-G1730/100)/(1-C1730/100-D1730/100-General!$B$17/100)</f>
        <v>0.97202323987594852</v>
      </c>
      <c r="F1730" s="5">
        <f>N1730*General!$B$14/(N1730+O1730)+O1730*100/(N1730+O1730)</f>
        <v>50.787554137846115</v>
      </c>
      <c r="G1730" s="5">
        <f>N1730*General!$B$15/(N1730+O1730)</f>
        <v>2.4854770637451458E-2</v>
      </c>
      <c r="H1730" s="5">
        <f>(N1730+O1730)*(1/General!$B$20)*((F1730/100)-E1730*(C1730/100))*1000/B1730</f>
        <v>424.37799379941185</v>
      </c>
      <c r="I1730" s="5">
        <f>(N1730+O1730)*(1/General!$B$20)*((D1730/100)*E1730-(G1730/100))*1000/B1730</f>
        <v>250.4686636397908</v>
      </c>
      <c r="J1730" s="5">
        <f t="shared" si="27"/>
        <v>0.59020181842458663</v>
      </c>
      <c r="K1730" s="5">
        <f>MAX(Online_RAW!$L$2-Online_RAW!L1730,0)</f>
        <v>0</v>
      </c>
      <c r="L1730" s="5">
        <f>0.0039*(Online_RAW!M1730)</f>
        <v>111.59264999999999</v>
      </c>
      <c r="M1730" s="10">
        <f>Online_RAW!$N$2-Online_RAW!N1730</f>
        <v>417.05735897435989</v>
      </c>
      <c r="N1730" s="5">
        <f>Online_RAW!C1730*60</f>
        <v>111.7035652173912</v>
      </c>
      <c r="O1730" s="5">
        <f>MAX(0, Online_RAW!D1730*60)</f>
        <v>68.066454545454604</v>
      </c>
      <c r="P1730" s="5">
        <f>_xlfn.IFNA(VLOOKUP(A1730,Sampling!$D$7:$E$14,2,FALSE),0)</f>
        <v>0</v>
      </c>
      <c r="Q1730">
        <f>_xlfn.IFNA(VLOOKUP(A1730,Refill!$D$6:$G$8,2,FALSE),0)</f>
        <v>0</v>
      </c>
    </row>
    <row r="1731" spans="1:17" x14ac:dyDescent="0.25">
      <c r="A1731" s="5">
        <f>ROUND((Online_RAW!B1731-General!$B$10)*24,3)</f>
        <v>28.817</v>
      </c>
      <c r="B1731" s="5">
        <f>General!$B$12+Online_ANA!K1731/1000+Online_ANA!L1731/1000+Online_ANA!M1731/1000/General!$B$22-SUM($P$2:P1731)/1000/General!$B$24+SUM($Q$2:Q1731)/1000/General!$B$24</f>
        <v>1.4852639544732753</v>
      </c>
      <c r="C1731" s="5">
        <f>Online_RAW!K1731</f>
        <v>44.11</v>
      </c>
      <c r="D1731" s="5">
        <f>Online_RAW!J1731</f>
        <v>4.8049999999999997</v>
      </c>
      <c r="E1731" s="5">
        <f>(1-F1731/100-G1731/100)/(1-C1731/100-D1731/100-General!$B$17/100)</f>
        <v>0.96674259676792273</v>
      </c>
      <c r="F1731" s="5">
        <f>N1731*General!$B$14/(N1731+O1731)+O1731*100/(N1731+O1731)</f>
        <v>51.007512848871279</v>
      </c>
      <c r="G1731" s="5">
        <f>N1731*General!$B$15/(N1731+O1731)</f>
        <v>2.4743680379357941E-2</v>
      </c>
      <c r="H1731" s="5">
        <f>(N1731+O1731)*(1/General!$B$20)*((F1731/100)-E1731*(C1731/100))*1000/B1731</f>
        <v>453.37217925414228</v>
      </c>
      <c r="I1731" s="5">
        <f>(N1731+O1731)*(1/General!$B$20)*((D1731/100)*E1731-(G1731/100))*1000/B1731</f>
        <v>250.43771886969003</v>
      </c>
      <c r="J1731" s="5">
        <f t="shared" si="27"/>
        <v>0.55238881062727208</v>
      </c>
      <c r="K1731" s="5">
        <f>MAX(Online_RAW!$L$2-Online_RAW!L1731,0)</f>
        <v>0</v>
      </c>
      <c r="L1731" s="5">
        <f>0.0039*(Online_RAW!M1731)</f>
        <v>111.730125</v>
      </c>
      <c r="M1731" s="10">
        <f>Online_RAW!$N$2-Online_RAW!N1731</f>
        <v>418.0518741258702</v>
      </c>
      <c r="N1731" s="5">
        <f>Online_RAW!C1731*60</f>
        <v>111.620086956522</v>
      </c>
      <c r="O1731" s="5">
        <f>MAX(0, Online_RAW!D1731*60)</f>
        <v>68.822086956522</v>
      </c>
      <c r="P1731" s="5">
        <f>_xlfn.IFNA(VLOOKUP(A1731,Sampling!$D$7:$E$14,2,FALSE),0)</f>
        <v>0</v>
      </c>
      <c r="Q1731">
        <f>_xlfn.IFNA(VLOOKUP(A1731,Refill!$D$6:$G$8,2,FALSE),0)</f>
        <v>0</v>
      </c>
    </row>
    <row r="1732" spans="1:17" x14ac:dyDescent="0.25">
      <c r="A1732" s="5">
        <f>ROUND((Online_RAW!B1732-General!$B$10)*24,3)</f>
        <v>28.832999999999998</v>
      </c>
      <c r="B1732" s="5">
        <f>General!$B$12+Online_ANA!K1732/1000+Online_ANA!L1732/1000+Online_ANA!M1732/1000/General!$B$22-SUM($P$2:P1732)/1000/General!$B$24+SUM($Q$2:Q1732)/1000/General!$B$24</f>
        <v>1.4863867211417701</v>
      </c>
      <c r="C1732" s="5">
        <f>Online_RAW!K1732</f>
        <v>44.06</v>
      </c>
      <c r="D1732" s="5">
        <f>Online_RAW!J1732</f>
        <v>4.8216666666666699</v>
      </c>
      <c r="E1732" s="5">
        <f>(1-F1732/100-G1732/100)/(1-C1732/100-D1732/100-General!$B$17/100)</f>
        <v>0.9688325226328548</v>
      </c>
      <c r="F1732" s="5">
        <f>N1732*General!$B$14/(N1732+O1732)+O1732*100/(N1732+O1732)</f>
        <v>50.869289053487876</v>
      </c>
      <c r="G1732" s="5">
        <f>N1732*General!$B$15/(N1732+O1732)</f>
        <v>2.4813490377026324E-2</v>
      </c>
      <c r="H1732" s="5">
        <f>(N1732+O1732)*(1/General!$B$20)*((F1732/100)-E1732*(C1732/100))*1000/B1732</f>
        <v>441.31109826916884</v>
      </c>
      <c r="I1732" s="5">
        <f>(N1732+O1732)*(1/General!$B$20)*((D1732/100)*E1732-(G1732/100))*1000/B1732</f>
        <v>250.60527063238149</v>
      </c>
      <c r="J1732" s="5">
        <f t="shared" si="27"/>
        <v>0.5678653258784121</v>
      </c>
      <c r="K1732" s="5">
        <f>MAX(Online_RAW!$L$2-Online_RAW!L1732,0)</f>
        <v>0</v>
      </c>
      <c r="L1732" s="5">
        <f>0.0039*(Online_RAW!M1732)</f>
        <v>111.88709999999999</v>
      </c>
      <c r="M1732" s="10">
        <f>Online_RAW!$N$2-Online_RAW!N1732</f>
        <v>419.10458704452958</v>
      </c>
      <c r="N1732" s="5">
        <f>Online_RAW!C1732*60</f>
        <v>111.4644545454546</v>
      </c>
      <c r="O1732" s="5">
        <f>MAX(0, Online_RAW!D1732*60)</f>
        <v>68.219181818181596</v>
      </c>
      <c r="P1732" s="5">
        <f>_xlfn.IFNA(VLOOKUP(A1732,Sampling!$D$7:$E$14,2,FALSE),0)</f>
        <v>0</v>
      </c>
      <c r="Q1732">
        <f>_xlfn.IFNA(VLOOKUP(A1732,Refill!$D$6:$G$8,2,FALSE),0)</f>
        <v>0</v>
      </c>
    </row>
    <row r="1733" spans="1:17" x14ac:dyDescent="0.25">
      <c r="A1733" s="5">
        <f>ROUND((Online_RAW!B1733-General!$B$10)*24,3)</f>
        <v>28.85</v>
      </c>
      <c r="B1733" s="5">
        <f>General!$B$12+Online_ANA!K1733/1000+Online_ANA!L1733/1000+Online_ANA!M1733/1000/General!$B$22-SUM($P$2:P1733)/1000/General!$B$24+SUM($Q$2:Q1733)/1000/General!$B$24</f>
        <v>1.4875193304555776</v>
      </c>
      <c r="C1733" s="5">
        <f>Online_RAW!K1733</f>
        <v>44.08</v>
      </c>
      <c r="D1733" s="5">
        <f>Online_RAW!J1733</f>
        <v>4.84</v>
      </c>
      <c r="E1733" s="5">
        <f>(1-F1733/100-G1733/100)/(1-C1733/100-D1733/100-General!$B$17/100)</f>
        <v>0.96893544754380123</v>
      </c>
      <c r="F1733" s="5">
        <f>N1733*General!$B$14/(N1733+O1733)+O1733*100/(N1733+O1733)</f>
        <v>50.90123089613197</v>
      </c>
      <c r="G1733" s="5">
        <f>N1733*General!$B$15/(N1733+O1733)</f>
        <v>2.4797358133266677E-2</v>
      </c>
      <c r="H1733" s="5">
        <f>(N1733+O1733)*(1/General!$B$20)*((F1733/100)-E1733*(C1733/100))*1000/B1733</f>
        <v>441.2902918389442</v>
      </c>
      <c r="I1733" s="5">
        <f>(N1733+O1733)*(1/General!$B$20)*((D1733/100)*E1733-(G1733/100))*1000/B1733</f>
        <v>251.33251235602228</v>
      </c>
      <c r="J1733" s="5">
        <f t="shared" si="27"/>
        <v>0.56954008960557423</v>
      </c>
      <c r="K1733" s="5">
        <f>MAX(Online_RAW!$L$2-Online_RAW!L1733,0)</f>
        <v>0</v>
      </c>
      <c r="L1733" s="5">
        <f>0.0039*(Online_RAW!M1733)</f>
        <v>112.0821</v>
      </c>
      <c r="M1733" s="10">
        <f>Online_RAW!$N$2-Online_RAW!N1733</f>
        <v>420.12658119657954</v>
      </c>
      <c r="N1733" s="5">
        <f>Online_RAW!C1733*60</f>
        <v>111.3623478260868</v>
      </c>
      <c r="O1733" s="5">
        <f>MAX(0, Online_RAW!D1733*60)</f>
        <v>68.273478260869808</v>
      </c>
      <c r="P1733" s="5">
        <f>_xlfn.IFNA(VLOOKUP(A1733,Sampling!$D$7:$E$14,2,FALSE),0)</f>
        <v>0</v>
      </c>
      <c r="Q1733">
        <f>_xlfn.IFNA(VLOOKUP(A1733,Refill!$D$6:$G$8,2,FALSE),0)</f>
        <v>0</v>
      </c>
    </row>
    <row r="1734" spans="1:17" x14ac:dyDescent="0.25">
      <c r="A1734" s="5">
        <f>ROUND((Online_RAW!B1734-General!$B$10)*24,3)</f>
        <v>28.867000000000001</v>
      </c>
      <c r="B1734" s="5">
        <f>General!$B$12+Online_ANA!K1734/1000+Online_ANA!L1734/1000+Online_ANA!M1734/1000/General!$B$22-SUM($P$2:P1734)/1000/General!$B$24+SUM($Q$2:Q1734)/1000/General!$B$24</f>
        <v>1.4886107002167517</v>
      </c>
      <c r="C1734" s="5">
        <f>Online_RAW!K1734</f>
        <v>44.125</v>
      </c>
      <c r="D1734" s="5">
        <f>Online_RAW!J1734</f>
        <v>4.84</v>
      </c>
      <c r="E1734" s="5">
        <f>(1-F1734/100-G1734/100)/(1-C1734/100-D1734/100-General!$B$17/100)</f>
        <v>0.96943922175762454</v>
      </c>
      <c r="F1734" s="5">
        <f>N1734*General!$B$14/(N1734+O1734)+O1734*100/(N1734+O1734)</f>
        <v>50.919350004560961</v>
      </c>
      <c r="G1734" s="5">
        <f>N1734*General!$B$15/(N1734+O1734)</f>
        <v>2.478820706840355E-2</v>
      </c>
      <c r="H1734" s="5">
        <f>(N1734+O1734)*(1/General!$B$20)*((F1734/100)-E1734*(C1734/100))*1000/B1734</f>
        <v>439.70123800259989</v>
      </c>
      <c r="I1734" s="5">
        <f>(N1734+O1734)*(1/General!$B$20)*((D1734/100)*E1734-(G1734/100))*1000/B1734</f>
        <v>252.02698928763832</v>
      </c>
      <c r="J1734" s="5">
        <f t="shared" si="27"/>
        <v>0.57317780234712035</v>
      </c>
      <c r="K1734" s="5">
        <f>MAX(Online_RAW!$L$2-Online_RAW!L1734,0)</f>
        <v>0</v>
      </c>
      <c r="L1734" s="5">
        <f>0.0039*(Online_RAW!M1734)</f>
        <v>112.22054999999999</v>
      </c>
      <c r="M1734" s="10">
        <f>Online_RAW!$N$2-Online_RAW!N1734</f>
        <v>421.16526373625948</v>
      </c>
      <c r="N1734" s="5">
        <f>Online_RAW!C1734*60</f>
        <v>111.65217391304341</v>
      </c>
      <c r="O1734" s="5">
        <f>MAX(0, Online_RAW!D1734*60)</f>
        <v>68.517652173913191</v>
      </c>
      <c r="P1734" s="5">
        <f>_xlfn.IFNA(VLOOKUP(A1734,Sampling!$D$7:$E$14,2,FALSE),0)</f>
        <v>0</v>
      </c>
      <c r="Q1734">
        <f>_xlfn.IFNA(VLOOKUP(A1734,Refill!$D$6:$G$8,2,FALSE),0)</f>
        <v>0</v>
      </c>
    </row>
    <row r="1735" spans="1:17" x14ac:dyDescent="0.25">
      <c r="A1735" s="5">
        <f>ROUND((Online_RAW!B1735-General!$B$10)*24,3)</f>
        <v>28.882999999999999</v>
      </c>
      <c r="B1735" s="5">
        <f>General!$B$12+Online_ANA!K1735/1000+Online_ANA!L1735/1000+Online_ANA!M1735/1000/General!$B$22-SUM($P$2:P1735)/1000/General!$B$24+SUM($Q$2:Q1735)/1000/General!$B$24</f>
        <v>1.4895093551108711</v>
      </c>
      <c r="C1735" s="5">
        <f>Online_RAW!K1735</f>
        <v>44.1</v>
      </c>
      <c r="D1735" s="5">
        <f>Online_RAW!J1735</f>
        <v>4.8550000000000004</v>
      </c>
      <c r="E1735" s="5">
        <f>(1-F1735/100-G1735/100)/(1-C1735/100-D1735/100-General!$B$17/100)</f>
        <v>0.97097110785346152</v>
      </c>
      <c r="F1735" s="5">
        <f>N1735*General!$B$14/(N1735+O1735)+O1735*100/(N1735+O1735)</f>
        <v>50.832079245770522</v>
      </c>
      <c r="G1735" s="5">
        <f>N1735*General!$B$15/(N1735+O1735)</f>
        <v>2.4832283209206808E-2</v>
      </c>
      <c r="H1735" s="5">
        <f>(N1735+O1735)*(1/General!$B$20)*((F1735/100)-E1735*(C1735/100))*1000/B1735</f>
        <v>431.45564044470541</v>
      </c>
      <c r="I1735" s="5">
        <f>(N1735+O1735)*(1/General!$B$20)*((D1735/100)*E1735-(G1735/100))*1000/B1735</f>
        <v>252.51270642548963</v>
      </c>
      <c r="J1735" s="5">
        <f t="shared" si="27"/>
        <v>0.58525763196703695</v>
      </c>
      <c r="K1735" s="5">
        <f>MAX(Online_RAW!$L$2-Online_RAW!L1735,0)</f>
        <v>0</v>
      </c>
      <c r="L1735" s="5">
        <f>0.0039*(Online_RAW!M1735)</f>
        <v>112.22054999999999</v>
      </c>
      <c r="M1735" s="10">
        <f>Online_RAW!$N$2-Online_RAW!N1735</f>
        <v>422.14479757084973</v>
      </c>
      <c r="N1735" s="5">
        <f>Online_RAW!C1735*60</f>
        <v>111.60939130434781</v>
      </c>
      <c r="O1735" s="5">
        <f>MAX(0, Online_RAW!D1735*60)</f>
        <v>68.171727272726997</v>
      </c>
      <c r="P1735" s="5">
        <f>_xlfn.IFNA(VLOOKUP(A1735,Sampling!$D$7:$E$14,2,FALSE),0)</f>
        <v>0</v>
      </c>
      <c r="Q1735">
        <f>_xlfn.IFNA(VLOOKUP(A1735,Refill!$D$6:$G$8,2,FALSE),0)</f>
        <v>0</v>
      </c>
    </row>
    <row r="1736" spans="1:17" x14ac:dyDescent="0.25">
      <c r="A1736" s="5">
        <f>ROUND((Online_RAW!B1736-General!$B$10)*24,3)</f>
        <v>28.9</v>
      </c>
      <c r="B1736" s="5">
        <f>General!$B$12+Online_ANA!K1736/1000+Online_ANA!L1736/1000+Online_ANA!M1736/1000/General!$B$22-SUM($P$2:P1736)/1000/General!$B$24+SUM($Q$2:Q1736)/1000/General!$B$24</f>
        <v>1.4906835397318257</v>
      </c>
      <c r="C1736" s="5">
        <f>Online_RAW!K1736</f>
        <v>44.04</v>
      </c>
      <c r="D1736" s="5">
        <f>Online_RAW!J1736</f>
        <v>4.8550000000000004</v>
      </c>
      <c r="E1736" s="5">
        <f>(1-F1736/100-G1736/100)/(1-C1736/100-D1736/100-General!$B$17/100)</f>
        <v>0.97020762892705736</v>
      </c>
      <c r="F1736" s="5">
        <f>N1736*General!$B$14/(N1736+O1736)+O1736*100/(N1736+O1736)</f>
        <v>50.812498329022759</v>
      </c>
      <c r="G1736" s="5">
        <f>N1736*General!$B$15/(N1736+O1736)</f>
        <v>2.4842172561099624E-2</v>
      </c>
      <c r="H1736" s="5">
        <f>(N1736+O1736)*(1/General!$B$20)*((F1736/100)-E1736*(C1736/100))*1000/B1736</f>
        <v>434.41215168117304</v>
      </c>
      <c r="I1736" s="5">
        <f>(N1736+O1736)*(1/General!$B$20)*((D1736/100)*E1736-(G1736/100))*1000/B1736</f>
        <v>251.76960171742959</v>
      </c>
      <c r="J1736" s="5">
        <f t="shared" si="27"/>
        <v>0.57956390202963337</v>
      </c>
      <c r="K1736" s="5">
        <f>MAX(Online_RAW!$L$2-Online_RAW!L1736,0)</f>
        <v>0</v>
      </c>
      <c r="L1736" s="5">
        <f>0.0039*(Online_RAW!M1736)</f>
        <v>112.38239999999999</v>
      </c>
      <c r="M1736" s="10">
        <f>Online_RAW!$N$2-Online_RAW!N1736</f>
        <v>423.24824230768991</v>
      </c>
      <c r="N1736" s="5">
        <f>Online_RAW!C1736*60</f>
        <v>111.50139130434781</v>
      </c>
      <c r="O1736" s="5">
        <f>MAX(0, Online_RAW!D1736*60)</f>
        <v>68.034260869565401</v>
      </c>
      <c r="P1736" s="5">
        <f>_xlfn.IFNA(VLOOKUP(A1736,Sampling!$D$7:$E$14,2,FALSE),0)</f>
        <v>0</v>
      </c>
      <c r="Q1736">
        <f>_xlfn.IFNA(VLOOKUP(A1736,Refill!$D$6:$G$8,2,FALSE),0)</f>
        <v>0</v>
      </c>
    </row>
    <row r="1737" spans="1:17" x14ac:dyDescent="0.25">
      <c r="A1737" s="5">
        <f>ROUND((Online_RAW!B1737-General!$B$10)*24,3)</f>
        <v>28.917000000000002</v>
      </c>
      <c r="B1737" s="5">
        <f>General!$B$12+Online_ANA!K1737/1000+Online_ANA!L1737/1000+Online_ANA!M1737/1000/General!$B$22-SUM($P$2:P1737)/1000/General!$B$24+SUM($Q$2:Q1737)/1000/General!$B$24</f>
        <v>1.491809086520816</v>
      </c>
      <c r="C1737" s="5">
        <f>Online_RAW!K1737</f>
        <v>44.046666666666702</v>
      </c>
      <c r="D1737" s="5">
        <f>Online_RAW!J1737</f>
        <v>4.88</v>
      </c>
      <c r="E1737" s="5">
        <f>(1-F1737/100-G1737/100)/(1-C1737/100-D1737/100-General!$B$17/100)</f>
        <v>0.96344049341705484</v>
      </c>
      <c r="F1737" s="5">
        <f>N1737*General!$B$14/(N1737+O1737)+O1737*100/(N1737+O1737)</f>
        <v>51.186102339633635</v>
      </c>
      <c r="G1737" s="5">
        <f>N1737*General!$B$15/(N1737+O1737)</f>
        <v>2.4653483666851699E-2</v>
      </c>
      <c r="H1737" s="5">
        <f>(N1737+O1737)*(1/General!$B$20)*((F1737/100)-E1737*(C1737/100))*1000/B1737</f>
        <v>470.54110707656019</v>
      </c>
      <c r="I1737" s="5">
        <f>(N1737+O1737)*(1/General!$B$20)*((D1737/100)*E1737-(G1737/100))*1000/B1737</f>
        <v>251.51440534026057</v>
      </c>
      <c r="J1737" s="5">
        <f t="shared" si="27"/>
        <v>0.53452164233408306</v>
      </c>
      <c r="K1737" s="5">
        <f>MAX(Online_RAW!$L$2-Online_RAW!L1737,0)</f>
        <v>0</v>
      </c>
      <c r="L1737" s="5">
        <f>0.0039*(Online_RAW!M1737)</f>
        <v>112.56179999999999</v>
      </c>
      <c r="M1737" s="10">
        <f>Online_RAW!$N$2-Online_RAW!N1737</f>
        <v>424.27954230768955</v>
      </c>
      <c r="N1737" s="5">
        <f>Online_RAW!C1737*60</f>
        <v>110.82872727272699</v>
      </c>
      <c r="O1737" s="5">
        <f>MAX(0, Online_RAW!D1737*60)</f>
        <v>68.989636363636208</v>
      </c>
      <c r="P1737" s="5">
        <f>_xlfn.IFNA(VLOOKUP(A1737,Sampling!$D$7:$E$14,2,FALSE),0)</f>
        <v>0</v>
      </c>
      <c r="Q1737">
        <f>_xlfn.IFNA(VLOOKUP(A1737,Refill!$D$6:$G$8,2,FALSE),0)</f>
        <v>0</v>
      </c>
    </row>
    <row r="1738" spans="1:17" x14ac:dyDescent="0.25">
      <c r="A1738" s="5">
        <f>ROUND((Online_RAW!B1738-General!$B$10)*24,3)</f>
        <v>28.933</v>
      </c>
      <c r="B1738" s="5">
        <f>General!$B$12+Online_ANA!K1738/1000+Online_ANA!L1738/1000+Online_ANA!M1738/1000/General!$B$22-SUM($P$2:P1738)/1000/General!$B$24+SUM($Q$2:Q1738)/1000/General!$B$24</f>
        <v>1.4929458529094768</v>
      </c>
      <c r="C1738" s="5">
        <f>Online_RAW!K1738</f>
        <v>44.15</v>
      </c>
      <c r="D1738" s="5">
        <f>Online_RAW!J1738</f>
        <v>4.88</v>
      </c>
      <c r="E1738" s="5">
        <f>(1-F1738/100-G1738/100)/(1-C1738/100-D1738/100-General!$B$17/100)</f>
        <v>0.96612845033074435</v>
      </c>
      <c r="F1738" s="5">
        <f>N1738*General!$B$14/(N1738+O1738)+O1738*100/(N1738+O1738)</f>
        <v>51.149797415855808</v>
      </c>
      <c r="G1738" s="5">
        <f>N1738*General!$B$15/(N1738+O1738)</f>
        <v>2.4671819486941509E-2</v>
      </c>
      <c r="H1738" s="5">
        <f>(N1738+O1738)*(1/General!$B$20)*((F1738/100)-E1738*(C1738/100))*1000/B1738</f>
        <v>456.69462371661166</v>
      </c>
      <c r="I1738" s="5">
        <f>(N1738+O1738)*(1/General!$B$20)*((D1738/100)*E1738-(G1738/100))*1000/B1738</f>
        <v>252.13145520455151</v>
      </c>
      <c r="J1738" s="5">
        <f t="shared" si="27"/>
        <v>0.5520788774623373</v>
      </c>
      <c r="K1738" s="5">
        <f>MAX(Online_RAW!$L$2-Online_RAW!L1738,0)</f>
        <v>0</v>
      </c>
      <c r="L1738" s="5">
        <f>0.0039*(Online_RAW!M1738)</f>
        <v>112.7139</v>
      </c>
      <c r="M1738" s="10">
        <f>Online_RAW!$N$2-Online_RAW!N1738</f>
        <v>425.35282867132992</v>
      </c>
      <c r="N1738" s="5">
        <f>Online_RAW!C1738*60</f>
        <v>110.9572173913044</v>
      </c>
      <c r="O1738" s="5">
        <f>MAX(0, Online_RAW!D1738*60)</f>
        <v>68.935826086956595</v>
      </c>
      <c r="P1738" s="5">
        <f>_xlfn.IFNA(VLOOKUP(A1738,Sampling!$D$7:$E$14,2,FALSE),0)</f>
        <v>0</v>
      </c>
      <c r="Q1738">
        <f>_xlfn.IFNA(VLOOKUP(A1738,Refill!$D$6:$G$8,2,FALSE),0)</f>
        <v>0</v>
      </c>
    </row>
    <row r="1739" spans="1:17" x14ac:dyDescent="0.25">
      <c r="A1739" s="5">
        <f>ROUND((Online_RAW!B1739-General!$B$10)*24,3)</f>
        <v>28.95</v>
      </c>
      <c r="B1739" s="5">
        <f>General!$B$12+Online_ANA!K1739/1000+Online_ANA!L1739/1000+Online_ANA!M1739/1000/General!$B$22-SUM($P$2:P1739)/1000/General!$B$24+SUM($Q$2:Q1739)/1000/General!$B$24</f>
        <v>1.4939872608327431</v>
      </c>
      <c r="C1739" s="5">
        <f>Online_RAW!K1739</f>
        <v>44.234999999999999</v>
      </c>
      <c r="D1739" s="5">
        <f>Online_RAW!J1739</f>
        <v>4.89333333333333</v>
      </c>
      <c r="E1739" s="5">
        <f>(1-F1739/100-G1739/100)/(1-C1739/100-D1739/100-General!$B$17/100)</f>
        <v>0.96936814578582353</v>
      </c>
      <c r="F1739" s="5">
        <f>N1739*General!$B$14/(N1739+O1739)+O1739*100/(N1739+O1739)</f>
        <v>51.081358565739571</v>
      </c>
      <c r="G1739" s="5">
        <f>N1739*General!$B$15/(N1739+O1739)</f>
        <v>2.4706384562757793E-2</v>
      </c>
      <c r="H1739" s="5">
        <f>(N1739+O1739)*(1/General!$B$20)*((F1739/100)-E1739*(C1739/100))*1000/B1739</f>
        <v>440.63261356813962</v>
      </c>
      <c r="I1739" s="5">
        <f>(N1739+O1739)*(1/General!$B$20)*((D1739/100)*E1739-(G1739/100))*1000/B1739</f>
        <v>253.522454156512</v>
      </c>
      <c r="J1739" s="5">
        <f t="shared" si="27"/>
        <v>0.57536016706422743</v>
      </c>
      <c r="K1739" s="5">
        <f>MAX(Online_RAW!$L$2-Online_RAW!L1739,0)</f>
        <v>0</v>
      </c>
      <c r="L1739" s="5">
        <f>0.0039*(Online_RAW!M1739)</f>
        <v>112.7958</v>
      </c>
      <c r="M1739" s="10">
        <f>Online_RAW!$N$2-Online_RAW!N1739</f>
        <v>426.39869230769</v>
      </c>
      <c r="N1739" s="5">
        <f>Online_RAW!C1739*60</f>
        <v>111.1236</v>
      </c>
      <c r="O1739" s="5">
        <f>MAX(0, Online_RAW!D1739*60)</f>
        <v>68.787142857142797</v>
      </c>
      <c r="P1739" s="5">
        <f>_xlfn.IFNA(VLOOKUP(A1739,Sampling!$D$7:$E$14,2,FALSE),0)</f>
        <v>0</v>
      </c>
      <c r="Q1739">
        <f>_xlfn.IFNA(VLOOKUP(A1739,Refill!$D$6:$G$8,2,FALSE),0)</f>
        <v>0</v>
      </c>
    </row>
    <row r="1740" spans="1:17" x14ac:dyDescent="0.25">
      <c r="A1740" s="5">
        <f>ROUND((Online_RAW!B1740-General!$B$10)*24,3)</f>
        <v>28.966999999999999</v>
      </c>
      <c r="B1740" s="5">
        <f>General!$B$12+Online_ANA!K1740/1000+Online_ANA!L1740/1000+Online_ANA!M1740/1000/General!$B$22-SUM($P$2:P1740)/1000/General!$B$24+SUM($Q$2:Q1740)/1000/General!$B$24</f>
        <v>1.4950903173754766</v>
      </c>
      <c r="C1740" s="5">
        <f>Online_RAW!K1740</f>
        <v>44.192222222222199</v>
      </c>
      <c r="D1740" s="5">
        <f>Online_RAW!J1740</f>
        <v>4.91</v>
      </c>
      <c r="E1740" s="5">
        <f>(1-F1740/100-G1740/100)/(1-C1740/100-D1740/100-General!$B$17/100)</f>
        <v>0.97269676182523068</v>
      </c>
      <c r="F1740" s="5">
        <f>N1740*General!$B$14/(N1740+O1740)+O1740*100/(N1740+O1740)</f>
        <v>50.887970722823852</v>
      </c>
      <c r="G1740" s="5">
        <f>N1740*General!$B$15/(N1740+O1740)</f>
        <v>2.4804055190493002E-2</v>
      </c>
      <c r="H1740" s="5">
        <f>(N1740+O1740)*(1/General!$B$20)*((F1740/100)-E1740*(C1740/100))*1000/B1740</f>
        <v>424.27011329505052</v>
      </c>
      <c r="I1740" s="5">
        <f>(N1740+O1740)*(1/General!$B$20)*((D1740/100)*E1740-(G1740/100))*1000/B1740</f>
        <v>255.08465073421428</v>
      </c>
      <c r="J1740" s="5">
        <f t="shared" si="27"/>
        <v>0.60123172182250917</v>
      </c>
      <c r="K1740" s="5">
        <f>MAX(Online_RAW!$L$2-Online_RAW!L1740,0)</f>
        <v>0</v>
      </c>
      <c r="L1740" s="5">
        <f>0.0039*(Online_RAW!M1740)</f>
        <v>112.90889999999999</v>
      </c>
      <c r="M1740" s="10">
        <f>Online_RAW!$N$2-Online_RAW!N1740</f>
        <v>427.47774493926954</v>
      </c>
      <c r="N1740" s="5">
        <f>Online_RAW!C1740*60</f>
        <v>111.5671304347824</v>
      </c>
      <c r="O1740" s="5">
        <f>MAX(0, Online_RAW!D1740*60)</f>
        <v>68.350434782608801</v>
      </c>
      <c r="P1740" s="5">
        <f>_xlfn.IFNA(VLOOKUP(A1740,Sampling!$D$7:$E$14,2,FALSE),0)</f>
        <v>0</v>
      </c>
      <c r="Q1740">
        <f>_xlfn.IFNA(VLOOKUP(A1740,Refill!$D$6:$G$8,2,FALSE),0)</f>
        <v>0</v>
      </c>
    </row>
    <row r="1741" spans="1:17" x14ac:dyDescent="0.25">
      <c r="A1741" s="5">
        <f>ROUND((Online_RAW!B1741-General!$B$10)*24,3)</f>
        <v>28.983000000000001</v>
      </c>
      <c r="B1741" s="5">
        <f>General!$B$12+Online_ANA!K1741/1000+Online_ANA!L1741/1000+Online_ANA!M1741/1000/General!$B$22-SUM($P$2:P1741)/1000/General!$B$24+SUM($Q$2:Q1741)/1000/General!$B$24</f>
        <v>1.4961796892731101</v>
      </c>
      <c r="C1741" s="5">
        <f>Online_RAW!K1741</f>
        <v>44.058999999999997</v>
      </c>
      <c r="D1741" s="5">
        <f>Online_RAW!J1741</f>
        <v>4.92</v>
      </c>
      <c r="E1741" s="5">
        <f>(1-F1741/100-G1741/100)/(1-C1741/100-D1741/100-General!$B$17/100)</f>
        <v>0.96732875223496573</v>
      </c>
      <c r="F1741" s="5">
        <f>N1741*General!$B$14/(N1741+O1741)+O1741*100/(N1741+O1741)</f>
        <v>51.039748042342865</v>
      </c>
      <c r="G1741" s="5">
        <f>N1741*General!$B$15/(N1741+O1741)</f>
        <v>2.4727399978614725E-2</v>
      </c>
      <c r="H1741" s="5">
        <f>(N1741+O1741)*(1/General!$B$20)*((F1741/100)-E1741*(C1741/100))*1000/B1741</f>
        <v>452.02797513018578</v>
      </c>
      <c r="I1741" s="5">
        <f>(N1741+O1741)*(1/General!$B$20)*((D1741/100)*E1741-(G1741/100))*1000/B1741</f>
        <v>254.16704541657529</v>
      </c>
      <c r="J1741" s="5">
        <f t="shared" si="27"/>
        <v>0.56228167149029706</v>
      </c>
      <c r="K1741" s="5">
        <f>MAX(Online_RAW!$L$2-Online_RAW!L1741,0)</f>
        <v>0</v>
      </c>
      <c r="L1741" s="5">
        <f>0.0039*(Online_RAW!M1741)</f>
        <v>113.04410000000013</v>
      </c>
      <c r="M1741" s="10">
        <f>Online_RAW!$N$2-Online_RAW!N1741</f>
        <v>428.51779230768989</v>
      </c>
      <c r="N1741" s="5">
        <f>Online_RAW!C1741*60</f>
        <v>111.2920000000002</v>
      </c>
      <c r="O1741" s="5">
        <f>MAX(0, Online_RAW!D1741*60)</f>
        <v>68.738250000000008</v>
      </c>
      <c r="P1741" s="5">
        <f>_xlfn.IFNA(VLOOKUP(A1741,Sampling!$D$7:$E$14,2,FALSE),0)</f>
        <v>0</v>
      </c>
      <c r="Q1741">
        <f>_xlfn.IFNA(VLOOKUP(A1741,Refill!$D$6:$G$8,2,FALSE),0)</f>
        <v>0</v>
      </c>
    </row>
    <row r="1742" spans="1:17" x14ac:dyDescent="0.25">
      <c r="A1742" s="5">
        <f>ROUND((Online_RAW!B1742-General!$B$10)*24,3)</f>
        <v>29</v>
      </c>
      <c r="B1742" s="5">
        <f>General!$B$12+Online_ANA!K1742/1000+Online_ANA!L1742/1000+Online_ANA!M1742/1000/General!$B$22-SUM($P$2:P1742)/1000/General!$B$24+SUM($Q$2:Q1742)/1000/General!$B$24</f>
        <v>1.4973190253805775</v>
      </c>
      <c r="C1742" s="5">
        <f>Online_RAW!K1742</f>
        <v>44.055</v>
      </c>
      <c r="D1742" s="5">
        <f>Online_RAW!J1742</f>
        <v>4.9400000000000004</v>
      </c>
      <c r="E1742" s="5">
        <f>(1-F1742/100-G1742/100)/(1-C1742/100-D1742/100-General!$B$17/100)</f>
        <v>0.96542356650883621</v>
      </c>
      <c r="F1742" s="5">
        <f>N1742*General!$B$14/(N1742+O1742)+O1742*100/(N1742+O1742)</f>
        <v>51.15163144790192</v>
      </c>
      <c r="G1742" s="5">
        <f>N1742*General!$B$15/(N1742+O1742)</f>
        <v>2.4670893208130349E-2</v>
      </c>
      <c r="H1742" s="5">
        <f>(N1742+O1742)*(1/General!$B$20)*((F1742/100)-E1742*(C1742/100))*1000/B1742</f>
        <v>462.58537163503627</v>
      </c>
      <c r="I1742" s="5">
        <f>(N1742+O1742)*(1/General!$B$20)*((D1742/100)*E1742-(G1742/100))*1000/B1742</f>
        <v>254.6139994790903</v>
      </c>
      <c r="J1742" s="5">
        <f t="shared" si="27"/>
        <v>0.55041515597248902</v>
      </c>
      <c r="K1742" s="5">
        <f>MAX(Online_RAW!$L$2-Online_RAW!L1742,0)</f>
        <v>0</v>
      </c>
      <c r="L1742" s="5">
        <f>0.0039*(Online_RAW!M1742)</f>
        <v>113.20724999999999</v>
      </c>
      <c r="M1742" s="10">
        <f>Online_RAW!$N$2-Online_RAW!N1742</f>
        <v>429.5818351648295</v>
      </c>
      <c r="N1742" s="5">
        <f>Online_RAW!C1742*60</f>
        <v>111.0832173913044</v>
      </c>
      <c r="O1742" s="5">
        <f>MAX(0, Online_RAW!D1742*60)</f>
        <v>69.020869565217595</v>
      </c>
      <c r="P1742" s="5">
        <f>_xlfn.IFNA(VLOOKUP(A1742,Sampling!$D$7:$E$14,2,FALSE),0)</f>
        <v>0</v>
      </c>
      <c r="Q1742">
        <f>_xlfn.IFNA(VLOOKUP(A1742,Refill!$D$6:$G$8,2,FALSE),0)</f>
        <v>0</v>
      </c>
    </row>
    <row r="1743" spans="1:17" x14ac:dyDescent="0.25">
      <c r="A1743" s="5">
        <f>ROUND((Online_RAW!B1743-General!$B$10)*24,3)</f>
        <v>29.016999999999999</v>
      </c>
      <c r="B1743" s="5">
        <f>General!$B$12+Online_ANA!K1743/1000+Online_ANA!L1743/1000+Online_ANA!M1743/1000/General!$B$22-SUM($P$2:P1743)/1000/General!$B$24+SUM($Q$2:Q1743)/1000/General!$B$24</f>
        <v>1.4983877635850369</v>
      </c>
      <c r="C1743" s="5">
        <f>Online_RAW!K1743</f>
        <v>44.1</v>
      </c>
      <c r="D1743" s="5">
        <f>Online_RAW!J1743</f>
        <v>4.9349999999999996</v>
      </c>
      <c r="E1743" s="5">
        <f>(1-F1743/100-G1743/100)/(1-C1743/100-D1743/100-General!$B$17/100)</f>
        <v>0.96686586298813049</v>
      </c>
      <c r="F1743" s="5">
        <f>N1743*General!$B$14/(N1743+O1743)+O1743*100/(N1743+O1743)</f>
        <v>51.117348506470172</v>
      </c>
      <c r="G1743" s="5">
        <f>N1743*General!$B$15/(N1743+O1743)</f>
        <v>2.4688207825015067E-2</v>
      </c>
      <c r="H1743" s="5">
        <f>(N1743+O1743)*(1/General!$B$20)*((F1743/100)-E1743*(C1743/100))*1000/B1743</f>
        <v>453.52394560568104</v>
      </c>
      <c r="I1743" s="5">
        <f>(N1743+O1743)*(1/General!$B$20)*((D1743/100)*E1743-(G1743/100))*1000/B1743</f>
        <v>253.90916805074798</v>
      </c>
      <c r="J1743" s="5">
        <f t="shared" si="27"/>
        <v>0.55985835039349996</v>
      </c>
      <c r="K1743" s="5">
        <f>MAX(Online_RAW!$L$2-Online_RAW!L1743,0)</f>
        <v>0</v>
      </c>
      <c r="L1743" s="5">
        <f>0.0039*(Online_RAW!M1743)</f>
        <v>113.37299999999999</v>
      </c>
      <c r="M1743" s="10">
        <f>Online_RAW!$N$2-Online_RAW!N1743</f>
        <v>430.56609230769027</v>
      </c>
      <c r="N1743" s="5">
        <f>Online_RAW!C1743*60</f>
        <v>110.87945454545459</v>
      </c>
      <c r="O1743" s="5">
        <f>MAX(0, Online_RAW!D1743*60)</f>
        <v>68.768181818181603</v>
      </c>
      <c r="P1743" s="5">
        <f>_xlfn.IFNA(VLOOKUP(A1743,Sampling!$D$7:$E$14,2,FALSE),0)</f>
        <v>0</v>
      </c>
      <c r="Q1743">
        <f>_xlfn.IFNA(VLOOKUP(A1743,Refill!$D$6:$G$8,2,FALSE),0)</f>
        <v>0</v>
      </c>
    </row>
    <row r="1744" spans="1:17" x14ac:dyDescent="0.25">
      <c r="A1744" s="5">
        <f>ROUND((Online_RAW!B1744-General!$B$10)*24,3)</f>
        <v>29.033000000000001</v>
      </c>
      <c r="B1744" s="5">
        <f>General!$B$12+Online_ANA!K1744/1000+Online_ANA!L1744/1000+Online_ANA!M1744/1000/General!$B$22-SUM($P$2:P1744)/1000/General!$B$24+SUM($Q$2:Q1744)/1000/General!$B$24</f>
        <v>1.4995518519205502</v>
      </c>
      <c r="C1744" s="5">
        <f>Online_RAW!K1744</f>
        <v>44.154285714285699</v>
      </c>
      <c r="D1744" s="5">
        <f>Online_RAW!J1744</f>
        <v>4.9459999999999997</v>
      </c>
      <c r="E1744" s="5">
        <f>(1-F1744/100-G1744/100)/(1-C1744/100-D1744/100-General!$B$17/100)</f>
        <v>0.96771680873076471</v>
      </c>
      <c r="F1744" s="5">
        <f>N1744*General!$B$14/(N1744+O1744)+O1744*100/(N1744+O1744)</f>
        <v>51.13753653343138</v>
      </c>
      <c r="G1744" s="5">
        <f>N1744*General!$B$15/(N1744+O1744)</f>
        <v>2.4678011851802344E-2</v>
      </c>
      <c r="H1744" s="5">
        <f>(N1744+O1744)*(1/General!$B$20)*((F1744/100)-E1744*(C1744/100))*1000/B1744</f>
        <v>448.92624428013465</v>
      </c>
      <c r="I1744" s="5">
        <f>(N1744+O1744)*(1/General!$B$20)*((D1744/100)*E1744-(G1744/100))*1000/B1744</f>
        <v>254.21662843766782</v>
      </c>
      <c r="J1744" s="5">
        <f t="shared" si="27"/>
        <v>0.56627704812693913</v>
      </c>
      <c r="K1744" s="5">
        <f>MAX(Online_RAW!$L$2-Online_RAW!L1744,0)</f>
        <v>0</v>
      </c>
      <c r="L1744" s="5">
        <f>0.0039*(Online_RAW!M1744)</f>
        <v>113.5368</v>
      </c>
      <c r="M1744" s="10">
        <f>Online_RAW!$N$2-Online_RAW!N1744</f>
        <v>431.65640659339988</v>
      </c>
      <c r="N1744" s="5">
        <f>Online_RAW!C1744*60</f>
        <v>110.7076363636362</v>
      </c>
      <c r="O1744" s="5">
        <f>MAX(0, Online_RAW!D1744*60)</f>
        <v>68.735727272727004</v>
      </c>
      <c r="P1744" s="5">
        <f>_xlfn.IFNA(VLOOKUP(A1744,Sampling!$D$7:$E$14,2,FALSE),0)</f>
        <v>0</v>
      </c>
      <c r="Q1744">
        <f>_xlfn.IFNA(VLOOKUP(A1744,Refill!$D$6:$G$8,2,FALSE),0)</f>
        <v>0</v>
      </c>
    </row>
    <row r="1745" spans="1:17" x14ac:dyDescent="0.25">
      <c r="A1745" s="5">
        <f>ROUND((Online_RAW!B1745-General!$B$10)*24,3)</f>
        <v>29.05</v>
      </c>
      <c r="B1745" s="5">
        <f>General!$B$12+Online_ANA!K1745/1000+Online_ANA!L1745/1000+Online_ANA!M1745/1000/General!$B$22-SUM($P$2:P1745)/1000/General!$B$24+SUM($Q$2:Q1745)/1000/General!$B$24</f>
        <v>1.5006894978291556</v>
      </c>
      <c r="C1745" s="5">
        <f>Online_RAW!K1745</f>
        <v>44.17</v>
      </c>
      <c r="D1745" s="5">
        <f>Online_RAW!J1745</f>
        <v>4.9550000000000001</v>
      </c>
      <c r="E1745" s="5">
        <f>(1-F1745/100-G1745/100)/(1-C1745/100-D1745/100-General!$B$17/100)</f>
        <v>0.96616395889848072</v>
      </c>
      <c r="F1745" s="5">
        <f>N1745*General!$B$14/(N1745+O1745)+O1745*100/(N1745+O1745)</f>
        <v>51.239833957538622</v>
      </c>
      <c r="G1745" s="5">
        <f>N1745*General!$B$15/(N1745+O1745)</f>
        <v>2.4626346486091608E-2</v>
      </c>
      <c r="H1745" s="5">
        <f>(N1745+O1745)*(1/General!$B$20)*((F1745/100)-E1745*(C1745/100))*1000/B1745</f>
        <v>458.27119823819447</v>
      </c>
      <c r="I1745" s="5">
        <f>(N1745+O1745)*(1/General!$B$20)*((D1745/100)*E1745-(G1745/100))*1000/B1745</f>
        <v>254.84829798049211</v>
      </c>
      <c r="J1745" s="5">
        <f t="shared" si="27"/>
        <v>0.5561080403050559</v>
      </c>
      <c r="K1745" s="5">
        <f>MAX(Online_RAW!$L$2-Online_RAW!L1745,0)</f>
        <v>0</v>
      </c>
      <c r="L1745" s="5">
        <f>0.0039*(Online_RAW!M1745)</f>
        <v>113.63624999999999</v>
      </c>
      <c r="M1745" s="10">
        <f>Online_RAW!$N$2-Online_RAW!N1745</f>
        <v>432.78804013377976</v>
      </c>
      <c r="N1745" s="5">
        <f>Online_RAW!C1745*60</f>
        <v>110.80956521739121</v>
      </c>
      <c r="O1745" s="5">
        <f>MAX(0, Online_RAW!D1745*60)</f>
        <v>69.17582608695659</v>
      </c>
      <c r="P1745" s="5">
        <f>_xlfn.IFNA(VLOOKUP(A1745,Sampling!$D$7:$E$14,2,FALSE),0)</f>
        <v>0</v>
      </c>
      <c r="Q1745">
        <f>_xlfn.IFNA(VLOOKUP(A1745,Refill!$D$6:$G$8,2,FALSE),0)</f>
        <v>0</v>
      </c>
    </row>
    <row r="1746" spans="1:17" x14ac:dyDescent="0.25">
      <c r="A1746" s="5">
        <f>ROUND((Online_RAW!B1746-General!$B$10)*24,3)</f>
        <v>29.067</v>
      </c>
      <c r="B1746" s="5">
        <f>General!$B$12+Online_ANA!K1746/1000+Online_ANA!L1746/1000+Online_ANA!M1746/1000/General!$B$22-SUM($P$2:P1746)/1000/General!$B$24+SUM($Q$2:Q1746)/1000/General!$B$24</f>
        <v>1.5017330530345778</v>
      </c>
      <c r="C1746" s="5">
        <f>Online_RAW!K1746</f>
        <v>44.2</v>
      </c>
      <c r="D1746" s="5">
        <f>Online_RAW!J1746</f>
        <v>4.9800000000000004</v>
      </c>
      <c r="E1746" s="5">
        <f>(1-F1746/100-G1746/100)/(1-C1746/100-D1746/100-General!$B$17/100)</f>
        <v>0.96597507520509152</v>
      </c>
      <c r="F1746" s="5">
        <f>N1746*General!$B$14/(N1746+O1746)+O1746*100/(N1746+O1746)</f>
        <v>51.302521976670612</v>
      </c>
      <c r="G1746" s="5">
        <f>N1746*General!$B$15/(N1746+O1746)</f>
        <v>2.4594685870368383E-2</v>
      </c>
      <c r="H1746" s="5">
        <f>(N1746+O1746)*(1/General!$B$20)*((F1746/100)-E1746*(C1746/100))*1000/B1746</f>
        <v>460.63413058516136</v>
      </c>
      <c r="I1746" s="5">
        <f>(N1746+O1746)*(1/General!$B$20)*((D1746/100)*E1746-(G1746/100))*1000/B1746</f>
        <v>256.15483970291712</v>
      </c>
      <c r="J1746" s="5">
        <f t="shared" si="27"/>
        <v>0.55609174981782983</v>
      </c>
      <c r="K1746" s="5">
        <f>MAX(Online_RAW!$L$2-Online_RAW!L1746,0)</f>
        <v>0</v>
      </c>
      <c r="L1746" s="5">
        <f>0.0039*(Online_RAW!M1746)</f>
        <v>113.72595</v>
      </c>
      <c r="M1746" s="10">
        <f>Online_RAW!$N$2-Online_RAW!N1746</f>
        <v>433.82774230768973</v>
      </c>
      <c r="N1746" s="5">
        <f>Online_RAW!C1746*60</f>
        <v>110.7711818181816</v>
      </c>
      <c r="O1746" s="5">
        <f>MAX(0, Online_RAW!D1746*60)</f>
        <v>69.383478260869794</v>
      </c>
      <c r="P1746" s="5">
        <f>_xlfn.IFNA(VLOOKUP(A1746,Sampling!$D$7:$E$14,2,FALSE),0)</f>
        <v>0</v>
      </c>
      <c r="Q1746">
        <f>_xlfn.IFNA(VLOOKUP(A1746,Refill!$D$6:$G$8,2,FALSE),0)</f>
        <v>0</v>
      </c>
    </row>
    <row r="1747" spans="1:17" x14ac:dyDescent="0.25">
      <c r="A1747" s="5">
        <f>ROUND((Online_RAW!B1747-General!$B$10)*24,3)</f>
        <v>29.082999999999998</v>
      </c>
      <c r="B1747" s="5">
        <f>General!$B$12+Online_ANA!K1747/1000+Online_ANA!L1747/1000+Online_ANA!M1747/1000/General!$B$22-SUM($P$2:P1747)/1000/General!$B$24+SUM($Q$2:Q1747)/1000/General!$B$24</f>
        <v>1.5030484669771194</v>
      </c>
      <c r="C1747" s="5">
        <f>Online_RAW!K1747</f>
        <v>44.23</v>
      </c>
      <c r="D1747" s="5">
        <f>Online_RAW!J1747</f>
        <v>4.9850000000000003</v>
      </c>
      <c r="E1747" s="5">
        <f>(1-F1747/100-G1747/100)/(1-C1747/100-D1747/100-General!$B$17/100)</f>
        <v>0.96670707069819251</v>
      </c>
      <c r="F1747" s="5">
        <f>N1747*General!$B$14/(N1747+O1747)+O1747*100/(N1747+O1747)</f>
        <v>51.299471901562811</v>
      </c>
      <c r="G1747" s="5">
        <f>N1747*General!$B$15/(N1747+O1747)</f>
        <v>2.4596226312342012E-2</v>
      </c>
      <c r="H1747" s="5">
        <f>(N1747+O1747)*(1/General!$B$20)*((F1747/100)-E1747*(C1747/100))*1000/B1747</f>
        <v>457.12152737540663</v>
      </c>
      <c r="I1747" s="5">
        <f>(N1747+O1747)*(1/General!$B$20)*((D1747/100)*E1747-(G1747/100))*1000/B1747</f>
        <v>256.57180978241593</v>
      </c>
      <c r="J1747" s="5">
        <f t="shared" si="27"/>
        <v>0.56127702244858135</v>
      </c>
      <c r="K1747" s="5">
        <f>MAX(Online_RAW!$L$2-Online_RAW!L1747,0)</f>
        <v>0</v>
      </c>
      <c r="L1747" s="5">
        <f>0.0039*(Online_RAW!M1747)</f>
        <v>114.05647499999999</v>
      </c>
      <c r="M1747" s="10">
        <f>Online_RAW!$N$2-Online_RAW!N1747</f>
        <v>434.90127125506024</v>
      </c>
      <c r="N1747" s="5">
        <f>Online_RAW!C1747*60</f>
        <v>110.85927272727301</v>
      </c>
      <c r="O1747" s="5">
        <f>MAX(0, Online_RAW!D1747*60)</f>
        <v>69.427363636363808</v>
      </c>
      <c r="P1747" s="5">
        <f>_xlfn.IFNA(VLOOKUP(A1747,Sampling!$D$7:$E$14,2,FALSE),0)</f>
        <v>0</v>
      </c>
      <c r="Q1747">
        <f>_xlfn.IFNA(VLOOKUP(A1747,Refill!$D$6:$G$8,2,FALSE),0)</f>
        <v>0</v>
      </c>
    </row>
    <row r="1748" spans="1:17" x14ac:dyDescent="0.25">
      <c r="A1748" s="5">
        <f>ROUND((Online_RAW!B1748-General!$B$10)*24,3)</f>
        <v>29.1</v>
      </c>
      <c r="B1748" s="5">
        <f>General!$B$12+Online_ANA!K1748/1000+Online_ANA!L1748/1000+Online_ANA!M1748/1000/General!$B$22-SUM($P$2:P1748)/1000/General!$B$24+SUM($Q$2:Q1748)/1000/General!$B$24</f>
        <v>1.5040373583907523</v>
      </c>
      <c r="C1748" s="5">
        <f>Online_RAW!K1748</f>
        <v>44.234285714285697</v>
      </c>
      <c r="D1748" s="5">
        <f>Online_RAW!J1748</f>
        <v>4.9980000000000002</v>
      </c>
      <c r="E1748" s="5">
        <f>(1-F1748/100-G1748/100)/(1-C1748/100-D1748/100-General!$B$17/100)</f>
        <v>0.97337988322058766</v>
      </c>
      <c r="F1748" s="5">
        <f>N1748*General!$B$14/(N1748+O1748)+O1748*100/(N1748+O1748)</f>
        <v>50.980144682441598</v>
      </c>
      <c r="G1748" s="5">
        <f>N1748*General!$B$15/(N1748+O1748)</f>
        <v>2.4757502685635552E-2</v>
      </c>
      <c r="H1748" s="5">
        <f>(N1748+O1748)*(1/General!$B$20)*((F1748/100)-E1748*(C1748/100))*1000/B1748</f>
        <v>421.86496142790583</v>
      </c>
      <c r="I1748" s="5">
        <f>(N1748+O1748)*(1/General!$B$20)*((D1748/100)*E1748-(G1748/100))*1000/B1748</f>
        <v>257.70675274965606</v>
      </c>
      <c r="J1748" s="5">
        <f t="shared" si="27"/>
        <v>0.61087498681422636</v>
      </c>
      <c r="K1748" s="5">
        <f>MAX(Online_RAW!$L$2-Online_RAW!L1748,0)</f>
        <v>0</v>
      </c>
      <c r="L1748" s="5">
        <f>0.0039*(Online_RAW!M1748)</f>
        <v>114.05647499999999</v>
      </c>
      <c r="M1748" s="10">
        <f>Online_RAW!$N$2-Online_RAW!N1748</f>
        <v>435.97916289592013</v>
      </c>
      <c r="N1748" s="5">
        <f>Online_RAW!C1748*60</f>
        <v>111.09327272727299</v>
      </c>
      <c r="O1748" s="5">
        <f>MAX(0, Online_RAW!D1748*60)</f>
        <v>68.397000000000006</v>
      </c>
      <c r="P1748" s="5">
        <f>_xlfn.IFNA(VLOOKUP(A1748,Sampling!$D$7:$E$14,2,FALSE),0)</f>
        <v>0</v>
      </c>
      <c r="Q1748">
        <f>_xlfn.IFNA(VLOOKUP(A1748,Refill!$D$6:$G$8,2,FALSE),0)</f>
        <v>0</v>
      </c>
    </row>
    <row r="1749" spans="1:17" x14ac:dyDescent="0.25">
      <c r="A1749" s="5">
        <f>ROUND((Online_RAW!B1749-General!$B$10)*24,3)</f>
        <v>29.117000000000001</v>
      </c>
      <c r="B1749" s="5">
        <f>General!$B$12+Online_ANA!K1749/1000+Online_ANA!L1749/1000+Online_ANA!M1749/1000/General!$B$22-SUM($P$2:P1749)/1000/General!$B$24+SUM($Q$2:Q1749)/1000/General!$B$24</f>
        <v>1.5052621986003298</v>
      </c>
      <c r="C1749" s="5">
        <f>Online_RAW!K1749</f>
        <v>44.185000000000002</v>
      </c>
      <c r="D1749" s="5">
        <f>Online_RAW!J1749</f>
        <v>4.984</v>
      </c>
      <c r="E1749" s="5">
        <f>(1-F1749/100-G1749/100)/(1-C1749/100-D1749/100-General!$B$17/100)</f>
        <v>0.9712539497387993</v>
      </c>
      <c r="F1749" s="5">
        <f>N1749*General!$B$14/(N1749+O1749)+O1749*100/(N1749+O1749)</f>
        <v>51.025710103848311</v>
      </c>
      <c r="G1749" s="5">
        <f>N1749*General!$B$15/(N1749+O1749)</f>
        <v>2.4734489846541263E-2</v>
      </c>
      <c r="H1749" s="5">
        <f>(N1749+O1749)*(1/General!$B$20)*((F1749/100)-E1749*(C1749/100))*1000/B1749</f>
        <v>432.32614767612216</v>
      </c>
      <c r="I1749" s="5">
        <f>(N1749+O1749)*(1/General!$B$20)*((D1749/100)*E1749-(G1749/100))*1000/B1749</f>
        <v>256.70300122031904</v>
      </c>
      <c r="J1749" s="5">
        <f t="shared" si="27"/>
        <v>0.59377162959069618</v>
      </c>
      <c r="K1749" s="5">
        <f>MAX(Online_RAW!$L$2-Online_RAW!L1749,0)</f>
        <v>0</v>
      </c>
      <c r="L1749" s="5">
        <f>0.0039*(Online_RAW!M1749)</f>
        <v>114.31874999999999</v>
      </c>
      <c r="M1749" s="10">
        <f>Online_RAW!$N$2-Online_RAW!N1749</f>
        <v>437.02835897435943</v>
      </c>
      <c r="N1749" s="5">
        <f>Online_RAW!C1749*60</f>
        <v>111.2037391304346</v>
      </c>
      <c r="O1749" s="5">
        <f>MAX(0, Online_RAW!D1749*60)</f>
        <v>68.632173913043403</v>
      </c>
      <c r="P1749" s="5">
        <f>_xlfn.IFNA(VLOOKUP(A1749,Sampling!$D$7:$E$14,2,FALSE),0)</f>
        <v>0</v>
      </c>
      <c r="Q1749">
        <f>_xlfn.IFNA(VLOOKUP(A1749,Refill!$D$6:$G$8,2,FALSE),0)</f>
        <v>0</v>
      </c>
    </row>
    <row r="1750" spans="1:17" x14ac:dyDescent="0.25">
      <c r="A1750" s="5">
        <f>ROUND((Online_RAW!B1750-General!$B$10)*24,3)</f>
        <v>29.132999999999999</v>
      </c>
      <c r="B1750" s="5">
        <f>General!$B$12+Online_ANA!K1750/1000+Online_ANA!L1750/1000+Online_ANA!M1750/1000/General!$B$22-SUM($P$2:P1750)/1000/General!$B$24+SUM($Q$2:Q1750)/1000/General!$B$24</f>
        <v>1.5063180087576049</v>
      </c>
      <c r="C1750" s="5">
        <f>Online_RAW!K1750</f>
        <v>44.095454545454501</v>
      </c>
      <c r="D1750" s="5">
        <f>Online_RAW!J1750</f>
        <v>5.01</v>
      </c>
      <c r="E1750" s="5">
        <f>(1-F1750/100-G1750/100)/(1-C1750/100-D1750/100-General!$B$17/100)</f>
        <v>0.96487122730003538</v>
      </c>
      <c r="F1750" s="5">
        <f>N1750*General!$B$14/(N1750+O1750)+O1750*100/(N1750+O1750)</f>
        <v>51.286206896551775</v>
      </c>
      <c r="G1750" s="5">
        <f>N1750*General!$B$15/(N1750+O1750)</f>
        <v>2.4602925809822325E-2</v>
      </c>
      <c r="H1750" s="5">
        <f>(N1750+O1750)*(1/General!$B$20)*((F1750/100)-E1750*(C1750/100))*1000/B1750</f>
        <v>465.29875811658593</v>
      </c>
      <c r="I1750" s="5">
        <f>(N1750+O1750)*(1/General!$B$20)*((D1750/100)*E1750-(G1750/100))*1000/B1750</f>
        <v>256.0488828568092</v>
      </c>
      <c r="J1750" s="5">
        <f t="shared" si="27"/>
        <v>0.55028920320619734</v>
      </c>
      <c r="K1750" s="5">
        <f>MAX(Online_RAW!$L$2-Online_RAW!L1750,0)</f>
        <v>0</v>
      </c>
      <c r="L1750" s="5">
        <f>0.0039*(Online_RAW!M1750)</f>
        <v>114.43379999999999</v>
      </c>
      <c r="M1750" s="10">
        <f>Online_RAW!$N$2-Online_RAW!N1750</f>
        <v>438.05378754578942</v>
      </c>
      <c r="N1750" s="5">
        <f>Online_RAW!C1750*60</f>
        <v>110.55913043478239</v>
      </c>
      <c r="O1750" s="5">
        <f>MAX(0, Online_RAW!D1750*60)</f>
        <v>69.19043478260879</v>
      </c>
      <c r="P1750" s="5">
        <f>_xlfn.IFNA(VLOOKUP(A1750,Sampling!$D$7:$E$14,2,FALSE),0)</f>
        <v>0</v>
      </c>
      <c r="Q1750">
        <f>_xlfn.IFNA(VLOOKUP(A1750,Refill!$D$6:$G$8,2,FALSE),0)</f>
        <v>0</v>
      </c>
    </row>
    <row r="1751" spans="1:17" x14ac:dyDescent="0.25">
      <c r="A1751" s="5">
        <f>ROUND((Online_RAW!B1751-General!$B$10)*24,3)</f>
        <v>29.15</v>
      </c>
      <c r="B1751" s="5">
        <f>General!$B$12+Online_ANA!K1751/1000+Online_ANA!L1751/1000+Online_ANA!M1751/1000/General!$B$22-SUM($P$2:P1751)/1000/General!$B$24+SUM($Q$2:Q1751)/1000/General!$B$24</f>
        <v>1.5074317437274773</v>
      </c>
      <c r="C1751" s="5">
        <f>Online_RAW!K1751</f>
        <v>44.0966666666667</v>
      </c>
      <c r="D1751" s="5">
        <f>Online_RAW!J1751</f>
        <v>5.03</v>
      </c>
      <c r="E1751" s="5">
        <f>(1-F1751/100-G1751/100)/(1-C1751/100-D1751/100-General!$B$17/100)</f>
        <v>0.9590197335175753</v>
      </c>
      <c r="F1751" s="5">
        <f>N1751*General!$B$14/(N1751+O1751)+O1751*100/(N1751+O1751)</f>
        <v>51.60198644394417</v>
      </c>
      <c r="G1751" s="5">
        <f>N1751*General!$B$15/(N1751+O1751)</f>
        <v>2.4443441189927188E-2</v>
      </c>
      <c r="H1751" s="5">
        <f>(N1751+O1751)*(1/General!$B$20)*((F1751/100)-E1751*(C1751/100))*1000/B1751</f>
        <v>496.16531028242179</v>
      </c>
      <c r="I1751" s="5">
        <f>(N1751+O1751)*(1/General!$B$20)*((D1751/100)*E1751-(G1751/100))*1000/B1751</f>
        <v>255.71338155958617</v>
      </c>
      <c r="J1751" s="5">
        <f t="shared" si="27"/>
        <v>0.5153794033162693</v>
      </c>
      <c r="K1751" s="5">
        <f>MAX(Online_RAW!$L$2-Online_RAW!L1751,0)</f>
        <v>0</v>
      </c>
      <c r="L1751" s="5">
        <f>0.0039*(Online_RAW!M1751)</f>
        <v>114.577125</v>
      </c>
      <c r="M1751" s="10">
        <f>Online_RAW!$N$2-Online_RAW!N1751</f>
        <v>439.11153441295028</v>
      </c>
      <c r="N1751" s="5">
        <f>Online_RAW!C1751*60</f>
        <v>110.00781818181841</v>
      </c>
      <c r="O1751" s="5">
        <f>MAX(0, Online_RAW!D1751*60)</f>
        <v>70.012363636363801</v>
      </c>
      <c r="P1751" s="5">
        <f>_xlfn.IFNA(VLOOKUP(A1751,Sampling!$D$7:$E$14,2,FALSE),0)</f>
        <v>0</v>
      </c>
      <c r="Q1751">
        <f>_xlfn.IFNA(VLOOKUP(A1751,Refill!$D$6:$G$8,2,FALSE),0)</f>
        <v>0</v>
      </c>
    </row>
    <row r="1752" spans="1:17" x14ac:dyDescent="0.25">
      <c r="A1752" s="5">
        <f>ROUND((Online_RAW!B1752-General!$B$10)*24,3)</f>
        <v>29.167000000000002</v>
      </c>
      <c r="B1752" s="5">
        <f>General!$B$12+Online_ANA!K1752/1000+Online_ANA!L1752/1000+Online_ANA!M1752/1000/General!$B$22-SUM($P$2:P1752)/1000/General!$B$24+SUM($Q$2:Q1752)/1000/General!$B$24</f>
        <v>1.5085884723006326</v>
      </c>
      <c r="C1752" s="5">
        <f>Online_RAW!K1752</f>
        <v>44.252222222222201</v>
      </c>
      <c r="D1752" s="5">
        <f>Online_RAW!J1752</f>
        <v>5.0579999999999998</v>
      </c>
      <c r="E1752" s="5">
        <f>(1-F1752/100-G1752/100)/(1-C1752/100-D1752/100-General!$B$17/100)</f>
        <v>0.96337237320576252</v>
      </c>
      <c r="F1752" s="5">
        <f>N1752*General!$B$14/(N1752+O1752)+O1752*100/(N1752+O1752)</f>
        <v>51.559247273649426</v>
      </c>
      <c r="G1752" s="5">
        <f>N1752*General!$B$15/(N1752+O1752)</f>
        <v>2.4465026629469984E-2</v>
      </c>
      <c r="H1752" s="5">
        <f>(N1752+O1752)*(1/General!$B$20)*((F1752/100)-E1752*(C1752/100))*1000/B1752</f>
        <v>475.27654253577236</v>
      </c>
      <c r="I1752" s="5">
        <f>(N1752+O1752)*(1/General!$B$20)*((D1752/100)*E1752-(G1752/100))*1000/B1752</f>
        <v>258.09827605784858</v>
      </c>
      <c r="J1752" s="5">
        <f t="shared" si="27"/>
        <v>0.54304863160466721</v>
      </c>
      <c r="K1752" s="5">
        <f>MAX(Online_RAW!$L$2-Online_RAW!L1752,0)</f>
        <v>0</v>
      </c>
      <c r="L1752" s="5">
        <f>0.0039*(Online_RAW!M1752)</f>
        <v>114.72824999999999</v>
      </c>
      <c r="M1752" s="10">
        <f>Online_RAW!$N$2-Online_RAW!N1752</f>
        <v>440.20764230768964</v>
      </c>
      <c r="N1752" s="5">
        <f>Online_RAW!C1752*60</f>
        <v>110.09660869565221</v>
      </c>
      <c r="O1752" s="5">
        <f>MAX(0, Online_RAW!D1752*60)</f>
        <v>69.909913043477999</v>
      </c>
      <c r="P1752" s="5">
        <f>_xlfn.IFNA(VLOOKUP(A1752,Sampling!$D$7:$E$14,2,FALSE),0)</f>
        <v>0</v>
      </c>
      <c r="Q1752">
        <f>_xlfn.IFNA(VLOOKUP(A1752,Refill!$D$6:$G$8,2,FALSE),0)</f>
        <v>0</v>
      </c>
    </row>
    <row r="1753" spans="1:17" x14ac:dyDescent="0.25">
      <c r="A1753" s="5">
        <f>ROUND((Online_RAW!B1753-General!$B$10)*24,3)</f>
        <v>29.183</v>
      </c>
      <c r="B1753" s="5">
        <f>General!$B$12+Online_ANA!K1753/1000+Online_ANA!L1753/1000+Online_ANA!M1753/1000/General!$B$22-SUM($P$2:P1753)/1000/General!$B$24+SUM($Q$2:Q1753)/1000/General!$B$24</f>
        <v>1.5097371017001284</v>
      </c>
      <c r="C1753" s="5">
        <f>Online_RAW!K1753</f>
        <v>44.344999999999999</v>
      </c>
      <c r="D1753" s="5">
        <f>Online_RAW!J1753</f>
        <v>5.0750000000000002</v>
      </c>
      <c r="E1753" s="5">
        <f>(1-F1753/100-G1753/100)/(1-C1753/100-D1753/100-General!$B$17/100)</f>
        <v>0.96716043635231708</v>
      </c>
      <c r="F1753" s="5">
        <f>N1753*General!$B$14/(N1753+O1753)+O1753*100/(N1753+O1753)</f>
        <v>51.475000434875838</v>
      </c>
      <c r="G1753" s="5">
        <f>N1753*General!$B$15/(N1753+O1753)</f>
        <v>2.4507575537941501E-2</v>
      </c>
      <c r="H1753" s="5">
        <f>(N1753+O1753)*(1/General!$B$20)*((F1753/100)-E1753*(C1753/100))*1000/B1753</f>
        <v>456.62872947472607</v>
      </c>
      <c r="I1753" s="5">
        <f>(N1753+O1753)*(1/General!$B$20)*((D1753/100)*E1753-(G1753/100))*1000/B1753</f>
        <v>259.72833447424892</v>
      </c>
      <c r="J1753" s="5">
        <f t="shared" si="27"/>
        <v>0.56879542987367948</v>
      </c>
      <c r="K1753" s="5">
        <f>MAX(Online_RAW!$L$2-Online_RAW!L1753,0)</f>
        <v>0</v>
      </c>
      <c r="L1753" s="5">
        <f>0.0039*(Online_RAW!M1753)</f>
        <v>114.89660000000012</v>
      </c>
      <c r="M1753" s="10">
        <f>Online_RAW!$N$2-Online_RAW!N1753</f>
        <v>441.27614685313984</v>
      </c>
      <c r="N1753" s="5">
        <f>Online_RAW!C1753*60</f>
        <v>110.2604347826088</v>
      </c>
      <c r="O1753" s="5">
        <f>MAX(0, Online_RAW!D1753*60)</f>
        <v>69.700956521739002</v>
      </c>
      <c r="P1753" s="5">
        <f>_xlfn.IFNA(VLOOKUP(A1753,Sampling!$D$7:$E$14,2,FALSE),0)</f>
        <v>0</v>
      </c>
      <c r="Q1753">
        <f>_xlfn.IFNA(VLOOKUP(A1753,Refill!$D$6:$G$8,2,FALSE),0)</f>
        <v>0</v>
      </c>
    </row>
    <row r="1754" spans="1:17" x14ac:dyDescent="0.25">
      <c r="A1754" s="5">
        <f>ROUND((Online_RAW!B1754-General!$B$10)*24,3)</f>
        <v>29.2</v>
      </c>
      <c r="B1754" s="5">
        <f>General!$B$12+Online_ANA!K1754/1000+Online_ANA!L1754/1000+Online_ANA!M1754/1000/General!$B$22-SUM($P$2:P1754)/1000/General!$B$24+SUM($Q$2:Q1754)/1000/General!$B$24</f>
        <v>1.5109500163373304</v>
      </c>
      <c r="C1754" s="5">
        <f>Online_RAW!K1754</f>
        <v>44.354999999999997</v>
      </c>
      <c r="D1754" s="5">
        <f>Online_RAW!J1754</f>
        <v>5.0599999999999996</v>
      </c>
      <c r="E1754" s="5">
        <f>(1-F1754/100-G1754/100)/(1-C1754/100-D1754/100-General!$B$17/100)</f>
        <v>0.96275362415317078</v>
      </c>
      <c r="F1754" s="5">
        <f>N1754*General!$B$14/(N1754+O1754)+O1754*100/(N1754+O1754)</f>
        <v>51.691285669014611</v>
      </c>
      <c r="G1754" s="5">
        <f>N1754*General!$B$15/(N1754+O1754)</f>
        <v>2.4398340571204744E-2</v>
      </c>
      <c r="H1754" s="5">
        <f>(N1754+O1754)*(1/General!$B$20)*((F1754/100)-E1754*(C1754/100))*1000/B1754</f>
        <v>479.3405969943359</v>
      </c>
      <c r="I1754" s="5">
        <f>(N1754+O1754)*(1/General!$B$20)*((D1754/100)*E1754-(G1754/100))*1000/B1754</f>
        <v>258.49337501947372</v>
      </c>
      <c r="J1754" s="5">
        <f t="shared" si="27"/>
        <v>0.53926868836133279</v>
      </c>
      <c r="K1754" s="5">
        <f>MAX(Online_RAW!$L$2-Online_RAW!L1754,0)</f>
        <v>0</v>
      </c>
      <c r="L1754" s="5">
        <f>0.0039*(Online_RAW!M1754)</f>
        <v>115.05194999999999</v>
      </c>
      <c r="M1754" s="10">
        <f>Online_RAW!$N$2-Online_RAW!N1754</f>
        <v>442.42889230769015</v>
      </c>
      <c r="N1754" s="5">
        <f>Online_RAW!C1754*60</f>
        <v>110.1625714285716</v>
      </c>
      <c r="O1754" s="5">
        <f>MAX(0, Online_RAW!D1754*60)</f>
        <v>70.444090909090804</v>
      </c>
      <c r="P1754" s="5">
        <f>_xlfn.IFNA(VLOOKUP(A1754,Sampling!$D$7:$E$14,2,FALSE),0)</f>
        <v>0</v>
      </c>
      <c r="Q1754">
        <f>_xlfn.IFNA(VLOOKUP(A1754,Refill!$D$6:$G$8,2,FALSE),0)</f>
        <v>0</v>
      </c>
    </row>
    <row r="1755" spans="1:17" x14ac:dyDescent="0.25">
      <c r="A1755" s="5">
        <f>ROUND((Online_RAW!B1755-General!$B$10)*24,3)</f>
        <v>29.216999999999999</v>
      </c>
      <c r="B1755" s="5">
        <f>General!$B$12+Online_ANA!K1755/1000+Online_ANA!L1755/1000+Online_ANA!M1755/1000/General!$B$22-SUM($P$2:P1755)/1000/General!$B$24+SUM($Q$2:Q1755)/1000/General!$B$24</f>
        <v>1.512002285436578</v>
      </c>
      <c r="C1755" s="5">
        <f>Online_RAW!K1755</f>
        <v>44.325000000000003</v>
      </c>
      <c r="D1755" s="5">
        <f>Online_RAW!J1755</f>
        <v>5.0750000000000002</v>
      </c>
      <c r="E1755" s="5">
        <f>(1-F1755/100-G1755/100)/(1-C1755/100-D1755/100-General!$B$17/100)</f>
        <v>0.96893482489130045</v>
      </c>
      <c r="F1755" s="5">
        <f>N1755*General!$B$14/(N1755+O1755)+O1755*100/(N1755+O1755)</f>
        <v>51.366586175671543</v>
      </c>
      <c r="G1755" s="5">
        <f>N1755*General!$B$15/(N1755+O1755)</f>
        <v>2.4562330214307301E-2</v>
      </c>
      <c r="H1755" s="5">
        <f>(N1755+O1755)*(1/General!$B$20)*((F1755/100)-E1755*(C1755/100))*1000/B1755</f>
        <v>446.55367604616822</v>
      </c>
      <c r="I1755" s="5">
        <f>(N1755+O1755)*(1/General!$B$20)*((D1755/100)*E1755-(G1755/100))*1000/B1755</f>
        <v>259.5327853465858</v>
      </c>
      <c r="J1755" s="5">
        <f t="shared" si="27"/>
        <v>0.5811905696186751</v>
      </c>
      <c r="K1755" s="5">
        <f>MAX(Online_RAW!$L$2-Online_RAW!L1755,0)</f>
        <v>0</v>
      </c>
      <c r="L1755" s="5">
        <f>0.0039*(Online_RAW!M1755)</f>
        <v>115.18130000000012</v>
      </c>
      <c r="M1755" s="10">
        <f>Online_RAW!$N$2-Online_RAW!N1755</f>
        <v>443.43487412587001</v>
      </c>
      <c r="N1755" s="5">
        <f>Online_RAW!C1755*60</f>
        <v>110.38695652173899</v>
      </c>
      <c r="O1755" s="5">
        <f>MAX(0, Online_RAW!D1755*60)</f>
        <v>69.379304347825794</v>
      </c>
      <c r="P1755" s="5">
        <f>_xlfn.IFNA(VLOOKUP(A1755,Sampling!$D$7:$E$14,2,FALSE),0)</f>
        <v>0</v>
      </c>
      <c r="Q1755">
        <f>_xlfn.IFNA(VLOOKUP(A1755,Refill!$D$6:$G$8,2,FALSE),0)</f>
        <v>0</v>
      </c>
    </row>
    <row r="1756" spans="1:17" x14ac:dyDescent="0.25">
      <c r="A1756" s="5">
        <f>ROUND((Online_RAW!B1756-General!$B$10)*24,3)</f>
        <v>29.233000000000001</v>
      </c>
      <c r="B1756" s="5">
        <f>General!$B$12+Online_ANA!K1756/1000+Online_ANA!L1756/1000+Online_ANA!M1756/1000/General!$B$22-SUM($P$2:P1756)/1000/General!$B$24+SUM($Q$2:Q1756)/1000/General!$B$24</f>
        <v>1.5131711498235687</v>
      </c>
      <c r="C1756" s="5">
        <f>Online_RAW!K1756</f>
        <v>44.277500000000003</v>
      </c>
      <c r="D1756" s="5">
        <f>Online_RAW!J1756</f>
        <v>5.06666666666667</v>
      </c>
      <c r="E1756" s="5">
        <f>(1-F1756/100-G1756/100)/(1-C1756/100-D1756/100-General!$B$17/100)</f>
        <v>0.96039012711882854</v>
      </c>
      <c r="F1756" s="5">
        <f>N1756*General!$B$14/(N1756+O1756)+O1756*100/(N1756+O1756)</f>
        <v>51.741818387081352</v>
      </c>
      <c r="G1756" s="5">
        <f>N1756*General!$B$15/(N1756+O1756)</f>
        <v>2.4372818996423566E-2</v>
      </c>
      <c r="H1756" s="5">
        <f>(N1756+O1756)*(1/General!$B$20)*((F1756/100)-E1756*(C1756/100))*1000/B1756</f>
        <v>489.86945160333823</v>
      </c>
      <c r="I1756" s="5">
        <f>(N1756+O1756)*(1/General!$B$20)*((D1756/100)*E1756-(G1756/100))*1000/B1756</f>
        <v>257.29188797480896</v>
      </c>
      <c r="J1756" s="5">
        <f t="shared" si="27"/>
        <v>0.52522541900233821</v>
      </c>
      <c r="K1756" s="5">
        <f>MAX(Online_RAW!$L$2-Online_RAW!L1756,0)</f>
        <v>0</v>
      </c>
      <c r="L1756" s="5">
        <f>0.0039*(Online_RAW!M1756)</f>
        <v>115.28789999999999</v>
      </c>
      <c r="M1756" s="10">
        <f>Online_RAW!$N$2-Online_RAW!N1756</f>
        <v>444.59274230769006</v>
      </c>
      <c r="N1756" s="5">
        <f>Online_RAW!C1756*60</f>
        <v>109.8221739130434</v>
      </c>
      <c r="O1756" s="5">
        <f>MAX(0, Online_RAW!D1756*60)</f>
        <v>70.414956521739001</v>
      </c>
      <c r="P1756" s="5">
        <f>_xlfn.IFNA(VLOOKUP(A1756,Sampling!$D$7:$E$14,2,FALSE),0)</f>
        <v>0</v>
      </c>
      <c r="Q1756">
        <f>_xlfn.IFNA(VLOOKUP(A1756,Refill!$D$6:$G$8,2,FALSE),0)</f>
        <v>0</v>
      </c>
    </row>
    <row r="1757" spans="1:17" x14ac:dyDescent="0.25">
      <c r="A1757" s="5">
        <f>ROUND((Online_RAW!B1757-General!$B$10)*24,3)</f>
        <v>29.25</v>
      </c>
      <c r="B1757" s="5">
        <f>General!$B$12+Online_ANA!K1757/1000+Online_ANA!L1757/1000+Online_ANA!M1757/1000/General!$B$22-SUM($P$2:P1757)/1000/General!$B$24+SUM($Q$2:Q1757)/1000/General!$B$24</f>
        <v>1.5141882261997153</v>
      </c>
      <c r="C1757" s="5">
        <f>Online_RAW!K1757</f>
        <v>44.360909090909097</v>
      </c>
      <c r="D1757" s="5">
        <f>Online_RAW!J1757</f>
        <v>5.0774999999999997</v>
      </c>
      <c r="E1757" s="5">
        <f>(1-F1757/100-G1757/100)/(1-C1757/100-D1757/100-General!$B$17/100)</f>
        <v>0.96554976251013924</v>
      </c>
      <c r="F1757" s="5">
        <f>N1757*General!$B$14/(N1757+O1757)+O1757*100/(N1757+O1757)</f>
        <v>51.573596080767551</v>
      </c>
      <c r="G1757" s="5">
        <f>N1757*General!$B$15/(N1757+O1757)</f>
        <v>2.4457779757188106E-2</v>
      </c>
      <c r="H1757" s="5">
        <f>(N1757+O1757)*(1/General!$B$20)*((F1757/100)-E1757*(C1757/100))*1000/B1757</f>
        <v>464.63748465616618</v>
      </c>
      <c r="I1757" s="5">
        <f>(N1757+O1757)*(1/General!$B$20)*((D1757/100)*E1757-(G1757/100))*1000/B1757</f>
        <v>259.30395477147727</v>
      </c>
      <c r="J1757" s="5">
        <f t="shared" si="27"/>
        <v>0.55807799270298508</v>
      </c>
      <c r="K1757" s="5">
        <f>MAX(Online_RAW!$L$2-Online_RAW!L1757,0)</f>
        <v>0</v>
      </c>
      <c r="L1757" s="5">
        <f>0.0039*(Online_RAW!M1757)</f>
        <v>115.38832499999999</v>
      </c>
      <c r="M1757" s="10">
        <f>Online_RAW!$N$2-Online_RAW!N1757</f>
        <v>445.5918923076897</v>
      </c>
      <c r="N1757" s="5">
        <f>Online_RAW!C1757*60</f>
        <v>110.3094782608698</v>
      </c>
      <c r="O1757" s="5">
        <f>MAX(0, Online_RAW!D1757*60)</f>
        <v>70.098521739130206</v>
      </c>
      <c r="P1757" s="5">
        <f>_xlfn.IFNA(VLOOKUP(A1757,Sampling!$D$7:$E$14,2,FALSE),0)</f>
        <v>0</v>
      </c>
      <c r="Q1757">
        <f>_xlfn.IFNA(VLOOKUP(A1757,Refill!$D$6:$G$8,2,FALSE),0)</f>
        <v>0</v>
      </c>
    </row>
    <row r="1758" spans="1:17" x14ac:dyDescent="0.25">
      <c r="A1758" s="5">
        <f>ROUND((Online_RAW!B1758-General!$B$10)*24,3)</f>
        <v>29.266999999999999</v>
      </c>
      <c r="B1758" s="5">
        <f>General!$B$12+Online_ANA!K1758/1000+Online_ANA!L1758/1000+Online_ANA!M1758/1000/General!$B$22-SUM($P$2:P1758)/1000/General!$B$24+SUM($Q$2:Q1758)/1000/General!$B$24</f>
        <v>1.5153509308472288</v>
      </c>
      <c r="C1758" s="5">
        <f>Online_RAW!K1758</f>
        <v>44.423749999999998</v>
      </c>
      <c r="D1758" s="5">
        <f>Online_RAW!J1758</f>
        <v>5.0833333333333304</v>
      </c>
      <c r="E1758" s="5">
        <f>(1-F1758/100-G1758/100)/(1-C1758/100-D1758/100-General!$B$17/100)</f>
        <v>0.9669670641927921</v>
      </c>
      <c r="F1758" s="5">
        <f>N1758*General!$B$14/(N1758+O1758)+O1758*100/(N1758+O1758)</f>
        <v>51.568951693362671</v>
      </c>
      <c r="G1758" s="5">
        <f>N1758*General!$B$15/(N1758+O1758)</f>
        <v>2.4460125407392588E-2</v>
      </c>
      <c r="H1758" s="5">
        <f>(N1758+O1758)*(1/General!$B$20)*((F1758/100)-E1758*(C1758/100))*1000/B1758</f>
        <v>457.48653243362821</v>
      </c>
      <c r="I1758" s="5">
        <f>(N1758+O1758)*(1/General!$B$20)*((D1758/100)*E1758-(G1758/100))*1000/B1758</f>
        <v>259.79771291279076</v>
      </c>
      <c r="J1758" s="5">
        <f t="shared" si="27"/>
        <v>0.5678805702340145</v>
      </c>
      <c r="K1758" s="5">
        <f>MAX(Online_RAW!$L$2-Online_RAW!L1758,0)</f>
        <v>0</v>
      </c>
      <c r="L1758" s="5">
        <f>0.0039*(Online_RAW!M1758)</f>
        <v>115.55439999999986</v>
      </c>
      <c r="M1758" s="10">
        <f>Online_RAW!$N$2-Online_RAW!N1758</f>
        <v>446.67821862347955</v>
      </c>
      <c r="N1758" s="5">
        <f>Online_RAW!C1758*60</f>
        <v>110.324727272727</v>
      </c>
      <c r="O1758" s="5">
        <f>MAX(0, Online_RAW!D1758*60)</f>
        <v>70.090909090909193</v>
      </c>
      <c r="P1758" s="5">
        <f>_xlfn.IFNA(VLOOKUP(A1758,Sampling!$D$7:$E$14,2,FALSE),0)</f>
        <v>0</v>
      </c>
      <c r="Q1758">
        <f>_xlfn.IFNA(VLOOKUP(A1758,Refill!$D$6:$G$8,2,FALSE),0)</f>
        <v>0</v>
      </c>
    </row>
    <row r="1759" spans="1:17" x14ac:dyDescent="0.25">
      <c r="A1759" s="5">
        <f>ROUND((Online_RAW!B1759-General!$B$10)*24,3)</f>
        <v>29.283000000000001</v>
      </c>
      <c r="B1759" s="5">
        <f>General!$B$12+Online_ANA!K1759/1000+Online_ANA!L1759/1000+Online_ANA!M1759/1000/General!$B$22-SUM($P$2:P1759)/1000/General!$B$24+SUM($Q$2:Q1759)/1000/General!$B$24</f>
        <v>1.5164791124600914</v>
      </c>
      <c r="C1759" s="5">
        <f>Online_RAW!K1759</f>
        <v>44.317999999999998</v>
      </c>
      <c r="D1759" s="5">
        <f>Online_RAW!J1759</f>
        <v>5.1116666666666699</v>
      </c>
      <c r="E1759" s="5">
        <f>(1-F1759/100-G1759/100)/(1-C1759/100-D1759/100-General!$B$17/100)</f>
        <v>0.96673281091641661</v>
      </c>
      <c r="F1759" s="5">
        <f>N1759*General!$B$14/(N1759+O1759)+O1759*100/(N1759+O1759)</f>
        <v>51.505805341059279</v>
      </c>
      <c r="G1759" s="5">
        <f>N1759*General!$B$15/(N1759+O1759)</f>
        <v>2.4492017504515511E-2</v>
      </c>
      <c r="H1759" s="5">
        <f>(N1759+O1759)*(1/General!$B$20)*((F1759/100)-E1759*(C1759/100))*1000/B1759</f>
        <v>458.67501511358779</v>
      </c>
      <c r="I1759" s="5">
        <f>(N1759+O1759)*(1/General!$B$20)*((D1759/100)*E1759-(G1759/100))*1000/B1759</f>
        <v>260.37003570521023</v>
      </c>
      <c r="J1759" s="5">
        <f t="shared" si="27"/>
        <v>0.56765689676977793</v>
      </c>
      <c r="K1759" s="5">
        <f>MAX(Online_RAW!$L$2-Online_RAW!L1759,0)</f>
        <v>0</v>
      </c>
      <c r="L1759" s="5">
        <f>0.0039*(Online_RAW!M1759)</f>
        <v>115.706175</v>
      </c>
      <c r="M1759" s="10">
        <f>Online_RAW!$N$2-Online_RAW!N1759</f>
        <v>447.74250183149979</v>
      </c>
      <c r="N1759" s="5">
        <f>Online_RAW!C1759*60</f>
        <v>110.204727272727</v>
      </c>
      <c r="O1759" s="5">
        <f>MAX(0, Online_RAW!D1759*60)</f>
        <v>69.78</v>
      </c>
      <c r="P1759" s="5">
        <f>_xlfn.IFNA(VLOOKUP(A1759,Sampling!$D$7:$E$14,2,FALSE),0)</f>
        <v>0</v>
      </c>
      <c r="Q1759">
        <f>_xlfn.IFNA(VLOOKUP(A1759,Refill!$D$6:$G$8,2,FALSE),0)</f>
        <v>0</v>
      </c>
    </row>
    <row r="1760" spans="1:17" x14ac:dyDescent="0.25">
      <c r="A1760" s="5">
        <f>ROUND((Online_RAW!B1760-General!$B$10)*24,3)</f>
        <v>29.3</v>
      </c>
      <c r="B1760" s="5">
        <f>General!$B$12+Online_ANA!K1760/1000+Online_ANA!L1760/1000+Online_ANA!M1760/1000/General!$B$22-SUM($P$2:P1760)/1000/General!$B$24+SUM($Q$2:Q1760)/1000/General!$B$24</f>
        <v>1.5176457608327432</v>
      </c>
      <c r="C1760" s="5">
        <f>Online_RAW!K1760</f>
        <v>44.3333333333333</v>
      </c>
      <c r="D1760" s="5">
        <f>Online_RAW!J1760</f>
        <v>5.1180000000000003</v>
      </c>
      <c r="E1760" s="5">
        <f>(1-F1760/100-G1760/100)/(1-C1760/100-D1760/100-General!$B$17/100)</f>
        <v>0.96959849810694876</v>
      </c>
      <c r="F1760" s="5">
        <f>N1760*General!$B$14/(N1760+O1760)+O1760*100/(N1760+O1760)</f>
        <v>51.38307252659763</v>
      </c>
      <c r="G1760" s="5">
        <f>N1760*General!$B$15/(N1760+O1760)</f>
        <v>2.4554003774445637E-2</v>
      </c>
      <c r="H1760" s="5">
        <f>(N1760+O1760)*(1/General!$B$20)*((F1760/100)-E1760*(C1760/100))*1000/B1760</f>
        <v>443.27336934839593</v>
      </c>
      <c r="I1760" s="5">
        <f>(N1760+O1760)*(1/General!$B$20)*((D1760/100)*E1760-(G1760/100))*1000/B1760</f>
        <v>260.64992015605435</v>
      </c>
      <c r="J1760" s="5">
        <f t="shared" si="27"/>
        <v>0.58801168348823918</v>
      </c>
      <c r="K1760" s="5">
        <f>MAX(Online_RAW!$L$2-Online_RAW!L1760,0)</f>
        <v>0</v>
      </c>
      <c r="L1760" s="5">
        <f>0.0039*(Online_RAW!M1760)</f>
        <v>115.84430000000013</v>
      </c>
      <c r="M1760" s="10">
        <f>Online_RAW!$N$2-Online_RAW!N1760</f>
        <v>448.86359230768994</v>
      </c>
      <c r="N1760" s="5">
        <f>Online_RAW!C1760*60</f>
        <v>110.22286956521761</v>
      </c>
      <c r="O1760" s="5">
        <f>MAX(0, Online_RAW!D1760*60)</f>
        <v>69.337043478260995</v>
      </c>
      <c r="P1760" s="5">
        <f>_xlfn.IFNA(VLOOKUP(A1760,Sampling!$D$7:$E$14,2,FALSE),0)</f>
        <v>0</v>
      </c>
      <c r="Q1760">
        <f>_xlfn.IFNA(VLOOKUP(A1760,Refill!$D$6:$G$8,2,FALSE),0)</f>
        <v>0</v>
      </c>
    </row>
    <row r="1761" spans="1:17" x14ac:dyDescent="0.25">
      <c r="A1761" s="5">
        <f>ROUND((Online_RAW!B1761-General!$B$10)*24,3)</f>
        <v>29.317</v>
      </c>
      <c r="B1761" s="5">
        <f>General!$B$12+Online_ANA!K1761/1000+Online_ANA!L1761/1000+Online_ANA!M1761/1000/General!$B$22-SUM($P$2:P1761)/1000/General!$B$24+SUM($Q$2:Q1761)/1000/General!$B$24</f>
        <v>1.518779358804734</v>
      </c>
      <c r="C1761" s="5">
        <f>Online_RAW!K1761</f>
        <v>44.344999999999999</v>
      </c>
      <c r="D1761" s="5">
        <f>Online_RAW!J1761</f>
        <v>5.13</v>
      </c>
      <c r="E1761" s="5">
        <f>(1-F1761/100-G1761/100)/(1-C1761/100-D1761/100-General!$B$17/100)</f>
        <v>0.96644692758537887</v>
      </c>
      <c r="F1761" s="5">
        <f>N1761*General!$B$14/(N1761+O1761)+O1761*100/(N1761+O1761)</f>
        <v>51.56398049899618</v>
      </c>
      <c r="G1761" s="5">
        <f>N1761*General!$B$15/(N1761+O1761)</f>
        <v>2.4462636111618089E-2</v>
      </c>
      <c r="H1761" s="5">
        <f>(N1761+O1761)*(1/General!$B$20)*((F1761/100)-E1761*(C1761/100))*1000/B1761</f>
        <v>460.66968153422084</v>
      </c>
      <c r="I1761" s="5">
        <f>(N1761+O1761)*(1/General!$B$20)*((D1761/100)*E1761-(G1761/100))*1000/B1761</f>
        <v>261.01995895986067</v>
      </c>
      <c r="J1761" s="5">
        <f t="shared" si="27"/>
        <v>0.56660980616426959</v>
      </c>
      <c r="K1761" s="5">
        <f>MAX(Online_RAW!$L$2-Online_RAW!L1761,0)</f>
        <v>0</v>
      </c>
      <c r="L1761" s="5">
        <f>0.0039*(Online_RAW!M1761)</f>
        <v>115.99769999999999</v>
      </c>
      <c r="M1761" s="10">
        <f>Online_RAW!$N$2-Online_RAW!N1761</f>
        <v>449.93200809716018</v>
      </c>
      <c r="N1761" s="5">
        <f>Online_RAW!C1761*60</f>
        <v>110.14982608695659</v>
      </c>
      <c r="O1761" s="5">
        <f>MAX(0, Online_RAW!D1761*60)</f>
        <v>69.961304347825802</v>
      </c>
      <c r="P1761" s="5">
        <f>_xlfn.IFNA(VLOOKUP(A1761,Sampling!$D$7:$E$14,2,FALSE),0)</f>
        <v>0</v>
      </c>
      <c r="Q1761">
        <f>_xlfn.IFNA(VLOOKUP(A1761,Refill!$D$6:$G$8,2,FALSE),0)</f>
        <v>0</v>
      </c>
    </row>
    <row r="1762" spans="1:17" x14ac:dyDescent="0.25">
      <c r="A1762" s="5">
        <f>ROUND((Online_RAW!B1762-General!$B$10)*24,3)</f>
        <v>29.332999999999998</v>
      </c>
      <c r="B1762" s="5">
        <f>General!$B$12+Online_ANA!K1762/1000+Online_ANA!L1762/1000+Online_ANA!M1762/1000/General!$B$22-SUM($P$2:P1762)/1000/General!$B$24+SUM($Q$2:Q1762)/1000/General!$B$24</f>
        <v>1.5198555355378536</v>
      </c>
      <c r="C1762" s="5">
        <f>Online_RAW!K1762</f>
        <v>44.402000000000001</v>
      </c>
      <c r="D1762" s="5">
        <f>Online_RAW!J1762</f>
        <v>5.14</v>
      </c>
      <c r="E1762" s="5">
        <f>(1-F1762/100-G1762/100)/(1-C1762/100-D1762/100-General!$B$17/100)</f>
        <v>0.96465905276091901</v>
      </c>
      <c r="F1762" s="5">
        <f>N1762*General!$B$14/(N1762+O1762)+O1762*100/(N1762+O1762)</f>
        <v>51.718249344911882</v>
      </c>
      <c r="G1762" s="5">
        <f>N1762*General!$B$15/(N1762+O1762)</f>
        <v>2.4384722553074813E-2</v>
      </c>
      <c r="H1762" s="5">
        <f>(N1762+O1762)*(1/General!$B$20)*((F1762/100)-E1762*(C1762/100))*1000/B1762</f>
        <v>471.30118665992086</v>
      </c>
      <c r="I1762" s="5">
        <f>(N1762+O1762)*(1/General!$B$20)*((D1762/100)*E1762-(G1762/100))*1000/B1762</f>
        <v>261.7065439514426</v>
      </c>
      <c r="J1762" s="5">
        <f t="shared" si="27"/>
        <v>0.55528513689120729</v>
      </c>
      <c r="K1762" s="5">
        <f>MAX(Online_RAW!$L$2-Online_RAW!L1762,0)</f>
        <v>0</v>
      </c>
      <c r="L1762" s="5">
        <f>0.0039*(Online_RAW!M1762)</f>
        <v>116.10299999999999</v>
      </c>
      <c r="M1762" s="10">
        <f>Online_RAW!$N$2-Online_RAW!N1762</f>
        <v>450.9902637362602</v>
      </c>
      <c r="N1762" s="5">
        <f>Online_RAW!C1762*60</f>
        <v>110.1534782608698</v>
      </c>
      <c r="O1762" s="5">
        <f>MAX(0, Online_RAW!D1762*60)</f>
        <v>70.539130434782408</v>
      </c>
      <c r="P1762" s="5">
        <f>_xlfn.IFNA(VLOOKUP(A1762,Sampling!$D$7:$E$14,2,FALSE),0)</f>
        <v>0</v>
      </c>
      <c r="Q1762">
        <f>_xlfn.IFNA(VLOOKUP(A1762,Refill!$D$6:$G$8,2,FALSE),0)</f>
        <v>0</v>
      </c>
    </row>
    <row r="1763" spans="1:17" ht="13.5" customHeight="1" x14ac:dyDescent="0.25">
      <c r="A1763" s="5">
        <f>ROUND((Online_RAW!B1763-General!$B$10)*24,3)</f>
        <v>29.35</v>
      </c>
      <c r="B1763" s="5">
        <f>General!$B$12+Online_ANA!K1763/1000+Online_ANA!L1763/1000+Online_ANA!M1763/1000/General!$B$22-SUM($P$2:P1763)/1000/General!$B$24+SUM($Q$2:Q1763)/1000/General!$B$24</f>
        <v>1.5209698820428803</v>
      </c>
      <c r="C1763" s="5">
        <f>Online_RAW!K1763</f>
        <v>44.395000000000003</v>
      </c>
      <c r="D1763" s="5">
        <f>Online_RAW!J1763</f>
        <v>5.1349999999999998</v>
      </c>
      <c r="E1763" s="5">
        <f>(1-F1763/100-G1763/100)/(1-C1763/100-D1763/100-General!$B$17/100)</f>
        <v>0.96614745538275537</v>
      </c>
      <c r="F1763" s="5">
        <f>N1763*General!$B$14/(N1763+O1763)+O1763*100/(N1763+O1763)</f>
        <v>51.63215429397092</v>
      </c>
      <c r="G1763" s="5">
        <f>N1763*General!$B$15/(N1763+O1763)</f>
        <v>2.4428204902034893E-2</v>
      </c>
      <c r="H1763" s="5">
        <f>(N1763+O1763)*(1/General!$B$20)*((F1763/100)-E1763*(C1763/100))*1000/B1763</f>
        <v>463.23780379027698</v>
      </c>
      <c r="I1763" s="5">
        <f>(N1763+O1763)*(1/General!$B$20)*((D1763/100)*E1763-(G1763/100))*1000/B1763</f>
        <v>261.65608422693651</v>
      </c>
      <c r="J1763" s="5">
        <f t="shared" si="27"/>
        <v>0.56484182008901163</v>
      </c>
      <c r="K1763" s="5">
        <f>MAX(Online_RAW!$L$2-Online_RAW!L1763,0)</f>
        <v>0</v>
      </c>
      <c r="L1763" s="5">
        <f>0.0039*(Online_RAW!M1763)</f>
        <v>116.24534999999999</v>
      </c>
      <c r="M1763" s="10">
        <f>Online_RAW!$N$2-Online_RAW!N1763</f>
        <v>452.04973992673968</v>
      </c>
      <c r="N1763" s="5">
        <f>Online_RAW!C1763*60</f>
        <v>110.34742857142861</v>
      </c>
      <c r="O1763" s="5">
        <f>MAX(0, Online_RAW!D1763*60)</f>
        <v>70.3411304347824</v>
      </c>
      <c r="P1763" s="5">
        <f>_xlfn.IFNA(VLOOKUP(A1763,Sampling!$D$7:$E$14,2,FALSE),0)</f>
        <v>0</v>
      </c>
      <c r="Q1763">
        <f>_xlfn.IFNA(VLOOKUP(A1763,Refill!$D$6:$G$8,2,FALSE),0)</f>
        <v>0</v>
      </c>
    </row>
    <row r="1764" spans="1:17" x14ac:dyDescent="0.25">
      <c r="A1764" s="5">
        <f>ROUND((Online_RAW!B1764-General!$B$10)*24,3)</f>
        <v>29.367000000000001</v>
      </c>
      <c r="B1764" s="5">
        <f>General!$B$12+Online_ANA!K1764/1000+Online_ANA!L1764/1000+Online_ANA!M1764/1000/General!$B$22-SUM($P$2:P1764)/1000/General!$B$24+SUM($Q$2:Q1764)/1000/General!$B$24</f>
        <v>1.5221917856033851</v>
      </c>
      <c r="C1764" s="5">
        <f>Online_RAW!K1764</f>
        <v>44.368333333333297</v>
      </c>
      <c r="D1764" s="5">
        <f>Online_RAW!J1764</f>
        <v>5.1349999999999998</v>
      </c>
      <c r="E1764" s="5">
        <f>(1-F1764/100-G1764/100)/(1-C1764/100-D1764/100-General!$B$17/100)</f>
        <v>0.96907707297565993</v>
      </c>
      <c r="F1764" s="5">
        <f>N1764*General!$B$14/(N1764+O1764)+O1764*100/(N1764+O1764)</f>
        <v>51.459634930783061</v>
      </c>
      <c r="G1764" s="5">
        <f>N1764*General!$B$15/(N1764+O1764)</f>
        <v>2.4515335893543905E-2</v>
      </c>
      <c r="H1764" s="5">
        <f>(N1764+O1764)*(1/General!$B$20)*((F1764/100)-E1764*(C1764/100))*1000/B1764</f>
        <v>446.36427740724127</v>
      </c>
      <c r="I1764" s="5">
        <f>(N1764+O1764)*(1/General!$B$20)*((D1764/100)*E1764-(G1764/100))*1000/B1764</f>
        <v>261.15816144309645</v>
      </c>
      <c r="J1764" s="5">
        <f t="shared" si="27"/>
        <v>0.58507854382986013</v>
      </c>
      <c r="K1764" s="5">
        <f>MAX(Online_RAW!$L$2-Online_RAW!L1764,0)</f>
        <v>0</v>
      </c>
      <c r="L1764" s="5">
        <f>0.0039*(Online_RAW!M1764)</f>
        <v>116.4306</v>
      </c>
      <c r="M1764" s="10">
        <f>Online_RAW!$N$2-Online_RAW!N1764</f>
        <v>453.17969230768995</v>
      </c>
      <c r="N1764" s="5">
        <f>Online_RAW!C1764*60</f>
        <v>110.28495652173901</v>
      </c>
      <c r="O1764" s="5">
        <f>MAX(0, Online_RAW!D1764*60)</f>
        <v>69.65947826086979</v>
      </c>
      <c r="P1764" s="5">
        <f>_xlfn.IFNA(VLOOKUP(A1764,Sampling!$D$7:$E$14,2,FALSE),0)</f>
        <v>0</v>
      </c>
      <c r="Q1764">
        <f>_xlfn.IFNA(VLOOKUP(A1764,Refill!$D$6:$G$8,2,FALSE),0)</f>
        <v>0</v>
      </c>
    </row>
    <row r="1765" spans="1:17" x14ac:dyDescent="0.25">
      <c r="A1765" s="5">
        <f>ROUND((Online_RAW!B1765-General!$B$10)*24,3)</f>
        <v>29.382999999999999</v>
      </c>
      <c r="B1765" s="5">
        <f>General!$B$12+Online_ANA!K1765/1000+Online_ANA!L1765/1000+Online_ANA!M1765/1000/General!$B$22-SUM($P$2:P1765)/1000/General!$B$24+SUM($Q$2:Q1765)/1000/General!$B$24</f>
        <v>1.5233509893779629</v>
      </c>
      <c r="C1765" s="5">
        <f>Online_RAW!K1765</f>
        <v>44.36</v>
      </c>
      <c r="D1765" s="5">
        <f>Online_RAW!J1765</f>
        <v>5.1466666666666701</v>
      </c>
      <c r="E1765" s="5">
        <f>(1-F1765/100-G1765/100)/(1-C1765/100-D1765/100-General!$B$17/100)</f>
        <v>0.97179317190743675</v>
      </c>
      <c r="F1765" s="5">
        <f>N1765*General!$B$14/(N1765+O1765)+O1765*100/(N1765+O1765)</f>
        <v>51.326828460104117</v>
      </c>
      <c r="G1765" s="5">
        <f>N1765*General!$B$15/(N1765+O1765)</f>
        <v>2.4582409868634292E-2</v>
      </c>
      <c r="H1765" s="5">
        <f>(N1765+O1765)*(1/General!$B$20)*((F1765/100)-E1765*(C1765/100))*1000/B1765</f>
        <v>432.02901326128938</v>
      </c>
      <c r="I1765" s="5">
        <f>(N1765+O1765)*(1/General!$B$20)*((D1765/100)*E1765-(G1765/100))*1000/B1765</f>
        <v>261.63896974675964</v>
      </c>
      <c r="J1765" s="5">
        <f t="shared" si="27"/>
        <v>0.60560509066672674</v>
      </c>
      <c r="K1765" s="5">
        <f>MAX(Online_RAW!$L$2-Online_RAW!L1765,0)</f>
        <v>0</v>
      </c>
      <c r="L1765" s="5">
        <f>0.0039*(Online_RAW!M1765)</f>
        <v>116.61156</v>
      </c>
      <c r="M1765" s="10">
        <f>Online_RAW!$N$2-Online_RAW!N1765</f>
        <v>454.24597802197968</v>
      </c>
      <c r="N1765" s="5">
        <f>Online_RAW!C1765*60</f>
        <v>110.31286956521761</v>
      </c>
      <c r="O1765" s="5">
        <f>MAX(0, Online_RAW!D1765*60)</f>
        <v>69.186000000000007</v>
      </c>
      <c r="P1765" s="5">
        <f>_xlfn.IFNA(VLOOKUP(A1765,Sampling!$D$7:$E$14,2,FALSE),0)</f>
        <v>0</v>
      </c>
      <c r="Q1765">
        <f>_xlfn.IFNA(VLOOKUP(A1765,Refill!$D$6:$G$8,2,FALSE),0)</f>
        <v>0</v>
      </c>
    </row>
    <row r="1766" spans="1:17" x14ac:dyDescent="0.25">
      <c r="A1766" s="5">
        <f>ROUND((Online_RAW!B1766-General!$B$10)*24,3)</f>
        <v>29.4</v>
      </c>
      <c r="B1766" s="5">
        <f>General!$B$12+Online_ANA!K1766/1000+Online_ANA!L1766/1000+Online_ANA!M1766/1000/General!$B$22-SUM($P$2:P1766)/1000/General!$B$24+SUM($Q$2:Q1766)/1000/General!$B$24</f>
        <v>1.5243730836043483</v>
      </c>
      <c r="C1766" s="5">
        <f>Online_RAW!K1766</f>
        <v>44.274999999999999</v>
      </c>
      <c r="D1766" s="5">
        <f>Online_RAW!J1766</f>
        <v>5.1680000000000001</v>
      </c>
      <c r="E1766" s="5">
        <f>(1-F1766/100-G1766/100)/(1-C1766/100-D1766/100-General!$B$17/100)</f>
        <v>0.96273955346707174</v>
      </c>
      <c r="F1766" s="5">
        <f>N1766*General!$B$14/(N1766+O1766)+O1766*100/(N1766+O1766)</f>
        <v>51.718962031851405</v>
      </c>
      <c r="G1766" s="5">
        <f>N1766*General!$B$15/(N1766+O1766)</f>
        <v>2.4384362610176062E-2</v>
      </c>
      <c r="H1766" s="5">
        <f>(N1766+O1766)*(1/General!$B$20)*((F1766/100)-E1766*(C1766/100))*1000/B1766</f>
        <v>478.77920751678181</v>
      </c>
      <c r="I1766" s="5">
        <f>(N1766+O1766)*(1/General!$B$20)*((D1766/100)*E1766-(G1766/100))*1000/B1766</f>
        <v>260.67165241044944</v>
      </c>
      <c r="J1766" s="5">
        <f t="shared" si="27"/>
        <v>0.54445065349107202</v>
      </c>
      <c r="K1766" s="5">
        <f>MAX(Online_RAW!$L$2-Online_RAW!L1766,0)</f>
        <v>0</v>
      </c>
      <c r="L1766" s="5">
        <f>0.0039*(Online_RAW!M1766)</f>
        <v>116.61156</v>
      </c>
      <c r="M1766" s="10">
        <f>Online_RAW!$N$2-Online_RAW!N1766</f>
        <v>455.36006072873988</v>
      </c>
      <c r="N1766" s="5">
        <f>Online_RAW!C1766*60</f>
        <v>109.6625217391302</v>
      </c>
      <c r="O1766" s="5">
        <f>MAX(0, Online_RAW!D1766*60)</f>
        <v>70.227391304347805</v>
      </c>
      <c r="P1766" s="5">
        <f>_xlfn.IFNA(VLOOKUP(A1766,Sampling!$D$7:$E$14,2,FALSE),0)</f>
        <v>0</v>
      </c>
      <c r="Q1766">
        <f>_xlfn.IFNA(VLOOKUP(A1766,Refill!$D$6:$G$8,2,FALSE),0)</f>
        <v>0</v>
      </c>
    </row>
    <row r="1767" spans="1:17" x14ac:dyDescent="0.25">
      <c r="A1767" s="5">
        <f>ROUND((Online_RAW!B1767-General!$B$10)*24,3)</f>
        <v>29.417000000000002</v>
      </c>
      <c r="B1767" s="5">
        <f>General!$B$12+Online_ANA!K1767/1000+Online_ANA!L1767/1000+Online_ANA!M1767/1000/General!$B$22-SUM($P$2:P1767)/1000/General!$B$24+SUM($Q$2:Q1767)/1000/General!$B$24</f>
        <v>1.5255660921127796</v>
      </c>
      <c r="C1767" s="5">
        <f>Online_RAW!K1767</f>
        <v>44.383333333333297</v>
      </c>
      <c r="D1767" s="5">
        <f>Online_RAW!J1767</f>
        <v>5.1683333333333303</v>
      </c>
      <c r="E1767" s="5">
        <f>(1-F1767/100-G1767/100)/(1-C1767/100-D1767/100-General!$B$17/100)</f>
        <v>0.97023204589628853</v>
      </c>
      <c r="F1767" s="5">
        <f>N1767*General!$B$14/(N1767+O1767)+O1767*100/(N1767+O1767)</f>
        <v>51.448701423010753</v>
      </c>
      <c r="G1767" s="5">
        <f>N1767*General!$B$15/(N1767+O1767)</f>
        <v>2.4520857867166287E-2</v>
      </c>
      <c r="H1767" s="5">
        <f>(N1767+O1767)*(1/General!$B$20)*((F1767/100)-E1767*(C1767/100))*1000/B1767</f>
        <v>441.17077697209788</v>
      </c>
      <c r="I1767" s="5">
        <f>(N1767+O1767)*(1/General!$B$20)*((D1767/100)*E1767-(G1767/100))*1000/B1767</f>
        <v>262.49414725510519</v>
      </c>
      <c r="J1767" s="5">
        <f t="shared" si="27"/>
        <v>0.59499441249642604</v>
      </c>
      <c r="K1767" s="5">
        <f>MAX(Online_RAW!$L$2-Online_RAW!L1767,0)</f>
        <v>0</v>
      </c>
      <c r="L1767" s="5">
        <f>0.0039*(Online_RAW!M1767)</f>
        <v>116.77899999999987</v>
      </c>
      <c r="M1767" s="10">
        <f>Online_RAW!$N$2-Online_RAW!N1767</f>
        <v>456.47793040292981</v>
      </c>
      <c r="N1767" s="5">
        <f>Online_RAW!C1767*60</f>
        <v>110.26773913043461</v>
      </c>
      <c r="O1767" s="5">
        <f>MAX(0, Online_RAW!D1767*60)</f>
        <v>69.608086956522001</v>
      </c>
      <c r="P1767" s="5">
        <f>_xlfn.IFNA(VLOOKUP(A1767,Sampling!$D$7:$E$14,2,FALSE),0)</f>
        <v>0</v>
      </c>
      <c r="Q1767">
        <f>_xlfn.IFNA(VLOOKUP(A1767,Refill!$D$6:$G$8,2,FALSE),0)</f>
        <v>0</v>
      </c>
    </row>
    <row r="1768" spans="1:17" x14ac:dyDescent="0.25">
      <c r="A1768" s="5">
        <f>ROUND((Online_RAW!B1768-General!$B$10)*24,3)</f>
        <v>29.433</v>
      </c>
      <c r="B1768" s="5">
        <f>General!$B$12+Online_ANA!K1768/1000+Online_ANA!L1768/1000+Online_ANA!M1768/1000/General!$B$22-SUM($P$2:P1768)/1000/General!$B$24+SUM($Q$2:Q1768)/1000/General!$B$24</f>
        <v>1.5267933001949083</v>
      </c>
      <c r="C1768" s="5">
        <f>Online_RAW!K1768</f>
        <v>44.384</v>
      </c>
      <c r="D1768" s="5">
        <f>Online_RAW!J1768</f>
        <v>5.2050000000000001</v>
      </c>
      <c r="E1768" s="5">
        <f>(1-F1768/100-G1768/100)/(1-C1768/100-D1768/100-General!$B$17/100)</f>
        <v>0.96433549537004237</v>
      </c>
      <c r="F1768" s="5">
        <f>N1768*General!$B$14/(N1768+O1768)+O1768*100/(N1768+O1768)</f>
        <v>51.779790252495452</v>
      </c>
      <c r="G1768" s="5">
        <f>N1768*General!$B$15/(N1768+O1768)</f>
        <v>2.435364128661846E-2</v>
      </c>
      <c r="H1768" s="5">
        <f>(N1768+O1768)*(1/General!$B$20)*((F1768/100)-E1768*(C1768/100))*1000/B1768</f>
        <v>473.12315812616112</v>
      </c>
      <c r="I1768" s="5">
        <f>(N1768+O1768)*(1/General!$B$20)*((D1768/100)*E1768-(G1768/100))*1000/B1768</f>
        <v>263.20624627340948</v>
      </c>
      <c r="J1768" s="5">
        <f t="shared" si="27"/>
        <v>0.55631655680490688</v>
      </c>
      <c r="K1768" s="5">
        <f>MAX(Online_RAW!$L$2-Online_RAW!L1768,0)</f>
        <v>0</v>
      </c>
      <c r="L1768" s="5">
        <f>0.0039*(Online_RAW!M1768)</f>
        <v>116.97269999999999</v>
      </c>
      <c r="M1768" s="10">
        <f>Online_RAW!$N$2-Online_RAW!N1768</f>
        <v>457.60445421245004</v>
      </c>
      <c r="N1768" s="5">
        <f>Online_RAW!C1768*60</f>
        <v>109.790086956522</v>
      </c>
      <c r="O1768" s="5">
        <f>MAX(0, Online_RAW!D1768*60)</f>
        <v>70.536272727273001</v>
      </c>
      <c r="P1768" s="5">
        <f>_xlfn.IFNA(VLOOKUP(A1768,Sampling!$D$7:$E$14,2,FALSE),0)</f>
        <v>0</v>
      </c>
      <c r="Q1768">
        <f>_xlfn.IFNA(VLOOKUP(A1768,Refill!$D$6:$G$8,2,FALSE),0)</f>
        <v>0</v>
      </c>
    </row>
    <row r="1769" spans="1:17" x14ac:dyDescent="0.25">
      <c r="A1769" s="5">
        <f>ROUND((Online_RAW!B1769-General!$B$10)*24,3)</f>
        <v>29.45</v>
      </c>
      <c r="B1769" s="5">
        <f>General!$B$12+Online_ANA!K1769/1000+Online_ANA!L1769/1000+Online_ANA!M1769/1000/General!$B$22-SUM($P$2:P1769)/1000/General!$B$24+SUM($Q$2:Q1769)/1000/General!$B$24</f>
        <v>1.5278496744274039</v>
      </c>
      <c r="C1769" s="5">
        <f>Online_RAW!K1769</f>
        <v>44.371000000000002</v>
      </c>
      <c r="D1769" s="5">
        <f>Online_RAW!J1769</f>
        <v>5.21</v>
      </c>
      <c r="E1769" s="5">
        <f>(1-F1769/100-G1769/100)/(1-C1769/100-D1769/100-General!$B$17/100)</f>
        <v>0.96519023113718938</v>
      </c>
      <c r="F1769" s="5">
        <f>N1769*General!$B$14/(N1769+O1769)+O1769*100/(N1769+O1769)</f>
        <v>51.729324995976967</v>
      </c>
      <c r="G1769" s="5">
        <f>N1769*General!$B$15/(N1769+O1769)</f>
        <v>2.4379128789910623E-2</v>
      </c>
      <c r="H1769" s="5">
        <f>(N1769+O1769)*(1/General!$B$20)*((F1769/100)-E1769*(C1769/100))*1000/B1769</f>
        <v>468.36837699776913</v>
      </c>
      <c r="I1769" s="5">
        <f>(N1769+O1769)*(1/General!$B$20)*((D1769/100)*E1769-(G1769/100))*1000/B1769</f>
        <v>263.26771669216436</v>
      </c>
      <c r="J1769" s="5">
        <f t="shared" si="27"/>
        <v>0.56209541382726258</v>
      </c>
      <c r="K1769" s="5">
        <f>MAX(Online_RAW!$L$2-Online_RAW!L1769,0)</f>
        <v>0</v>
      </c>
      <c r="L1769" s="5">
        <f>0.0039*(Online_RAW!M1769)</f>
        <v>117.08189999999999</v>
      </c>
      <c r="M1769" s="10">
        <f>Online_RAW!$N$2-Online_RAW!N1769</f>
        <v>458.63687412587024</v>
      </c>
      <c r="N1769" s="5">
        <f>Online_RAW!C1769*60</f>
        <v>109.8033913043478</v>
      </c>
      <c r="O1769" s="5">
        <f>MAX(0, Online_RAW!D1769*60)</f>
        <v>70.356272727272994</v>
      </c>
      <c r="P1769" s="5">
        <f>_xlfn.IFNA(VLOOKUP(A1769,Sampling!$D$7:$E$14,2,FALSE),0)</f>
        <v>0</v>
      </c>
      <c r="Q1769">
        <f>_xlfn.IFNA(VLOOKUP(A1769,Refill!$D$6:$G$8,2,FALSE),0)</f>
        <v>0</v>
      </c>
    </row>
    <row r="1770" spans="1:17" x14ac:dyDescent="0.25">
      <c r="A1770" s="5">
        <f>ROUND((Online_RAW!B1770-General!$B$10)*24,3)</f>
        <v>29.466999999999999</v>
      </c>
      <c r="B1770" s="5">
        <f>General!$B$12+Online_ANA!K1770/1000+Online_ANA!L1770/1000+Online_ANA!M1770/1000/General!$B$22-SUM($P$2:P1770)/1000/General!$B$24+SUM($Q$2:Q1770)/1000/General!$B$24</f>
        <v>1.5291305914137889</v>
      </c>
      <c r="C1770" s="5">
        <f>Online_RAW!K1770</f>
        <v>44.417142857142899</v>
      </c>
      <c r="D1770" s="5">
        <f>Online_RAW!J1770</f>
        <v>5.2149999999999999</v>
      </c>
      <c r="E1770" s="5">
        <f>(1-F1770/100-G1770/100)/(1-C1770/100-D1770/100-General!$B$17/100)</f>
        <v>0.96532139928971206</v>
      </c>
      <c r="F1770" s="5">
        <f>N1770*General!$B$14/(N1770+O1770)+O1770*100/(N1770+O1770)</f>
        <v>51.772159312259454</v>
      </c>
      <c r="G1770" s="5">
        <f>N1770*General!$B$15/(N1770+O1770)</f>
        <v>2.4357495296838665E-2</v>
      </c>
      <c r="H1770" s="5">
        <f>(N1770+O1770)*(1/General!$B$20)*((F1770/100)-E1770*(C1770/100))*1000/B1770</f>
        <v>467.49970646218935</v>
      </c>
      <c r="I1770" s="5">
        <f>(N1770+O1770)*(1/General!$B$20)*((D1770/100)*E1770-(G1770/100))*1000/B1770</f>
        <v>263.2925580442693</v>
      </c>
      <c r="J1770" s="5">
        <f t="shared" si="27"/>
        <v>0.56319299115017518</v>
      </c>
      <c r="K1770" s="5">
        <f>MAX(Online_RAW!$L$2-Online_RAW!L1770,0)</f>
        <v>0</v>
      </c>
      <c r="L1770" s="5">
        <f>0.0039*(Online_RAW!M1770)</f>
        <v>117.26909999999999</v>
      </c>
      <c r="M1770" s="10">
        <f>Online_RAW!$N$2-Online_RAW!N1770</f>
        <v>459.82902564103006</v>
      </c>
      <c r="N1770" s="5">
        <f>Online_RAW!C1770*60</f>
        <v>109.687043478261</v>
      </c>
      <c r="O1770" s="5">
        <f>MAX(0, Online_RAW!D1770*60)</f>
        <v>70.441565217391201</v>
      </c>
      <c r="P1770" s="5">
        <f>_xlfn.IFNA(VLOOKUP(A1770,Sampling!$D$7:$E$14,2,FALSE),0)</f>
        <v>0</v>
      </c>
      <c r="Q1770">
        <f>_xlfn.IFNA(VLOOKUP(A1770,Refill!$D$6:$G$8,2,FALSE),0)</f>
        <v>0</v>
      </c>
    </row>
    <row r="1771" spans="1:17" x14ac:dyDescent="0.25">
      <c r="A1771" s="5">
        <f>ROUND((Online_RAW!B1771-General!$B$10)*24,3)</f>
        <v>29.483000000000001</v>
      </c>
      <c r="B1771" s="5">
        <f>General!$B$12+Online_ANA!K1771/1000+Online_ANA!L1771/1000+Online_ANA!M1771/1000/General!$B$22-SUM($P$2:P1771)/1000/General!$B$24+SUM($Q$2:Q1771)/1000/General!$B$24</f>
        <v>1.5302828188811193</v>
      </c>
      <c r="C1771" s="5">
        <f>Online_RAW!K1771</f>
        <v>44.389000000000003</v>
      </c>
      <c r="D1771" s="5">
        <f>Online_RAW!J1771</f>
        <v>5.218</v>
      </c>
      <c r="E1771" s="5">
        <f>(1-F1771/100-G1771/100)/(1-C1771/100-D1771/100-General!$B$17/100)</f>
        <v>0.96390527562558992</v>
      </c>
      <c r="F1771" s="5">
        <f>N1771*General!$B$14/(N1771+O1771)+O1771*100/(N1771+O1771)</f>
        <v>51.818661834332296</v>
      </c>
      <c r="G1771" s="5">
        <f>N1771*General!$B$15/(N1771+O1771)</f>
        <v>2.4334009174579653E-2</v>
      </c>
      <c r="H1771" s="5">
        <f>(N1771+O1771)*(1/General!$B$20)*((F1771/100)-E1771*(C1771/100))*1000/B1771</f>
        <v>473.71374650666479</v>
      </c>
      <c r="I1771" s="5">
        <f>(N1771+O1771)*(1/General!$B$20)*((D1771/100)*E1771-(G1771/100))*1000/B1771</f>
        <v>262.5248709106591</v>
      </c>
      <c r="J1771" s="5">
        <f t="shared" si="27"/>
        <v>0.55418461644107175</v>
      </c>
      <c r="K1771" s="5">
        <f>MAX(Online_RAW!$L$2-Online_RAW!L1771,0)</f>
        <v>0</v>
      </c>
      <c r="L1771" s="5">
        <f>0.0039*(Online_RAW!M1771)</f>
        <v>117.40169999999999</v>
      </c>
      <c r="M1771" s="10">
        <f>Online_RAW!$N$2-Online_RAW!N1771</f>
        <v>460.94041958041998</v>
      </c>
      <c r="N1771" s="5">
        <f>Online_RAW!C1771*60</f>
        <v>109.4417500000002</v>
      </c>
      <c r="O1771" s="5">
        <f>MAX(0, Online_RAW!D1771*60)</f>
        <v>70.457500000000209</v>
      </c>
      <c r="P1771" s="5">
        <f>_xlfn.IFNA(VLOOKUP(A1771,Sampling!$D$7:$E$14,2,FALSE),0)</f>
        <v>0</v>
      </c>
      <c r="Q1771">
        <f>_xlfn.IFNA(VLOOKUP(A1771,Refill!$D$6:$G$8,2,FALSE),0)</f>
        <v>0</v>
      </c>
    </row>
    <row r="1772" spans="1:17" x14ac:dyDescent="0.25">
      <c r="A1772" s="5">
        <f>ROUND((Online_RAW!B1772-General!$B$10)*24,3)</f>
        <v>29.5</v>
      </c>
      <c r="B1772" s="5">
        <f>General!$B$12+Online_ANA!K1772/1000+Online_ANA!L1772/1000+Online_ANA!M1772/1000/General!$B$22-SUM($P$2:P1772)/1000/General!$B$24+SUM($Q$2:Q1772)/1000/General!$B$24</f>
        <v>1.531346642025404</v>
      </c>
      <c r="C1772" s="5">
        <f>Online_RAW!K1772</f>
        <v>44.5042857142857</v>
      </c>
      <c r="D1772" s="5">
        <f>Online_RAW!J1772</f>
        <v>5.2157142857142897</v>
      </c>
      <c r="E1772" s="5">
        <f>(1-F1772/100-G1772/100)/(1-C1772/100-D1772/100-General!$B$17/100)</f>
        <v>0.9697578445824292</v>
      </c>
      <c r="F1772" s="5">
        <f>N1772*General!$B$14/(N1772+O1772)+O1772*100/(N1772+O1772)</f>
        <v>51.635755948185796</v>
      </c>
      <c r="G1772" s="5">
        <f>N1772*General!$B$15/(N1772+O1772)</f>
        <v>2.442638588475465E-2</v>
      </c>
      <c r="H1772" s="5">
        <f>(N1772+O1772)*(1/General!$B$20)*((F1772/100)-E1772*(C1772/100))*1000/B1772</f>
        <v>443.46084921788031</v>
      </c>
      <c r="I1772" s="5">
        <f>(N1772+O1772)*(1/General!$B$20)*((D1772/100)*E1772-(G1772/100))*1000/B1772</f>
        <v>263.31071718112435</v>
      </c>
      <c r="J1772" s="5">
        <f t="shared" si="27"/>
        <v>0.59376316453981948</v>
      </c>
      <c r="K1772" s="5">
        <f>MAX(Online_RAW!$L$2-Online_RAW!L1772,0)</f>
        <v>0</v>
      </c>
      <c r="L1772" s="5">
        <f>0.0039*(Online_RAW!M1772)</f>
        <v>117.54275000000013</v>
      </c>
      <c r="M1772" s="10">
        <f>Online_RAW!$N$2-Online_RAW!N1772</f>
        <v>461.94624230769023</v>
      </c>
      <c r="N1772" s="5">
        <f>Online_RAW!C1772*60</f>
        <v>109.64427272727301</v>
      </c>
      <c r="O1772" s="5">
        <f>MAX(0, Online_RAW!D1772*60)</f>
        <v>69.906272727272992</v>
      </c>
      <c r="P1772" s="5">
        <f>_xlfn.IFNA(VLOOKUP(A1772,Sampling!$D$7:$E$14,2,FALSE),0)</f>
        <v>0</v>
      </c>
      <c r="Q1772">
        <f>_xlfn.IFNA(VLOOKUP(A1772,Refill!$D$6:$G$8,2,FALSE),0)</f>
        <v>0</v>
      </c>
    </row>
    <row r="1773" spans="1:17" x14ac:dyDescent="0.25">
      <c r="A1773" s="5">
        <f>ROUND((Online_RAW!B1773-General!$B$10)*24,3)</f>
        <v>29.516999999999999</v>
      </c>
      <c r="B1773" s="5">
        <f>General!$B$12+Online_ANA!K1773/1000+Online_ANA!L1773/1000+Online_ANA!M1773/1000/General!$B$22-SUM($P$2:P1773)/1000/General!$B$24+SUM($Q$2:Q1773)/1000/General!$B$24</f>
        <v>1.5323756699852205</v>
      </c>
      <c r="C1773" s="5">
        <f>Online_RAW!K1773</f>
        <v>44.445999999999998</v>
      </c>
      <c r="D1773" s="5">
        <f>Online_RAW!J1773</f>
        <v>5.2649999999999997</v>
      </c>
      <c r="E1773" s="5">
        <f>(1-F1773/100-G1773/100)/(1-C1773/100-D1773/100-General!$B$17/100)</f>
        <v>0.96461582031091864</v>
      </c>
      <c r="F1773" s="5">
        <f>N1773*General!$B$14/(N1773+O1773)+O1773*100/(N1773+O1773)</f>
        <v>51.883515602965069</v>
      </c>
      <c r="G1773" s="5">
        <f>N1773*General!$B$15/(N1773+O1773)</f>
        <v>2.4301254745977236E-2</v>
      </c>
      <c r="H1773" s="5">
        <f>(N1773+O1773)*(1/General!$B$20)*((F1773/100)-E1773*(C1773/100))*1000/B1773</f>
        <v>473.13703351164855</v>
      </c>
      <c r="I1773" s="5">
        <f>(N1773+O1773)*(1/General!$B$20)*((D1773/100)*E1773-(G1773/100))*1000/B1773</f>
        <v>265.41298609916424</v>
      </c>
      <c r="J1773" s="5">
        <f t="shared" si="27"/>
        <v>0.56096430272907361</v>
      </c>
      <c r="K1773" s="5">
        <f>MAX(Online_RAW!$L$2-Online_RAW!L1773,0)</f>
        <v>0</v>
      </c>
      <c r="L1773" s="5">
        <f>0.0039*(Online_RAW!M1773)</f>
        <v>117.54275000000013</v>
      </c>
      <c r="M1773" s="10">
        <f>Online_RAW!$N$2-Online_RAW!N1773</f>
        <v>463.06788278389013</v>
      </c>
      <c r="N1773" s="5">
        <f>Online_RAW!C1773*60</f>
        <v>109.57356521739119</v>
      </c>
      <c r="O1773" s="5">
        <f>MAX(0, Online_RAW!D1773*60)</f>
        <v>70.785130434782403</v>
      </c>
      <c r="P1773" s="5">
        <f>_xlfn.IFNA(VLOOKUP(A1773,Sampling!$D$7:$E$14,2,FALSE),0)</f>
        <v>0</v>
      </c>
      <c r="Q1773">
        <f>_xlfn.IFNA(VLOOKUP(A1773,Refill!$D$6:$G$8,2,FALSE),0)</f>
        <v>0</v>
      </c>
    </row>
    <row r="1774" spans="1:17" x14ac:dyDescent="0.25">
      <c r="A1774" s="5">
        <f>ROUND((Online_RAW!B1774-General!$B$10)*24,3)</f>
        <v>29.533000000000001</v>
      </c>
      <c r="B1774" s="5">
        <f>General!$B$12+Online_ANA!K1774/1000+Online_ANA!L1774/1000+Online_ANA!M1774/1000/General!$B$22-SUM($P$2:P1774)/1000/General!$B$24+SUM($Q$2:Q1774)/1000/General!$B$24</f>
        <v>1.5336775827637157</v>
      </c>
      <c r="C1774" s="5">
        <f>Online_RAW!K1774</f>
        <v>44.454999999999998</v>
      </c>
      <c r="D1774" s="5">
        <f>Online_RAW!J1774</f>
        <v>5.2549999999999999</v>
      </c>
      <c r="E1774" s="5">
        <f>(1-F1774/100-G1774/100)/(1-C1774/100-D1774/100-General!$B$17/100)</f>
        <v>0.97032193154502178</v>
      </c>
      <c r="F1774" s="5">
        <f>N1774*General!$B$14/(N1774+O1774)+O1774*100/(N1774+O1774)</f>
        <v>51.597915401093353</v>
      </c>
      <c r="G1774" s="5">
        <f>N1774*General!$B$15/(N1774+O1774)</f>
        <v>2.4445497272175071E-2</v>
      </c>
      <c r="H1774" s="5">
        <f>(N1774+O1774)*(1/General!$B$20)*((F1774/100)-E1774*(C1774/100))*1000/B1774</f>
        <v>441.87944661792409</v>
      </c>
      <c r="I1774" s="5">
        <f>(N1774+O1774)*(1/General!$B$20)*((D1774/100)*E1774-(G1774/100))*1000/B1774</f>
        <v>264.98375037003802</v>
      </c>
      <c r="J1774" s="5">
        <f t="shared" si="27"/>
        <v>0.59967430573696523</v>
      </c>
      <c r="K1774" s="5">
        <f>MAX(Online_RAW!$L$2-Online_RAW!L1774,0)</f>
        <v>0</v>
      </c>
      <c r="L1774" s="5">
        <f>0.0039*(Online_RAW!M1774)</f>
        <v>117.75789999999986</v>
      </c>
      <c r="M1774" s="10">
        <f>Online_RAW!$N$2-Online_RAW!N1774</f>
        <v>464.25245421245017</v>
      </c>
      <c r="N1774" s="5">
        <f>Online_RAW!C1774*60</f>
        <v>109.70086956521759</v>
      </c>
      <c r="O1774" s="5">
        <f>MAX(0, Online_RAW!D1774*60)</f>
        <v>69.80191304347801</v>
      </c>
      <c r="P1774" s="5">
        <f>_xlfn.IFNA(VLOOKUP(A1774,Sampling!$D$7:$E$14,2,FALSE),0)</f>
        <v>0</v>
      </c>
      <c r="Q1774">
        <f>_xlfn.IFNA(VLOOKUP(A1774,Refill!$D$6:$G$8,2,FALSE),0)</f>
        <v>0</v>
      </c>
    </row>
    <row r="1775" spans="1:17" x14ac:dyDescent="0.25">
      <c r="A1775" s="5">
        <f>ROUND((Online_RAW!B1775-General!$B$10)*24,3)</f>
        <v>29.55</v>
      </c>
      <c r="B1775" s="5">
        <f>General!$B$12+Online_ANA!K1775/1000+Online_ANA!L1775/1000+Online_ANA!M1775/1000/General!$B$22-SUM($P$2:P1775)/1000/General!$B$24+SUM($Q$2:Q1775)/1000/General!$B$24</f>
        <v>1.5349420094565964</v>
      </c>
      <c r="C1775" s="5">
        <f>Online_RAW!K1775</f>
        <v>44.397777777777797</v>
      </c>
      <c r="D1775" s="5">
        <f>Online_RAW!J1775</f>
        <v>5.26</v>
      </c>
      <c r="E1775" s="5">
        <f>(1-F1775/100-G1775/100)/(1-C1775/100-D1775/100-General!$B$17/100)</f>
        <v>0.96155756526001701</v>
      </c>
      <c r="F1775" s="5">
        <f>N1775*General!$B$14/(N1775+O1775)+O1775*100/(N1775+O1775)</f>
        <v>51.984863863356765</v>
      </c>
      <c r="G1775" s="5">
        <f>N1775*General!$B$15/(N1775+O1775)</f>
        <v>2.4250068755880424E-2</v>
      </c>
      <c r="H1775" s="5">
        <f>(N1775+O1775)*(1/General!$B$20)*((F1775/100)-E1775*(C1775/100))*1000/B1775</f>
        <v>486.84560112964613</v>
      </c>
      <c r="I1775" s="5">
        <f>(N1775+O1775)*(1/General!$B$20)*((D1775/100)*E1775-(G1775/100))*1000/B1775</f>
        <v>263.67538910999127</v>
      </c>
      <c r="J1775" s="5">
        <f t="shared" si="27"/>
        <v>0.54159961289200387</v>
      </c>
      <c r="K1775" s="5">
        <f>MAX(Online_RAW!$L$2-Online_RAW!L1775,0)</f>
        <v>0</v>
      </c>
      <c r="L1775" s="5">
        <f>0.0039*(Online_RAW!M1775)</f>
        <v>117.96719999999999</v>
      </c>
      <c r="M1775" s="10">
        <f>Online_RAW!$N$2-Online_RAW!N1775</f>
        <v>465.40254230769006</v>
      </c>
      <c r="N1775" s="5">
        <f>Online_RAW!C1775*60</f>
        <v>109.2597391304346</v>
      </c>
      <c r="O1775" s="5">
        <f>MAX(0, Online_RAW!D1775*60)</f>
        <v>70.962000000000003</v>
      </c>
      <c r="P1775" s="5">
        <f>_xlfn.IFNA(VLOOKUP(A1775,Sampling!$D$7:$E$14,2,FALSE),0)</f>
        <v>0</v>
      </c>
      <c r="Q1775">
        <f>_xlfn.IFNA(VLOOKUP(A1775,Refill!$D$6:$G$8,2,FALSE),0)</f>
        <v>0</v>
      </c>
    </row>
    <row r="1776" spans="1:17" x14ac:dyDescent="0.25">
      <c r="A1776" s="5">
        <f>ROUND((Online_RAW!B1776-General!$B$10)*24,3)</f>
        <v>29.567</v>
      </c>
      <c r="B1776" s="5">
        <f>General!$B$12+Online_ANA!K1776/1000+Online_ANA!L1776/1000+Online_ANA!M1776/1000/General!$B$22-SUM($P$2:P1776)/1000/General!$B$24+SUM($Q$2:Q1776)/1000/General!$B$24</f>
        <v>1.5360181933291193</v>
      </c>
      <c r="C1776" s="5">
        <f>Online_RAW!K1776</f>
        <v>44.478000000000002</v>
      </c>
      <c r="D1776" s="5">
        <f>Online_RAW!J1776</f>
        <v>5.2725</v>
      </c>
      <c r="E1776" s="5">
        <f>(1-F1776/100-G1776/100)/(1-C1776/100-D1776/100-General!$B$17/100)</f>
        <v>0.97054547852930295</v>
      </c>
      <c r="F1776" s="5">
        <f>N1776*General!$B$14/(N1776+O1776)+O1776*100/(N1776+O1776)</f>
        <v>51.626091272432838</v>
      </c>
      <c r="G1776" s="5">
        <f>N1776*General!$B$15/(N1776+O1776)</f>
        <v>2.4431267034124834E-2</v>
      </c>
      <c r="H1776" s="5">
        <f>(N1776+O1776)*(1/General!$B$20)*((F1776/100)-E1776*(C1776/100))*1000/B1776</f>
        <v>441.61096610917139</v>
      </c>
      <c r="I1776" s="5">
        <f>(N1776+O1776)*(1/General!$B$20)*((D1776/100)*E1776-(G1776/100))*1000/B1776</f>
        <v>265.89949319243368</v>
      </c>
      <c r="J1776" s="5">
        <f t="shared" si="27"/>
        <v>0.60211252346188393</v>
      </c>
      <c r="K1776" s="5">
        <f>MAX(Online_RAW!$L$2-Online_RAW!L1776,0)</f>
        <v>0</v>
      </c>
      <c r="L1776" s="5">
        <f>0.0039*(Online_RAW!M1776)</f>
        <v>118.053</v>
      </c>
      <c r="M1776" s="10">
        <f>Online_RAW!$N$2-Online_RAW!N1776</f>
        <v>466.48206072874018</v>
      </c>
      <c r="N1776" s="5">
        <f>Online_RAW!C1776*60</f>
        <v>109.7906086956522</v>
      </c>
      <c r="O1776" s="5">
        <f>MAX(0, Online_RAW!D1776*60)</f>
        <v>69.963652173913189</v>
      </c>
      <c r="P1776" s="5">
        <f>_xlfn.IFNA(VLOOKUP(A1776,Sampling!$D$7:$E$14,2,FALSE),0)</f>
        <v>0</v>
      </c>
      <c r="Q1776">
        <f>_xlfn.IFNA(VLOOKUP(A1776,Refill!$D$6:$G$8,2,FALSE),0)</f>
        <v>0</v>
      </c>
    </row>
    <row r="1777" spans="1:17" x14ac:dyDescent="0.25">
      <c r="A1777" s="5">
        <f>ROUND((Online_RAW!B1777-General!$B$10)*24,3)</f>
        <v>29.582999999999998</v>
      </c>
      <c r="B1777" s="5">
        <f>General!$B$12+Online_ANA!K1777/1000+Online_ANA!L1777/1000+Online_ANA!M1777/1000/General!$B$22-SUM($P$2:P1777)/1000/General!$B$24+SUM($Q$2:Q1777)/1000/General!$B$24</f>
        <v>1.5371475197985502</v>
      </c>
      <c r="C1777" s="5">
        <f>Online_RAW!K1777</f>
        <v>44.478333333333303</v>
      </c>
      <c r="D1777" s="5">
        <f>Online_RAW!J1777</f>
        <v>5.27</v>
      </c>
      <c r="E1777" s="5">
        <f>(1-F1777/100-G1777/100)/(1-C1777/100-D1777/100-General!$B$17/100)</f>
        <v>0.96807222291331907</v>
      </c>
      <c r="F1777" s="5">
        <f>N1777*General!$B$14/(N1777+O1777)+O1777*100/(N1777+O1777)</f>
        <v>51.747264680702948</v>
      </c>
      <c r="G1777" s="5">
        <f>N1777*General!$B$15/(N1777+O1777)</f>
        <v>2.437006834307932E-2</v>
      </c>
      <c r="H1777" s="5">
        <f>(N1777+O1777)*(1/General!$B$20)*((F1777/100)-E1777*(C1777/100))*1000/B1777</f>
        <v>453.40462084496596</v>
      </c>
      <c r="I1777" s="5">
        <f>(N1777+O1777)*(1/General!$B$20)*((D1777/100)*E1777-(G1777/100))*1000/B1777</f>
        <v>264.94377595039026</v>
      </c>
      <c r="J1777" s="5">
        <f t="shared" si="27"/>
        <v>0.58434291087867696</v>
      </c>
      <c r="K1777" s="5">
        <f>MAX(Online_RAW!$L$2-Online_RAW!L1777,0)</f>
        <v>0</v>
      </c>
      <c r="L1777" s="5">
        <f>0.0039*(Online_RAW!M1777)</f>
        <v>118.14530000000013</v>
      </c>
      <c r="M1777" s="10">
        <f>Online_RAW!$N$2-Online_RAW!N1777</f>
        <v>467.61241958041956</v>
      </c>
      <c r="N1777" s="5">
        <f>Online_RAW!C1777*60</f>
        <v>109.5333913043478</v>
      </c>
      <c r="O1777" s="5">
        <f>MAX(0, Online_RAW!D1777*60)</f>
        <v>70.250086956521997</v>
      </c>
      <c r="P1777" s="5">
        <f>_xlfn.IFNA(VLOOKUP(A1777,Sampling!$D$7:$E$14,2,FALSE),0)</f>
        <v>0</v>
      </c>
      <c r="Q1777">
        <f>_xlfn.IFNA(VLOOKUP(A1777,Refill!$D$6:$G$8,2,FALSE),0)</f>
        <v>0</v>
      </c>
    </row>
    <row r="1778" spans="1:17" x14ac:dyDescent="0.25">
      <c r="A1778" s="5">
        <f>ROUND((Online_RAW!B1778-General!$B$10)*24,3)</f>
        <v>29.6</v>
      </c>
      <c r="B1778" s="5">
        <f>General!$B$12+Online_ANA!K1778/1000+Online_ANA!L1778/1000+Online_ANA!M1778/1000/General!$B$22-SUM($P$2:P1778)/1000/General!$B$24+SUM($Q$2:Q1778)/1000/General!$B$24</f>
        <v>1.5384577715186325</v>
      </c>
      <c r="C1778" s="5">
        <f>Online_RAW!K1778</f>
        <v>44.383749999999999</v>
      </c>
      <c r="D1778" s="5">
        <f>Online_RAW!J1778</f>
        <v>5.2966666666666704</v>
      </c>
      <c r="E1778" s="5">
        <f>(1-F1778/100-G1778/100)/(1-C1778/100-D1778/100-General!$B$17/100)</f>
        <v>0.96650924623509915</v>
      </c>
      <c r="F1778" s="5">
        <f>N1778*General!$B$14/(N1778+O1778)+O1778*100/(N1778+O1778)</f>
        <v>51.759494666212447</v>
      </c>
      <c r="G1778" s="5">
        <f>N1778*General!$B$15/(N1778+O1778)</f>
        <v>2.4363891582720985E-2</v>
      </c>
      <c r="H1778" s="5">
        <f>(N1778+O1778)*(1/General!$B$20)*((F1778/100)-E1778*(C1778/100))*1000/B1778</f>
        <v>460.42692950320929</v>
      </c>
      <c r="I1778" s="5">
        <f>(N1778+O1778)*(1/General!$B$20)*((D1778/100)*E1778-(G1778/100))*1000/B1778</f>
        <v>264.70154266490306</v>
      </c>
      <c r="J1778" s="5">
        <f t="shared" si="27"/>
        <v>0.57490456292491476</v>
      </c>
      <c r="K1778" s="5">
        <f>MAX(Online_RAW!$L$2-Online_RAW!L1778,0)</f>
        <v>0</v>
      </c>
      <c r="L1778" s="5">
        <f>0.0039*(Online_RAW!M1778)</f>
        <v>118.40243999999998</v>
      </c>
      <c r="M1778" s="10">
        <f>Online_RAW!$N$2-Online_RAW!N1778</f>
        <v>468.76031135530957</v>
      </c>
      <c r="N1778" s="5">
        <f>Online_RAW!C1778*60</f>
        <v>109.12173913043459</v>
      </c>
      <c r="O1778" s="5">
        <f>MAX(0, Online_RAW!D1778*60)</f>
        <v>70.03147826086979</v>
      </c>
      <c r="P1778" s="5">
        <f>_xlfn.IFNA(VLOOKUP(A1778,Sampling!$D$7:$E$14,2,FALSE),0)</f>
        <v>0</v>
      </c>
      <c r="Q1778">
        <f>_xlfn.IFNA(VLOOKUP(A1778,Refill!$D$6:$G$8,2,FALSE),0)</f>
        <v>0</v>
      </c>
    </row>
    <row r="1779" spans="1:17" x14ac:dyDescent="0.25">
      <c r="A1779" s="5">
        <f>ROUND((Online_RAW!B1779-General!$B$10)*24,3)</f>
        <v>29.617000000000001</v>
      </c>
      <c r="B1779" s="5">
        <f>General!$B$12+Online_ANA!K1779/1000+Online_ANA!L1779/1000+Online_ANA!M1779/1000/General!$B$22-SUM($P$2:P1779)/1000/General!$B$24+SUM($Q$2:Q1779)/1000/General!$B$24</f>
        <v>1.5394720572329172</v>
      </c>
      <c r="C1779" s="5">
        <f>Online_RAW!K1779</f>
        <v>44.494444444444397</v>
      </c>
      <c r="D1779" s="5">
        <f>Online_RAW!J1779</f>
        <v>5.306</v>
      </c>
      <c r="E1779" s="5">
        <f>(1-F1779/100-G1779/100)/(1-C1779/100-D1779/100-General!$B$17/100)</f>
        <v>0.96790769767245954</v>
      </c>
      <c r="F1779" s="5">
        <f>N1779*General!$B$14/(N1779+O1779)+O1779*100/(N1779+O1779)</f>
        <v>51.805929533751069</v>
      </c>
      <c r="G1779" s="5">
        <f>N1779*General!$B$15/(N1779+O1779)</f>
        <v>2.4340439629418655E-2</v>
      </c>
      <c r="H1779" s="5">
        <f>(N1779+O1779)*(1/General!$B$20)*((F1779/100)-E1779*(C1779/100))*1000/B1779</f>
        <v>454.71504833887303</v>
      </c>
      <c r="I1779" s="5">
        <f>(N1779+O1779)*(1/General!$B$20)*((D1779/100)*E1779-(G1779/100))*1000/B1779</f>
        <v>265.94693170759183</v>
      </c>
      <c r="J1779" s="5">
        <f t="shared" si="27"/>
        <v>0.58486503290165326</v>
      </c>
      <c r="K1779" s="5">
        <f>MAX(Online_RAW!$L$2-Online_RAW!L1779,0)</f>
        <v>0</v>
      </c>
      <c r="L1779" s="5">
        <f>0.0039*(Online_RAW!M1779)</f>
        <v>118.40243999999998</v>
      </c>
      <c r="M1779" s="10">
        <f>Online_RAW!$N$2-Online_RAW!N1779</f>
        <v>469.8658827838799</v>
      </c>
      <c r="N1779" s="5">
        <f>Online_RAW!C1779*60</f>
        <v>109.24878260869559</v>
      </c>
      <c r="O1779" s="5">
        <f>MAX(0, Online_RAW!D1779*60)</f>
        <v>70.285826086956604</v>
      </c>
      <c r="P1779" s="5">
        <f>_xlfn.IFNA(VLOOKUP(A1779,Sampling!$D$7:$E$14,2,FALSE),0)</f>
        <v>0</v>
      </c>
      <c r="Q1779">
        <f>_xlfn.IFNA(VLOOKUP(A1779,Refill!$D$6:$G$8,2,FALSE),0)</f>
        <v>0</v>
      </c>
    </row>
    <row r="1780" spans="1:17" x14ac:dyDescent="0.25">
      <c r="A1780" s="5">
        <f>ROUND((Online_RAW!B1780-General!$B$10)*24,3)</f>
        <v>29.632999999999999</v>
      </c>
      <c r="B1780" s="5">
        <f>General!$B$12+Online_ANA!K1780/1000+Online_ANA!L1780/1000+Online_ANA!M1780/1000/General!$B$22-SUM($P$2:P1780)/1000/General!$B$24+SUM($Q$2:Q1780)/1000/General!$B$24</f>
        <v>1.5406778429865231</v>
      </c>
      <c r="C1780" s="5">
        <f>Online_RAW!K1780</f>
        <v>44.533999999999999</v>
      </c>
      <c r="D1780" s="5">
        <f>Online_RAW!J1780</f>
        <v>5.2833333333333297</v>
      </c>
      <c r="E1780" s="5">
        <f>(1-F1780/100-G1780/100)/(1-C1780/100-D1780/100-General!$B$17/100)</f>
        <v>0.96971095713239064</v>
      </c>
      <c r="F1780" s="5">
        <f>N1780*General!$B$14/(N1780+O1780)+O1780*100/(N1780+O1780)</f>
        <v>51.732527235549881</v>
      </c>
      <c r="G1780" s="5">
        <f>N1780*General!$B$15/(N1780+O1780)</f>
        <v>2.4377511497197031E-2</v>
      </c>
      <c r="H1780" s="5">
        <f>(N1780+O1780)*(1/General!$B$20)*((F1780/100)-E1780*(C1780/100))*1000/B1780</f>
        <v>444.93595576219894</v>
      </c>
      <c r="I1780" s="5">
        <f>(N1780+O1780)*(1/General!$B$20)*((D1780/100)*E1780-(G1780/100))*1000/B1780</f>
        <v>265.42475511406701</v>
      </c>
      <c r="J1780" s="5">
        <f t="shared" si="27"/>
        <v>0.59654597853163005</v>
      </c>
      <c r="K1780" s="5">
        <f>MAX(Online_RAW!$L$2-Online_RAW!L1780,0)</f>
        <v>0</v>
      </c>
      <c r="L1780" s="5">
        <f>0.0039*(Online_RAW!M1780)</f>
        <v>118.60875</v>
      </c>
      <c r="M1780" s="10">
        <f>Online_RAW!$N$2-Online_RAW!N1780</f>
        <v>470.95531135531019</v>
      </c>
      <c r="N1780" s="5">
        <f>Online_RAW!C1780*60</f>
        <v>109.55269565217421</v>
      </c>
      <c r="O1780" s="5">
        <f>MAX(0, Online_RAW!D1780*60)</f>
        <v>70.207565217391192</v>
      </c>
      <c r="P1780" s="5">
        <f>_xlfn.IFNA(VLOOKUP(A1780,Sampling!$D$7:$E$14,2,FALSE),0)</f>
        <v>0</v>
      </c>
      <c r="Q1780">
        <f>_xlfn.IFNA(VLOOKUP(A1780,Refill!$D$6:$G$8,2,FALSE),0)</f>
        <v>0</v>
      </c>
    </row>
    <row r="1781" spans="1:17" x14ac:dyDescent="0.25">
      <c r="A1781" s="5">
        <f>ROUND((Online_RAW!B1781-General!$B$10)*24,3)</f>
        <v>29.65</v>
      </c>
      <c r="B1781" s="5">
        <f>General!$B$12+Online_ANA!K1781/1000+Online_ANA!L1781/1000+Online_ANA!M1781/1000/General!$B$22-SUM($P$2:P1781)/1000/General!$B$24+SUM($Q$2:Q1781)/1000/General!$B$24</f>
        <v>1.5419435393648533</v>
      </c>
      <c r="C1781" s="5">
        <f>Online_RAW!K1781</f>
        <v>44.432499999999997</v>
      </c>
      <c r="D1781" s="5">
        <f>Online_RAW!J1781</f>
        <v>5.3085714285714296</v>
      </c>
      <c r="E1781" s="5">
        <f>(1-F1781/100-G1781/100)/(1-C1781/100-D1781/100-General!$B$17/100)</f>
        <v>0.96317813443945011</v>
      </c>
      <c r="F1781" s="5">
        <f>N1781*General!$B$14/(N1781+O1781)+O1781*100/(N1781+O1781)</f>
        <v>51.984208309511544</v>
      </c>
      <c r="G1781" s="5">
        <f>N1781*General!$B$15/(N1781+O1781)</f>
        <v>2.4250399843681041E-2</v>
      </c>
      <c r="H1781" s="5">
        <f>(N1781+O1781)*(1/General!$B$20)*((F1781/100)-E1781*(C1781/100))*1000/B1781</f>
        <v>479.13617510477258</v>
      </c>
      <c r="I1781" s="5">
        <f>(N1781+O1781)*(1/General!$B$20)*((D1781/100)*E1781-(G1781/100))*1000/B1781</f>
        <v>265.37941599413296</v>
      </c>
      <c r="J1781" s="5">
        <f t="shared" si="27"/>
        <v>0.55387054825510207</v>
      </c>
      <c r="K1781" s="5">
        <f>MAX(Online_RAW!$L$2-Online_RAW!L1781,0)</f>
        <v>0</v>
      </c>
      <c r="L1781" s="5">
        <f>0.0039*(Online_RAW!M1781)</f>
        <v>118.81583999999999</v>
      </c>
      <c r="M1781" s="10">
        <f>Online_RAW!$N$2-Online_RAW!N1781</f>
        <v>472.10919230769014</v>
      </c>
      <c r="N1781" s="5">
        <f>Online_RAW!C1781*60</f>
        <v>109.2683478260868</v>
      </c>
      <c r="O1781" s="5">
        <f>MAX(0, Online_RAW!D1781*60)</f>
        <v>70.965130434782395</v>
      </c>
      <c r="P1781" s="5">
        <f>_xlfn.IFNA(VLOOKUP(A1781,Sampling!$D$7:$E$14,2,FALSE),0)</f>
        <v>0</v>
      </c>
      <c r="Q1781">
        <f>_xlfn.IFNA(VLOOKUP(A1781,Refill!$D$6:$G$8,2,FALSE),0)</f>
        <v>0</v>
      </c>
    </row>
    <row r="1782" spans="1:17" x14ac:dyDescent="0.25">
      <c r="A1782" s="5">
        <f>ROUND((Online_RAW!B1782-General!$B$10)*24,3)</f>
        <v>29.667000000000002</v>
      </c>
      <c r="B1782" s="5">
        <f>General!$B$12+Online_ANA!K1782/1000+Online_ANA!L1782/1000+Online_ANA!M1782/1000/General!$B$22-SUM($P$2:P1782)/1000/General!$B$24+SUM($Q$2:Q1782)/1000/General!$B$24</f>
        <v>1.5432022917632839</v>
      </c>
      <c r="C1782" s="5">
        <f>Online_RAW!K1782</f>
        <v>44.465000000000003</v>
      </c>
      <c r="D1782" s="5">
        <f>Online_RAW!J1782</f>
        <v>5.335</v>
      </c>
      <c r="E1782" s="5">
        <f>(1-F1782/100-G1782/100)/(1-C1782/100-D1782/100-General!$B$17/100)</f>
        <v>0.96710271105651502</v>
      </c>
      <c r="F1782" s="5">
        <f>N1782*General!$B$14/(N1782+O1782)+O1782*100/(N1782+O1782)</f>
        <v>51.845581395348788</v>
      </c>
      <c r="G1782" s="5">
        <f>N1782*General!$B$15/(N1782+O1782)</f>
        <v>2.4320413436692532E-2</v>
      </c>
      <c r="H1782" s="5">
        <f>(N1782+O1782)*(1/General!$B$20)*((F1782/100)-E1782*(C1782/100))*1000/B1782</f>
        <v>459.44066021069534</v>
      </c>
      <c r="I1782" s="5">
        <f>(N1782+O1782)*(1/General!$B$20)*((D1782/100)*E1782-(G1782/100))*1000/B1782</f>
        <v>266.78855554652847</v>
      </c>
      <c r="J1782" s="5">
        <f t="shared" si="27"/>
        <v>0.58068120358390063</v>
      </c>
      <c r="K1782" s="5">
        <f>MAX(Online_RAW!$L$2-Online_RAW!L1782,0)</f>
        <v>0</v>
      </c>
      <c r="L1782" s="5">
        <f>0.0039*(Online_RAW!M1782)</f>
        <v>119.02799999999999</v>
      </c>
      <c r="M1782" s="10">
        <f>Online_RAW!$N$2-Online_RAW!N1782</f>
        <v>473.24997802197959</v>
      </c>
      <c r="N1782" s="5">
        <f>Online_RAW!C1782*60</f>
        <v>109.261043478261</v>
      </c>
      <c r="O1782" s="5">
        <f>MAX(0, Online_RAW!D1782*60)</f>
        <v>70.441565217391201</v>
      </c>
      <c r="P1782" s="5">
        <f>_xlfn.IFNA(VLOOKUP(A1782,Sampling!$D$7:$E$14,2,FALSE),0)</f>
        <v>0</v>
      </c>
      <c r="Q1782">
        <f>_xlfn.IFNA(VLOOKUP(A1782,Refill!$D$6:$G$8,2,FALSE),0)</f>
        <v>0</v>
      </c>
    </row>
    <row r="1783" spans="1:17" x14ac:dyDescent="0.25">
      <c r="A1783" s="5">
        <f>ROUND((Online_RAW!B1783-General!$B$10)*24,3)</f>
        <v>29.683</v>
      </c>
      <c r="B1783" s="5">
        <f>General!$B$12+Online_ANA!K1783/1000+Online_ANA!L1783/1000+Online_ANA!M1783/1000/General!$B$22-SUM($P$2:P1783)/1000/General!$B$24+SUM($Q$2:Q1783)/1000/General!$B$24</f>
        <v>1.5442366299022012</v>
      </c>
      <c r="C1783" s="5">
        <f>Online_RAW!K1783</f>
        <v>44.536000000000001</v>
      </c>
      <c r="D1783" s="5">
        <f>Online_RAW!J1783</f>
        <v>5.31</v>
      </c>
      <c r="E1783" s="5">
        <f>(1-F1783/100-G1783/100)/(1-C1783/100-D1783/100-General!$B$17/100)</f>
        <v>0.96811009955345684</v>
      </c>
      <c r="F1783" s="5">
        <f>N1783*General!$B$14/(N1783+O1783)+O1783*100/(N1783+O1783)</f>
        <v>51.839976615938582</v>
      </c>
      <c r="G1783" s="5">
        <f>N1783*General!$B$15/(N1783+O1783)</f>
        <v>2.4323244133364352E-2</v>
      </c>
      <c r="H1783" s="5">
        <f>(N1783+O1783)*(1/General!$B$20)*((F1783/100)-E1783*(C1783/100))*1000/B1783</f>
        <v>454.4001618359539</v>
      </c>
      <c r="I1783" s="5">
        <f>(N1783+O1783)*(1/General!$B$20)*((D1783/100)*E1783-(G1783/100))*1000/B1783</f>
        <v>266.48399071586493</v>
      </c>
      <c r="J1783" s="5">
        <f t="shared" si="27"/>
        <v>0.58645223549033454</v>
      </c>
      <c r="K1783" s="5">
        <f>MAX(Online_RAW!$L$2-Online_RAW!L1783,0)</f>
        <v>0</v>
      </c>
      <c r="L1783" s="5">
        <f>0.0039*(Online_RAW!M1783)</f>
        <v>119.02799999999999</v>
      </c>
      <c r="M1783" s="10">
        <f>Online_RAW!$N$2-Online_RAW!N1783</f>
        <v>474.37740659339943</v>
      </c>
      <c r="N1783" s="5">
        <f>Online_RAW!C1783*60</f>
        <v>109.62417391304341</v>
      </c>
      <c r="O1783" s="5">
        <f>MAX(0, Online_RAW!D1783*60)</f>
        <v>70.654695652174198</v>
      </c>
      <c r="P1783" s="5">
        <f>_xlfn.IFNA(VLOOKUP(A1783,Sampling!$D$7:$E$14,2,FALSE),0)</f>
        <v>0</v>
      </c>
      <c r="Q1783">
        <f>_xlfn.IFNA(VLOOKUP(A1783,Refill!$D$6:$G$8,2,FALSE),0)</f>
        <v>0</v>
      </c>
    </row>
    <row r="1784" spans="1:17" x14ac:dyDescent="0.25">
      <c r="A1784" s="5">
        <f>ROUND((Online_RAW!B1784-General!$B$10)*24,3)</f>
        <v>29.7</v>
      </c>
      <c r="B1784" s="5">
        <f>General!$B$12+Online_ANA!K1784/1000+Online_ANA!L1784/1000+Online_ANA!M1784/1000/General!$B$22-SUM($P$2:P1784)/1000/General!$B$24+SUM($Q$2:Q1784)/1000/General!$B$24</f>
        <v>1.5453913903216054</v>
      </c>
      <c r="C1784" s="5">
        <f>Online_RAW!K1784</f>
        <v>44.442727272727304</v>
      </c>
      <c r="D1784" s="5">
        <f>Online_RAW!J1784</f>
        <v>5.3250000000000002</v>
      </c>
      <c r="E1784" s="5">
        <f>(1-F1784/100-G1784/100)/(1-C1784/100-D1784/100-General!$B$17/100)</f>
        <v>0.96459017746923104</v>
      </c>
      <c r="F1784" s="5">
        <f>N1784*General!$B$14/(N1784+O1784)+O1784*100/(N1784+O1784)</f>
        <v>51.939540926055457</v>
      </c>
      <c r="G1784" s="5">
        <f>N1784*General!$B$15/(N1784+O1784)</f>
        <v>2.427295912825482E-2</v>
      </c>
      <c r="H1784" s="5">
        <f>(N1784+O1784)*(1/General!$B$20)*((F1784/100)-E1784*(C1784/100))*1000/B1784</f>
        <v>471.67959773263715</v>
      </c>
      <c r="I1784" s="5">
        <f>(N1784+O1784)*(1/General!$B$20)*((D1784/100)*E1784-(G1784/100))*1000/B1784</f>
        <v>265.83982356862481</v>
      </c>
      <c r="J1784" s="5">
        <f t="shared" si="27"/>
        <v>0.56360254894745565</v>
      </c>
      <c r="K1784" s="5">
        <f>MAX(Online_RAW!$L$2-Online_RAW!L1784,0)</f>
        <v>0</v>
      </c>
      <c r="L1784" s="5">
        <f>0.0039*(Online_RAW!M1784)</f>
        <v>119.20739999999999</v>
      </c>
      <c r="M1784" s="10">
        <f>Online_RAW!$N$2-Online_RAW!N1784</f>
        <v>475.44054945054995</v>
      </c>
      <c r="N1784" s="5">
        <f>Online_RAW!C1784*60</f>
        <v>109.3038260869566</v>
      </c>
      <c r="O1784" s="5">
        <f>MAX(0, Online_RAW!D1784*60)</f>
        <v>70.820608695652197</v>
      </c>
      <c r="P1784" s="5">
        <f>_xlfn.IFNA(VLOOKUP(A1784,Sampling!$D$7:$E$14,2,FALSE),0)</f>
        <v>0</v>
      </c>
      <c r="Q1784">
        <f>_xlfn.IFNA(VLOOKUP(A1784,Refill!$D$6:$G$8,2,FALSE),0)</f>
        <v>0</v>
      </c>
    </row>
    <row r="1785" spans="1:17" x14ac:dyDescent="0.25">
      <c r="A1785" s="5">
        <f>ROUND((Online_RAW!B1785-General!$B$10)*24,3)</f>
        <v>29.716999999999999</v>
      </c>
      <c r="B1785" s="5">
        <f>General!$B$12+Online_ANA!K1785/1000+Online_ANA!L1785/1000+Online_ANA!M1785/1000/General!$B$22-SUM($P$2:P1785)/1000/General!$B$24+SUM($Q$2:Q1785)/1000/General!$B$24</f>
        <v>1.5465645378969635</v>
      </c>
      <c r="C1785" s="5">
        <f>Online_RAW!K1785</f>
        <v>44.411111111111097</v>
      </c>
      <c r="D1785" s="5">
        <f>Online_RAW!J1785</f>
        <v>5.3433333333333302</v>
      </c>
      <c r="E1785" s="5">
        <f>(1-F1785/100-G1785/100)/(1-C1785/100-D1785/100-General!$B$17/100)</f>
        <v>0.96267587620062023</v>
      </c>
      <c r="F1785" s="5">
        <f>N1785*General!$B$14/(N1785+O1785)+O1785*100/(N1785+O1785)</f>
        <v>52.022126977800447</v>
      </c>
      <c r="G1785" s="5">
        <f>N1785*General!$B$15/(N1785+O1785)</f>
        <v>2.4231249001110886E-2</v>
      </c>
      <c r="H1785" s="5">
        <f>(N1785+O1785)*(1/General!$B$20)*((F1785/100)-E1785*(C1785/100))*1000/B1785</f>
        <v>482.05597998990487</v>
      </c>
      <c r="I1785" s="5">
        <f>(N1785+O1785)*(1/General!$B$20)*((D1785/100)*E1785-(G1785/100))*1000/B1785</f>
        <v>266.27109258131583</v>
      </c>
      <c r="J1785" s="5">
        <f t="shared" ref="J1785:J1848" si="28">I1785/H1785</f>
        <v>0.55236550034477749</v>
      </c>
      <c r="K1785" s="5">
        <f>MAX(Online_RAW!$L$2-Online_RAW!L1785,0)</f>
        <v>0</v>
      </c>
      <c r="L1785" s="5">
        <f>0.0039*(Online_RAW!M1785)</f>
        <v>119.3556</v>
      </c>
      <c r="M1785" s="10">
        <f>Online_RAW!$N$2-Online_RAW!N1785</f>
        <v>476.55774230769021</v>
      </c>
      <c r="N1785" s="5">
        <f>Online_RAW!C1785*60</f>
        <v>109.21581818181839</v>
      </c>
      <c r="O1785" s="5">
        <f>MAX(0, Online_RAW!D1785*60)</f>
        <v>71.073391304347808</v>
      </c>
      <c r="P1785" s="5">
        <f>_xlfn.IFNA(VLOOKUP(A1785,Sampling!$D$7:$E$14,2,FALSE),0)</f>
        <v>0</v>
      </c>
      <c r="Q1785">
        <f>_xlfn.IFNA(VLOOKUP(A1785,Refill!$D$6:$G$8,2,FALSE),0)</f>
        <v>0</v>
      </c>
    </row>
    <row r="1786" spans="1:17" x14ac:dyDescent="0.25">
      <c r="A1786" s="5">
        <f>ROUND((Online_RAW!B1786-General!$B$10)*24,3)</f>
        <v>29.733000000000001</v>
      </c>
      <c r="B1786" s="5">
        <f>General!$B$12+Online_ANA!K1786/1000+Online_ANA!L1786/1000+Online_ANA!M1786/1000/General!$B$22-SUM($P$2:P1786)/1000/General!$B$24+SUM($Q$2:Q1786)/1000/General!$B$24</f>
        <v>1.5478106341982658</v>
      </c>
      <c r="C1786" s="5">
        <f>Online_RAW!K1786</f>
        <v>44.522500000000001</v>
      </c>
      <c r="D1786" s="5">
        <f>Online_RAW!J1786</f>
        <v>5.3324999999999996</v>
      </c>
      <c r="E1786" s="5">
        <f>(1-F1786/100-G1786/100)/(1-C1786/100-D1786/100-General!$B$17/100)</f>
        <v>0.96496881437448212</v>
      </c>
      <c r="F1786" s="5">
        <f>N1786*General!$B$14/(N1786+O1786)+O1786*100/(N1786+O1786)</f>
        <v>52.004933453735269</v>
      </c>
      <c r="G1786" s="5">
        <f>N1786*General!$B$15/(N1786+O1786)</f>
        <v>2.4239932599123597E-2</v>
      </c>
      <c r="H1786" s="5">
        <f>(N1786+O1786)*(1/General!$B$20)*((F1786/100)-E1786*(C1786/100))*1000/B1786</f>
        <v>469.93822524550131</v>
      </c>
      <c r="I1786" s="5">
        <f>(N1786+O1786)*(1/General!$B$20)*((D1786/100)*E1786-(G1786/100))*1000/B1786</f>
        <v>266.17329646880006</v>
      </c>
      <c r="J1786" s="5">
        <f t="shared" si="28"/>
        <v>0.56640060793043168</v>
      </c>
      <c r="K1786" s="5">
        <f>MAX(Online_RAW!$L$2-Online_RAW!L1786,0)</f>
        <v>0</v>
      </c>
      <c r="L1786" s="5">
        <f>0.0039*(Online_RAW!M1786)</f>
        <v>119.54123999999999</v>
      </c>
      <c r="M1786" s="10">
        <f>Online_RAW!$N$2-Online_RAW!N1786</f>
        <v>477.71363967610978</v>
      </c>
      <c r="N1786" s="5">
        <f>Online_RAW!C1786*60</f>
        <v>109.2646363636362</v>
      </c>
      <c r="O1786" s="5">
        <f>MAX(0, Online_RAW!D1786*60)</f>
        <v>71.040545454545395</v>
      </c>
      <c r="P1786" s="5">
        <f>_xlfn.IFNA(VLOOKUP(A1786,Sampling!$D$7:$E$14,2,FALSE),0)</f>
        <v>0</v>
      </c>
      <c r="Q1786">
        <f>_xlfn.IFNA(VLOOKUP(A1786,Refill!$D$6:$G$8,2,FALSE),0)</f>
        <v>0</v>
      </c>
    </row>
    <row r="1787" spans="1:17" x14ac:dyDescent="0.25">
      <c r="A1787" s="5">
        <f>ROUND((Online_RAW!B1787-General!$B$10)*24,3)</f>
        <v>29.75</v>
      </c>
      <c r="B1787" s="5">
        <f>General!$B$12+Online_ANA!K1787/1000+Online_ANA!L1787/1000+Online_ANA!M1787/1000/General!$B$22-SUM($P$2:P1787)/1000/General!$B$24+SUM($Q$2:Q1787)/1000/General!$B$24</f>
        <v>1.5488341976941651</v>
      </c>
      <c r="C1787" s="5">
        <f>Online_RAW!K1787</f>
        <v>44.474285714285699</v>
      </c>
      <c r="D1787" s="5">
        <f>Online_RAW!J1787</f>
        <v>5.3833333333333302</v>
      </c>
      <c r="E1787" s="5">
        <f>(1-F1787/100-G1787/100)/(1-C1787/100-D1787/100-General!$B$17/100)</f>
        <v>0.96957743211671965</v>
      </c>
      <c r="F1787" s="5">
        <f>N1787*General!$B$14/(N1787+O1787)+O1787*100/(N1787+O1787)</f>
        <v>51.778253315043457</v>
      </c>
      <c r="G1787" s="5">
        <f>N1787*General!$B$15/(N1787+O1787)</f>
        <v>2.4354417517654822E-2</v>
      </c>
      <c r="H1787" s="5">
        <f>(N1787+O1787)*(1/General!$B$20)*((F1787/100)-E1787*(C1787/100))*1000/B1787</f>
        <v>448.15201049165825</v>
      </c>
      <c r="I1787" s="5">
        <f>(N1787+O1787)*(1/General!$B$20)*((D1787/100)*E1787-(G1787/100))*1000/B1787</f>
        <v>268.94350952670675</v>
      </c>
      <c r="J1787" s="5">
        <f t="shared" si="28"/>
        <v>0.60011670868474831</v>
      </c>
      <c r="K1787" s="5">
        <f>MAX(Online_RAW!$L$2-Online_RAW!L1787,0)</f>
        <v>0</v>
      </c>
      <c r="L1787" s="5">
        <f>0.0039*(Online_RAW!M1787)</f>
        <v>119.54123999999999</v>
      </c>
      <c r="M1787" s="10">
        <f>Online_RAW!$N$2-Online_RAW!N1787</f>
        <v>478.82932388663994</v>
      </c>
      <c r="N1787" s="5">
        <f>Online_RAW!C1787*60</f>
        <v>109.420956521739</v>
      </c>
      <c r="O1787" s="5">
        <f>MAX(0, Online_RAW!D1787*60)</f>
        <v>70.293391304347793</v>
      </c>
      <c r="P1787" s="5">
        <f>_xlfn.IFNA(VLOOKUP(A1787,Sampling!$D$7:$E$14,2,FALSE),0)</f>
        <v>0</v>
      </c>
      <c r="Q1787">
        <f>_xlfn.IFNA(VLOOKUP(A1787,Refill!$D$6:$G$8,2,FALSE),0)</f>
        <v>0</v>
      </c>
    </row>
    <row r="1788" spans="1:17" x14ac:dyDescent="0.25">
      <c r="A1788" s="5">
        <f>ROUND((Online_RAW!B1788-General!$B$10)*24,3)</f>
        <v>29.766999999999999</v>
      </c>
      <c r="B1788" s="5">
        <f>General!$B$12+Online_ANA!K1788/1000+Online_ANA!L1788/1000+Online_ANA!M1788/1000/General!$B$22-SUM($P$2:P1788)/1000/General!$B$24+SUM($Q$2:Q1788)/1000/General!$B$24</f>
        <v>1.5500977958371094</v>
      </c>
      <c r="C1788" s="5">
        <f>Online_RAW!K1788</f>
        <v>44.44</v>
      </c>
      <c r="D1788" s="5">
        <f>Online_RAW!J1788</f>
        <v>5.3650000000000002</v>
      </c>
      <c r="E1788" s="5">
        <f>(1-F1788/100-G1788/100)/(1-C1788/100-D1788/100-General!$B$17/100)</f>
        <v>0.96754339999489536</v>
      </c>
      <c r="F1788" s="5">
        <f>N1788*General!$B$14/(N1788+O1788)+O1788*100/(N1788+O1788)</f>
        <v>51.828478572566489</v>
      </c>
      <c r="G1788" s="5">
        <f>N1788*General!$B$15/(N1788+O1788)</f>
        <v>2.4329051225976527E-2</v>
      </c>
      <c r="H1788" s="5">
        <f>(N1788+O1788)*(1/General!$B$20)*((F1788/100)-E1788*(C1788/100))*1000/B1788</f>
        <v>457.81736743705011</v>
      </c>
      <c r="I1788" s="5">
        <f>(N1788+O1788)*(1/General!$B$20)*((D1788/100)*E1788-(G1788/100))*1000/B1788</f>
        <v>267.84877616847507</v>
      </c>
      <c r="J1788" s="5">
        <f t="shared" si="28"/>
        <v>0.58505595291839663</v>
      </c>
      <c r="K1788" s="5">
        <f>MAX(Online_RAW!$L$2-Online_RAW!L1788,0)</f>
        <v>0</v>
      </c>
      <c r="L1788" s="5">
        <f>0.0039*(Online_RAW!M1788)</f>
        <v>119.75242499999999</v>
      </c>
      <c r="M1788" s="10">
        <f>Online_RAW!$N$2-Online_RAW!N1788</f>
        <v>479.97645421244943</v>
      </c>
      <c r="N1788" s="5">
        <f>Online_RAW!C1788*60</f>
        <v>109.55530434782581</v>
      </c>
      <c r="O1788" s="5">
        <f>MAX(0, Online_RAW!D1788*60)</f>
        <v>70.567304347825797</v>
      </c>
      <c r="P1788" s="5">
        <f>_xlfn.IFNA(VLOOKUP(A1788,Sampling!$D$7:$E$14,2,FALSE),0)</f>
        <v>0</v>
      </c>
      <c r="Q1788">
        <f>_xlfn.IFNA(VLOOKUP(A1788,Refill!$D$6:$G$8,2,FALSE),0)</f>
        <v>0</v>
      </c>
    </row>
    <row r="1789" spans="1:17" x14ac:dyDescent="0.25">
      <c r="A1789" s="5">
        <f>ROUND((Online_RAW!B1789-General!$B$10)*24,3)</f>
        <v>29.783000000000001</v>
      </c>
      <c r="B1789" s="5">
        <f>General!$B$12+Online_ANA!K1789/1000+Online_ANA!L1789/1000+Online_ANA!M1789/1000/General!$B$22-SUM($P$2:P1789)/1000/General!$B$24+SUM($Q$2:Q1789)/1000/General!$B$24</f>
        <v>1.5513742690896233</v>
      </c>
      <c r="C1789" s="5">
        <f>Online_RAW!K1789</f>
        <v>44.334545454545498</v>
      </c>
      <c r="D1789" s="5">
        <f>Online_RAW!J1789</f>
        <v>5.38</v>
      </c>
      <c r="E1789" s="5">
        <f>(1-F1789/100-G1789/100)/(1-C1789/100-D1789/100-General!$B$17/100)</f>
        <v>0.95915560872840477</v>
      </c>
      <c r="F1789" s="5">
        <f>N1789*General!$B$14/(N1789+O1789)+O1789*100/(N1789+O1789)</f>
        <v>52.159281510011411</v>
      </c>
      <c r="G1789" s="5">
        <f>N1789*General!$B$15/(N1789+O1789)</f>
        <v>2.416197903534778E-2</v>
      </c>
      <c r="H1789" s="5">
        <f>(N1789+O1789)*(1/General!$B$20)*((F1789/100)-E1789*(C1789/100))*1000/B1789</f>
        <v>498.86722374734376</v>
      </c>
      <c r="I1789" s="5">
        <f>(N1789+O1789)*(1/General!$B$20)*((D1789/100)*E1789-(G1789/100))*1000/B1789</f>
        <v>265.91409936692628</v>
      </c>
      <c r="J1789" s="5">
        <f t="shared" si="28"/>
        <v>0.53303581936984723</v>
      </c>
      <c r="K1789" s="5">
        <f>MAX(Online_RAW!$L$2-Online_RAW!L1789,0)</f>
        <v>0</v>
      </c>
      <c r="L1789" s="5">
        <f>0.0039*(Online_RAW!M1789)</f>
        <v>119.9679</v>
      </c>
      <c r="M1789" s="10">
        <f>Online_RAW!$N$2-Online_RAW!N1789</f>
        <v>481.13294230768952</v>
      </c>
      <c r="N1789" s="5">
        <f>Online_RAW!C1789*60</f>
        <v>108.74686956521761</v>
      </c>
      <c r="O1789" s="5">
        <f>MAX(0, Online_RAW!D1789*60)</f>
        <v>71.282869565217595</v>
      </c>
      <c r="P1789" s="5">
        <f>_xlfn.IFNA(VLOOKUP(A1789,Sampling!$D$7:$E$14,2,FALSE),0)</f>
        <v>0</v>
      </c>
      <c r="Q1789">
        <f>_xlfn.IFNA(VLOOKUP(A1789,Refill!$D$6:$G$8,2,FALSE),0)</f>
        <v>0</v>
      </c>
    </row>
    <row r="1790" spans="1:17" x14ac:dyDescent="0.25">
      <c r="A1790" s="5">
        <f>ROUND((Online_RAW!B1790-General!$B$10)*24,3)</f>
        <v>29.8</v>
      </c>
      <c r="B1790" s="5">
        <f>General!$B$12+Online_ANA!K1790/1000+Online_ANA!L1790/1000+Online_ANA!M1790/1000/General!$B$22-SUM($P$2:P1790)/1000/General!$B$24+SUM($Q$2:Q1790)/1000/General!$B$24</f>
        <v>1.5526190905096511</v>
      </c>
      <c r="C1790" s="5">
        <f>Online_RAW!K1790</f>
        <v>44.490833333333299</v>
      </c>
      <c r="D1790" s="5">
        <f>Online_RAW!J1790</f>
        <v>5.41</v>
      </c>
      <c r="E1790" s="5">
        <f>(1-F1790/100-G1790/100)/(1-C1790/100-D1790/100-General!$B$17/100)</f>
        <v>0.96756832782550661</v>
      </c>
      <c r="F1790" s="5">
        <f>N1790*General!$B$14/(N1790+O1790)+O1790*100/(N1790+O1790)</f>
        <v>51.920009632080607</v>
      </c>
      <c r="G1790" s="5">
        <f>N1790*General!$B$15/(N1790+O1790)</f>
        <v>2.42828234181411E-2</v>
      </c>
      <c r="H1790" s="5">
        <f>(N1790+O1790)*(1/General!$B$20)*((F1790/100)-E1790*(C1790/100))*1000/B1790</f>
        <v>458.47214660871788</v>
      </c>
      <c r="I1790" s="5">
        <f>(N1790+O1790)*(1/General!$B$20)*((D1790/100)*E1790-(G1790/100))*1000/B1790</f>
        <v>269.24437770628725</v>
      </c>
      <c r="J1790" s="5">
        <f t="shared" si="28"/>
        <v>0.58726441660167705</v>
      </c>
      <c r="K1790" s="5">
        <f>MAX(Online_RAW!$L$2-Online_RAW!L1790,0)</f>
        <v>0</v>
      </c>
      <c r="L1790" s="5">
        <f>0.0039*(Online_RAW!M1790)</f>
        <v>120.16679999999999</v>
      </c>
      <c r="M1790" s="10">
        <f>Online_RAW!$N$2-Online_RAW!N1790</f>
        <v>482.27299665551982</v>
      </c>
      <c r="N1790" s="5">
        <f>Online_RAW!C1790*60</f>
        <v>109.1718260869566</v>
      </c>
      <c r="O1790" s="5">
        <f>MAX(0, Online_RAW!D1790*60)</f>
        <v>70.661999999999992</v>
      </c>
      <c r="P1790" s="5">
        <f>_xlfn.IFNA(VLOOKUP(A1790,Sampling!$D$7:$E$14,2,FALSE),0)</f>
        <v>0</v>
      </c>
      <c r="Q1790">
        <f>_xlfn.IFNA(VLOOKUP(A1790,Refill!$D$6:$G$8,2,FALSE),0)</f>
        <v>0</v>
      </c>
    </row>
    <row r="1791" spans="1:17" x14ac:dyDescent="0.25">
      <c r="A1791" s="5">
        <f>ROUND((Online_RAW!B1791-General!$B$10)*24,3)</f>
        <v>29.817</v>
      </c>
      <c r="B1791" s="5">
        <f>General!$B$12+Online_ANA!K1791/1000+Online_ANA!L1791/1000+Online_ANA!M1791/1000/General!$B$22-SUM($P$2:P1791)/1000/General!$B$24+SUM($Q$2:Q1791)/1000/General!$B$24</f>
        <v>1.5537250023465046</v>
      </c>
      <c r="C1791" s="5">
        <f>Online_RAW!K1791</f>
        <v>44.578333333333298</v>
      </c>
      <c r="D1791" s="5">
        <f>Online_RAW!J1791</f>
        <v>5.3920000000000003</v>
      </c>
      <c r="E1791" s="5">
        <f>(1-F1791/100-G1791/100)/(1-C1791/100-D1791/100-General!$B$17/100)</f>
        <v>0.97168147844896968</v>
      </c>
      <c r="F1791" s="5">
        <f>N1791*General!$B$14/(N1791+O1791)+O1791*100/(N1791+O1791)</f>
        <v>51.783186702368219</v>
      </c>
      <c r="G1791" s="5">
        <f>N1791*General!$B$15/(N1791+O1791)</f>
        <v>2.4351925907894846E-2</v>
      </c>
      <c r="H1791" s="5">
        <f>(N1791+O1791)*(1/General!$B$20)*((F1791/100)-E1791*(C1791/100))*1000/B1791</f>
        <v>437.75073302934237</v>
      </c>
      <c r="I1791" s="5">
        <f>(N1791+O1791)*(1/General!$B$20)*((D1791/100)*E1791-(G1791/100))*1000/B1791</f>
        <v>269.60953284963972</v>
      </c>
      <c r="J1791" s="5">
        <f t="shared" si="28"/>
        <v>0.61589738750150269</v>
      </c>
      <c r="K1791" s="5">
        <f>MAX(Online_RAW!$L$2-Online_RAW!L1791,0)</f>
        <v>0</v>
      </c>
      <c r="L1791" s="5">
        <f>0.0039*(Online_RAW!M1791)</f>
        <v>120.208725</v>
      </c>
      <c r="M1791" s="10">
        <f>Online_RAW!$N$2-Online_RAW!N1791</f>
        <v>483.43274230769021</v>
      </c>
      <c r="N1791" s="5">
        <f>Online_RAW!C1791*60</f>
        <v>109.61034782608679</v>
      </c>
      <c r="O1791" s="5">
        <f>MAX(0, Online_RAW!D1791*60)</f>
        <v>70.433478260869805</v>
      </c>
      <c r="P1791" s="5">
        <f>_xlfn.IFNA(VLOOKUP(A1791,Sampling!$D$7:$E$14,2,FALSE),0)</f>
        <v>0</v>
      </c>
      <c r="Q1791">
        <f>_xlfn.IFNA(VLOOKUP(A1791,Refill!$D$6:$G$8,2,FALSE),0)</f>
        <v>0</v>
      </c>
    </row>
    <row r="1792" spans="1:17" x14ac:dyDescent="0.25">
      <c r="A1792" s="5">
        <f>ROUND((Online_RAW!B1792-General!$B$10)*24,3)</f>
        <v>29.832999999999998</v>
      </c>
      <c r="B1792" s="5">
        <f>General!$B$12+Online_ANA!K1792/1000+Online_ANA!L1792/1000+Online_ANA!M1792/1000/General!$B$22-SUM($P$2:P1792)/1000/General!$B$24+SUM($Q$2:Q1792)/1000/General!$B$24</f>
        <v>1.5549293388143937</v>
      </c>
      <c r="C1792" s="5">
        <f>Online_RAW!K1792</f>
        <v>44.395454545454498</v>
      </c>
      <c r="D1792" s="5">
        <f>Online_RAW!J1792</f>
        <v>5.3949999999999996</v>
      </c>
      <c r="E1792" s="5">
        <f>(1-F1792/100-G1792/100)/(1-C1792/100-D1792/100-General!$B$17/100)</f>
        <v>0.9617182388087504</v>
      </c>
      <c r="F1792" s="5">
        <f>N1792*General!$B$14/(N1792+O1792)+O1792*100/(N1792+O1792)</f>
        <v>52.104502813122672</v>
      </c>
      <c r="G1792" s="5">
        <f>N1792*General!$B$15/(N1792+O1792)</f>
        <v>2.4189645043877443E-2</v>
      </c>
      <c r="H1792" s="5">
        <f>(N1792+O1792)*(1/General!$B$20)*((F1792/100)-E1792*(C1792/100))*1000/B1792</f>
        <v>486.27268251492359</v>
      </c>
      <c r="I1792" s="5">
        <f>(N1792+O1792)*(1/General!$B$20)*((D1792/100)*E1792-(G1792/100))*1000/B1792</f>
        <v>266.9103331793882</v>
      </c>
      <c r="J1792" s="5">
        <f t="shared" si="28"/>
        <v>0.54889024774941331</v>
      </c>
      <c r="K1792" s="5">
        <f>MAX(Online_RAW!$L$2-Online_RAW!L1792,0)</f>
        <v>0</v>
      </c>
      <c r="L1792" s="5">
        <f>0.0039*(Online_RAW!M1792)</f>
        <v>120.39429999999986</v>
      </c>
      <c r="M1792" s="10">
        <f>Online_RAW!$N$2-Online_RAW!N1792</f>
        <v>484.54319230768942</v>
      </c>
      <c r="N1792" s="5">
        <f>Online_RAW!C1792*60</f>
        <v>108.9319090909092</v>
      </c>
      <c r="O1792" s="5">
        <f>MAX(0, Online_RAW!D1792*60)</f>
        <v>71.197909090909206</v>
      </c>
      <c r="P1792" s="5">
        <f>_xlfn.IFNA(VLOOKUP(A1792,Sampling!$D$7:$E$14,2,FALSE),0)</f>
        <v>0</v>
      </c>
      <c r="Q1792">
        <f>_xlfn.IFNA(VLOOKUP(A1792,Refill!$D$6:$G$8,2,FALSE),0)</f>
        <v>0</v>
      </c>
    </row>
    <row r="1793" spans="1:17" x14ac:dyDescent="0.25">
      <c r="A1793" s="5">
        <f>ROUND((Online_RAW!B1793-General!$B$10)*24,3)</f>
        <v>29.85</v>
      </c>
      <c r="B1793" s="5">
        <f>General!$B$12+Online_ANA!K1793/1000+Online_ANA!L1793/1000+Online_ANA!M1793/1000/General!$B$22-SUM($P$2:P1793)/1000/General!$B$24+SUM($Q$2:Q1793)/1000/General!$B$24</f>
        <v>1.556024631387569</v>
      </c>
      <c r="C1793" s="5">
        <f>Online_RAW!K1793</f>
        <v>44.402307692307701</v>
      </c>
      <c r="D1793" s="5">
        <f>Online_RAW!J1793</f>
        <v>5.41</v>
      </c>
      <c r="E1793" s="5">
        <f>(1-F1793/100-G1793/100)/(1-C1793/100-D1793/100-General!$B$17/100)</f>
        <v>0.96345093187368869</v>
      </c>
      <c r="F1793" s="5">
        <f>N1793*General!$B$14/(N1793+O1793)+O1793*100/(N1793+O1793)</f>
        <v>52.039276296895792</v>
      </c>
      <c r="G1793" s="5">
        <f>N1793*General!$B$15/(N1793+O1793)</f>
        <v>2.4222587728840516E-2</v>
      </c>
      <c r="H1793" s="5">
        <f>(N1793+O1793)*(1/General!$B$20)*((F1793/100)-E1793*(C1793/100))*1000/B1793</f>
        <v>477.52483400864901</v>
      </c>
      <c r="I1793" s="5">
        <f>(N1793+O1793)*(1/General!$B$20)*((D1793/100)*E1793-(G1793/100))*1000/B1793</f>
        <v>267.54495918858629</v>
      </c>
      <c r="J1793" s="5">
        <f t="shared" si="28"/>
        <v>0.56027444047808506</v>
      </c>
      <c r="K1793" s="5">
        <f>MAX(Online_RAW!$L$2-Online_RAW!L1793,0)</f>
        <v>0</v>
      </c>
      <c r="L1793" s="5">
        <f>0.0039*(Online_RAW!M1793)</f>
        <v>120.4866</v>
      </c>
      <c r="M1793" s="10">
        <f>Online_RAW!$N$2-Online_RAW!N1793</f>
        <v>485.63645421245019</v>
      </c>
      <c r="N1793" s="5">
        <f>Online_RAW!C1793*60</f>
        <v>108.91539130434781</v>
      </c>
      <c r="O1793" s="5">
        <f>MAX(0, Online_RAW!D1793*60)</f>
        <v>70.942173913043405</v>
      </c>
      <c r="P1793" s="5">
        <f>_xlfn.IFNA(VLOOKUP(A1793,Sampling!$D$7:$E$14,2,FALSE),0)</f>
        <v>0</v>
      </c>
      <c r="Q1793">
        <f>_xlfn.IFNA(VLOOKUP(A1793,Refill!$D$6:$G$8,2,FALSE),0)</f>
        <v>0</v>
      </c>
    </row>
    <row r="1794" spans="1:17" x14ac:dyDescent="0.25">
      <c r="A1794" s="5">
        <f>ROUND((Online_RAW!B1794-General!$B$10)*24,3)</f>
        <v>29.867000000000001</v>
      </c>
      <c r="B1794" s="5">
        <f>General!$B$12+Online_ANA!K1794/1000+Online_ANA!L1794/1000+Online_ANA!M1794/1000/General!$B$22-SUM($P$2:P1794)/1000/General!$B$24+SUM($Q$2:Q1794)/1000/General!$B$24</f>
        <v>1.5222896751184574</v>
      </c>
      <c r="C1794" s="5">
        <f>Online_RAW!K1794</f>
        <v>44.53</v>
      </c>
      <c r="D1794" s="5">
        <f>Online_RAW!J1794</f>
        <v>5.43</v>
      </c>
      <c r="E1794" s="5">
        <f>(1-F1794/100-G1794/100)/(1-C1794/100-D1794/100-General!$B$17/100)</f>
        <v>0.96596525817819523</v>
      </c>
      <c r="F1794" s="5">
        <f>N1794*General!$B$14/(N1794+O1794)+O1794*100/(N1794+O1794)</f>
        <v>52.056850505608978</v>
      </c>
      <c r="G1794" s="5">
        <f>N1794*General!$B$15/(N1794+O1794)</f>
        <v>2.4213711865854057E-2</v>
      </c>
      <c r="H1794" s="5">
        <f>(N1794+O1794)*(1/General!$B$20)*((F1794/100)-E1794*(C1794/100))*1000/B1794</f>
        <v>477.68026104707525</v>
      </c>
      <c r="I1794" s="5">
        <f>(N1794+O1794)*(1/General!$B$20)*((D1794/100)*E1794-(G1794/100))*1000/B1794</f>
        <v>275.80654684012518</v>
      </c>
      <c r="J1794" s="5">
        <f t="shared" si="28"/>
        <v>0.57738736416605774</v>
      </c>
      <c r="K1794" s="5">
        <f>MAX(Online_RAW!$L$2-Online_RAW!L1794,0)</f>
        <v>0</v>
      </c>
      <c r="L1794" s="5">
        <f>0.0039*(Online_RAW!M1794)</f>
        <v>120.66321428571423</v>
      </c>
      <c r="M1794" s="10">
        <f>Online_RAW!$N$2-Online_RAW!N1794</f>
        <v>486.82284230768983</v>
      </c>
      <c r="N1794" s="5">
        <f>Online_RAW!C1794*60</f>
        <v>109.1115652173912</v>
      </c>
      <c r="O1794" s="5">
        <f>MAX(0, Online_RAW!D1794*60)</f>
        <v>71.135999999999996</v>
      </c>
      <c r="P1794" s="5">
        <f>_xlfn.IFNA(VLOOKUP(A1794,Sampling!$D$7:$E$14,2,FALSE),0)</f>
        <v>35</v>
      </c>
      <c r="Q1794">
        <f>_xlfn.IFNA(VLOOKUP(A1794,Refill!$D$6:$G$8,2,FALSE),0)</f>
        <v>0</v>
      </c>
    </row>
    <row r="1795" spans="1:17" x14ac:dyDescent="0.25">
      <c r="A1795" s="5">
        <f>ROUND((Online_RAW!B1795-General!$B$10)*24,3)</f>
        <v>29.882999999999999</v>
      </c>
      <c r="B1795" s="5">
        <f>General!$B$12+Online_ANA!K1795/1000+Online_ANA!L1795/1000+Online_ANA!M1795/1000/General!$B$22-SUM($P$2:P1795)/1000/General!$B$24+SUM($Q$2:Q1795)/1000/General!$B$24</f>
        <v>1.5235321671236972</v>
      </c>
      <c r="C1795" s="5">
        <f>Online_RAW!K1795</f>
        <v>44.494999999999997</v>
      </c>
      <c r="D1795" s="5">
        <f>Online_RAW!J1795</f>
        <v>5.43</v>
      </c>
      <c r="E1795" s="5">
        <f>(1-F1795/100-G1795/100)/(1-C1795/100-D1795/100-General!$B$17/100)</f>
        <v>0.96690683356887819</v>
      </c>
      <c r="F1795" s="5">
        <f>N1795*General!$B$14/(N1795+O1795)+O1795*100/(N1795+O1795)</f>
        <v>51.976259043554329</v>
      </c>
      <c r="G1795" s="5">
        <f>N1795*General!$B$15/(N1795+O1795)</f>
        <v>2.4254414624467518E-2</v>
      </c>
      <c r="H1795" s="5">
        <f>(N1795+O1795)*(1/General!$B$20)*((F1795/100)-E1795*(C1795/100))*1000/B1795</f>
        <v>472.04711529428425</v>
      </c>
      <c r="I1795" s="5">
        <f>(N1795+O1795)*(1/General!$B$20)*((D1795/100)*E1795-(G1795/100))*1000/B1795</f>
        <v>275.52082409411611</v>
      </c>
      <c r="J1795" s="5">
        <f t="shared" si="28"/>
        <v>0.58367229703829571</v>
      </c>
      <c r="K1795" s="5">
        <f>MAX(Online_RAW!$L$2-Online_RAW!L1795,0)</f>
        <v>0</v>
      </c>
      <c r="L1795" s="5">
        <f>0.0039*(Online_RAW!M1795)</f>
        <v>120.8103</v>
      </c>
      <c r="M1795" s="10">
        <f>Online_RAW!$N$2-Online_RAW!N1795</f>
        <v>488.0168351648299</v>
      </c>
      <c r="N1795" s="5">
        <f>Online_RAW!C1795*60</f>
        <v>109.16481818181839</v>
      </c>
      <c r="O1795" s="5">
        <f>MAX(0, Online_RAW!D1795*60)</f>
        <v>70.868086956521992</v>
      </c>
      <c r="P1795" s="5">
        <f>_xlfn.IFNA(VLOOKUP(A1795,Sampling!$D$7:$E$14,2,FALSE),0)</f>
        <v>0</v>
      </c>
      <c r="Q1795">
        <f>_xlfn.IFNA(VLOOKUP(A1795,Refill!$D$6:$G$8,2,FALSE),0)</f>
        <v>0</v>
      </c>
    </row>
    <row r="1796" spans="1:17" x14ac:dyDescent="0.25">
      <c r="A1796" s="5">
        <f>ROUND((Online_RAW!B1796-General!$B$10)*24,3)</f>
        <v>29.9</v>
      </c>
      <c r="B1796" s="5">
        <f>General!$B$12+Online_ANA!K1796/1000+Online_ANA!L1796/1000+Online_ANA!M1796/1000/General!$B$22-SUM($P$2:P1796)/1000/General!$B$24+SUM($Q$2:Q1796)/1000/General!$B$24</f>
        <v>1.5247194733576701</v>
      </c>
      <c r="C1796" s="5">
        <f>Online_RAW!K1796</f>
        <v>44.485714285714302</v>
      </c>
      <c r="D1796" s="5">
        <f>Online_RAW!J1796</f>
        <v>5.4349999999999996</v>
      </c>
      <c r="E1796" s="5">
        <f>(1-F1796/100-G1796/100)/(1-C1796/100-D1796/100-General!$B$17/100)</f>
        <v>0.96452465693812162</v>
      </c>
      <c r="F1796" s="5">
        <f>N1796*General!$B$14/(N1796+O1796)+O1796*100/(N1796+O1796)</f>
        <v>52.09043977877262</v>
      </c>
      <c r="G1796" s="5">
        <f>N1796*General!$B$15/(N1796+O1796)</f>
        <v>2.4196747586478478E-2</v>
      </c>
      <c r="H1796" s="5">
        <f>(N1796+O1796)*(1/General!$B$20)*((F1796/100)-E1796*(C1796/100))*1000/B1796</f>
        <v>484.50071652162768</v>
      </c>
      <c r="I1796" s="5">
        <f>(N1796+O1796)*(1/General!$B$20)*((D1796/100)*E1796-(G1796/100))*1000/B1796</f>
        <v>275.30845989032292</v>
      </c>
      <c r="J1796" s="5">
        <f t="shared" si="28"/>
        <v>0.56823127500583048</v>
      </c>
      <c r="K1796" s="5">
        <f>MAX(Online_RAW!$L$2-Online_RAW!L1796,0)</f>
        <v>0</v>
      </c>
      <c r="L1796" s="5">
        <f>0.0039*(Online_RAW!M1796)</f>
        <v>120.91820000000013</v>
      </c>
      <c r="M1796" s="10">
        <f>Online_RAW!$N$2-Online_RAW!N1796</f>
        <v>489.19338795986005</v>
      </c>
      <c r="N1796" s="5">
        <f>Online_RAW!C1796*60</f>
        <v>109.07425000000021</v>
      </c>
      <c r="O1796" s="5">
        <f>MAX(0, Online_RAW!D1796*60)</f>
        <v>71.238</v>
      </c>
      <c r="P1796" s="5">
        <f>_xlfn.IFNA(VLOOKUP(A1796,Sampling!$D$7:$E$14,2,FALSE),0)</f>
        <v>0</v>
      </c>
      <c r="Q1796">
        <f>_xlfn.IFNA(VLOOKUP(A1796,Refill!$D$6:$G$8,2,FALSE),0)</f>
        <v>0</v>
      </c>
    </row>
    <row r="1797" spans="1:17" x14ac:dyDescent="0.25">
      <c r="A1797" s="5">
        <f>ROUND((Online_RAW!B1797-General!$B$10)*24,3)</f>
        <v>29.917000000000002</v>
      </c>
      <c r="B1797" s="5">
        <f>General!$B$12+Online_ANA!K1797/1000+Online_ANA!L1797/1000+Online_ANA!M1797/1000/General!$B$22-SUM($P$2:P1797)/1000/General!$B$24+SUM($Q$2:Q1797)/1000/General!$B$24</f>
        <v>1.525981647167844</v>
      </c>
      <c r="C1797" s="5">
        <f>Online_RAW!K1797</f>
        <v>44.416363636363599</v>
      </c>
      <c r="D1797" s="5">
        <f>Online_RAW!J1797</f>
        <v>5.4649999999999999</v>
      </c>
      <c r="E1797" s="5">
        <f>(1-F1797/100-G1797/100)/(1-C1797/100-D1797/100-General!$B$17/100)</f>
        <v>0.96328027447146358</v>
      </c>
      <c r="F1797" s="5">
        <f>N1797*General!$B$14/(N1797+O1797)+O1797*100/(N1797+O1797)</f>
        <v>52.114325488319579</v>
      </c>
      <c r="G1797" s="5">
        <f>N1797*General!$B$15/(N1797+O1797)</f>
        <v>2.4184684096808295E-2</v>
      </c>
      <c r="H1797" s="5">
        <f>(N1797+O1797)*(1/General!$B$20)*((F1797/100)-E1797*(C1797/100))*1000/B1797</f>
        <v>490.67009239762598</v>
      </c>
      <c r="I1797" s="5">
        <f>(N1797+O1797)*(1/General!$B$20)*((D1797/100)*E1797-(G1797/100))*1000/B1797</f>
        <v>275.61404441859253</v>
      </c>
      <c r="J1797" s="5">
        <f t="shared" si="28"/>
        <v>0.56170948400751974</v>
      </c>
      <c r="K1797" s="5">
        <f>MAX(Online_RAW!$L$2-Online_RAW!L1797,0)</f>
        <v>0</v>
      </c>
      <c r="L1797" s="5">
        <f>0.0039*(Online_RAW!M1797)</f>
        <v>121.07289999999986</v>
      </c>
      <c r="M1797" s="10">
        <f>Online_RAW!$N$2-Online_RAW!N1797</f>
        <v>490.40053441295004</v>
      </c>
      <c r="N1797" s="5">
        <f>Online_RAW!C1797*60</f>
        <v>108.7695652173912</v>
      </c>
      <c r="O1797" s="5">
        <f>MAX(0, Online_RAW!D1797*60)</f>
        <v>71.128695652174201</v>
      </c>
      <c r="P1797" s="5">
        <f>_xlfn.IFNA(VLOOKUP(A1797,Sampling!$D$7:$E$14,2,FALSE),0)</f>
        <v>0</v>
      </c>
      <c r="Q1797">
        <f>_xlfn.IFNA(VLOOKUP(A1797,Refill!$D$6:$G$8,2,FALSE),0)</f>
        <v>0</v>
      </c>
    </row>
    <row r="1798" spans="1:17" x14ac:dyDescent="0.25">
      <c r="A1798" s="5">
        <f>ROUND((Online_RAW!B1798-General!$B$10)*24,3)</f>
        <v>29.933</v>
      </c>
      <c r="B1798" s="5">
        <f>General!$B$12+Online_ANA!K1798/1000+Online_ANA!L1798/1000+Online_ANA!M1798/1000/General!$B$22-SUM($P$2:P1798)/1000/General!$B$24+SUM($Q$2:Q1798)/1000/General!$B$24</f>
        <v>1.5272742844357428</v>
      </c>
      <c r="C1798" s="5">
        <f>Online_RAW!K1798</f>
        <v>44.532499999999999</v>
      </c>
      <c r="D1798" s="5">
        <f>Online_RAW!J1798</f>
        <v>5.49</v>
      </c>
      <c r="E1798" s="5">
        <f>(1-F1798/100-G1798/100)/(1-C1798/100-D1798/100-General!$B$17/100)</f>
        <v>0.96546407342218854</v>
      </c>
      <c r="F1798" s="5">
        <f>N1798*General!$B$14/(N1798+O1798)+O1798*100/(N1798+O1798)</f>
        <v>52.142097490632622</v>
      </c>
      <c r="G1798" s="5">
        <f>N1798*General!$B$15/(N1798+O1798)</f>
        <v>2.4170657833013826E-2</v>
      </c>
      <c r="H1798" s="5">
        <f>(N1798+O1798)*(1/General!$B$20)*((F1798/100)-E1798*(C1798/100))*1000/B1798</f>
        <v>481.47873429808789</v>
      </c>
      <c r="I1798" s="5">
        <f>(N1798+O1798)*(1/General!$B$20)*((D1798/100)*E1798-(G1798/100))*1000/B1798</f>
        <v>277.71217120279692</v>
      </c>
      <c r="J1798" s="5">
        <f t="shared" si="28"/>
        <v>0.57679010809823805</v>
      </c>
      <c r="K1798" s="5">
        <f>MAX(Online_RAW!$L$2-Online_RAW!L1798,0)</f>
        <v>0</v>
      </c>
      <c r="L1798" s="5">
        <f>0.0039*(Online_RAW!M1798)</f>
        <v>121.24449999999986</v>
      </c>
      <c r="M1798" s="10">
        <f>Online_RAW!$N$2-Online_RAW!N1798</f>
        <v>491.62246503495953</v>
      </c>
      <c r="N1798" s="5">
        <f>Online_RAW!C1798*60</f>
        <v>108.877043478261</v>
      </c>
      <c r="O1798" s="5">
        <f>MAX(0, Online_RAW!D1798*60)</f>
        <v>71.303478260869795</v>
      </c>
      <c r="P1798" s="5">
        <f>_xlfn.IFNA(VLOOKUP(A1798,Sampling!$D$7:$E$14,2,FALSE),0)</f>
        <v>0</v>
      </c>
      <c r="Q1798">
        <f>_xlfn.IFNA(VLOOKUP(A1798,Refill!$D$6:$G$8,2,FALSE),0)</f>
        <v>0</v>
      </c>
    </row>
    <row r="1799" spans="1:17" x14ac:dyDescent="0.25">
      <c r="A1799" s="5">
        <f>ROUND((Online_RAW!B1799-General!$B$10)*24,3)</f>
        <v>29.95</v>
      </c>
      <c r="B1799" s="5">
        <f>General!$B$12+Online_ANA!K1799/1000+Online_ANA!L1799/1000+Online_ANA!M1799/1000/General!$B$22-SUM($P$2:P1799)/1000/General!$B$24+SUM($Q$2:Q1799)/1000/General!$B$24</f>
        <v>1.528426318027339</v>
      </c>
      <c r="C1799" s="5">
        <f>Online_RAW!K1799</f>
        <v>44.54</v>
      </c>
      <c r="D1799" s="5">
        <f>Online_RAW!J1799</f>
        <v>5.5</v>
      </c>
      <c r="E1799" s="5">
        <f>(1-F1799/100-G1799/100)/(1-C1799/100-D1799/100-General!$B$17/100)</f>
        <v>0.96912953839221239</v>
      </c>
      <c r="F1799" s="5">
        <f>N1799*General!$B$14/(N1799+O1799)+O1799*100/(N1799+O1799)</f>
        <v>51.977369304458144</v>
      </c>
      <c r="G1799" s="5">
        <f>N1799*General!$B$15/(N1799+O1799)</f>
        <v>2.4253853886637297E-2</v>
      </c>
      <c r="H1799" s="5">
        <f>(N1799+O1799)*(1/General!$B$20)*((F1799/100)-E1799*(C1799/100))*1000/B1799</f>
        <v>462.6896871397762</v>
      </c>
      <c r="I1799" s="5">
        <f>(N1799+O1799)*(1/General!$B$20)*((D1799/100)*E1799-(G1799/100))*1000/B1799</f>
        <v>278.58802786201198</v>
      </c>
      <c r="J1799" s="5">
        <f t="shared" si="28"/>
        <v>0.60210554850307685</v>
      </c>
      <c r="K1799" s="5">
        <f>MAX(Online_RAW!$L$2-Online_RAW!L1799,0)</f>
        <v>0</v>
      </c>
      <c r="L1799" s="5">
        <f>0.0039*(Online_RAW!M1799)</f>
        <v>121.41674999999999</v>
      </c>
      <c r="M1799" s="10">
        <f>Online_RAW!$N$2-Online_RAW!N1799</f>
        <v>492.69042914979946</v>
      </c>
      <c r="N1799" s="5">
        <f>Online_RAW!C1799*60</f>
        <v>109.06445454545459</v>
      </c>
      <c r="O1799" s="5">
        <f>MAX(0, Online_RAW!D1799*60)</f>
        <v>70.807090909090803</v>
      </c>
      <c r="P1799" s="5">
        <f>_xlfn.IFNA(VLOOKUP(A1799,Sampling!$D$7:$E$14,2,FALSE),0)</f>
        <v>0</v>
      </c>
      <c r="Q1799">
        <f>_xlfn.IFNA(VLOOKUP(A1799,Refill!$D$6:$G$8,2,FALSE),0)</f>
        <v>0</v>
      </c>
    </row>
    <row r="1800" spans="1:17" x14ac:dyDescent="0.25">
      <c r="A1800" s="5">
        <f>ROUND((Online_RAW!B1800-General!$B$10)*24,3)</f>
        <v>29.966999999999999</v>
      </c>
      <c r="B1800" s="5">
        <f>General!$B$12+Online_ANA!K1800/1000+Online_ANA!L1800/1000+Online_ANA!M1800/1000/General!$B$22-SUM($P$2:P1800)/1000/General!$B$24+SUM($Q$2:Q1800)/1000/General!$B$24</f>
        <v>1.5296616109161467</v>
      </c>
      <c r="C1800" s="5">
        <f>Online_RAW!K1800</f>
        <v>44.48</v>
      </c>
      <c r="D1800" s="5">
        <f>Online_RAW!J1800</f>
        <v>5.4859999999999998</v>
      </c>
      <c r="E1800" s="5">
        <f>(1-F1800/100-G1800/100)/(1-C1800/100-D1800/100-General!$B$17/100)</f>
        <v>0.96939615841365256</v>
      </c>
      <c r="F1800" s="5">
        <f>N1800*General!$B$14/(N1800+O1800)+O1800*100/(N1800+O1800)</f>
        <v>51.892386096084422</v>
      </c>
      <c r="G1800" s="5">
        <f>N1800*General!$B$15/(N1800+O1800)</f>
        <v>2.4296774698947258E-2</v>
      </c>
      <c r="H1800" s="5">
        <f>(N1800+O1800)*(1/General!$B$20)*((F1800/100)-E1800*(C1800/100))*1000/B1800</f>
        <v>460.16813848115896</v>
      </c>
      <c r="I1800" s="5">
        <f>(N1800+O1800)*(1/General!$B$20)*((D1800/100)*E1800-(G1800/100))*1000/B1800</f>
        <v>277.65460704222164</v>
      </c>
      <c r="J1800" s="5">
        <f t="shared" si="28"/>
        <v>0.60337642662235269</v>
      </c>
      <c r="K1800" s="5">
        <f>MAX(Online_RAW!$L$2-Online_RAW!L1800,0)</f>
        <v>0</v>
      </c>
      <c r="L1800" s="5">
        <f>0.0039*(Online_RAW!M1800)</f>
        <v>121.60005</v>
      </c>
      <c r="M1800" s="10">
        <f>Online_RAW!$N$2-Online_RAW!N1800</f>
        <v>493.83710139859977</v>
      </c>
      <c r="N1800" s="5">
        <f>Online_RAW!C1800*60</f>
        <v>109.2294782608698</v>
      </c>
      <c r="O1800" s="5">
        <f>MAX(0, Online_RAW!D1800*60)</f>
        <v>70.596000000000004</v>
      </c>
      <c r="P1800" s="5">
        <f>_xlfn.IFNA(VLOOKUP(A1800,Sampling!$D$7:$E$14,2,FALSE),0)</f>
        <v>0</v>
      </c>
      <c r="Q1800">
        <f>_xlfn.IFNA(VLOOKUP(A1800,Refill!$D$6:$G$8,2,FALSE),0)</f>
        <v>0</v>
      </c>
    </row>
    <row r="1801" spans="1:17" x14ac:dyDescent="0.25">
      <c r="A1801" s="5">
        <f>ROUND((Online_RAW!B1801-General!$B$10)*24,3)</f>
        <v>29.983000000000001</v>
      </c>
      <c r="B1801" s="5">
        <f>General!$B$12+Online_ANA!K1801/1000+Online_ANA!L1801/1000+Online_ANA!M1801/1000/General!$B$22-SUM($P$2:P1801)/1000/General!$B$24+SUM($Q$2:Q1801)/1000/General!$B$24</f>
        <v>1.5308326608327425</v>
      </c>
      <c r="C1801" s="5">
        <f>Online_RAW!K1801</f>
        <v>44.424999999999997</v>
      </c>
      <c r="D1801" s="5">
        <f>Online_RAW!J1801</f>
        <v>5.4616666666666696</v>
      </c>
      <c r="E1801" s="5">
        <f>(1-F1801/100-G1801/100)/(1-C1801/100-D1801/100-General!$B$17/100)</f>
        <v>0.96446181216968474</v>
      </c>
      <c r="F1801" s="5">
        <f>N1801*General!$B$14/(N1801+O1801)+O1801*100/(N1801+O1801)</f>
        <v>52.060707162599371</v>
      </c>
      <c r="G1801" s="5">
        <f>N1801*General!$B$15/(N1801+O1801)</f>
        <v>2.4211764059293248E-2</v>
      </c>
      <c r="H1801" s="5">
        <f>(N1801+O1801)*(1/General!$B$20)*((F1801/100)-E1801*(C1801/100))*1000/B1801</f>
        <v>484.37750913275784</v>
      </c>
      <c r="I1801" s="5">
        <f>(N1801+O1801)*(1/General!$B$20)*((D1801/100)*E1801-(G1801/100))*1000/B1801</f>
        <v>275.62718772600141</v>
      </c>
      <c r="J1801" s="5">
        <f t="shared" si="28"/>
        <v>0.56903382698237071</v>
      </c>
      <c r="K1801" s="5">
        <f>MAX(Online_RAW!$L$2-Online_RAW!L1801,0)</f>
        <v>0</v>
      </c>
      <c r="L1801" s="5">
        <f>0.0039*(Online_RAW!M1801)</f>
        <v>121.64619999999987</v>
      </c>
      <c r="M1801" s="10">
        <f>Online_RAW!$N$2-Online_RAW!N1801</f>
        <v>495.06324230768951</v>
      </c>
      <c r="N1801" s="5">
        <f>Online_RAW!C1801*60</f>
        <v>109.17573913043461</v>
      </c>
      <c r="O1801" s="5">
        <f>MAX(0, Online_RAW!D1801*60)</f>
        <v>71.192347826086802</v>
      </c>
      <c r="P1801" s="5">
        <f>_xlfn.IFNA(VLOOKUP(A1801,Sampling!$D$7:$E$14,2,FALSE),0)</f>
        <v>0</v>
      </c>
      <c r="Q1801">
        <f>_xlfn.IFNA(VLOOKUP(A1801,Refill!$D$6:$G$8,2,FALSE),0)</f>
        <v>0</v>
      </c>
    </row>
    <row r="1802" spans="1:17" x14ac:dyDescent="0.25">
      <c r="A1802" s="5">
        <f>ROUND((Online_RAW!B1802-General!$B$10)*24,3)</f>
        <v>30</v>
      </c>
      <c r="B1802" s="5">
        <f>General!$B$12+Online_ANA!K1802/1000+Online_ANA!L1802/1000+Online_ANA!M1802/1000/General!$B$22-SUM($P$2:P1802)/1000/General!$B$24+SUM($Q$2:Q1802)/1000/General!$B$24</f>
        <v>1.5320502827843669</v>
      </c>
      <c r="C1802" s="5">
        <f>Online_RAW!K1802</f>
        <v>44.42</v>
      </c>
      <c r="D1802" s="5">
        <f>Online_RAW!J1802</f>
        <v>5.48166666666667</v>
      </c>
      <c r="E1802" s="5">
        <f>(1-F1802/100-G1802/100)/(1-C1802/100-D1802/100-General!$B$17/100)</f>
        <v>0.95430556153403823</v>
      </c>
      <c r="F1802" s="5">
        <f>N1802*General!$B$14/(N1802+O1802)+O1802*100/(N1802+O1802)</f>
        <v>52.579852982877114</v>
      </c>
      <c r="G1802" s="5">
        <f>N1802*General!$B$15/(N1802+O1802)</f>
        <v>2.3949569200567122E-2</v>
      </c>
      <c r="H1802" s="5">
        <f>(N1802+O1802)*(1/General!$B$20)*((F1802/100)-E1802*(C1802/100))*1000/B1802</f>
        <v>532.31830026016439</v>
      </c>
      <c r="I1802" s="5">
        <f>(N1802+O1802)*(1/General!$B$20)*((D1802/100)*E1802-(G1802/100))*1000/B1802</f>
        <v>272.03292796840799</v>
      </c>
      <c r="J1802" s="5">
        <f t="shared" si="28"/>
        <v>0.51103433384772801</v>
      </c>
      <c r="K1802" s="5">
        <f>MAX(Online_RAW!$L$2-Online_RAW!L1802,0)</f>
        <v>0</v>
      </c>
      <c r="L1802" s="5">
        <f>0.0039*(Online_RAW!M1802)</f>
        <v>121.84847999999998</v>
      </c>
      <c r="M1802" s="10">
        <f>Online_RAW!$N$2-Online_RAW!N1802</f>
        <v>496.16996503496011</v>
      </c>
      <c r="N1802" s="5">
        <f>Online_RAW!C1802*60</f>
        <v>107.409913043478</v>
      </c>
      <c r="O1802" s="5">
        <f>MAX(0, Online_RAW!D1802*60)</f>
        <v>71.983565217391202</v>
      </c>
      <c r="P1802" s="5">
        <f>_xlfn.IFNA(VLOOKUP(A1802,Sampling!$D$7:$E$14,2,FALSE),0)</f>
        <v>0</v>
      </c>
      <c r="Q1802">
        <f>_xlfn.IFNA(VLOOKUP(A1802,Refill!$D$6:$G$8,2,FALSE),0)</f>
        <v>0</v>
      </c>
    </row>
    <row r="1803" spans="1:17" x14ac:dyDescent="0.25">
      <c r="A1803" s="5">
        <f>ROUND((Online_RAW!B1803-General!$B$10)*24,3)</f>
        <v>30.016999999999999</v>
      </c>
      <c r="B1803" s="5">
        <f>General!$B$12+Online_ANA!K1803/1000+Online_ANA!L1803/1000+Online_ANA!M1803/1000/General!$B$22-SUM($P$2:P1803)/1000/General!$B$24+SUM($Q$2:Q1803)/1000/General!$B$24</f>
        <v>1.5332821237250644</v>
      </c>
      <c r="C1803" s="5">
        <f>Online_RAW!K1803</f>
        <v>44.758181818181797</v>
      </c>
      <c r="D1803" s="5">
        <f>Online_RAW!J1803</f>
        <v>5.4720000000000004</v>
      </c>
      <c r="E1803" s="5">
        <f>(1-F1803/100-G1803/100)/(1-C1803/100-D1803/100-General!$B$17/100)</f>
        <v>0.95347104821801232</v>
      </c>
      <c r="F1803" s="5">
        <f>N1803*General!$B$14/(N1803+O1803)+O1803*100/(N1803+O1803)</f>
        <v>52.934708527504625</v>
      </c>
      <c r="G1803" s="5">
        <f>N1803*General!$B$15/(N1803+O1803)</f>
        <v>2.3770349228533019E-2</v>
      </c>
      <c r="H1803" s="5">
        <f>(N1803+O1803)*(1/General!$B$20)*((F1803/100)-E1803*(C1803/100))*1000/B1803</f>
        <v>538.25846087142202</v>
      </c>
      <c r="I1803" s="5">
        <f>(N1803+O1803)*(1/General!$B$20)*((D1803/100)*E1803-(G1803/100))*1000/B1803</f>
        <v>272.49150910216548</v>
      </c>
      <c r="J1803" s="5">
        <f t="shared" si="28"/>
        <v>0.50624658767279029</v>
      </c>
      <c r="K1803" s="5">
        <f>MAX(Online_RAW!$L$2-Online_RAW!L1803,0)</f>
        <v>0</v>
      </c>
      <c r="L1803" s="5">
        <f>0.0039*(Online_RAW!M1803)</f>
        <v>121.97834999999999</v>
      </c>
      <c r="M1803" s="10">
        <f>Online_RAW!$N$2-Online_RAW!N1803</f>
        <v>497.37111336032012</v>
      </c>
      <c r="N1803" s="5">
        <f>Online_RAW!C1803*60</f>
        <v>107.1518181818184</v>
      </c>
      <c r="O1803" s="5">
        <f>MAX(0, Online_RAW!D1803*60)</f>
        <v>73.159909090909196</v>
      </c>
      <c r="P1803" s="5">
        <f>_xlfn.IFNA(VLOOKUP(A1803,Sampling!$D$7:$E$14,2,FALSE),0)</f>
        <v>0</v>
      </c>
      <c r="Q1803">
        <f>_xlfn.IFNA(VLOOKUP(A1803,Refill!$D$6:$G$8,2,FALSE),0)</f>
        <v>0</v>
      </c>
    </row>
    <row r="1804" spans="1:17" x14ac:dyDescent="0.25">
      <c r="A1804" s="5">
        <f>ROUND((Online_RAW!B1804-General!$B$10)*24,3)</f>
        <v>30.033000000000001</v>
      </c>
      <c r="B1804" s="5">
        <f>General!$B$12+Online_ANA!K1804/1000+Online_ANA!L1804/1000+Online_ANA!M1804/1000/General!$B$22-SUM($P$2:P1804)/1000/General!$B$24+SUM($Q$2:Q1804)/1000/General!$B$24</f>
        <v>1.5344822443189812</v>
      </c>
      <c r="C1804" s="5">
        <f>Online_RAW!K1804</f>
        <v>45.214545454545501</v>
      </c>
      <c r="D1804" s="5">
        <f>Online_RAW!J1804</f>
        <v>5.47</v>
      </c>
      <c r="E1804" s="5">
        <f>(1-F1804/100-G1804/100)/(1-C1804/100-D1804/100-General!$B$17/100)</f>
        <v>0.96686347182337418</v>
      </c>
      <c r="F1804" s="5">
        <f>N1804*General!$B$14/(N1804+O1804)+O1804*100/(N1804+O1804)</f>
        <v>52.71316054833342</v>
      </c>
      <c r="G1804" s="5">
        <f>N1804*General!$B$15/(N1804+O1804)</f>
        <v>2.3882242147306356E-2</v>
      </c>
      <c r="H1804" s="5">
        <f>(N1804+O1804)*(1/General!$B$20)*((F1804/100)-E1804*(C1804/100))*1000/B1804</f>
        <v>471.18821154599709</v>
      </c>
      <c r="I1804" s="5">
        <f>(N1804+O1804)*(1/General!$B$20)*((D1804/100)*E1804-(G1804/100))*1000/B1804</f>
        <v>275.73377448869343</v>
      </c>
      <c r="J1804" s="5">
        <f t="shared" si="28"/>
        <v>0.58518818538348871</v>
      </c>
      <c r="K1804" s="5">
        <f>MAX(Online_RAW!$L$2-Online_RAW!L1804,0)</f>
        <v>0</v>
      </c>
      <c r="L1804" s="5">
        <f>0.0039*(Online_RAW!M1804)</f>
        <v>122.0856</v>
      </c>
      <c r="M1804" s="10">
        <f>Online_RAW!$N$2-Online_RAW!N1804</f>
        <v>498.56234230768951</v>
      </c>
      <c r="N1804" s="5">
        <f>Online_RAW!C1804*60</f>
        <v>107.547272727273</v>
      </c>
      <c r="O1804" s="5">
        <f>MAX(0, Online_RAW!D1804*60)</f>
        <v>72.581999999999994</v>
      </c>
      <c r="P1804" s="5">
        <f>_xlfn.IFNA(VLOOKUP(A1804,Sampling!$D$7:$E$14,2,FALSE),0)</f>
        <v>0</v>
      </c>
      <c r="Q1804">
        <f>_xlfn.IFNA(VLOOKUP(A1804,Refill!$D$6:$G$8,2,FALSE),0)</f>
        <v>0</v>
      </c>
    </row>
    <row r="1805" spans="1:17" x14ac:dyDescent="0.25">
      <c r="A1805" s="5">
        <f>ROUND((Online_RAW!B1805-General!$B$10)*24,3)</f>
        <v>30.05</v>
      </c>
      <c r="B1805" s="5">
        <f>General!$B$12+Online_ANA!K1805/1000+Online_ANA!L1805/1000+Online_ANA!M1805/1000/General!$B$22-SUM($P$2:P1805)/1000/General!$B$24+SUM($Q$2:Q1805)/1000/General!$B$24</f>
        <v>1.5356837589978802</v>
      </c>
      <c r="C1805" s="5">
        <f>Online_RAW!K1805</f>
        <v>45.107999999999997</v>
      </c>
      <c r="D1805" s="5">
        <f>Online_RAW!J1805</f>
        <v>5.5116666666666703</v>
      </c>
      <c r="E1805" s="5">
        <f>(1-F1805/100-G1805/100)/(1-C1805/100-D1805/100-General!$B$17/100)</f>
        <v>0.96559620242970423</v>
      </c>
      <c r="F1805" s="5">
        <f>N1805*General!$B$14/(N1805+O1805)+O1805*100/(N1805+O1805)</f>
        <v>52.712461112350823</v>
      </c>
      <c r="G1805" s="5">
        <f>N1805*General!$B$15/(N1805+O1805)</f>
        <v>2.3882595397802617E-2</v>
      </c>
      <c r="H1805" s="5">
        <f>(N1805+O1805)*(1/General!$B$20)*((F1805/100)-E1805*(C1805/100))*1000/B1805</f>
        <v>478.99220408420859</v>
      </c>
      <c r="I1805" s="5">
        <f>(N1805+O1805)*(1/General!$B$20)*((D1805/100)*E1805-(G1805/100))*1000/B1805</f>
        <v>277.16053482740762</v>
      </c>
      <c r="J1805" s="5">
        <f t="shared" si="28"/>
        <v>0.57863266346331133</v>
      </c>
      <c r="K1805" s="5">
        <f>MAX(Online_RAW!$L$2-Online_RAW!L1805,0)</f>
        <v>0</v>
      </c>
      <c r="L1805" s="5">
        <f>0.0039*(Online_RAW!M1805)</f>
        <v>122.21949999999987</v>
      </c>
      <c r="M1805" s="10">
        <f>Online_RAW!$N$2-Online_RAW!N1805</f>
        <v>499.72604230768957</v>
      </c>
      <c r="N1805" s="5">
        <f>Online_RAW!C1805*60</f>
        <v>107.50999999999981</v>
      </c>
      <c r="O1805" s="5">
        <f>MAX(0, Online_RAW!D1805*60)</f>
        <v>72.55418181818159</v>
      </c>
      <c r="P1805" s="5">
        <f>_xlfn.IFNA(VLOOKUP(A1805,Sampling!$D$7:$E$14,2,FALSE),0)</f>
        <v>0</v>
      </c>
      <c r="Q1805">
        <f>_xlfn.IFNA(VLOOKUP(A1805,Refill!$D$6:$G$8,2,FALSE),0)</f>
        <v>0</v>
      </c>
    </row>
    <row r="1806" spans="1:17" x14ac:dyDescent="0.25">
      <c r="A1806" s="5">
        <f>ROUND((Online_RAW!B1806-General!$B$10)*24,3)</f>
        <v>30.067</v>
      </c>
      <c r="B1806" s="5">
        <f>General!$B$12+Online_ANA!K1806/1000+Online_ANA!L1806/1000+Online_ANA!M1806/1000/General!$B$22-SUM($P$2:P1806)/1000/General!$B$24+SUM($Q$2:Q1806)/1000/General!$B$24</f>
        <v>1.5368352308633213</v>
      </c>
      <c r="C1806" s="5">
        <f>Online_RAW!K1806</f>
        <v>45.014000000000003</v>
      </c>
      <c r="D1806" s="5">
        <f>Online_RAW!J1806</f>
        <v>5.5116666666666703</v>
      </c>
      <c r="E1806" s="5">
        <f>(1-F1806/100-G1806/100)/(1-C1806/100-D1806/100-General!$B$17/100)</f>
        <v>0.9595185645272466</v>
      </c>
      <c r="F1806" s="5">
        <f>N1806*General!$B$14/(N1806+O1806)+O1806*100/(N1806+O1806)</f>
        <v>52.919857151092714</v>
      </c>
      <c r="G1806" s="5">
        <f>N1806*General!$B$15/(N1806+O1806)</f>
        <v>2.3777849923690551E-2</v>
      </c>
      <c r="H1806" s="5">
        <f>(N1806+O1806)*(1/General!$B$20)*((F1806/100)-E1806*(C1806/100))*1000/B1806</f>
        <v>507.69037946493006</v>
      </c>
      <c r="I1806" s="5">
        <f>(N1806+O1806)*(1/General!$B$20)*((D1806/100)*E1806-(G1806/100))*1000/B1806</f>
        <v>274.75823140199839</v>
      </c>
      <c r="J1806" s="5">
        <f t="shared" si="28"/>
        <v>0.54119251125375711</v>
      </c>
      <c r="K1806" s="5">
        <f>MAX(Online_RAW!$L$2-Online_RAW!L1806,0)</f>
        <v>0</v>
      </c>
      <c r="L1806" s="5">
        <f>0.0039*(Online_RAW!M1806)</f>
        <v>122.3664</v>
      </c>
      <c r="M1806" s="10">
        <f>Online_RAW!$N$2-Online_RAW!N1806</f>
        <v>500.82102564102024</v>
      </c>
      <c r="N1806" s="5">
        <f>Online_RAW!C1806*60</f>
        <v>106.8638181818184</v>
      </c>
      <c r="O1806" s="5">
        <f>MAX(0, Online_RAW!D1806*60)</f>
        <v>72.906545454545409</v>
      </c>
      <c r="P1806" s="5">
        <f>_xlfn.IFNA(VLOOKUP(A1806,Sampling!$D$7:$E$14,2,FALSE),0)</f>
        <v>0</v>
      </c>
      <c r="Q1806">
        <f>_xlfn.IFNA(VLOOKUP(A1806,Refill!$D$6:$G$8,2,FALSE),0)</f>
        <v>0</v>
      </c>
    </row>
    <row r="1807" spans="1:17" x14ac:dyDescent="0.25">
      <c r="A1807" s="5">
        <f>ROUND((Online_RAW!B1807-General!$B$10)*24,3)</f>
        <v>30.082999999999998</v>
      </c>
      <c r="B1807" s="5">
        <f>General!$B$12+Online_ANA!K1807/1000+Online_ANA!L1807/1000+Online_ANA!M1807/1000/General!$B$22-SUM($P$2:P1807)/1000/General!$B$24+SUM($Q$2:Q1807)/1000/General!$B$24</f>
        <v>1.5381357489785694</v>
      </c>
      <c r="C1807" s="5">
        <f>Online_RAW!K1807</f>
        <v>45.092222222222198</v>
      </c>
      <c r="D1807" s="5">
        <f>Online_RAW!J1807</f>
        <v>5.5250000000000004</v>
      </c>
      <c r="E1807" s="5">
        <f>(1-F1807/100-G1807/100)/(1-C1807/100-D1807/100-General!$B$17/100)</f>
        <v>0.96293972974628428</v>
      </c>
      <c r="F1807" s="5">
        <f>N1807*General!$B$14/(N1807+O1807)+O1807*100/(N1807+O1807)</f>
        <v>52.840199845492236</v>
      </c>
      <c r="G1807" s="5">
        <f>N1807*General!$B$15/(N1807+O1807)</f>
        <v>2.3818080886115027E-2</v>
      </c>
      <c r="H1807" s="5">
        <f>(N1807+O1807)*(1/General!$B$20)*((F1807/100)-E1807*(C1807/100))*1000/B1807</f>
        <v>491.72926437877175</v>
      </c>
      <c r="I1807" s="5">
        <f>(N1807+O1807)*(1/General!$B$20)*((D1807/100)*E1807-(G1807/100))*1000/B1807</f>
        <v>276.50248422505592</v>
      </c>
      <c r="J1807" s="5">
        <f t="shared" si="28"/>
        <v>0.56230634264644896</v>
      </c>
      <c r="K1807" s="5">
        <f>MAX(Online_RAW!$L$2-Online_RAW!L1807,0)</f>
        <v>0</v>
      </c>
      <c r="L1807" s="5">
        <f>0.0039*(Online_RAW!M1807)</f>
        <v>122.59325000000013</v>
      </c>
      <c r="M1807" s="10">
        <f>Online_RAW!$N$2-Online_RAW!N1807</f>
        <v>501.9913238866402</v>
      </c>
      <c r="N1807" s="5">
        <f>Online_RAW!C1807*60</f>
        <v>107.170956521739</v>
      </c>
      <c r="O1807" s="5">
        <f>MAX(0, Online_RAW!D1807*60)</f>
        <v>72.811565217391205</v>
      </c>
      <c r="P1807" s="5">
        <f>_xlfn.IFNA(VLOOKUP(A1807,Sampling!$D$7:$E$14,2,FALSE),0)</f>
        <v>0</v>
      </c>
      <c r="Q1807">
        <f>_xlfn.IFNA(VLOOKUP(A1807,Refill!$D$6:$G$8,2,FALSE),0)</f>
        <v>0</v>
      </c>
    </row>
    <row r="1808" spans="1:17" x14ac:dyDescent="0.25">
      <c r="A1808" s="5">
        <f>ROUND((Online_RAW!B1808-General!$B$10)*24,3)</f>
        <v>30.1</v>
      </c>
      <c r="B1808" s="5">
        <f>General!$B$12+Online_ANA!K1808/1000+Online_ANA!L1808/1000+Online_ANA!M1808/1000/General!$B$22-SUM($P$2:P1808)/1000/General!$B$24+SUM($Q$2:Q1808)/1000/General!$B$24</f>
        <v>1.5393694022918984</v>
      </c>
      <c r="C1808" s="5">
        <f>Online_RAW!K1808</f>
        <v>45.204999999999998</v>
      </c>
      <c r="D1808" s="5">
        <f>Online_RAW!J1808</f>
        <v>5.4950000000000001</v>
      </c>
      <c r="E1808" s="5">
        <f>(1-F1808/100-G1808/100)/(1-C1808/100-D1808/100-General!$B$17/100)</f>
        <v>0.96602510708225753</v>
      </c>
      <c r="F1808" s="5">
        <f>N1808*General!$B$14/(N1808+O1808)+O1808*100/(N1808+O1808)</f>
        <v>52.769099863749034</v>
      </c>
      <c r="G1808" s="5">
        <f>N1808*General!$B$15/(N1808+O1808)</f>
        <v>2.3853989967803513E-2</v>
      </c>
      <c r="H1808" s="5">
        <f>(N1808+O1808)*(1/General!$B$20)*((F1808/100)-E1808*(C1808/100))*1000/B1808</f>
        <v>474.06888578323384</v>
      </c>
      <c r="I1808" s="5">
        <f>(N1808+O1808)*(1/General!$B$20)*((D1808/100)*E1808-(G1808/100))*1000/B1808</f>
        <v>275.29814610982851</v>
      </c>
      <c r="J1808" s="5">
        <f t="shared" si="28"/>
        <v>0.58071338230728675</v>
      </c>
      <c r="K1808" s="5">
        <f>MAX(Online_RAW!$L$2-Online_RAW!L1808,0)</f>
        <v>0</v>
      </c>
      <c r="L1808" s="5">
        <f>0.0039*(Online_RAW!M1808)</f>
        <v>122.77199999999999</v>
      </c>
      <c r="M1808" s="10">
        <f>Online_RAW!$N$2-Online_RAW!N1808</f>
        <v>503.14116849816946</v>
      </c>
      <c r="N1808" s="5">
        <f>Online_RAW!C1808*60</f>
        <v>107.19300000000001</v>
      </c>
      <c r="O1808" s="5">
        <f>MAX(0, Online_RAW!D1808*60)</f>
        <v>72.555545454545396</v>
      </c>
      <c r="P1808" s="5">
        <f>_xlfn.IFNA(VLOOKUP(A1808,Sampling!$D$7:$E$14,2,FALSE),0)</f>
        <v>0</v>
      </c>
      <c r="Q1808">
        <f>_xlfn.IFNA(VLOOKUP(A1808,Refill!$D$6:$G$8,2,FALSE),0)</f>
        <v>0</v>
      </c>
    </row>
    <row r="1809" spans="1:17" x14ac:dyDescent="0.25">
      <c r="A1809" s="5">
        <f>ROUND((Online_RAW!B1809-General!$B$10)*24,3)</f>
        <v>30.117000000000001</v>
      </c>
      <c r="B1809" s="5">
        <f>General!$B$12+Online_ANA!K1809/1000+Online_ANA!L1809/1000+Online_ANA!M1809/1000/General!$B$22-SUM($P$2:P1809)/1000/General!$B$24+SUM($Q$2:Q1809)/1000/General!$B$24</f>
        <v>1.5407403932220549</v>
      </c>
      <c r="C1809" s="5">
        <f>Online_RAW!K1809</f>
        <v>45.19</v>
      </c>
      <c r="D1809" s="5">
        <f>Online_RAW!J1809</f>
        <v>5.4942857142857102</v>
      </c>
      <c r="E1809" s="5">
        <f>(1-F1809/100-G1809/100)/(1-C1809/100-D1809/100-General!$B$17/100)</f>
        <v>0.96796248209300639</v>
      </c>
      <c r="F1809" s="5">
        <f>N1809*General!$B$14/(N1809+O1809)+O1809*100/(N1809+O1809)</f>
        <v>52.659159198390483</v>
      </c>
      <c r="G1809" s="5">
        <f>N1809*General!$B$15/(N1809+O1809)</f>
        <v>2.3909515556368444E-2</v>
      </c>
      <c r="H1809" s="5">
        <f>(N1809+O1809)*(1/General!$B$20)*((F1809/100)-E1809*(C1809/100))*1000/B1809</f>
        <v>464.03973673577821</v>
      </c>
      <c r="I1809" s="5">
        <f>(N1809+O1809)*(1/General!$B$20)*((D1809/100)*E1809-(G1809/100))*1000/B1809</f>
        <v>275.5195857353558</v>
      </c>
      <c r="J1809" s="5">
        <f t="shared" si="28"/>
        <v>0.59374136291314039</v>
      </c>
      <c r="K1809" s="5">
        <f>MAX(Online_RAW!$L$2-Online_RAW!L1809,0)</f>
        <v>0</v>
      </c>
      <c r="L1809" s="5">
        <f>0.0039*(Online_RAW!M1809)</f>
        <v>122.96049999999987</v>
      </c>
      <c r="M1809" s="10">
        <f>Online_RAW!$N$2-Online_RAW!N1809</f>
        <v>504.43008361204011</v>
      </c>
      <c r="N1809" s="5">
        <f>Online_RAW!C1809*60</f>
        <v>107.4234782608698</v>
      </c>
      <c r="O1809" s="5">
        <f>MAX(0, Online_RAW!D1809*60)</f>
        <v>72.293217391304395</v>
      </c>
      <c r="P1809" s="5">
        <f>_xlfn.IFNA(VLOOKUP(A1809,Sampling!$D$7:$E$14,2,FALSE),0)</f>
        <v>0</v>
      </c>
      <c r="Q1809">
        <f>_xlfn.IFNA(VLOOKUP(A1809,Refill!$D$6:$G$8,2,FALSE),0)</f>
        <v>0</v>
      </c>
    </row>
    <row r="1810" spans="1:17" x14ac:dyDescent="0.25">
      <c r="A1810" s="5">
        <f>ROUND((Online_RAW!B1810-General!$B$10)*24,3)</f>
        <v>30.132999999999999</v>
      </c>
      <c r="B1810" s="5">
        <f>General!$B$12+Online_ANA!K1810/1000+Online_ANA!L1810/1000+Online_ANA!M1810/1000/General!$B$22-SUM($P$2:P1810)/1000/General!$B$24+SUM($Q$2:Q1810)/1000/General!$B$24</f>
        <v>1.5419456698323031</v>
      </c>
      <c r="C1810" s="5">
        <f>Online_RAW!K1810</f>
        <v>45.127499999999998</v>
      </c>
      <c r="D1810" s="5">
        <f>Online_RAW!J1810</f>
        <v>5.5250000000000004</v>
      </c>
      <c r="E1810" s="5">
        <f>(1-F1810/100-G1810/100)/(1-C1810/100-D1810/100-General!$B$17/100)</f>
        <v>0.96073837742225188</v>
      </c>
      <c r="F1810" s="5">
        <f>N1810*General!$B$14/(N1810+O1810)+O1810*100/(N1810+O1810)</f>
        <v>52.981920520983437</v>
      </c>
      <c r="G1810" s="5">
        <f>N1810*General!$B$15/(N1810+O1810)</f>
        <v>2.3746504787382102E-2</v>
      </c>
      <c r="H1810" s="5">
        <f>(N1810+O1810)*(1/General!$B$20)*((F1810/100)-E1810*(C1810/100))*1000/B1810</f>
        <v>502.0342697800512</v>
      </c>
      <c r="I1810" s="5">
        <f>(N1810+O1810)*(1/General!$B$20)*((D1810/100)*E1810-(G1810/100))*1000/B1810</f>
        <v>275.59332252340664</v>
      </c>
      <c r="J1810" s="5">
        <f t="shared" si="28"/>
        <v>0.54895320720664798</v>
      </c>
      <c r="K1810" s="5">
        <f>MAX(Online_RAW!$L$2-Online_RAW!L1810,0)</f>
        <v>0</v>
      </c>
      <c r="L1810" s="5">
        <f>0.0039*(Online_RAW!M1810)</f>
        <v>123.0996</v>
      </c>
      <c r="M1810" s="10">
        <f>Online_RAW!$N$2-Online_RAW!N1810</f>
        <v>505.59221611721023</v>
      </c>
      <c r="N1810" s="5">
        <f>Online_RAW!C1810*60</f>
        <v>107.0056363636362</v>
      </c>
      <c r="O1810" s="5">
        <f>MAX(0, Online_RAW!D1810*60)</f>
        <v>73.240909090909199</v>
      </c>
      <c r="P1810" s="5">
        <f>_xlfn.IFNA(VLOOKUP(A1810,Sampling!$D$7:$E$14,2,FALSE),0)</f>
        <v>0</v>
      </c>
      <c r="Q1810">
        <f>_xlfn.IFNA(VLOOKUP(A1810,Refill!$D$6:$G$8,2,FALSE),0)</f>
        <v>0</v>
      </c>
    </row>
    <row r="1811" spans="1:17" x14ac:dyDescent="0.25">
      <c r="A1811" s="5">
        <f>ROUND((Online_RAW!B1811-General!$B$10)*24,3)</f>
        <v>30.15</v>
      </c>
      <c r="B1811" s="5">
        <f>General!$B$12+Online_ANA!K1811/1000+Online_ANA!L1811/1000+Online_ANA!M1811/1000/General!$B$22-SUM($P$2:P1811)/1000/General!$B$24+SUM($Q$2:Q1811)/1000/General!$B$24</f>
        <v>1.5432844711852292</v>
      </c>
      <c r="C1811" s="5">
        <f>Online_RAW!K1811</f>
        <v>45.127499999999998</v>
      </c>
      <c r="D1811" s="5">
        <f>Online_RAW!J1811</f>
        <v>5.532</v>
      </c>
      <c r="E1811" s="5">
        <f>(1-F1811/100-G1811/100)/(1-C1811/100-D1811/100-General!$B$17/100)</f>
        <v>0.96531196613644243</v>
      </c>
      <c r="F1811" s="5">
        <f>N1811*General!$B$14/(N1811+O1811)+O1811*100/(N1811+O1811)</f>
        <v>52.764851861692037</v>
      </c>
      <c r="G1811" s="5">
        <f>N1811*General!$B$15/(N1811+O1811)</f>
        <v>2.3856135423387863E-2</v>
      </c>
      <c r="H1811" s="5">
        <f>(N1811+O1811)*(1/General!$B$20)*((F1811/100)-E1811*(C1811/100))*1000/B1811</f>
        <v>477.91577350646537</v>
      </c>
      <c r="I1811" s="5">
        <f>(N1811+O1811)*(1/General!$B$20)*((D1811/100)*E1811-(G1811/100))*1000/B1811</f>
        <v>276.08306254503623</v>
      </c>
      <c r="J1811" s="5">
        <f t="shared" si="28"/>
        <v>0.57768141971840836</v>
      </c>
      <c r="K1811" s="5">
        <f>MAX(Online_RAW!$L$2-Online_RAW!L1811,0)</f>
        <v>0</v>
      </c>
      <c r="L1811" s="5">
        <f>0.0039*(Online_RAW!M1811)</f>
        <v>123.26964</v>
      </c>
      <c r="M1811" s="10">
        <f>Online_RAW!$N$2-Online_RAW!N1811</f>
        <v>506.86616599189983</v>
      </c>
      <c r="N1811" s="5">
        <f>Online_RAW!C1811*60</f>
        <v>107.1370909090908</v>
      </c>
      <c r="O1811" s="5">
        <f>MAX(0, Online_RAW!D1811*60)</f>
        <v>72.501545454545393</v>
      </c>
      <c r="P1811" s="5">
        <f>_xlfn.IFNA(VLOOKUP(A1811,Sampling!$D$7:$E$14,2,FALSE),0)</f>
        <v>0</v>
      </c>
      <c r="Q1811">
        <f>_xlfn.IFNA(VLOOKUP(A1811,Refill!$D$6:$G$8,2,FALSE),0)</f>
        <v>0</v>
      </c>
    </row>
    <row r="1812" spans="1:17" x14ac:dyDescent="0.25">
      <c r="A1812" s="5">
        <f>ROUND((Online_RAW!B1812-General!$B$10)*24,3)</f>
        <v>30.167000000000002</v>
      </c>
      <c r="B1812" s="5">
        <f>General!$B$12+Online_ANA!K1812/1000+Online_ANA!L1812/1000+Online_ANA!M1812/1000/General!$B$22-SUM($P$2:P1812)/1000/General!$B$24+SUM($Q$2:Q1812)/1000/General!$B$24</f>
        <v>1.5443710674716054</v>
      </c>
      <c r="C1812" s="5">
        <f>Online_RAW!K1812</f>
        <v>45.063333333333297</v>
      </c>
      <c r="D1812" s="5">
        <f>Online_RAW!J1812</f>
        <v>5.5659999999999998</v>
      </c>
      <c r="E1812" s="5">
        <f>(1-F1812/100-G1812/100)/(1-C1812/100-D1812/100-General!$B$17/100)</f>
        <v>0.96091742728539731</v>
      </c>
      <c r="F1812" s="5">
        <f>N1812*General!$B$14/(N1812+O1812)+O1812*100/(N1812+O1812)</f>
        <v>52.950885403326353</v>
      </c>
      <c r="G1812" s="5">
        <f>N1812*General!$B$15/(N1812+O1812)</f>
        <v>2.3762179089229118E-2</v>
      </c>
      <c r="H1812" s="5">
        <f>(N1812+O1812)*(1/General!$B$20)*((F1812/100)-E1812*(C1812/100))*1000/B1812</f>
        <v>502.48944905280462</v>
      </c>
      <c r="I1812" s="5">
        <f>(N1812+O1812)*(1/General!$B$20)*((D1812/100)*E1812-(G1812/100))*1000/B1812</f>
        <v>277.30116457373418</v>
      </c>
      <c r="J1812" s="5">
        <f t="shared" si="28"/>
        <v>0.55185470082296939</v>
      </c>
      <c r="K1812" s="5">
        <f>MAX(Online_RAW!$L$2-Online_RAW!L1812,0)</f>
        <v>0</v>
      </c>
      <c r="L1812" s="5">
        <f>0.0039*(Online_RAW!M1812)</f>
        <v>123.26964</v>
      </c>
      <c r="M1812" s="10">
        <f>Online_RAW!$N$2-Online_RAW!N1812</f>
        <v>508.05055594404985</v>
      </c>
      <c r="N1812" s="5">
        <f>Online_RAW!C1812*60</f>
        <v>107.0911304347824</v>
      </c>
      <c r="O1812" s="5">
        <f>MAX(0, Online_RAW!D1812*60)</f>
        <v>73.180434782608799</v>
      </c>
      <c r="P1812" s="5">
        <f>_xlfn.IFNA(VLOOKUP(A1812,Sampling!$D$7:$E$14,2,FALSE),0)</f>
        <v>0</v>
      </c>
      <c r="Q1812">
        <f>_xlfn.IFNA(VLOOKUP(A1812,Refill!$D$6:$G$8,2,FALSE),0)</f>
        <v>0</v>
      </c>
    </row>
    <row r="1813" spans="1:17" x14ac:dyDescent="0.25">
      <c r="A1813" s="5">
        <f>ROUND((Online_RAW!B1813-General!$B$10)*24,3)</f>
        <v>30.183</v>
      </c>
      <c r="B1813" s="5">
        <f>General!$B$12+Online_ANA!K1813/1000+Online_ANA!L1813/1000+Online_ANA!M1813/1000/General!$B$22-SUM($P$2:P1813)/1000/General!$B$24+SUM($Q$2:Q1813)/1000/General!$B$24</f>
        <v>1.5458098809193617</v>
      </c>
      <c r="C1813" s="5">
        <f>Online_RAW!K1813</f>
        <v>45.170833333333299</v>
      </c>
      <c r="D1813" s="5">
        <f>Online_RAW!J1813</f>
        <v>5.5549999999999997</v>
      </c>
      <c r="E1813" s="5">
        <f>(1-F1813/100-G1813/100)/(1-C1813/100-D1813/100-General!$B$17/100)</f>
        <v>0.9650911251995179</v>
      </c>
      <c r="F1813" s="5">
        <f>N1813*General!$B$14/(N1813+O1813)+O1813*100/(N1813+O1813)</f>
        <v>52.839708225314858</v>
      </c>
      <c r="G1813" s="5">
        <f>N1813*General!$B$15/(N1813+O1813)</f>
        <v>2.3818329179133908E-2</v>
      </c>
      <c r="H1813" s="5">
        <f>(N1813+O1813)*(1/General!$B$20)*((F1813/100)-E1813*(C1813/100))*1000/B1813</f>
        <v>480.69972838419091</v>
      </c>
      <c r="I1813" s="5">
        <f>(N1813+O1813)*(1/General!$B$20)*((D1813/100)*E1813-(G1813/100))*1000/B1813</f>
        <v>277.49227288378012</v>
      </c>
      <c r="J1813" s="5">
        <f t="shared" si="28"/>
        <v>0.57726738023450519</v>
      </c>
      <c r="K1813" s="5">
        <f>MAX(Online_RAW!$L$2-Online_RAW!L1813,0)</f>
        <v>0</v>
      </c>
      <c r="L1813" s="5">
        <f>0.0039*(Online_RAW!M1813)</f>
        <v>123.58375714285729</v>
      </c>
      <c r="M1813" s="10">
        <f>Online_RAW!$N$2-Online_RAW!N1813</f>
        <v>509.27647491638982</v>
      </c>
      <c r="N1813" s="5">
        <f>Online_RAW!C1813*60</f>
        <v>107.26525000000021</v>
      </c>
      <c r="O1813" s="5">
        <f>MAX(0, Online_RAW!D1813*60)</f>
        <v>72.873750000000001</v>
      </c>
      <c r="P1813" s="5">
        <f>_xlfn.IFNA(VLOOKUP(A1813,Sampling!$D$7:$E$14,2,FALSE),0)</f>
        <v>0</v>
      </c>
      <c r="Q1813">
        <f>_xlfn.IFNA(VLOOKUP(A1813,Refill!$D$6:$G$8,2,FALSE),0)</f>
        <v>0</v>
      </c>
    </row>
    <row r="1814" spans="1:17" x14ac:dyDescent="0.25">
      <c r="A1814" s="5">
        <f>ROUND((Online_RAW!B1814-General!$B$10)*24,3)</f>
        <v>30.2</v>
      </c>
      <c r="B1814" s="5">
        <f>General!$B$12+Online_ANA!K1814/1000+Online_ANA!L1814/1000+Online_ANA!M1814/1000/General!$B$22-SUM($P$2:P1814)/1000/General!$B$24+SUM($Q$2:Q1814)/1000/General!$B$24</f>
        <v>1.5469756766911971</v>
      </c>
      <c r="C1814" s="5">
        <f>Online_RAW!K1814</f>
        <v>45.185000000000002</v>
      </c>
      <c r="D1814" s="5">
        <f>Online_RAW!J1814</f>
        <v>5.5880000000000001</v>
      </c>
      <c r="E1814" s="5">
        <f>(1-F1814/100-G1814/100)/(1-C1814/100-D1814/100-General!$B$17/100)</f>
        <v>0.9655731388163844</v>
      </c>
      <c r="F1814" s="5">
        <f>N1814*General!$B$14/(N1814+O1814)+O1814*100/(N1814+O1814)</f>
        <v>52.86171995302108</v>
      </c>
      <c r="G1814" s="5">
        <f>N1814*General!$B$15/(N1814+O1814)</f>
        <v>2.380721214493885E-2</v>
      </c>
      <c r="H1814" s="5">
        <f>(N1814+O1814)*(1/General!$B$20)*((F1814/100)-E1814*(C1814/100))*1000/B1814</f>
        <v>479.039908172249</v>
      </c>
      <c r="I1814" s="5">
        <f>(N1814+O1814)*(1/General!$B$20)*((D1814/100)*E1814-(G1814/100))*1000/B1814</f>
        <v>278.72953064324713</v>
      </c>
      <c r="J1814" s="5">
        <f t="shared" si="28"/>
        <v>0.58185033415425591</v>
      </c>
      <c r="K1814" s="5">
        <f>MAX(Online_RAW!$L$2-Online_RAW!L1814,0)</f>
        <v>0</v>
      </c>
      <c r="L1814" s="5">
        <f>0.0039*(Online_RAW!M1814)</f>
        <v>123.58375714285729</v>
      </c>
      <c r="M1814" s="10">
        <f>Online_RAW!$N$2-Online_RAW!N1814</f>
        <v>510.54719230769024</v>
      </c>
      <c r="N1814" s="5">
        <f>Online_RAW!C1814*60</f>
        <v>107.08121739130441</v>
      </c>
      <c r="O1814" s="5">
        <f>MAX(0, Online_RAW!D1814*60)</f>
        <v>72.832695652174195</v>
      </c>
      <c r="P1814" s="5">
        <f>_xlfn.IFNA(VLOOKUP(A1814,Sampling!$D$7:$E$14,2,FALSE),0)</f>
        <v>0</v>
      </c>
      <c r="Q1814">
        <f>_xlfn.IFNA(VLOOKUP(A1814,Refill!$D$6:$G$8,2,FALSE),0)</f>
        <v>0</v>
      </c>
    </row>
    <row r="1815" spans="1:17" x14ac:dyDescent="0.25">
      <c r="A1815" s="5">
        <f>ROUND((Online_RAW!B1815-General!$B$10)*24,3)</f>
        <v>30.216999999999999</v>
      </c>
      <c r="B1815" s="5">
        <f>General!$B$12+Online_ANA!K1815/1000+Online_ANA!L1815/1000+Online_ANA!M1815/1000/General!$B$22-SUM($P$2:P1815)/1000/General!$B$24+SUM($Q$2:Q1815)/1000/General!$B$24</f>
        <v>1.5484529833098073</v>
      </c>
      <c r="C1815" s="5">
        <f>Online_RAW!K1815</f>
        <v>44.771666666666697</v>
      </c>
      <c r="D1815" s="5">
        <f>Online_RAW!J1815</f>
        <v>5.59</v>
      </c>
      <c r="E1815" s="5">
        <f>(1-F1815/100-G1815/100)/(1-C1815/100-D1815/100-General!$B$17/100)</f>
        <v>1.5661321007088844</v>
      </c>
      <c r="F1815" s="5">
        <f>N1815*General!$B$14/(N1815+O1815)+O1815*100/(N1815+O1815)</f>
        <v>22.898525915359013</v>
      </c>
      <c r="G1815" s="5">
        <f>N1815*General!$B$15/(N1815+O1815)</f>
        <v>3.8940138426586363E-2</v>
      </c>
      <c r="H1815" s="5">
        <f>(N1815+O1815)*(1/General!$B$20)*((F1815/100)-E1815*(C1815/100))*1000/B1815</f>
        <v>-2354.3478989373029</v>
      </c>
      <c r="I1815" s="5">
        <f>(N1815+O1815)*(1/General!$B$20)*((D1815/100)*E1815-(G1815/100))*1000/B1815</f>
        <v>434.56075938028289</v>
      </c>
      <c r="J1815" s="5">
        <f t="shared" si="28"/>
        <v>-0.18457797149539087</v>
      </c>
      <c r="K1815" s="5">
        <f>MAX(Online_RAW!$L$2-Online_RAW!L1815,0)</f>
        <v>0</v>
      </c>
      <c r="L1815" s="5">
        <f>0.0039*(Online_RAW!M1815)</f>
        <v>123.89454999999987</v>
      </c>
      <c r="M1815" s="10">
        <f>Online_RAW!$N$2-Online_RAW!N1815</f>
        <v>511.81869230769007</v>
      </c>
      <c r="N1815" s="5">
        <f>Online_RAW!C1815*60</f>
        <v>168.46171428571438</v>
      </c>
      <c r="O1815" s="5">
        <f>MAX(0, Online_RAW!D1815*60)</f>
        <v>4.5851428571428556</v>
      </c>
      <c r="P1815" s="5">
        <f>_xlfn.IFNA(VLOOKUP(A1815,Sampling!$D$7:$E$14,2,FALSE),0)</f>
        <v>0</v>
      </c>
      <c r="Q1815">
        <f>_xlfn.IFNA(VLOOKUP(A1815,Refill!$D$6:$G$8,2,FALSE),0)</f>
        <v>0</v>
      </c>
    </row>
    <row r="1816" spans="1:17" x14ac:dyDescent="0.25">
      <c r="A1816" s="5">
        <f>ROUND((Online_RAW!B1816-General!$B$10)*24,3)</f>
        <v>30.233000000000001</v>
      </c>
      <c r="B1816" s="5">
        <f>General!$B$12+Online_ANA!K1816/1000+Online_ANA!L1816/1000+Online_ANA!M1816/1000/General!$B$22-SUM($P$2:P1816)/1000/General!$B$24+SUM($Q$2:Q1816)/1000/General!$B$24</f>
        <v>1.5497302977384948</v>
      </c>
      <c r="C1816" s="5">
        <f>Online_RAW!K1816</f>
        <v>34.0592857142857</v>
      </c>
      <c r="D1816" s="5">
        <f>Online_RAW!J1816</f>
        <v>5.5309090909090903</v>
      </c>
      <c r="E1816" s="5">
        <f>(1-F1816/100-G1816/100)/(1-C1816/100-D1816/100-General!$B$17/100)</f>
        <v>1.3198367875591568</v>
      </c>
      <c r="F1816" s="5">
        <f>N1816*General!$B$14/(N1816+O1816)+O1816*100/(N1816+O1816)</f>
        <v>20.8</v>
      </c>
      <c r="G1816" s="5">
        <f>N1816*General!$B$15/(N1816+O1816)</f>
        <v>0.04</v>
      </c>
      <c r="H1816" s="5">
        <f>(N1816+O1816)*(1/General!$B$20)*((F1816/100)-E1816*(C1816/100))*1000/B1816</f>
        <v>-1251.6855544027678</v>
      </c>
      <c r="I1816" s="5">
        <f>(N1816+O1816)*(1/General!$B$20)*((D1816/100)*E1816-(G1816/100))*1000/B1816</f>
        <v>376.23575091610547</v>
      </c>
      <c r="J1816" s="5">
        <f t="shared" si="28"/>
        <v>-0.30058328115452565</v>
      </c>
      <c r="K1816" s="5">
        <f>MAX(Online_RAW!$L$2-Online_RAW!L1816,0)</f>
        <v>0</v>
      </c>
      <c r="L1816" s="5">
        <f>0.0039*(Online_RAW!M1816)</f>
        <v>123.89454999999987</v>
      </c>
      <c r="M1816" s="10">
        <f>Online_RAW!$N$2-Online_RAW!N1816</f>
        <v>513.21096503495937</v>
      </c>
      <c r="N1816" s="5">
        <f>Online_RAW!C1816*60</f>
        <v>180.01349999999999</v>
      </c>
      <c r="O1816" s="5">
        <f>MAX(0, Online_RAW!D1816*60)</f>
        <v>0</v>
      </c>
      <c r="P1816" s="5">
        <f>_xlfn.IFNA(VLOOKUP(A1816,Sampling!$D$7:$E$14,2,FALSE),0)</f>
        <v>0</v>
      </c>
      <c r="Q1816">
        <f>_xlfn.IFNA(VLOOKUP(A1816,Refill!$D$6:$G$8,2,FALSE),0)</f>
        <v>0</v>
      </c>
    </row>
    <row r="1817" spans="1:17" x14ac:dyDescent="0.25">
      <c r="A1817" s="5">
        <f>ROUND((Online_RAW!B1817-General!$B$10)*24,3)</f>
        <v>30.25</v>
      </c>
      <c r="B1817" s="5">
        <f>General!$B$12+Online_ANA!K1817/1000+Online_ANA!L1817/1000+Online_ANA!M1817/1000/General!$B$22-SUM($P$2:P1817)/1000/General!$B$24+SUM($Q$2:Q1817)/1000/General!$B$24</f>
        <v>1.5514405313602655</v>
      </c>
      <c r="C1817" s="5">
        <f>Online_RAW!K1817</f>
        <v>20.707272727272699</v>
      </c>
      <c r="D1817" s="5">
        <f>Online_RAW!J1817</f>
        <v>4.9927272727272696</v>
      </c>
      <c r="E1817" s="5">
        <f>(1-F1817/100-G1817/100)/(1-C1817/100-D1817/100-General!$B$17/100)</f>
        <v>1.0715986880835355</v>
      </c>
      <c r="F1817" s="5">
        <f>N1817*General!$B$14/(N1817+O1817)+O1817*100/(N1817+O1817)</f>
        <v>20.803891950291636</v>
      </c>
      <c r="G1817" s="5">
        <f>N1817*General!$B$15/(N1817+O1817)</f>
        <v>3.9998034368539576E-2</v>
      </c>
      <c r="H1817" s="5">
        <f>(N1817+O1817)*(1/General!$B$20)*((F1817/100)-E1817*(C1817/100))*1000/B1817</f>
        <v>-71.716738867262563</v>
      </c>
      <c r="I1817" s="5">
        <f>(N1817+O1817)*(1/General!$B$20)*((D1817/100)*E1817-(G1817/100))*1000/B1817</f>
        <v>274.77050729568475</v>
      </c>
      <c r="J1817" s="5">
        <f t="shared" si="28"/>
        <v>-3.8313301976020648</v>
      </c>
      <c r="K1817" s="5">
        <f>MAX(Online_RAW!$L$2-Online_RAW!L1817,0)</f>
        <v>0</v>
      </c>
      <c r="L1817" s="5">
        <f>0.0039*(Online_RAW!M1817)</f>
        <v>124.38318749999999</v>
      </c>
      <c r="M1817" s="10">
        <f>Online_RAW!$N$2-Online_RAW!N1817</f>
        <v>514.54250480768951</v>
      </c>
      <c r="N1817" s="5">
        <f>Online_RAW!C1817*60</f>
        <v>179.92529999999999</v>
      </c>
      <c r="O1817" s="5">
        <f>MAX(0, Online_RAW!D1817*60)</f>
        <v>8.8421052631579202E-3</v>
      </c>
      <c r="P1817" s="5">
        <f>_xlfn.IFNA(VLOOKUP(A1817,Sampling!$D$7:$E$14,2,FALSE),0)</f>
        <v>0</v>
      </c>
      <c r="Q1817">
        <f>_xlfn.IFNA(VLOOKUP(A1817,Refill!$D$6:$G$8,2,FALSE),0)</f>
        <v>0</v>
      </c>
    </row>
    <row r="1818" spans="1:17" x14ac:dyDescent="0.25">
      <c r="A1818" s="5">
        <f>ROUND((Online_RAW!B1818-General!$B$10)*24,3)</f>
        <v>30.266999999999999</v>
      </c>
      <c r="B1818" s="5">
        <f>General!$B$12+Online_ANA!K1818/1000+Online_ANA!L1818/1000+Online_ANA!M1818/1000/General!$B$22-SUM($P$2:P1818)/1000/General!$B$24+SUM($Q$2:Q1818)/1000/General!$B$24</f>
        <v>1.5529697213349176</v>
      </c>
      <c r="C1818" s="5">
        <f>Online_RAW!K1818</f>
        <v>17.3818181818182</v>
      </c>
      <c r="D1818" s="5">
        <f>Online_RAW!J1818</f>
        <v>4.2615384615384597</v>
      </c>
      <c r="E1818" s="5">
        <f>(1-F1818/100-G1818/100)/(1-C1818/100-D1818/100-General!$B$17/100)</f>
        <v>1.0158622469011165</v>
      </c>
      <c r="F1818" s="5">
        <f>N1818*General!$B$14/(N1818+O1818)+O1818*100/(N1818+O1818)</f>
        <v>20.8</v>
      </c>
      <c r="G1818" s="5">
        <f>N1818*General!$B$15/(N1818+O1818)</f>
        <v>0.04</v>
      </c>
      <c r="H1818" s="5">
        <f>(N1818+O1818)*(1/General!$B$20)*((F1818/100)-E1818*(C1818/100))*1000/B1818</f>
        <v>162.54099172505437</v>
      </c>
      <c r="I1818" s="5">
        <f>(N1818+O1818)*(1/General!$B$20)*((D1818/100)*E1818-(G1818/100))*1000/B1818</f>
        <v>221.85130248931108</v>
      </c>
      <c r="J1818" s="5">
        <f t="shared" si="28"/>
        <v>1.3648944806771135</v>
      </c>
      <c r="K1818" s="5">
        <f>MAX(Online_RAW!$L$2-Online_RAW!L1818,0)</f>
        <v>0</v>
      </c>
      <c r="L1818" s="5">
        <f>0.0039*(Online_RAW!M1818)</f>
        <v>124.7025</v>
      </c>
      <c r="M1818" s="10">
        <f>Online_RAW!$N$2-Online_RAW!N1818</f>
        <v>515.86127125506027</v>
      </c>
      <c r="N1818" s="5">
        <f>Online_RAW!C1818*60</f>
        <v>180.04228571428561</v>
      </c>
      <c r="O1818" s="5">
        <f>MAX(0, Online_RAW!D1818*60)</f>
        <v>0</v>
      </c>
      <c r="P1818" s="5">
        <f>_xlfn.IFNA(VLOOKUP(A1818,Sampling!$D$7:$E$14,2,FALSE),0)</f>
        <v>0</v>
      </c>
      <c r="Q1818">
        <f>_xlfn.IFNA(VLOOKUP(A1818,Refill!$D$6:$G$8,2,FALSE),0)</f>
        <v>0</v>
      </c>
    </row>
    <row r="1819" spans="1:17" x14ac:dyDescent="0.25">
      <c r="A1819" s="5">
        <f>ROUND((Online_RAW!B1819-General!$B$10)*24,3)</f>
        <v>30.283000000000001</v>
      </c>
      <c r="B1819" s="5">
        <f>General!$B$12+Online_ANA!K1819/1000+Online_ANA!L1819/1000+Online_ANA!M1819/1000/General!$B$22-SUM($P$2:P1819)/1000/General!$B$24+SUM($Q$2:Q1819)/1000/General!$B$24</f>
        <v>1.5542226661538439</v>
      </c>
      <c r="C1819" s="5">
        <f>Online_RAW!K1819</f>
        <v>17.145</v>
      </c>
      <c r="D1819" s="5">
        <f>Online_RAW!J1819</f>
        <v>3.71</v>
      </c>
      <c r="E1819" s="5">
        <f>(1-F1819/100-G1819/100)/(1-C1819/100-D1819/100-General!$B$17/100)</f>
        <v>1.0056877040048473</v>
      </c>
      <c r="F1819" s="5">
        <f>N1819*General!$B$14/(N1819+O1819)+O1819*100/(N1819+O1819)</f>
        <v>20.8</v>
      </c>
      <c r="G1819" s="5">
        <f>N1819*General!$B$15/(N1819+O1819)</f>
        <v>0.04</v>
      </c>
      <c r="H1819" s="5">
        <f>(N1819+O1819)*(1/General!$B$20)*((F1819/100)-E1819*(C1819/100))*1000/B1819</f>
        <v>183.75854711686458</v>
      </c>
      <c r="I1819" s="5">
        <f>(N1819+O1819)*(1/General!$B$20)*((D1819/100)*E1819-(G1819/100))*1000/B1819</f>
        <v>190.66041257370151</v>
      </c>
      <c r="J1819" s="5">
        <f t="shared" si="28"/>
        <v>1.0375594254804787</v>
      </c>
      <c r="K1819" s="5">
        <f>MAX(Online_RAW!$L$2-Online_RAW!L1819,0)</f>
        <v>0</v>
      </c>
      <c r="L1819" s="5">
        <f>0.0039*(Online_RAW!M1819)</f>
        <v>124.85382</v>
      </c>
      <c r="M1819" s="10">
        <f>Online_RAW!$N$2-Online_RAW!N1819</f>
        <v>517.06204230768981</v>
      </c>
      <c r="N1819" s="5">
        <f>Online_RAW!C1819*60</f>
        <v>179.94391304347801</v>
      </c>
      <c r="O1819" s="5">
        <f>MAX(0, Online_RAW!D1819*60)</f>
        <v>0</v>
      </c>
      <c r="P1819" s="5">
        <f>_xlfn.IFNA(VLOOKUP(A1819,Sampling!$D$7:$E$14,2,FALSE),0)</f>
        <v>0</v>
      </c>
      <c r="Q1819">
        <f>_xlfn.IFNA(VLOOKUP(A1819,Refill!$D$6:$G$8,2,FALSE),0)</f>
        <v>0</v>
      </c>
    </row>
    <row r="1820" spans="1:17" x14ac:dyDescent="0.25">
      <c r="A1820" s="5">
        <f>ROUND((Online_RAW!B1820-General!$B$10)*24,3)</f>
        <v>30.3</v>
      </c>
      <c r="B1820" s="5">
        <f>General!$B$12+Online_ANA!K1820/1000+Online_ANA!L1820/1000+Online_ANA!M1820/1000/General!$B$22-SUM($P$2:P1820)/1000/General!$B$24+SUM($Q$2:Q1820)/1000/General!$B$24</f>
        <v>1.5556020587576052</v>
      </c>
      <c r="C1820" s="5">
        <f>Online_RAW!K1820</f>
        <v>17.13</v>
      </c>
      <c r="D1820" s="5">
        <f>Online_RAW!J1820</f>
        <v>3.41769230769231</v>
      </c>
      <c r="E1820" s="5">
        <f>(1-F1820/100-G1820/100)/(1-C1820/100-D1820/100-General!$B$17/100)</f>
        <v>1.0017765793303515</v>
      </c>
      <c r="F1820" s="5">
        <f>N1820*General!$B$14/(N1820+O1820)+O1820*100/(N1820+O1820)</f>
        <v>20.8</v>
      </c>
      <c r="G1820" s="5">
        <f>N1820*General!$B$15/(N1820+O1820)</f>
        <v>0.04</v>
      </c>
      <c r="H1820" s="5">
        <f>(N1820+O1820)*(1/General!$B$20)*((F1820/100)-E1820*(C1820/100))*1000/B1820</f>
        <v>187.84128965192514</v>
      </c>
      <c r="I1820" s="5">
        <f>(N1820+O1820)*(1/General!$B$20)*((D1820/100)*E1820-(G1820/100))*1000/B1820</f>
        <v>174.6390655561614</v>
      </c>
      <c r="J1820" s="5">
        <f t="shared" si="28"/>
        <v>0.92971606977237109</v>
      </c>
      <c r="K1820" s="5">
        <f>MAX(Online_RAW!$L$2-Online_RAW!L1820,0)</f>
        <v>0</v>
      </c>
      <c r="L1820" s="5">
        <f>0.0039*(Online_RAW!M1820)</f>
        <v>125.11784999999999</v>
      </c>
      <c r="M1820" s="10">
        <f>Online_RAW!$N$2-Online_RAW!N1820</f>
        <v>518.27778754578958</v>
      </c>
      <c r="N1820" s="5">
        <f>Online_RAW!C1820*60</f>
        <v>179.95304347826101</v>
      </c>
      <c r="O1820" s="5">
        <f>MAX(0, Online_RAW!D1820*60)</f>
        <v>0</v>
      </c>
      <c r="P1820" s="5">
        <f>_xlfn.IFNA(VLOOKUP(A1820,Sampling!$D$7:$E$14,2,FALSE),0)</f>
        <v>0</v>
      </c>
      <c r="Q1820">
        <f>_xlfn.IFNA(VLOOKUP(A1820,Refill!$D$6:$G$8,2,FALSE),0)</f>
        <v>0</v>
      </c>
    </row>
    <row r="1821" spans="1:17" x14ac:dyDescent="0.25">
      <c r="A1821" s="5">
        <f>ROUND((Online_RAW!B1821-General!$B$10)*24,3)</f>
        <v>30.317</v>
      </c>
      <c r="B1821" s="5">
        <f>General!$B$12+Online_ANA!K1821/1000+Online_ANA!L1821/1000+Online_ANA!M1821/1000/General!$B$22-SUM($P$2:P1821)/1000/General!$B$24+SUM($Q$2:Q1821)/1000/General!$B$24</f>
        <v>1.5566739678882291</v>
      </c>
      <c r="C1821" s="5">
        <f>Online_RAW!K1821</f>
        <v>17.14</v>
      </c>
      <c r="D1821" s="5">
        <f>Online_RAW!J1821</f>
        <v>3.2490000000000001</v>
      </c>
      <c r="E1821" s="5">
        <f>(1-F1821/100-G1821/100)/(1-C1821/100-D1821/100-General!$B$17/100)</f>
        <v>0.99973878232155167</v>
      </c>
      <c r="F1821" s="5">
        <f>N1821*General!$B$14/(N1821+O1821)+O1821*100/(N1821+O1821)</f>
        <v>20.802376281553361</v>
      </c>
      <c r="G1821" s="5">
        <f>N1821*General!$B$15/(N1821+O1821)</f>
        <v>3.9998799857801332E-2</v>
      </c>
      <c r="H1821" s="5">
        <f>(N1821+O1821)*(1/General!$B$20)*((F1821/100)-E1821*(C1821/100))*1000/B1821</f>
        <v>189.14618218291776</v>
      </c>
      <c r="I1821" s="5">
        <f>(N1821+O1821)*(1/General!$B$20)*((D1821/100)*E1821-(G1821/100))*1000/B1821</f>
        <v>165.48514667301512</v>
      </c>
      <c r="J1821" s="5">
        <f t="shared" si="28"/>
        <v>0.87490608989918317</v>
      </c>
      <c r="K1821" s="5">
        <f>MAX(Online_RAW!$L$2-Online_RAW!L1821,0)</f>
        <v>0</v>
      </c>
      <c r="L1821" s="5">
        <f>0.0039*(Online_RAW!M1821)</f>
        <v>125.11784999999999</v>
      </c>
      <c r="M1821" s="10">
        <f>Online_RAW!$N$2-Online_RAW!N1821</f>
        <v>519.44616849816975</v>
      </c>
      <c r="N1821" s="5">
        <f>Online_RAW!C1821*60</f>
        <v>179.97327272727298</v>
      </c>
      <c r="O1821" s="5">
        <f>MAX(0, Online_RAW!D1821*60)</f>
        <v>5.4000000000000003E-3</v>
      </c>
      <c r="P1821" s="5">
        <f>_xlfn.IFNA(VLOOKUP(A1821,Sampling!$D$7:$E$14,2,FALSE),0)</f>
        <v>0</v>
      </c>
      <c r="Q1821">
        <f>_xlfn.IFNA(VLOOKUP(A1821,Refill!$D$6:$G$8,2,FALSE),0)</f>
        <v>0</v>
      </c>
    </row>
    <row r="1822" spans="1:17" x14ac:dyDescent="0.25">
      <c r="A1822" s="5">
        <f>ROUND((Online_RAW!B1822-General!$B$10)*24,3)</f>
        <v>30.332999999999998</v>
      </c>
      <c r="B1822" s="5">
        <f>General!$B$12+Online_ANA!K1822/1000+Online_ANA!L1822/1000+Online_ANA!M1822/1000/General!$B$22-SUM($P$2:P1822)/1000/General!$B$24+SUM($Q$2:Q1822)/1000/General!$B$24</f>
        <v>1.5580419836025139</v>
      </c>
      <c r="C1822" s="5">
        <f>Online_RAW!K1822</f>
        <v>17.125</v>
      </c>
      <c r="D1822" s="5">
        <f>Online_RAW!J1822</f>
        <v>3.15</v>
      </c>
      <c r="E1822" s="5">
        <f>(1-F1822/100-G1822/100)/(1-C1822/100-D1822/100-General!$B$17/100)</f>
        <v>0.99826958365186647</v>
      </c>
      <c r="F1822" s="5">
        <f>N1822*General!$B$14/(N1822+O1822)+O1822*100/(N1822+O1822)</f>
        <v>20.80490348971426</v>
      </c>
      <c r="G1822" s="5">
        <f>N1822*General!$B$15/(N1822+O1822)</f>
        <v>3.9997523490043305E-2</v>
      </c>
      <c r="H1822" s="5">
        <f>(N1822+O1822)*(1/General!$B$20)*((F1822/100)-E1822*(C1822/100))*1000/B1822</f>
        <v>191.17788109208752</v>
      </c>
      <c r="I1822" s="5">
        <f>(N1822+O1822)*(1/General!$B$20)*((D1822/100)*E1822-(G1822/100))*1000/B1822</f>
        <v>159.99884349713824</v>
      </c>
      <c r="J1822" s="5">
        <f t="shared" si="28"/>
        <v>0.83691085277835675</v>
      </c>
      <c r="K1822" s="5">
        <f>MAX(Online_RAW!$L$2-Online_RAW!L1822,0)</f>
        <v>0</v>
      </c>
      <c r="L1822" s="5">
        <f>0.0039*(Online_RAW!M1822)</f>
        <v>125.47157999999999</v>
      </c>
      <c r="M1822" s="10">
        <f>Online_RAW!$N$2-Online_RAW!N1822</f>
        <v>520.55173992674008</v>
      </c>
      <c r="N1822" s="5">
        <f>Online_RAW!C1822*60</f>
        <v>179.96563636363621</v>
      </c>
      <c r="O1822" s="5">
        <f>MAX(0, Online_RAW!D1822*60)</f>
        <v>1.1142857142857159E-2</v>
      </c>
      <c r="P1822" s="5">
        <f>_xlfn.IFNA(VLOOKUP(A1822,Sampling!$D$7:$E$14,2,FALSE),0)</f>
        <v>0</v>
      </c>
      <c r="Q1822">
        <f>_xlfn.IFNA(VLOOKUP(A1822,Refill!$D$6:$G$8,2,FALSE),0)</f>
        <v>0</v>
      </c>
    </row>
    <row r="1823" spans="1:17" x14ac:dyDescent="0.25">
      <c r="A1823" s="5">
        <f>ROUND((Online_RAW!B1823-General!$B$10)*24,3)</f>
        <v>30.35</v>
      </c>
      <c r="B1823" s="5">
        <f>General!$B$12+Online_ANA!K1823/1000+Online_ANA!L1823/1000+Online_ANA!M1823/1000/General!$B$22-SUM($P$2:P1823)/1000/General!$B$24+SUM($Q$2:Q1823)/1000/General!$B$24</f>
        <v>1.5593431965726698</v>
      </c>
      <c r="C1823" s="5">
        <f>Online_RAW!K1823</f>
        <v>17.515999999999998</v>
      </c>
      <c r="D1823" s="5">
        <f>Online_RAW!J1823</f>
        <v>3.11</v>
      </c>
      <c r="E1823" s="5">
        <f>(1-F1823/100-G1823/100)/(1-C1823/100-D1823/100-General!$B$17/100)</f>
        <v>0.32982771058142341</v>
      </c>
      <c r="F1823" s="5">
        <f>N1823*General!$B$14/(N1823+O1823)+O1823*100/(N1823+O1823)</f>
        <v>73.949812553215793</v>
      </c>
      <c r="G1823" s="5">
        <f>N1823*General!$B$15/(N1823+O1823)</f>
        <v>1.3156660326658694E-2</v>
      </c>
      <c r="H1823" s="5">
        <f>(N1823+O1823)*(1/General!$B$20)*((F1823/100)-E1823*(C1823/100))*1000/B1823</f>
        <v>3453.3850808669526</v>
      </c>
      <c r="I1823" s="5">
        <f>(N1823+O1823)*(1/General!$B$20)*((D1823/100)*E1823-(G1823/100))*1000/B1823</f>
        <v>51.295186723656791</v>
      </c>
      <c r="J1823" s="5">
        <f t="shared" si="28"/>
        <v>1.4853595971052097E-2</v>
      </c>
      <c r="K1823" s="5">
        <f>MAX(Online_RAW!$L$2-Online_RAW!L1823,0)</f>
        <v>0</v>
      </c>
      <c r="L1823" s="5">
        <f>0.0039*(Online_RAW!M1823)</f>
        <v>125.66450000000013</v>
      </c>
      <c r="M1823" s="10">
        <f>Online_RAW!$N$2-Online_RAW!N1823</f>
        <v>521.75977926421001</v>
      </c>
      <c r="N1823" s="5">
        <f>Online_RAW!C1823*60</f>
        <v>58.23475000000002</v>
      </c>
      <c r="O1823" s="5">
        <f>MAX(0, Online_RAW!D1823*60)</f>
        <v>118.81549999999979</v>
      </c>
      <c r="P1823" s="5">
        <f>_xlfn.IFNA(VLOOKUP(A1823,Sampling!$D$7:$E$14,2,FALSE),0)</f>
        <v>0</v>
      </c>
      <c r="Q1823">
        <f>_xlfn.IFNA(VLOOKUP(A1823,Refill!$D$6:$G$8,2,FALSE),0)</f>
        <v>0</v>
      </c>
    </row>
    <row r="1824" spans="1:17" x14ac:dyDescent="0.25">
      <c r="A1824" s="5">
        <f>ROUND((Online_RAW!B1824-General!$B$10)*24,3)</f>
        <v>30.367000000000001</v>
      </c>
      <c r="B1824" s="5">
        <f>General!$B$12+Online_ANA!K1824/1000+Online_ANA!L1824/1000+Online_ANA!M1824/1000/General!$B$22-SUM($P$2:P1824)/1000/General!$B$24+SUM($Q$2:Q1824)/1000/General!$B$24</f>
        <v>1.5603694690896237</v>
      </c>
      <c r="C1824" s="5">
        <f>Online_RAW!K1824</f>
        <v>36.0833333333333</v>
      </c>
      <c r="D1824" s="5">
        <f>Online_RAW!J1824</f>
        <v>3.2983333333333298</v>
      </c>
      <c r="E1824" s="5">
        <f>(1-F1824/100-G1824/100)/(1-C1824/100-D1824/100-General!$B$17/100)</f>
        <v>0.31378685853013288</v>
      </c>
      <c r="F1824" s="5">
        <f>N1824*General!$B$14/(N1824+O1824)+O1824*100/(N1824+O1824)</f>
        <v>81.104993841538544</v>
      </c>
      <c r="G1824" s="5">
        <f>N1824*General!$B$15/(N1824+O1824)</f>
        <v>9.5429324032633624E-3</v>
      </c>
      <c r="H1824" s="5">
        <f>(N1824+O1824)*(1/General!$B$20)*((F1824/100)-E1824*(C1824/100))*1000/B1824</f>
        <v>3569.7477614290901</v>
      </c>
      <c r="I1824" s="5">
        <f>(N1824+O1824)*(1/General!$B$20)*((D1824/100)*E1824-(G1824/100))*1000/B1824</f>
        <v>52.456247353012962</v>
      </c>
      <c r="J1824" s="5">
        <f t="shared" si="28"/>
        <v>1.4694664961989628E-2</v>
      </c>
      <c r="K1824" s="5">
        <f>MAX(Online_RAW!$L$2-Online_RAW!L1824,0)</f>
        <v>0</v>
      </c>
      <c r="L1824" s="5">
        <f>0.0039*(Online_RAW!M1824)</f>
        <v>125.88809999999999</v>
      </c>
      <c r="M1824" s="10">
        <f>Online_RAW!$N$2-Online_RAW!N1824</f>
        <v>522.63469230768987</v>
      </c>
      <c r="N1824" s="5">
        <f>Online_RAW!C1824*60</f>
        <v>42.683454545454538</v>
      </c>
      <c r="O1824" s="5">
        <f>MAX(0, Online_RAW!D1824*60)</f>
        <v>136.22781818181841</v>
      </c>
      <c r="P1824" s="5">
        <f>_xlfn.IFNA(VLOOKUP(A1824,Sampling!$D$7:$E$14,2,FALSE),0)</f>
        <v>0</v>
      </c>
      <c r="Q1824">
        <f>_xlfn.IFNA(VLOOKUP(A1824,Refill!$D$6:$G$8,2,FALSE),0)</f>
        <v>0</v>
      </c>
    </row>
    <row r="1825" spans="1:17" x14ac:dyDescent="0.25">
      <c r="A1825" s="5">
        <f>ROUND((Online_RAW!B1825-General!$B$10)*24,3)</f>
        <v>30.382999999999999</v>
      </c>
      <c r="B1825" s="5">
        <f>General!$B$12+Online_ANA!K1825/1000+Online_ANA!L1825/1000+Online_ANA!M1825/1000/General!$B$22-SUM($P$2:P1825)/1000/General!$B$24+SUM($Q$2:Q1825)/1000/General!$B$24</f>
        <v>1.5613792599153122</v>
      </c>
      <c r="C1825" s="5">
        <f>Online_RAW!K1825</f>
        <v>68.871818181818199</v>
      </c>
      <c r="D1825" s="5">
        <f>Online_RAW!J1825</f>
        <v>4.5554545454545501</v>
      </c>
      <c r="E1825" s="5">
        <f>(1-F1825/100-G1825/100)/(1-C1825/100-D1825/100-General!$B$17/100)</f>
        <v>1.1978558829949324</v>
      </c>
      <c r="F1825" s="5">
        <f>N1825*General!$B$14/(N1825+O1825)+O1825*100/(N1825+O1825)</f>
        <v>68.672183205745597</v>
      </c>
      <c r="G1825" s="5">
        <f>N1825*General!$B$15/(N1825+O1825)</f>
        <v>1.5822129694067873E-2</v>
      </c>
      <c r="H1825" s="5">
        <f>(N1825+O1825)*(1/General!$B$20)*((F1825/100)-E1825*(C1825/100))*1000/B1825</f>
        <v>-711.1612938771741</v>
      </c>
      <c r="I1825" s="5">
        <f>(N1825+O1825)*(1/General!$B$20)*((D1825/100)*E1825-(G1825/100))*1000/B1825</f>
        <v>279.8571573589536</v>
      </c>
      <c r="J1825" s="5">
        <f t="shared" si="28"/>
        <v>-0.39352135692481627</v>
      </c>
      <c r="K1825" s="5">
        <f>MAX(Online_RAW!$L$2-Online_RAW!L1825,0)</f>
        <v>0</v>
      </c>
      <c r="L1825" s="5">
        <f>0.0039*(Online_RAW!M1825)</f>
        <v>125.9739</v>
      </c>
      <c r="M1825" s="10">
        <f>Online_RAW!$N$2-Online_RAW!N1825</f>
        <v>523.64184230769024</v>
      </c>
      <c r="N1825" s="5">
        <f>Online_RAW!C1825*60</f>
        <v>71.202285714285594</v>
      </c>
      <c r="O1825" s="5">
        <f>MAX(0, Online_RAW!D1825*60)</f>
        <v>108.8045454545454</v>
      </c>
      <c r="P1825" s="5">
        <f>_xlfn.IFNA(VLOOKUP(A1825,Sampling!$D$7:$E$14,2,FALSE),0)</f>
        <v>0</v>
      </c>
      <c r="Q1825">
        <f>_xlfn.IFNA(VLOOKUP(A1825,Refill!$D$6:$G$8,2,FALSE),0)</f>
        <v>0</v>
      </c>
    </row>
    <row r="1826" spans="1:17" x14ac:dyDescent="0.25">
      <c r="A1826" s="5">
        <f>ROUND((Online_RAW!B1826-General!$B$10)*24,3)</f>
        <v>30.4</v>
      </c>
      <c r="B1826" s="5">
        <f>General!$B$12+Online_ANA!K1826/1000+Online_ANA!L1826/1000+Online_ANA!M1826/1000/General!$B$22-SUM($P$2:P1826)/1000/General!$B$24+SUM($Q$2:Q1826)/1000/General!$B$24</f>
        <v>1.5625445969416423</v>
      </c>
      <c r="C1826" s="5">
        <f>Online_RAW!K1826</f>
        <v>63.32</v>
      </c>
      <c r="D1826" s="5">
        <f>Online_RAW!J1826</f>
        <v>6.37</v>
      </c>
      <c r="E1826" s="5">
        <f>(1-F1826/100-G1826/100)/(1-C1826/100-D1826/100-General!$B$17/100)</f>
        <v>0.84939547051841191</v>
      </c>
      <c r="F1826" s="5">
        <f>N1826*General!$B$14/(N1826+O1826)+O1826*100/(N1826+O1826)</f>
        <v>74.609526703507072</v>
      </c>
      <c r="G1826" s="5">
        <f>N1826*General!$B$15/(N1826+O1826)</f>
        <v>1.2823471361865115E-2</v>
      </c>
      <c r="H1826" s="5">
        <f>(N1826+O1826)*(1/General!$B$20)*((F1826/100)-E1826*(C1826/100))*1000/B1826</f>
        <v>1072.0311724498038</v>
      </c>
      <c r="I1826" s="5">
        <f>(N1826+O1826)*(1/General!$B$20)*((D1826/100)*E1826-(G1826/100))*1000/B1826</f>
        <v>277.85899494231467</v>
      </c>
      <c r="J1826" s="5">
        <f t="shared" si="28"/>
        <v>0.25918928673254132</v>
      </c>
      <c r="K1826" s="5">
        <f>MAX(Online_RAW!$L$2-Online_RAW!L1826,0)</f>
        <v>0</v>
      </c>
      <c r="L1826" s="5">
        <f>0.0039*(Online_RAW!M1826)</f>
        <v>126.06067499999999</v>
      </c>
      <c r="M1826" s="10">
        <f>Online_RAW!$N$2-Online_RAW!N1826</f>
        <v>524.81747491638998</v>
      </c>
      <c r="N1826" s="5">
        <f>Online_RAW!C1826*60</f>
        <v>57.796695652173902</v>
      </c>
      <c r="O1826" s="5">
        <f>MAX(0, Online_RAW!D1826*60)</f>
        <v>122.4873913043478</v>
      </c>
      <c r="P1826" s="5">
        <f>_xlfn.IFNA(VLOOKUP(A1826,Sampling!$D$7:$E$14,2,FALSE),0)</f>
        <v>0</v>
      </c>
      <c r="Q1826">
        <f>_xlfn.IFNA(VLOOKUP(A1826,Refill!$D$6:$G$8,2,FALSE),0)</f>
        <v>0</v>
      </c>
    </row>
    <row r="1827" spans="1:17" x14ac:dyDescent="0.25">
      <c r="A1827" s="5">
        <f>ROUND((Online_RAW!B1827-General!$B$10)*24,3)</f>
        <v>30.417000000000002</v>
      </c>
      <c r="B1827" s="5">
        <f>General!$B$12+Online_ANA!K1827/1000+Online_ANA!L1827/1000+Online_ANA!M1827/1000/General!$B$22-SUM($P$2:P1827)/1000/General!$B$24+SUM($Q$2:Q1827)/1000/General!$B$24</f>
        <v>1.5638304279928803</v>
      </c>
      <c r="C1827" s="5">
        <f>Online_RAW!K1827</f>
        <v>61.185454545454498</v>
      </c>
      <c r="D1827" s="5">
        <f>Online_RAW!J1827</f>
        <v>7.5136363636363699</v>
      </c>
      <c r="E1827" s="5">
        <f>(1-F1827/100-G1827/100)/(1-C1827/100-D1827/100-General!$B$17/100)</f>
        <v>0.81700948027538356</v>
      </c>
      <c r="F1827" s="5">
        <f>N1827*General!$B$14/(N1827+O1827)+O1827*100/(N1827+O1827)</f>
        <v>74.767630628021209</v>
      </c>
      <c r="G1827" s="5">
        <f>N1827*General!$B$15/(N1827+O1827)</f>
        <v>1.2743620894938783E-2</v>
      </c>
      <c r="H1827" s="5">
        <f>(N1827+O1827)*(1/General!$B$20)*((F1827/100)-E1827*(C1827/100))*1000/B1827</f>
        <v>1271.6479550636068</v>
      </c>
      <c r="I1827" s="5">
        <f>(N1827+O1827)*(1/General!$B$20)*((D1827/100)*E1827-(G1827/100))*1000/B1827</f>
        <v>314.38806165099118</v>
      </c>
      <c r="J1827" s="5">
        <f t="shared" si="28"/>
        <v>0.24722885009103462</v>
      </c>
      <c r="K1827" s="5">
        <f>MAX(Online_RAW!$L$2-Online_RAW!L1827,0)</f>
        <v>0</v>
      </c>
      <c r="L1827" s="5">
        <f>0.0039*(Online_RAW!M1827)</f>
        <v>126.228375</v>
      </c>
      <c r="M1827" s="10">
        <f>Online_RAW!$N$2-Online_RAW!N1827</f>
        <v>526.03623776223958</v>
      </c>
      <c r="N1827" s="5">
        <f>Online_RAW!C1827*60</f>
        <v>57.310363636363618</v>
      </c>
      <c r="O1827" s="5">
        <f>MAX(0, Online_RAW!D1827*60)</f>
        <v>122.57685714285721</v>
      </c>
      <c r="P1827" s="5">
        <f>_xlfn.IFNA(VLOOKUP(A1827,Sampling!$D$7:$E$14,2,FALSE),0)</f>
        <v>0</v>
      </c>
      <c r="Q1827">
        <f>_xlfn.IFNA(VLOOKUP(A1827,Refill!$D$6:$G$8,2,FALSE),0)</f>
        <v>0</v>
      </c>
    </row>
    <row r="1828" spans="1:17" x14ac:dyDescent="0.25">
      <c r="A1828" s="5">
        <f>ROUND((Online_RAW!B1828-General!$B$10)*24,3)</f>
        <v>30.433</v>
      </c>
      <c r="B1828" s="5">
        <f>General!$B$12+Online_ANA!K1828/1000+Online_ANA!L1828/1000+Online_ANA!M1828/1000/General!$B$22-SUM($P$2:P1828)/1000/General!$B$24+SUM($Q$2:Q1828)/1000/General!$B$24</f>
        <v>1.5651357039520093</v>
      </c>
      <c r="C1828" s="5">
        <f>Online_RAW!K1828</f>
        <v>63.17</v>
      </c>
      <c r="D1828" s="5">
        <f>Online_RAW!J1828</f>
        <v>7.9279999999999999</v>
      </c>
      <c r="E1828" s="5">
        <f>(1-F1828/100-G1828/100)/(1-C1828/100-D1828/100-General!$B$17/100)</f>
        <v>0.96454502492912897</v>
      </c>
      <c r="F1828" s="5">
        <f>N1828*General!$B$14/(N1828+O1828)+O1828*100/(N1828+O1828)</f>
        <v>72.526195243239982</v>
      </c>
      <c r="G1828" s="5">
        <f>N1828*General!$B$15/(N1828+O1828)</f>
        <v>1.387565896806061E-2</v>
      </c>
      <c r="H1828" s="5">
        <f>(N1828+O1828)*(1/General!$B$20)*((F1828/100)-E1828*(C1828/100))*1000/B1828</f>
        <v>593.84630116029848</v>
      </c>
      <c r="I1828" s="5">
        <f>(N1828+O1828)*(1/General!$B$20)*((D1828/100)*E1828-(G1828/100))*1000/B1828</f>
        <v>390.90164901716696</v>
      </c>
      <c r="J1828" s="5">
        <f t="shared" si="28"/>
        <v>0.65825390888752855</v>
      </c>
      <c r="K1828" s="5">
        <f>MAX(Online_RAW!$L$2-Online_RAW!L1828,0)</f>
        <v>0</v>
      </c>
      <c r="L1828" s="5">
        <f>0.0039*(Online_RAW!M1828)</f>
        <v>126.39249999999986</v>
      </c>
      <c r="M1828" s="10">
        <f>Online_RAW!$N$2-Online_RAW!N1828</f>
        <v>527.28009230769021</v>
      </c>
      <c r="N1828" s="5">
        <f>Online_RAW!C1828*60</f>
        <v>62.321100000000001</v>
      </c>
      <c r="O1828" s="5">
        <f>MAX(0, Online_RAW!D1828*60)</f>
        <v>117.3348</v>
      </c>
      <c r="P1828" s="5">
        <f>_xlfn.IFNA(VLOOKUP(A1828,Sampling!$D$7:$E$14,2,FALSE),0)</f>
        <v>0</v>
      </c>
      <c r="Q1828">
        <f>_xlfn.IFNA(VLOOKUP(A1828,Refill!$D$6:$G$8,2,FALSE),0)</f>
        <v>0</v>
      </c>
    </row>
    <row r="1829" spans="1:17" x14ac:dyDescent="0.25">
      <c r="A1829" s="5">
        <f>ROUND((Online_RAW!B1829-General!$B$10)*24,3)</f>
        <v>30.45</v>
      </c>
      <c r="B1829" s="5">
        <f>General!$B$12+Online_ANA!K1829/1000+Online_ANA!L1829/1000+Online_ANA!M1829/1000/General!$B$22-SUM($P$2:P1829)/1000/General!$B$24+SUM($Q$2:Q1829)/1000/General!$B$24</f>
        <v>1.5663918846510001</v>
      </c>
      <c r="C1829" s="5">
        <f>Online_RAW!K1829</f>
        <v>62.123846153846202</v>
      </c>
      <c r="D1829" s="5">
        <f>Online_RAW!J1829</f>
        <v>8.0909090909090899</v>
      </c>
      <c r="E1829" s="5">
        <f>(1-F1829/100-G1829/100)/(1-C1829/100-D1829/100-General!$B$17/100)</f>
        <v>0.89641957594660249</v>
      </c>
      <c r="F1829" s="5">
        <f>N1829*General!$B$14/(N1829+O1829)+O1829*100/(N1829+O1829)</f>
        <v>73.674501675790324</v>
      </c>
      <c r="G1829" s="5">
        <f>N1829*General!$B$15/(N1829+O1829)</f>
        <v>1.3295706224348319E-2</v>
      </c>
      <c r="H1829" s="5">
        <f>(N1829+O1829)*(1/General!$B$20)*((F1829/100)-E1829*(C1829/100))*1000/B1829</f>
        <v>922.88040065905523</v>
      </c>
      <c r="I1829" s="5">
        <f>(N1829+O1829)*(1/General!$B$20)*((D1829/100)*E1829-(G1829/100))*1000/B1829</f>
        <v>371.47998764421283</v>
      </c>
      <c r="J1829" s="5">
        <f t="shared" si="28"/>
        <v>0.40252235000215453</v>
      </c>
      <c r="K1829" s="5">
        <f>MAX(Online_RAW!$L$2-Online_RAW!L1829,0)</f>
        <v>0</v>
      </c>
      <c r="L1829" s="5">
        <f>0.0039*(Online_RAW!M1829)</f>
        <v>126.58307999999998</v>
      </c>
      <c r="M1829" s="10">
        <f>Online_RAW!$N$2-Online_RAW!N1829</f>
        <v>528.44159706958999</v>
      </c>
      <c r="N1829" s="5">
        <f>Online_RAW!C1829*60</f>
        <v>59.881799999999998</v>
      </c>
      <c r="O1829" s="5">
        <f>MAX(0, Online_RAW!D1829*60)</f>
        <v>120.27199999999981</v>
      </c>
      <c r="P1829" s="5">
        <f>_xlfn.IFNA(VLOOKUP(A1829,Sampling!$D$7:$E$14,2,FALSE),0)</f>
        <v>0</v>
      </c>
      <c r="Q1829">
        <f>_xlfn.IFNA(VLOOKUP(A1829,Refill!$D$6:$G$8,2,FALSE),0)</f>
        <v>0</v>
      </c>
    </row>
    <row r="1830" spans="1:17" x14ac:dyDescent="0.25">
      <c r="A1830" s="5">
        <f>ROUND((Online_RAW!B1830-General!$B$10)*24,3)</f>
        <v>30.466999999999999</v>
      </c>
      <c r="B1830" s="5">
        <f>General!$B$12+Online_ANA!K1830/1000+Online_ANA!L1830/1000+Online_ANA!M1830/1000/General!$B$22-SUM($P$2:P1830)/1000/General!$B$24+SUM($Q$2:Q1830)/1000/General!$B$24</f>
        <v>1.567739082108413</v>
      </c>
      <c r="C1830" s="5">
        <f>Online_RAW!K1830</f>
        <v>61.633333333333297</v>
      </c>
      <c r="D1830" s="5">
        <f>Online_RAW!J1830</f>
        <v>8.1999999999999993</v>
      </c>
      <c r="E1830" s="5">
        <f>(1-F1830/100-G1830/100)/(1-C1830/100-D1830/100-General!$B$17/100)</f>
        <v>0.84972631246870134</v>
      </c>
      <c r="F1830" s="5">
        <f>N1830*General!$B$14/(N1830+O1830)+O1830*100/(N1830+O1830)</f>
        <v>74.72149269002594</v>
      </c>
      <c r="G1830" s="5">
        <f>N1830*General!$B$15/(N1830+O1830)</f>
        <v>1.2766922883825279E-2</v>
      </c>
      <c r="H1830" s="5">
        <f>(N1830+O1830)*(1/General!$B$20)*((F1830/100)-E1830*(C1830/100))*1000/B1830</f>
        <v>1143.8083591278378</v>
      </c>
      <c r="I1830" s="5">
        <f>(N1830+O1830)*(1/General!$B$20)*((D1830/100)*E1830-(G1830/100))*1000/B1830</f>
        <v>355.93577346967652</v>
      </c>
      <c r="J1830" s="5">
        <f t="shared" si="28"/>
        <v>0.31118479824809125</v>
      </c>
      <c r="K1830" s="5">
        <f>MAX(Online_RAW!$L$2-Online_RAW!L1830,0)</f>
        <v>0</v>
      </c>
      <c r="L1830" s="5">
        <f>0.0039*(Online_RAW!M1830)</f>
        <v>126.80589999999987</v>
      </c>
      <c r="M1830" s="10">
        <f>Online_RAW!$N$2-Online_RAW!N1830</f>
        <v>529.66716849817021</v>
      </c>
      <c r="N1830" s="5">
        <f>Online_RAW!C1830*60</f>
        <v>57.397714285714265</v>
      </c>
      <c r="O1830" s="5">
        <f>MAX(0, Online_RAW!D1830*60)</f>
        <v>122.434857142857</v>
      </c>
      <c r="P1830" s="5">
        <f>_xlfn.IFNA(VLOOKUP(A1830,Sampling!$D$7:$E$14,2,FALSE),0)</f>
        <v>0</v>
      </c>
      <c r="Q1830">
        <f>_xlfn.IFNA(VLOOKUP(A1830,Refill!$D$6:$G$8,2,FALSE),0)</f>
        <v>0</v>
      </c>
    </row>
    <row r="1831" spans="1:17" x14ac:dyDescent="0.25">
      <c r="A1831" s="5">
        <f>ROUND((Online_RAW!B1831-General!$B$10)*24,3)</f>
        <v>30.483000000000001</v>
      </c>
      <c r="B1831" s="5">
        <f>General!$B$12+Online_ANA!K1831/1000+Online_ANA!L1831/1000+Online_ANA!M1831/1000/General!$B$22-SUM($P$2:P1831)/1000/General!$B$24+SUM($Q$2:Q1831)/1000/General!$B$24</f>
        <v>1.5689868062372476</v>
      </c>
      <c r="C1831" s="5">
        <f>Online_RAW!K1831</f>
        <v>62.436666666666703</v>
      </c>
      <c r="D1831" s="5">
        <f>Online_RAW!J1831</f>
        <v>8.28125</v>
      </c>
      <c r="E1831" s="5">
        <f>(1-F1831/100-G1831/100)/(1-C1831/100-D1831/100-General!$B$17/100)</f>
        <v>0.88491791096322836</v>
      </c>
      <c r="F1831" s="5">
        <f>N1831*General!$B$14/(N1831+O1831)+O1831*100/(N1831+O1831)</f>
        <v>74.457757038320551</v>
      </c>
      <c r="G1831" s="5">
        <f>N1831*General!$B$15/(N1831+O1831)</f>
        <v>1.2900122707918918E-2</v>
      </c>
      <c r="H1831" s="5">
        <f>(N1831+O1831)*(1/General!$B$20)*((F1831/100)-E1831*(C1831/100))*1000/B1831</f>
        <v>983.42733790120678</v>
      </c>
      <c r="I1831" s="5">
        <f>(N1831+O1831)*(1/General!$B$20)*((D1831/100)*E1831-(G1831/100))*1000/B1831</f>
        <v>374.56679849277316</v>
      </c>
      <c r="J1831" s="5">
        <f t="shared" si="28"/>
        <v>0.38087897708046164</v>
      </c>
      <c r="K1831" s="5">
        <f>MAX(Online_RAW!$L$2-Online_RAW!L1831,0)</f>
        <v>0</v>
      </c>
      <c r="L1831" s="5">
        <f>0.0039*(Online_RAW!M1831)</f>
        <v>127.01286</v>
      </c>
      <c r="M1831" s="10">
        <f>Online_RAW!$N$2-Online_RAW!N1831</f>
        <v>530.80160139859981</v>
      </c>
      <c r="N1831" s="5">
        <f>Online_RAW!C1831*60</f>
        <v>58.072173913043457</v>
      </c>
      <c r="O1831" s="5">
        <f>MAX(0, Online_RAW!D1831*60)</f>
        <v>121.9948695652176</v>
      </c>
      <c r="P1831" s="5">
        <f>_xlfn.IFNA(VLOOKUP(A1831,Sampling!$D$7:$E$14,2,FALSE),0)</f>
        <v>0</v>
      </c>
      <c r="Q1831">
        <f>_xlfn.IFNA(VLOOKUP(A1831,Refill!$D$6:$G$8,2,FALSE),0)</f>
        <v>0</v>
      </c>
    </row>
    <row r="1832" spans="1:17" x14ac:dyDescent="0.25">
      <c r="A1832" s="5">
        <f>ROUND((Online_RAW!B1832-General!$B$10)*24,3)</f>
        <v>30.5</v>
      </c>
      <c r="B1832" s="5">
        <f>General!$B$12+Online_ANA!K1832/1000+Online_ANA!L1832/1000+Online_ANA!M1832/1000/General!$B$22-SUM($P$2:P1832)/1000/General!$B$24+SUM($Q$2:Q1832)/1000/General!$B$24</f>
        <v>1.5704861445691922</v>
      </c>
      <c r="C1832" s="5">
        <f>Online_RAW!K1832</f>
        <v>62.716666666666697</v>
      </c>
      <c r="D1832" s="5">
        <f>Online_RAW!J1832</f>
        <v>8.3771428571428608</v>
      </c>
      <c r="E1832" s="5">
        <f>(1-F1832/100-G1832/100)/(1-C1832/100-D1832/100-General!$B$17/100)</f>
        <v>0.8917491168277768</v>
      </c>
      <c r="F1832" s="5">
        <f>N1832*General!$B$14/(N1832+O1832)+O1832*100/(N1832+O1832)</f>
        <v>74.595952828390125</v>
      </c>
      <c r="G1832" s="5">
        <f>N1832*General!$B$15/(N1832+O1832)</f>
        <v>1.2830326854348416E-2</v>
      </c>
      <c r="H1832" s="5">
        <f>(N1832+O1832)*(1/General!$B$20)*((F1832/100)-E1832*(C1832/100))*1000/B1832</f>
        <v>955.92180257368761</v>
      </c>
      <c r="I1832" s="5">
        <f>(N1832+O1832)*(1/General!$B$20)*((D1832/100)*E1832-(G1832/100))*1000/B1832</f>
        <v>381.86235864061115</v>
      </c>
      <c r="J1832" s="5">
        <f t="shared" si="28"/>
        <v>0.39947028890072328</v>
      </c>
      <c r="K1832" s="5">
        <f>MAX(Online_RAW!$L$2-Online_RAW!L1832,0)</f>
        <v>0</v>
      </c>
      <c r="L1832" s="5">
        <f>0.0039*(Online_RAW!M1832)</f>
        <v>127.31420000000013</v>
      </c>
      <c r="M1832" s="10">
        <f>Online_RAW!$N$2-Online_RAW!N1832</f>
        <v>532.10741958041945</v>
      </c>
      <c r="N1832" s="5">
        <f>Online_RAW!C1832*60</f>
        <v>57.815727272727301</v>
      </c>
      <c r="O1832" s="5">
        <f>MAX(0, Online_RAW!D1832*60)</f>
        <v>122.43136363636381</v>
      </c>
      <c r="P1832" s="5">
        <f>_xlfn.IFNA(VLOOKUP(A1832,Sampling!$D$7:$E$14,2,FALSE),0)</f>
        <v>0</v>
      </c>
      <c r="Q1832">
        <f>_xlfn.IFNA(VLOOKUP(A1832,Refill!$D$6:$G$8,2,FALSE),0)</f>
        <v>0</v>
      </c>
    </row>
    <row r="1833" spans="1:17" x14ac:dyDescent="0.25">
      <c r="A1833" s="5">
        <f>ROUND((Online_RAW!B1833-General!$B$10)*24,3)</f>
        <v>30.516999999999999</v>
      </c>
      <c r="B1833" s="5">
        <f>General!$B$12+Online_ANA!K1833/1000+Online_ANA!L1833/1000+Online_ANA!M1833/1000/General!$B$22-SUM($P$2:P1833)/1000/General!$B$24+SUM($Q$2:Q1833)/1000/General!$B$24</f>
        <v>1.5717151681721924</v>
      </c>
      <c r="C1833" s="5">
        <f>Online_RAW!K1833</f>
        <v>62.658000000000001</v>
      </c>
      <c r="D1833" s="5">
        <f>Online_RAW!J1833</f>
        <v>8.4533333333333296</v>
      </c>
      <c r="E1833" s="5">
        <f>(1-F1833/100-G1833/100)/(1-C1833/100-D1833/100-General!$B$17/100)</f>
        <v>0.90182263539678864</v>
      </c>
      <c r="F1833" s="5">
        <f>N1833*General!$B$14/(N1833+O1833)+O1833*100/(N1833+O1833)</f>
        <v>74.324790933499983</v>
      </c>
      <c r="G1833" s="5">
        <f>N1833*General!$B$15/(N1833+O1833)</f>
        <v>1.2967277306313139E-2</v>
      </c>
      <c r="H1833" s="5">
        <f>(N1833+O1833)*(1/General!$B$20)*((F1833/100)-E1833*(C1833/100))*1000/B1833</f>
        <v>911.21422800282471</v>
      </c>
      <c r="I1833" s="5">
        <f>(N1833+O1833)*(1/General!$B$20)*((D1833/100)*E1833-(G1833/100))*1000/B1833</f>
        <v>389.19015431486667</v>
      </c>
      <c r="J1833" s="5">
        <f t="shared" si="28"/>
        <v>0.42711158622696593</v>
      </c>
      <c r="K1833" s="5">
        <f>MAX(Online_RAW!$L$2-Online_RAW!L1833,0)</f>
        <v>0</v>
      </c>
      <c r="L1833" s="5">
        <f>0.0039*(Online_RAW!M1833)</f>
        <v>127.4949</v>
      </c>
      <c r="M1833" s="10">
        <f>Online_RAW!$N$2-Online_RAW!N1833</f>
        <v>533.25009230768956</v>
      </c>
      <c r="N1833" s="5">
        <f>Online_RAW!C1833*60</f>
        <v>58.402857142857123</v>
      </c>
      <c r="O1833" s="5">
        <f>MAX(0, Online_RAW!D1833*60)</f>
        <v>121.7517142857144</v>
      </c>
      <c r="P1833" s="5">
        <f>_xlfn.IFNA(VLOOKUP(A1833,Sampling!$D$7:$E$14,2,FALSE),0)</f>
        <v>0</v>
      </c>
      <c r="Q1833">
        <f>_xlfn.IFNA(VLOOKUP(A1833,Refill!$D$6:$G$8,2,FALSE),0)</f>
        <v>0</v>
      </c>
    </row>
    <row r="1834" spans="1:17" x14ac:dyDescent="0.25">
      <c r="A1834" s="5">
        <f>ROUND((Online_RAW!B1834-General!$B$10)*24,3)</f>
        <v>30.533000000000001</v>
      </c>
      <c r="B1834" s="5">
        <f>General!$B$12+Online_ANA!K1834/1000+Online_ANA!L1834/1000+Online_ANA!M1834/1000/General!$B$22-SUM($P$2:P1834)/1000/General!$B$24+SUM($Q$2:Q1834)/1000/General!$B$24</f>
        <v>1.5720290651905415</v>
      </c>
      <c r="C1834" s="5">
        <f>Online_RAW!K1834</f>
        <v>62.525555555555599</v>
      </c>
      <c r="D1834" s="5">
        <f>Online_RAW!J1834</f>
        <v>8.4975000000000005</v>
      </c>
      <c r="E1834" s="5">
        <f>(1-F1834/100-G1834/100)/(1-C1834/100-D1834/100-General!$B$17/100)</f>
        <v>1.0075446674542157</v>
      </c>
      <c r="F1834" s="5">
        <f>N1834*General!$B$14/(N1834+O1834)+O1834*100/(N1834+O1834)</f>
        <v>71.225858578489493</v>
      </c>
      <c r="G1834" s="5">
        <f>N1834*General!$B$15/(N1834+O1834)</f>
        <v>1.4532394657328539E-2</v>
      </c>
      <c r="H1834" s="5">
        <f>(N1834+O1834)*(1/General!$B$20)*((F1834/100)-E1834*(C1834/100))*1000/B1834</f>
        <v>419.04869298512392</v>
      </c>
      <c r="I1834" s="5">
        <f>(N1834+O1834)*(1/General!$B$20)*((D1834/100)*E1834-(G1834/100))*1000/B1834</f>
        <v>435.26915282877815</v>
      </c>
      <c r="J1834" s="5">
        <f t="shared" si="28"/>
        <v>1.038707816335392</v>
      </c>
      <c r="K1834" s="5">
        <f>MAX(Online_RAW!$L$2-Online_RAW!L1834,0)</f>
        <v>0</v>
      </c>
      <c r="L1834" s="5">
        <f>0.0039*(Online_RAW!M1834)</f>
        <v>127.632375</v>
      </c>
      <c r="M1834" s="10">
        <f>Online_RAW!$N$2-Online_RAW!N1834</f>
        <v>533.44239230769017</v>
      </c>
      <c r="N1834" s="5">
        <f>Online_RAW!C1834*60</f>
        <v>65.192454545454595</v>
      </c>
      <c r="O1834" s="5">
        <f>MAX(0, Online_RAW!D1834*60)</f>
        <v>114.2479090909092</v>
      </c>
      <c r="P1834" s="5">
        <f>_xlfn.IFNA(VLOOKUP(A1834,Sampling!$D$7:$E$14,2,FALSE),0)</f>
        <v>0</v>
      </c>
      <c r="Q1834">
        <f>_xlfn.IFNA(VLOOKUP(A1834,Refill!$D$6:$G$8,2,FALSE),0)</f>
        <v>0</v>
      </c>
    </row>
    <row r="1835" spans="1:17" x14ac:dyDescent="0.25">
      <c r="A1835" s="5">
        <f>ROUND((Online_RAW!B1835-General!$B$10)*24,3)</f>
        <v>30.55</v>
      </c>
      <c r="B1835" s="5">
        <f>General!$B$12+Online_ANA!K1835/1000+Online_ANA!L1835/1000+Online_ANA!M1835/1000/General!$B$22-SUM($P$2:P1835)/1000/General!$B$24+SUM($Q$2:Q1835)/1000/General!$B$24</f>
        <v>1.5725131357284861</v>
      </c>
      <c r="C1835" s="5">
        <f>Online_RAW!K1835</f>
        <v>62.25</v>
      </c>
      <c r="D1835" s="5">
        <f>Online_RAW!J1835</f>
        <v>8.1809090909090898</v>
      </c>
      <c r="E1835" s="5">
        <f>(1-F1835/100-G1835/100)/(1-C1835/100-D1835/100-General!$B$17/100)</f>
        <v>2.0746819666466139</v>
      </c>
      <c r="F1835" s="5">
        <f>N1835*General!$B$14/(N1835+O1835)+O1835*100/(N1835+O1835)</f>
        <v>39.520694144683375</v>
      </c>
      <c r="G1835" s="5">
        <f>N1835*General!$B$15/(N1835+O1835)</f>
        <v>3.0545103967331635E-2</v>
      </c>
      <c r="H1835" s="5">
        <f>(N1835+O1835)*(1/General!$B$20)*((F1835/100)-E1835*(C1835/100))*1000/B1835</f>
        <v>-4555.0715802048016</v>
      </c>
      <c r="I1835" s="5">
        <f>(N1835+O1835)*(1/General!$B$20)*((D1835/100)*E1835-(G1835/100))*1000/B1835</f>
        <v>861.03551425247849</v>
      </c>
      <c r="J1835" s="5">
        <f t="shared" si="28"/>
        <v>-0.18902787784813807</v>
      </c>
      <c r="K1835" s="5">
        <f>MAX(Online_RAW!$L$2-Online_RAW!L1835,0)</f>
        <v>0</v>
      </c>
      <c r="L1835" s="5">
        <f>0.0039*(Online_RAW!M1835)</f>
        <v>127.7718</v>
      </c>
      <c r="M1835" s="10">
        <f>Online_RAW!$N$2-Online_RAW!N1835</f>
        <v>533.81805594404977</v>
      </c>
      <c r="N1835" s="5">
        <f>Online_RAW!C1835*60</f>
        <v>136.78721739130441</v>
      </c>
      <c r="O1835" s="5">
        <f>MAX(0, Online_RAW!D1835*60)</f>
        <v>42.340956521739123</v>
      </c>
      <c r="P1835" s="5">
        <f>_xlfn.IFNA(VLOOKUP(A1835,Sampling!$D$7:$E$14,2,FALSE),0)</f>
        <v>0</v>
      </c>
      <c r="Q1835">
        <f>_xlfn.IFNA(VLOOKUP(A1835,Refill!$D$6:$G$8,2,FALSE),0)</f>
        <v>0</v>
      </c>
    </row>
    <row r="1836" spans="1:17" x14ac:dyDescent="0.25">
      <c r="A1836" s="5">
        <f>ROUND((Online_RAW!B1836-General!$B$10)*24,3)</f>
        <v>30.567</v>
      </c>
      <c r="B1836" s="5">
        <f>General!$B$12+Online_ANA!K1836/1000+Online_ANA!L1836/1000+Online_ANA!M1836/1000/General!$B$22-SUM($P$2:P1836)/1000/General!$B$24+SUM($Q$2:Q1836)/1000/General!$B$24</f>
        <v>1.5735909672547612</v>
      </c>
      <c r="C1836" s="5">
        <f>Online_RAW!K1836</f>
        <v>48.509166666666701</v>
      </c>
      <c r="D1836" s="5">
        <f>Online_RAW!J1836</f>
        <v>7.1576923076923098</v>
      </c>
      <c r="E1836" s="5">
        <f>(1-F1836/100-G1836/100)/(1-C1836/100-D1836/100-General!$B$17/100)</f>
        <v>1.5440265935367177</v>
      </c>
      <c r="F1836" s="5">
        <f>N1836*General!$B$14/(N1836+O1836)+O1836*100/(N1836+O1836)</f>
        <v>32.182288341767972</v>
      </c>
      <c r="G1836" s="5">
        <f>N1836*General!$B$15/(N1836+O1836)</f>
        <v>3.4251369524359615E-2</v>
      </c>
      <c r="H1836" s="5">
        <f>(N1836+O1836)*(1/General!$B$20)*((F1836/100)-E1836*(C1836/100))*1000/B1836</f>
        <v>-2184.5311914494246</v>
      </c>
      <c r="I1836" s="5">
        <f>(N1836+O1836)*(1/General!$B$20)*((D1836/100)*E1836-(G1836/100))*1000/B1836</f>
        <v>563.42442923836506</v>
      </c>
      <c r="J1836" s="5">
        <f t="shared" si="28"/>
        <v>-0.25791548843234235</v>
      </c>
      <c r="K1836" s="5">
        <f>MAX(Online_RAW!$L$2-Online_RAW!L1836,0)</f>
        <v>0</v>
      </c>
      <c r="L1836" s="5">
        <f>0.0039*(Online_RAW!M1836)</f>
        <v>127.7718</v>
      </c>
      <c r="M1836" s="10">
        <f>Online_RAW!$N$2-Online_RAW!N1836</f>
        <v>534.99289230768954</v>
      </c>
      <c r="N1836" s="5">
        <f>Online_RAW!C1836*60</f>
        <v>154.44899999999998</v>
      </c>
      <c r="O1836" s="5">
        <f>MAX(0, Online_RAW!D1836*60)</f>
        <v>25.922181818181841</v>
      </c>
      <c r="P1836" s="5">
        <f>_xlfn.IFNA(VLOOKUP(A1836,Sampling!$D$7:$E$14,2,FALSE),0)</f>
        <v>0</v>
      </c>
      <c r="Q1836">
        <f>_xlfn.IFNA(VLOOKUP(A1836,Refill!$D$6:$G$8,2,FALSE),0)</f>
        <v>0</v>
      </c>
    </row>
    <row r="1837" spans="1:17" x14ac:dyDescent="0.25">
      <c r="A1837" s="5">
        <f>ROUND((Online_RAW!B1837-General!$B$10)*24,3)</f>
        <v>30.582999999999998</v>
      </c>
      <c r="B1837" s="5">
        <f>General!$B$12+Online_ANA!K1837/1000+Online_ANA!L1837/1000+Online_ANA!M1837/1000/General!$B$22-SUM($P$2:P1837)/1000/General!$B$24+SUM($Q$2:Q1837)/1000/General!$B$24</f>
        <v>1.5746588821838712</v>
      </c>
      <c r="C1837" s="5">
        <f>Online_RAW!K1837</f>
        <v>29.777272727272699</v>
      </c>
      <c r="D1837" s="5">
        <f>Online_RAW!J1837</f>
        <v>6.0983333333333301</v>
      </c>
      <c r="E1837" s="5">
        <f>(1-F1837/100-G1837/100)/(1-C1837/100-D1837/100-General!$B$17/100)</f>
        <v>0.90240471660145749</v>
      </c>
      <c r="F1837" s="5">
        <f>N1837*General!$B$14/(N1837+O1837)+O1837*100/(N1837+O1837)</f>
        <v>42.495265243848273</v>
      </c>
      <c r="G1837" s="5">
        <f>N1837*General!$B$15/(N1837+O1837)</f>
        <v>2.9042795331389763E-2</v>
      </c>
      <c r="H1837" s="5">
        <f>(N1837+O1837)*(1/General!$B$20)*((F1837/100)-E1837*(C1837/100))*1000/B1837</f>
        <v>800.31891602538099</v>
      </c>
      <c r="I1837" s="5">
        <f>(N1837+O1837)*(1/General!$B$20)*((D1837/100)*E1837-(G1837/100))*1000/B1837</f>
        <v>280.4026769967802</v>
      </c>
      <c r="J1837" s="5">
        <f t="shared" si="28"/>
        <v>0.35036367550743686</v>
      </c>
      <c r="K1837" s="5">
        <f>MAX(Online_RAW!$L$2-Online_RAW!L1837,0)</f>
        <v>0</v>
      </c>
      <c r="L1837" s="5">
        <f>0.0039*(Online_RAW!M1837)</f>
        <v>127.7718</v>
      </c>
      <c r="M1837" s="10">
        <f>Online_RAW!$N$2-Online_RAW!N1837</f>
        <v>536.15691958041953</v>
      </c>
      <c r="N1837" s="5">
        <f>Online_RAW!C1837*60</f>
        <v>131.26591304347798</v>
      </c>
      <c r="O1837" s="5">
        <f>MAX(0, Online_RAW!D1837*60)</f>
        <v>49.523727272727243</v>
      </c>
      <c r="P1837" s="5">
        <f>_xlfn.IFNA(VLOOKUP(A1837,Sampling!$D$7:$E$14,2,FALSE),0)</f>
        <v>0</v>
      </c>
      <c r="Q1837">
        <f>_xlfn.IFNA(VLOOKUP(A1837,Refill!$D$6:$G$8,2,FALSE),0)</f>
        <v>0</v>
      </c>
    </row>
    <row r="1838" spans="1:17" x14ac:dyDescent="0.25">
      <c r="A1838" s="5">
        <f>ROUND((Online_RAW!B1838-General!$B$10)*24,3)</f>
        <v>30.6</v>
      </c>
      <c r="B1838" s="5">
        <f>General!$B$12+Online_ANA!K1838/1000+Online_ANA!L1838/1000+Online_ANA!M1838/1000/General!$B$22-SUM($P$2:P1838)/1000/General!$B$24+SUM($Q$2:Q1838)/1000/General!$B$24</f>
        <v>1.5758006253031378</v>
      </c>
      <c r="C1838" s="5">
        <f>Online_RAW!K1838</f>
        <v>30.789230769230802</v>
      </c>
      <c r="D1838" s="5">
        <f>Online_RAW!J1838</f>
        <v>5.7072727272727297</v>
      </c>
      <c r="E1838" s="5">
        <f>(1-F1838/100-G1838/100)/(1-C1838/100-D1838/100-General!$B$17/100)</f>
        <v>0.7694690982447886</v>
      </c>
      <c r="F1838" s="5">
        <f>N1838*General!$B$14/(N1838+O1838)+O1838*100/(N1838+O1838)</f>
        <v>51.444442160871283</v>
      </c>
      <c r="G1838" s="5">
        <f>N1838*General!$B$15/(N1838+O1838)</f>
        <v>2.4523009009660972E-2</v>
      </c>
      <c r="H1838" s="5">
        <f>(N1838+O1838)*(1/General!$B$20)*((F1838/100)-E1838*(C1838/100))*1000/B1838</f>
        <v>1416.2661696325749</v>
      </c>
      <c r="I1838" s="5">
        <f>(N1838+O1838)*(1/General!$B$20)*((D1838/100)*E1838-(G1838/100))*1000/B1838</f>
        <v>222.85457311108482</v>
      </c>
      <c r="J1838" s="5">
        <f t="shared" si="28"/>
        <v>0.15735359488880574</v>
      </c>
      <c r="K1838" s="5">
        <f>MAX(Online_RAW!$L$2-Online_RAW!L1838,0)</f>
        <v>0</v>
      </c>
      <c r="L1838" s="5">
        <f>0.0039*(Online_RAW!M1838)</f>
        <v>127.7718</v>
      </c>
      <c r="M1838" s="10">
        <f>Online_RAW!$N$2-Online_RAW!N1838</f>
        <v>537.40141958042022</v>
      </c>
      <c r="N1838" s="5">
        <f>Online_RAW!C1838*60</f>
        <v>110.5014782608698</v>
      </c>
      <c r="O1838" s="5">
        <f>MAX(0, Online_RAW!D1838*60)</f>
        <v>69.739826086956597</v>
      </c>
      <c r="P1838" s="5">
        <f>_xlfn.IFNA(VLOOKUP(A1838,Sampling!$D$7:$E$14,2,FALSE),0)</f>
        <v>0</v>
      </c>
      <c r="Q1838">
        <f>_xlfn.IFNA(VLOOKUP(A1838,Refill!$D$6:$G$8,2,FALSE),0)</f>
        <v>0</v>
      </c>
    </row>
    <row r="1839" spans="1:17" x14ac:dyDescent="0.25">
      <c r="A1839" s="5">
        <f>ROUND((Online_RAW!B1839-General!$B$10)*24,3)</f>
        <v>30.617000000000001</v>
      </c>
      <c r="B1839" s="5">
        <f>General!$B$12+Online_ANA!K1839/1000+Online_ANA!L1839/1000+Online_ANA!M1839/1000/General!$B$22-SUM($P$2:P1839)/1000/General!$B$24+SUM($Q$2:Q1839)/1000/General!$B$24</f>
        <v>1.5771010327021573</v>
      </c>
      <c r="C1839" s="5">
        <f>Online_RAW!K1839</f>
        <v>37.636153846153803</v>
      </c>
      <c r="D1839" s="5">
        <f>Online_RAW!J1839</f>
        <v>5.9664285714285699</v>
      </c>
      <c r="E1839" s="5">
        <f>(1-F1839/100-G1839/100)/(1-C1839/100-D1839/100-General!$B$17/100)</f>
        <v>0.70759123521279743</v>
      </c>
      <c r="F1839" s="5">
        <f>N1839*General!$B$14/(N1839+O1839)+O1839*100/(N1839+O1839)</f>
        <v>60.379840733064292</v>
      </c>
      <c r="G1839" s="5">
        <f>N1839*General!$B$15/(N1839+O1839)</f>
        <v>2.001018144794733E-2</v>
      </c>
      <c r="H1839" s="5">
        <f>(N1839+O1839)*(1/General!$B$20)*((F1839/100)-E1839*(C1839/100))*1000/B1839</f>
        <v>1718.5735012776174</v>
      </c>
      <c r="I1839" s="5">
        <f>(N1839+O1839)*(1/General!$B$20)*((D1839/100)*E1839-(G1839/100))*1000/B1839</f>
        <v>213.96511391740489</v>
      </c>
      <c r="J1839" s="5">
        <f t="shared" si="28"/>
        <v>0.12450157863969129</v>
      </c>
      <c r="K1839" s="5">
        <f>MAX(Online_RAW!$L$2-Online_RAW!L1839,0)</f>
        <v>0</v>
      </c>
      <c r="L1839" s="5">
        <f>0.0039*(Online_RAW!M1839)</f>
        <v>127.94618571428575</v>
      </c>
      <c r="M1839" s="10">
        <f>Online_RAW!$N$2-Online_RAW!N1839</f>
        <v>538.62878321677999</v>
      </c>
      <c r="N1839" s="5">
        <f>Online_RAW!C1839*60</f>
        <v>90.049090909090808</v>
      </c>
      <c r="O1839" s="5">
        <f>MAX(0, Online_RAW!D1839*60)</f>
        <v>89.957454545454596</v>
      </c>
      <c r="P1839" s="5">
        <f>_xlfn.IFNA(VLOOKUP(A1839,Sampling!$D$7:$E$14,2,FALSE),0)</f>
        <v>0</v>
      </c>
      <c r="Q1839">
        <f>_xlfn.IFNA(VLOOKUP(A1839,Refill!$D$6:$G$8,2,FALSE),0)</f>
        <v>0</v>
      </c>
    </row>
    <row r="1840" spans="1:17" x14ac:dyDescent="0.25">
      <c r="A1840" s="5">
        <f>ROUND((Online_RAW!B1840-General!$B$10)*24,3)</f>
        <v>30.632999999999999</v>
      </c>
      <c r="B1840" s="5">
        <f>General!$B$12+Online_ANA!K1840/1000+Online_ANA!L1840/1000+Online_ANA!M1840/1000/General!$B$22-SUM($P$2:P1840)/1000/General!$B$24+SUM($Q$2:Q1840)/1000/General!$B$24</f>
        <v>1.5784859144924954</v>
      </c>
      <c r="C1840" s="5">
        <f>Online_RAW!K1840</f>
        <v>45.150833333333303</v>
      </c>
      <c r="D1840" s="5">
        <f>Online_RAW!J1840</f>
        <v>6.5724999999999998</v>
      </c>
      <c r="E1840" s="5">
        <f>(1-F1840/100-G1840/100)/(1-C1840/100-D1840/100-General!$B$17/100)</f>
        <v>0.65353461694196147</v>
      </c>
      <c r="F1840" s="5">
        <f>N1840*General!$B$14/(N1840+O1840)+O1840*100/(N1840+O1840)</f>
        <v>68.716506800286382</v>
      </c>
      <c r="G1840" s="5">
        <f>N1840*General!$B$15/(N1840+O1840)</f>
        <v>1.5799744040259397E-2</v>
      </c>
      <c r="H1840" s="5">
        <f>(N1840+O1840)*(1/General!$B$20)*((F1840/100)-E1840*(C1840/100))*1000/B1840</f>
        <v>1999.1681030872739</v>
      </c>
      <c r="I1840" s="5">
        <f>(N1840+O1840)*(1/General!$B$20)*((D1840/100)*E1840-(G1840/100))*1000/B1840</f>
        <v>218.20450265620582</v>
      </c>
      <c r="J1840" s="5">
        <f t="shared" si="28"/>
        <v>0.10914765112510405</v>
      </c>
      <c r="K1840" s="5">
        <f>MAX(Online_RAW!$L$2-Online_RAW!L1840,0)</f>
        <v>0</v>
      </c>
      <c r="L1840" s="5">
        <f>0.0039*(Online_RAW!M1840)</f>
        <v>128.19397499999999</v>
      </c>
      <c r="M1840" s="10">
        <f>Online_RAW!$N$2-Online_RAW!N1840</f>
        <v>539.86821404681996</v>
      </c>
      <c r="N1840" s="5">
        <f>Online_RAW!C1840*60</f>
        <v>71.254956521739004</v>
      </c>
      <c r="O1840" s="5">
        <f>MAX(0, Online_RAW!D1840*60)</f>
        <v>109.1402608695654</v>
      </c>
      <c r="P1840" s="5">
        <f>_xlfn.IFNA(VLOOKUP(A1840,Sampling!$D$7:$E$14,2,FALSE),0)</f>
        <v>0</v>
      </c>
      <c r="Q1840">
        <f>_xlfn.IFNA(VLOOKUP(A1840,Refill!$D$6:$G$8,2,FALSE),0)</f>
        <v>0</v>
      </c>
    </row>
    <row r="1841" spans="1:17" x14ac:dyDescent="0.25">
      <c r="A1841" s="5">
        <f>ROUND((Online_RAW!B1841-General!$B$10)*24,3)</f>
        <v>30.65</v>
      </c>
      <c r="B1841" s="5">
        <f>General!$B$12+Online_ANA!K1841/1000+Online_ANA!L1841/1000+Online_ANA!M1841/1000/General!$B$22-SUM($P$2:P1841)/1000/General!$B$24+SUM($Q$2:Q1841)/1000/General!$B$24</f>
        <v>1.5796723415875409</v>
      </c>
      <c r="C1841" s="5">
        <f>Online_RAW!K1841</f>
        <v>53.357692307692297</v>
      </c>
      <c r="D1841" s="5">
        <f>Online_RAW!J1841</f>
        <v>7.22</v>
      </c>
      <c r="E1841" s="5">
        <f>(1-F1841/100-G1841/100)/(1-C1841/100-D1841/100-General!$B$17/100)</f>
        <v>0.76799044552311702</v>
      </c>
      <c r="F1841" s="5">
        <f>N1841*General!$B$14/(N1841+O1841)+O1841*100/(N1841+O1841)</f>
        <v>70.041217211616271</v>
      </c>
      <c r="G1841" s="5">
        <f>N1841*General!$B$15/(N1841+O1841)</f>
        <v>1.5130698377971579E-2</v>
      </c>
      <c r="H1841" s="5">
        <f>(N1841+O1841)*(1/General!$B$20)*((F1841/100)-E1841*(C1841/100))*1000/B1841</f>
        <v>1475.5121702633653</v>
      </c>
      <c r="I1841" s="5">
        <f>(N1841+O1841)*(1/General!$B$20)*((D1841/100)*E1841-(G1841/100))*1000/B1841</f>
        <v>280.74263576291975</v>
      </c>
      <c r="J1841" s="5">
        <f t="shared" si="28"/>
        <v>0.19026792284119878</v>
      </c>
      <c r="K1841" s="5">
        <f>MAX(Online_RAW!$L$2-Online_RAW!L1841,0)</f>
        <v>0</v>
      </c>
      <c r="L1841" s="5">
        <f>0.0039*(Online_RAW!M1841)</f>
        <v>128.19397499999999</v>
      </c>
      <c r="M1841" s="10">
        <f>Online_RAW!$N$2-Online_RAW!N1841</f>
        <v>541.16141958041953</v>
      </c>
      <c r="N1841" s="5">
        <f>Online_RAW!C1841*60</f>
        <v>67.996636363636199</v>
      </c>
      <c r="O1841" s="5">
        <f>MAX(0, Online_RAW!D1841*60)</f>
        <v>111.7614545454546</v>
      </c>
      <c r="P1841" s="5">
        <f>_xlfn.IFNA(VLOOKUP(A1841,Sampling!$D$7:$E$14,2,FALSE),0)</f>
        <v>0</v>
      </c>
      <c r="Q1841">
        <f>_xlfn.IFNA(VLOOKUP(A1841,Refill!$D$6:$G$8,2,FALSE),0)</f>
        <v>0</v>
      </c>
    </row>
    <row r="1842" spans="1:17" x14ac:dyDescent="0.25">
      <c r="A1842" s="5">
        <f>ROUND((Online_RAW!B1842-General!$B$10)*24,3)</f>
        <v>30.667000000000002</v>
      </c>
      <c r="B1842" s="5">
        <f>General!$B$12+Online_ANA!K1842/1000+Online_ANA!L1842/1000+Online_ANA!M1842/1000/General!$B$22-SUM($P$2:P1842)/1000/General!$B$24+SUM($Q$2:Q1842)/1000/General!$B$24</f>
        <v>1.5809697884430549</v>
      </c>
      <c r="C1842" s="5">
        <f>Online_RAW!K1842</f>
        <v>58.540909090909103</v>
      </c>
      <c r="D1842" s="5">
        <f>Online_RAW!J1842</f>
        <v>7.5128571428571398</v>
      </c>
      <c r="E1842" s="5">
        <f>(1-F1842/100-G1842/100)/(1-C1842/100-D1842/100-General!$B$17/100)</f>
        <v>1.1875893282957921</v>
      </c>
      <c r="F1842" s="5">
        <f>N1842*General!$B$14/(N1842+O1842)+O1842*100/(N1842+O1842)</f>
        <v>60.179564479366547</v>
      </c>
      <c r="G1842" s="5">
        <f>N1842*General!$B$15/(N1842+O1842)</f>
        <v>2.0111331071026993E-2</v>
      </c>
      <c r="H1842" s="5">
        <f>(N1842+O1842)*(1/General!$B$20)*((F1842/100)-E1842*(C1842/100))*1000/B1842</f>
        <v>-472.86659660786557</v>
      </c>
      <c r="I1842" s="5">
        <f>(N1842+O1842)*(1/General!$B$20)*((D1842/100)*E1842-(G1842/100))*1000/B1842</f>
        <v>450.55096503728265</v>
      </c>
      <c r="J1842" s="5">
        <f t="shared" si="28"/>
        <v>-0.95280776495809738</v>
      </c>
      <c r="K1842" s="5">
        <f>MAX(Online_RAW!$L$2-Online_RAW!L1842,0)</f>
        <v>0</v>
      </c>
      <c r="L1842" s="5">
        <f>0.0039*(Online_RAW!M1842)</f>
        <v>128.2671</v>
      </c>
      <c r="M1842" s="10">
        <f>Online_RAW!$N$2-Online_RAW!N1842</f>
        <v>542.49593040292984</v>
      </c>
      <c r="N1842" s="5">
        <f>Online_RAW!C1842*60</f>
        <v>90.172956521738996</v>
      </c>
      <c r="O1842" s="5">
        <f>MAX(0, Online_RAW!D1842*60)</f>
        <v>89.174608695652196</v>
      </c>
      <c r="P1842" s="5">
        <f>_xlfn.IFNA(VLOOKUP(A1842,Sampling!$D$7:$E$14,2,FALSE),0)</f>
        <v>0</v>
      </c>
      <c r="Q1842">
        <f>_xlfn.IFNA(VLOOKUP(A1842,Refill!$D$6:$G$8,2,FALSE),0)</f>
        <v>0</v>
      </c>
    </row>
    <row r="1843" spans="1:17" x14ac:dyDescent="0.25">
      <c r="A1843" s="5">
        <f>ROUND((Online_RAW!B1843-General!$B$10)*24,3)</f>
        <v>30.683</v>
      </c>
      <c r="B1843" s="5">
        <f>General!$B$12+Online_ANA!K1843/1000+Online_ANA!L1843/1000+Online_ANA!M1843/1000/General!$B$22-SUM($P$2:P1843)/1000/General!$B$24+SUM($Q$2:Q1843)/1000/General!$B$24</f>
        <v>1.5821858012215599</v>
      </c>
      <c r="C1843" s="5">
        <f>Online_RAW!K1843</f>
        <v>55.615000000000002</v>
      </c>
      <c r="D1843" s="5">
        <f>Online_RAW!J1843</f>
        <v>7.3858333333333297</v>
      </c>
      <c r="E1843" s="5">
        <f>(1-F1843/100-G1843/100)/(1-C1843/100-D1843/100-General!$B$17/100)</f>
        <v>1.1928002470967249</v>
      </c>
      <c r="F1843" s="5">
        <f>N1843*General!$B$14/(N1843+O1843)+O1843*100/(N1843+O1843)</f>
        <v>56.361460682837524</v>
      </c>
      <c r="G1843" s="5">
        <f>N1843*General!$B$15/(N1843+O1843)</f>
        <v>2.2039666321799233E-2</v>
      </c>
      <c r="H1843" s="5">
        <f>(N1843+O1843)*(1/General!$B$20)*((F1843/100)-E1843*(C1843/100))*1000/B1843</f>
        <v>-506.47829283923949</v>
      </c>
      <c r="I1843" s="5">
        <f>(N1843+O1843)*(1/General!$B$20)*((D1843/100)*E1843-(G1843/100))*1000/B1843</f>
        <v>446.14736603768574</v>
      </c>
      <c r="J1843" s="5">
        <f t="shared" si="28"/>
        <v>-0.88088151525044078</v>
      </c>
      <c r="K1843" s="5">
        <f>MAX(Online_RAW!$L$2-Online_RAW!L1843,0)</f>
        <v>0</v>
      </c>
      <c r="L1843" s="5">
        <f>0.0039*(Online_RAW!M1843)</f>
        <v>128.29634999999999</v>
      </c>
      <c r="M1843" s="10">
        <f>Online_RAW!$N$2-Online_RAW!N1843</f>
        <v>543.78950183150027</v>
      </c>
      <c r="N1843" s="5">
        <f>Online_RAW!C1843*60</f>
        <v>99.202090909090799</v>
      </c>
      <c r="O1843" s="5">
        <f>MAX(0, Online_RAW!D1843*60)</f>
        <v>80.840727272726994</v>
      </c>
      <c r="P1843" s="5">
        <f>_xlfn.IFNA(VLOOKUP(A1843,Sampling!$D$7:$E$14,2,FALSE),0)</f>
        <v>0</v>
      </c>
      <c r="Q1843">
        <f>_xlfn.IFNA(VLOOKUP(A1843,Refill!$D$6:$G$8,2,FALSE),0)</f>
        <v>0</v>
      </c>
    </row>
    <row r="1844" spans="1:17" x14ac:dyDescent="0.25">
      <c r="A1844" s="5">
        <f>ROUND((Online_RAW!B1844-General!$B$10)*24,3)</f>
        <v>30.7</v>
      </c>
      <c r="B1844" s="5">
        <f>General!$B$12+Online_ANA!K1844/1000+Online_ANA!L1844/1000+Online_ANA!M1844/1000/General!$B$22-SUM($P$2:P1844)/1000/General!$B$24+SUM($Q$2:Q1844)/1000/General!$B$24</f>
        <v>1.5834126989061375</v>
      </c>
      <c r="C1844" s="5">
        <f>Online_RAW!K1844</f>
        <v>49.361428571428597</v>
      </c>
      <c r="D1844" s="5">
        <f>Online_RAW!J1844</f>
        <v>7.1533333333333298</v>
      </c>
      <c r="E1844" s="5">
        <f>(1-F1844/100-G1844/100)/(1-C1844/100-D1844/100-General!$B$17/100)</f>
        <v>0.9750210027602253</v>
      </c>
      <c r="F1844" s="5">
        <f>N1844*General!$B$14/(N1844+O1844)+O1844*100/(N1844+O1844)</f>
        <v>58.001652348153769</v>
      </c>
      <c r="G1844" s="5">
        <f>N1844*General!$B$15/(N1844+O1844)</f>
        <v>2.121128669285163E-2</v>
      </c>
      <c r="H1844" s="5">
        <f>(N1844+O1844)*(1/General!$B$20)*((F1844/100)-E1844*(C1844/100))*1000/B1844</f>
        <v>500.16668152935233</v>
      </c>
      <c r="I1844" s="5">
        <f>(N1844+O1844)*(1/General!$B$20)*((D1844/100)*E1844-(G1844/100))*1000/B1844</f>
        <v>352.25362267501623</v>
      </c>
      <c r="J1844" s="5">
        <f t="shared" si="28"/>
        <v>0.70427246692629641</v>
      </c>
      <c r="K1844" s="5">
        <f>MAX(Online_RAW!$L$2-Online_RAW!L1844,0)</f>
        <v>0</v>
      </c>
      <c r="L1844" s="5">
        <f>0.0039*(Online_RAW!M1844)</f>
        <v>128.40555000000001</v>
      </c>
      <c r="M1844" s="10">
        <f>Online_RAW!$N$2-Online_RAW!N1844</f>
        <v>545.00779230768967</v>
      </c>
      <c r="N1844" s="5">
        <f>Online_RAW!C1844*60</f>
        <v>95.340260869565398</v>
      </c>
      <c r="O1844" s="5">
        <f>MAX(0, Online_RAW!D1844*60)</f>
        <v>84.451304347825797</v>
      </c>
      <c r="P1844" s="5">
        <f>_xlfn.IFNA(VLOOKUP(A1844,Sampling!$D$7:$E$14,2,FALSE),0)</f>
        <v>0</v>
      </c>
      <c r="Q1844">
        <f>_xlfn.IFNA(VLOOKUP(A1844,Refill!$D$6:$G$8,2,FALSE),0)</f>
        <v>0</v>
      </c>
    </row>
    <row r="1845" spans="1:17" x14ac:dyDescent="0.25">
      <c r="A1845" s="5">
        <f>ROUND((Online_RAW!B1845-General!$B$10)*24,3)</f>
        <v>30.716999999999999</v>
      </c>
      <c r="B1845" s="5">
        <f>General!$B$12+Online_ANA!K1845/1000+Online_ANA!L1845/1000+Online_ANA!M1845/1000/General!$B$22-SUM($P$2:P1845)/1000/General!$B$24+SUM($Q$2:Q1845)/1000/General!$B$24</f>
        <v>1.5847040913672479</v>
      </c>
      <c r="C1845" s="5">
        <f>Online_RAW!K1845</f>
        <v>48.357692307692297</v>
      </c>
      <c r="D1845" s="5">
        <f>Online_RAW!J1845</f>
        <v>6.9372727272727301</v>
      </c>
      <c r="E1845" s="5">
        <f>(1-F1845/100-G1845/100)/(1-C1845/100-D1845/100-General!$B$17/100)</f>
        <v>0.95256414302386272</v>
      </c>
      <c r="F1845" s="5">
        <f>N1845*General!$B$14/(N1845+O1845)+O1845*100/(N1845+O1845)</f>
        <v>57.806443980171885</v>
      </c>
      <c r="G1845" s="5">
        <f>N1845*General!$B$15/(N1845+O1845)</f>
        <v>2.1309876777690973E-2</v>
      </c>
      <c r="H1845" s="5">
        <f>(N1845+O1845)*(1/General!$B$20)*((F1845/100)-E1845*(C1845/100))*1000/B1845</f>
        <v>594.83992470460021</v>
      </c>
      <c r="I1845" s="5">
        <f>(N1845+O1845)*(1/General!$B$20)*((D1845/100)*E1845-(G1845/100))*1000/B1845</f>
        <v>333.66802579647913</v>
      </c>
      <c r="J1845" s="5">
        <f t="shared" si="28"/>
        <v>0.56093750930080888</v>
      </c>
      <c r="K1845" s="5">
        <f>MAX(Online_RAW!$L$2-Online_RAW!L1845,0)</f>
        <v>0</v>
      </c>
      <c r="L1845" s="5">
        <f>0.0039*(Online_RAW!M1845)</f>
        <v>128.53424999999999</v>
      </c>
      <c r="M1845" s="10">
        <f>Online_RAW!$N$2-Online_RAW!N1845</f>
        <v>546.27512709029997</v>
      </c>
      <c r="N1845" s="5">
        <f>Online_RAW!C1845*60</f>
        <v>95.856782608695596</v>
      </c>
      <c r="O1845" s="5">
        <f>MAX(0, Online_RAW!D1845*60)</f>
        <v>84.07252173913021</v>
      </c>
      <c r="P1845" s="5">
        <f>_xlfn.IFNA(VLOOKUP(A1845,Sampling!$D$7:$E$14,2,FALSE),0)</f>
        <v>0</v>
      </c>
      <c r="Q1845">
        <f>_xlfn.IFNA(VLOOKUP(A1845,Refill!$D$6:$G$8,2,FALSE),0)</f>
        <v>0</v>
      </c>
    </row>
    <row r="1846" spans="1:17" x14ac:dyDescent="0.25">
      <c r="A1846" s="5">
        <f>ROUND((Online_RAW!B1846-General!$B$10)*24,3)</f>
        <v>30.733000000000001</v>
      </c>
      <c r="B1846" s="5">
        <f>General!$B$12+Online_ANA!K1846/1000+Online_ANA!L1846/1000+Online_ANA!M1846/1000/General!$B$22-SUM($P$2:P1846)/1000/General!$B$24+SUM($Q$2:Q1846)/1000/General!$B$24</f>
        <v>1.5860018249486694</v>
      </c>
      <c r="C1846" s="5">
        <f>Online_RAW!K1846</f>
        <v>48.820909090909097</v>
      </c>
      <c r="D1846" s="5">
        <f>Online_RAW!J1846</f>
        <v>6.7716666666666701</v>
      </c>
      <c r="E1846" s="5">
        <f>(1-F1846/100-G1846/100)/(1-C1846/100-D1846/100-General!$B$17/100)</f>
        <v>0.9780037092942454</v>
      </c>
      <c r="F1846" s="5">
        <f>N1846*General!$B$14/(N1846+O1846)+O1846*100/(N1846+O1846)</f>
        <v>56.970817142077763</v>
      </c>
      <c r="G1846" s="5">
        <f>N1846*General!$B$15/(N1846+O1846)</f>
        <v>2.1731910534304167E-2</v>
      </c>
      <c r="H1846" s="5">
        <f>(N1846+O1846)*(1/General!$B$20)*((F1846/100)-E1846*(C1846/100))*1000/B1846</f>
        <v>466.47506041687888</v>
      </c>
      <c r="I1846" s="5">
        <f>(N1846+O1846)*(1/General!$B$20)*((D1846/100)*E1846-(G1846/100))*1000/B1846</f>
        <v>333.83186904663404</v>
      </c>
      <c r="J1846" s="5">
        <f t="shared" si="28"/>
        <v>0.71564783923988473</v>
      </c>
      <c r="K1846" s="5">
        <f>MAX(Online_RAW!$L$2-Online_RAW!L1846,0)</f>
        <v>0</v>
      </c>
      <c r="L1846" s="5">
        <f>0.0039*(Online_RAW!M1846)</f>
        <v>128.683425</v>
      </c>
      <c r="M1846" s="10">
        <f>Online_RAW!$N$2-Online_RAW!N1846</f>
        <v>547.52705594404961</v>
      </c>
      <c r="N1846" s="5">
        <f>Online_RAW!C1846*60</f>
        <v>97.674260869565401</v>
      </c>
      <c r="O1846" s="5">
        <f>MAX(0, Online_RAW!D1846*60)</f>
        <v>82.106086956522006</v>
      </c>
      <c r="P1846" s="5">
        <f>_xlfn.IFNA(VLOOKUP(A1846,Sampling!$D$7:$E$14,2,FALSE),0)</f>
        <v>0</v>
      </c>
      <c r="Q1846">
        <f>_xlfn.IFNA(VLOOKUP(A1846,Refill!$D$6:$G$8,2,FALSE),0)</f>
        <v>0</v>
      </c>
    </row>
    <row r="1847" spans="1:17" x14ac:dyDescent="0.25">
      <c r="A1847" s="5">
        <f>ROUND((Online_RAW!B1847-General!$B$10)*24,3)</f>
        <v>30.75</v>
      </c>
      <c r="B1847" s="5">
        <f>General!$B$12+Online_ANA!K1847/1000+Online_ANA!L1847/1000+Online_ANA!M1847/1000/General!$B$22-SUM($P$2:P1847)/1000/General!$B$24+SUM($Q$2:Q1847)/1000/General!$B$24</f>
        <v>1.587135603097128</v>
      </c>
      <c r="C1847" s="5">
        <f>Online_RAW!K1847</f>
        <v>48.426428571428602</v>
      </c>
      <c r="D1847" s="5">
        <f>Online_RAW!J1847</f>
        <v>6.6742857142857099</v>
      </c>
      <c r="E1847" s="5">
        <f>(1-F1847/100-G1847/100)/(1-C1847/100-D1847/100-General!$B$17/100)</f>
        <v>0.97036645854452108</v>
      </c>
      <c r="F1847" s="5">
        <f>N1847*General!$B$14/(N1847+O1847)+O1847*100/(N1847+O1847)</f>
        <v>56.829305851621818</v>
      </c>
      <c r="G1847" s="5">
        <f>N1847*General!$B$15/(N1847+O1847)</f>
        <v>2.1803380883019283E-2</v>
      </c>
      <c r="H1847" s="5">
        <f>(N1847+O1847)*(1/General!$B$20)*((F1847/100)-E1847*(C1847/100))*1000/B1847</f>
        <v>496.04964845174283</v>
      </c>
      <c r="I1847" s="5">
        <f>(N1847+O1847)*(1/General!$B$20)*((D1847/100)*E1847-(G1847/100))*1000/B1847</f>
        <v>325.46007865609494</v>
      </c>
      <c r="J1847" s="5">
        <f t="shared" si="28"/>
        <v>0.65610383894417101</v>
      </c>
      <c r="K1847" s="5">
        <f>MAX(Online_RAW!$L$2-Online_RAW!L1847,0)</f>
        <v>0</v>
      </c>
      <c r="L1847" s="5">
        <f>0.0039*(Online_RAW!M1847)</f>
        <v>128.683425</v>
      </c>
      <c r="M1847" s="10">
        <f>Online_RAW!$N$2-Online_RAW!N1847</f>
        <v>548.76287412586953</v>
      </c>
      <c r="N1847" s="5">
        <f>Online_RAW!C1847*60</f>
        <v>97.772999999999996</v>
      </c>
      <c r="O1847" s="5">
        <f>MAX(0, Online_RAW!D1847*60)</f>
        <v>81.599181818181606</v>
      </c>
      <c r="P1847" s="5">
        <f>_xlfn.IFNA(VLOOKUP(A1847,Sampling!$D$7:$E$14,2,FALSE),0)</f>
        <v>0</v>
      </c>
      <c r="Q1847">
        <f>_xlfn.IFNA(VLOOKUP(A1847,Refill!$D$6:$G$8,2,FALSE),0)</f>
        <v>0</v>
      </c>
    </row>
    <row r="1848" spans="1:17" x14ac:dyDescent="0.25">
      <c r="A1848" s="5">
        <f>ROUND((Online_RAW!B1848-General!$B$10)*24,3)</f>
        <v>30.766999999999999</v>
      </c>
      <c r="B1848" s="5">
        <f>General!$B$12+Online_ANA!K1848/1000+Online_ANA!L1848/1000+Online_ANA!M1848/1000/General!$B$22-SUM($P$2:P1848)/1000/General!$B$24+SUM($Q$2:Q1848)/1000/General!$B$24</f>
        <v>1.5884497979288712</v>
      </c>
      <c r="C1848" s="5">
        <f>Online_RAW!K1848</f>
        <v>48.122999999999998</v>
      </c>
      <c r="D1848" s="5">
        <f>Online_RAW!J1848</f>
        <v>6.625</v>
      </c>
      <c r="E1848" s="5">
        <f>(1-F1848/100-G1848/100)/(1-C1848/100-D1848/100-General!$B$17/100)</f>
        <v>0.96185054048885554</v>
      </c>
      <c r="F1848" s="5">
        <f>N1848*General!$B$14/(N1848+O1848)+O1848*100/(N1848+O1848)</f>
        <v>56.868741207781056</v>
      </c>
      <c r="G1848" s="5">
        <f>N1848*General!$B$15/(N1848+O1848)</f>
        <v>2.1783464036474208E-2</v>
      </c>
      <c r="H1848" s="5">
        <f>(N1848+O1848)*(1/General!$B$20)*((F1848/100)-E1848*(C1848/100))*1000/B1848</f>
        <v>535.15915590512191</v>
      </c>
      <c r="I1848" s="5">
        <f>(N1848+O1848)*(1/General!$B$20)*((D1848/100)*E1848-(G1848/100))*1000/B1848</f>
        <v>321.17195090812413</v>
      </c>
      <c r="J1848" s="5">
        <f t="shared" si="28"/>
        <v>0.60014286846110609</v>
      </c>
      <c r="K1848" s="5">
        <f>MAX(Online_RAW!$L$2-Online_RAW!L1848,0)</f>
        <v>0</v>
      </c>
      <c r="L1848" s="5">
        <f>0.0039*(Online_RAW!M1848)</f>
        <v>128.85729999999987</v>
      </c>
      <c r="M1848" s="10">
        <f>Online_RAW!$N$2-Online_RAW!N1848</f>
        <v>550.00582274246972</v>
      </c>
      <c r="N1848" s="5">
        <f>Online_RAW!C1848*60</f>
        <v>98.059826086956605</v>
      </c>
      <c r="O1848" s="5">
        <f>MAX(0, Online_RAW!D1848*60)</f>
        <v>82.003043478261006</v>
      </c>
      <c r="P1848" s="5">
        <f>_xlfn.IFNA(VLOOKUP(A1848,Sampling!$D$7:$E$14,2,FALSE),0)</f>
        <v>0</v>
      </c>
      <c r="Q1848">
        <f>_xlfn.IFNA(VLOOKUP(A1848,Refill!$D$6:$G$8,2,FALSE),0)</f>
        <v>0</v>
      </c>
    </row>
    <row r="1849" spans="1:17" x14ac:dyDescent="0.25">
      <c r="A1849" s="5">
        <f>ROUND((Online_RAW!B1849-General!$B$10)*24,3)</f>
        <v>30.783000000000001</v>
      </c>
      <c r="B1849" s="5">
        <f>General!$B$12+Online_ANA!K1849/1000+Online_ANA!L1849/1000+Online_ANA!M1849/1000/General!$B$22-SUM($P$2:P1849)/1000/General!$B$24+SUM($Q$2:Q1849)/1000/General!$B$24</f>
        <v>1.5897667944187064</v>
      </c>
      <c r="C1849" s="5">
        <f>Online_RAW!K1849</f>
        <v>47.975384615384598</v>
      </c>
      <c r="D1849" s="5">
        <f>Online_RAW!J1849</f>
        <v>6.5912499999999996</v>
      </c>
      <c r="E1849" s="5">
        <f>(1-F1849/100-G1849/100)/(1-C1849/100-D1849/100-General!$B$17/100)</f>
        <v>0.96258476487484246</v>
      </c>
      <c r="F1849" s="5">
        <f>N1849*General!$B$14/(N1849+O1849)+O1849*100/(N1849+O1849)</f>
        <v>56.661149378645703</v>
      </c>
      <c r="G1849" s="5">
        <f>N1849*General!$B$15/(N1849+O1849)</f>
        <v>2.1888308394623385E-2</v>
      </c>
      <c r="H1849" s="5">
        <f>(N1849+O1849)*(1/General!$B$20)*((F1849/100)-E1849*(C1849/100))*1000/B1849</f>
        <v>529.45475261043987</v>
      </c>
      <c r="I1849" s="5">
        <f>(N1849+O1849)*(1/General!$B$20)*((D1849/100)*E1849-(G1849/100))*1000/B1849</f>
        <v>319.40474214043672</v>
      </c>
      <c r="J1849" s="5">
        <f t="shared" ref="J1849:J1912" si="29">I1849/H1849</f>
        <v>0.60327108325240986</v>
      </c>
      <c r="K1849" s="5">
        <f>MAX(Online_RAW!$L$2-Online_RAW!L1849,0)</f>
        <v>0</v>
      </c>
      <c r="L1849" s="5">
        <f>0.0039*(Online_RAW!M1849)</f>
        <v>129.01589999999999</v>
      </c>
      <c r="M1849" s="10">
        <f>Online_RAW!$N$2-Online_RAW!N1849</f>
        <v>551.26847491639001</v>
      </c>
      <c r="N1849" s="5">
        <f>Online_RAW!C1849*60</f>
        <v>98.500956521738999</v>
      </c>
      <c r="O1849" s="5">
        <f>MAX(0, Online_RAW!D1849*60)</f>
        <v>81.505565217391194</v>
      </c>
      <c r="P1849" s="5">
        <f>_xlfn.IFNA(VLOOKUP(A1849,Sampling!$D$7:$E$14,2,FALSE),0)</f>
        <v>0</v>
      </c>
      <c r="Q1849">
        <f>_xlfn.IFNA(VLOOKUP(A1849,Refill!$D$6:$G$8,2,FALSE),0)</f>
        <v>0</v>
      </c>
    </row>
    <row r="1850" spans="1:17" x14ac:dyDescent="0.25">
      <c r="A1850" s="5">
        <f>ROUND((Online_RAW!B1850-General!$B$10)*24,3)</f>
        <v>30.8</v>
      </c>
      <c r="B1850" s="5">
        <f>General!$B$12+Online_ANA!K1850/1000+Online_ANA!L1850/1000+Online_ANA!M1850/1000/General!$B$22-SUM($P$2:P1850)/1000/General!$B$24+SUM($Q$2:Q1850)/1000/General!$B$24</f>
        <v>1.5910548197776968</v>
      </c>
      <c r="C1850" s="5">
        <f>Online_RAW!K1850</f>
        <v>47.87</v>
      </c>
      <c r="D1850" s="5">
        <f>Online_RAW!J1850</f>
        <v>6.56</v>
      </c>
      <c r="E1850" s="5">
        <f>(1-F1850/100-G1850/100)/(1-C1850/100-D1850/100-General!$B$17/100)</f>
        <v>0.96096036735551227</v>
      </c>
      <c r="F1850" s="5">
        <f>N1850*General!$B$14/(N1850+O1850)+O1850*100/(N1850+O1850)</f>
        <v>56.602918500632228</v>
      </c>
      <c r="G1850" s="5">
        <f>N1850*General!$B$15/(N1850+O1850)</f>
        <v>2.1917717928973623E-2</v>
      </c>
      <c r="H1850" s="5">
        <f>(N1850+O1850)*(1/General!$B$20)*((F1850/100)-E1850*(C1850/100))*1000/B1850</f>
        <v>536.08624241398036</v>
      </c>
      <c r="I1850" s="5">
        <f>(N1850+O1850)*(1/General!$B$20)*((D1850/100)*E1850-(G1850/100))*1000/B1850</f>
        <v>317.65374988390681</v>
      </c>
      <c r="J1850" s="5">
        <f t="shared" si="29"/>
        <v>0.59254225300302699</v>
      </c>
      <c r="K1850" s="5">
        <f>MAX(Online_RAW!$L$2-Online_RAW!L1850,0)</f>
        <v>0</v>
      </c>
      <c r="L1850" s="5">
        <f>0.0039*(Online_RAW!M1850)</f>
        <v>129.182625</v>
      </c>
      <c r="M1850" s="10">
        <f>Online_RAW!$N$2-Online_RAW!N1850</f>
        <v>552.49069230768964</v>
      </c>
      <c r="N1850" s="5">
        <f>Online_RAW!C1850*60</f>
        <v>98.809142857143001</v>
      </c>
      <c r="O1850" s="5">
        <f>MAX(0, Online_RAW!D1850*60)</f>
        <v>81.518285714286009</v>
      </c>
      <c r="P1850" s="5">
        <f>_xlfn.IFNA(VLOOKUP(A1850,Sampling!$D$7:$E$14,2,FALSE),0)</f>
        <v>0</v>
      </c>
      <c r="Q1850">
        <f>_xlfn.IFNA(VLOOKUP(A1850,Refill!$D$6:$G$8,2,FALSE),0)</f>
        <v>0</v>
      </c>
    </row>
    <row r="1851" spans="1:17" x14ac:dyDescent="0.25">
      <c r="A1851" s="5">
        <f>ROUND((Online_RAW!B1851-General!$B$10)*24,3)</f>
        <v>30.817</v>
      </c>
      <c r="B1851" s="5">
        <f>General!$B$12+Online_ANA!K1851/1000+Online_ANA!L1851/1000+Online_ANA!M1851/1000/General!$B$22-SUM($P$2:P1851)/1000/General!$B$24+SUM($Q$2:Q1851)/1000/General!$B$24</f>
        <v>1.5923697320796142</v>
      </c>
      <c r="C1851" s="5">
        <f>Online_RAW!K1851</f>
        <v>47.773000000000003</v>
      </c>
      <c r="D1851" s="5">
        <f>Online_RAW!J1851</f>
        <v>6.57</v>
      </c>
      <c r="E1851" s="5">
        <f>(1-F1851/100-G1851/100)/(1-C1851/100-D1851/100-General!$B$17/100)</f>
        <v>0.96956084603123938</v>
      </c>
      <c r="F1851" s="5">
        <f>N1851*General!$B$14/(N1851+O1851)+O1851*100/(N1851+O1851)</f>
        <v>56.13012547038138</v>
      </c>
      <c r="G1851" s="5">
        <f>N1851*General!$B$15/(N1851+O1851)</f>
        <v>2.2156502287686172E-2</v>
      </c>
      <c r="H1851" s="5">
        <f>(N1851+O1851)*(1/General!$B$20)*((F1851/100)-E1851*(C1851/100))*1000/B1851</f>
        <v>494.68449052793574</v>
      </c>
      <c r="I1851" s="5">
        <f>(N1851+O1851)*(1/General!$B$20)*((D1851/100)*E1851-(G1851/100))*1000/B1851</f>
        <v>320.05835845654985</v>
      </c>
      <c r="J1851" s="5">
        <f t="shared" si="29"/>
        <v>0.64699493229508387</v>
      </c>
      <c r="K1851" s="5">
        <f>MAX(Online_RAW!$L$2-Online_RAW!L1851,0)</f>
        <v>0</v>
      </c>
      <c r="L1851" s="5">
        <f>0.0039*(Online_RAW!M1851)</f>
        <v>129.332775</v>
      </c>
      <c r="M1851" s="10">
        <f>Online_RAW!$N$2-Online_RAW!N1851</f>
        <v>553.7602832167795</v>
      </c>
      <c r="N1851" s="5">
        <f>Online_RAW!C1851*60</f>
        <v>99.679636363636206</v>
      </c>
      <c r="O1851" s="5">
        <f>MAX(0, Online_RAW!D1851*60)</f>
        <v>80.275909090909209</v>
      </c>
      <c r="P1851" s="5">
        <f>_xlfn.IFNA(VLOOKUP(A1851,Sampling!$D$7:$E$14,2,FALSE),0)</f>
        <v>0</v>
      </c>
      <c r="Q1851">
        <f>_xlfn.IFNA(VLOOKUP(A1851,Refill!$D$6:$G$8,2,FALSE),0)</f>
        <v>0</v>
      </c>
    </row>
    <row r="1852" spans="1:17" x14ac:dyDescent="0.25">
      <c r="A1852" s="5">
        <f>ROUND((Online_RAW!B1852-General!$B$10)*24,3)</f>
        <v>30.832999999999998</v>
      </c>
      <c r="B1852" s="5">
        <f>General!$B$12+Online_ANA!K1852/1000+Online_ANA!L1852/1000+Online_ANA!M1852/1000/General!$B$22-SUM($P$2:P1852)/1000/General!$B$24+SUM($Q$2:Q1852)/1000/General!$B$24</f>
        <v>1.5936530252495227</v>
      </c>
      <c r="C1852" s="5">
        <f>Online_RAW!K1852</f>
        <v>47.506363636363602</v>
      </c>
      <c r="D1852" s="5">
        <f>Online_RAW!J1852</f>
        <v>6.5339999999999998</v>
      </c>
      <c r="E1852" s="5">
        <f>(1-F1852/100-G1852/100)/(1-C1852/100-D1852/100-General!$B$17/100)</f>
        <v>0.96918462923485516</v>
      </c>
      <c r="F1852" s="5">
        <f>N1852*General!$B$14/(N1852+O1852)+O1852*100/(N1852+O1852)</f>
        <v>55.853689488523891</v>
      </c>
      <c r="G1852" s="5">
        <f>N1852*General!$B$15/(N1852+O1852)</f>
        <v>2.2296116419937437E-2</v>
      </c>
      <c r="H1852" s="5">
        <f>(N1852+O1852)*(1/General!$B$20)*((F1852/100)-E1852*(C1852/100))*1000/B1852</f>
        <v>493.48553893708714</v>
      </c>
      <c r="I1852" s="5">
        <f>(N1852+O1852)*(1/General!$B$20)*((D1852/100)*E1852-(G1852/100))*1000/B1852</f>
        <v>317.3977730821361</v>
      </c>
      <c r="J1852" s="5">
        <f t="shared" si="29"/>
        <v>0.64317542873855138</v>
      </c>
      <c r="K1852" s="5">
        <f>MAX(Online_RAW!$L$2-Online_RAW!L1852,0)</f>
        <v>0</v>
      </c>
      <c r="L1852" s="5">
        <f>0.0039*(Online_RAW!M1852)</f>
        <v>129.45855</v>
      </c>
      <c r="M1852" s="10">
        <f>Online_RAW!$N$2-Online_RAW!N1852</f>
        <v>555.02197802197952</v>
      </c>
      <c r="N1852" s="5">
        <f>Online_RAW!C1852*60</f>
        <v>100.1457142857144</v>
      </c>
      <c r="O1852" s="5">
        <f>MAX(0, Online_RAW!D1852*60)</f>
        <v>79.519142857142995</v>
      </c>
      <c r="P1852" s="5">
        <f>_xlfn.IFNA(VLOOKUP(A1852,Sampling!$D$7:$E$14,2,FALSE),0)</f>
        <v>0</v>
      </c>
      <c r="Q1852">
        <f>_xlfn.IFNA(VLOOKUP(A1852,Refill!$D$6:$G$8,2,FALSE),0)</f>
        <v>0</v>
      </c>
    </row>
    <row r="1853" spans="1:17" x14ac:dyDescent="0.25">
      <c r="A1853" s="5">
        <f>ROUND((Online_RAW!B1853-General!$B$10)*24,3)</f>
        <v>30.85</v>
      </c>
      <c r="B1853" s="5">
        <f>General!$B$12+Online_ANA!K1853/1000+Online_ANA!L1853/1000+Online_ANA!M1853/1000/General!$B$22-SUM($P$2:P1853)/1000/General!$B$24+SUM($Q$2:Q1853)/1000/General!$B$24</f>
        <v>1.5949257635052572</v>
      </c>
      <c r="C1853" s="5">
        <f>Online_RAW!K1853</f>
        <v>47.288333333333298</v>
      </c>
      <c r="D1853" s="5">
        <f>Online_RAW!J1853</f>
        <v>6.49</v>
      </c>
      <c r="E1853" s="5">
        <f>(1-F1853/100-G1853/100)/(1-C1853/100-D1853/100-General!$B$17/100)</f>
        <v>0.96228553399464145</v>
      </c>
      <c r="F1853" s="5">
        <f>N1853*General!$B$14/(N1853+O1853)+O1853*100/(N1853+O1853)</f>
        <v>55.915667543535434</v>
      </c>
      <c r="G1853" s="5">
        <f>N1853*General!$B$15/(N1853+O1853)</f>
        <v>2.22648143719518E-2</v>
      </c>
      <c r="H1853" s="5">
        <f>(N1853+O1853)*(1/General!$B$20)*((F1853/100)-E1853*(C1853/100))*1000/B1853</f>
        <v>524.16493082868169</v>
      </c>
      <c r="I1853" s="5">
        <f>(N1853+O1853)*(1/General!$B$20)*((D1853/100)*E1853-(G1853/100))*1000/B1853</f>
        <v>313.31553462963842</v>
      </c>
      <c r="J1853" s="5">
        <f t="shared" si="29"/>
        <v>0.59774226813362041</v>
      </c>
      <c r="K1853" s="5">
        <f>MAX(Online_RAW!$L$2-Online_RAW!L1853,0)</f>
        <v>0</v>
      </c>
      <c r="L1853" s="5">
        <f>0.0039*(Online_RAW!M1853)</f>
        <v>129.54239999999999</v>
      </c>
      <c r="M1853" s="10">
        <f>Online_RAW!$N$2-Online_RAW!N1853</f>
        <v>556.31786622073014</v>
      </c>
      <c r="N1853" s="5">
        <f>Online_RAW!C1853*60</f>
        <v>100.18513043478241</v>
      </c>
      <c r="O1853" s="5">
        <f>MAX(0, Online_RAW!D1853*60)</f>
        <v>79.803130434782403</v>
      </c>
      <c r="P1853" s="5">
        <f>_xlfn.IFNA(VLOOKUP(A1853,Sampling!$D$7:$E$14,2,FALSE),0)</f>
        <v>0</v>
      </c>
      <c r="Q1853">
        <f>_xlfn.IFNA(VLOOKUP(A1853,Refill!$D$6:$G$8,2,FALSE),0)</f>
        <v>0</v>
      </c>
    </row>
    <row r="1854" spans="1:17" x14ac:dyDescent="0.25">
      <c r="A1854" s="5">
        <f>ROUND((Online_RAW!B1854-General!$B$10)*24,3)</f>
        <v>30.867000000000001</v>
      </c>
      <c r="B1854" s="5">
        <f>General!$B$12+Online_ANA!K1854/1000+Online_ANA!L1854/1000+Online_ANA!M1854/1000/General!$B$22-SUM($P$2:P1854)/1000/General!$B$24+SUM($Q$2:Q1854)/1000/General!$B$24</f>
        <v>1.5961960760700826</v>
      </c>
      <c r="C1854" s="5">
        <f>Online_RAW!K1854</f>
        <v>47.21</v>
      </c>
      <c r="D1854" s="5">
        <f>Online_RAW!J1854</f>
        <v>6.4675000000000002</v>
      </c>
      <c r="E1854" s="5">
        <f>(1-F1854/100-G1854/100)/(1-C1854/100-D1854/100-General!$B$17/100)</f>
        <v>0.96070548501756925</v>
      </c>
      <c r="F1854" s="5">
        <f>N1854*General!$B$14/(N1854+O1854)+O1854*100/(N1854+O1854)</f>
        <v>55.891132837961152</v>
      </c>
      <c r="G1854" s="5">
        <f>N1854*General!$B$15/(N1854+O1854)</f>
        <v>2.2277205637393365E-2</v>
      </c>
      <c r="H1854" s="5">
        <f>(N1854+O1854)*(1/General!$B$20)*((F1854/100)-E1854*(C1854/100))*1000/B1854</f>
        <v>530.39254894575902</v>
      </c>
      <c r="I1854" s="5">
        <f>(N1854+O1854)*(1/General!$B$20)*((D1854/100)*E1854-(G1854/100))*1000/B1854</f>
        <v>311.65859118320083</v>
      </c>
      <c r="J1854" s="5">
        <f t="shared" si="29"/>
        <v>0.58759986693378841</v>
      </c>
      <c r="K1854" s="5">
        <f>MAX(Online_RAW!$L$2-Online_RAW!L1854,0)</f>
        <v>0</v>
      </c>
      <c r="L1854" s="5">
        <f>0.0039*(Online_RAW!M1854)</f>
        <v>129.66720000000001</v>
      </c>
      <c r="M1854" s="10">
        <f>Online_RAW!$N$2-Online_RAW!N1854</f>
        <v>557.56647491638978</v>
      </c>
      <c r="N1854" s="5">
        <f>Online_RAW!C1854*60</f>
        <v>100.304086956522</v>
      </c>
      <c r="O1854" s="5">
        <f>MAX(0, Online_RAW!D1854*60)</f>
        <v>79.797652173913207</v>
      </c>
      <c r="P1854" s="5">
        <f>_xlfn.IFNA(VLOOKUP(A1854,Sampling!$D$7:$E$14,2,FALSE),0)</f>
        <v>0</v>
      </c>
      <c r="Q1854">
        <f>_xlfn.IFNA(VLOOKUP(A1854,Refill!$D$6:$G$8,2,FALSE),0)</f>
        <v>0</v>
      </c>
    </row>
    <row r="1855" spans="1:17" x14ac:dyDescent="0.25">
      <c r="A1855" s="5">
        <f>ROUND((Online_RAW!B1855-General!$B$10)*24,3)</f>
        <v>30.882999999999999</v>
      </c>
      <c r="B1855" s="5">
        <f>General!$B$12+Online_ANA!K1855/1000+Online_ANA!L1855/1000+Online_ANA!M1855/1000/General!$B$22-SUM($P$2:P1855)/1000/General!$B$24+SUM($Q$2:Q1855)/1000/General!$B$24</f>
        <v>1.5975848190479263</v>
      </c>
      <c r="C1855" s="5">
        <f>Online_RAW!K1855</f>
        <v>47.164999999999999</v>
      </c>
      <c r="D1855" s="5">
        <f>Online_RAW!J1855</f>
        <v>6.4483333333333297</v>
      </c>
      <c r="E1855" s="5">
        <f>(1-F1855/100-G1855/100)/(1-C1855/100-D1855/100-General!$B$17/100)</f>
        <v>0.96207299139127112</v>
      </c>
      <c r="F1855" s="5">
        <f>N1855*General!$B$14/(N1855+O1855)+O1855*100/(N1855+O1855)</f>
        <v>55.766582312200434</v>
      </c>
      <c r="G1855" s="5">
        <f>N1855*General!$B$15/(N1855+O1855)</f>
        <v>2.234010994333311E-2</v>
      </c>
      <c r="H1855" s="5">
        <f>(N1855+O1855)*(1/General!$B$20)*((F1855/100)-E1855*(C1855/100))*1000/B1855</f>
        <v>522.85935678237433</v>
      </c>
      <c r="I1855" s="5">
        <f>(N1855+O1855)*(1/General!$B$20)*((D1855/100)*E1855-(G1855/100))*1000/B1855</f>
        <v>311.05771253307421</v>
      </c>
      <c r="J1855" s="5">
        <f t="shared" si="29"/>
        <v>0.5949166032856199</v>
      </c>
      <c r="K1855" s="5">
        <f>MAX(Online_RAW!$L$2-Online_RAW!L1855,0)</f>
        <v>0</v>
      </c>
      <c r="L1855" s="5">
        <f>0.0039*(Online_RAW!M1855)</f>
        <v>129.86349999999987</v>
      </c>
      <c r="M1855" s="10">
        <f>Online_RAW!$N$2-Online_RAW!N1855</f>
        <v>558.86623776223951</v>
      </c>
      <c r="N1855" s="5">
        <f>Online_RAW!C1855*60</f>
        <v>100.63772727272699</v>
      </c>
      <c r="O1855" s="5">
        <f>MAX(0, Online_RAW!D1855*60)</f>
        <v>79.554272727273002</v>
      </c>
      <c r="P1855" s="5">
        <f>_xlfn.IFNA(VLOOKUP(A1855,Sampling!$D$7:$E$14,2,FALSE),0)</f>
        <v>0</v>
      </c>
      <c r="Q1855">
        <f>_xlfn.IFNA(VLOOKUP(A1855,Refill!$D$6:$G$8,2,FALSE),0)</f>
        <v>0</v>
      </c>
    </row>
    <row r="1856" spans="1:17" x14ac:dyDescent="0.25">
      <c r="A1856" s="5">
        <f>ROUND((Online_RAW!B1856-General!$B$10)*24,3)</f>
        <v>30.9</v>
      </c>
      <c r="B1856" s="5">
        <f>General!$B$12+Online_ANA!K1856/1000+Online_ANA!L1856/1000+Online_ANA!M1856/1000/General!$B$22-SUM($P$2:P1856)/1000/General!$B$24+SUM($Q$2:Q1856)/1000/General!$B$24</f>
        <v>1.5989115772631011</v>
      </c>
      <c r="C1856" s="5">
        <f>Online_RAW!K1856</f>
        <v>47.071111111111101</v>
      </c>
      <c r="D1856" s="5">
        <f>Online_RAW!J1856</f>
        <v>6.4385714285714304</v>
      </c>
      <c r="E1856" s="5">
        <f>(1-F1856/100-G1856/100)/(1-C1856/100-D1856/100-General!$B$17/100)</f>
        <v>0.9633998284422699</v>
      </c>
      <c r="F1856" s="5">
        <f>N1856*General!$B$14/(N1856+O1856)+O1856*100/(N1856+O1856)</f>
        <v>55.605670450942426</v>
      </c>
      <c r="G1856" s="5">
        <f>N1856*General!$B$15/(N1856+O1856)</f>
        <v>2.242137856013009E-2</v>
      </c>
      <c r="H1856" s="5">
        <f>(N1856+O1856)*(1/General!$B$20)*((F1856/100)-E1856*(C1856/100))*1000/B1856</f>
        <v>516.24828126030343</v>
      </c>
      <c r="I1856" s="5">
        <f>(N1856+O1856)*(1/General!$B$20)*((D1856/100)*E1856-(G1856/100))*1000/B1856</f>
        <v>311.06131956146481</v>
      </c>
      <c r="J1856" s="5">
        <f t="shared" si="29"/>
        <v>0.60254209234765677</v>
      </c>
      <c r="K1856" s="5">
        <f>MAX(Online_RAW!$L$2-Online_RAW!L1856,0)</f>
        <v>0</v>
      </c>
      <c r="L1856" s="5">
        <f>0.0039*(Online_RAW!M1856)</f>
        <v>130.0104</v>
      </c>
      <c r="M1856" s="10">
        <f>Online_RAW!$N$2-Online_RAW!N1856</f>
        <v>560.15228321678023</v>
      </c>
      <c r="N1856" s="5">
        <f>Online_RAW!C1856*60</f>
        <v>101.1040909090908</v>
      </c>
      <c r="O1856" s="5">
        <f>MAX(0, Online_RAW!D1856*60)</f>
        <v>79.266782608695607</v>
      </c>
      <c r="P1856" s="5">
        <f>_xlfn.IFNA(VLOOKUP(A1856,Sampling!$D$7:$E$14,2,FALSE),0)</f>
        <v>0</v>
      </c>
      <c r="Q1856">
        <f>_xlfn.IFNA(VLOOKUP(A1856,Refill!$D$6:$G$8,2,FALSE),0)</f>
        <v>0</v>
      </c>
    </row>
    <row r="1857" spans="1:17" x14ac:dyDescent="0.25">
      <c r="A1857" s="5">
        <f>ROUND((Online_RAW!B1857-General!$B$10)*24,3)</f>
        <v>30.917000000000002</v>
      </c>
      <c r="B1857" s="5">
        <f>General!$B$12+Online_ANA!K1857/1000+Online_ANA!L1857/1000+Online_ANA!M1857/1000/General!$B$22-SUM($P$2:P1857)/1000/General!$B$24+SUM($Q$2:Q1857)/1000/General!$B$24</f>
        <v>1.6002421574966328</v>
      </c>
      <c r="C1857" s="5">
        <f>Online_RAW!K1857</f>
        <v>46.913333333333298</v>
      </c>
      <c r="D1857" s="5">
        <f>Online_RAW!J1857</f>
        <v>6.4260000000000002</v>
      </c>
      <c r="E1857" s="5">
        <f>(1-F1857/100-G1857/100)/(1-C1857/100-D1857/100-General!$B$17/100)</f>
        <v>0.96114884697117642</v>
      </c>
      <c r="F1857" s="5">
        <f>N1857*General!$B$14/(N1857+O1857)+O1857*100/(N1857+O1857)</f>
        <v>55.545584021817142</v>
      </c>
      <c r="G1857" s="5">
        <f>N1857*General!$B$15/(N1857+O1857)</f>
        <v>2.2451725241506498E-2</v>
      </c>
      <c r="H1857" s="5">
        <f>(N1857+O1857)*(1/General!$B$20)*((F1857/100)-E1857*(C1857/100))*1000/B1857</f>
        <v>524.11342858063801</v>
      </c>
      <c r="I1857" s="5">
        <f>(N1857+O1857)*(1/General!$B$20)*((D1857/100)*E1857-(G1857/100))*1000/B1857</f>
        <v>308.50037377268688</v>
      </c>
      <c r="J1857" s="5">
        <f t="shared" si="29"/>
        <v>0.58861375601106591</v>
      </c>
      <c r="K1857" s="5">
        <f>MAX(Online_RAW!$L$2-Online_RAW!L1857,0)</f>
        <v>0</v>
      </c>
      <c r="L1857" s="5">
        <f>0.0039*(Online_RAW!M1857)</f>
        <v>130.15469999999999</v>
      </c>
      <c r="M1857" s="10">
        <f>Online_RAW!$N$2-Online_RAW!N1857</f>
        <v>561.44532867132966</v>
      </c>
      <c r="N1857" s="5">
        <f>Online_RAW!C1857*60</f>
        <v>100.9254545454546</v>
      </c>
      <c r="O1857" s="5">
        <f>MAX(0, Online_RAW!D1857*60)</f>
        <v>78.883363636363796</v>
      </c>
      <c r="P1857" s="5">
        <f>_xlfn.IFNA(VLOOKUP(A1857,Sampling!$D$7:$E$14,2,FALSE),0)</f>
        <v>0</v>
      </c>
      <c r="Q1857">
        <f>_xlfn.IFNA(VLOOKUP(A1857,Refill!$D$6:$G$8,2,FALSE),0)</f>
        <v>0</v>
      </c>
    </row>
    <row r="1858" spans="1:17" x14ac:dyDescent="0.25">
      <c r="A1858" s="5">
        <f>ROUND((Online_RAW!B1858-General!$B$10)*24,3)</f>
        <v>30.933</v>
      </c>
      <c r="B1858" s="5">
        <f>General!$B$12+Online_ANA!K1858/1000+Online_ANA!L1858/1000+Online_ANA!M1858/1000/General!$B$22-SUM($P$2:P1858)/1000/General!$B$24+SUM($Q$2:Q1858)/1000/General!$B$24</f>
        <v>1.6015877331059356</v>
      </c>
      <c r="C1858" s="5">
        <f>Online_RAW!K1858</f>
        <v>46.835000000000001</v>
      </c>
      <c r="D1858" s="5">
        <f>Online_RAW!J1858</f>
        <v>6.4240000000000004</v>
      </c>
      <c r="E1858" s="5">
        <f>(1-F1858/100-G1858/100)/(1-C1858/100-D1858/100-General!$B$17/100)</f>
        <v>0.96539073894595084</v>
      </c>
      <c r="F1858" s="5">
        <f>N1858*General!$B$14/(N1858+O1858)+O1858*100/(N1858+O1858)</f>
        <v>55.271798616888077</v>
      </c>
      <c r="G1858" s="5">
        <f>N1858*General!$B$15/(N1858+O1858)</f>
        <v>2.2590000698541373E-2</v>
      </c>
      <c r="H1858" s="5">
        <f>(N1858+O1858)*(1/General!$B$20)*((F1858/100)-E1858*(C1858/100))*1000/B1858</f>
        <v>504.22237885751002</v>
      </c>
      <c r="I1858" s="5">
        <f>(N1858+O1858)*(1/General!$B$20)*((D1858/100)*E1858-(G1858/100))*1000/B1858</f>
        <v>309.77492215042668</v>
      </c>
      <c r="J1858" s="5">
        <f t="shared" si="29"/>
        <v>0.61436170852299088</v>
      </c>
      <c r="K1858" s="5">
        <f>MAX(Online_RAW!$L$2-Online_RAW!L1858,0)</f>
        <v>0</v>
      </c>
      <c r="L1858" s="5">
        <f>0.0039*(Online_RAW!M1858)</f>
        <v>130.29509999999999</v>
      </c>
      <c r="M1858" s="10">
        <f>Online_RAW!$N$2-Online_RAW!N1858</f>
        <v>562.75897008546963</v>
      </c>
      <c r="N1858" s="5">
        <f>Online_RAW!C1858*60</f>
        <v>101.636285714286</v>
      </c>
      <c r="O1858" s="5">
        <f>MAX(0, Online_RAW!D1858*60)</f>
        <v>78.330571428571204</v>
      </c>
      <c r="P1858" s="5">
        <f>_xlfn.IFNA(VLOOKUP(A1858,Sampling!$D$7:$E$14,2,FALSE),0)</f>
        <v>0</v>
      </c>
      <c r="Q1858">
        <f>_xlfn.IFNA(VLOOKUP(A1858,Refill!$D$6:$G$8,2,FALSE),0)</f>
        <v>0</v>
      </c>
    </row>
    <row r="1859" spans="1:17" x14ac:dyDescent="0.25">
      <c r="A1859" s="5">
        <f>ROUND((Online_RAW!B1859-General!$B$10)*24,3)</f>
        <v>30.95</v>
      </c>
      <c r="B1859" s="5">
        <f>General!$B$12+Online_ANA!K1859/1000+Online_ANA!L1859/1000+Online_ANA!M1859/1000/General!$B$22-SUM($P$2:P1859)/1000/General!$B$24+SUM($Q$2:Q1859)/1000/General!$B$24</f>
        <v>1.6028456599153116</v>
      </c>
      <c r="C1859" s="5">
        <f>Online_RAW!K1859</f>
        <v>46.7633333333333</v>
      </c>
      <c r="D1859" s="5">
        <f>Online_RAW!J1859</f>
        <v>6.4133333333333304</v>
      </c>
      <c r="E1859" s="5">
        <f>(1-F1859/100-G1859/100)/(1-C1859/100-D1859/100-General!$B$17/100)</f>
        <v>0.9701276557326034</v>
      </c>
      <c r="F1859" s="5">
        <f>N1859*General!$B$14/(N1859+O1859)+O1859*100/(N1859+O1859)</f>
        <v>54.972414969301141</v>
      </c>
      <c r="G1859" s="5">
        <f>N1859*General!$B$15/(N1859+O1859)</f>
        <v>2.2741204560959023E-2</v>
      </c>
      <c r="H1859" s="5">
        <f>(N1859+O1859)*(1/General!$B$20)*((F1859/100)-E1859*(C1859/100))*1000/B1859</f>
        <v>478.88395260476852</v>
      </c>
      <c r="I1859" s="5">
        <f>(N1859+O1859)*(1/General!$B$20)*((D1859/100)*E1859-(G1859/100))*1000/B1859</f>
        <v>309.03634084120233</v>
      </c>
      <c r="J1859" s="5">
        <f t="shared" si="29"/>
        <v>0.64532615712069086</v>
      </c>
      <c r="K1859" s="5">
        <f>MAX(Online_RAW!$L$2-Online_RAW!L1859,0)</f>
        <v>0</v>
      </c>
      <c r="L1859" s="5">
        <f>0.0039*(Online_RAW!M1859)</f>
        <v>130.36529999999999</v>
      </c>
      <c r="M1859" s="10">
        <f>Online_RAW!$N$2-Online_RAW!N1859</f>
        <v>564.05359230768954</v>
      </c>
      <c r="N1859" s="5">
        <f>Online_RAW!C1859*60</f>
        <v>101.8243636363638</v>
      </c>
      <c r="O1859" s="5">
        <f>MAX(0, Online_RAW!D1859*60)</f>
        <v>77.276727272727001</v>
      </c>
      <c r="P1859" s="5">
        <f>_xlfn.IFNA(VLOOKUP(A1859,Sampling!$D$7:$E$14,2,FALSE),0)</f>
        <v>0</v>
      </c>
      <c r="Q1859">
        <f>_xlfn.IFNA(VLOOKUP(A1859,Refill!$D$6:$G$8,2,FALSE),0)</f>
        <v>0</v>
      </c>
    </row>
    <row r="1860" spans="1:17" x14ac:dyDescent="0.25">
      <c r="A1860" s="5">
        <f>ROUND((Online_RAW!B1860-General!$B$10)*24,3)</f>
        <v>30.966999999999999</v>
      </c>
      <c r="B1860" s="5">
        <f>General!$B$12+Online_ANA!K1860/1000+Online_ANA!L1860/1000+Online_ANA!M1860/1000/General!$B$22-SUM($P$2:P1860)/1000/General!$B$24+SUM($Q$2:Q1860)/1000/General!$B$24</f>
        <v>1.6041400877877434</v>
      </c>
      <c r="C1860" s="5">
        <f>Online_RAW!K1860</f>
        <v>46.616666666666703</v>
      </c>
      <c r="D1860" s="5">
        <f>Online_RAW!J1860</f>
        <v>6.4050000000000002</v>
      </c>
      <c r="E1860" s="5">
        <f>(1-F1860/100-G1860/100)/(1-C1860/100-D1860/100-General!$B$17/100)</f>
        <v>0.96494499978878434</v>
      </c>
      <c r="F1860" s="5">
        <f>N1860*General!$B$14/(N1860+O1860)+O1860*100/(N1860+O1860)</f>
        <v>55.063321137989476</v>
      </c>
      <c r="G1860" s="5">
        <f>N1860*General!$B$15/(N1860+O1860)</f>
        <v>2.2695292354550773E-2</v>
      </c>
      <c r="H1860" s="5">
        <f>(N1860+O1860)*(1/General!$B$20)*((F1860/100)-E1860*(C1860/100))*1000/B1860</f>
        <v>504.10845226827627</v>
      </c>
      <c r="I1860" s="5">
        <f>(N1860+O1860)*(1/General!$B$20)*((D1860/100)*E1860-(G1860/100))*1000/B1860</f>
        <v>307.93063221386143</v>
      </c>
      <c r="J1860" s="5">
        <f t="shared" si="29"/>
        <v>0.61084203374948975</v>
      </c>
      <c r="K1860" s="5">
        <f>MAX(Online_RAW!$L$2-Online_RAW!L1860,0)</f>
        <v>0</v>
      </c>
      <c r="L1860" s="5">
        <f>0.0039*(Online_RAW!M1860)</f>
        <v>130.52390000000014</v>
      </c>
      <c r="M1860" s="10">
        <f>Online_RAW!$N$2-Online_RAW!N1860</f>
        <v>565.29164468864019</v>
      </c>
      <c r="N1860" s="5">
        <f>Online_RAW!C1860*60</f>
        <v>102.0155454545454</v>
      </c>
      <c r="O1860" s="5">
        <f>MAX(0, Online_RAW!D1860*60)</f>
        <v>77.784818181818409</v>
      </c>
      <c r="P1860" s="5">
        <f>_xlfn.IFNA(VLOOKUP(A1860,Sampling!$D$7:$E$14,2,FALSE),0)</f>
        <v>0</v>
      </c>
      <c r="Q1860">
        <f>_xlfn.IFNA(VLOOKUP(A1860,Refill!$D$6:$G$8,2,FALSE),0)</f>
        <v>0</v>
      </c>
    </row>
    <row r="1861" spans="1:17" x14ac:dyDescent="0.25">
      <c r="A1861" s="5">
        <f>ROUND((Online_RAW!B1861-General!$B$10)*24,3)</f>
        <v>30.983000000000001</v>
      </c>
      <c r="B1861" s="5">
        <f>General!$B$12+Online_ANA!K1861/1000+Online_ANA!L1861/1000+Online_ANA!M1861/1000/General!$B$22-SUM($P$2:P1861)/1000/General!$B$24+SUM($Q$2:Q1861)/1000/General!$B$24</f>
        <v>1.6054894950946232</v>
      </c>
      <c r="C1861" s="5">
        <f>Online_RAW!K1861</f>
        <v>46.478333333333303</v>
      </c>
      <c r="D1861" s="5">
        <f>Online_RAW!J1861</f>
        <v>6.3949999999999996</v>
      </c>
      <c r="E1861" s="5">
        <f>(1-F1861/100-G1861/100)/(1-C1861/100-D1861/100-General!$B$17/100)</f>
        <v>0.9582161075182779</v>
      </c>
      <c r="F1861" s="5">
        <f>N1861*General!$B$14/(N1861+O1861)+O1861*100/(N1861+O1861)</f>
        <v>55.234472793060576</v>
      </c>
      <c r="G1861" s="5">
        <f>N1861*General!$B$15/(N1861+O1861)</f>
        <v>2.2608852124716885E-2</v>
      </c>
      <c r="H1861" s="5">
        <f>(N1861+O1861)*(1/General!$B$20)*((F1861/100)-E1861*(C1861/100))*1000/B1861</f>
        <v>535.99917258965547</v>
      </c>
      <c r="I1861" s="5">
        <f>(N1861+O1861)*(1/General!$B$20)*((D1861/100)*E1861-(G1861/100))*1000/B1861</f>
        <v>305.88114490982571</v>
      </c>
      <c r="J1861" s="5">
        <f t="shared" si="29"/>
        <v>0.57067465875362267</v>
      </c>
      <c r="K1861" s="5">
        <f>MAX(Online_RAW!$L$2-Online_RAW!L1861,0)</f>
        <v>0</v>
      </c>
      <c r="L1861" s="5">
        <f>0.0039*(Online_RAW!M1861)</f>
        <v>130.66092</v>
      </c>
      <c r="M1861" s="10">
        <f>Online_RAW!$N$2-Online_RAW!N1861</f>
        <v>566.61314685313937</v>
      </c>
      <c r="N1861" s="5">
        <f>Online_RAW!C1861*60</f>
        <v>101.9059090909092</v>
      </c>
      <c r="O1861" s="5">
        <f>MAX(0, Online_RAW!D1861*60)</f>
        <v>78.387913043478008</v>
      </c>
      <c r="P1861" s="5">
        <f>_xlfn.IFNA(VLOOKUP(A1861,Sampling!$D$7:$E$14,2,FALSE),0)</f>
        <v>0</v>
      </c>
      <c r="Q1861">
        <f>_xlfn.IFNA(VLOOKUP(A1861,Refill!$D$6:$G$8,2,FALSE),0)</f>
        <v>0</v>
      </c>
    </row>
    <row r="1862" spans="1:17" x14ac:dyDescent="0.25">
      <c r="A1862" s="5">
        <f>ROUND((Online_RAW!B1862-General!$B$10)*24,3)</f>
        <v>31</v>
      </c>
      <c r="B1862" s="5">
        <f>General!$B$12+Online_ANA!K1862/1000+Online_ANA!L1862/1000+Online_ANA!M1862/1000/General!$B$22-SUM($P$2:P1862)/1000/General!$B$24+SUM($Q$2:Q1862)/1000/General!$B$24</f>
        <v>1.6068345671892297</v>
      </c>
      <c r="C1862" s="5">
        <f>Online_RAW!K1862</f>
        <v>46.51</v>
      </c>
      <c r="D1862" s="5">
        <f>Online_RAW!J1862</f>
        <v>6.415</v>
      </c>
      <c r="E1862" s="5">
        <f>(1-F1862/100-G1862/100)/(1-C1862/100-D1862/100-General!$B$17/100)</f>
        <v>0.96062805592986311</v>
      </c>
      <c r="F1862" s="5">
        <f>N1862*General!$B$14/(N1862+O1862)+O1862*100/(N1862+O1862)</f>
        <v>55.171449955615358</v>
      </c>
      <c r="G1862" s="5">
        <f>N1862*General!$B$15/(N1862+O1862)</f>
        <v>2.2640681840598306E-2</v>
      </c>
      <c r="H1862" s="5">
        <f>(N1862+O1862)*(1/General!$B$20)*((F1862/100)-E1862*(C1862/100))*1000/B1862</f>
        <v>523.97013341278466</v>
      </c>
      <c r="I1862" s="5">
        <f>(N1862+O1862)*(1/General!$B$20)*((D1862/100)*E1862-(G1862/100))*1000/B1862</f>
        <v>306.60214940140293</v>
      </c>
      <c r="J1862" s="5">
        <f t="shared" si="29"/>
        <v>0.58515195781180374</v>
      </c>
      <c r="K1862" s="5">
        <f>MAX(Online_RAW!$L$2-Online_RAW!L1862,0)</f>
        <v>0</v>
      </c>
      <c r="L1862" s="5">
        <f>0.0039*(Online_RAW!M1862)</f>
        <v>130.80404999999999</v>
      </c>
      <c r="M1862" s="10">
        <f>Online_RAW!$N$2-Online_RAW!N1862</f>
        <v>567.9232637362602</v>
      </c>
      <c r="N1862" s="5">
        <f>Online_RAW!C1862*60</f>
        <v>101.79860869565219</v>
      </c>
      <c r="O1862" s="5">
        <f>MAX(0, Online_RAW!D1862*60)</f>
        <v>78.052173913043404</v>
      </c>
      <c r="P1862" s="5">
        <f>_xlfn.IFNA(VLOOKUP(A1862,Sampling!$D$7:$E$14,2,FALSE),0)</f>
        <v>0</v>
      </c>
      <c r="Q1862">
        <f>_xlfn.IFNA(VLOOKUP(A1862,Refill!$D$6:$G$8,2,FALSE),0)</f>
        <v>0</v>
      </c>
    </row>
    <row r="1863" spans="1:17" x14ac:dyDescent="0.25">
      <c r="A1863" s="5">
        <f>ROUND((Online_RAW!B1863-General!$B$10)*24,3)</f>
        <v>31.016999999999999</v>
      </c>
      <c r="B1863" s="5">
        <f>General!$B$12+Online_ANA!K1863/1000+Online_ANA!L1863/1000+Online_ANA!M1863/1000/General!$B$22-SUM($P$2:P1863)/1000/General!$B$24+SUM($Q$2:Q1863)/1000/General!$B$24</f>
        <v>1.6082639929428346</v>
      </c>
      <c r="C1863" s="5">
        <f>Online_RAW!K1863</f>
        <v>46.555</v>
      </c>
      <c r="D1863" s="5">
        <f>Online_RAW!J1863</f>
        <v>6.4139999999999997</v>
      </c>
      <c r="E1863" s="5">
        <f>(1-F1863/100-G1863/100)/(1-C1863/100-D1863/100-General!$B$17/100)</f>
        <v>0.95986562716516521</v>
      </c>
      <c r="F1863" s="5">
        <f>N1863*General!$B$14/(N1863+O1863)+O1863*100/(N1863+O1863)</f>
        <v>55.249284790769941</v>
      </c>
      <c r="G1863" s="5">
        <f>N1863*General!$B$15/(N1863+O1863)</f>
        <v>2.2601371317792957E-2</v>
      </c>
      <c r="H1863" s="5">
        <f>(N1863+O1863)*(1/General!$B$20)*((F1863/100)-E1863*(C1863/100))*1000/B1863</f>
        <v>525.99993744808785</v>
      </c>
      <c r="I1863" s="5">
        <f>(N1863+O1863)*(1/General!$B$20)*((D1863/100)*E1863-(G1863/100))*1000/B1863</f>
        <v>305.45779168149198</v>
      </c>
      <c r="J1863" s="5">
        <f t="shared" si="29"/>
        <v>0.58071830419492843</v>
      </c>
      <c r="K1863" s="5">
        <f>MAX(Online_RAW!$L$2-Online_RAW!L1863,0)</f>
        <v>0</v>
      </c>
      <c r="L1863" s="5">
        <f>0.0039*(Online_RAW!M1863)</f>
        <v>131.07900000000001</v>
      </c>
      <c r="M1863" s="10">
        <f>Online_RAW!$N$2-Online_RAW!N1863</f>
        <v>569.1816423076898</v>
      </c>
      <c r="N1863" s="5">
        <f>Online_RAW!C1863*60</f>
        <v>101.4286363636362</v>
      </c>
      <c r="O1863" s="5">
        <f>MAX(0, Online_RAW!D1863*60)</f>
        <v>78.0801818181816</v>
      </c>
      <c r="P1863" s="5">
        <f>_xlfn.IFNA(VLOOKUP(A1863,Sampling!$D$7:$E$14,2,FALSE),0)</f>
        <v>0</v>
      </c>
      <c r="Q1863">
        <f>_xlfn.IFNA(VLOOKUP(A1863,Refill!$D$6:$G$8,2,FALSE),0)</f>
        <v>0</v>
      </c>
    </row>
    <row r="1864" spans="1:17" x14ac:dyDescent="0.25">
      <c r="A1864" s="5">
        <f>ROUND((Online_RAW!B1864-General!$B$10)*24,3)</f>
        <v>31.033000000000001</v>
      </c>
      <c r="B1864" s="5">
        <f>General!$B$12+Online_ANA!K1864/1000+Online_ANA!L1864/1000+Online_ANA!M1864/1000/General!$B$22-SUM($P$2:P1864)/1000/General!$B$24+SUM($Q$2:Q1864)/1000/General!$B$24</f>
        <v>1.6094393555465962</v>
      </c>
      <c r="C1864" s="5">
        <f>Online_RAW!K1864</f>
        <v>46.57</v>
      </c>
      <c r="D1864" s="5">
        <f>Online_RAW!J1864</f>
        <v>6.3883333333333301</v>
      </c>
      <c r="E1864" s="5">
        <f>(1-F1864/100-G1864/100)/(1-C1864/100-D1864/100-General!$B$17/100)</f>
        <v>0.96228167103360573</v>
      </c>
      <c r="F1864" s="5">
        <f>N1864*General!$B$14/(N1864+O1864)+O1864*100/(N1864+O1864)</f>
        <v>55.126374821623877</v>
      </c>
      <c r="G1864" s="5">
        <f>N1864*General!$B$15/(N1864+O1864)</f>
        <v>2.2663447059785919E-2</v>
      </c>
      <c r="H1864" s="5">
        <f>(N1864+O1864)*(1/General!$B$20)*((F1864/100)-E1864*(C1864/100))*1000/B1864</f>
        <v>514.68360148820148</v>
      </c>
      <c r="I1864" s="5">
        <f>(N1864+O1864)*(1/General!$B$20)*((D1864/100)*E1864-(G1864/100))*1000/B1864</f>
        <v>305.66415212483685</v>
      </c>
      <c r="J1864" s="5">
        <f t="shared" si="29"/>
        <v>0.59388748979181116</v>
      </c>
      <c r="K1864" s="5">
        <f>MAX(Online_RAW!$L$2-Online_RAW!L1864,0)</f>
        <v>0</v>
      </c>
      <c r="L1864" s="5">
        <f>0.0039*(Online_RAW!M1864)</f>
        <v>131.07900000000001</v>
      </c>
      <c r="M1864" s="10">
        <f>Online_RAW!$N$2-Online_RAW!N1864</f>
        <v>570.46278754578998</v>
      </c>
      <c r="N1864" s="5">
        <f>Online_RAW!C1864*60</f>
        <v>102.00436363636381</v>
      </c>
      <c r="O1864" s="5">
        <f>MAX(0, Online_RAW!D1864*60)</f>
        <v>78.02890909090921</v>
      </c>
      <c r="P1864" s="5">
        <f>_xlfn.IFNA(VLOOKUP(A1864,Sampling!$D$7:$E$14,2,FALSE),0)</f>
        <v>0</v>
      </c>
      <c r="Q1864">
        <f>_xlfn.IFNA(VLOOKUP(A1864,Refill!$D$6:$G$8,2,FALSE),0)</f>
        <v>0</v>
      </c>
    </row>
    <row r="1865" spans="1:17" x14ac:dyDescent="0.25">
      <c r="A1865" s="5">
        <f>ROUND((Online_RAW!B1865-General!$B$10)*24,3)</f>
        <v>31.05</v>
      </c>
      <c r="B1865" s="5">
        <f>General!$B$12+Online_ANA!K1865/1000+Online_ANA!L1865/1000+Online_ANA!M1865/1000/General!$B$22-SUM($P$2:P1865)/1000/General!$B$24+SUM($Q$2:Q1865)/1000/General!$B$24</f>
        <v>1.6108957888560917</v>
      </c>
      <c r="C1865" s="5">
        <f>Online_RAW!K1865</f>
        <v>46.555999999999997</v>
      </c>
      <c r="D1865" s="5">
        <f>Online_RAW!J1865</f>
        <v>6.3639999999999999</v>
      </c>
      <c r="E1865" s="5">
        <f>(1-F1865/100-G1865/100)/(1-C1865/100-D1865/100-General!$B$17/100)</f>
        <v>0.96230589408478184</v>
      </c>
      <c r="F1865" s="5">
        <f>N1865*General!$B$14/(N1865+O1865)+O1865*100/(N1865+O1865)</f>
        <v>55.088338207034724</v>
      </c>
      <c r="G1865" s="5">
        <f>N1865*General!$B$15/(N1865+O1865)</f>
        <v>2.2682657471194589E-2</v>
      </c>
      <c r="H1865" s="5">
        <f>(N1865+O1865)*(1/General!$B$20)*((F1865/100)-E1865*(C1865/100))*1000/B1865</f>
        <v>511.51756443203408</v>
      </c>
      <c r="I1865" s="5">
        <f>(N1865+O1865)*(1/General!$B$20)*((D1865/100)*E1865-(G1865/100))*1000/B1865</f>
        <v>303.38499084256523</v>
      </c>
      <c r="J1865" s="5">
        <f t="shared" si="29"/>
        <v>0.59310767007469267</v>
      </c>
      <c r="K1865" s="5">
        <f>MAX(Online_RAW!$L$2-Online_RAW!L1865,0)</f>
        <v>0</v>
      </c>
      <c r="L1865" s="5">
        <f>0.0039*(Online_RAW!M1865)</f>
        <v>131.35070000000013</v>
      </c>
      <c r="M1865" s="10">
        <f>Online_RAW!$N$2-Online_RAW!N1865</f>
        <v>571.7541468531399</v>
      </c>
      <c r="N1865" s="5">
        <f>Online_RAW!C1865*60</f>
        <v>101.80827272727299</v>
      </c>
      <c r="O1865" s="5">
        <f>MAX(0, Online_RAW!D1865*60)</f>
        <v>77.72672727272699</v>
      </c>
      <c r="P1865" s="5">
        <f>_xlfn.IFNA(VLOOKUP(A1865,Sampling!$D$7:$E$14,2,FALSE),0)</f>
        <v>0</v>
      </c>
      <c r="Q1865">
        <f>_xlfn.IFNA(VLOOKUP(A1865,Refill!$D$6:$G$8,2,FALSE),0)</f>
        <v>0</v>
      </c>
    </row>
    <row r="1866" spans="1:17" x14ac:dyDescent="0.25">
      <c r="A1866" s="5">
        <f>ROUND((Online_RAW!B1866-General!$B$10)*24,3)</f>
        <v>31.067</v>
      </c>
      <c r="B1866" s="5">
        <f>General!$B$12+Online_ANA!K1866/1000+Online_ANA!L1866/1000+Online_ANA!M1866/1000/General!$B$22-SUM($P$2:P1866)/1000/General!$B$24+SUM($Q$2:Q1866)/1000/General!$B$24</f>
        <v>1.6120885328093943</v>
      </c>
      <c r="C1866" s="5">
        <f>Online_RAW!K1866</f>
        <v>46.473999999999997</v>
      </c>
      <c r="D1866" s="5">
        <f>Online_RAW!J1866</f>
        <v>6.3916666666666702</v>
      </c>
      <c r="E1866" s="5">
        <f>(1-F1866/100-G1866/100)/(1-C1866/100-D1866/100-General!$B$17/100)</f>
        <v>0.95920381884039296</v>
      </c>
      <c r="F1866" s="5">
        <f>N1866*General!$B$14/(N1866+O1866)+O1866*100/(N1866+O1866)</f>
        <v>55.180971709217829</v>
      </c>
      <c r="G1866" s="5">
        <f>N1866*General!$B$15/(N1866+O1866)</f>
        <v>2.2635872874132403E-2</v>
      </c>
      <c r="H1866" s="5">
        <f>(N1866+O1866)*(1/General!$B$20)*((F1866/100)-E1866*(C1866/100))*1000/B1866</f>
        <v>528.0645916589832</v>
      </c>
      <c r="I1866" s="5">
        <f>(N1866+O1866)*(1/General!$B$20)*((D1866/100)*E1866-(G1866/100))*1000/B1866</f>
        <v>304.2142885390931</v>
      </c>
      <c r="J1866" s="5">
        <f t="shared" si="29"/>
        <v>0.57609295026459661</v>
      </c>
      <c r="K1866" s="5">
        <f>MAX(Online_RAW!$L$2-Online_RAW!L1866,0)</f>
        <v>0</v>
      </c>
      <c r="L1866" s="5">
        <f>0.0039*(Online_RAW!M1866)</f>
        <v>131.35070000000013</v>
      </c>
      <c r="M1866" s="10">
        <f>Online_RAW!$N$2-Online_RAW!N1866</f>
        <v>573.05423776223961</v>
      </c>
      <c r="N1866" s="5">
        <f>Online_RAW!C1866*60</f>
        <v>101.83721739130441</v>
      </c>
      <c r="O1866" s="5">
        <f>MAX(0, Online_RAW!D1866*60)</f>
        <v>78.12</v>
      </c>
      <c r="P1866" s="5">
        <f>_xlfn.IFNA(VLOOKUP(A1866,Sampling!$D$7:$E$14,2,FALSE),0)</f>
        <v>0</v>
      </c>
      <c r="Q1866">
        <f>_xlfn.IFNA(VLOOKUP(A1866,Refill!$D$6:$G$8,2,FALSE),0)</f>
        <v>0</v>
      </c>
    </row>
    <row r="1867" spans="1:17" x14ac:dyDescent="0.25">
      <c r="A1867" s="5">
        <f>ROUND((Online_RAW!B1867-General!$B$10)*24,3)</f>
        <v>31.082999999999998</v>
      </c>
      <c r="B1867" s="5">
        <f>General!$B$12+Online_ANA!K1867/1000+Online_ANA!L1867/1000+Online_ANA!M1867/1000/General!$B$22-SUM($P$2:P1867)/1000/General!$B$24+SUM($Q$2:Q1867)/1000/General!$B$24</f>
        <v>1.6135398138908443</v>
      </c>
      <c r="C1867" s="5">
        <f>Online_RAW!K1867</f>
        <v>46.486249999999998</v>
      </c>
      <c r="D1867" s="5">
        <f>Online_RAW!J1867</f>
        <v>6.4</v>
      </c>
      <c r="E1867" s="5">
        <f>(1-F1867/100-G1867/100)/(1-C1867/100-D1867/100-General!$B$17/100)</f>
        <v>0.95567942858614907</v>
      </c>
      <c r="F1867" s="5">
        <f>N1867*General!$B$14/(N1867+O1867)+O1867*100/(N1867+O1867)</f>
        <v>55.365330696543843</v>
      </c>
      <c r="G1867" s="5">
        <f>N1867*General!$B$15/(N1867+O1867)</f>
        <v>2.2542762274472807E-2</v>
      </c>
      <c r="H1867" s="5">
        <f>(N1867+O1867)*(1/General!$B$20)*((F1867/100)-E1867*(C1867/100))*1000/B1867</f>
        <v>545.69616714774577</v>
      </c>
      <c r="I1867" s="5">
        <f>(N1867+O1867)*(1/General!$B$20)*((D1867/100)*E1867-(G1867/100))*1000/B1867</f>
        <v>303.98130418834347</v>
      </c>
      <c r="J1867" s="5">
        <f t="shared" si="29"/>
        <v>0.55705229849276428</v>
      </c>
      <c r="K1867" s="5">
        <f>MAX(Online_RAW!$L$2-Online_RAW!L1867,0)</f>
        <v>0</v>
      </c>
      <c r="L1867" s="5">
        <f>0.0039*(Online_RAW!M1867)</f>
        <v>131.61134999999999</v>
      </c>
      <c r="M1867" s="10">
        <f>Online_RAW!$N$2-Online_RAW!N1867</f>
        <v>574.35202564102019</v>
      </c>
      <c r="N1867" s="5">
        <f>Online_RAW!C1867*60</f>
        <v>101.672727272727</v>
      </c>
      <c r="O1867" s="5">
        <f>MAX(0, Online_RAW!D1867*60)</f>
        <v>78.735913043478007</v>
      </c>
      <c r="P1867" s="5">
        <f>_xlfn.IFNA(VLOOKUP(A1867,Sampling!$D$7:$E$14,2,FALSE),0)</f>
        <v>0</v>
      </c>
      <c r="Q1867">
        <f>_xlfn.IFNA(VLOOKUP(A1867,Refill!$D$6:$G$8,2,FALSE),0)</f>
        <v>0</v>
      </c>
    </row>
    <row r="1868" spans="1:17" x14ac:dyDescent="0.25">
      <c r="A1868" s="5">
        <f>ROUND((Online_RAW!B1868-General!$B$10)*24,3)</f>
        <v>31.1</v>
      </c>
      <c r="B1868" s="5">
        <f>General!$B$12+Online_ANA!K1868/1000+Online_ANA!L1868/1000+Online_ANA!M1868/1000/General!$B$22-SUM($P$2:P1868)/1000/General!$B$24+SUM($Q$2:Q1868)/1000/General!$B$24</f>
        <v>1.6149594227593482</v>
      </c>
      <c r="C1868" s="5">
        <f>Online_RAW!K1868</f>
        <v>46.564</v>
      </c>
      <c r="D1868" s="5">
        <f>Online_RAW!J1868</f>
        <v>6.42</v>
      </c>
      <c r="E1868" s="5">
        <f>(1-F1868/100-G1868/100)/(1-C1868/100-D1868/100-General!$B$17/100)</f>
        <v>0.96184690509642279</v>
      </c>
      <c r="F1868" s="5">
        <f>N1868*General!$B$14/(N1868+O1868)+O1868*100/(N1868+O1868)</f>
        <v>55.171348934137917</v>
      </c>
      <c r="G1868" s="5">
        <f>N1868*General!$B$15/(N1868+O1868)</f>
        <v>2.2640732861546508E-2</v>
      </c>
      <c r="H1868" s="5">
        <f>(N1868+O1868)*(1/General!$B$20)*((F1868/100)-E1868*(C1868/100))*1000/B1868</f>
        <v>517.10066322753414</v>
      </c>
      <c r="I1868" s="5">
        <f>(N1868+O1868)*(1/General!$B$20)*((D1868/100)*E1868-(G1868/100))*1000/B1868</f>
        <v>306.37964971566174</v>
      </c>
      <c r="J1868" s="5">
        <f t="shared" si="29"/>
        <v>0.59249517841142052</v>
      </c>
      <c r="K1868" s="5">
        <f>MAX(Online_RAW!$L$2-Online_RAW!L1868,0)</f>
        <v>0</v>
      </c>
      <c r="L1868" s="5">
        <f>0.0039*(Online_RAW!M1868)</f>
        <v>131.83365000000001</v>
      </c>
      <c r="M1868" s="10">
        <f>Online_RAW!$N$2-Online_RAW!N1868</f>
        <v>575.65709230768971</v>
      </c>
      <c r="N1868" s="5">
        <f>Online_RAW!C1868*60</f>
        <v>102.02947826086981</v>
      </c>
      <c r="O1868" s="5">
        <f>MAX(0, Online_RAW!D1868*60)</f>
        <v>78.228782608695596</v>
      </c>
      <c r="P1868" s="5">
        <f>_xlfn.IFNA(VLOOKUP(A1868,Sampling!$D$7:$E$14,2,FALSE),0)</f>
        <v>0</v>
      </c>
      <c r="Q1868">
        <f>_xlfn.IFNA(VLOOKUP(A1868,Refill!$D$6:$G$8,2,FALSE),0)</f>
        <v>0</v>
      </c>
    </row>
    <row r="1869" spans="1:17" x14ac:dyDescent="0.25">
      <c r="A1869" s="5">
        <f>ROUND((Online_RAW!B1869-General!$B$10)*24,3)</f>
        <v>31.117000000000001</v>
      </c>
      <c r="B1869" s="5">
        <f>General!$B$12+Online_ANA!K1869/1000+Online_ANA!L1869/1000+Online_ANA!M1869/1000/General!$B$22-SUM($P$2:P1869)/1000/General!$B$24+SUM($Q$2:Q1869)/1000/General!$B$24</f>
        <v>1.6161502837685227</v>
      </c>
      <c r="C1869" s="5">
        <f>Online_RAW!K1869</f>
        <v>46.501249999999999</v>
      </c>
      <c r="D1869" s="5">
        <f>Online_RAW!J1869</f>
        <v>6.42</v>
      </c>
      <c r="E1869" s="5">
        <f>(1-F1869/100-G1869/100)/(1-C1869/100-D1869/100-General!$B$17/100)</f>
        <v>0.95798539471068012</v>
      </c>
      <c r="F1869" s="5">
        <f>N1869*General!$B$14/(N1869+O1869)+O1869*100/(N1869+O1869)</f>
        <v>55.291177796703472</v>
      </c>
      <c r="G1869" s="5">
        <f>N1869*General!$B$15/(N1869+O1869)</f>
        <v>2.2580213233988143E-2</v>
      </c>
      <c r="H1869" s="5">
        <f>(N1869+O1869)*(1/General!$B$20)*((F1869/100)-E1869*(C1869/100))*1000/B1869</f>
        <v>532.81436827525636</v>
      </c>
      <c r="I1869" s="5">
        <f>(N1869+O1869)*(1/General!$B$20)*((D1869/100)*E1869-(G1869/100))*1000/B1869</f>
        <v>303.89265110685568</v>
      </c>
      <c r="J1869" s="5">
        <f t="shared" si="29"/>
        <v>0.57035370891098458</v>
      </c>
      <c r="K1869" s="5">
        <f>MAX(Online_RAW!$L$2-Online_RAW!L1869,0)</f>
        <v>0</v>
      </c>
      <c r="L1869" s="5">
        <f>0.0039*(Online_RAW!M1869)</f>
        <v>131.88630000000001</v>
      </c>
      <c r="M1869" s="10">
        <f>Online_RAW!$N$2-Online_RAW!N1869</f>
        <v>576.89774230768944</v>
      </c>
      <c r="N1869" s="5">
        <f>Online_RAW!C1869*60</f>
        <v>101.41281818181839</v>
      </c>
      <c r="O1869" s="5">
        <f>MAX(0, Online_RAW!D1869*60)</f>
        <v>78.236181818181592</v>
      </c>
      <c r="P1869" s="5">
        <f>_xlfn.IFNA(VLOOKUP(A1869,Sampling!$D$7:$E$14,2,FALSE),0)</f>
        <v>0</v>
      </c>
      <c r="Q1869">
        <f>_xlfn.IFNA(VLOOKUP(A1869,Refill!$D$6:$G$8,2,FALSE),0)</f>
        <v>0</v>
      </c>
    </row>
    <row r="1870" spans="1:17" x14ac:dyDescent="0.25">
      <c r="A1870" s="5">
        <f>ROUND((Online_RAW!B1870-General!$B$10)*24,3)</f>
        <v>31.132999999999999</v>
      </c>
      <c r="B1870" s="5">
        <f>General!$B$12+Online_ANA!K1870/1000+Online_ANA!L1870/1000+Online_ANA!M1870/1000/General!$B$22-SUM($P$2:P1870)/1000/General!$B$24+SUM($Q$2:Q1870)/1000/General!$B$24</f>
        <v>1.6174680176300731</v>
      </c>
      <c r="C1870" s="5">
        <f>Online_RAW!K1870</f>
        <v>46.557499999999997</v>
      </c>
      <c r="D1870" s="5">
        <f>Online_RAW!J1870</f>
        <v>6.45</v>
      </c>
      <c r="E1870" s="5">
        <f>(1-F1870/100-G1870/100)/(1-C1870/100-D1870/100-General!$B$17/100)</f>
        <v>0.95760987600008263</v>
      </c>
      <c r="F1870" s="5">
        <f>N1870*General!$B$14/(N1870+O1870)+O1870*100/(N1870+O1870)</f>
        <v>55.391338702263482</v>
      </c>
      <c r="G1870" s="5">
        <f>N1870*General!$B$15/(N1870+O1870)</f>
        <v>2.2529626918048749E-2</v>
      </c>
      <c r="H1870" s="5">
        <f>(N1870+O1870)*(1/General!$B$20)*((F1870/100)-E1870*(C1870/100))*1000/B1870</f>
        <v>537.10009639100019</v>
      </c>
      <c r="I1870" s="5">
        <f>(N1870+O1870)*(1/General!$B$20)*((D1870/100)*E1870-(G1870/100))*1000/B1870</f>
        <v>305.84024530748718</v>
      </c>
      <c r="J1870" s="5">
        <f t="shared" si="29"/>
        <v>0.56942876637437878</v>
      </c>
      <c r="K1870" s="5">
        <f>MAX(Online_RAW!$L$2-Online_RAW!L1870,0)</f>
        <v>0</v>
      </c>
      <c r="L1870" s="5">
        <f>0.0039*(Online_RAW!M1870)</f>
        <v>132.0384</v>
      </c>
      <c r="M1870" s="10">
        <f>Online_RAW!$N$2-Online_RAW!N1870</f>
        <v>578.16828321677986</v>
      </c>
      <c r="N1870" s="5">
        <f>Online_RAW!C1870*60</f>
        <v>101.48045454545459</v>
      </c>
      <c r="O1870" s="5">
        <f>MAX(0, Online_RAW!D1870*60)</f>
        <v>78.691999999999808</v>
      </c>
      <c r="P1870" s="5">
        <f>_xlfn.IFNA(VLOOKUP(A1870,Sampling!$D$7:$E$14,2,FALSE),0)</f>
        <v>0</v>
      </c>
      <c r="Q1870">
        <f>_xlfn.IFNA(VLOOKUP(A1870,Refill!$D$6:$G$8,2,FALSE),0)</f>
        <v>0</v>
      </c>
    </row>
    <row r="1871" spans="1:17" x14ac:dyDescent="0.25">
      <c r="A1871" s="5">
        <f>ROUND((Online_RAW!B1871-General!$B$10)*24,3)</f>
        <v>31.15</v>
      </c>
      <c r="B1871" s="5">
        <f>General!$B$12+Online_ANA!K1871/1000+Online_ANA!L1871/1000+Online_ANA!M1871/1000/General!$B$22-SUM($P$2:P1871)/1000/General!$B$24+SUM($Q$2:Q1871)/1000/General!$B$24</f>
        <v>1.6188219340340915</v>
      </c>
      <c r="C1871" s="5">
        <f>Online_RAW!K1871</f>
        <v>46.5528571428571</v>
      </c>
      <c r="D1871" s="5">
        <f>Online_RAW!J1871</f>
        <v>6.46</v>
      </c>
      <c r="E1871" s="5">
        <f>(1-F1871/100-G1871/100)/(1-C1871/100-D1871/100-General!$B$17/100)</f>
        <v>0.95409167590095534</v>
      </c>
      <c r="F1871" s="5">
        <f>N1871*General!$B$14/(N1871+O1871)+O1871*100/(N1871+O1871)</f>
        <v>55.560341982900731</v>
      </c>
      <c r="G1871" s="5">
        <f>N1871*General!$B$15/(N1871+O1871)</f>
        <v>2.2444271725807711E-2</v>
      </c>
      <c r="H1871" s="5">
        <f>(N1871+O1871)*(1/General!$B$20)*((F1871/100)-E1871*(C1871/100))*1000/B1871</f>
        <v>552.89434337480873</v>
      </c>
      <c r="I1871" s="5">
        <f>(N1871+O1871)*(1/General!$B$20)*((D1871/100)*E1871-(G1871/100))*1000/B1871</f>
        <v>304.65900336022617</v>
      </c>
      <c r="J1871" s="5">
        <f t="shared" si="29"/>
        <v>0.55102571949030943</v>
      </c>
      <c r="K1871" s="5">
        <f>MAX(Online_RAW!$L$2-Online_RAW!L1871,0)</f>
        <v>0</v>
      </c>
      <c r="L1871" s="5">
        <f>0.0039*(Online_RAW!M1871)</f>
        <v>132.21</v>
      </c>
      <c r="M1871" s="10">
        <f>Online_RAW!$N$2-Online_RAW!N1871</f>
        <v>579.45700809715981</v>
      </c>
      <c r="N1871" s="5">
        <f>Online_RAW!C1871*60</f>
        <v>101.004272727273</v>
      </c>
      <c r="O1871" s="5">
        <f>MAX(0, Online_RAW!D1871*60)</f>
        <v>79.004727272726996</v>
      </c>
      <c r="P1871" s="5">
        <f>_xlfn.IFNA(VLOOKUP(A1871,Sampling!$D$7:$E$14,2,FALSE),0)</f>
        <v>0</v>
      </c>
      <c r="Q1871">
        <f>_xlfn.IFNA(VLOOKUP(A1871,Refill!$D$6:$G$8,2,FALSE),0)</f>
        <v>0</v>
      </c>
    </row>
    <row r="1872" spans="1:17" x14ac:dyDescent="0.25">
      <c r="A1872" s="5">
        <f>ROUND((Online_RAW!B1872-General!$B$10)*24,3)</f>
        <v>31.167000000000002</v>
      </c>
      <c r="B1872" s="5">
        <f>General!$B$12+Online_ANA!K1872/1000+Online_ANA!L1872/1000+Online_ANA!M1872/1000/General!$B$22-SUM($P$2:P1872)/1000/General!$B$24+SUM($Q$2:Q1872)/1000/General!$B$24</f>
        <v>1.6201979163164766</v>
      </c>
      <c r="C1872" s="5">
        <f>Online_RAW!K1872</f>
        <v>46.677272727272701</v>
      </c>
      <c r="D1872" s="5">
        <f>Online_RAW!J1872</f>
        <v>6.46</v>
      </c>
      <c r="E1872" s="5">
        <f>(1-F1872/100-G1872/100)/(1-C1872/100-D1872/100-General!$B$17/100)</f>
        <v>0.96242340274676252</v>
      </c>
      <c r="F1872" s="5">
        <f>N1872*General!$B$14/(N1872+O1872)+O1872*100/(N1872+O1872)</f>
        <v>55.292067995661313</v>
      </c>
      <c r="G1872" s="5">
        <f>N1872*General!$B$15/(N1872+O1872)</f>
        <v>2.2579763638554896E-2</v>
      </c>
      <c r="H1872" s="5">
        <f>(N1872+O1872)*(1/General!$B$20)*((F1872/100)-E1872*(C1872/100))*1000/B1872</f>
        <v>512.96479087503599</v>
      </c>
      <c r="I1872" s="5">
        <f>(N1872+O1872)*(1/General!$B$20)*((D1872/100)*E1872-(G1872/100))*1000/B1872</f>
        <v>306.46362944807521</v>
      </c>
      <c r="J1872" s="5">
        <f t="shared" si="29"/>
        <v>0.59743599346321064</v>
      </c>
      <c r="K1872" s="5">
        <f>MAX(Online_RAW!$L$2-Online_RAW!L1872,0)</f>
        <v>0</v>
      </c>
      <c r="L1872" s="5">
        <f>0.0039*(Online_RAW!M1872)</f>
        <v>132.409875</v>
      </c>
      <c r="M1872" s="10">
        <f>Online_RAW!$N$2-Online_RAW!N1872</f>
        <v>580.73896503495962</v>
      </c>
      <c r="N1872" s="5">
        <f>Online_RAW!C1872*60</f>
        <v>101.41617391304339</v>
      </c>
      <c r="O1872" s="5">
        <f>MAX(0, Online_RAW!D1872*60)</f>
        <v>78.2423478260868</v>
      </c>
      <c r="P1872" s="5">
        <f>_xlfn.IFNA(VLOOKUP(A1872,Sampling!$D$7:$E$14,2,FALSE),0)</f>
        <v>0</v>
      </c>
      <c r="Q1872">
        <f>_xlfn.IFNA(VLOOKUP(A1872,Refill!$D$6:$G$8,2,FALSE),0)</f>
        <v>0</v>
      </c>
    </row>
    <row r="1873" spans="1:17" x14ac:dyDescent="0.25">
      <c r="A1873" s="5">
        <f>ROUND((Online_RAW!B1873-General!$B$10)*24,3)</f>
        <v>31.183</v>
      </c>
      <c r="B1873" s="5">
        <f>General!$B$12+Online_ANA!K1873/1000+Online_ANA!L1873/1000+Online_ANA!M1873/1000/General!$B$22-SUM($P$2:P1873)/1000/General!$B$24+SUM($Q$2:Q1873)/1000/General!$B$24</f>
        <v>1.6214964479887062</v>
      </c>
      <c r="C1873" s="5">
        <f>Online_RAW!K1873</f>
        <v>46.685000000000002</v>
      </c>
      <c r="D1873" s="5">
        <f>Online_RAW!J1873</f>
        <v>6.4866666666666699</v>
      </c>
      <c r="E1873" s="5">
        <f>(1-F1873/100-G1873/100)/(1-C1873/100-D1873/100-General!$B$17/100)</f>
        <v>0.96129617194637451</v>
      </c>
      <c r="F1873" s="5">
        <f>N1873*General!$B$14/(N1873+O1873)+O1873*100/(N1873+O1873)</f>
        <v>55.377511276586745</v>
      </c>
      <c r="G1873" s="5">
        <f>N1873*General!$B$15/(N1873+O1873)</f>
        <v>2.253661046637033E-2</v>
      </c>
      <c r="H1873" s="5">
        <f>(N1873+O1873)*(1/General!$B$20)*((F1873/100)-E1873*(C1873/100))*1000/B1873</f>
        <v>519.72012536106593</v>
      </c>
      <c r="I1873" s="5">
        <f>(N1873+O1873)*(1/General!$B$20)*((D1873/100)*E1873-(G1873/100))*1000/B1873</f>
        <v>307.54693724895776</v>
      </c>
      <c r="J1873" s="5">
        <f t="shared" si="29"/>
        <v>0.59175491238730693</v>
      </c>
      <c r="K1873" s="5">
        <f>MAX(Online_RAW!$L$2-Online_RAW!L1873,0)</f>
        <v>0</v>
      </c>
      <c r="L1873" s="5">
        <f>0.0039*(Online_RAW!M1873)</f>
        <v>132.5454</v>
      </c>
      <c r="M1873" s="10">
        <f>Online_RAW!$N$2-Online_RAW!N1873</f>
        <v>582.00664230768962</v>
      </c>
      <c r="N1873" s="5">
        <f>Online_RAW!C1873*60</f>
        <v>101.36057142857159</v>
      </c>
      <c r="O1873" s="5">
        <f>MAX(0, Online_RAW!D1873*60)</f>
        <v>78.543272727272992</v>
      </c>
      <c r="P1873" s="5">
        <f>_xlfn.IFNA(VLOOKUP(A1873,Sampling!$D$7:$E$14,2,FALSE),0)</f>
        <v>0</v>
      </c>
      <c r="Q1873">
        <f>_xlfn.IFNA(VLOOKUP(A1873,Refill!$D$6:$G$8,2,FALSE),0)</f>
        <v>0</v>
      </c>
    </row>
    <row r="1874" spans="1:17" x14ac:dyDescent="0.25">
      <c r="A1874" s="5">
        <f>ROUND((Online_RAW!B1874-General!$B$10)*24,3)</f>
        <v>31.2</v>
      </c>
      <c r="B1874" s="5">
        <f>General!$B$12+Online_ANA!K1874/1000+Online_ANA!L1874/1000+Online_ANA!M1874/1000/General!$B$22-SUM($P$2:P1874)/1000/General!$B$24+SUM($Q$2:Q1874)/1000/General!$B$24</f>
        <v>1.6229336236767793</v>
      </c>
      <c r="C1874" s="5">
        <f>Online_RAW!K1874</f>
        <v>46.665999999999997</v>
      </c>
      <c r="D1874" s="5">
        <f>Online_RAW!J1874</f>
        <v>6.4850000000000003</v>
      </c>
      <c r="E1874" s="5">
        <f>(1-F1874/100-G1874/100)/(1-C1874/100-D1874/100-General!$B$17/100)</f>
        <v>0.96190948483224403</v>
      </c>
      <c r="F1874" s="5">
        <f>N1874*General!$B$14/(N1874+O1874)+O1874*100/(N1874+O1874)</f>
        <v>55.329152345708543</v>
      </c>
      <c r="G1874" s="5">
        <f>N1874*General!$B$15/(N1874+O1874)</f>
        <v>2.2561034168834065E-2</v>
      </c>
      <c r="H1874" s="5">
        <f>(N1874+O1874)*(1/General!$B$20)*((F1874/100)-E1874*(C1874/100))*1000/B1874</f>
        <v>516.75964229814429</v>
      </c>
      <c r="I1874" s="5">
        <f>(N1874+O1874)*(1/General!$B$20)*((D1874/100)*E1874-(G1874/100))*1000/B1874</f>
        <v>307.63110310270412</v>
      </c>
      <c r="J1874" s="5">
        <f t="shared" si="29"/>
        <v>0.59530791091696067</v>
      </c>
      <c r="K1874" s="5">
        <f>MAX(Online_RAW!$L$2-Online_RAW!L1874,0)</f>
        <v>0</v>
      </c>
      <c r="L1874" s="5">
        <f>0.0039*(Online_RAW!M1874)</f>
        <v>132.72674999999998</v>
      </c>
      <c r="M1874" s="10">
        <f>Online_RAW!$N$2-Online_RAW!N1874</f>
        <v>583.37549230768946</v>
      </c>
      <c r="N1874" s="5">
        <f>Online_RAW!C1874*60</f>
        <v>101.549727272727</v>
      </c>
      <c r="O1874" s="5">
        <f>MAX(0, Online_RAW!D1874*60)</f>
        <v>78.494727272727005</v>
      </c>
      <c r="P1874" s="5">
        <f>_xlfn.IFNA(VLOOKUP(A1874,Sampling!$D$7:$E$14,2,FALSE),0)</f>
        <v>0</v>
      </c>
      <c r="Q1874">
        <f>_xlfn.IFNA(VLOOKUP(A1874,Refill!$D$6:$G$8,2,FALSE),0)</f>
        <v>0</v>
      </c>
    </row>
    <row r="1875" spans="1:17" x14ac:dyDescent="0.25">
      <c r="A1875" s="5">
        <f>ROUND((Online_RAW!B1875-General!$B$10)*24,3)</f>
        <v>31.216999999999999</v>
      </c>
      <c r="B1875" s="5">
        <f>General!$B$12+Online_ANA!K1875/1000+Online_ANA!L1875/1000+Online_ANA!M1875/1000/General!$B$22-SUM($P$2:P1875)/1000/General!$B$24+SUM($Q$2:Q1875)/1000/General!$B$24</f>
        <v>1.6242215250529266</v>
      </c>
      <c r="C1875" s="5">
        <f>Online_RAW!K1875</f>
        <v>46.61</v>
      </c>
      <c r="D1875" s="5">
        <f>Online_RAW!J1875</f>
        <v>6.5049999999999999</v>
      </c>
      <c r="E1875" s="5">
        <f>(1-F1875/100-G1875/100)/(1-C1875/100-D1875/100-General!$B$17/100)</f>
        <v>0.95881302076658326</v>
      </c>
      <c r="F1875" s="5">
        <f>N1875*General!$B$14/(N1875+O1875)+O1875*100/(N1875+O1875)</f>
        <v>55.438416689802999</v>
      </c>
      <c r="G1875" s="5">
        <f>N1875*General!$B$15/(N1875+O1875)</f>
        <v>2.250585015666515E-2</v>
      </c>
      <c r="H1875" s="5">
        <f>(N1875+O1875)*(1/General!$B$20)*((F1875/100)-E1875*(C1875/100))*1000/B1875</f>
        <v>531.69826842411385</v>
      </c>
      <c r="I1875" s="5">
        <f>(N1875+O1875)*(1/General!$B$20)*((D1875/100)*E1875-(G1875/100))*1000/B1875</f>
        <v>307.42780354850504</v>
      </c>
      <c r="J1875" s="5">
        <f t="shared" si="29"/>
        <v>0.57819974561828458</v>
      </c>
      <c r="K1875" s="5">
        <f>MAX(Online_RAW!$L$2-Online_RAW!L1875,0)</f>
        <v>0</v>
      </c>
      <c r="L1875" s="5">
        <f>0.0039*(Online_RAW!M1875)</f>
        <v>132.87299999999999</v>
      </c>
      <c r="M1875" s="10">
        <f>Online_RAW!$N$2-Online_RAW!N1875</f>
        <v>584.61989230768995</v>
      </c>
      <c r="N1875" s="5">
        <f>Online_RAW!C1875*60</f>
        <v>101.32857142857119</v>
      </c>
      <c r="O1875" s="5">
        <f>MAX(0, Online_RAW!D1875*60)</f>
        <v>78.764285714286004</v>
      </c>
      <c r="P1875" s="5">
        <f>_xlfn.IFNA(VLOOKUP(A1875,Sampling!$D$7:$E$14,2,FALSE),0)</f>
        <v>0</v>
      </c>
      <c r="Q1875">
        <f>_xlfn.IFNA(VLOOKUP(A1875,Refill!$D$6:$G$8,2,FALSE),0)</f>
        <v>0</v>
      </c>
    </row>
    <row r="1876" spans="1:17" x14ac:dyDescent="0.25">
      <c r="A1876" s="5">
        <f>ROUND((Online_RAW!B1876-General!$B$10)*24,3)</f>
        <v>31.233000000000001</v>
      </c>
      <c r="B1876" s="5">
        <f>General!$B$12+Online_ANA!K1876/1000+Online_ANA!L1876/1000+Online_ANA!M1876/1000/General!$B$22-SUM($P$2:P1876)/1000/General!$B$24+SUM($Q$2:Q1876)/1000/General!$B$24</f>
        <v>1.6256042622634956</v>
      </c>
      <c r="C1876" s="5">
        <f>Online_RAW!K1876</f>
        <v>46.645000000000003</v>
      </c>
      <c r="D1876" s="5">
        <f>Online_RAW!J1876</f>
        <v>6.53</v>
      </c>
      <c r="E1876" s="5">
        <f>(1-F1876/100-G1876/100)/(1-C1876/100-D1876/100-General!$B$17/100)</f>
        <v>0.96028485528481089</v>
      </c>
      <c r="F1876" s="5">
        <f>N1876*General!$B$14/(N1876+O1876)+O1876*100/(N1876+O1876)</f>
        <v>55.427658237645531</v>
      </c>
      <c r="G1876" s="5">
        <f>N1876*General!$B$15/(N1876+O1876)</f>
        <v>2.251128371836084E-2</v>
      </c>
      <c r="H1876" s="5">
        <f>(N1876+O1876)*(1/General!$B$20)*((F1876/100)-E1876*(C1876/100))*1000/B1876</f>
        <v>524.52668990703353</v>
      </c>
      <c r="I1876" s="5">
        <f>(N1876+O1876)*(1/General!$B$20)*((D1876/100)*E1876-(G1876/100))*1000/B1876</f>
        <v>308.15872815622288</v>
      </c>
      <c r="J1876" s="5">
        <f t="shared" si="29"/>
        <v>0.58749866133759665</v>
      </c>
      <c r="K1876" s="5">
        <f>MAX(Online_RAW!$L$2-Online_RAW!L1876,0)</f>
        <v>0</v>
      </c>
      <c r="L1876" s="5">
        <f>0.0039*(Online_RAW!M1876)</f>
        <v>133.057275</v>
      </c>
      <c r="M1876" s="10">
        <f>Online_RAW!$N$2-Online_RAW!N1876</f>
        <v>585.92621611721006</v>
      </c>
      <c r="N1876" s="5">
        <f>Online_RAW!C1876*60</f>
        <v>101.1340909090908</v>
      </c>
      <c r="O1876" s="5">
        <f>MAX(0, Online_RAW!D1876*60)</f>
        <v>78.569727272727008</v>
      </c>
      <c r="P1876" s="5">
        <f>_xlfn.IFNA(VLOOKUP(A1876,Sampling!$D$7:$E$14,2,FALSE),0)</f>
        <v>0</v>
      </c>
      <c r="Q1876">
        <f>_xlfn.IFNA(VLOOKUP(A1876,Refill!$D$6:$G$8,2,FALSE),0)</f>
        <v>0</v>
      </c>
    </row>
    <row r="1877" spans="1:17" x14ac:dyDescent="0.25">
      <c r="A1877" s="5">
        <f>ROUND((Online_RAW!B1877-General!$B$10)*24,3)</f>
        <v>31.25</v>
      </c>
      <c r="B1877" s="5">
        <f>General!$B$12+Online_ANA!K1877/1000+Online_ANA!L1877/1000+Online_ANA!M1877/1000/General!$B$22-SUM($P$2:P1877)/1000/General!$B$24+SUM($Q$2:Q1877)/1000/General!$B$24</f>
        <v>1.6269465706186792</v>
      </c>
      <c r="C1877" s="5">
        <f>Online_RAW!K1877</f>
        <v>46.622</v>
      </c>
      <c r="D1877" s="5">
        <f>Online_RAW!J1877</f>
        <v>6.53</v>
      </c>
      <c r="E1877" s="5">
        <f>(1-F1877/100-G1877/100)/(1-C1877/100-D1877/100-General!$B$17/100)</f>
        <v>0.95889990401610381</v>
      </c>
      <c r="F1877" s="5">
        <f>N1877*General!$B$14/(N1877+O1877)+O1877*100/(N1877+O1877)</f>
        <v>55.469875947325477</v>
      </c>
      <c r="G1877" s="5">
        <f>N1877*General!$B$15/(N1877+O1877)</f>
        <v>2.248996164276492E-2</v>
      </c>
      <c r="H1877" s="5">
        <f>(N1877+O1877)*(1/General!$B$20)*((F1877/100)-E1877*(C1877/100))*1000/B1877</f>
        <v>530.65210139980763</v>
      </c>
      <c r="I1877" s="5">
        <f>(N1877+O1877)*(1/General!$B$20)*((D1877/100)*E1877-(G1877/100))*1000/B1877</f>
        <v>307.58006468593584</v>
      </c>
      <c r="J1877" s="5">
        <f t="shared" si="29"/>
        <v>0.57962658373456</v>
      </c>
      <c r="K1877" s="5">
        <f>MAX(Online_RAW!$L$2-Online_RAW!L1877,0)</f>
        <v>0</v>
      </c>
      <c r="L1877" s="5">
        <f>0.0039*(Online_RAW!M1877)</f>
        <v>133.19669999999999</v>
      </c>
      <c r="M1877" s="10">
        <f>Online_RAW!$N$2-Online_RAW!N1877</f>
        <v>587.23735897436018</v>
      </c>
      <c r="N1877" s="5">
        <f>Online_RAW!C1877*60</f>
        <v>101.07780000000001</v>
      </c>
      <c r="O1877" s="5">
        <f>MAX(0, Online_RAW!D1877*60)</f>
        <v>78.696272727272998</v>
      </c>
      <c r="P1877" s="5">
        <f>_xlfn.IFNA(VLOOKUP(A1877,Sampling!$D$7:$E$14,2,FALSE),0)</f>
        <v>0</v>
      </c>
      <c r="Q1877">
        <f>_xlfn.IFNA(VLOOKUP(A1877,Refill!$D$6:$G$8,2,FALSE),0)</f>
        <v>0</v>
      </c>
    </row>
    <row r="1878" spans="1:17" x14ac:dyDescent="0.25">
      <c r="A1878" s="5">
        <f>ROUND((Online_RAW!B1878-General!$B$10)*24,3)</f>
        <v>31.266999999999999</v>
      </c>
      <c r="B1878" s="5">
        <f>General!$B$12+Online_ANA!K1878/1000+Online_ANA!L1878/1000+Online_ANA!M1878/1000/General!$B$22-SUM($P$2:P1878)/1000/General!$B$24+SUM($Q$2:Q1878)/1000/General!$B$24</f>
        <v>1.6284081204657705</v>
      </c>
      <c r="C1878" s="5">
        <f>Online_RAW!K1878</f>
        <v>46.685000000000002</v>
      </c>
      <c r="D1878" s="5">
        <f>Online_RAW!J1878</f>
        <v>6.5350000000000001</v>
      </c>
      <c r="E1878" s="5">
        <f>(1-F1878/100-G1878/100)/(1-C1878/100-D1878/100-General!$B$17/100)</f>
        <v>0.95901244448190948</v>
      </c>
      <c r="F1878" s="5">
        <f>N1878*General!$B$14/(N1878+O1878)+O1878*100/(N1878+O1878)</f>
        <v>55.529895506110506</v>
      </c>
      <c r="G1878" s="5">
        <f>N1878*General!$B$15/(N1878+O1878)</f>
        <v>2.2459648734287626E-2</v>
      </c>
      <c r="H1878" s="5">
        <f>(N1878+O1878)*(1/General!$B$20)*((F1878/100)-E1878*(C1878/100))*1000/B1878</f>
        <v>529.97929258741931</v>
      </c>
      <c r="I1878" s="5">
        <f>(N1878+O1878)*(1/General!$B$20)*((D1878/100)*E1878-(G1878/100))*1000/B1878</f>
        <v>307.62518309907131</v>
      </c>
      <c r="J1878" s="5">
        <f t="shared" si="29"/>
        <v>0.58044755220003053</v>
      </c>
      <c r="K1878" s="5">
        <f>MAX(Online_RAW!$L$2-Online_RAW!L1878,0)</f>
        <v>0</v>
      </c>
      <c r="L1878" s="5">
        <f>0.0039*(Online_RAW!M1878)</f>
        <v>133.4151</v>
      </c>
      <c r="M1878" s="10">
        <f>Online_RAW!$N$2-Online_RAW!N1878</f>
        <v>588.59239230768981</v>
      </c>
      <c r="N1878" s="5">
        <f>Online_RAW!C1878*60</f>
        <v>100.95709090909079</v>
      </c>
      <c r="O1878" s="5">
        <f>MAX(0, Online_RAW!D1878*60)</f>
        <v>78.844636363636198</v>
      </c>
      <c r="P1878" s="5">
        <f>_xlfn.IFNA(VLOOKUP(A1878,Sampling!$D$7:$E$14,2,FALSE),0)</f>
        <v>0</v>
      </c>
      <c r="Q1878">
        <f>_xlfn.IFNA(VLOOKUP(A1878,Refill!$D$6:$G$8,2,FALSE),0)</f>
        <v>0</v>
      </c>
    </row>
    <row r="1879" spans="1:17" x14ac:dyDescent="0.25">
      <c r="A1879" s="5">
        <f>ROUND((Online_RAW!B1879-General!$B$10)*24,3)</f>
        <v>31.283000000000001</v>
      </c>
      <c r="B1879" s="5">
        <f>General!$B$12+Online_ANA!K1879/1000+Online_ANA!L1879/1000+Online_ANA!M1879/1000/General!$B$22-SUM($P$2:P1879)/1000/General!$B$24+SUM($Q$2:Q1879)/1000/General!$B$24</f>
        <v>1.6297095728317794</v>
      </c>
      <c r="C1879" s="5">
        <f>Online_RAW!K1879</f>
        <v>46.7216666666667</v>
      </c>
      <c r="D1879" s="5">
        <f>Online_RAW!J1879</f>
        <v>6.57</v>
      </c>
      <c r="E1879" s="5">
        <f>(1-F1879/100-G1879/100)/(1-C1879/100-D1879/100-General!$B$17/100)</f>
        <v>0.96138277466327626</v>
      </c>
      <c r="F1879" s="5">
        <f>N1879*General!$B$14/(N1879+O1879)+O1879*100/(N1879+O1879)</f>
        <v>55.488915485733244</v>
      </c>
      <c r="G1879" s="5">
        <f>N1879*General!$B$15/(N1879+O1879)</f>
        <v>2.2480345714276134E-2</v>
      </c>
      <c r="H1879" s="5">
        <f>(N1879+O1879)*(1/General!$B$20)*((F1879/100)-E1879*(C1879/100))*1000/B1879</f>
        <v>517.94575672995859</v>
      </c>
      <c r="I1879" s="5">
        <f>(N1879+O1879)*(1/General!$B$20)*((D1879/100)*E1879-(G1879/100))*1000/B1879</f>
        <v>308.36175171380188</v>
      </c>
      <c r="J1879" s="5">
        <f t="shared" si="29"/>
        <v>0.5953553006412069</v>
      </c>
      <c r="K1879" s="5">
        <f>MAX(Online_RAW!$L$2-Online_RAW!L1879,0)</f>
        <v>0</v>
      </c>
      <c r="L1879" s="5">
        <f>0.0039*(Online_RAW!M1879)</f>
        <v>133.51845</v>
      </c>
      <c r="M1879" s="10">
        <f>Online_RAW!$N$2-Online_RAW!N1879</f>
        <v>589.89832388663945</v>
      </c>
      <c r="N1879" s="5">
        <f>Online_RAW!C1879*60</f>
        <v>100.5819</v>
      </c>
      <c r="O1879" s="5">
        <f>MAX(0, Online_RAW!D1879*60)</f>
        <v>78.386700000000005</v>
      </c>
      <c r="P1879" s="5">
        <f>_xlfn.IFNA(VLOOKUP(A1879,Sampling!$D$7:$E$14,2,FALSE),0)</f>
        <v>0</v>
      </c>
      <c r="Q1879">
        <f>_xlfn.IFNA(VLOOKUP(A1879,Refill!$D$6:$G$8,2,FALSE),0)</f>
        <v>0</v>
      </c>
    </row>
    <row r="1880" spans="1:17" x14ac:dyDescent="0.25">
      <c r="A1880" s="5">
        <f>ROUND((Online_RAW!B1880-General!$B$10)*24,3)</f>
        <v>31.3</v>
      </c>
      <c r="B1880" s="5">
        <f>General!$B$12+Online_ANA!K1880/1000+Online_ANA!L1880/1000+Online_ANA!M1880/1000/General!$B$22-SUM($P$2:P1880)/1000/General!$B$24+SUM($Q$2:Q1880)/1000/General!$B$24</f>
        <v>1.6310648321193302</v>
      </c>
      <c r="C1880" s="5">
        <f>Online_RAW!K1880</f>
        <v>46.805</v>
      </c>
      <c r="D1880" s="5">
        <f>Online_RAW!J1880</f>
        <v>6.5949999999999998</v>
      </c>
      <c r="E1880" s="5">
        <f>(1-F1880/100-G1880/100)/(1-C1880/100-D1880/100-General!$B$17/100)</f>
        <v>0.96543680125410825</v>
      </c>
      <c r="F1880" s="5">
        <f>N1880*General!$B$14/(N1880+O1880)+O1880*100/(N1880+O1880)</f>
        <v>55.405859846017222</v>
      </c>
      <c r="G1880" s="5">
        <f>N1880*General!$B$15/(N1880+O1880)</f>
        <v>2.2522293007062006E-2</v>
      </c>
      <c r="H1880" s="5">
        <f>(N1880+O1880)*(1/General!$B$20)*((F1880/100)-E1880*(C1880/100))*1000/B1880</f>
        <v>502.95375767676273</v>
      </c>
      <c r="I1880" s="5">
        <f>(N1880+O1880)*(1/General!$B$20)*((D1880/100)*E1880-(G1880/100))*1000/B1880</f>
        <v>312.27466866227797</v>
      </c>
      <c r="J1880" s="5">
        <f t="shared" si="29"/>
        <v>0.62088147050482922</v>
      </c>
      <c r="K1880" s="5">
        <f>MAX(Online_RAW!$L$2-Online_RAW!L1880,0)</f>
        <v>0</v>
      </c>
      <c r="L1880" s="5">
        <f>0.0039*(Online_RAW!M1880)</f>
        <v>133.69687500000001</v>
      </c>
      <c r="M1880" s="10">
        <f>Online_RAW!$N$2-Online_RAW!N1880</f>
        <v>591.18107326006975</v>
      </c>
      <c r="N1880" s="5">
        <f>Online_RAW!C1880*60</f>
        <v>101.3165217391302</v>
      </c>
      <c r="O1880" s="5">
        <f>MAX(0, Online_RAW!D1880*60)</f>
        <v>78.623454545454607</v>
      </c>
      <c r="P1880" s="5">
        <f>_xlfn.IFNA(VLOOKUP(A1880,Sampling!$D$7:$E$14,2,FALSE),0)</f>
        <v>0</v>
      </c>
      <c r="Q1880">
        <f>_xlfn.IFNA(VLOOKUP(A1880,Refill!$D$6:$G$8,2,FALSE),0)</f>
        <v>0</v>
      </c>
    </row>
    <row r="1881" spans="1:17" x14ac:dyDescent="0.25">
      <c r="A1881" s="5">
        <f>ROUND((Online_RAW!B1881-General!$B$10)*24,3)</f>
        <v>31.317</v>
      </c>
      <c r="B1881" s="5">
        <f>General!$B$12+Online_ANA!K1881/1000+Online_ANA!L1881/1000+Online_ANA!M1881/1000/General!$B$22-SUM($P$2:P1881)/1000/General!$B$24+SUM($Q$2:Q1881)/1000/General!$B$24</f>
        <v>1.6324553511341831</v>
      </c>
      <c r="C1881" s="5">
        <f>Online_RAW!K1881</f>
        <v>46.723999999999997</v>
      </c>
      <c r="D1881" s="5">
        <f>Online_RAW!J1881</f>
        <v>6.5949999999999998</v>
      </c>
      <c r="E1881" s="5">
        <f>(1-F1881/100-G1881/100)/(1-C1881/100-D1881/100-General!$B$17/100)</f>
        <v>0.95901888782051359</v>
      </c>
      <c r="F1881" s="5">
        <f>N1881*General!$B$14/(N1881+O1881)+O1881*100/(N1881+O1881)</f>
        <v>55.624587568882013</v>
      </c>
      <c r="G1881" s="5">
        <f>N1881*General!$B$15/(N1881+O1881)</f>
        <v>2.2411824460160601E-2</v>
      </c>
      <c r="H1881" s="5">
        <f>(N1881+O1881)*(1/General!$B$20)*((F1881/100)-E1881*(C1881/100))*1000/B1881</f>
        <v>530.64219924734266</v>
      </c>
      <c r="I1881" s="5">
        <f>(N1881+O1881)*(1/General!$B$20)*((D1881/100)*E1881-(G1881/100))*1000/B1881</f>
        <v>309.21455802295964</v>
      </c>
      <c r="J1881" s="5">
        <f t="shared" si="29"/>
        <v>0.58271761737296113</v>
      </c>
      <c r="K1881" s="5">
        <f>MAX(Online_RAW!$L$2-Online_RAW!L1881,0)</f>
        <v>0</v>
      </c>
      <c r="L1881" s="5">
        <f>0.0039*(Online_RAW!M1881)</f>
        <v>133.8441</v>
      </c>
      <c r="M1881" s="10">
        <f>Online_RAW!$N$2-Online_RAW!N1881</f>
        <v>592.53626373625957</v>
      </c>
      <c r="N1881" s="5">
        <f>Online_RAW!C1881*60</f>
        <v>100.5859999999998</v>
      </c>
      <c r="O1881" s="5">
        <f>MAX(0, Online_RAW!D1881*60)</f>
        <v>78.937090909090799</v>
      </c>
      <c r="P1881" s="5">
        <f>_xlfn.IFNA(VLOOKUP(A1881,Sampling!$D$7:$E$14,2,FALSE),0)</f>
        <v>0</v>
      </c>
      <c r="Q1881">
        <f>_xlfn.IFNA(VLOOKUP(A1881,Refill!$D$6:$G$8,2,FALSE),0)</f>
        <v>0</v>
      </c>
    </row>
    <row r="1882" spans="1:17" x14ac:dyDescent="0.25">
      <c r="A1882" s="5">
        <f>ROUND((Online_RAW!B1882-General!$B$10)*24,3)</f>
        <v>31.332999999999998</v>
      </c>
      <c r="B1882" s="5">
        <f>General!$B$12+Online_ANA!K1882/1000+Online_ANA!L1882/1000+Online_ANA!M1882/1000/General!$B$22-SUM($P$2:P1882)/1000/General!$B$24+SUM($Q$2:Q1882)/1000/General!$B$24</f>
        <v>1.6338488959900186</v>
      </c>
      <c r="C1882" s="5">
        <f>Online_RAW!K1882</f>
        <v>46.744999999999997</v>
      </c>
      <c r="D1882" s="5">
        <f>Online_RAW!J1882</f>
        <v>6.5971428571428596</v>
      </c>
      <c r="E1882" s="5">
        <f>(1-F1882/100-G1882/100)/(1-C1882/100-D1882/100-General!$B$17/100)</f>
        <v>0.95714408573620247</v>
      </c>
      <c r="F1882" s="5">
        <f>N1882*General!$B$14/(N1882+O1882)+O1882*100/(N1882+O1882)</f>
        <v>55.733500047683144</v>
      </c>
      <c r="G1882" s="5">
        <f>N1882*General!$B$15/(N1882+O1882)</f>
        <v>2.235681815773579E-2</v>
      </c>
      <c r="H1882" s="5">
        <f>(N1882+O1882)*(1/General!$B$20)*((F1882/100)-E1882*(C1882/100))*1000/B1882</f>
        <v>540.76916772327854</v>
      </c>
      <c r="I1882" s="5">
        <f>(N1882+O1882)*(1/General!$B$20)*((D1882/100)*E1882-(G1882/100))*1000/B1882</f>
        <v>309.55365149670274</v>
      </c>
      <c r="J1882" s="5">
        <f t="shared" si="29"/>
        <v>0.57243213920640346</v>
      </c>
      <c r="K1882" s="5">
        <f>MAX(Online_RAW!$L$2-Online_RAW!L1882,0)</f>
        <v>0</v>
      </c>
      <c r="L1882" s="5">
        <f>0.0039*(Online_RAW!M1882)</f>
        <v>134.01667499999999</v>
      </c>
      <c r="M1882" s="10">
        <f>Online_RAW!$N$2-Online_RAW!N1882</f>
        <v>593.86712087912019</v>
      </c>
      <c r="N1882" s="5">
        <f>Online_RAW!C1882*60</f>
        <v>100.6988181818184</v>
      </c>
      <c r="O1882" s="5">
        <f>MAX(0, Online_RAW!D1882*60)</f>
        <v>79.467818181818402</v>
      </c>
      <c r="P1882" s="5">
        <f>_xlfn.IFNA(VLOOKUP(A1882,Sampling!$D$7:$E$14,2,FALSE),0)</f>
        <v>0</v>
      </c>
      <c r="Q1882">
        <f>_xlfn.IFNA(VLOOKUP(A1882,Refill!$D$6:$G$8,2,FALSE),0)</f>
        <v>0</v>
      </c>
    </row>
    <row r="1883" spans="1:17" x14ac:dyDescent="0.25">
      <c r="A1883" s="5">
        <f>ROUND((Online_RAW!B1883-General!$B$10)*24,3)</f>
        <v>31.35</v>
      </c>
      <c r="B1883" s="5">
        <f>General!$B$12+Online_ANA!K1883/1000+Online_ANA!L1883/1000+Online_ANA!M1883/1000/General!$B$22-SUM($P$2:P1883)/1000/General!$B$24+SUM($Q$2:Q1883)/1000/General!$B$24</f>
        <v>1.6352198774861095</v>
      </c>
      <c r="C1883" s="5">
        <f>Online_RAW!K1883</f>
        <v>46.82</v>
      </c>
      <c r="D1883" s="5">
        <f>Online_RAW!J1883</f>
        <v>6.61</v>
      </c>
      <c r="E1883" s="5">
        <f>(1-F1883/100-G1883/100)/(1-C1883/100-D1883/100-General!$B$17/100)</f>
        <v>0.96247760578885377</v>
      </c>
      <c r="F1883" s="5">
        <f>N1883*General!$B$14/(N1883+O1883)+O1883*100/(N1883+O1883)</f>
        <v>55.571435886019579</v>
      </c>
      <c r="G1883" s="5">
        <f>N1883*General!$B$15/(N1883+O1883)</f>
        <v>2.2438668744434558E-2</v>
      </c>
      <c r="H1883" s="5">
        <f>(N1883+O1883)*(1/General!$B$20)*((F1883/100)-E1883*(C1883/100))*1000/B1883</f>
        <v>515.15030897789518</v>
      </c>
      <c r="I1883" s="5">
        <f>(N1883+O1883)*(1/General!$B$20)*((D1883/100)*E1883-(G1883/100))*1000/B1883</f>
        <v>310.78628415004351</v>
      </c>
      <c r="J1883" s="5">
        <f t="shared" si="29"/>
        <v>0.60329243472001715</v>
      </c>
      <c r="K1883" s="5">
        <f>MAX(Online_RAW!$L$2-Online_RAW!L1883,0)</f>
        <v>0</v>
      </c>
      <c r="L1883" s="5">
        <f>0.0039*(Online_RAW!M1883)</f>
        <v>134.17364999999998</v>
      </c>
      <c r="M1883" s="10">
        <f>Online_RAW!$N$2-Online_RAW!N1883</f>
        <v>595.19038795985944</v>
      </c>
      <c r="N1883" s="5">
        <f>Online_RAW!C1883*60</f>
        <v>100.7944999999998</v>
      </c>
      <c r="O1883" s="5">
        <f>MAX(0, Online_RAW!D1883*60)</f>
        <v>78.885499999999794</v>
      </c>
      <c r="P1883" s="5">
        <f>_xlfn.IFNA(VLOOKUP(A1883,Sampling!$D$7:$E$14,2,FALSE),0)</f>
        <v>0</v>
      </c>
      <c r="Q1883">
        <f>_xlfn.IFNA(VLOOKUP(A1883,Refill!$D$6:$G$8,2,FALSE),0)</f>
        <v>0</v>
      </c>
    </row>
    <row r="1884" spans="1:17" x14ac:dyDescent="0.25">
      <c r="A1884" s="5">
        <f>ROUND((Online_RAW!B1884-General!$B$10)*24,3)</f>
        <v>31.367000000000001</v>
      </c>
      <c r="B1884" s="5">
        <f>General!$B$12+Online_ANA!K1884/1000+Online_ANA!L1884/1000+Online_ANA!M1884/1000/General!$B$22-SUM($P$2:P1884)/1000/General!$B$24+SUM($Q$2:Q1884)/1000/General!$B$24</f>
        <v>1.6366429621870455</v>
      </c>
      <c r="C1884" s="5">
        <f>Online_RAW!K1884</f>
        <v>46.825555555555603</v>
      </c>
      <c r="D1884" s="5">
        <f>Online_RAW!J1884</f>
        <v>6.6319999999999997</v>
      </c>
      <c r="E1884" s="5">
        <f>(1-F1884/100-G1884/100)/(1-C1884/100-D1884/100-General!$B$17/100)</f>
        <v>0.96196623482122268</v>
      </c>
      <c r="F1884" s="5">
        <f>N1884*General!$B$14/(N1884+O1884)+O1884*100/(N1884+O1884)</f>
        <v>55.62156199594147</v>
      </c>
      <c r="G1884" s="5">
        <f>N1884*General!$B$15/(N1884+O1884)</f>
        <v>2.241335252730229E-2</v>
      </c>
      <c r="H1884" s="5">
        <f>(N1884+O1884)*(1/General!$B$20)*((F1884/100)-E1884*(C1884/100))*1000/B1884</f>
        <v>520.40827360017067</v>
      </c>
      <c r="I1884" s="5">
        <f>(N1884+O1884)*(1/General!$B$20)*((D1884/100)*E1884-(G1884/100))*1000/B1884</f>
        <v>312.79462716523079</v>
      </c>
      <c r="J1884" s="5">
        <f t="shared" si="29"/>
        <v>0.6010562149623907</v>
      </c>
      <c r="K1884" s="5">
        <f>MAX(Online_RAW!$L$2-Online_RAW!L1884,0)</f>
        <v>0</v>
      </c>
      <c r="L1884" s="5">
        <f>0.0039*(Online_RAW!M1884)</f>
        <v>134.33939999999998</v>
      </c>
      <c r="M1884" s="10">
        <f>Online_RAW!$N$2-Online_RAW!N1884</f>
        <v>596.56088278387961</v>
      </c>
      <c r="N1884" s="5">
        <f>Online_RAW!C1884*60</f>
        <v>101.1354782608698</v>
      </c>
      <c r="O1884" s="5">
        <f>MAX(0, Online_RAW!D1884*60)</f>
        <v>79.355999999999995</v>
      </c>
      <c r="P1884" s="5">
        <f>_xlfn.IFNA(VLOOKUP(A1884,Sampling!$D$7:$E$14,2,FALSE),0)</f>
        <v>0</v>
      </c>
      <c r="Q1884">
        <f>_xlfn.IFNA(VLOOKUP(A1884,Refill!$D$6:$G$8,2,FALSE),0)</f>
        <v>0</v>
      </c>
    </row>
    <row r="1885" spans="1:17" x14ac:dyDescent="0.25">
      <c r="A1885" s="5">
        <f>ROUND((Online_RAW!B1885-General!$B$10)*24,3)</f>
        <v>31.382999999999999</v>
      </c>
      <c r="B1885" s="5">
        <f>General!$B$12+Online_ANA!K1885/1000+Online_ANA!L1885/1000+Online_ANA!M1885/1000/General!$B$22-SUM($P$2:P1885)/1000/General!$B$24+SUM($Q$2:Q1885)/1000/General!$B$24</f>
        <v>1.6380625790590457</v>
      </c>
      <c r="C1885" s="5">
        <f>Online_RAW!K1885</f>
        <v>46.662500000000001</v>
      </c>
      <c r="D1885" s="5">
        <f>Online_RAW!J1885</f>
        <v>6.6550000000000002</v>
      </c>
      <c r="E1885" s="5">
        <f>(1-F1885/100-G1885/100)/(1-C1885/100-D1885/100-General!$B$17/100)</f>
        <v>0.95895809505564056</v>
      </c>
      <c r="F1885" s="5">
        <f>N1885*General!$B$14/(N1885+O1885)+O1885*100/(N1885+O1885)</f>
        <v>55.625961388082835</v>
      </c>
      <c r="G1885" s="5">
        <f>N1885*General!$B$15/(N1885+O1885)</f>
        <v>2.2411130612079371E-2</v>
      </c>
      <c r="H1885" s="5">
        <f>(N1885+O1885)*(1/General!$B$20)*((F1885/100)-E1885*(C1885/100))*1000/B1885</f>
        <v>533.76448386168306</v>
      </c>
      <c r="I1885" s="5">
        <f>(N1885+O1885)*(1/General!$B$20)*((D1885/100)*E1885-(G1885/100))*1000/B1885</f>
        <v>312.03074637171807</v>
      </c>
      <c r="J1885" s="5">
        <f t="shared" si="29"/>
        <v>0.58458506664631527</v>
      </c>
      <c r="K1885" s="5">
        <f>MAX(Online_RAW!$L$2-Online_RAW!L1885,0)</f>
        <v>0</v>
      </c>
      <c r="L1885" s="5">
        <f>0.0039*(Online_RAW!M1885)</f>
        <v>134.55857999999998</v>
      </c>
      <c r="M1885" s="10">
        <f>Online_RAW!$N$2-Online_RAW!N1885</f>
        <v>597.86935897435978</v>
      </c>
      <c r="N1885" s="5">
        <f>Online_RAW!C1885*60</f>
        <v>100.93252173913019</v>
      </c>
      <c r="O1885" s="5">
        <f>MAX(0, Online_RAW!D1885*60)</f>
        <v>79.214608695652203</v>
      </c>
      <c r="P1885" s="5">
        <f>_xlfn.IFNA(VLOOKUP(A1885,Sampling!$D$7:$E$14,2,FALSE),0)</f>
        <v>0</v>
      </c>
      <c r="Q1885">
        <f>_xlfn.IFNA(VLOOKUP(A1885,Refill!$D$6:$G$8,2,FALSE),0)</f>
        <v>0</v>
      </c>
    </row>
    <row r="1886" spans="1:17" x14ac:dyDescent="0.25">
      <c r="A1886" s="5">
        <f>ROUND((Online_RAW!B1886-General!$B$10)*24,3)</f>
        <v>31.4</v>
      </c>
      <c r="B1886" s="5">
        <f>General!$B$12+Online_ANA!K1886/1000+Online_ANA!L1886/1000+Online_ANA!M1886/1000/General!$B$22-SUM($P$2:P1886)/1000/General!$B$24+SUM($Q$2:Q1886)/1000/General!$B$24</f>
        <v>1.6394932182595687</v>
      </c>
      <c r="C1886" s="5">
        <f>Online_RAW!K1886</f>
        <v>46.694000000000003</v>
      </c>
      <c r="D1886" s="5">
        <f>Online_RAW!J1886</f>
        <v>6.67</v>
      </c>
      <c r="E1886" s="5">
        <f>(1-F1886/100-G1886/100)/(1-C1886/100-D1886/100-General!$B$17/100)</f>
        <v>0.96244007665986653</v>
      </c>
      <c r="F1886" s="5">
        <f>N1886*General!$B$14/(N1886+O1886)+O1886*100/(N1886+O1886)</f>
        <v>55.50961511131807</v>
      </c>
      <c r="G1886" s="5">
        <f>N1886*General!$B$15/(N1886+O1886)</f>
        <v>2.2469891357920168E-2</v>
      </c>
      <c r="H1886" s="5">
        <f>(N1886+O1886)*(1/General!$B$20)*((F1886/100)-E1886*(C1886/100))*1000/B1886</f>
        <v>518.84856720422408</v>
      </c>
      <c r="I1886" s="5">
        <f>(N1886+O1886)*(1/General!$B$20)*((D1886/100)*E1886-(G1886/100))*1000/B1886</f>
        <v>314.0258774977313</v>
      </c>
      <c r="J1886" s="5">
        <f t="shared" si="29"/>
        <v>0.60523608880686663</v>
      </c>
      <c r="K1886" s="5">
        <f>MAX(Online_RAW!$L$2-Online_RAW!L1886,0)</f>
        <v>0</v>
      </c>
      <c r="L1886" s="5">
        <f>0.0039*(Online_RAW!M1886)</f>
        <v>134.75475</v>
      </c>
      <c r="M1886" s="10">
        <f>Online_RAW!$N$2-Online_RAW!N1886</f>
        <v>599.21493040292989</v>
      </c>
      <c r="N1886" s="5">
        <f>Online_RAW!C1886*60</f>
        <v>101.33481818181839</v>
      </c>
      <c r="O1886" s="5">
        <f>MAX(0, Online_RAW!D1886*60)</f>
        <v>79.057363636363803</v>
      </c>
      <c r="P1886" s="5">
        <f>_xlfn.IFNA(VLOOKUP(A1886,Sampling!$D$7:$E$14,2,FALSE),0)</f>
        <v>0</v>
      </c>
      <c r="Q1886">
        <f>_xlfn.IFNA(VLOOKUP(A1886,Refill!$D$6:$G$8,2,FALSE),0)</f>
        <v>0</v>
      </c>
    </row>
    <row r="1887" spans="1:17" x14ac:dyDescent="0.25">
      <c r="A1887" s="5">
        <f>ROUND((Online_RAW!B1887-General!$B$10)*24,3)</f>
        <v>31.417000000000002</v>
      </c>
      <c r="B1887" s="5">
        <f>General!$B$12+Online_ANA!K1887/1000+Online_ANA!L1887/1000+Online_ANA!M1887/1000/General!$B$22-SUM($P$2:P1887)/1000/General!$B$24+SUM($Q$2:Q1887)/1000/General!$B$24</f>
        <v>1.6407971325758623</v>
      </c>
      <c r="C1887" s="5">
        <f>Online_RAW!K1887</f>
        <v>46.642222222222202</v>
      </c>
      <c r="D1887" s="5">
        <f>Online_RAW!J1887</f>
        <v>6.6371428571428597</v>
      </c>
      <c r="E1887" s="5">
        <f>(1-F1887/100-G1887/100)/(1-C1887/100-D1887/100-General!$B$17/100)</f>
        <v>0.96014132429421017</v>
      </c>
      <c r="F1887" s="5">
        <f>N1887*General!$B$14/(N1887+O1887)+O1887*100/(N1887+O1887)</f>
        <v>55.534576196005375</v>
      </c>
      <c r="G1887" s="5">
        <f>N1887*General!$B$15/(N1887+O1887)</f>
        <v>2.2457284749492233E-2</v>
      </c>
      <c r="H1887" s="5">
        <f>(N1887+O1887)*(1/General!$B$20)*((F1887/100)-E1887*(C1887/100))*1000/B1887</f>
        <v>526.11002855707659</v>
      </c>
      <c r="I1887" s="5">
        <f>(N1887+O1887)*(1/General!$B$20)*((D1887/100)*E1887-(G1887/100))*1000/B1887</f>
        <v>310.73676914218623</v>
      </c>
      <c r="J1887" s="5">
        <f t="shared" si="29"/>
        <v>0.59063076595293418</v>
      </c>
      <c r="K1887" s="5">
        <f>MAX(Online_RAW!$L$2-Online_RAW!L1887,0)</f>
        <v>0</v>
      </c>
      <c r="L1887" s="5">
        <f>0.0039*(Online_RAW!M1887)</f>
        <v>134.87057999999999</v>
      </c>
      <c r="M1887" s="10">
        <f>Online_RAW!$N$2-Online_RAW!N1887</f>
        <v>600.50994230768993</v>
      </c>
      <c r="N1887" s="5">
        <f>Online_RAW!C1887*60</f>
        <v>101.0371304347824</v>
      </c>
      <c r="O1887" s="5">
        <f>MAX(0, Online_RAW!D1887*60)</f>
        <v>78.926086956521999</v>
      </c>
      <c r="P1887" s="5">
        <f>_xlfn.IFNA(VLOOKUP(A1887,Sampling!$D$7:$E$14,2,FALSE),0)</f>
        <v>0</v>
      </c>
      <c r="Q1887">
        <f>_xlfn.IFNA(VLOOKUP(A1887,Refill!$D$6:$G$8,2,FALSE),0)</f>
        <v>0</v>
      </c>
    </row>
    <row r="1888" spans="1:17" x14ac:dyDescent="0.25">
      <c r="A1888" s="5">
        <f>ROUND((Online_RAW!B1888-General!$B$10)*24,3)</f>
        <v>31.433</v>
      </c>
      <c r="B1888" s="5">
        <f>General!$B$12+Online_ANA!K1888/1000+Online_ANA!L1888/1000+Online_ANA!M1888/1000/General!$B$22-SUM($P$2:P1888)/1000/General!$B$24+SUM($Q$2:Q1888)/1000/General!$B$24</f>
        <v>1.6422337150094679</v>
      </c>
      <c r="C1888" s="5">
        <f>Online_RAW!K1888</f>
        <v>46.545000000000002</v>
      </c>
      <c r="D1888" s="5">
        <f>Online_RAW!J1888</f>
        <v>6.6571428571428601</v>
      </c>
      <c r="E1888" s="5">
        <f>(1-F1888/100-G1888/100)/(1-C1888/100-D1888/100-General!$B$17/100)</f>
        <v>0.96415266599324323</v>
      </c>
      <c r="F1888" s="5">
        <f>N1888*General!$B$14/(N1888+O1888)+O1888*100/(N1888+O1888)</f>
        <v>55.27431398464887</v>
      </c>
      <c r="G1888" s="5">
        <f>N1888*General!$B$15/(N1888+O1888)</f>
        <v>2.25887303107834E-2</v>
      </c>
      <c r="H1888" s="5">
        <f>(N1888+O1888)*(1/General!$B$20)*((F1888/100)-E1888*(C1888/100))*1000/B1888</f>
        <v>508.273641953538</v>
      </c>
      <c r="I1888" s="5">
        <f>(N1888+O1888)*(1/General!$B$20)*((D1888/100)*E1888-(G1888/100))*1000/B1888</f>
        <v>312.64934394407641</v>
      </c>
      <c r="J1888" s="5">
        <f t="shared" si="29"/>
        <v>0.61512012061537535</v>
      </c>
      <c r="K1888" s="5">
        <f>MAX(Online_RAW!$L$2-Online_RAW!L1888,0)</f>
        <v>0</v>
      </c>
      <c r="L1888" s="5">
        <f>0.0039*(Online_RAW!M1888)</f>
        <v>135.0804</v>
      </c>
      <c r="M1888" s="10">
        <f>Online_RAW!$N$2-Online_RAW!N1888</f>
        <v>601.84711336031978</v>
      </c>
      <c r="N1888" s="5">
        <f>Online_RAW!C1888*60</f>
        <v>101.61109090909079</v>
      </c>
      <c r="O1888" s="5">
        <f>MAX(0, Online_RAW!D1888*60)</f>
        <v>78.321272727273012</v>
      </c>
      <c r="P1888" s="5">
        <f>_xlfn.IFNA(VLOOKUP(A1888,Sampling!$D$7:$E$14,2,FALSE),0)</f>
        <v>0</v>
      </c>
      <c r="Q1888">
        <f>_xlfn.IFNA(VLOOKUP(A1888,Refill!$D$6:$G$8,2,FALSE),0)</f>
        <v>0</v>
      </c>
    </row>
    <row r="1889" spans="1:17" x14ac:dyDescent="0.25">
      <c r="A1889" s="5">
        <f>ROUND((Online_RAW!B1889-General!$B$10)*24,3)</f>
        <v>31.45</v>
      </c>
      <c r="B1889" s="5">
        <f>General!$B$12+Online_ANA!K1889/1000+Online_ANA!L1889/1000+Online_ANA!M1889/1000/General!$B$22-SUM($P$2:P1889)/1000/General!$B$24+SUM($Q$2:Q1889)/1000/General!$B$24</f>
        <v>1.6436866554592173</v>
      </c>
      <c r="C1889" s="5">
        <f>Online_RAW!K1889</f>
        <v>46.456666666666699</v>
      </c>
      <c r="D1889" s="5">
        <f>Online_RAW!J1889</f>
        <v>6.665</v>
      </c>
      <c r="E1889" s="5">
        <f>(1-F1889/100-G1889/100)/(1-C1889/100-D1889/100-General!$B$17/100)</f>
        <v>0.96228851866792597</v>
      </c>
      <c r="F1889" s="5">
        <f>N1889*General!$B$14/(N1889+O1889)+O1889*100/(N1889+O1889)</f>
        <v>55.283308711334143</v>
      </c>
      <c r="G1889" s="5">
        <f>N1889*General!$B$15/(N1889+O1889)</f>
        <v>2.2584187519528207E-2</v>
      </c>
      <c r="H1889" s="5">
        <f>(N1889+O1889)*(1/General!$B$20)*((F1889/100)-E1889*(C1889/100))*1000/B1889</f>
        <v>516.30035480902666</v>
      </c>
      <c r="I1889" s="5">
        <f>(N1889+O1889)*(1/General!$B$20)*((D1889/100)*E1889-(G1889/100))*1000/B1889</f>
        <v>311.92347315074704</v>
      </c>
      <c r="J1889" s="5">
        <f t="shared" si="29"/>
        <v>0.6041511888290757</v>
      </c>
      <c r="K1889" s="5">
        <f>MAX(Online_RAW!$L$2-Online_RAW!L1889,0)</f>
        <v>0</v>
      </c>
      <c r="L1889" s="5">
        <f>0.0039*(Online_RAW!M1889)</f>
        <v>135.26592857142845</v>
      </c>
      <c r="M1889" s="10">
        <f>Online_RAW!$N$2-Online_RAW!N1889</f>
        <v>603.22859230768972</v>
      </c>
      <c r="N1889" s="5">
        <f>Online_RAW!C1889*60</f>
        <v>101.5213636363638</v>
      </c>
      <c r="O1889" s="5">
        <f>MAX(0, Online_RAW!D1889*60)</f>
        <v>78.288272727272997</v>
      </c>
      <c r="P1889" s="5">
        <f>_xlfn.IFNA(VLOOKUP(A1889,Sampling!$D$7:$E$14,2,FALSE),0)</f>
        <v>0</v>
      </c>
      <c r="Q1889">
        <f>_xlfn.IFNA(VLOOKUP(A1889,Refill!$D$6:$G$8,2,FALSE),0)</f>
        <v>0</v>
      </c>
    </row>
    <row r="1890" spans="1:17" x14ac:dyDescent="0.25">
      <c r="A1890" s="5">
        <f>ROUND((Online_RAW!B1890-General!$B$10)*24,3)</f>
        <v>31.466999999999999</v>
      </c>
      <c r="B1890" s="5">
        <f>General!$B$12+Online_ANA!K1890/1000+Online_ANA!L1890/1000+Online_ANA!M1890/1000/General!$B$22-SUM($P$2:P1890)/1000/General!$B$24+SUM($Q$2:Q1890)/1000/General!$B$24</f>
        <v>1.6449276936050425</v>
      </c>
      <c r="C1890" s="5">
        <f>Online_RAW!K1890</f>
        <v>46.44</v>
      </c>
      <c r="D1890" s="5">
        <f>Online_RAW!J1890</f>
        <v>6.6749999999999998</v>
      </c>
      <c r="E1890" s="5">
        <f>(1-F1890/100-G1890/100)/(1-C1890/100-D1890/100-General!$B$17/100)</f>
        <v>0.96044906438542776</v>
      </c>
      <c r="F1890" s="5">
        <f>N1890*General!$B$14/(N1890+O1890)+O1890*100/(N1890+O1890)</f>
        <v>55.362380285998242</v>
      </c>
      <c r="G1890" s="5">
        <f>N1890*General!$B$15/(N1890+O1890)</f>
        <v>2.2544252380808968E-2</v>
      </c>
      <c r="H1890" s="5">
        <f>(N1890+O1890)*(1/General!$B$20)*((F1890/100)-E1890*(C1890/100))*1000/B1890</f>
        <v>526.09044878184545</v>
      </c>
      <c r="I1890" s="5">
        <f>(N1890+O1890)*(1/General!$B$20)*((D1890/100)*E1890-(G1890/100))*1000/B1890</f>
        <v>312.37707608027966</v>
      </c>
      <c r="J1890" s="5">
        <f t="shared" si="29"/>
        <v>0.5937706658685481</v>
      </c>
      <c r="K1890" s="5">
        <f>MAX(Online_RAW!$L$2-Online_RAW!L1890,0)</f>
        <v>0</v>
      </c>
      <c r="L1890" s="5">
        <f>0.0039*(Online_RAW!M1890)</f>
        <v>135.26592857142845</v>
      </c>
      <c r="M1890" s="10">
        <f>Online_RAW!$N$2-Online_RAW!N1890</f>
        <v>604.58132388663944</v>
      </c>
      <c r="N1890" s="5">
        <f>Online_RAW!C1890*60</f>
        <v>101.6074285714284</v>
      </c>
      <c r="O1890" s="5">
        <f>MAX(0, Online_RAW!D1890*60)</f>
        <v>78.673428571428602</v>
      </c>
      <c r="P1890" s="5">
        <f>_xlfn.IFNA(VLOOKUP(A1890,Sampling!$D$7:$E$14,2,FALSE),0)</f>
        <v>0</v>
      </c>
      <c r="Q1890">
        <f>_xlfn.IFNA(VLOOKUP(A1890,Refill!$D$6:$G$8,2,FALSE),0)</f>
        <v>0</v>
      </c>
    </row>
    <row r="1891" spans="1:17" x14ac:dyDescent="0.25">
      <c r="A1891" s="5">
        <f>ROUND((Online_RAW!B1891-General!$B$10)*24,3)</f>
        <v>31.483000000000001</v>
      </c>
      <c r="B1891" s="5">
        <f>General!$B$12+Online_ANA!K1891/1000+Online_ANA!L1891/1000+Online_ANA!M1891/1000/General!$B$22-SUM($P$2:P1891)/1000/General!$B$24+SUM($Q$2:Q1891)/1000/General!$B$24</f>
        <v>1.6464977420254039</v>
      </c>
      <c r="C1891" s="5">
        <f>Online_RAW!K1891</f>
        <v>46.406666666666702</v>
      </c>
      <c r="D1891" s="5">
        <f>Online_RAW!J1891</f>
        <v>6.6749999999999998</v>
      </c>
      <c r="E1891" s="5">
        <f>(1-F1891/100-G1891/100)/(1-C1891/100-D1891/100-General!$B$17/100)</f>
        <v>0.96013044729216224</v>
      </c>
      <c r="F1891" s="5">
        <f>N1891*General!$B$14/(N1891+O1891)+O1891*100/(N1891+O1891)</f>
        <v>55.345167743804488</v>
      </c>
      <c r="G1891" s="5">
        <f>N1891*General!$B$15/(N1891+O1891)</f>
        <v>2.2552945583937133E-2</v>
      </c>
      <c r="H1891" s="5">
        <f>(N1891+O1891)*(1/General!$B$20)*((F1891/100)-E1891*(C1891/100))*1000/B1891</f>
        <v>525.66220440279858</v>
      </c>
      <c r="I1891" s="5">
        <f>(N1891+O1891)*(1/General!$B$20)*((D1891/100)*E1891-(G1891/100))*1000/B1891</f>
        <v>311.16274379680738</v>
      </c>
      <c r="J1891" s="5">
        <f t="shared" si="29"/>
        <v>0.59194429652844716</v>
      </c>
      <c r="K1891" s="5">
        <f>MAX(Online_RAW!$L$2-Online_RAW!L1891,0)</f>
        <v>0</v>
      </c>
      <c r="L1891" s="5">
        <f>0.0039*(Online_RAW!M1891)</f>
        <v>135.60884999999999</v>
      </c>
      <c r="M1891" s="10">
        <f>Online_RAW!$N$2-Online_RAW!N1891</f>
        <v>605.91889230768993</v>
      </c>
      <c r="N1891" s="5">
        <f>Online_RAW!C1891*60</f>
        <v>101.38200000000001</v>
      </c>
      <c r="O1891" s="5">
        <f>MAX(0, Online_RAW!D1891*60)</f>
        <v>78.429545454545405</v>
      </c>
      <c r="P1891" s="5">
        <f>_xlfn.IFNA(VLOOKUP(A1891,Sampling!$D$7:$E$14,2,FALSE),0)</f>
        <v>0</v>
      </c>
      <c r="Q1891">
        <f>_xlfn.IFNA(VLOOKUP(A1891,Refill!$D$6:$G$8,2,FALSE),0)</f>
        <v>0</v>
      </c>
    </row>
    <row r="1892" spans="1:17" x14ac:dyDescent="0.25">
      <c r="A1892" s="5">
        <f>ROUND((Online_RAW!B1892-General!$B$10)*24,3)</f>
        <v>31.5</v>
      </c>
      <c r="B1892" s="5">
        <f>General!$B$12+Online_ANA!K1892/1000+Online_ANA!L1892/1000+Online_ANA!M1892/1000/General!$B$22-SUM($P$2:P1892)/1000/General!$B$24+SUM($Q$2:Q1892)/1000/General!$B$24</f>
        <v>1.6477609530345783</v>
      </c>
      <c r="C1892" s="5">
        <f>Online_RAW!K1892</f>
        <v>46.43</v>
      </c>
      <c r="D1892" s="5">
        <f>Online_RAW!J1892</f>
        <v>6.6950000000000003</v>
      </c>
      <c r="E1892" s="5">
        <f>(1-F1892/100-G1892/100)/(1-C1892/100-D1892/100-General!$B$17/100)</f>
        <v>0.96443180897908509</v>
      </c>
      <c r="F1892" s="5">
        <f>N1892*General!$B$14/(N1892+O1892)+O1892*100/(N1892+O1892)</f>
        <v>55.186928314656861</v>
      </c>
      <c r="G1892" s="5">
        <f>N1892*General!$B$15/(N1892+O1892)</f>
        <v>2.2632864487547047E-2</v>
      </c>
      <c r="H1892" s="5">
        <f>(N1892+O1892)*(1/General!$B$20)*((F1892/100)-E1892*(C1892/100))*1000/B1892</f>
        <v>506.93649816238508</v>
      </c>
      <c r="I1892" s="5">
        <f>(N1892+O1892)*(1/General!$B$20)*((D1892/100)*E1892-(G1892/100))*1000/B1892</f>
        <v>313.37792982072699</v>
      </c>
      <c r="J1892" s="5">
        <f t="shared" si="29"/>
        <v>0.61817985281530041</v>
      </c>
      <c r="K1892" s="5">
        <f>MAX(Online_RAW!$L$2-Online_RAW!L1892,0)</f>
        <v>0</v>
      </c>
      <c r="L1892" s="5">
        <f>0.0039*(Online_RAW!M1892)</f>
        <v>135.60884999999999</v>
      </c>
      <c r="M1892" s="10">
        <f>Online_RAW!$N$2-Online_RAW!N1892</f>
        <v>607.29579230769014</v>
      </c>
      <c r="N1892" s="5">
        <f>Online_RAW!C1892*60</f>
        <v>101.7804545454546</v>
      </c>
      <c r="O1892" s="5">
        <f>MAX(0, Online_RAW!D1892*60)</f>
        <v>78.100363636363795</v>
      </c>
      <c r="P1892" s="5">
        <f>_xlfn.IFNA(VLOOKUP(A1892,Sampling!$D$7:$E$14,2,FALSE),0)</f>
        <v>0</v>
      </c>
      <c r="Q1892">
        <f>_xlfn.IFNA(VLOOKUP(A1892,Refill!$D$6:$G$8,2,FALSE),0)</f>
        <v>0</v>
      </c>
    </row>
    <row r="1893" spans="1:17" x14ac:dyDescent="0.25">
      <c r="A1893" s="5">
        <f>ROUND((Online_RAW!B1893-General!$B$10)*24,3)</f>
        <v>31.516999999999999</v>
      </c>
      <c r="B1893" s="5">
        <f>General!$B$12+Online_ANA!K1893/1000+Online_ANA!L1893/1000+Online_ANA!M1893/1000/General!$B$22-SUM($P$2:P1893)/1000/General!$B$24+SUM($Q$2:Q1893)/1000/General!$B$24</f>
        <v>1.6493497063663023</v>
      </c>
      <c r="C1893" s="5">
        <f>Online_RAW!K1893</f>
        <v>46.397142857142903</v>
      </c>
      <c r="D1893" s="5">
        <f>Online_RAW!J1893</f>
        <v>6.6816666666666702</v>
      </c>
      <c r="E1893" s="5">
        <f>(1-F1893/100-G1893/100)/(1-C1893/100-D1893/100-General!$B$17/100)</f>
        <v>0.96302472899808256</v>
      </c>
      <c r="F1893" s="5">
        <f>N1893*General!$B$14/(N1893+O1893)+O1893*100/(N1893+O1893)</f>
        <v>55.207804328708136</v>
      </c>
      <c r="G1893" s="5">
        <f>N1893*General!$B$15/(N1893+O1893)</f>
        <v>2.2622321046107004E-2</v>
      </c>
      <c r="H1893" s="5">
        <f>(N1893+O1893)*(1/General!$B$20)*((F1893/100)-E1893*(C1893/100))*1000/B1893</f>
        <v>513.03355871730082</v>
      </c>
      <c r="I1893" s="5">
        <f>(N1893+O1893)*(1/General!$B$20)*((D1893/100)*E1893-(G1893/100))*1000/B1893</f>
        <v>312.51186088039941</v>
      </c>
      <c r="J1893" s="5">
        <f t="shared" si="29"/>
        <v>0.60914506579598671</v>
      </c>
      <c r="K1893" s="5">
        <f>MAX(Online_RAW!$L$2-Online_RAW!L1893,0)</f>
        <v>0</v>
      </c>
      <c r="L1893" s="5">
        <f>0.0039*(Online_RAW!M1893)</f>
        <v>135.92150000000012</v>
      </c>
      <c r="M1893" s="10">
        <f>Online_RAW!$N$2-Online_RAW!N1893</f>
        <v>608.68674493926937</v>
      </c>
      <c r="N1893" s="5">
        <f>Online_RAW!C1893*60</f>
        <v>101.9020909090908</v>
      </c>
      <c r="O1893" s="5">
        <f>MAX(0, Online_RAW!D1893*60)</f>
        <v>78.277636363636205</v>
      </c>
      <c r="P1893" s="5">
        <f>_xlfn.IFNA(VLOOKUP(A1893,Sampling!$D$7:$E$14,2,FALSE),0)</f>
        <v>0</v>
      </c>
      <c r="Q1893">
        <f>_xlfn.IFNA(VLOOKUP(A1893,Refill!$D$6:$G$8,2,FALSE),0)</f>
        <v>0</v>
      </c>
    </row>
    <row r="1894" spans="1:17" x14ac:dyDescent="0.25">
      <c r="A1894" s="5">
        <f>ROUND((Online_RAW!B1894-General!$B$10)*24,3)</f>
        <v>31.533000000000001</v>
      </c>
      <c r="B1894" s="5">
        <f>General!$B$12+Online_ANA!K1894/1000+Online_ANA!L1894/1000+Online_ANA!M1894/1000/General!$B$22-SUM($P$2:P1894)/1000/General!$B$24+SUM($Q$2:Q1894)/1000/General!$B$24</f>
        <v>1.6505877970057428</v>
      </c>
      <c r="C1894" s="5">
        <f>Online_RAW!K1894</f>
        <v>46.265454545454503</v>
      </c>
      <c r="D1894" s="5">
        <f>Online_RAW!J1894</f>
        <v>6.7</v>
      </c>
      <c r="E1894" s="5">
        <f>(1-F1894/100-G1894/100)/(1-C1894/100-D1894/100-General!$B$17/100)</f>
        <v>0.95871811940540252</v>
      </c>
      <c r="F1894" s="5">
        <f>N1894*General!$B$14/(N1894+O1894)+O1894*100/(N1894+O1894)</f>
        <v>55.299382921010348</v>
      </c>
      <c r="G1894" s="5">
        <f>N1894*General!$B$15/(N1894+O1894)</f>
        <v>2.2576069231812951E-2</v>
      </c>
      <c r="H1894" s="5">
        <f>(N1894+O1894)*(1/General!$B$20)*((F1894/100)-E1894*(C1894/100))*1000/B1894</f>
        <v>533.72638349960789</v>
      </c>
      <c r="I1894" s="5">
        <f>(N1894+O1894)*(1/General!$B$20)*((D1894/100)*E1894-(G1894/100))*1000/B1894</f>
        <v>312.16561338524087</v>
      </c>
      <c r="J1894" s="5">
        <f t="shared" si="29"/>
        <v>0.58487948701053905</v>
      </c>
      <c r="K1894" s="5">
        <f>MAX(Online_RAW!$L$2-Online_RAW!L1894,0)</f>
        <v>0</v>
      </c>
      <c r="L1894" s="5">
        <f>0.0039*(Online_RAW!M1894)</f>
        <v>135.92150000000012</v>
      </c>
      <c r="M1894" s="10">
        <f>Online_RAW!$N$2-Online_RAW!N1894</f>
        <v>610.03626373625957</v>
      </c>
      <c r="N1894" s="5">
        <f>Online_RAW!C1894*60</f>
        <v>101.83445454545461</v>
      </c>
      <c r="O1894" s="5">
        <f>MAX(0, Online_RAW!D1894*60)</f>
        <v>78.5945714285712</v>
      </c>
      <c r="P1894" s="5">
        <f>_xlfn.IFNA(VLOOKUP(A1894,Sampling!$D$7:$E$14,2,FALSE),0)</f>
        <v>0</v>
      </c>
      <c r="Q1894">
        <f>_xlfn.IFNA(VLOOKUP(A1894,Refill!$D$6:$G$8,2,FALSE),0)</f>
        <v>0</v>
      </c>
    </row>
    <row r="1895" spans="1:17" x14ac:dyDescent="0.25">
      <c r="A1895" s="5">
        <f>ROUND((Online_RAW!B1895-General!$B$10)*24,3)</f>
        <v>31.55</v>
      </c>
      <c r="B1895" s="5">
        <f>General!$B$12+Online_ANA!K1895/1000+Online_ANA!L1895/1000+Online_ANA!M1895/1000/General!$B$22-SUM($P$2:P1895)/1000/General!$B$24+SUM($Q$2:Q1895)/1000/General!$B$24</f>
        <v>1.6521500631263208</v>
      </c>
      <c r="C1895" s="5">
        <f>Online_RAW!K1895</f>
        <v>46.181428571428597</v>
      </c>
      <c r="D1895" s="5">
        <f>Online_RAW!J1895</f>
        <v>6.6980000000000004</v>
      </c>
      <c r="E1895" s="5">
        <f>(1-F1895/100-G1895/100)/(1-C1895/100-D1895/100-General!$B$17/100)</f>
        <v>0.95876094464546713</v>
      </c>
      <c r="F1895" s="5">
        <f>N1895*General!$B$14/(N1895+O1895)+O1895*100/(N1895+O1895)</f>
        <v>55.214866156105955</v>
      </c>
      <c r="G1895" s="5">
        <f>N1895*General!$B$15/(N1895+O1895)</f>
        <v>2.2618754466613159E-2</v>
      </c>
      <c r="H1895" s="5">
        <f>(N1895+O1895)*(1/General!$B$20)*((F1895/100)-E1895*(C1895/100))*1000/B1895</f>
        <v>532.56902876958361</v>
      </c>
      <c r="I1895" s="5">
        <f>(N1895+O1895)*(1/General!$B$20)*((D1895/100)*E1895-(G1895/100))*1000/B1895</f>
        <v>311.57630908494048</v>
      </c>
      <c r="J1895" s="5">
        <f t="shared" si="29"/>
        <v>0.58504398914219291</v>
      </c>
      <c r="K1895" s="5">
        <f>MAX(Online_RAW!$L$2-Online_RAW!L1895,0)</f>
        <v>0</v>
      </c>
      <c r="L1895" s="5">
        <f>0.0039*(Online_RAW!M1895)</f>
        <v>136.24584999999985</v>
      </c>
      <c r="M1895" s="10">
        <f>Online_RAW!$N$2-Online_RAW!N1895</f>
        <v>611.38559230768988</v>
      </c>
      <c r="N1895" s="5">
        <f>Online_RAW!C1895*60</f>
        <v>101.95742857142879</v>
      </c>
      <c r="O1895" s="5">
        <f>MAX(0, Online_RAW!D1895*60)</f>
        <v>78.348571428571205</v>
      </c>
      <c r="P1895" s="5">
        <f>_xlfn.IFNA(VLOOKUP(A1895,Sampling!$D$7:$E$14,2,FALSE),0)</f>
        <v>0</v>
      </c>
      <c r="Q1895">
        <f>_xlfn.IFNA(VLOOKUP(A1895,Refill!$D$6:$G$8,2,FALSE),0)</f>
        <v>0</v>
      </c>
    </row>
    <row r="1896" spans="1:17" x14ac:dyDescent="0.25">
      <c r="A1896" s="5">
        <f>ROUND((Online_RAW!B1896-General!$B$10)*24,3)</f>
        <v>31.567</v>
      </c>
      <c r="B1896" s="5">
        <f>General!$B$12+Online_ANA!K1896/1000+Online_ANA!L1896/1000+Online_ANA!M1896/1000/General!$B$22-SUM($P$2:P1896)/1000/General!$B$24+SUM($Q$2:Q1896)/1000/General!$B$24</f>
        <v>1.6535912630846146</v>
      </c>
      <c r="C1896" s="5">
        <f>Online_RAW!K1896</f>
        <v>46.215000000000003</v>
      </c>
      <c r="D1896" s="5">
        <f>Online_RAW!J1896</f>
        <v>6.7009999999999996</v>
      </c>
      <c r="E1896" s="5">
        <f>(1-F1896/100-G1896/100)/(1-C1896/100-D1896/100-General!$B$17/100)</f>
        <v>0.95822445404576539</v>
      </c>
      <c r="F1896" s="5">
        <f>N1896*General!$B$14/(N1896+O1896)+O1896*100/(N1896+O1896)</f>
        <v>55.27498776600028</v>
      </c>
      <c r="G1896" s="5">
        <f>N1896*General!$B$15/(N1896+O1896)</f>
        <v>2.2588390017171583E-2</v>
      </c>
      <c r="H1896" s="5">
        <f>(N1896+O1896)*(1/General!$B$20)*((F1896/100)-E1896*(C1896/100))*1000/B1896</f>
        <v>534.35050142683428</v>
      </c>
      <c r="I1896" s="5">
        <f>(N1896+O1896)*(1/General!$B$20)*((D1896/100)*E1896-(G1896/100))*1000/B1896</f>
        <v>311.08526705503016</v>
      </c>
      <c r="J1896" s="5">
        <f t="shared" si="29"/>
        <v>0.58217455813059693</v>
      </c>
      <c r="K1896" s="5">
        <f>MAX(Online_RAW!$L$2-Online_RAW!L1896,0)</f>
        <v>0</v>
      </c>
      <c r="L1896" s="5">
        <f>0.0039*(Online_RAW!M1896)</f>
        <v>136.4571</v>
      </c>
      <c r="M1896" s="10">
        <f>Online_RAW!$N$2-Online_RAW!N1896</f>
        <v>612.72623776223008</v>
      </c>
      <c r="N1896" s="5">
        <f>Online_RAW!C1896*60</f>
        <v>101.75971428571441</v>
      </c>
      <c r="O1896" s="5">
        <f>MAX(0, Online_RAW!D1896*60)</f>
        <v>78.438545454545405</v>
      </c>
      <c r="P1896" s="5">
        <f>_xlfn.IFNA(VLOOKUP(A1896,Sampling!$D$7:$E$14,2,FALSE),0)</f>
        <v>0</v>
      </c>
      <c r="Q1896">
        <f>_xlfn.IFNA(VLOOKUP(A1896,Refill!$D$6:$G$8,2,FALSE),0)</f>
        <v>0</v>
      </c>
    </row>
    <row r="1897" spans="1:17" x14ac:dyDescent="0.25">
      <c r="A1897" s="5">
        <f>ROUND((Online_RAW!B1897-General!$B$10)*24,3)</f>
        <v>31.582999999999998</v>
      </c>
      <c r="B1897" s="5">
        <f>General!$B$12+Online_ANA!K1897/1000+Online_ANA!L1897/1000+Online_ANA!M1897/1000/General!$B$22-SUM($P$2:P1897)/1000/General!$B$24+SUM($Q$2:Q1897)/1000/General!$B$24</f>
        <v>1.6550079138777432</v>
      </c>
      <c r="C1897" s="5">
        <f>Online_RAW!K1897</f>
        <v>46.215000000000003</v>
      </c>
      <c r="D1897" s="5">
        <f>Online_RAW!J1897</f>
        <v>6.7033333333333296</v>
      </c>
      <c r="E1897" s="5">
        <f>(1-F1897/100-G1897/100)/(1-C1897/100-D1897/100-General!$B$17/100)</f>
        <v>0.96253041525639826</v>
      </c>
      <c r="F1897" s="5">
        <f>N1897*General!$B$14/(N1897+O1897)+O1897*100/(N1897+O1897)</f>
        <v>55.076254578657526</v>
      </c>
      <c r="G1897" s="5">
        <f>N1897*General!$B$15/(N1897+O1897)</f>
        <v>2.2688760313809328E-2</v>
      </c>
      <c r="H1897" s="5">
        <f>(N1897+O1897)*(1/General!$B$20)*((F1897/100)-E1897*(C1897/100))*1000/B1897</f>
        <v>514.31855279590309</v>
      </c>
      <c r="I1897" s="5">
        <f>(N1897+O1897)*(1/General!$B$20)*((D1897/100)*E1897-(G1897/100))*1000/B1897</f>
        <v>312.17078542891846</v>
      </c>
      <c r="J1897" s="5">
        <f t="shared" si="29"/>
        <v>0.60695999343581353</v>
      </c>
      <c r="K1897" s="5">
        <f>MAX(Online_RAW!$L$2-Online_RAW!L1897,0)</f>
        <v>0</v>
      </c>
      <c r="L1897" s="5">
        <f>0.0039*(Online_RAW!M1897)</f>
        <v>136.64117999999999</v>
      </c>
      <c r="M1897" s="10">
        <f>Online_RAW!$N$2-Online_RAW!N1897</f>
        <v>614.06973992674011</v>
      </c>
      <c r="N1897" s="5">
        <f>Online_RAW!C1897*60</f>
        <v>102.16145454545459</v>
      </c>
      <c r="O1897" s="5">
        <f>MAX(0, Online_RAW!D1897*60)</f>
        <v>77.947909090909206</v>
      </c>
      <c r="P1897" s="5">
        <f>_xlfn.IFNA(VLOOKUP(A1897,Sampling!$D$7:$E$14,2,FALSE),0)</f>
        <v>0</v>
      </c>
      <c r="Q1897">
        <f>_xlfn.IFNA(VLOOKUP(A1897,Refill!$D$6:$G$8,2,FALSE),0)</f>
        <v>0</v>
      </c>
    </row>
    <row r="1898" spans="1:17" x14ac:dyDescent="0.25">
      <c r="A1898" s="5">
        <f>ROUND((Online_RAW!B1898-General!$B$10)*24,3)</f>
        <v>31.6</v>
      </c>
      <c r="B1898" s="5">
        <f>General!$B$12+Online_ANA!K1898/1000+Online_ANA!L1898/1000+Online_ANA!M1898/1000/General!$B$22-SUM($P$2:P1898)/1000/General!$B$24+SUM($Q$2:Q1898)/1000/General!$B$24</f>
        <v>1.6564087206055689</v>
      </c>
      <c r="C1898" s="5">
        <f>Online_RAW!K1898</f>
        <v>46.17</v>
      </c>
      <c r="D1898" s="5">
        <f>Online_RAW!J1898</f>
        <v>6.7216666666666702</v>
      </c>
      <c r="E1898" s="5">
        <f>(1-F1898/100-G1898/100)/(1-C1898/100-D1898/100-General!$B$17/100)</f>
        <v>0.9604446316380425</v>
      </c>
      <c r="F1898" s="5">
        <f>N1898*General!$B$14/(N1898+O1898)+O1898*100/(N1898+O1898)</f>
        <v>55.147978612604462</v>
      </c>
      <c r="G1898" s="5">
        <f>N1898*General!$B$15/(N1898+O1898)</f>
        <v>2.2652536054240169E-2</v>
      </c>
      <c r="H1898" s="5">
        <f>(N1898+O1898)*(1/General!$B$20)*((F1898/100)-E1898*(C1898/100))*1000/B1898</f>
        <v>523.34560550657204</v>
      </c>
      <c r="I1898" s="5">
        <f>(N1898+O1898)*(1/General!$B$20)*((D1898/100)*E1898-(G1898/100))*1000/B1898</f>
        <v>311.61381238327255</v>
      </c>
      <c r="J1898" s="5">
        <f t="shared" si="29"/>
        <v>0.59542644307034198</v>
      </c>
      <c r="K1898" s="5">
        <f>MAX(Online_RAW!$L$2-Online_RAW!L1898,0)</f>
        <v>0</v>
      </c>
      <c r="L1898" s="5">
        <f>0.0039*(Online_RAW!M1898)</f>
        <v>136.82057999999998</v>
      </c>
      <c r="M1898" s="10">
        <f>Online_RAW!$N$2-Online_RAW!N1898</f>
        <v>615.40107326007001</v>
      </c>
      <c r="N1898" s="5">
        <f>Online_RAW!C1898*60</f>
        <v>101.84452173913019</v>
      </c>
      <c r="O1898" s="5">
        <f>MAX(0, Online_RAW!D1898*60)</f>
        <v>77.993217391304398</v>
      </c>
      <c r="P1898" s="5">
        <f>_xlfn.IFNA(VLOOKUP(A1898,Sampling!$D$7:$E$14,2,FALSE),0)</f>
        <v>0</v>
      </c>
      <c r="Q1898">
        <f>_xlfn.IFNA(VLOOKUP(A1898,Refill!$D$6:$G$8,2,FALSE),0)</f>
        <v>0</v>
      </c>
    </row>
    <row r="1899" spans="1:17" x14ac:dyDescent="0.25">
      <c r="A1899" s="5">
        <f>ROUND((Online_RAW!B1899-General!$B$10)*24,3)</f>
        <v>31.617000000000001</v>
      </c>
      <c r="B1899" s="5">
        <f>General!$B$12+Online_ANA!K1899/1000+Online_ANA!L1899/1000+Online_ANA!M1899/1000/General!$B$22-SUM($P$2:P1899)/1000/General!$B$24+SUM($Q$2:Q1899)/1000/General!$B$24</f>
        <v>1.6579111354365779</v>
      </c>
      <c r="C1899" s="5">
        <f>Online_RAW!K1899</f>
        <v>46.186666666666703</v>
      </c>
      <c r="D1899" s="5">
        <f>Online_RAW!J1899</f>
        <v>6.7283333333333299</v>
      </c>
      <c r="E1899" s="5">
        <f>(1-F1899/100-G1899/100)/(1-C1899/100-D1899/100-General!$B$17/100)</f>
        <v>0.96467867171983701</v>
      </c>
      <c r="F1899" s="5">
        <f>N1899*General!$B$14/(N1899+O1899)+O1899*100/(N1899+O1899)</f>
        <v>54.972772758860351</v>
      </c>
      <c r="G1899" s="5">
        <f>N1899*General!$B$15/(N1899+O1899)</f>
        <v>2.2741023859161439E-2</v>
      </c>
      <c r="H1899" s="5">
        <f>(N1899+O1899)*(1/General!$B$20)*((F1899/100)-E1899*(C1899/100))*1000/B1899</f>
        <v>505.13507554633526</v>
      </c>
      <c r="I1899" s="5">
        <f>(N1899+O1899)*(1/General!$B$20)*((D1899/100)*E1899-(G1899/100))*1000/B1899</f>
        <v>313.62503348503378</v>
      </c>
      <c r="J1899" s="5">
        <f t="shared" si="29"/>
        <v>0.62087360127551749</v>
      </c>
      <c r="K1899" s="5">
        <f>MAX(Online_RAW!$L$2-Online_RAW!L1899,0)</f>
        <v>0</v>
      </c>
      <c r="L1899" s="5">
        <f>0.0039*(Online_RAW!M1899)</f>
        <v>137.04014999999998</v>
      </c>
      <c r="M1899" s="10">
        <f>Online_RAW!$N$2-Online_RAW!N1899</f>
        <v>616.79937412586969</v>
      </c>
      <c r="N1899" s="5">
        <f>Online_RAW!C1899*60</f>
        <v>102.4413913043478</v>
      </c>
      <c r="O1899" s="5">
        <f>MAX(0, Online_RAW!D1899*60)</f>
        <v>77.746434782608802</v>
      </c>
      <c r="P1899" s="5">
        <f>_xlfn.IFNA(VLOOKUP(A1899,Sampling!$D$7:$E$14,2,FALSE),0)</f>
        <v>0</v>
      </c>
      <c r="Q1899">
        <f>_xlfn.IFNA(VLOOKUP(A1899,Refill!$D$6:$G$8,2,FALSE),0)</f>
        <v>0</v>
      </c>
    </row>
    <row r="1900" spans="1:17" x14ac:dyDescent="0.25">
      <c r="A1900" s="5">
        <f>ROUND((Online_RAW!B1900-General!$B$10)*24,3)</f>
        <v>31.632999999999999</v>
      </c>
      <c r="B1900" s="5">
        <f>General!$B$12+Online_ANA!K1900/1000+Online_ANA!L1900/1000+Online_ANA!M1900/1000/General!$B$22-SUM($P$2:P1900)/1000/General!$B$24+SUM($Q$2:Q1900)/1000/General!$B$24</f>
        <v>1.6593696911079727</v>
      </c>
      <c r="C1900" s="5">
        <f>Online_RAW!K1900</f>
        <v>46.081428571428603</v>
      </c>
      <c r="D1900" s="5">
        <f>Online_RAW!J1900</f>
        <v>6.7357142857142902</v>
      </c>
      <c r="E1900" s="5">
        <f>(1-F1900/100-G1900/100)/(1-C1900/100-D1900/100-General!$B$17/100)</f>
        <v>0.96356973959165704</v>
      </c>
      <c r="F1900" s="5">
        <f>N1900*General!$B$14/(N1900+O1900)+O1900*100/(N1900+O1900)</f>
        <v>54.930193315284569</v>
      </c>
      <c r="G1900" s="5">
        <f>N1900*General!$B$15/(N1900+O1900)</f>
        <v>2.2762528628644158E-2</v>
      </c>
      <c r="H1900" s="5">
        <f>(N1900+O1900)*(1/General!$B$20)*((F1900/100)-E1900*(C1900/100))*1000/B1900</f>
        <v>509.05500317663348</v>
      </c>
      <c r="I1900" s="5">
        <f>(N1900+O1900)*(1/General!$B$20)*((D1900/100)*E1900-(G1900/100))*1000/B1900</f>
        <v>312.73717051844375</v>
      </c>
      <c r="J1900" s="5">
        <f t="shared" si="29"/>
        <v>0.61434848605137715</v>
      </c>
      <c r="K1900" s="5">
        <f>MAX(Online_RAW!$L$2-Online_RAW!L1900,0)</f>
        <v>0</v>
      </c>
      <c r="L1900" s="5">
        <f>0.0039*(Online_RAW!M1900)</f>
        <v>137.23190000000014</v>
      </c>
      <c r="M1900" s="10">
        <f>Online_RAW!$N$2-Online_RAW!N1900</f>
        <v>618.18019230769005</v>
      </c>
      <c r="N1900" s="5">
        <f>Online_RAW!C1900*60</f>
        <v>102.3438</v>
      </c>
      <c r="O1900" s="5">
        <f>MAX(0, Online_RAW!D1900*60)</f>
        <v>77.502300000000005</v>
      </c>
      <c r="P1900" s="5">
        <f>_xlfn.IFNA(VLOOKUP(A1900,Sampling!$D$7:$E$14,2,FALSE),0)</f>
        <v>0</v>
      </c>
      <c r="Q1900">
        <f>_xlfn.IFNA(VLOOKUP(A1900,Refill!$D$6:$G$8,2,FALSE),0)</f>
        <v>0</v>
      </c>
    </row>
    <row r="1901" spans="1:17" x14ac:dyDescent="0.25">
      <c r="A1901" s="5">
        <f>ROUND((Online_RAW!B1901-General!$B$10)*24,3)</f>
        <v>31.65</v>
      </c>
      <c r="B1901" s="5">
        <f>General!$B$12+Online_ANA!K1901/1000+Online_ANA!L1901/1000+Online_ANA!M1901/1000/General!$B$22-SUM($P$2:P1901)/1000/General!$B$24+SUM($Q$2:Q1901)/1000/General!$B$24</f>
        <v>1.660578100893908</v>
      </c>
      <c r="C1901" s="5">
        <f>Online_RAW!K1901</f>
        <v>46.024999999999999</v>
      </c>
      <c r="D1901" s="5">
        <f>Online_RAW!J1901</f>
        <v>6.7571428571428598</v>
      </c>
      <c r="E1901" s="5">
        <f>(1-F1901/100-G1901/100)/(1-C1901/100-D1901/100-General!$B$17/100)</f>
        <v>0.96142033409301786</v>
      </c>
      <c r="F1901" s="5">
        <f>N1901*General!$B$14/(N1901+O1901)+O1901*100/(N1901+O1901)</f>
        <v>54.997062437234085</v>
      </c>
      <c r="G1901" s="5">
        <f>N1901*General!$B$15/(N1901+O1901)</f>
        <v>2.2728756344831267E-2</v>
      </c>
      <c r="H1901" s="5">
        <f>(N1901+O1901)*(1/General!$B$20)*((F1901/100)-E1901*(C1901/100))*1000/B1901</f>
        <v>519.39436156834893</v>
      </c>
      <c r="I1901" s="5">
        <f>(N1901+O1901)*(1/General!$B$20)*((D1901/100)*E1901-(G1901/100))*1000/B1901</f>
        <v>312.85012721916894</v>
      </c>
      <c r="J1901" s="5">
        <f t="shared" si="29"/>
        <v>0.60233639478583345</v>
      </c>
      <c r="K1901" s="5">
        <f>MAX(Online_RAW!$L$2-Online_RAW!L1901,0)</f>
        <v>0</v>
      </c>
      <c r="L1901" s="5">
        <f>0.0039*(Online_RAW!M1901)</f>
        <v>137.23190000000014</v>
      </c>
      <c r="M1901" s="10">
        <f>Online_RAW!$N$2-Online_RAW!N1901</f>
        <v>619.49735897435949</v>
      </c>
      <c r="N1901" s="5">
        <f>Online_RAW!C1901*60</f>
        <v>102.2059999999998</v>
      </c>
      <c r="O1901" s="5">
        <f>MAX(0, Online_RAW!D1901*60)</f>
        <v>77.664818181818404</v>
      </c>
      <c r="P1901" s="5">
        <f>_xlfn.IFNA(VLOOKUP(A1901,Sampling!$D$7:$E$14,2,FALSE),0)</f>
        <v>0</v>
      </c>
      <c r="Q1901">
        <f>_xlfn.IFNA(VLOOKUP(A1901,Refill!$D$6:$G$8,2,FALSE),0)</f>
        <v>0</v>
      </c>
    </row>
    <row r="1902" spans="1:17" x14ac:dyDescent="0.25">
      <c r="A1902" s="5">
        <f>ROUND((Online_RAW!B1902-General!$B$10)*24,3)</f>
        <v>31.667000000000002</v>
      </c>
      <c r="B1902" s="5">
        <f>General!$B$12+Online_ANA!K1902/1000+Online_ANA!L1902/1000+Online_ANA!M1902/1000/General!$B$22-SUM($P$2:P1902)/1000/General!$B$24+SUM($Q$2:Q1902)/1000/General!$B$24</f>
        <v>1.6621604202492337</v>
      </c>
      <c r="C1902" s="5">
        <f>Online_RAW!K1902</f>
        <v>46.031666666666702</v>
      </c>
      <c r="D1902" s="5">
        <f>Online_RAW!J1902</f>
        <v>6.742</v>
      </c>
      <c r="E1902" s="5">
        <f>(1-F1902/100-G1902/100)/(1-C1902/100-D1902/100-General!$B$17/100)</f>
        <v>0.96409961147311829</v>
      </c>
      <c r="F1902" s="5">
        <f>N1902*General!$B$14/(N1902+O1902)+O1902*100/(N1902+O1902)</f>
        <v>54.86347264182848</v>
      </c>
      <c r="G1902" s="5">
        <f>N1902*General!$B$15/(N1902+O1902)</f>
        <v>2.2796225938470475E-2</v>
      </c>
      <c r="H1902" s="5">
        <f>(N1902+O1902)*(1/General!$B$20)*((F1902/100)-E1902*(C1902/100))*1000/B1902</f>
        <v>505.6739900225171</v>
      </c>
      <c r="I1902" s="5">
        <f>(N1902+O1902)*(1/General!$B$20)*((D1902/100)*E1902-(G1902/100))*1000/B1902</f>
        <v>312.40178905050527</v>
      </c>
      <c r="J1902" s="5">
        <f t="shared" si="29"/>
        <v>0.61779287686241158</v>
      </c>
      <c r="K1902" s="5">
        <f>MAX(Online_RAW!$L$2-Online_RAW!L1902,0)</f>
        <v>0</v>
      </c>
      <c r="L1902" s="5">
        <f>0.0039*(Online_RAW!M1902)</f>
        <v>137.53405714285731</v>
      </c>
      <c r="M1902" s="10">
        <f>Online_RAW!$N$2-Online_RAW!N1902</f>
        <v>620.89273578595021</v>
      </c>
      <c r="N1902" s="5">
        <f>Online_RAW!C1902*60</f>
        <v>102.40565217391321</v>
      </c>
      <c r="O1902" s="5">
        <f>MAX(0, Online_RAW!D1902*60)</f>
        <v>77.283130434782393</v>
      </c>
      <c r="P1902" s="5">
        <f>_xlfn.IFNA(VLOOKUP(A1902,Sampling!$D$7:$E$14,2,FALSE),0)</f>
        <v>0</v>
      </c>
      <c r="Q1902">
        <f>_xlfn.IFNA(VLOOKUP(A1902,Refill!$D$6:$G$8,2,FALSE),0)</f>
        <v>0</v>
      </c>
    </row>
    <row r="1903" spans="1:17" x14ac:dyDescent="0.25">
      <c r="A1903" s="5">
        <f>ROUND((Online_RAW!B1903-General!$B$10)*24,3)</f>
        <v>31.683</v>
      </c>
      <c r="B1903" s="5">
        <f>General!$B$12+Online_ANA!K1903/1000+Online_ANA!L1903/1000+Online_ANA!M1903/1000/General!$B$22-SUM($P$2:P1903)/1000/General!$B$24+SUM($Q$2:Q1903)/1000/General!$B$24</f>
        <v>1.6634271026294809</v>
      </c>
      <c r="C1903" s="5">
        <f>Online_RAW!K1903</f>
        <v>46.083750000000002</v>
      </c>
      <c r="D1903" s="5">
        <f>Online_RAW!J1903</f>
        <v>6.75</v>
      </c>
      <c r="E1903" s="5">
        <f>(1-F1903/100-G1903/100)/(1-C1903/100-D1903/100-General!$B$17/100)</f>
        <v>0.97010771433652609</v>
      </c>
      <c r="F1903" s="5">
        <f>N1903*General!$B$14/(N1903+O1903)+O1903*100/(N1903+O1903)</f>
        <v>54.64050632911389</v>
      </c>
      <c r="G1903" s="5">
        <f>N1903*General!$B$15/(N1903+O1903)</f>
        <v>2.2908835187316217E-2</v>
      </c>
      <c r="H1903" s="5">
        <f>(N1903+O1903)*(1/General!$B$20)*((F1903/100)-E1903*(C1903/100))*1000/B1903</f>
        <v>478.39068945292252</v>
      </c>
      <c r="I1903" s="5">
        <f>(N1903+O1903)*(1/General!$B$20)*((D1903/100)*E1903-(G1903/100))*1000/B1903</f>
        <v>314.22948120314936</v>
      </c>
      <c r="J1903" s="5">
        <f t="shared" si="29"/>
        <v>0.65684698329412627</v>
      </c>
      <c r="K1903" s="5">
        <f>MAX(Online_RAW!$L$2-Online_RAW!L1903,0)</f>
        <v>0</v>
      </c>
      <c r="L1903" s="5">
        <f>0.0039*(Online_RAW!M1903)</f>
        <v>137.53405714285731</v>
      </c>
      <c r="M1903" s="10">
        <f>Online_RAW!$N$2-Online_RAW!N1903</f>
        <v>622.27341958041961</v>
      </c>
      <c r="N1903" s="5">
        <f>Online_RAW!C1903*60</f>
        <v>102.828</v>
      </c>
      <c r="O1903" s="5">
        <f>MAX(0, Online_RAW!D1903*60)</f>
        <v>76.714956521738998</v>
      </c>
      <c r="P1903" s="5">
        <f>_xlfn.IFNA(VLOOKUP(A1903,Sampling!$D$7:$E$14,2,FALSE),0)</f>
        <v>0</v>
      </c>
      <c r="Q1903">
        <f>_xlfn.IFNA(VLOOKUP(A1903,Refill!$D$6:$G$8,2,FALSE),0)</f>
        <v>0</v>
      </c>
    </row>
    <row r="1904" spans="1:17" x14ac:dyDescent="0.25">
      <c r="A1904" s="5">
        <f>ROUND((Online_RAW!B1904-General!$B$10)*24,3)</f>
        <v>31.7</v>
      </c>
      <c r="B1904" s="5">
        <f>General!$B$12+Online_ANA!K1904/1000+Online_ANA!L1904/1000+Online_ANA!M1904/1000/General!$B$22-SUM($P$2:P1904)/1000/General!$B$24+SUM($Q$2:Q1904)/1000/General!$B$24</f>
        <v>1.6650279878969636</v>
      </c>
      <c r="C1904" s="5">
        <f>Online_RAW!K1904</f>
        <v>45.909090909090899</v>
      </c>
      <c r="D1904" s="5">
        <f>Online_RAW!J1904</f>
        <v>6.742</v>
      </c>
      <c r="E1904" s="5">
        <f>(1-F1904/100-G1904/100)/(1-C1904/100-D1904/100-General!$B$17/100)</f>
        <v>0.9638621351691834</v>
      </c>
      <c r="F1904" s="5">
        <f>N1904*General!$B$14/(N1904+O1904)+O1904*100/(N1904+O1904)</f>
        <v>54.756384806564633</v>
      </c>
      <c r="G1904" s="5">
        <f>N1904*General!$B$15/(N1904+O1904)</f>
        <v>2.2850310703755237E-2</v>
      </c>
      <c r="H1904" s="5">
        <f>(N1904+O1904)*(1/General!$B$20)*((F1904/100)-E1904*(C1904/100))*1000/B1904</f>
        <v>507.3629864343506</v>
      </c>
      <c r="I1904" s="5">
        <f>(N1904+O1904)*(1/General!$B$20)*((D1904/100)*E1904-(G1904/100))*1000/B1904</f>
        <v>312.70927108514945</v>
      </c>
      <c r="J1904" s="5">
        <f t="shared" si="29"/>
        <v>0.61634230215099062</v>
      </c>
      <c r="K1904" s="5">
        <f>MAX(Online_RAW!$L$2-Online_RAW!L1904,0)</f>
        <v>0</v>
      </c>
      <c r="L1904" s="5">
        <f>0.0039*(Online_RAW!M1904)</f>
        <v>137.88905000000014</v>
      </c>
      <c r="M1904" s="10">
        <f>Online_RAW!$N$2-Online_RAW!N1904</f>
        <v>623.63144230769012</v>
      </c>
      <c r="N1904" s="5">
        <f>Online_RAW!C1904*60</f>
        <v>102.95321739130441</v>
      </c>
      <c r="O1904" s="5">
        <f>MAX(0, Online_RAW!D1904*60)</f>
        <v>77.268782608695602</v>
      </c>
      <c r="P1904" s="5">
        <f>_xlfn.IFNA(VLOOKUP(A1904,Sampling!$D$7:$E$14,2,FALSE),0)</f>
        <v>0</v>
      </c>
      <c r="Q1904">
        <f>_xlfn.IFNA(VLOOKUP(A1904,Refill!$D$6:$G$8,2,FALSE),0)</f>
        <v>0</v>
      </c>
    </row>
    <row r="1905" spans="1:17" x14ac:dyDescent="0.25">
      <c r="A1905" s="5">
        <f>ROUND((Online_RAW!B1905-General!$B$10)*24,3)</f>
        <v>31.716999999999999</v>
      </c>
      <c r="B1905" s="5">
        <f>General!$B$12+Online_ANA!K1905/1000+Online_ANA!L1905/1000+Online_ANA!M1905/1000/General!$B$22-SUM($P$2:P1905)/1000/General!$B$24+SUM($Q$2:Q1905)/1000/General!$B$24</f>
        <v>1.666523069506642</v>
      </c>
      <c r="C1905" s="5">
        <f>Online_RAW!K1905</f>
        <v>45.798888888888897</v>
      </c>
      <c r="D1905" s="5">
        <f>Online_RAW!J1905</f>
        <v>6.74714285714286</v>
      </c>
      <c r="E1905" s="5">
        <f>(1-F1905/100-G1905/100)/(1-C1905/100-D1905/100-General!$B$17/100)</f>
        <v>0.9609276382287989</v>
      </c>
      <c r="F1905" s="5">
        <f>N1905*General!$B$14/(N1905+O1905)+O1905*100/(N1905+O1905)</f>
        <v>54.793124603189526</v>
      </c>
      <c r="G1905" s="5">
        <f>N1905*General!$B$15/(N1905+O1905)</f>
        <v>2.2831755250914382E-2</v>
      </c>
      <c r="H1905" s="5">
        <f>(N1905+O1905)*(1/General!$B$20)*((F1905/100)-E1905*(C1905/100))*1000/B1905</f>
        <v>520.74149291622359</v>
      </c>
      <c r="I1905" s="5">
        <f>(N1905+O1905)*(1/General!$B$20)*((D1905/100)*E1905-(G1905/100))*1000/B1905</f>
        <v>311.98423238143857</v>
      </c>
      <c r="J1905" s="5">
        <f t="shared" si="29"/>
        <v>0.5991153703429396</v>
      </c>
      <c r="K1905" s="5">
        <f>MAX(Online_RAW!$L$2-Online_RAW!L1905,0)</f>
        <v>0</v>
      </c>
      <c r="L1905" s="5">
        <f>0.0039*(Online_RAW!M1905)</f>
        <v>138.09119999999999</v>
      </c>
      <c r="M1905" s="10">
        <f>Online_RAW!$N$2-Online_RAW!N1905</f>
        <v>625.04073776223959</v>
      </c>
      <c r="N1905" s="5">
        <f>Online_RAW!C1905*60</f>
        <v>102.958956521739</v>
      </c>
      <c r="O1905" s="5">
        <f>MAX(0, Online_RAW!D1905*60)</f>
        <v>77.419565217391209</v>
      </c>
      <c r="P1905" s="5">
        <f>_xlfn.IFNA(VLOOKUP(A1905,Sampling!$D$7:$E$14,2,FALSE),0)</f>
        <v>0</v>
      </c>
      <c r="Q1905">
        <f>_xlfn.IFNA(VLOOKUP(A1905,Refill!$D$6:$G$8,2,FALSE),0)</f>
        <v>0</v>
      </c>
    </row>
    <row r="1906" spans="1:17" x14ac:dyDescent="0.25">
      <c r="A1906" s="5">
        <f>ROUND((Online_RAW!B1906-General!$B$10)*24,3)</f>
        <v>31.733000000000001</v>
      </c>
      <c r="B1906" s="5">
        <f>General!$B$12+Online_ANA!K1906/1000+Online_ANA!L1906/1000+Online_ANA!M1906/1000/General!$B$22-SUM($P$2:P1906)/1000/General!$B$24+SUM($Q$2:Q1906)/1000/General!$B$24</f>
        <v>1.6679427680425598</v>
      </c>
      <c r="C1906" s="5">
        <f>Online_RAW!K1906</f>
        <v>45.816000000000003</v>
      </c>
      <c r="D1906" s="5">
        <f>Online_RAW!J1906</f>
        <v>6.7433333333333296</v>
      </c>
      <c r="E1906" s="5">
        <f>(1-F1906/100-G1906/100)/(1-C1906/100-D1906/100-General!$B$17/100)</f>
        <v>0.96649942146132306</v>
      </c>
      <c r="F1906" s="5">
        <f>N1906*General!$B$14/(N1906+O1906)+O1906*100/(N1906+O1906)</f>
        <v>54.543862332696044</v>
      </c>
      <c r="G1906" s="5">
        <f>N1906*General!$B$15/(N1906+O1906)</f>
        <v>2.2957645286517149E-2</v>
      </c>
      <c r="H1906" s="5">
        <f>(N1906+O1906)*(1/General!$B$20)*((F1906/100)-E1906*(C1906/100))*1000/B1906</f>
        <v>494.38035733194027</v>
      </c>
      <c r="I1906" s="5">
        <f>(N1906+O1906)*(1/General!$B$20)*((D1906/100)*E1906-(G1906/100))*1000/B1906</f>
        <v>312.85438409576091</v>
      </c>
      <c r="J1906" s="5">
        <f t="shared" si="29"/>
        <v>0.63282122652316875</v>
      </c>
      <c r="K1906" s="5">
        <f>MAX(Online_RAW!$L$2-Online_RAW!L1906,0)</f>
        <v>0</v>
      </c>
      <c r="L1906" s="5">
        <f>0.0039*(Online_RAW!M1906)</f>
        <v>138.27352500000001</v>
      </c>
      <c r="M1906" s="10">
        <f>Online_RAW!$N$2-Online_RAW!N1906</f>
        <v>626.3894749163901</v>
      </c>
      <c r="N1906" s="5">
        <f>Online_RAW!C1906*60</f>
        <v>103.36330434782579</v>
      </c>
      <c r="O1906" s="5">
        <f>MAX(0, Online_RAW!D1906*60)</f>
        <v>76.730608695652194</v>
      </c>
      <c r="P1906" s="5">
        <f>_xlfn.IFNA(VLOOKUP(A1906,Sampling!$D$7:$E$14,2,FALSE),0)</f>
        <v>0</v>
      </c>
      <c r="Q1906">
        <f>_xlfn.IFNA(VLOOKUP(A1906,Refill!$D$6:$G$8,2,FALSE),0)</f>
        <v>0</v>
      </c>
    </row>
    <row r="1907" spans="1:17" x14ac:dyDescent="0.25">
      <c r="A1907" s="5">
        <f>ROUND((Online_RAW!B1907-General!$B$10)*24,3)</f>
        <v>31.75</v>
      </c>
      <c r="B1907" s="5">
        <f>General!$B$12+Online_ANA!K1907/1000+Online_ANA!L1907/1000+Online_ANA!M1907/1000/General!$B$22-SUM($P$2:P1907)/1000/General!$B$24+SUM($Q$2:Q1907)/1000/General!$B$24</f>
        <v>1.6694171466562477</v>
      </c>
      <c r="C1907" s="5">
        <f>Online_RAW!K1907</f>
        <v>45.612727272727298</v>
      </c>
      <c r="D1907" s="5">
        <f>Online_RAW!J1907</f>
        <v>6.7679999999999998</v>
      </c>
      <c r="E1907" s="5">
        <f>(1-F1907/100-G1907/100)/(1-C1907/100-D1907/100-General!$B$17/100)</f>
        <v>0.96186898581854718</v>
      </c>
      <c r="F1907" s="5">
        <f>N1907*General!$B$14/(N1907+O1907)+O1907*100/(N1907+O1907)</f>
        <v>54.58975728155346</v>
      </c>
      <c r="G1907" s="5">
        <f>N1907*General!$B$15/(N1907+O1907)</f>
        <v>2.2934466019417447E-2</v>
      </c>
      <c r="H1907" s="5">
        <f>(N1907+O1907)*(1/General!$B$20)*((F1907/100)-E1907*(C1907/100))*1000/B1907</f>
        <v>514.87993874192819</v>
      </c>
      <c r="I1907" s="5">
        <f>(N1907+O1907)*(1/General!$B$20)*((D1907/100)*E1907-(G1907/100))*1000/B1907</f>
        <v>311.67723512900858</v>
      </c>
      <c r="J1907" s="5">
        <f t="shared" si="29"/>
        <v>0.60533963682983905</v>
      </c>
      <c r="K1907" s="5">
        <f>MAX(Online_RAW!$L$2-Online_RAW!L1907,0)</f>
        <v>0</v>
      </c>
      <c r="L1907" s="5">
        <f>0.0039*(Online_RAW!M1907)</f>
        <v>138.46365</v>
      </c>
      <c r="M1907" s="10">
        <f>Online_RAW!$N$2-Online_RAW!N1907</f>
        <v>627.78931135531002</v>
      </c>
      <c r="N1907" s="5">
        <f>Online_RAW!C1907*60</f>
        <v>103.08</v>
      </c>
      <c r="O1907" s="5">
        <f>MAX(0, Online_RAW!D1907*60)</f>
        <v>76.701818181818396</v>
      </c>
      <c r="P1907" s="5">
        <f>_xlfn.IFNA(VLOOKUP(A1907,Sampling!$D$7:$E$14,2,FALSE),0)</f>
        <v>0</v>
      </c>
      <c r="Q1907">
        <f>_xlfn.IFNA(VLOOKUP(A1907,Refill!$D$6:$G$8,2,FALSE),0)</f>
        <v>0</v>
      </c>
    </row>
    <row r="1908" spans="1:17" x14ac:dyDescent="0.25">
      <c r="A1908" s="5">
        <f>ROUND((Online_RAW!B1908-General!$B$10)*24,3)</f>
        <v>31.766999999999999</v>
      </c>
      <c r="B1908" s="5">
        <f>General!$B$12+Online_ANA!K1908/1000+Online_ANA!L1908/1000+Online_ANA!M1908/1000/General!$B$22-SUM($P$2:P1908)/1000/General!$B$24+SUM($Q$2:Q1908)/1000/General!$B$24</f>
        <v>1.670841851324816</v>
      </c>
      <c r="C1908" s="5">
        <f>Online_RAW!K1908</f>
        <v>45.623333333333299</v>
      </c>
      <c r="D1908" s="5">
        <f>Online_RAW!J1908</f>
        <v>6.7649999999999997</v>
      </c>
      <c r="E1908" s="5">
        <f>(1-F1908/100-G1908/100)/(1-C1908/100-D1908/100-General!$B$17/100)</f>
        <v>0.95783713576969665</v>
      </c>
      <c r="F1908" s="5">
        <f>N1908*General!$B$14/(N1908+O1908)+O1908*100/(N1908+O1908)</f>
        <v>54.787391680781738</v>
      </c>
      <c r="G1908" s="5">
        <f>N1908*General!$B$15/(N1908+O1908)</f>
        <v>2.2834650666271852E-2</v>
      </c>
      <c r="H1908" s="5">
        <f>(N1908+O1908)*(1/General!$B$20)*((F1908/100)-E1908*(C1908/100))*1000/B1908</f>
        <v>534.38224305747599</v>
      </c>
      <c r="I1908" s="5">
        <f>(N1908+O1908)*(1/General!$B$20)*((D1908/100)*E1908-(G1908/100))*1000/B1908</f>
        <v>311.19892934091564</v>
      </c>
      <c r="J1908" s="5">
        <f t="shared" si="29"/>
        <v>0.58235267616750575</v>
      </c>
      <c r="K1908" s="5">
        <f>MAX(Online_RAW!$L$2-Online_RAW!L1908,0)</f>
        <v>0</v>
      </c>
      <c r="L1908" s="5">
        <f>0.0039*(Online_RAW!M1908)</f>
        <v>138.6918</v>
      </c>
      <c r="M1908" s="10">
        <f>Online_RAW!$N$2-Online_RAW!N1908</f>
        <v>629.09355594404951</v>
      </c>
      <c r="N1908" s="5">
        <f>Online_RAW!C1908*60</f>
        <v>103.0388181818184</v>
      </c>
      <c r="O1908" s="5">
        <f>MAX(0, Online_RAW!D1908*60)</f>
        <v>77.456727272726994</v>
      </c>
      <c r="P1908" s="5">
        <f>_xlfn.IFNA(VLOOKUP(A1908,Sampling!$D$7:$E$14,2,FALSE),0)</f>
        <v>0</v>
      </c>
      <c r="Q1908">
        <f>_xlfn.IFNA(VLOOKUP(A1908,Refill!$D$6:$G$8,2,FALSE),0)</f>
        <v>0</v>
      </c>
    </row>
    <row r="1909" spans="1:17" x14ac:dyDescent="0.25">
      <c r="A1909" s="5">
        <f>ROUND((Online_RAW!B1909-General!$B$10)*24,3)</f>
        <v>31.783000000000001</v>
      </c>
      <c r="B1909" s="5">
        <f>General!$B$12+Online_ANA!K1909/1000+Online_ANA!L1909/1000+Online_ANA!M1909/1000/General!$B$22-SUM($P$2:P1909)/1000/General!$B$24+SUM($Q$2:Q1909)/1000/General!$B$24</f>
        <v>1.6722459896313482</v>
      </c>
      <c r="C1909" s="5">
        <f>Online_RAW!K1909</f>
        <v>45.597000000000001</v>
      </c>
      <c r="D1909" s="5">
        <f>Online_RAW!J1909</f>
        <v>6.7750000000000004</v>
      </c>
      <c r="E1909" s="5">
        <f>(1-F1909/100-G1909/100)/(1-C1909/100-D1909/100-General!$B$17/100)</f>
        <v>0.95697341483800802</v>
      </c>
      <c r="F1909" s="5">
        <f>N1909*General!$B$14/(N1909+O1909)+O1909*100/(N1909+O1909)</f>
        <v>54.812523275420084</v>
      </c>
      <c r="G1909" s="5">
        <f>N1909*General!$B$15/(N1909+O1909)</f>
        <v>2.2821957941707036E-2</v>
      </c>
      <c r="H1909" s="5">
        <f>(N1909+O1909)*(1/General!$B$20)*((F1909/100)-E1909*(C1909/100))*1000/B1909</f>
        <v>538.15642217653419</v>
      </c>
      <c r="I1909" s="5">
        <f>(N1909+O1909)*(1/General!$B$20)*((D1909/100)*E1909-(G1909/100))*1000/B1909</f>
        <v>311.06076656321335</v>
      </c>
      <c r="J1909" s="5">
        <f t="shared" si="29"/>
        <v>0.57801180798911755</v>
      </c>
      <c r="K1909" s="5">
        <f>MAX(Online_RAW!$L$2-Online_RAW!L1909,0)</f>
        <v>0</v>
      </c>
      <c r="L1909" s="5">
        <f>0.0039*(Online_RAW!M1909)</f>
        <v>138.87977999999998</v>
      </c>
      <c r="M1909" s="10">
        <f>Online_RAW!$N$2-Online_RAW!N1909</f>
        <v>630.41916849816971</v>
      </c>
      <c r="N1909" s="5">
        <f>Online_RAW!C1909*60</f>
        <v>102.9627</v>
      </c>
      <c r="O1909" s="5">
        <f>MAX(0, Online_RAW!D1909*60)</f>
        <v>77.499818181818398</v>
      </c>
      <c r="P1909" s="5">
        <f>_xlfn.IFNA(VLOOKUP(A1909,Sampling!$D$7:$E$14,2,FALSE),0)</f>
        <v>0</v>
      </c>
      <c r="Q1909">
        <f>_xlfn.IFNA(VLOOKUP(A1909,Refill!$D$6:$G$8,2,FALSE),0)</f>
        <v>0</v>
      </c>
    </row>
    <row r="1910" spans="1:17" x14ac:dyDescent="0.25">
      <c r="A1910" s="5">
        <f>ROUND((Online_RAW!B1910-General!$B$10)*24,3)</f>
        <v>31.8</v>
      </c>
      <c r="B1910" s="5">
        <f>General!$B$12+Online_ANA!K1910/1000+Online_ANA!L1910/1000+Online_ANA!M1910/1000/General!$B$22-SUM($P$2:P1910)/1000/General!$B$24+SUM($Q$2:Q1910)/1000/General!$B$24</f>
        <v>1.6735213325758624</v>
      </c>
      <c r="C1910" s="5">
        <f>Online_RAW!K1910</f>
        <v>45.673333333333296</v>
      </c>
      <c r="D1910" s="5">
        <f>Online_RAW!J1910</f>
        <v>6.79142857142857</v>
      </c>
      <c r="E1910" s="5">
        <f>(1-F1910/100-G1910/100)/(1-C1910/100-D1910/100-General!$B$17/100)</f>
        <v>0.96181418502446281</v>
      </c>
      <c r="F1910" s="5">
        <f>N1910*General!$B$14/(N1910+O1910)+O1910*100/(N1910+O1910)</f>
        <v>54.67321099309391</v>
      </c>
      <c r="G1910" s="5">
        <f>N1910*General!$B$15/(N1910+O1910)</f>
        <v>2.2892317680255608E-2</v>
      </c>
      <c r="H1910" s="5">
        <f>(N1910+O1910)*(1/General!$B$20)*((F1910/100)-E1910*(C1910/100))*1000/B1910</f>
        <v>516.13276439565823</v>
      </c>
      <c r="I1910" s="5">
        <f>(N1910+O1910)*(1/General!$B$20)*((D1910/100)*E1910-(G1910/100))*1000/B1910</f>
        <v>312.69794171311065</v>
      </c>
      <c r="J1910" s="5">
        <f t="shared" si="29"/>
        <v>0.60584788117307342</v>
      </c>
      <c r="K1910" s="5">
        <f>MAX(Online_RAW!$L$2-Online_RAW!L1910,0)</f>
        <v>0</v>
      </c>
      <c r="L1910" s="5">
        <f>0.0039*(Online_RAW!M1910)</f>
        <v>138.87977999999998</v>
      </c>
      <c r="M1910" s="10">
        <f>Online_RAW!$N$2-Online_RAW!N1910</f>
        <v>631.80929230769016</v>
      </c>
      <c r="N1910" s="5">
        <f>Online_RAW!C1910*60</f>
        <v>103.1282857142856</v>
      </c>
      <c r="O1910" s="5">
        <f>MAX(0, Online_RAW!D1910*60)</f>
        <v>77.068909090909202</v>
      </c>
      <c r="P1910" s="5">
        <f>_xlfn.IFNA(VLOOKUP(A1910,Sampling!$D$7:$E$14,2,FALSE),0)</f>
        <v>0</v>
      </c>
      <c r="Q1910">
        <f>_xlfn.IFNA(VLOOKUP(A1910,Refill!$D$6:$G$8,2,FALSE),0)</f>
        <v>0</v>
      </c>
    </row>
    <row r="1911" spans="1:17" x14ac:dyDescent="0.25">
      <c r="A1911" s="5">
        <f>ROUND((Online_RAW!B1911-General!$B$10)*24,3)</f>
        <v>31.817</v>
      </c>
      <c r="B1911" s="5">
        <f>General!$B$12+Online_ANA!K1911/1000+Online_ANA!L1911/1000+Online_ANA!M1911/1000/General!$B$22-SUM($P$2:P1911)/1000/General!$B$24+SUM($Q$2:Q1911)/1000/General!$B$24</f>
        <v>1.6750800101555898</v>
      </c>
      <c r="C1911" s="5">
        <f>Online_RAW!K1911</f>
        <v>45.62</v>
      </c>
      <c r="D1911" s="5">
        <f>Online_RAW!J1911</f>
        <v>6.7725</v>
      </c>
      <c r="E1911" s="5">
        <f>(1-F1911/100-G1911/100)/(1-C1911/100-D1911/100-General!$B$17/100)</f>
        <v>0.96327179790916362</v>
      </c>
      <c r="F1911" s="5">
        <f>N1911*General!$B$14/(N1911+O1911)+O1911*100/(N1911+O1911)</f>
        <v>54.534875994370488</v>
      </c>
      <c r="G1911" s="5">
        <f>N1911*General!$B$15/(N1911+O1911)</f>
        <v>2.2962183841227026E-2</v>
      </c>
      <c r="H1911" s="5">
        <f>(N1911+O1911)*(1/General!$B$20)*((F1911/100)-E1911*(C1911/100))*1000/B1911</f>
        <v>507.58300314064007</v>
      </c>
      <c r="I1911" s="5">
        <f>(N1911+O1911)*(1/General!$B$20)*((D1911/100)*E1911-(G1911/100))*1000/B1911</f>
        <v>311.57354082966049</v>
      </c>
      <c r="J1911" s="5">
        <f t="shared" si="29"/>
        <v>0.61383761651161972</v>
      </c>
      <c r="K1911" s="5">
        <f>MAX(Online_RAW!$L$2-Online_RAW!L1911,0)</f>
        <v>0</v>
      </c>
      <c r="L1911" s="5">
        <f>0.0039*(Online_RAW!M1911)</f>
        <v>139.17317142857155</v>
      </c>
      <c r="M1911" s="10">
        <f>Online_RAW!$N$2-Online_RAW!N1911</f>
        <v>633.18845421244987</v>
      </c>
      <c r="N1911" s="5">
        <f>Online_RAW!C1911*60</f>
        <v>103.30043478260879</v>
      </c>
      <c r="O1911" s="5">
        <f>MAX(0, Online_RAW!D1911*60)</f>
        <v>76.648363636363797</v>
      </c>
      <c r="P1911" s="5">
        <f>_xlfn.IFNA(VLOOKUP(A1911,Sampling!$D$7:$E$14,2,FALSE),0)</f>
        <v>0</v>
      </c>
      <c r="Q1911">
        <f>_xlfn.IFNA(VLOOKUP(A1911,Refill!$D$6:$G$8,2,FALSE),0)</f>
        <v>0</v>
      </c>
    </row>
    <row r="1912" spans="1:17" x14ac:dyDescent="0.25">
      <c r="A1912" s="5">
        <f>ROUND((Online_RAW!B1912-General!$B$10)*24,3)</f>
        <v>31.832999999999998</v>
      </c>
      <c r="B1912" s="5">
        <f>General!$B$12+Online_ANA!K1912/1000+Online_ANA!L1912/1000+Online_ANA!M1912/1000/General!$B$22-SUM($P$2:P1912)/1000/General!$B$24+SUM($Q$2:Q1912)/1000/General!$B$24</f>
        <v>1.6766380541486052</v>
      </c>
      <c r="C1912" s="5">
        <f>Online_RAW!K1912</f>
        <v>45.56</v>
      </c>
      <c r="D1912" s="5">
        <f>Online_RAW!J1912</f>
        <v>6.79</v>
      </c>
      <c r="E1912" s="5">
        <f>(1-F1912/100-G1912/100)/(1-C1912/100-D1912/100-General!$B$17/100)</f>
        <v>0.96157349587111307</v>
      </c>
      <c r="F1912" s="5">
        <f>N1912*General!$B$14/(N1912+O1912)+O1912*100/(N1912+O1912)</f>
        <v>54.574146026193873</v>
      </c>
      <c r="G1912" s="5">
        <f>N1912*General!$B$15/(N1912+O1912)</f>
        <v>2.2942350491821285E-2</v>
      </c>
      <c r="H1912" s="5">
        <f>(N1912+O1912)*(1/General!$B$20)*((F1912/100)-E1912*(C1912/100))*1000/B1912</f>
        <v>514.93452398577745</v>
      </c>
      <c r="I1912" s="5">
        <f>(N1912+O1912)*(1/General!$B$20)*((D1912/100)*E1912-(G1912/100))*1000/B1912</f>
        <v>311.21981460571362</v>
      </c>
      <c r="J1912" s="5">
        <f t="shared" si="29"/>
        <v>0.60438716013205118</v>
      </c>
      <c r="K1912" s="5">
        <f>MAX(Online_RAW!$L$2-Online_RAW!L1912,0)</f>
        <v>0</v>
      </c>
      <c r="L1912" s="5">
        <f>0.0039*(Online_RAW!M1912)</f>
        <v>139.4289</v>
      </c>
      <c r="M1912" s="10">
        <f>Online_RAW!$N$2-Online_RAW!N1912</f>
        <v>634.60797802197976</v>
      </c>
      <c r="N1912" s="5">
        <f>Online_RAW!C1912*60</f>
        <v>103.10514285714299</v>
      </c>
      <c r="O1912" s="5">
        <f>MAX(0, Online_RAW!D1912*60)</f>
        <v>76.658727272727006</v>
      </c>
      <c r="P1912" s="5">
        <f>_xlfn.IFNA(VLOOKUP(A1912,Sampling!$D$7:$E$14,2,FALSE),0)</f>
        <v>0</v>
      </c>
      <c r="Q1912">
        <f>_xlfn.IFNA(VLOOKUP(A1912,Refill!$D$6:$G$8,2,FALSE),0)</f>
        <v>0</v>
      </c>
    </row>
    <row r="1913" spans="1:17" x14ac:dyDescent="0.25">
      <c r="A1913" s="5">
        <f>ROUND((Online_RAW!B1913-General!$B$10)*24,3)</f>
        <v>31.85</v>
      </c>
      <c r="B1913" s="5">
        <f>General!$B$12+Online_ANA!K1913/1000+Online_ANA!L1913/1000+Online_ANA!M1913/1000/General!$B$22-SUM($P$2:P1913)/1000/General!$B$24+SUM($Q$2:Q1913)/1000/General!$B$24</f>
        <v>1.6780723897318257</v>
      </c>
      <c r="C1913" s="5">
        <f>Online_RAW!K1913</f>
        <v>45.555</v>
      </c>
      <c r="D1913" s="5">
        <f>Online_RAW!J1913</f>
        <v>6.77</v>
      </c>
      <c r="E1913" s="5">
        <f>(1-F1913/100-G1913/100)/(1-C1913/100-D1913/100-General!$B$17/100)</f>
        <v>0.96376222287741664</v>
      </c>
      <c r="F1913" s="5">
        <f>N1913*General!$B$14/(N1913+O1913)+O1913*100/(N1913+O1913)</f>
        <v>54.446641778025906</v>
      </c>
      <c r="G1913" s="5">
        <f>N1913*General!$B$15/(N1913+O1913)</f>
        <v>2.3006746576754597E-2</v>
      </c>
      <c r="H1913" s="5">
        <f>(N1913+O1913)*(1/General!$B$20)*((F1913/100)-E1913*(C1913/100))*1000/B1913</f>
        <v>504.96074649676575</v>
      </c>
      <c r="I1913" s="5">
        <f>(N1913+O1913)*(1/General!$B$20)*((D1913/100)*E1913-(G1913/100))*1000/B1913</f>
        <v>311.41562907417403</v>
      </c>
      <c r="J1913" s="5">
        <f t="shared" ref="J1913:J1976" si="30">I1913/H1913</f>
        <v>0.61671254891526239</v>
      </c>
      <c r="K1913" s="5">
        <f>MAX(Online_RAW!$L$2-Online_RAW!L1913,0)</f>
        <v>0</v>
      </c>
      <c r="L1913" s="5">
        <f>0.0039*(Online_RAW!M1913)</f>
        <v>139.57124999999999</v>
      </c>
      <c r="M1913" s="10">
        <f>Online_RAW!$N$2-Online_RAW!N1913</f>
        <v>636.01624230768994</v>
      </c>
      <c r="N1913" s="5">
        <f>Online_RAW!C1913*60</f>
        <v>103.6194285714288</v>
      </c>
      <c r="O1913" s="5">
        <f>MAX(0, Online_RAW!D1913*60)</f>
        <v>76.535428571428795</v>
      </c>
      <c r="P1913" s="5">
        <f>_xlfn.IFNA(VLOOKUP(A1913,Sampling!$D$7:$E$14,2,FALSE),0)</f>
        <v>0</v>
      </c>
      <c r="Q1913">
        <f>_xlfn.IFNA(VLOOKUP(A1913,Refill!$D$6:$G$8,2,FALSE),0)</f>
        <v>0</v>
      </c>
    </row>
    <row r="1914" spans="1:17" x14ac:dyDescent="0.25">
      <c r="A1914" s="5">
        <f>ROUND((Online_RAW!B1914-General!$B$10)*24,3)</f>
        <v>31.867000000000001</v>
      </c>
      <c r="B1914" s="5">
        <f>General!$B$12+Online_ANA!K1914/1000+Online_ANA!L1914/1000+Online_ANA!M1914/1000/General!$B$22-SUM($P$2:P1914)/1000/General!$B$24+SUM($Q$2:Q1914)/1000/General!$B$24</f>
        <v>1.6796133443389263</v>
      </c>
      <c r="C1914" s="5">
        <f>Online_RAW!K1914</f>
        <v>45.5</v>
      </c>
      <c r="D1914" s="5">
        <f>Online_RAW!J1914</f>
        <v>6.7824999999999998</v>
      </c>
      <c r="E1914" s="5">
        <f>(1-F1914/100-G1914/100)/(1-C1914/100-D1914/100-General!$B$17/100)</f>
        <v>0.96272224821120367</v>
      </c>
      <c r="F1914" s="5">
        <f>N1914*General!$B$14/(N1914+O1914)+O1914*100/(N1914+O1914)</f>
        <v>54.454861036791165</v>
      </c>
      <c r="G1914" s="5">
        <f>N1914*General!$B$15/(N1914+O1914)</f>
        <v>2.3002595435964057E-2</v>
      </c>
      <c r="H1914" s="5">
        <f>(N1914+O1914)*(1/General!$B$20)*((F1914/100)-E1914*(C1914/100))*1000/B1914</f>
        <v>506.8789828959454</v>
      </c>
      <c r="I1914" s="5">
        <f>(N1914+O1914)*(1/General!$B$20)*((D1914/100)*E1914-(G1914/100))*1000/B1914</f>
        <v>309.65074883079268</v>
      </c>
      <c r="J1914" s="5">
        <f t="shared" si="30"/>
        <v>0.61089680037958749</v>
      </c>
      <c r="K1914" s="5">
        <f>MAX(Online_RAW!$L$2-Online_RAW!L1914,0)</f>
        <v>0</v>
      </c>
      <c r="L1914" s="5">
        <f>0.0039*(Online_RAW!M1914)</f>
        <v>139.83384999999987</v>
      </c>
      <c r="M1914" s="10">
        <f>Online_RAW!$N$2-Online_RAW!N1914</f>
        <v>637.4096488294299</v>
      </c>
      <c r="N1914" s="5">
        <f>Online_RAW!C1914*60</f>
        <v>103.029</v>
      </c>
      <c r="O1914" s="5">
        <f>MAX(0, Online_RAW!D1914*60)</f>
        <v>76.131652173913196</v>
      </c>
      <c r="P1914" s="5">
        <f>_xlfn.IFNA(VLOOKUP(A1914,Sampling!$D$7:$E$14,2,FALSE),0)</f>
        <v>0</v>
      </c>
      <c r="Q1914">
        <f>_xlfn.IFNA(VLOOKUP(A1914,Refill!$D$6:$G$8,2,FALSE),0)</f>
        <v>0</v>
      </c>
    </row>
    <row r="1915" spans="1:17" x14ac:dyDescent="0.25">
      <c r="A1915" s="5">
        <f>ROUND((Online_RAW!B1915-General!$B$10)*24,3)</f>
        <v>31.882999999999999</v>
      </c>
      <c r="B1915" s="5">
        <f>General!$B$12+Online_ANA!K1915/1000+Online_ANA!L1915/1000+Online_ANA!M1915/1000/General!$B$22-SUM($P$2:P1915)/1000/General!$B$24+SUM($Q$2:Q1915)/1000/General!$B$24</f>
        <v>1.6811565740699634</v>
      </c>
      <c r="C1915" s="5">
        <f>Online_RAW!K1915</f>
        <v>45.411666666666697</v>
      </c>
      <c r="D1915" s="5">
        <f>Online_RAW!J1915</f>
        <v>6.7771428571428602</v>
      </c>
      <c r="E1915" s="5">
        <f>(1-F1915/100-G1915/100)/(1-C1915/100-D1915/100-General!$B$17/100)</f>
        <v>0.96082946799146629</v>
      </c>
      <c r="F1915" s="5">
        <f>N1915*General!$B$14/(N1915+O1915)+O1915*100/(N1915+O1915)</f>
        <v>54.454339951917127</v>
      </c>
      <c r="G1915" s="5">
        <f>N1915*General!$B$15/(N1915+O1915)</f>
        <v>2.3002858610142864E-2</v>
      </c>
      <c r="H1915" s="5">
        <f>(N1915+O1915)*(1/General!$B$20)*((F1915/100)-E1915*(C1915/100))*1000/B1915</f>
        <v>517.0164553389161</v>
      </c>
      <c r="I1915" s="5">
        <f>(N1915+O1915)*(1/General!$B$20)*((D1915/100)*E1915-(G1915/100))*1000/B1915</f>
        <v>310.00883995871141</v>
      </c>
      <c r="J1915" s="5">
        <f t="shared" si="30"/>
        <v>0.59961116664167591</v>
      </c>
      <c r="K1915" s="5">
        <f>MAX(Online_RAW!$L$2-Online_RAW!L1915,0)</f>
        <v>0</v>
      </c>
      <c r="L1915" s="5">
        <f>0.0039*(Online_RAW!M1915)</f>
        <v>140.01779999999999</v>
      </c>
      <c r="M1915" s="10">
        <f>Online_RAW!$N$2-Online_RAW!N1915</f>
        <v>638.89126373626004</v>
      </c>
      <c r="N1915" s="5">
        <f>Online_RAW!C1915*60</f>
        <v>103.530272727273</v>
      </c>
      <c r="O1915" s="5">
        <f>MAX(0, Online_RAW!D1915*60)</f>
        <v>76.5</v>
      </c>
      <c r="P1915" s="5">
        <f>_xlfn.IFNA(VLOOKUP(A1915,Sampling!$D$7:$E$14,2,FALSE),0)</f>
        <v>0</v>
      </c>
      <c r="Q1915">
        <f>_xlfn.IFNA(VLOOKUP(A1915,Refill!$D$6:$G$8,2,FALSE),0)</f>
        <v>0</v>
      </c>
    </row>
    <row r="1916" spans="1:17" x14ac:dyDescent="0.25">
      <c r="A1916" s="5">
        <f>ROUND((Online_RAW!B1916-General!$B$10)*24,3)</f>
        <v>31.9</v>
      </c>
      <c r="B1916" s="5">
        <f>General!$B$12+Online_ANA!K1916/1000+Online_ANA!L1916/1000+Online_ANA!M1916/1000/General!$B$22-SUM($P$2:P1916)/1000/General!$B$24+SUM($Q$2:Q1916)/1000/General!$B$24</f>
        <v>1.6826444370986815</v>
      </c>
      <c r="C1916" s="5">
        <f>Online_RAW!K1916</f>
        <v>45.43</v>
      </c>
      <c r="D1916" s="5">
        <f>Online_RAW!J1916</f>
        <v>6.79</v>
      </c>
      <c r="E1916" s="5">
        <f>(1-F1916/100-G1916/100)/(1-C1916/100-D1916/100-General!$B$17/100)</f>
        <v>0.96010704850060002</v>
      </c>
      <c r="F1916" s="5">
        <f>N1916*General!$B$14/(N1916+O1916)+O1916*100/(N1916+O1916)</f>
        <v>54.518545725636997</v>
      </c>
      <c r="G1916" s="5">
        <f>N1916*General!$B$15/(N1916+O1916)</f>
        <v>2.2970431451698487E-2</v>
      </c>
      <c r="H1916" s="5">
        <f>(N1916+O1916)*(1/General!$B$20)*((F1916/100)-E1916*(C1916/100))*1000/B1916</f>
        <v>520.22929519521074</v>
      </c>
      <c r="I1916" s="5">
        <f>(N1916+O1916)*(1/General!$B$20)*((D1916/100)*E1916-(G1916/100))*1000/B1916</f>
        <v>310.01993427119936</v>
      </c>
      <c r="J1916" s="5">
        <f t="shared" si="30"/>
        <v>0.59592940484996626</v>
      </c>
      <c r="K1916" s="5">
        <f>MAX(Online_RAW!$L$2-Online_RAW!L1916,0)</f>
        <v>0</v>
      </c>
      <c r="L1916" s="5">
        <f>0.0039*(Online_RAW!M1916)</f>
        <v>140.18717142857153</v>
      </c>
      <c r="M1916" s="10">
        <f>Online_RAW!$N$2-Online_RAW!N1916</f>
        <v>640.3284195804199</v>
      </c>
      <c r="N1916" s="5">
        <f>Online_RAW!C1916*60</f>
        <v>103.3603636363638</v>
      </c>
      <c r="O1916" s="5">
        <f>MAX(0, Online_RAW!D1916*60)</f>
        <v>76.628181818181602</v>
      </c>
      <c r="P1916" s="5">
        <f>_xlfn.IFNA(VLOOKUP(A1916,Sampling!$D$7:$E$14,2,FALSE),0)</f>
        <v>0</v>
      </c>
      <c r="Q1916">
        <f>_xlfn.IFNA(VLOOKUP(A1916,Refill!$D$6:$G$8,2,FALSE),0)</f>
        <v>0</v>
      </c>
    </row>
    <row r="1917" spans="1:17" x14ac:dyDescent="0.25">
      <c r="A1917" s="5">
        <f>ROUND((Online_RAW!B1917-General!$B$10)*24,3)</f>
        <v>31.917000000000002</v>
      </c>
      <c r="B1917" s="5">
        <f>General!$B$12+Online_ANA!K1917/1000+Online_ANA!L1917/1000+Online_ANA!M1917/1000/General!$B$22-SUM($P$2:P1917)/1000/General!$B$24+SUM($Q$2:Q1917)/1000/General!$B$24</f>
        <v>1.6839050084081038</v>
      </c>
      <c r="C1917" s="5">
        <f>Online_RAW!K1917</f>
        <v>45.396666666666697</v>
      </c>
      <c r="D1917" s="5">
        <f>Online_RAW!J1917</f>
        <v>6.81</v>
      </c>
      <c r="E1917" s="5">
        <f>(1-F1917/100-G1917/100)/(1-C1917/100-D1917/100-General!$B$17/100)</f>
        <v>0.95946612401637388</v>
      </c>
      <c r="F1917" s="5">
        <f>N1917*General!$B$14/(N1917+O1917)+O1917*100/(N1917+O1917)</f>
        <v>54.536107762461242</v>
      </c>
      <c r="G1917" s="5">
        <f>N1917*General!$B$15/(N1917+O1917)</f>
        <v>2.2961561736130683E-2</v>
      </c>
      <c r="H1917" s="5">
        <f>(N1917+O1917)*(1/General!$B$20)*((F1917/100)-E1917*(C1917/100))*1000/B1917</f>
        <v>523.29772763899359</v>
      </c>
      <c r="I1917" s="5">
        <f>(N1917+O1917)*(1/General!$B$20)*((D1917/100)*E1917-(G1917/100))*1000/B1917</f>
        <v>310.32189995296176</v>
      </c>
      <c r="J1917" s="5">
        <f t="shared" si="30"/>
        <v>0.59301212973552775</v>
      </c>
      <c r="K1917" s="5">
        <f>MAX(Online_RAW!$L$2-Online_RAW!L1917,0)</f>
        <v>0</v>
      </c>
      <c r="L1917" s="5">
        <f>0.0039*(Online_RAW!M1917)</f>
        <v>140.18717142857153</v>
      </c>
      <c r="M1917" s="10">
        <f>Online_RAW!$N$2-Online_RAW!N1917</f>
        <v>641.70244230769003</v>
      </c>
      <c r="N1917" s="5">
        <f>Online_RAW!C1917*60</f>
        <v>103.2625714285716</v>
      </c>
      <c r="O1917" s="5">
        <f>MAX(0, Online_RAW!D1917*60)</f>
        <v>76.625142857142592</v>
      </c>
      <c r="P1917" s="5">
        <f>_xlfn.IFNA(VLOOKUP(A1917,Sampling!$D$7:$E$14,2,FALSE),0)</f>
        <v>0</v>
      </c>
      <c r="Q1917">
        <f>_xlfn.IFNA(VLOOKUP(A1917,Refill!$D$6:$G$8,2,FALSE),0)</f>
        <v>0</v>
      </c>
    </row>
    <row r="1918" spans="1:17" x14ac:dyDescent="0.25">
      <c r="A1918" s="5">
        <f>ROUND((Online_RAW!B1918-General!$B$10)*24,3)</f>
        <v>31.933</v>
      </c>
      <c r="B1918" s="5">
        <f>General!$B$12+Online_ANA!K1918/1000+Online_ANA!L1918/1000+Online_ANA!M1918/1000/General!$B$22-SUM($P$2:P1918)/1000/General!$B$24+SUM($Q$2:Q1918)/1000/General!$B$24</f>
        <v>1.6855797113788342</v>
      </c>
      <c r="C1918" s="5">
        <f>Online_RAW!K1918</f>
        <v>45.352857142857097</v>
      </c>
      <c r="D1918" s="5">
        <f>Online_RAW!J1918</f>
        <v>6.8150000000000004</v>
      </c>
      <c r="E1918" s="5">
        <f>(1-F1918/100-G1918/100)/(1-C1918/100-D1918/100-General!$B$17/100)</f>
        <v>0.9602339420986421</v>
      </c>
      <c r="F1918" s="5">
        <f>N1918*General!$B$14/(N1918+O1918)+O1918*100/(N1918+O1918)</f>
        <v>54.462439977903479</v>
      </c>
      <c r="G1918" s="5">
        <f>N1918*General!$B$15/(N1918+O1918)</f>
        <v>2.2998767687927541E-2</v>
      </c>
      <c r="H1918" s="5">
        <f>(N1918+O1918)*(1/General!$B$20)*((F1918/100)-E1918*(C1918/100))*1000/B1918</f>
        <v>519.09023300421472</v>
      </c>
      <c r="I1918" s="5">
        <f>(N1918+O1918)*(1/General!$B$20)*((D1918/100)*E1918-(G1918/100))*1000/B1918</f>
        <v>310.17667530871915</v>
      </c>
      <c r="J1918" s="5">
        <f t="shared" si="30"/>
        <v>0.59753903192048829</v>
      </c>
      <c r="K1918" s="5">
        <f>MAX(Online_RAW!$L$2-Online_RAW!L1918,0)</f>
        <v>0</v>
      </c>
      <c r="L1918" s="5">
        <f>0.0039*(Online_RAW!M1918)</f>
        <v>140.54949999999985</v>
      </c>
      <c r="M1918" s="10">
        <f>Online_RAW!$N$2-Online_RAW!N1918</f>
        <v>643.13293040292956</v>
      </c>
      <c r="N1918" s="5">
        <f>Online_RAW!C1918*60</f>
        <v>103.32572727272701</v>
      </c>
      <c r="O1918" s="5">
        <f>MAX(0, Online_RAW!D1918*60)</f>
        <v>76.380818181818398</v>
      </c>
      <c r="P1918" s="5">
        <f>_xlfn.IFNA(VLOOKUP(A1918,Sampling!$D$7:$E$14,2,FALSE),0)</f>
        <v>0</v>
      </c>
      <c r="Q1918">
        <f>_xlfn.IFNA(VLOOKUP(A1918,Refill!$D$6:$G$8,2,FALSE),0)</f>
        <v>0</v>
      </c>
    </row>
    <row r="1919" spans="1:17" x14ac:dyDescent="0.25">
      <c r="A1919" s="5">
        <f>ROUND((Online_RAW!B1919-General!$B$10)*24,3)</f>
        <v>31.95</v>
      </c>
      <c r="B1919" s="5">
        <f>General!$B$12+Online_ANA!K1919/1000+Online_ANA!L1919/1000+Online_ANA!M1919/1000/General!$B$22-SUM($P$2:P1919)/1000/General!$B$24+SUM($Q$2:Q1919)/1000/General!$B$24</f>
        <v>1.6520797839254495</v>
      </c>
      <c r="C1919" s="5">
        <f>Online_RAW!K1919</f>
        <v>45.37</v>
      </c>
      <c r="D1919" s="5">
        <f>Online_RAW!J1919</f>
        <v>6.7983333333333302</v>
      </c>
      <c r="E1919" s="5">
        <f>(1-F1919/100-G1919/100)/(1-C1919/100-D1919/100-General!$B$17/100)</f>
        <v>0.96267923825039081</v>
      </c>
      <c r="F1919" s="5">
        <f>N1919*General!$B$14/(N1919+O1919)+O1919*100/(N1919+O1919)</f>
        <v>54.346934366397392</v>
      </c>
      <c r="G1919" s="5">
        <f>N1919*General!$B$15/(N1919+O1919)</f>
        <v>2.3057103855354852E-2</v>
      </c>
      <c r="H1919" s="5">
        <f>(N1919+O1919)*(1/General!$B$20)*((F1919/100)-E1919*(C1919/100))*1000/B1919</f>
        <v>518.70693163625435</v>
      </c>
      <c r="I1919" s="5">
        <f>(N1919+O1919)*(1/General!$B$20)*((D1919/100)*E1919-(G1919/100))*1000/B1919</f>
        <v>317.03099652581096</v>
      </c>
      <c r="J1919" s="5">
        <f t="shared" si="30"/>
        <v>0.61119483313195899</v>
      </c>
      <c r="K1919" s="5">
        <f>MAX(Online_RAW!$L$2-Online_RAW!L1919,0)</f>
        <v>0</v>
      </c>
      <c r="L1919" s="5">
        <f>0.0039*(Online_RAW!M1919)</f>
        <v>140.755875</v>
      </c>
      <c r="M1919" s="10">
        <f>Online_RAW!$N$2-Online_RAW!N1919</f>
        <v>644.54306072873987</v>
      </c>
      <c r="N1919" s="5">
        <f>Online_RAW!C1919*60</f>
        <v>103.763727272727</v>
      </c>
      <c r="O1919" s="5">
        <f>MAX(0, Online_RAW!D1919*60)</f>
        <v>76.24799999999999</v>
      </c>
      <c r="P1919" s="5">
        <f>_xlfn.IFNA(VLOOKUP(A1919,Sampling!$D$7:$E$14,2,FALSE),0)</f>
        <v>35</v>
      </c>
      <c r="Q1919">
        <f>_xlfn.IFNA(VLOOKUP(A1919,Refill!$D$6:$G$8,2,FALSE),0)</f>
        <v>0</v>
      </c>
    </row>
    <row r="1920" spans="1:17" x14ac:dyDescent="0.25">
      <c r="A1920" s="5">
        <f>ROUND((Online_RAW!B1920-General!$B$10)*24,3)</f>
        <v>31.966999999999999</v>
      </c>
      <c r="B1920" s="5">
        <f>General!$B$12+Online_ANA!K1920/1000+Online_ANA!L1920/1000+Online_ANA!M1920/1000/General!$B$22-SUM($P$2:P1920)/1000/General!$B$24+SUM($Q$2:Q1920)/1000/General!$B$24</f>
        <v>1.6535241281805317</v>
      </c>
      <c r="C1920" s="5">
        <f>Online_RAW!K1920</f>
        <v>45.314999999999998</v>
      </c>
      <c r="D1920" s="5">
        <f>Online_RAW!J1920</f>
        <v>6.8220000000000001</v>
      </c>
      <c r="E1920" s="5">
        <f>(1-F1920/100-G1920/100)/(1-C1920/100-D1920/100-General!$B$17/100)</f>
        <v>0.96163445055665275</v>
      </c>
      <c r="F1920" s="5">
        <f>N1920*General!$B$14/(N1920+O1920)+O1920*100/(N1920+O1920)</f>
        <v>54.366334816926688</v>
      </c>
      <c r="G1920" s="5">
        <f>N1920*General!$B$15/(N1920+O1920)</f>
        <v>2.3047305648016828E-2</v>
      </c>
      <c r="H1920" s="5">
        <f>(N1920+O1920)*(1/General!$B$20)*((F1920/100)-E1920*(C1920/100))*1000/B1920</f>
        <v>523.58459368058072</v>
      </c>
      <c r="I1920" s="5">
        <f>(N1920+O1920)*(1/General!$B$20)*((D1920/100)*E1920-(G1920/100))*1000/B1920</f>
        <v>317.22247836659255</v>
      </c>
      <c r="J1920" s="5">
        <f t="shared" si="30"/>
        <v>0.60586671608622245</v>
      </c>
      <c r="K1920" s="5">
        <f>MAX(Online_RAW!$L$2-Online_RAW!L1920,0)</f>
        <v>0</v>
      </c>
      <c r="L1920" s="5">
        <f>0.0039*(Online_RAW!M1920)</f>
        <v>140.95185000000001</v>
      </c>
      <c r="M1920" s="10">
        <f>Online_RAW!$N$2-Online_RAW!N1920</f>
        <v>645.90378321677963</v>
      </c>
      <c r="N1920" s="5">
        <f>Online_RAW!C1920*60</f>
        <v>103.6240909090908</v>
      </c>
      <c r="O1920" s="5">
        <f>MAX(0, Online_RAW!D1920*60)</f>
        <v>76.221818181818392</v>
      </c>
      <c r="P1920" s="5">
        <f>_xlfn.IFNA(VLOOKUP(A1920,Sampling!$D$7:$E$14,2,FALSE),0)</f>
        <v>0</v>
      </c>
      <c r="Q1920">
        <f>_xlfn.IFNA(VLOOKUP(A1920,Refill!$D$6:$G$8,2,FALSE),0)</f>
        <v>0</v>
      </c>
    </row>
    <row r="1921" spans="1:17" x14ac:dyDescent="0.25">
      <c r="A1921" s="5">
        <f>ROUND((Online_RAW!B1921-General!$B$10)*24,3)</f>
        <v>31.983000000000001</v>
      </c>
      <c r="B1921" s="5">
        <f>General!$B$12+Online_ANA!K1921/1000+Online_ANA!L1921/1000+Online_ANA!M1921/1000/General!$B$22-SUM($P$2:P1921)/1000/General!$B$24+SUM($Q$2:Q1921)/1000/General!$B$24</f>
        <v>1.6550839772037891</v>
      </c>
      <c r="C1921" s="5">
        <f>Online_RAW!K1921</f>
        <v>45.271428571428601</v>
      </c>
      <c r="D1921" s="5">
        <f>Online_RAW!J1921</f>
        <v>6.8185714285714303</v>
      </c>
      <c r="E1921" s="5">
        <f>(1-F1921/100-G1921/100)/(1-C1921/100-D1921/100-General!$B$17/100)</f>
        <v>0.9587752391101243</v>
      </c>
      <c r="F1921" s="5">
        <f>N1921*General!$B$14/(N1921+O1921)+O1921*100/(N1921+O1921)</f>
        <v>54.456931415212487</v>
      </c>
      <c r="G1921" s="5">
        <f>N1921*General!$B$15/(N1921+O1921)</f>
        <v>2.3001549790296727E-2</v>
      </c>
      <c r="H1921" s="5">
        <f>(N1921+O1921)*(1/General!$B$20)*((F1921/100)-E1921*(C1921/100))*1000/B1921</f>
        <v>537.23198303747267</v>
      </c>
      <c r="I1921" s="5">
        <f>(N1921+O1921)*(1/General!$B$20)*((D1921/100)*E1921-(G1921/100))*1000/B1921</f>
        <v>316.67083169288941</v>
      </c>
      <c r="J1921" s="5">
        <f t="shared" si="30"/>
        <v>0.58944895630087824</v>
      </c>
      <c r="K1921" s="5">
        <f>MAX(Online_RAW!$L$2-Online_RAW!L1921,0)</f>
        <v>0</v>
      </c>
      <c r="L1921" s="5">
        <f>0.0039*(Online_RAW!M1921)</f>
        <v>141.17375999999999</v>
      </c>
      <c r="M1921" s="10">
        <f>Online_RAW!$N$2-Online_RAW!N1921</f>
        <v>647.36213675213003</v>
      </c>
      <c r="N1921" s="5">
        <f>Online_RAW!C1921*60</f>
        <v>103.6967368421052</v>
      </c>
      <c r="O1921" s="5">
        <f>MAX(0, Online_RAW!D1921*60)</f>
        <v>76.633263157894788</v>
      </c>
      <c r="P1921" s="5">
        <f>_xlfn.IFNA(VLOOKUP(A1921,Sampling!$D$7:$E$14,2,FALSE),0)</f>
        <v>0</v>
      </c>
      <c r="Q1921">
        <f>_xlfn.IFNA(VLOOKUP(A1921,Refill!$D$6:$G$8,2,FALSE),0)</f>
        <v>0</v>
      </c>
    </row>
    <row r="1922" spans="1:17" x14ac:dyDescent="0.25">
      <c r="A1922" s="5">
        <f>ROUND((Online_RAW!B1922-General!$B$10)*24,3)</f>
        <v>32</v>
      </c>
      <c r="B1922" s="5">
        <f>General!$B$12+Online_ANA!K1922/1000+Online_ANA!L1922/1000+Online_ANA!M1922/1000/General!$B$22-SUM($P$2:P1922)/1000/General!$B$24+SUM($Q$2:Q1922)/1000/General!$B$24</f>
        <v>1.6563321059354037</v>
      </c>
      <c r="C1922" s="5">
        <f>Online_RAW!K1922</f>
        <v>45.317500000000003</v>
      </c>
      <c r="D1922" s="5">
        <f>Online_RAW!J1922</f>
        <v>6.8360000000000003</v>
      </c>
      <c r="E1922" s="5">
        <f>(1-F1922/100-G1922/100)/(1-C1922/100-D1922/100-General!$B$17/100)</f>
        <v>0.95539301148002276</v>
      </c>
      <c r="F1922" s="5">
        <f>N1922*General!$B$14/(N1922+O1922)+O1922*100/(N1922+O1922)</f>
        <v>54.678289730450103</v>
      </c>
      <c r="G1922" s="5">
        <f>N1922*General!$B$15/(N1922+O1922)</f>
        <v>2.2889752661388835E-2</v>
      </c>
      <c r="H1922" s="5">
        <f>(N1922+O1922)*(1/General!$B$20)*((F1922/100)-E1922*(C1922/100))*1000/B1922</f>
        <v>552.13862770240803</v>
      </c>
      <c r="I1922" s="5">
        <f>(N1922+O1922)*(1/General!$B$20)*((D1922/100)*E1922-(G1922/100))*1000/B1922</f>
        <v>315.70300267941684</v>
      </c>
      <c r="J1922" s="5">
        <f t="shared" si="30"/>
        <v>0.57178213376075293</v>
      </c>
      <c r="K1922" s="5">
        <f>MAX(Online_RAW!$L$2-Online_RAW!L1922,0)</f>
        <v>0</v>
      </c>
      <c r="L1922" s="5">
        <f>0.0039*(Online_RAW!M1922)</f>
        <v>141.17375999999999</v>
      </c>
      <c r="M1922" s="10">
        <f>Online_RAW!$N$2-Online_RAW!N1922</f>
        <v>648.72259706958994</v>
      </c>
      <c r="N1922" s="5">
        <f>Online_RAW!C1922*60</f>
        <v>103.05457142857139</v>
      </c>
      <c r="O1922" s="5">
        <f>MAX(0, Online_RAW!D1922*60)</f>
        <v>77.034000000000006</v>
      </c>
      <c r="P1922" s="5">
        <f>_xlfn.IFNA(VLOOKUP(A1922,Sampling!$D$7:$E$14,2,FALSE),0)</f>
        <v>0</v>
      </c>
      <c r="Q1922">
        <f>_xlfn.IFNA(VLOOKUP(A1922,Refill!$D$6:$G$8,2,FALSE),0)</f>
        <v>0</v>
      </c>
    </row>
    <row r="1923" spans="1:17" x14ac:dyDescent="0.25">
      <c r="A1923" s="5">
        <f>ROUND((Online_RAW!B1923-General!$B$10)*24,3)</f>
        <v>32.017000000000003</v>
      </c>
      <c r="B1923" s="5">
        <f>General!$B$12+Online_ANA!K1923/1000+Online_ANA!L1923/1000+Online_ANA!M1923/1000/General!$B$22-SUM($P$2:P1923)/1000/General!$B$24+SUM($Q$2:Q1923)/1000/General!$B$24</f>
        <v>1.6580037589420367</v>
      </c>
      <c r="C1923" s="5">
        <f>Online_RAW!K1923</f>
        <v>45.414000000000001</v>
      </c>
      <c r="D1923" s="5">
        <f>Online_RAW!J1923</f>
        <v>6.8150000000000004</v>
      </c>
      <c r="E1923" s="5">
        <f>(1-F1923/100-G1923/100)/(1-C1923/100-D1923/100-General!$B$17/100)</f>
        <v>0.95248429266751755</v>
      </c>
      <c r="F1923" s="5">
        <f>N1923*General!$B$14/(N1923+O1923)+O1923*100/(N1923+O1923)</f>
        <v>54.888221755228749</v>
      </c>
      <c r="G1923" s="5">
        <f>N1923*General!$B$15/(N1923+O1923)</f>
        <v>2.2783726386248107E-2</v>
      </c>
      <c r="H1923" s="5">
        <f>(N1923+O1923)*(1/General!$B$20)*((F1923/100)-E1923*(C1923/100))*1000/B1923</f>
        <v>563.0171765086485</v>
      </c>
      <c r="I1923" s="5">
        <f>(N1923+O1923)*(1/General!$B$20)*((D1923/100)*E1923-(G1923/100))*1000/B1923</f>
        <v>313.08348749213519</v>
      </c>
      <c r="J1923" s="5">
        <f t="shared" si="30"/>
        <v>0.55608159138875923</v>
      </c>
      <c r="K1923" s="5">
        <f>MAX(Online_RAW!$L$2-Online_RAW!L1923,0)</f>
        <v>0</v>
      </c>
      <c r="L1923" s="5">
        <f>0.0039*(Online_RAW!M1923)</f>
        <v>141.50447999999997</v>
      </c>
      <c r="M1923" s="10">
        <f>Online_RAW!$N$2-Online_RAW!N1923</f>
        <v>650.18421404681976</v>
      </c>
      <c r="N1923" s="5">
        <f>Online_RAW!C1923*60</f>
        <v>102.4549999999998</v>
      </c>
      <c r="O1923" s="5">
        <f>MAX(0, Online_RAW!D1923*60)</f>
        <v>77.41900000000021</v>
      </c>
      <c r="P1923" s="5">
        <f>_xlfn.IFNA(VLOOKUP(A1923,Sampling!$D$7:$E$14,2,FALSE),0)</f>
        <v>0</v>
      </c>
      <c r="Q1923">
        <f>_xlfn.IFNA(VLOOKUP(A1923,Refill!$D$6:$G$8,2,FALSE),0)</f>
        <v>0</v>
      </c>
    </row>
    <row r="1924" spans="1:17" x14ac:dyDescent="0.25">
      <c r="A1924" s="5">
        <f>ROUND((Online_RAW!B1924-General!$B$10)*24,3)</f>
        <v>32.033000000000001</v>
      </c>
      <c r="B1924" s="5">
        <f>General!$B$12+Online_ANA!K1924/1000+Online_ANA!L1924/1000+Online_ANA!M1924/1000/General!$B$22-SUM($P$2:P1924)/1000/General!$B$24+SUM($Q$2:Q1924)/1000/General!$B$24</f>
        <v>1.6594749938602662</v>
      </c>
      <c r="C1924" s="5">
        <f>Online_RAW!K1924</f>
        <v>45.685454545454498</v>
      </c>
      <c r="D1924" s="5">
        <f>Online_RAW!J1924</f>
        <v>6.82</v>
      </c>
      <c r="E1924" s="5">
        <f>(1-F1924/100-G1924/100)/(1-C1924/100-D1924/100-General!$B$17/100)</f>
        <v>0.95447380929639802</v>
      </c>
      <c r="F1924" s="5">
        <f>N1924*General!$B$14/(N1924+O1924)+O1924*100/(N1924+O1924)</f>
        <v>55.057995772442233</v>
      </c>
      <c r="G1924" s="5">
        <f>N1924*General!$B$15/(N1924+O1924)</f>
        <v>2.2697981933109984E-2</v>
      </c>
      <c r="H1924" s="5">
        <f>(N1924+O1924)*(1/General!$B$20)*((F1924/100)-E1924*(C1924/100))*1000/B1924</f>
        <v>555.05748096400441</v>
      </c>
      <c r="I1924" s="5">
        <f>(N1924+O1924)*(1/General!$B$20)*((D1924/100)*E1924-(G1924/100))*1000/B1924</f>
        <v>314.39228001134092</v>
      </c>
      <c r="J1924" s="5">
        <f t="shared" si="30"/>
        <v>0.56641391350192305</v>
      </c>
      <c r="K1924" s="5">
        <f>MAX(Online_RAW!$L$2-Online_RAW!L1924,0)</f>
        <v>0</v>
      </c>
      <c r="L1924" s="5">
        <f>0.0039*(Online_RAW!M1924)</f>
        <v>141.7689</v>
      </c>
      <c r="M1924" s="10">
        <f>Online_RAW!$N$2-Online_RAW!N1924</f>
        <v>651.49964230769001</v>
      </c>
      <c r="N1924" s="5">
        <f>Online_RAW!C1924*60</f>
        <v>102.2958</v>
      </c>
      <c r="O1924" s="5">
        <f>MAX(0, Online_RAW!D1924*60)</f>
        <v>77.977142857142994</v>
      </c>
      <c r="P1924" s="5">
        <f>_xlfn.IFNA(VLOOKUP(A1924,Sampling!$D$7:$E$14,2,FALSE),0)</f>
        <v>0</v>
      </c>
      <c r="Q1924">
        <f>_xlfn.IFNA(VLOOKUP(A1924,Refill!$D$6:$G$8,2,FALSE),0)</f>
        <v>0</v>
      </c>
    </row>
    <row r="1925" spans="1:17" x14ac:dyDescent="0.25">
      <c r="A1925" s="5">
        <f>ROUND((Online_RAW!B1925-General!$B$10)*24,3)</f>
        <v>32.049999999999997</v>
      </c>
      <c r="B1925" s="5">
        <f>General!$B$12+Online_ANA!K1925/1000+Online_ANA!L1925/1000+Online_ANA!M1925/1000/General!$B$22-SUM($P$2:P1925)/1000/General!$B$24+SUM($Q$2:Q1925)/1000/General!$B$24</f>
        <v>1.6609126892731099</v>
      </c>
      <c r="C1925" s="5">
        <f>Online_RAW!K1925</f>
        <v>45.853749999999998</v>
      </c>
      <c r="D1925" s="5">
        <f>Online_RAW!J1925</f>
        <v>6.8250000000000002</v>
      </c>
      <c r="E1925" s="5">
        <f>(1-F1925/100-G1925/100)/(1-C1925/100-D1925/100-General!$B$17/100)</f>
        <v>0.96541581859682613</v>
      </c>
      <c r="F1925" s="5">
        <f>N1925*General!$B$14/(N1925+O1925)+O1925*100/(N1925+O1925)</f>
        <v>54.710171041667209</v>
      </c>
      <c r="G1925" s="5">
        <f>N1925*General!$B$15/(N1925+O1925)</f>
        <v>2.2873650989056967E-2</v>
      </c>
      <c r="H1925" s="5">
        <f>(N1925+O1925)*(1/General!$B$20)*((F1925/100)-E1925*(C1925/100))*1000/B1925</f>
        <v>504.04327205509924</v>
      </c>
      <c r="I1925" s="5">
        <f>(N1925+O1925)*(1/General!$B$20)*((D1925/100)*E1925-(G1925/100))*1000/B1925</f>
        <v>316.94297230099329</v>
      </c>
      <c r="J1925" s="5">
        <f t="shared" si="30"/>
        <v>0.62880111663576943</v>
      </c>
      <c r="K1925" s="5">
        <f>MAX(Online_RAW!$L$2-Online_RAW!L1925,0)</f>
        <v>0</v>
      </c>
      <c r="L1925" s="5">
        <f>0.0039*(Online_RAW!M1925)</f>
        <v>141.9171</v>
      </c>
      <c r="M1925" s="10">
        <f>Online_RAW!$N$2-Online_RAW!N1925</f>
        <v>652.9051923076895</v>
      </c>
      <c r="N1925" s="5">
        <f>Online_RAW!C1925*60</f>
        <v>102.75808695652201</v>
      </c>
      <c r="O1925" s="5">
        <f>MAX(0, Online_RAW!D1925*60)</f>
        <v>76.93878260869559</v>
      </c>
      <c r="P1925" s="5">
        <f>_xlfn.IFNA(VLOOKUP(A1925,Sampling!$D$7:$E$14,2,FALSE),0)</f>
        <v>0</v>
      </c>
      <c r="Q1925">
        <f>_xlfn.IFNA(VLOOKUP(A1925,Refill!$D$6:$G$8,2,FALSE),0)</f>
        <v>0</v>
      </c>
    </row>
    <row r="1926" spans="1:17" x14ac:dyDescent="0.25">
      <c r="A1926" s="5">
        <f>ROUND((Online_RAW!B1926-General!$B$10)*24,3)</f>
        <v>32.067</v>
      </c>
      <c r="B1926" s="5">
        <f>General!$B$12+Online_ANA!K1926/1000+Online_ANA!L1926/1000+Online_ANA!M1926/1000/General!$B$22-SUM($P$2:P1926)/1000/General!$B$24+SUM($Q$2:Q1926)/1000/General!$B$24</f>
        <v>1.662463109665101</v>
      </c>
      <c r="C1926" s="5">
        <f>Online_RAW!K1926</f>
        <v>45.720909090909103</v>
      </c>
      <c r="D1926" s="5">
        <f>Online_RAW!J1926</f>
        <v>6.8</v>
      </c>
      <c r="E1926" s="5">
        <f>(1-F1926/100-G1926/100)/(1-C1926/100-D1926/100-General!$B$17/100)</f>
        <v>0.95311554720861091</v>
      </c>
      <c r="F1926" s="5">
        <f>N1926*General!$B$14/(N1926+O1926)+O1926*100/(N1926+O1926)</f>
        <v>55.136687814355959</v>
      </c>
      <c r="G1926" s="5">
        <f>N1926*General!$B$15/(N1926+O1926)</f>
        <v>2.2658238477598003E-2</v>
      </c>
      <c r="H1926" s="5">
        <f>(N1926+O1926)*(1/General!$B$20)*((F1926/100)-E1926*(C1926/100))*1000/B1926</f>
        <v>558.95225647599125</v>
      </c>
      <c r="I1926" s="5">
        <f>(N1926+O1926)*(1/General!$B$20)*((D1926/100)*E1926-(G1926/100))*1000/B1926</f>
        <v>312.30126268059888</v>
      </c>
      <c r="J1926" s="5">
        <f t="shared" si="30"/>
        <v>0.55872618647172989</v>
      </c>
      <c r="K1926" s="5">
        <f>MAX(Online_RAW!$L$2-Online_RAW!L1926,0)</f>
        <v>0</v>
      </c>
      <c r="L1926" s="5">
        <f>0.0039*(Online_RAW!M1926)</f>
        <v>142.15305000000001</v>
      </c>
      <c r="M1926" s="10">
        <f>Online_RAW!$N$2-Online_RAW!N1926</f>
        <v>654.33796503495978</v>
      </c>
      <c r="N1926" s="5">
        <f>Online_RAW!C1926*60</f>
        <v>102.0652173913044</v>
      </c>
      <c r="O1926" s="5">
        <f>MAX(0, Online_RAW!D1926*60)</f>
        <v>78.116869565217598</v>
      </c>
      <c r="P1926" s="5">
        <f>_xlfn.IFNA(VLOOKUP(A1926,Sampling!$D$7:$E$14,2,FALSE),0)</f>
        <v>0</v>
      </c>
      <c r="Q1926">
        <f>_xlfn.IFNA(VLOOKUP(A1926,Refill!$D$6:$G$8,2,FALSE),0)</f>
        <v>0</v>
      </c>
    </row>
    <row r="1927" spans="1:17" x14ac:dyDescent="0.25">
      <c r="A1927" s="5">
        <f>ROUND((Online_RAW!B1927-General!$B$10)*24,3)</f>
        <v>32.082999999999998</v>
      </c>
      <c r="B1927" s="5">
        <f>General!$B$12+Online_ANA!K1927/1000+Online_ANA!L1927/1000+Online_ANA!M1927/1000/General!$B$22-SUM($P$2:P1927)/1000/General!$B$24+SUM($Q$2:Q1927)/1000/General!$B$24</f>
        <v>1.6637795327713121</v>
      </c>
      <c r="C1927" s="5">
        <f>Online_RAW!K1927</f>
        <v>45.741</v>
      </c>
      <c r="D1927" s="5">
        <f>Online_RAW!J1927</f>
        <v>6.8337500000000002</v>
      </c>
      <c r="E1927" s="5">
        <f>(1-F1927/100-G1927/100)/(1-C1927/100-D1927/100-General!$B$17/100)</f>
        <v>0.9607726160031107</v>
      </c>
      <c r="F1927" s="5">
        <f>N1927*General!$B$14/(N1927+O1927)+O1927*100/(N1927+O1927)</f>
        <v>54.828023283629705</v>
      </c>
      <c r="G1927" s="5">
        <f>N1927*General!$B$15/(N1927+O1927)</f>
        <v>2.2814129654732472E-2</v>
      </c>
      <c r="H1927" s="5">
        <f>(N1927+O1927)*(1/General!$B$20)*((F1927/100)-E1927*(C1927/100))*1000/B1927</f>
        <v>525.03085999063046</v>
      </c>
      <c r="I1927" s="5">
        <f>(N1927+O1927)*(1/General!$B$20)*((D1927/100)*E1927-(G1927/100))*1000/B1927</f>
        <v>315.69749434459129</v>
      </c>
      <c r="J1927" s="5">
        <f t="shared" si="30"/>
        <v>0.60129321607919417</v>
      </c>
      <c r="K1927" s="5">
        <f>MAX(Online_RAW!$L$2-Online_RAW!L1927,0)</f>
        <v>0</v>
      </c>
      <c r="L1927" s="5">
        <f>0.0039*(Online_RAW!M1927)</f>
        <v>142.15305000000001</v>
      </c>
      <c r="M1927" s="10">
        <f>Online_RAW!$N$2-Online_RAW!N1927</f>
        <v>655.77286622073007</v>
      </c>
      <c r="N1927" s="5">
        <f>Online_RAW!C1927*60</f>
        <v>102.6271304347824</v>
      </c>
      <c r="O1927" s="5">
        <f>MAX(0, Online_RAW!D1927*60)</f>
        <v>77.308956521739006</v>
      </c>
      <c r="P1927" s="5">
        <f>_xlfn.IFNA(VLOOKUP(A1927,Sampling!$D$7:$E$14,2,FALSE),0)</f>
        <v>0</v>
      </c>
      <c r="Q1927">
        <f>_xlfn.IFNA(VLOOKUP(A1927,Refill!$D$6:$G$8,2,FALSE),0)</f>
        <v>0</v>
      </c>
    </row>
    <row r="1928" spans="1:17" x14ac:dyDescent="0.25">
      <c r="A1928" s="5">
        <f>ROUND((Online_RAW!B1928-General!$B$10)*24,3)</f>
        <v>32.1</v>
      </c>
      <c r="B1928" s="5">
        <f>General!$B$12+Online_ANA!K1928/1000+Online_ANA!L1928/1000+Online_ANA!M1928/1000/General!$B$22-SUM($P$2:P1928)/1000/General!$B$24+SUM($Q$2:Q1928)/1000/General!$B$24</f>
        <v>1.6653901430302109</v>
      </c>
      <c r="C1928" s="5">
        <f>Online_RAW!K1928</f>
        <v>45.78</v>
      </c>
      <c r="D1928" s="5">
        <f>Online_RAW!J1928</f>
        <v>6.835</v>
      </c>
      <c r="E1928" s="5">
        <f>(1-F1928/100-G1928/100)/(1-C1928/100-D1928/100-General!$B$17/100)</f>
        <v>0.96294598447936841</v>
      </c>
      <c r="F1928" s="5">
        <f>N1928*General!$B$14/(N1928+O1928)+O1928*100/(N1928+O1928)</f>
        <v>54.764617692972223</v>
      </c>
      <c r="G1928" s="5">
        <f>N1928*General!$B$15/(N1928+O1928)</f>
        <v>2.2846152680317068E-2</v>
      </c>
      <c r="H1928" s="5">
        <f>(N1928+O1928)*(1/General!$B$20)*((F1928/100)-E1928*(C1928/100))*1000/B1928</f>
        <v>514.89895307935035</v>
      </c>
      <c r="I1928" s="5">
        <f>(N1928+O1928)*(1/General!$B$20)*((D1928/100)*E1928-(G1928/100))*1000/B1928</f>
        <v>316.18584950393574</v>
      </c>
      <c r="J1928" s="5">
        <f t="shared" si="30"/>
        <v>0.6140735917464738</v>
      </c>
      <c r="K1928" s="5">
        <f>MAX(Online_RAW!$L$2-Online_RAW!L1928,0)</f>
        <v>0</v>
      </c>
      <c r="L1928" s="5">
        <f>0.0039*(Online_RAW!M1928)</f>
        <v>142.48194999999987</v>
      </c>
      <c r="M1928" s="10">
        <f>Online_RAW!$N$2-Online_RAW!N1928</f>
        <v>657.16993040292982</v>
      </c>
      <c r="N1928" s="5">
        <f>Online_RAW!C1928*60</f>
        <v>102.77809090909079</v>
      </c>
      <c r="O1928" s="5">
        <f>MAX(0, Online_RAW!D1928*60)</f>
        <v>77.170090909090803</v>
      </c>
      <c r="P1928" s="5">
        <f>_xlfn.IFNA(VLOOKUP(A1928,Sampling!$D$7:$E$14,2,FALSE),0)</f>
        <v>0</v>
      </c>
      <c r="Q1928">
        <f>_xlfn.IFNA(VLOOKUP(A1928,Refill!$D$6:$G$8,2,FALSE),0)</f>
        <v>0</v>
      </c>
    </row>
    <row r="1929" spans="1:17" x14ac:dyDescent="0.25">
      <c r="A1929" s="5">
        <f>ROUND((Online_RAW!B1929-General!$B$10)*24,3)</f>
        <v>32.116999999999997</v>
      </c>
      <c r="B1929" s="5">
        <f>General!$B$12+Online_ANA!K1929/1000+Online_ANA!L1929/1000+Online_ANA!M1929/1000/General!$B$22-SUM($P$2:P1929)/1000/General!$B$24+SUM($Q$2:Q1929)/1000/General!$B$24</f>
        <v>1.6669835332699172</v>
      </c>
      <c r="C1929" s="5">
        <f>Online_RAW!K1929</f>
        <v>45.677142857142897</v>
      </c>
      <c r="D1929" s="5">
        <f>Online_RAW!J1929</f>
        <v>6.83</v>
      </c>
      <c r="E1929" s="5">
        <f>(1-F1929/100-G1929/100)/(1-C1929/100-D1929/100-General!$B$17/100)</f>
        <v>0.96235707426323847</v>
      </c>
      <c r="F1929" s="5">
        <f>N1929*General!$B$14/(N1929+O1929)+O1929*100/(N1929+O1929)</f>
        <v>54.688432824998713</v>
      </c>
      <c r="G1929" s="5">
        <f>N1929*General!$B$15/(N1929+O1929)</f>
        <v>2.2884629886364291E-2</v>
      </c>
      <c r="H1929" s="5">
        <f>(N1929+O1929)*(1/General!$B$20)*((F1929/100)-E1929*(C1929/100))*1000/B1929</f>
        <v>516.63147921158634</v>
      </c>
      <c r="I1929" s="5">
        <f>(N1929+O1929)*(1/General!$B$20)*((D1929/100)*E1929-(G1929/100))*1000/B1929</f>
        <v>315.3512786908816</v>
      </c>
      <c r="J1929" s="5">
        <f t="shared" si="30"/>
        <v>0.61039888465977421</v>
      </c>
      <c r="K1929" s="5">
        <f>MAX(Online_RAW!$L$2-Online_RAW!L1929,0)</f>
        <v>0</v>
      </c>
      <c r="L1929" s="5">
        <f>0.0039*(Online_RAW!M1929)</f>
        <v>142.76079999999985</v>
      </c>
      <c r="M1929" s="10">
        <f>Online_RAW!$N$2-Online_RAW!N1929</f>
        <v>658.60277926420986</v>
      </c>
      <c r="N1929" s="5">
        <f>Online_RAW!C1929*60</f>
        <v>102.91695652173901</v>
      </c>
      <c r="O1929" s="5">
        <f>MAX(0, Online_RAW!D1929*60)</f>
        <v>76.97139130434779</v>
      </c>
      <c r="P1929" s="5">
        <f>_xlfn.IFNA(VLOOKUP(A1929,Sampling!$D$7:$E$14,2,FALSE),0)</f>
        <v>0</v>
      </c>
      <c r="Q1929">
        <f>_xlfn.IFNA(VLOOKUP(A1929,Refill!$D$6:$G$8,2,FALSE),0)</f>
        <v>0</v>
      </c>
    </row>
    <row r="1930" spans="1:17" x14ac:dyDescent="0.25">
      <c r="A1930" s="5">
        <f>ROUND((Online_RAW!B1930-General!$B$10)*24,3)</f>
        <v>32.133000000000003</v>
      </c>
      <c r="B1930" s="5">
        <f>General!$B$12+Online_ANA!K1930/1000+Online_ANA!L1930/1000+Online_ANA!M1930/1000/General!$B$22-SUM($P$2:P1930)/1000/General!$B$24+SUM($Q$2:Q1930)/1000/General!$B$24</f>
        <v>1.6686446289301655</v>
      </c>
      <c r="C1930" s="5">
        <f>Online_RAW!K1930</f>
        <v>45.585999999999999</v>
      </c>
      <c r="D1930" s="5">
        <f>Online_RAW!J1930</f>
        <v>6.8250000000000002</v>
      </c>
      <c r="E1930" s="5">
        <f>(1-F1930/100-G1930/100)/(1-C1930/100-D1930/100-General!$B$17/100)</f>
        <v>0.95962438028899699</v>
      </c>
      <c r="F1930" s="5">
        <f>N1930*General!$B$14/(N1930+O1930)+O1930*100/(N1930+O1930)</f>
        <v>54.72479118697467</v>
      </c>
      <c r="G1930" s="5">
        <f>N1930*General!$B$15/(N1930+O1930)</f>
        <v>2.2866267077285528E-2</v>
      </c>
      <c r="H1930" s="5">
        <f>(N1930+O1930)*(1/General!$B$20)*((F1930/100)-E1930*(C1930/100))*1000/B1930</f>
        <v>527.47766925305098</v>
      </c>
      <c r="I1930" s="5">
        <f>(N1930+O1930)*(1/General!$B$20)*((D1930/100)*E1930-(G1930/100))*1000/B1930</f>
        <v>313.55396145074485</v>
      </c>
      <c r="J1930" s="5">
        <f t="shared" si="30"/>
        <v>0.59444025733783468</v>
      </c>
      <c r="K1930" s="5">
        <f>MAX(Online_RAW!$L$2-Online_RAW!L1930,0)</f>
        <v>0</v>
      </c>
      <c r="L1930" s="5">
        <f>0.0039*(Online_RAW!M1930)</f>
        <v>143.13097500000001</v>
      </c>
      <c r="M1930" s="10">
        <f>Online_RAW!$N$2-Online_RAW!N1930</f>
        <v>660.00988278388013</v>
      </c>
      <c r="N1930" s="5">
        <f>Online_RAW!C1930*60</f>
        <v>102.71781818181839</v>
      </c>
      <c r="O1930" s="5">
        <f>MAX(0, Online_RAW!D1930*60)</f>
        <v>76.966636363636198</v>
      </c>
      <c r="P1930" s="5">
        <f>_xlfn.IFNA(VLOOKUP(A1930,Sampling!$D$7:$E$14,2,FALSE),0)</f>
        <v>0</v>
      </c>
      <c r="Q1930">
        <f>_xlfn.IFNA(VLOOKUP(A1930,Refill!$D$6:$G$8,2,FALSE),0)</f>
        <v>0</v>
      </c>
    </row>
    <row r="1931" spans="1:17" x14ac:dyDescent="0.25">
      <c r="A1931" s="5">
        <f>ROUND((Online_RAW!B1931-General!$B$10)*24,3)</f>
        <v>32.15</v>
      </c>
      <c r="B1931" s="5">
        <f>General!$B$12+Online_ANA!K1931/1000+Online_ANA!L1931/1000+Online_ANA!M1931/1000/General!$B$22-SUM($P$2:P1931)/1000/General!$B$24+SUM($Q$2:Q1931)/1000/General!$B$24</f>
        <v>1.6701962009812839</v>
      </c>
      <c r="C1931" s="5">
        <f>Online_RAW!K1931</f>
        <v>45.521999999999998</v>
      </c>
      <c r="D1931" s="5">
        <f>Online_RAW!J1931</f>
        <v>6.8616666666666699</v>
      </c>
      <c r="E1931" s="5">
        <f>(1-F1931/100-G1931/100)/(1-C1931/100-D1931/100-General!$B$17/100)</f>
        <v>0.95623330970039777</v>
      </c>
      <c r="F1931" s="5">
        <f>N1931*General!$B$14/(N1931+O1931)+O1931*100/(N1931+O1931)</f>
        <v>54.858632107683128</v>
      </c>
      <c r="G1931" s="5">
        <f>N1931*General!$B$15/(N1931+O1931)</f>
        <v>2.2798670652685288E-2</v>
      </c>
      <c r="H1931" s="5">
        <f>(N1931+O1931)*(1/General!$B$20)*((F1931/100)-E1931*(C1931/100))*1000/B1931</f>
        <v>543.87380297850098</v>
      </c>
      <c r="I1931" s="5">
        <f>(N1931+O1931)*(1/General!$B$20)*((D1931/100)*E1931-(G1931/100))*1000/B1931</f>
        <v>313.89845068016172</v>
      </c>
      <c r="J1931" s="5">
        <f t="shared" si="30"/>
        <v>0.57715309868044873</v>
      </c>
      <c r="K1931" s="5">
        <f>MAX(Online_RAW!$L$2-Online_RAW!L1931,0)</f>
        <v>0</v>
      </c>
      <c r="L1931" s="5">
        <f>0.0039*(Online_RAW!M1931)</f>
        <v>143.37180000000001</v>
      </c>
      <c r="M1931" s="10">
        <f>Online_RAW!$N$2-Online_RAW!N1931</f>
        <v>661.43859706959938</v>
      </c>
      <c r="N1931" s="5">
        <f>Online_RAW!C1931*60</f>
        <v>102.4339090909092</v>
      </c>
      <c r="O1931" s="5">
        <f>MAX(0, Online_RAW!D1931*60)</f>
        <v>77.285181818181599</v>
      </c>
      <c r="P1931" s="5">
        <f>_xlfn.IFNA(VLOOKUP(A1931,Sampling!$D$7:$E$14,2,FALSE),0)</f>
        <v>0</v>
      </c>
      <c r="Q1931">
        <f>_xlfn.IFNA(VLOOKUP(A1931,Refill!$D$6:$G$8,2,FALSE),0)</f>
        <v>0</v>
      </c>
    </row>
    <row r="1932" spans="1:17" x14ac:dyDescent="0.25">
      <c r="A1932" s="5">
        <f>ROUND((Online_RAW!B1932-General!$B$10)*24,3)</f>
        <v>32.167000000000002</v>
      </c>
      <c r="B1932" s="5">
        <f>General!$B$12+Online_ANA!K1932/1000+Online_ANA!L1932/1000+Online_ANA!M1932/1000/General!$B$22-SUM($P$2:P1932)/1000/General!$B$24+SUM($Q$2:Q1932)/1000/General!$B$24</f>
        <v>1.671653723518312</v>
      </c>
      <c r="C1932" s="5">
        <f>Online_RAW!K1932</f>
        <v>45.7158333333333</v>
      </c>
      <c r="D1932" s="5">
        <f>Online_RAW!J1932</f>
        <v>6.8550000000000004</v>
      </c>
      <c r="E1932" s="5">
        <f>(1-F1932/100-G1932/100)/(1-C1932/100-D1932/100-General!$B$17/100)</f>
        <v>0.96674612827229656</v>
      </c>
      <c r="F1932" s="5">
        <f>N1932*General!$B$14/(N1932+O1932)+O1932*100/(N1932+O1932)</f>
        <v>54.543382483378593</v>
      </c>
      <c r="G1932" s="5">
        <f>N1932*General!$B$15/(N1932+O1932)</f>
        <v>2.2957887634657271E-2</v>
      </c>
      <c r="H1932" s="5">
        <f>(N1932+O1932)*(1/General!$B$20)*((F1932/100)-E1932*(C1932/100))*1000/B1932</f>
        <v>496.76890161868187</v>
      </c>
      <c r="I1932" s="5">
        <f>(N1932+O1932)*(1/General!$B$20)*((D1932/100)*E1932-(G1932/100))*1000/B1932</f>
        <v>317.04440131909132</v>
      </c>
      <c r="J1932" s="5">
        <f t="shared" si="30"/>
        <v>0.63821306101494557</v>
      </c>
      <c r="K1932" s="5">
        <f>MAX(Online_RAW!$L$2-Online_RAW!L1932,0)</f>
        <v>0</v>
      </c>
      <c r="L1932" s="5">
        <f>0.0039*(Online_RAW!M1932)</f>
        <v>143.49503999999999</v>
      </c>
      <c r="M1932" s="10">
        <f>Online_RAW!$N$2-Online_RAW!N1932</f>
        <v>662.89296503496007</v>
      </c>
      <c r="N1932" s="5">
        <f>Online_RAW!C1932*60</f>
        <v>103.239272727273</v>
      </c>
      <c r="O1932" s="5">
        <f>MAX(0, Online_RAW!D1932*60)</f>
        <v>76.6366363636362</v>
      </c>
      <c r="P1932" s="5">
        <f>_xlfn.IFNA(VLOOKUP(A1932,Sampling!$D$7:$E$14,2,FALSE),0)</f>
        <v>0</v>
      </c>
      <c r="Q1932">
        <f>_xlfn.IFNA(VLOOKUP(A1932,Refill!$D$6:$G$8,2,FALSE),0)</f>
        <v>0</v>
      </c>
    </row>
    <row r="1933" spans="1:17" x14ac:dyDescent="0.25">
      <c r="A1933" s="5">
        <f>ROUND((Online_RAW!B1933-General!$B$10)*24,3)</f>
        <v>32.183</v>
      </c>
      <c r="B1933" s="5">
        <f>General!$B$12+Online_ANA!K1933/1000+Online_ANA!L1933/1000+Online_ANA!M1933/1000/General!$B$22-SUM($P$2:P1933)/1000/General!$B$24+SUM($Q$2:Q1933)/1000/General!$B$24</f>
        <v>1.6732638933010737</v>
      </c>
      <c r="C1933" s="5">
        <f>Online_RAW!K1933</f>
        <v>45.621538461538499</v>
      </c>
      <c r="D1933" s="5">
        <f>Online_RAW!J1933</f>
        <v>6.8479999999999999</v>
      </c>
      <c r="E1933" s="5">
        <f>(1-F1933/100-G1933/100)/(1-C1933/100-D1933/100-General!$B$17/100)</f>
        <v>0.96264685908838388</v>
      </c>
      <c r="F1933" s="5">
        <f>N1933*General!$B$14/(N1933+O1933)+O1933*100/(N1933+O1933)</f>
        <v>54.638570567085587</v>
      </c>
      <c r="G1933" s="5">
        <f>N1933*General!$B$15/(N1933+O1933)</f>
        <v>2.2909812844906268E-2</v>
      </c>
      <c r="H1933" s="5">
        <f>(N1933+O1933)*(1/General!$B$20)*((F1933/100)-E1933*(C1933/100))*1000/B1933</f>
        <v>513.25126659329953</v>
      </c>
      <c r="I1933" s="5">
        <f>(N1933+O1933)*(1/General!$B$20)*((D1933/100)*E1933-(G1933/100))*1000/B1933</f>
        <v>314.49076068785087</v>
      </c>
      <c r="J1933" s="5">
        <f t="shared" si="30"/>
        <v>0.61274229828068494</v>
      </c>
      <c r="K1933" s="5">
        <f>MAX(Online_RAW!$L$2-Online_RAW!L1933,0)</f>
        <v>0</v>
      </c>
      <c r="L1933" s="5">
        <f>0.0039*(Online_RAW!M1933)</f>
        <v>143.81327999999999</v>
      </c>
      <c r="M1933" s="10">
        <f>Online_RAW!$N$2-Online_RAW!N1933</f>
        <v>664.30116849817023</v>
      </c>
      <c r="N1933" s="5">
        <f>Online_RAW!C1933*60</f>
        <v>102.8334545454546</v>
      </c>
      <c r="O1933" s="5">
        <f>MAX(0, Online_RAW!D1933*60)</f>
        <v>76.711363636363799</v>
      </c>
      <c r="P1933" s="5">
        <f>_xlfn.IFNA(VLOOKUP(A1933,Sampling!$D$7:$E$14,2,FALSE),0)</f>
        <v>0</v>
      </c>
      <c r="Q1933">
        <f>_xlfn.IFNA(VLOOKUP(A1933,Refill!$D$6:$G$8,2,FALSE),0)</f>
        <v>0</v>
      </c>
    </row>
    <row r="1934" spans="1:17" x14ac:dyDescent="0.25">
      <c r="A1934" s="5">
        <f>ROUND((Online_RAW!B1934-General!$B$10)*24,3)</f>
        <v>32.200000000000003</v>
      </c>
      <c r="B1934" s="5">
        <f>General!$B$12+Online_ANA!K1934/1000+Online_ANA!L1934/1000+Online_ANA!M1934/1000/General!$B$22-SUM($P$2:P1934)/1000/General!$B$24+SUM($Q$2:Q1934)/1000/General!$B$24</f>
        <v>1.6745422637685232</v>
      </c>
      <c r="C1934" s="5">
        <f>Online_RAW!K1934</f>
        <v>45.517499999999998</v>
      </c>
      <c r="D1934" s="5">
        <f>Online_RAW!J1934</f>
        <v>6.85</v>
      </c>
      <c r="E1934" s="5">
        <f>(1-F1934/100-G1934/100)/(1-C1934/100-D1934/100-General!$B$17/100)</f>
        <v>0.95529155387649833</v>
      </c>
      <c r="F1934" s="5">
        <f>N1934*General!$B$14/(N1934+O1934)+O1934*100/(N1934+O1934)</f>
        <v>54.887638345906062</v>
      </c>
      <c r="G1934" s="5">
        <f>N1934*General!$B$15/(N1934+O1934)</f>
        <v>2.2784021037421175E-2</v>
      </c>
      <c r="H1934" s="5">
        <f>(N1934+O1934)*(1/General!$B$20)*((F1934/100)-E1934*(C1934/100))*1000/B1934</f>
        <v>546.33706561303211</v>
      </c>
      <c r="I1934" s="5">
        <f>(N1934+O1934)*(1/General!$B$20)*((D1934/100)*E1934-(G1934/100))*1000/B1934</f>
        <v>312.37136578820719</v>
      </c>
      <c r="J1934" s="5">
        <f t="shared" si="30"/>
        <v>0.57175576296970176</v>
      </c>
      <c r="K1934" s="5">
        <f>MAX(Online_RAW!$L$2-Online_RAW!L1934,0)</f>
        <v>0</v>
      </c>
      <c r="L1934" s="5">
        <f>0.0039*(Online_RAW!M1934)</f>
        <v>143.81327999999999</v>
      </c>
      <c r="M1934" s="10">
        <f>Online_RAW!$N$2-Online_RAW!N1934</f>
        <v>665.69459230769007</v>
      </c>
      <c r="N1934" s="5">
        <f>Online_RAW!C1934*60</f>
        <v>102.41069999999999</v>
      </c>
      <c r="O1934" s="5">
        <f>MAX(0, Online_RAW!D1934*60)</f>
        <v>77.383200000000002</v>
      </c>
      <c r="P1934" s="5">
        <f>_xlfn.IFNA(VLOOKUP(A1934,Sampling!$D$7:$E$14,2,FALSE),0)</f>
        <v>0</v>
      </c>
      <c r="Q1934">
        <f>_xlfn.IFNA(VLOOKUP(A1934,Refill!$D$6:$G$8,2,FALSE),0)</f>
        <v>0</v>
      </c>
    </row>
    <row r="1935" spans="1:17" x14ac:dyDescent="0.25">
      <c r="A1935" s="5">
        <f>ROUND((Online_RAW!B1935-General!$B$10)*24,3)</f>
        <v>32.216999999999999</v>
      </c>
      <c r="B1935" s="5">
        <f>General!$B$12+Online_ANA!K1935/1000+Online_ANA!L1935/1000+Online_ANA!M1935/1000/General!$B$22-SUM($P$2:P1935)/1000/General!$B$24+SUM($Q$2:Q1935)/1000/General!$B$24</f>
        <v>1.6761988216334132</v>
      </c>
      <c r="C1935" s="5">
        <f>Online_RAW!K1935</f>
        <v>45.621428571428602</v>
      </c>
      <c r="D1935" s="5">
        <f>Online_RAW!J1935</f>
        <v>6.8477777777777797</v>
      </c>
      <c r="E1935" s="5">
        <f>(1-F1935/100-G1935/100)/(1-C1935/100-D1935/100-General!$B$17/100)</f>
        <v>0.96469183336733089</v>
      </c>
      <c r="F1935" s="5">
        <f>N1935*General!$B$14/(N1935+O1935)+O1935*100/(N1935+O1935)</f>
        <v>54.541887624589407</v>
      </c>
      <c r="G1935" s="5">
        <f>N1935*General!$B$15/(N1935+O1935)</f>
        <v>2.2958642613843731E-2</v>
      </c>
      <c r="H1935" s="5">
        <f>(N1935+O1935)*(1/General!$B$20)*((F1935/100)-E1935*(C1935/100))*1000/B1935</f>
        <v>504.76036468769945</v>
      </c>
      <c r="I1935" s="5">
        <f>(N1935+O1935)*(1/General!$B$20)*((D1935/100)*E1935-(G1935/100))*1000/B1935</f>
        <v>315.52287587657906</v>
      </c>
      <c r="J1935" s="5">
        <f t="shared" si="30"/>
        <v>0.62509439716368453</v>
      </c>
      <c r="K1935" s="5">
        <f>MAX(Online_RAW!$L$2-Online_RAW!L1935,0)</f>
        <v>0</v>
      </c>
      <c r="L1935" s="5">
        <f>0.0039*(Online_RAW!M1935)</f>
        <v>144.15440000000012</v>
      </c>
      <c r="M1935" s="10">
        <f>Online_RAW!$N$2-Online_RAW!N1935</f>
        <v>667.12841958042009</v>
      </c>
      <c r="N1935" s="5">
        <f>Online_RAW!C1935*60</f>
        <v>103.35599999999999</v>
      </c>
      <c r="O1935" s="5">
        <f>MAX(0, Online_RAW!D1935*60)</f>
        <v>76.7173636363638</v>
      </c>
      <c r="P1935" s="5">
        <f>_xlfn.IFNA(VLOOKUP(A1935,Sampling!$D$7:$E$14,2,FALSE),0)</f>
        <v>0</v>
      </c>
      <c r="Q1935">
        <f>_xlfn.IFNA(VLOOKUP(A1935,Refill!$D$6:$G$8,2,FALSE),0)</f>
        <v>0</v>
      </c>
    </row>
    <row r="1936" spans="1:17" x14ac:dyDescent="0.25">
      <c r="A1936" s="5">
        <f>ROUND((Online_RAW!B1936-General!$B$10)*24,3)</f>
        <v>32.232999999999997</v>
      </c>
      <c r="B1936" s="5">
        <f>General!$B$12+Online_ANA!K1936/1000+Online_ANA!L1936/1000+Online_ANA!M1936/1000/General!$B$22-SUM($P$2:P1936)/1000/General!$B$24+SUM($Q$2:Q1936)/1000/General!$B$24</f>
        <v>1.6778308096400829</v>
      </c>
      <c r="C1936" s="5">
        <f>Online_RAW!K1936</f>
        <v>45.5163636363636</v>
      </c>
      <c r="D1936" s="5">
        <f>Online_RAW!J1936</f>
        <v>6.8639999999999999</v>
      </c>
      <c r="E1936" s="5">
        <f>(1-F1936/100-G1936/100)/(1-C1936/100-D1936/100-General!$B$17/100)</f>
        <v>0.96419133224973619</v>
      </c>
      <c r="F1936" s="5">
        <f>N1936*General!$B$14/(N1936+O1936)+O1936*100/(N1936+O1936)</f>
        <v>54.479767529506248</v>
      </c>
      <c r="G1936" s="5">
        <f>N1936*General!$B$15/(N1936+O1936)</f>
        <v>2.2990016399239272E-2</v>
      </c>
      <c r="H1936" s="5">
        <f>(N1936+O1936)*(1/General!$B$20)*((F1936/100)-E1936*(C1936/100))*1000/B1936</f>
        <v>504.99458463618618</v>
      </c>
      <c r="I1936" s="5">
        <f>(N1936+O1936)*(1/General!$B$20)*((D1936/100)*E1936-(G1936/100))*1000/B1936</f>
        <v>314.40202593220727</v>
      </c>
      <c r="J1936" s="5">
        <f t="shared" si="30"/>
        <v>0.62258494545780585</v>
      </c>
      <c r="K1936" s="5">
        <f>MAX(Online_RAW!$L$2-Online_RAW!L1936,0)</f>
        <v>0</v>
      </c>
      <c r="L1936" s="5">
        <f>0.0039*(Online_RAW!M1936)</f>
        <v>144.45677999999998</v>
      </c>
      <c r="M1936" s="10">
        <f>Online_RAW!$N$2-Online_RAW!N1936</f>
        <v>668.57769230769009</v>
      </c>
      <c r="N1936" s="5">
        <f>Online_RAW!C1936*60</f>
        <v>103.03930434782581</v>
      </c>
      <c r="O1936" s="5">
        <f>MAX(0, Online_RAW!D1936*60)</f>
        <v>76.237304347825798</v>
      </c>
      <c r="P1936" s="5">
        <f>_xlfn.IFNA(VLOOKUP(A1936,Sampling!$D$7:$E$14,2,FALSE),0)</f>
        <v>0</v>
      </c>
      <c r="Q1936">
        <f>_xlfn.IFNA(VLOOKUP(A1936,Refill!$D$6:$G$8,2,FALSE),0)</f>
        <v>0</v>
      </c>
    </row>
    <row r="1937" spans="1:17" x14ac:dyDescent="0.25">
      <c r="A1937" s="5">
        <f>ROUND((Online_RAW!B1937-General!$B$10)*24,3)</f>
        <v>32.25</v>
      </c>
      <c r="B1937" s="5">
        <f>General!$B$12+Online_ANA!K1937/1000+Online_ANA!L1937/1000+Online_ANA!M1937/1000/General!$B$22-SUM($P$2:P1937)/1000/General!$B$24+SUM($Q$2:Q1937)/1000/General!$B$24</f>
        <v>1.6791446147951741</v>
      </c>
      <c r="C1937" s="5">
        <f>Online_RAW!K1937</f>
        <v>45.35</v>
      </c>
      <c r="D1937" s="5">
        <f>Online_RAW!J1937</f>
        <v>6.8819999999999997</v>
      </c>
      <c r="E1937" s="5">
        <f>(1-F1937/100-G1937/100)/(1-C1937/100-D1937/100-General!$B$17/100)</f>
        <v>0.95588349066328004</v>
      </c>
      <c r="F1937" s="5">
        <f>N1937*General!$B$14/(N1937+O1937)+O1937*100/(N1937+O1937)</f>
        <v>54.730097264216212</v>
      </c>
      <c r="G1937" s="5">
        <f>N1937*General!$B$15/(N1937+O1937)</f>
        <v>2.2863587240294844E-2</v>
      </c>
      <c r="H1937" s="5">
        <f>(N1937+O1937)*(1/General!$B$20)*((F1937/100)-E1937*(C1937/100))*1000/B1937</f>
        <v>543.32861393749693</v>
      </c>
      <c r="I1937" s="5">
        <f>(N1937+O1937)*(1/General!$B$20)*((D1937/100)*E1937-(G1937/100))*1000/B1937</f>
        <v>312.96667517451948</v>
      </c>
      <c r="J1937" s="5">
        <f t="shared" si="30"/>
        <v>0.57601728888610004</v>
      </c>
      <c r="K1937" s="5">
        <f>MAX(Online_RAW!$L$2-Online_RAW!L1937,0)</f>
        <v>0</v>
      </c>
      <c r="L1937" s="5">
        <f>0.0039*(Online_RAW!M1937)</f>
        <v>144.45677999999998</v>
      </c>
      <c r="M1937" s="10">
        <f>Online_RAW!$N$2-Online_RAW!N1937</f>
        <v>670.00973992673971</v>
      </c>
      <c r="N1937" s="5">
        <f>Online_RAW!C1937*60</f>
        <v>102.7028181818184</v>
      </c>
      <c r="O1937" s="5">
        <f>MAX(0, Online_RAW!D1937*60)</f>
        <v>76.976454545454601</v>
      </c>
      <c r="P1937" s="5">
        <f>_xlfn.IFNA(VLOOKUP(A1937,Sampling!$D$7:$E$14,2,FALSE),0)</f>
        <v>0</v>
      </c>
      <c r="Q1937">
        <f>_xlfn.IFNA(VLOOKUP(A1937,Refill!$D$6:$G$8,2,FALSE),0)</f>
        <v>0</v>
      </c>
    </row>
    <row r="1938" spans="1:17" x14ac:dyDescent="0.25">
      <c r="A1938" s="5">
        <f>ROUND((Online_RAW!B1938-General!$B$10)*24,3)</f>
        <v>32.267000000000003</v>
      </c>
      <c r="B1938" s="5">
        <f>General!$B$12+Online_ANA!K1938/1000+Online_ANA!L1938/1000+Online_ANA!M1938/1000/General!$B$22-SUM($P$2:P1938)/1000/General!$B$24+SUM($Q$2:Q1938)/1000/General!$B$24</f>
        <v>1.6808058936517616</v>
      </c>
      <c r="C1938" s="5">
        <f>Online_RAW!K1938</f>
        <v>45.494999999999997</v>
      </c>
      <c r="D1938" s="5">
        <f>Online_RAW!J1938</f>
        <v>6.87</v>
      </c>
      <c r="E1938" s="5">
        <f>(1-F1938/100-G1938/100)/(1-C1938/100-D1938/100-General!$B$17/100)</f>
        <v>0.96382271501547645</v>
      </c>
      <c r="F1938" s="5">
        <f>N1938*General!$B$14/(N1938+O1938)+O1938*100/(N1938+O1938)</f>
        <v>54.48235493537549</v>
      </c>
      <c r="G1938" s="5">
        <f>N1938*General!$B$15/(N1938+O1938)</f>
        <v>2.2988709628598239E-2</v>
      </c>
      <c r="H1938" s="5">
        <f>(N1938+O1938)*(1/General!$B$20)*((F1938/100)-E1938*(C1938/100))*1000/B1938</f>
        <v>508.6134915353997</v>
      </c>
      <c r="I1938" s="5">
        <f>(N1938+O1938)*(1/General!$B$20)*((D1938/100)*E1938-(G1938/100))*1000/B1938</f>
        <v>315.62086464388688</v>
      </c>
      <c r="J1938" s="5">
        <f t="shared" si="30"/>
        <v>0.6205514991179103</v>
      </c>
      <c r="K1938" s="5">
        <f>MAX(Online_RAW!$L$2-Online_RAW!L1938,0)</f>
        <v>0</v>
      </c>
      <c r="L1938" s="5">
        <f>0.0039*(Online_RAW!M1938)</f>
        <v>144.80504999999999</v>
      </c>
      <c r="M1938" s="10">
        <f>Online_RAW!$N$2-Online_RAW!N1938</f>
        <v>671.44091958042009</v>
      </c>
      <c r="N1938" s="5">
        <f>Online_RAW!C1938*60</f>
        <v>103.5651818181816</v>
      </c>
      <c r="O1938" s="5">
        <f>MAX(0, Online_RAW!D1938*60)</f>
        <v>76.6366363636362</v>
      </c>
      <c r="P1938" s="5">
        <f>_xlfn.IFNA(VLOOKUP(A1938,Sampling!$D$7:$E$14,2,FALSE),0)</f>
        <v>0</v>
      </c>
      <c r="Q1938">
        <f>_xlfn.IFNA(VLOOKUP(A1938,Refill!$D$6:$G$8,2,FALSE),0)</f>
        <v>0</v>
      </c>
    </row>
    <row r="1939" spans="1:17" x14ac:dyDescent="0.25">
      <c r="A1939" s="5">
        <f>ROUND((Online_RAW!B1939-General!$B$10)*24,3)</f>
        <v>32.283000000000001</v>
      </c>
      <c r="B1939" s="5">
        <f>General!$B$12+Online_ANA!K1939/1000+Online_ANA!L1939/1000+Online_ANA!M1939/1000/General!$B$22-SUM($P$2:P1939)/1000/General!$B$24+SUM($Q$2:Q1939)/1000/General!$B$24</f>
        <v>1.6823289487393305</v>
      </c>
      <c r="C1939" s="5">
        <f>Online_RAW!K1939</f>
        <v>45.411999999999999</v>
      </c>
      <c r="D1939" s="5">
        <f>Online_RAW!J1939</f>
        <v>6.8983333333333299</v>
      </c>
      <c r="E1939" s="5">
        <f>(1-F1939/100-G1939/100)/(1-C1939/100-D1939/100-General!$B$17/100)</f>
        <v>0.95960315122364359</v>
      </c>
      <c r="F1939" s="5">
        <f>N1939*General!$B$14/(N1939+O1939)+O1939*100/(N1939+O1939)</f>
        <v>54.629143914052491</v>
      </c>
      <c r="G1939" s="5">
        <f>N1939*General!$B$15/(N1939+O1939)</f>
        <v>2.2914573780781572E-2</v>
      </c>
      <c r="H1939" s="5">
        <f>(N1939+O1939)*(1/General!$B$20)*((F1939/100)-E1939*(C1939/100))*1000/B1939</f>
        <v>525.94448684451015</v>
      </c>
      <c r="I1939" s="5">
        <f>(N1939+O1939)*(1/General!$B$20)*((D1939/100)*E1939-(G1939/100))*1000/B1939</f>
        <v>313.93724293006562</v>
      </c>
      <c r="J1939" s="5">
        <f t="shared" si="30"/>
        <v>0.59690186090471897</v>
      </c>
      <c r="K1939" s="5">
        <f>MAX(Online_RAW!$L$2-Online_RAW!L1939,0)</f>
        <v>0</v>
      </c>
      <c r="L1939" s="5">
        <f>0.0039*(Online_RAW!M1939)</f>
        <v>145.00199999999998</v>
      </c>
      <c r="M1939" s="10">
        <f>Online_RAW!$N$2-Online_RAW!N1939</f>
        <v>672.88637412587013</v>
      </c>
      <c r="N1939" s="5">
        <f>Online_RAW!C1939*60</f>
        <v>102.8004545454546</v>
      </c>
      <c r="O1939" s="5">
        <f>MAX(0, Online_RAW!D1939*60)</f>
        <v>76.649454545454589</v>
      </c>
      <c r="P1939" s="5">
        <f>_xlfn.IFNA(VLOOKUP(A1939,Sampling!$D$7:$E$14,2,FALSE),0)</f>
        <v>0</v>
      </c>
      <c r="Q1939">
        <f>_xlfn.IFNA(VLOOKUP(A1939,Refill!$D$6:$G$8,2,FALSE),0)</f>
        <v>0</v>
      </c>
    </row>
    <row r="1940" spans="1:17" x14ac:dyDescent="0.25">
      <c r="A1940" s="5">
        <f>ROUND((Online_RAW!B1940-General!$B$10)*24,3)</f>
        <v>32.299999999999997</v>
      </c>
      <c r="B1940" s="5">
        <f>General!$B$12+Online_ANA!K1940/1000+Online_ANA!L1940/1000+Online_ANA!M1940/1000/General!$B$22-SUM($P$2:P1940)/1000/General!$B$24+SUM($Q$2:Q1940)/1000/General!$B$24</f>
        <v>1.6838236358536058</v>
      </c>
      <c r="C1940" s="5">
        <f>Online_RAW!K1940</f>
        <v>45.411818181818198</v>
      </c>
      <c r="D1940" s="5">
        <f>Online_RAW!J1940</f>
        <v>6.9020000000000001</v>
      </c>
      <c r="E1940" s="5">
        <f>(1-F1940/100-G1940/100)/(1-C1940/100-D1940/100-General!$B$17/100)</f>
        <v>0.96489034911604565</v>
      </c>
      <c r="F1940" s="5">
        <f>N1940*General!$B$14/(N1940+O1940)+O1940*100/(N1940+O1940)</f>
        <v>54.382524880424107</v>
      </c>
      <c r="G1940" s="5">
        <f>N1940*General!$B$15/(N1940+O1940)</f>
        <v>2.3039128848270651E-2</v>
      </c>
      <c r="H1940" s="5">
        <f>(N1940+O1940)*(1/General!$B$20)*((F1940/100)-E1940*(C1940/100))*1000/B1940</f>
        <v>504.23393017371063</v>
      </c>
      <c r="I1940" s="5">
        <f>(N1940+O1940)*(1/General!$B$20)*((D1940/100)*E1940-(G1940/100))*1000/B1940</f>
        <v>316.74249604371943</v>
      </c>
      <c r="J1940" s="5">
        <f t="shared" si="30"/>
        <v>0.62816577205465007</v>
      </c>
      <c r="K1940" s="5">
        <f>MAX(Online_RAW!$L$2-Online_RAW!L1940,0)</f>
        <v>0</v>
      </c>
      <c r="L1940" s="5">
        <f>0.0039*(Online_RAW!M1940)</f>
        <v>145.15215000000001</v>
      </c>
      <c r="M1940" s="10">
        <f>Online_RAW!$N$2-Online_RAW!N1940</f>
        <v>674.35191958043015</v>
      </c>
      <c r="N1940" s="5">
        <f>Online_RAW!C1940*60</f>
        <v>103.74818181818159</v>
      </c>
      <c r="O1940" s="5">
        <f>MAX(0, Online_RAW!D1940*60)</f>
        <v>76.376999999999995</v>
      </c>
      <c r="P1940" s="5">
        <f>_xlfn.IFNA(VLOOKUP(A1940,Sampling!$D$7:$E$14,2,FALSE),0)</f>
        <v>0</v>
      </c>
      <c r="Q1940">
        <f>_xlfn.IFNA(VLOOKUP(A1940,Refill!$D$6:$G$8,2,FALSE),0)</f>
        <v>0</v>
      </c>
    </row>
    <row r="1941" spans="1:17" x14ac:dyDescent="0.25">
      <c r="A1941" s="5">
        <f>ROUND((Online_RAW!B1941-General!$B$10)*24,3)</f>
        <v>32.317</v>
      </c>
      <c r="B1941" s="5">
        <f>General!$B$12+Online_ANA!K1941/1000+Online_ANA!L1941/1000+Online_ANA!M1941/1000/General!$B$22-SUM($P$2:P1941)/1000/General!$B$24+SUM($Q$2:Q1941)/1000/General!$B$24</f>
        <v>1.6855062733272825</v>
      </c>
      <c r="C1941" s="5">
        <f>Online_RAW!K1941</f>
        <v>45.428333333333299</v>
      </c>
      <c r="D1941" s="5">
        <f>Online_RAW!J1941</f>
        <v>6.8719999999999999</v>
      </c>
      <c r="E1941" s="5">
        <f>(1-F1941/100-G1941/100)/(1-C1941/100-D1941/100-General!$B$17/100)</f>
        <v>0.9697017251999297</v>
      </c>
      <c r="F1941" s="5">
        <f>N1941*General!$B$14/(N1941+O1941)+O1941*100/(N1941+O1941)</f>
        <v>54.141972799323362</v>
      </c>
      <c r="G1941" s="5">
        <f>N1941*General!$B$15/(N1941+O1941)</f>
        <v>2.3160619798321538E-2</v>
      </c>
      <c r="H1941" s="5">
        <f>(N1941+O1941)*(1/General!$B$20)*((F1941/100)-E1941*(C1941/100))*1000/B1941</f>
        <v>480.5733189225158</v>
      </c>
      <c r="I1941" s="5">
        <f>(N1941+O1941)*(1/General!$B$20)*((D1941/100)*E1941-(G1941/100))*1000/B1941</f>
        <v>316.2831418425327</v>
      </c>
      <c r="J1941" s="5">
        <f t="shared" si="30"/>
        <v>0.65813712369980304</v>
      </c>
      <c r="K1941" s="5">
        <f>MAX(Online_RAW!$L$2-Online_RAW!L1941,0)</f>
        <v>0</v>
      </c>
      <c r="L1941" s="5">
        <f>0.0039*(Online_RAW!M1941)</f>
        <v>145.51791428571423</v>
      </c>
      <c r="M1941" s="10">
        <f>Online_RAW!$N$2-Online_RAW!N1941</f>
        <v>675.78731135530961</v>
      </c>
      <c r="N1941" s="5">
        <f>Online_RAW!C1941*60</f>
        <v>104.1853636363638</v>
      </c>
      <c r="O1941" s="5">
        <f>MAX(0, Online_RAW!D1941*60)</f>
        <v>75.75</v>
      </c>
      <c r="P1941" s="5">
        <f>_xlfn.IFNA(VLOOKUP(A1941,Sampling!$D$7:$E$14,2,FALSE),0)</f>
        <v>0</v>
      </c>
      <c r="Q1941">
        <f>_xlfn.IFNA(VLOOKUP(A1941,Refill!$D$6:$G$8,2,FALSE),0)</f>
        <v>0</v>
      </c>
    </row>
    <row r="1942" spans="1:17" x14ac:dyDescent="0.25">
      <c r="A1942" s="5">
        <f>ROUND((Online_RAW!B1942-General!$B$10)*24,3)</f>
        <v>32.332999999999998</v>
      </c>
      <c r="B1942" s="5">
        <f>General!$B$12+Online_ANA!K1942/1000+Online_ANA!L1942/1000+Online_ANA!M1942/1000/General!$B$22-SUM($P$2:P1942)/1000/General!$B$24+SUM($Q$2:Q1942)/1000/General!$B$24</f>
        <v>1.6871062491563484</v>
      </c>
      <c r="C1942" s="5">
        <f>Online_RAW!K1942</f>
        <v>45.093000000000004</v>
      </c>
      <c r="D1942" s="5">
        <f>Online_RAW!J1942</f>
        <v>6.8739999999999997</v>
      </c>
      <c r="E1942" s="5">
        <f>(1-F1942/100-G1942/100)/(1-C1942/100-D1942/100-General!$B$17/100)</f>
        <v>0.95723633259497831</v>
      </c>
      <c r="F1942" s="5">
        <f>N1942*General!$B$14/(N1942+O1942)+O1942*100/(N1942+O1942)</f>
        <v>54.41223190892434</v>
      </c>
      <c r="G1942" s="5">
        <f>N1942*General!$B$15/(N1942+O1942)</f>
        <v>2.3024125298523056E-2</v>
      </c>
      <c r="H1942" s="5">
        <f>(N1942+O1942)*(1/General!$B$20)*((F1942/100)-E1942*(C1942/100))*1000/B1942</f>
        <v>535.4388037000947</v>
      </c>
      <c r="I1942" s="5">
        <f>(N1942+O1942)*(1/General!$B$20)*((D1942/100)*E1942-(G1942/100))*1000/B1942</f>
        <v>312.1457225158739</v>
      </c>
      <c r="J1942" s="5">
        <f t="shared" si="30"/>
        <v>0.58297179875426108</v>
      </c>
      <c r="K1942" s="5">
        <f>MAX(Online_RAW!$L$2-Online_RAW!L1942,0)</f>
        <v>0</v>
      </c>
      <c r="L1942" s="5">
        <f>0.0039*(Online_RAW!M1942)</f>
        <v>145.8288</v>
      </c>
      <c r="M1942" s="10">
        <f>Online_RAW!$N$2-Online_RAW!N1942</f>
        <v>677.19241958041948</v>
      </c>
      <c r="N1942" s="5">
        <f>Online_RAW!C1942*60</f>
        <v>103.61817391304339</v>
      </c>
      <c r="O1942" s="5">
        <f>MAX(0, Online_RAW!D1942*60)</f>
        <v>76.398521739130203</v>
      </c>
      <c r="P1942" s="5">
        <f>_xlfn.IFNA(VLOOKUP(A1942,Sampling!$D$7:$E$14,2,FALSE),0)</f>
        <v>0</v>
      </c>
      <c r="Q1942">
        <f>_xlfn.IFNA(VLOOKUP(A1942,Refill!$D$6:$G$8,2,FALSE),0)</f>
        <v>0</v>
      </c>
    </row>
    <row r="1943" spans="1:17" x14ac:dyDescent="0.25">
      <c r="A1943" s="5">
        <f>ROUND((Online_RAW!B1943-General!$B$10)*24,3)</f>
        <v>32.35</v>
      </c>
      <c r="B1943" s="5">
        <f>General!$B$12+Online_ANA!K1943/1000+Online_ANA!L1943/1000+Online_ANA!M1943/1000/General!$B$22-SUM($P$2:P1943)/1000/General!$B$24+SUM($Q$2:Q1943)/1000/General!$B$24</f>
        <v>1.6886151259584452</v>
      </c>
      <c r="C1943" s="5">
        <f>Online_RAW!K1943</f>
        <v>45.191818181818199</v>
      </c>
      <c r="D1943" s="5">
        <f>Online_RAW!J1943</f>
        <v>6.84375</v>
      </c>
      <c r="E1943" s="5">
        <f>(1-F1943/100-G1943/100)/(1-C1943/100-D1943/100-General!$B$17/100)</f>
        <v>0.95915510860103137</v>
      </c>
      <c r="F1943" s="5">
        <f>N1943*General!$B$14/(N1943+O1943)+O1943*100/(N1943+O1943)</f>
        <v>54.386652183468726</v>
      </c>
      <c r="G1943" s="5">
        <f>N1943*General!$B$15/(N1943+O1943)</f>
        <v>2.3037044351783467E-2</v>
      </c>
      <c r="H1943" s="5">
        <f>(N1943+O1943)*(1/General!$B$20)*((F1943/100)-E1943*(C1943/100))*1000/B1943</f>
        <v>524.717599259189</v>
      </c>
      <c r="I1943" s="5">
        <f>(N1943+O1943)*(1/General!$B$20)*((D1943/100)*E1943-(G1943/100))*1000/B1943</f>
        <v>310.87486277550011</v>
      </c>
      <c r="J1943" s="5">
        <f t="shared" si="30"/>
        <v>0.59246128434495415</v>
      </c>
      <c r="K1943" s="5">
        <f>MAX(Online_RAW!$L$2-Online_RAW!L1943,0)</f>
        <v>0</v>
      </c>
      <c r="L1943" s="5">
        <f>0.0039*(Online_RAW!M1943)</f>
        <v>145.95694285714268</v>
      </c>
      <c r="M1943" s="10">
        <f>Online_RAW!$N$2-Online_RAW!N1943</f>
        <v>678.69741958041959</v>
      </c>
      <c r="N1943" s="5">
        <f>Online_RAW!C1943*60</f>
        <v>103.59678260869561</v>
      </c>
      <c r="O1943" s="5">
        <f>MAX(0, Online_RAW!D1943*60)</f>
        <v>76.281818181818409</v>
      </c>
      <c r="P1943" s="5">
        <f>_xlfn.IFNA(VLOOKUP(A1943,Sampling!$D$7:$E$14,2,FALSE),0)</f>
        <v>0</v>
      </c>
      <c r="Q1943">
        <f>_xlfn.IFNA(VLOOKUP(A1943,Refill!$D$6:$G$8,2,FALSE),0)</f>
        <v>0</v>
      </c>
    </row>
    <row r="1944" spans="1:17" x14ac:dyDescent="0.25">
      <c r="A1944" s="5">
        <f>ROUND((Online_RAW!B1944-General!$B$10)*24,3)</f>
        <v>32.366999999999997</v>
      </c>
      <c r="B1944" s="5">
        <f>General!$B$12+Online_ANA!K1944/1000+Online_ANA!L1944/1000+Online_ANA!M1944/1000/General!$B$22-SUM($P$2:P1944)/1000/General!$B$24+SUM($Q$2:Q1944)/1000/General!$B$24</f>
        <v>1.6898482726282891</v>
      </c>
      <c r="C1944" s="5">
        <f>Online_RAW!K1944</f>
        <v>45.26</v>
      </c>
      <c r="D1944" s="5">
        <f>Online_RAW!J1944</f>
        <v>6.9</v>
      </c>
      <c r="E1944" s="5">
        <f>(1-F1944/100-G1944/100)/(1-C1944/100-D1944/100-General!$B$17/100)</f>
        <v>0.96429482889727569</v>
      </c>
      <c r="F1944" s="5">
        <f>N1944*General!$B$14/(N1944+O1944)+O1944*100/(N1944+O1944)</f>
        <v>54.262278481012629</v>
      </c>
      <c r="G1944" s="5">
        <f>N1944*General!$B$15/(N1944+O1944)</f>
        <v>2.3099859353023926E-2</v>
      </c>
      <c r="H1944" s="5">
        <f>(N1944+O1944)*(1/General!$B$20)*((F1944/100)-E1944*(C1944/100))*1000/B1944</f>
        <v>502.83742153815979</v>
      </c>
      <c r="I1944" s="5">
        <f>(N1944+O1944)*(1/General!$B$20)*((D1944/100)*E1944-(G1944/100))*1000/B1944</f>
        <v>313.99400755153061</v>
      </c>
      <c r="J1944" s="5">
        <f t="shared" si="30"/>
        <v>0.624444391173265</v>
      </c>
      <c r="K1944" s="5">
        <f>MAX(Online_RAW!$L$2-Online_RAW!L1944,0)</f>
        <v>0</v>
      </c>
      <c r="L1944" s="5">
        <f>0.0039*(Online_RAW!M1944)</f>
        <v>145.95694285714268</v>
      </c>
      <c r="M1944" s="10">
        <f>Online_RAW!$N$2-Online_RAW!N1944</f>
        <v>680.04154945054961</v>
      </c>
      <c r="N1944" s="5">
        <f>Online_RAW!C1944*60</f>
        <v>103.5831818181816</v>
      </c>
      <c r="O1944" s="5">
        <f>MAX(0, Online_RAW!D1944*60)</f>
        <v>75.782727272727001</v>
      </c>
      <c r="P1944" s="5">
        <f>_xlfn.IFNA(VLOOKUP(A1944,Sampling!$D$7:$E$14,2,FALSE),0)</f>
        <v>0</v>
      </c>
      <c r="Q1944">
        <f>_xlfn.IFNA(VLOOKUP(A1944,Refill!$D$6:$G$8,2,FALSE),0)</f>
        <v>0</v>
      </c>
    </row>
    <row r="1945" spans="1:17" x14ac:dyDescent="0.25">
      <c r="A1945" s="5">
        <f>ROUND((Online_RAW!B1945-General!$B$10)*24,3)</f>
        <v>32.383000000000003</v>
      </c>
      <c r="B1945" s="5">
        <f>General!$B$12+Online_ANA!K1945/1000+Online_ANA!L1945/1000+Online_ANA!M1945/1000/General!$B$22-SUM($P$2:P1945)/1000/General!$B$24+SUM($Q$2:Q1945)/1000/General!$B$24</f>
        <v>1.691505212508055</v>
      </c>
      <c r="C1945" s="5">
        <f>Online_RAW!K1945</f>
        <v>45.226666666666702</v>
      </c>
      <c r="D1945" s="5">
        <f>Online_RAW!J1945</f>
        <v>6.92</v>
      </c>
      <c r="E1945" s="5">
        <f>(1-F1945/100-G1945/100)/(1-C1945/100-D1945/100-General!$B$17/100)</f>
        <v>0.96581405203993009</v>
      </c>
      <c r="F1945" s="5">
        <f>N1945*General!$B$14/(N1945+O1945)+O1945*100/(N1945+O1945)</f>
        <v>54.177335780988159</v>
      </c>
      <c r="G1945" s="5">
        <f>N1945*General!$B$15/(N1945+O1945)</f>
        <v>2.3142759706571637E-2</v>
      </c>
      <c r="H1945" s="5">
        <f>(N1945+O1945)*(1/General!$B$20)*((F1945/100)-E1945*(C1945/100))*1000/B1945</f>
        <v>497.6982701134919</v>
      </c>
      <c r="I1945" s="5">
        <f>(N1945+O1945)*(1/General!$B$20)*((D1945/100)*E1945-(G1945/100))*1000/B1945</f>
        <v>315.79334673023038</v>
      </c>
      <c r="J1945" s="5">
        <f t="shared" si="30"/>
        <v>0.63450762378221426</v>
      </c>
      <c r="K1945" s="5">
        <f>MAX(Online_RAW!$L$2-Online_RAW!L1945,0)</f>
        <v>0</v>
      </c>
      <c r="L1945" s="5">
        <f>0.0039*(Online_RAW!M1945)</f>
        <v>146.31434999999999</v>
      </c>
      <c r="M1945" s="10">
        <f>Online_RAW!$N$2-Online_RAW!N1945</f>
        <v>681.45804013377983</v>
      </c>
      <c r="N1945" s="5">
        <f>Online_RAW!C1945*60</f>
        <v>104.0058260869566</v>
      </c>
      <c r="O1945" s="5">
        <f>MAX(0, Online_RAW!D1945*60)</f>
        <v>75.758086956522007</v>
      </c>
      <c r="P1945" s="5">
        <f>_xlfn.IFNA(VLOOKUP(A1945,Sampling!$D$7:$E$14,2,FALSE),0)</f>
        <v>0</v>
      </c>
      <c r="Q1945">
        <f>_xlfn.IFNA(VLOOKUP(A1945,Refill!$D$6:$G$8,2,FALSE),0)</f>
        <v>0</v>
      </c>
    </row>
    <row r="1946" spans="1:17" x14ac:dyDescent="0.25">
      <c r="A1946" s="5">
        <f>ROUND((Online_RAW!B1946-General!$B$10)*24,3)</f>
        <v>32.4</v>
      </c>
      <c r="B1946" s="5">
        <f>General!$B$12+Online_ANA!K1946/1000+Online_ANA!L1946/1000+Online_ANA!M1946/1000/General!$B$22-SUM($P$2:P1946)/1000/General!$B$24+SUM($Q$2:Q1946)/1000/General!$B$24</f>
        <v>1.6931248067043028</v>
      </c>
      <c r="C1946" s="5">
        <f>Online_RAW!K1946</f>
        <v>45.255000000000003</v>
      </c>
      <c r="D1946" s="5">
        <f>Online_RAW!J1946</f>
        <v>6.9050000000000002</v>
      </c>
      <c r="E1946" s="5">
        <f>(1-F1946/100-G1946/100)/(1-C1946/100-D1946/100-General!$B$17/100)</f>
        <v>0.97755610620421662</v>
      </c>
      <c r="F1946" s="5">
        <f>N1946*General!$B$14/(N1946+O1946)+O1946*100/(N1946+O1946)</f>
        <v>53.633279351001178</v>
      </c>
      <c r="G1946" s="5">
        <f>N1946*General!$B$15/(N1946+O1946)</f>
        <v>2.3417535681312527E-2</v>
      </c>
      <c r="H1946" s="5">
        <f>(N1946+O1946)*(1/General!$B$20)*((F1946/100)-E1946*(C1946/100))*1000/B1946</f>
        <v>446.04701468767763</v>
      </c>
      <c r="I1946" s="5">
        <f>(N1946+O1946)*(1/General!$B$20)*((D1946/100)*E1946-(G1946/100))*1000/B1946</f>
        <v>319.39431994889992</v>
      </c>
      <c r="J1946" s="5">
        <f t="shared" si="30"/>
        <v>0.71605527989586482</v>
      </c>
      <c r="K1946" s="5">
        <f>MAX(Online_RAW!$L$2-Online_RAW!L1946,0)</f>
        <v>0</v>
      </c>
      <c r="L1946" s="5">
        <f>0.0039*(Online_RAW!M1946)</f>
        <v>146.56329999999986</v>
      </c>
      <c r="M1946" s="10">
        <f>Online_RAW!$N$2-Online_RAW!N1946</f>
        <v>682.95204230769014</v>
      </c>
      <c r="N1946" s="5">
        <f>Online_RAW!C1946*60</f>
        <v>105.492272727273</v>
      </c>
      <c r="O1946" s="5">
        <f>MAX(0, Online_RAW!D1946*60)</f>
        <v>74.701363636363794</v>
      </c>
      <c r="P1946" s="5">
        <f>_xlfn.IFNA(VLOOKUP(A1946,Sampling!$D$7:$E$14,2,FALSE),0)</f>
        <v>0</v>
      </c>
      <c r="Q1946">
        <f>_xlfn.IFNA(VLOOKUP(A1946,Refill!$D$6:$G$8,2,FALSE),0)</f>
        <v>0</v>
      </c>
    </row>
    <row r="1947" spans="1:17" x14ac:dyDescent="0.25">
      <c r="A1947" s="5">
        <f>ROUND((Online_RAW!B1947-General!$B$10)*24,3)</f>
        <v>32.417000000000002</v>
      </c>
      <c r="B1947" s="5">
        <f>General!$B$12+Online_ANA!K1947/1000+Online_ANA!L1947/1000+Online_ANA!M1947/1000/General!$B$22-SUM($P$2:P1947)/1000/General!$B$24+SUM($Q$2:Q1947)/1000/General!$B$24</f>
        <v>1.6947233680192844</v>
      </c>
      <c r="C1947" s="5">
        <f>Online_RAW!K1947</f>
        <v>44.978333333333303</v>
      </c>
      <c r="D1947" s="5">
        <f>Online_RAW!J1947</f>
        <v>6.8780000000000001</v>
      </c>
      <c r="E1947" s="5">
        <f>(1-F1947/100-G1947/100)/(1-C1947/100-D1947/100-General!$B$17/100)</f>
        <v>0.96150778701245521</v>
      </c>
      <c r="F1947" s="5">
        <f>N1947*General!$B$14/(N1947+O1947)+O1947*100/(N1947+O1947)</f>
        <v>54.102345994558455</v>
      </c>
      <c r="G1947" s="5">
        <f>N1947*General!$B$15/(N1947+O1947)</f>
        <v>2.3180633336081585E-2</v>
      </c>
      <c r="H1947" s="5">
        <f>(N1947+O1947)*(1/General!$B$20)*((F1947/100)-E1947*(C1947/100))*1000/B1947</f>
        <v>514.96066006255637</v>
      </c>
      <c r="I1947" s="5">
        <f>(N1947+O1947)*(1/General!$B$20)*((D1947/100)*E1947-(G1947/100))*1000/B1947</f>
        <v>312.62313597279234</v>
      </c>
      <c r="J1947" s="5">
        <f t="shared" si="30"/>
        <v>0.60708158936804124</v>
      </c>
      <c r="K1947" s="5">
        <f>MAX(Online_RAW!$L$2-Online_RAW!L1947,0)</f>
        <v>0</v>
      </c>
      <c r="L1947" s="5">
        <f>0.0039*(Online_RAW!M1947)</f>
        <v>146.84994999999986</v>
      </c>
      <c r="M1947" s="10">
        <f>Online_RAW!$N$2-Online_RAW!N1947</f>
        <v>684.38202564101994</v>
      </c>
      <c r="N1947" s="5">
        <f>Online_RAW!C1947*60</f>
        <v>104.42742857142841</v>
      </c>
      <c r="O1947" s="5">
        <f>MAX(0, Online_RAW!D1947*60)</f>
        <v>75.770285714286004</v>
      </c>
      <c r="P1947" s="5">
        <f>_xlfn.IFNA(VLOOKUP(A1947,Sampling!$D$7:$E$14,2,FALSE),0)</f>
        <v>0</v>
      </c>
      <c r="Q1947">
        <f>_xlfn.IFNA(VLOOKUP(A1947,Refill!$D$6:$G$8,2,FALSE),0)</f>
        <v>0</v>
      </c>
    </row>
    <row r="1948" spans="1:17" x14ac:dyDescent="0.25">
      <c r="A1948" s="5">
        <f>ROUND((Online_RAW!B1948-General!$B$10)*24,3)</f>
        <v>32.433</v>
      </c>
      <c r="B1948" s="5">
        <f>General!$B$12+Online_ANA!K1948/1000+Online_ANA!L1948/1000+Online_ANA!M1948/1000/General!$B$22-SUM($P$2:P1948)/1000/General!$B$24+SUM($Q$2:Q1948)/1000/General!$B$24</f>
        <v>1.6962788576435781</v>
      </c>
      <c r="C1948" s="5">
        <f>Online_RAW!K1948</f>
        <v>44.9707692307692</v>
      </c>
      <c r="D1948" s="5">
        <f>Online_RAW!J1948</f>
        <v>6.7611111111111102</v>
      </c>
      <c r="E1948" s="5">
        <f>(1-F1948/100-G1948/100)/(1-C1948/100-D1948/100-General!$B$17/100)</f>
        <v>1.017135412896907</v>
      </c>
      <c r="F1948" s="5">
        <f>N1948*General!$B$14/(N1948+O1948)+O1948*100/(N1948+O1948)</f>
        <v>51.320307147362115</v>
      </c>
      <c r="G1948" s="5">
        <f>N1948*General!$B$15/(N1948+O1948)</f>
        <v>2.458570346092823E-2</v>
      </c>
      <c r="H1948" s="5">
        <f>(N1948+O1948)*(1/General!$B$20)*((F1948/100)-E1948*(C1948/100))*1000/B1948</f>
        <v>264.59669469810621</v>
      </c>
      <c r="I1948" s="5">
        <f>(N1948+O1948)*(1/General!$B$20)*((D1948/100)*E1948-(G1948/100))*1000/B1948</f>
        <v>324.99280514545904</v>
      </c>
      <c r="J1948" s="5">
        <f t="shared" si="30"/>
        <v>1.2282572369857541</v>
      </c>
      <c r="K1948" s="5">
        <f>MAX(Online_RAW!$L$2-Online_RAW!L1948,0)</f>
        <v>0</v>
      </c>
      <c r="L1948" s="5">
        <f>0.0039*(Online_RAW!M1948)</f>
        <v>147.04169999999999</v>
      </c>
      <c r="M1948" s="10">
        <f>Online_RAW!$N$2-Online_RAW!N1948</f>
        <v>685.8685018315</v>
      </c>
      <c r="N1948" s="5">
        <f>Online_RAW!C1948*60</f>
        <v>110.8336363636362</v>
      </c>
      <c r="O1948" s="5">
        <f>MAX(0, Online_RAW!D1948*60)</f>
        <v>69.488454545454601</v>
      </c>
      <c r="P1948" s="5">
        <f>_xlfn.IFNA(VLOOKUP(A1948,Sampling!$D$7:$E$14,2,FALSE),0)</f>
        <v>0</v>
      </c>
      <c r="Q1948">
        <f>_xlfn.IFNA(VLOOKUP(A1948,Refill!$D$6:$G$8,2,FALSE),0)</f>
        <v>0</v>
      </c>
    </row>
    <row r="1949" spans="1:17" x14ac:dyDescent="0.25">
      <c r="A1949" s="5">
        <f>ROUND((Online_RAW!B1949-General!$B$10)*24,3)</f>
        <v>32.450000000000003</v>
      </c>
      <c r="B1949" s="5">
        <f>General!$B$12+Online_ANA!K1949/1000+Online_ANA!L1949/1000+Online_ANA!M1949/1000/General!$B$22-SUM($P$2:P1949)/1000/General!$B$24+SUM($Q$2:Q1949)/1000/General!$B$24</f>
        <v>1.6979275464318497</v>
      </c>
      <c r="C1949" s="5">
        <f>Online_RAW!K1949</f>
        <v>43.671818181818203</v>
      </c>
      <c r="D1949" s="5">
        <f>Online_RAW!J1949</f>
        <v>6.7972727272727296</v>
      </c>
      <c r="E1949" s="5">
        <f>(1-F1949/100-G1949/100)/(1-C1949/100-D1949/100-General!$B$17/100)</f>
        <v>0.90070990053599842</v>
      </c>
      <c r="F1949" s="5">
        <f>N1949*General!$B$14/(N1949+O1949)+O1949*100/(N1949+O1949)</f>
        <v>55.754403783978773</v>
      </c>
      <c r="G1949" s="5">
        <f>N1949*General!$B$15/(N1949+O1949)</f>
        <v>2.2346260715162231E-2</v>
      </c>
      <c r="H1949" s="5">
        <f>(N1949+O1949)*(1/General!$B$20)*((F1949/100)-E1949*(C1949/100))*1000/B1949</f>
        <v>776.61313606158592</v>
      </c>
      <c r="I1949" s="5">
        <f>(N1949+O1949)*(1/General!$B$20)*((D1949/100)*E1949-(G1949/100))*1000/B1949</f>
        <v>288.53322924334924</v>
      </c>
      <c r="J1949" s="5">
        <f t="shared" si="30"/>
        <v>0.37152761889475477</v>
      </c>
      <c r="K1949" s="5">
        <f>MAX(Online_RAW!$L$2-Online_RAW!L1949,0)</f>
        <v>0</v>
      </c>
      <c r="L1949" s="5">
        <f>0.0039*(Online_RAW!M1949)</f>
        <v>147.32336666666657</v>
      </c>
      <c r="M1949" s="10">
        <f>Online_RAW!$N$2-Online_RAW!N1949</f>
        <v>687.35855594404984</v>
      </c>
      <c r="N1949" s="5">
        <f>Online_RAW!C1949*60</f>
        <v>100.5651818181816</v>
      </c>
      <c r="O1949" s="5">
        <f>MAX(0, Online_RAW!D1949*60)</f>
        <v>79.447363636363804</v>
      </c>
      <c r="P1949" s="5">
        <f>_xlfn.IFNA(VLOOKUP(A1949,Sampling!$D$7:$E$14,2,FALSE),0)</f>
        <v>0</v>
      </c>
      <c r="Q1949">
        <f>_xlfn.IFNA(VLOOKUP(A1949,Refill!$D$6:$G$8,2,FALSE),0)</f>
        <v>0</v>
      </c>
    </row>
    <row r="1950" spans="1:17" x14ac:dyDescent="0.25">
      <c r="A1950" s="5">
        <f>ROUND((Online_RAW!B1950-General!$B$10)*24,3)</f>
        <v>32.466999999999999</v>
      </c>
      <c r="B1950" s="5">
        <f>General!$B$12+Online_ANA!K1950/1000+Online_ANA!L1950/1000+Online_ANA!M1950/1000/General!$B$22-SUM($P$2:P1950)/1000/General!$B$24+SUM($Q$2:Q1950)/1000/General!$B$24</f>
        <v>1.6992834263317669</v>
      </c>
      <c r="C1950" s="5">
        <f>Online_RAW!K1950</f>
        <v>44.3675</v>
      </c>
      <c r="D1950" s="5">
        <f>Online_RAW!J1950</f>
        <v>6.8811111111111103</v>
      </c>
      <c r="E1950" s="5">
        <f>(1-F1950/100-G1950/100)/(1-C1950/100-D1950/100-General!$B$17/100)</f>
        <v>0.96687105076429625</v>
      </c>
      <c r="F1950" s="5">
        <f>N1950*General!$B$14/(N1950+O1950)+O1950*100/(N1950+O1950)</f>
        <v>53.258444218623026</v>
      </c>
      <c r="G1950" s="5">
        <f>N1950*General!$B$15/(N1950+O1950)</f>
        <v>2.3606846354230798E-2</v>
      </c>
      <c r="H1950" s="5">
        <f>(N1950+O1950)*(1/General!$B$20)*((F1950/100)-E1950*(C1950/100))*1000/B1950</f>
        <v>489.52108814283952</v>
      </c>
      <c r="I1950" s="5">
        <f>(N1950+O1950)*(1/General!$B$20)*((D1950/100)*E1950-(G1950/100))*1000/B1950</f>
        <v>313.22890180926208</v>
      </c>
      <c r="J1950" s="5">
        <f t="shared" si="30"/>
        <v>0.6398680453126131</v>
      </c>
      <c r="K1950" s="5">
        <f>MAX(Online_RAW!$L$2-Online_RAW!L1950,0)</f>
        <v>0</v>
      </c>
      <c r="L1950" s="5">
        <f>0.0039*(Online_RAW!M1950)</f>
        <v>147.32336666666657</v>
      </c>
      <c r="M1950" s="10">
        <f>Online_RAW!$N$2-Online_RAW!N1950</f>
        <v>688.83646503495947</v>
      </c>
      <c r="N1950" s="5">
        <f>Online_RAW!C1950*60</f>
        <v>106.20417391304339</v>
      </c>
      <c r="O1950" s="5">
        <f>MAX(0, Online_RAW!D1950*60)</f>
        <v>73.750695652174201</v>
      </c>
      <c r="P1950" s="5">
        <f>_xlfn.IFNA(VLOOKUP(A1950,Sampling!$D$7:$E$14,2,FALSE),0)</f>
        <v>0</v>
      </c>
      <c r="Q1950">
        <f>_xlfn.IFNA(VLOOKUP(A1950,Refill!$D$6:$G$8,2,FALSE),0)</f>
        <v>0</v>
      </c>
    </row>
    <row r="1951" spans="1:17" x14ac:dyDescent="0.25">
      <c r="A1951" s="5">
        <f>ROUND((Online_RAW!B1951-General!$B$10)*24,3)</f>
        <v>32.482999999999997</v>
      </c>
      <c r="B1951" s="5">
        <f>General!$B$12+Online_ANA!K1951/1000+Online_ANA!L1951/1000+Online_ANA!M1951/1000/General!$B$22-SUM($P$2:P1951)/1000/General!$B$24+SUM($Q$2:Q1951)/1000/General!$B$24</f>
        <v>1.7011831759747247</v>
      </c>
      <c r="C1951" s="5">
        <f>Online_RAW!K1951</f>
        <v>45.584166666666697</v>
      </c>
      <c r="D1951" s="5">
        <f>Online_RAW!J1951</f>
        <v>6.8</v>
      </c>
      <c r="E1951" s="5">
        <f>(1-F1951/100-G1951/100)/(1-C1951/100-D1951/100-General!$B$17/100)</f>
        <v>0.96417758247593732</v>
      </c>
      <c r="F1951" s="5">
        <f>N1951*General!$B$14/(N1951+O1951)+O1951*100/(N1951+O1951)</f>
        <v>54.484085316577548</v>
      </c>
      <c r="G1951" s="5">
        <f>N1951*General!$B$15/(N1951+O1951)</f>
        <v>2.2987835698698209E-2</v>
      </c>
      <c r="H1951" s="5">
        <f>(N1951+O1951)*(1/General!$B$20)*((F1951/100)-E1951*(C1951/100))*1000/B1951</f>
        <v>497.8115949650944</v>
      </c>
      <c r="I1951" s="5">
        <f>(N1951+O1951)*(1/General!$B$20)*((D1951/100)*E1951-(G1951/100))*1000/B1951</f>
        <v>308.78736061069401</v>
      </c>
      <c r="J1951" s="5">
        <f t="shared" si="30"/>
        <v>0.62028961103717484</v>
      </c>
      <c r="K1951" s="5">
        <f>MAX(Online_RAW!$L$2-Online_RAW!L1951,0)</f>
        <v>0</v>
      </c>
      <c r="L1951" s="5">
        <f>0.0039*(Online_RAW!M1951)</f>
        <v>147.83963999999997</v>
      </c>
      <c r="M1951" s="10">
        <f>Online_RAW!$N$2-Online_RAW!N1951</f>
        <v>690.34445421244982</v>
      </c>
      <c r="N1951" s="5">
        <f>Online_RAW!C1951*60</f>
        <v>103.5684545454546</v>
      </c>
      <c r="O1951" s="5">
        <f>MAX(0, Online_RAW!D1951*60)</f>
        <v>76.6459090909092</v>
      </c>
      <c r="P1951" s="5">
        <f>_xlfn.IFNA(VLOOKUP(A1951,Sampling!$D$7:$E$14,2,FALSE),0)</f>
        <v>0</v>
      </c>
      <c r="Q1951">
        <f>_xlfn.IFNA(VLOOKUP(A1951,Refill!$D$6:$G$8,2,FALSE),0)</f>
        <v>0</v>
      </c>
    </row>
    <row r="1952" spans="1:17" x14ac:dyDescent="0.25">
      <c r="A1952" s="5">
        <f>ROUND((Online_RAW!B1952-General!$B$10)*24,3)</f>
        <v>32.5</v>
      </c>
      <c r="B1952" s="5">
        <f>General!$B$12+Online_ANA!K1952/1000+Online_ANA!L1952/1000+Online_ANA!M1952/1000/General!$B$22-SUM($P$2:P1952)/1000/General!$B$24+SUM($Q$2:Q1952)/1000/General!$B$24</f>
        <v>1.7025269482494496</v>
      </c>
      <c r="C1952" s="5">
        <f>Online_RAW!K1952</f>
        <v>44.058571428571398</v>
      </c>
      <c r="D1952" s="5">
        <f>Online_RAW!J1952</f>
        <v>6.9808333333333303</v>
      </c>
      <c r="E1952" s="5">
        <f>(1-F1952/100-G1952/100)/(1-C1952/100-D1952/100-General!$B$17/100)</f>
        <v>0.94791440022162932</v>
      </c>
      <c r="F1952" s="5">
        <f>N1952*General!$B$14/(N1952+O1952)+O1952*100/(N1952+O1952)</f>
        <v>53.976457786474462</v>
      </c>
      <c r="G1952" s="5">
        <f>N1952*General!$B$15/(N1952+O1952)</f>
        <v>2.3244213239154314E-2</v>
      </c>
      <c r="H1952" s="5">
        <f>(N1952+O1952)*(1/General!$B$20)*((F1952/100)-E1952*(C1952/100))*1000/B1952</f>
        <v>574.77500451127685</v>
      </c>
      <c r="I1952" s="5">
        <f>(N1952+O1952)*(1/General!$B$20)*((D1952/100)*E1952-(G1952/100))*1000/B1952</f>
        <v>310.33747945009662</v>
      </c>
      <c r="J1952" s="5">
        <f t="shared" si="30"/>
        <v>0.53992862774882189</v>
      </c>
      <c r="K1952" s="5">
        <f>MAX(Online_RAW!$L$2-Online_RAW!L1952,0)</f>
        <v>0</v>
      </c>
      <c r="L1952" s="5">
        <f>0.0039*(Online_RAW!M1952)</f>
        <v>147.83963999999997</v>
      </c>
      <c r="M1952" s="10">
        <f>Online_RAW!$N$2-Online_RAW!N1952</f>
        <v>691.80916599190004</v>
      </c>
      <c r="N1952" s="5">
        <f>Online_RAW!C1952*60</f>
        <v>104.3648571428574</v>
      </c>
      <c r="O1952" s="5">
        <f>MAX(0, Online_RAW!D1952*60)</f>
        <v>75.232285714285808</v>
      </c>
      <c r="P1952" s="5">
        <f>_xlfn.IFNA(VLOOKUP(A1952,Sampling!$D$7:$E$14,2,FALSE),0)</f>
        <v>0</v>
      </c>
      <c r="Q1952">
        <f>_xlfn.IFNA(VLOOKUP(A1952,Refill!$D$6:$G$8,2,FALSE),0)</f>
        <v>0</v>
      </c>
    </row>
    <row r="1953" spans="1:17" x14ac:dyDescent="0.25">
      <c r="A1953" s="5">
        <f>ROUND((Online_RAW!B1953-General!$B$10)*24,3)</f>
        <v>32.517000000000003</v>
      </c>
      <c r="B1953" s="5">
        <f>General!$B$12+Online_ANA!K1953/1000+Online_ANA!L1953/1000+Online_ANA!M1953/1000/General!$B$22-SUM($P$2:P1953)/1000/General!$B$24+SUM($Q$2:Q1953)/1000/General!$B$24</f>
        <v>1.7041933196942931</v>
      </c>
      <c r="C1953" s="5">
        <f>Online_RAW!K1953</f>
        <v>45.95</v>
      </c>
      <c r="D1953" s="5">
        <f>Online_RAW!J1953</f>
        <v>6.7388888888888898</v>
      </c>
      <c r="E1953" s="5">
        <f>(1-F1953/100-G1953/100)/(1-C1953/100-D1953/100-General!$B$17/100)</f>
        <v>1.0548080536558988</v>
      </c>
      <c r="F1953" s="5">
        <f>N1953*General!$B$14/(N1953+O1953)+O1953*100/(N1953+O1953)</f>
        <v>50.527280081318573</v>
      </c>
      <c r="G1953" s="5">
        <f>N1953*General!$B$15/(N1953+O1953)</f>
        <v>2.4986222181152241E-2</v>
      </c>
      <c r="H1953" s="5">
        <f>(N1953+O1953)*(1/General!$B$20)*((F1953/100)-E1953*(C1953/100))*1000/B1953</f>
        <v>97.036983275284641</v>
      </c>
      <c r="I1953" s="5">
        <f>(N1953+O1953)*(1/General!$B$20)*((D1953/100)*E1953-(G1953/100))*1000/B1953</f>
        <v>333.84511612179853</v>
      </c>
      <c r="J1953" s="5">
        <f t="shared" si="30"/>
        <v>3.440390507346172</v>
      </c>
      <c r="K1953" s="5">
        <f>MAX(Online_RAW!$L$2-Online_RAW!L1953,0)</f>
        <v>0</v>
      </c>
      <c r="L1953" s="5">
        <f>0.0039*(Online_RAW!M1953)</f>
        <v>148.191225</v>
      </c>
      <c r="M1953" s="10">
        <f>Online_RAW!$N$2-Online_RAW!N1953</f>
        <v>693.24228321677947</v>
      </c>
      <c r="N1953" s="5">
        <f>Online_RAW!C1953*60</f>
        <v>112.458272727273</v>
      </c>
      <c r="O1953" s="5">
        <f>MAX(0, Online_RAW!D1953*60)</f>
        <v>67.5741818181816</v>
      </c>
      <c r="P1953" s="5">
        <f>_xlfn.IFNA(VLOOKUP(A1953,Sampling!$D$7:$E$14,2,FALSE),0)</f>
        <v>0</v>
      </c>
      <c r="Q1953">
        <f>_xlfn.IFNA(VLOOKUP(A1953,Refill!$D$6:$G$8,2,FALSE),0)</f>
        <v>0</v>
      </c>
    </row>
    <row r="1954" spans="1:17" x14ac:dyDescent="0.25">
      <c r="A1954" s="5">
        <f>ROUND((Online_RAW!B1954-General!$B$10)*24,3)</f>
        <v>32.533000000000001</v>
      </c>
      <c r="B1954" s="5">
        <f>General!$B$12+Online_ANA!K1954/1000+Online_ANA!L1954/1000+Online_ANA!M1954/1000/General!$B$22-SUM($P$2:P1954)/1000/General!$B$24+SUM($Q$2:Q1954)/1000/General!$B$24</f>
        <v>1.705980953326486</v>
      </c>
      <c r="C1954" s="5">
        <f>Online_RAW!K1954</f>
        <v>42.451666666666704</v>
      </c>
      <c r="D1954" s="5">
        <f>Online_RAW!J1954</f>
        <v>6.9691666666666698</v>
      </c>
      <c r="E1954" s="5">
        <f>(1-F1954/100-G1954/100)/(1-C1954/100-D1954/100-General!$B$17/100)</f>
        <v>0.85756313475363055</v>
      </c>
      <c r="F1954" s="5">
        <f>N1954*General!$B$14/(N1954+O1954)+O1954*100/(N1954+O1954)</f>
        <v>56.974502202482746</v>
      </c>
      <c r="G1954" s="5">
        <f>N1954*General!$B$15/(N1954+O1954)</f>
        <v>2.1730049392685493E-2</v>
      </c>
      <c r="H1954" s="5">
        <f>(N1954+O1954)*(1/General!$B$20)*((F1954/100)-E1954*(C1954/100))*1000/B1954</f>
        <v>966.52712098647669</v>
      </c>
      <c r="I1954" s="5">
        <f>(N1954+O1954)*(1/General!$B$20)*((D1954/100)*E1954-(G1954/100))*1000/B1954</f>
        <v>279.80466508934705</v>
      </c>
      <c r="J1954" s="5">
        <f t="shared" si="30"/>
        <v>0.28949489260453148</v>
      </c>
      <c r="K1954" s="5">
        <f>MAX(Online_RAW!$L$2-Online_RAW!L1954,0)</f>
        <v>0</v>
      </c>
      <c r="L1954" s="5">
        <f>0.0039*(Online_RAW!M1954)</f>
        <v>148.64849999999998</v>
      </c>
      <c r="M1954" s="10">
        <f>Online_RAW!$N$2-Online_RAW!N1954</f>
        <v>694.69237412586972</v>
      </c>
      <c r="N1954" s="5">
        <f>Online_RAW!C1954*60</f>
        <v>97.60772727272699</v>
      </c>
      <c r="O1954" s="5">
        <f>MAX(0, Online_RAW!D1954*60)</f>
        <v>82.065545454545401</v>
      </c>
      <c r="P1954" s="5">
        <f>_xlfn.IFNA(VLOOKUP(A1954,Sampling!$D$7:$E$14,2,FALSE),0)</f>
        <v>0</v>
      </c>
      <c r="Q1954">
        <f>_xlfn.IFNA(VLOOKUP(A1954,Refill!$D$6:$G$8,2,FALSE),0)</f>
        <v>0</v>
      </c>
    </row>
    <row r="1955" spans="1:17" x14ac:dyDescent="0.25">
      <c r="A1955" s="5">
        <f>ROUND((Online_RAW!B1955-General!$B$10)*24,3)</f>
        <v>32.549999999999997</v>
      </c>
      <c r="B1955" s="5">
        <f>General!$B$12+Online_ANA!K1955/1000+Online_ANA!L1955/1000+Online_ANA!M1955/1000/General!$B$22-SUM($P$2:P1955)/1000/General!$B$24+SUM($Q$2:Q1955)/1000/General!$B$24</f>
        <v>1.7076712105487795</v>
      </c>
      <c r="C1955" s="5">
        <f>Online_RAW!K1955</f>
        <v>44.910833333333301</v>
      </c>
      <c r="D1955" s="5">
        <f>Online_RAW!J1955</f>
        <v>7.0625</v>
      </c>
      <c r="E1955" s="5">
        <f>(1-F1955/100-G1955/100)/(1-C1955/100-D1955/100-General!$B$17/100)</f>
        <v>1.0789920207838699</v>
      </c>
      <c r="F1955" s="5">
        <f>N1955*General!$B$14/(N1955+O1955)+O1955*100/(N1955+O1955)</f>
        <v>48.620532203114493</v>
      </c>
      <c r="G1955" s="5">
        <f>N1955*General!$B$15/(N1955+O1955)</f>
        <v>2.5949226160043193E-2</v>
      </c>
      <c r="H1955" s="5">
        <f>(N1955+O1955)*(1/General!$B$20)*((F1955/100)-E1955*(C1955/100))*1000/B1955</f>
        <v>7.5970699625374234</v>
      </c>
      <c r="I1955" s="5">
        <f>(N1955+O1955)*(1/General!$B$20)*((D1955/100)*E1955-(G1955/100))*1000/B1955</f>
        <v>355.9218754125111</v>
      </c>
      <c r="J1955" s="5">
        <f t="shared" si="30"/>
        <v>46.849887807750697</v>
      </c>
      <c r="K1955" s="5">
        <f>MAX(Online_RAW!$L$2-Online_RAW!L1955,0)</f>
        <v>0</v>
      </c>
      <c r="L1955" s="5">
        <f>0.0039*(Online_RAW!M1955)</f>
        <v>148.98390000000001</v>
      </c>
      <c r="M1955" s="10">
        <f>Online_RAW!$N$2-Online_RAW!N1955</f>
        <v>696.16916849816971</v>
      </c>
      <c r="N1955" s="5">
        <f>Online_RAW!C1955*60</f>
        <v>116.37171428571419</v>
      </c>
      <c r="O1955" s="5">
        <f>MAX(0, Online_RAW!D1955*60)</f>
        <v>63.012</v>
      </c>
      <c r="P1955" s="5">
        <f>_xlfn.IFNA(VLOOKUP(A1955,Sampling!$D$7:$E$14,2,FALSE),0)</f>
        <v>0</v>
      </c>
      <c r="Q1955">
        <f>_xlfn.IFNA(VLOOKUP(A1955,Refill!$D$6:$G$8,2,FALSE),0)</f>
        <v>0</v>
      </c>
    </row>
    <row r="1956" spans="1:17" x14ac:dyDescent="0.25">
      <c r="A1956" s="5">
        <f>ROUND((Online_RAW!B1956-General!$B$10)*24,3)</f>
        <v>32.567</v>
      </c>
      <c r="B1956" s="5">
        <f>General!$B$12+Online_ANA!K1956/1000+Online_ANA!L1956/1000+Online_ANA!M1956/1000/General!$B$22-SUM($P$2:P1956)/1000/General!$B$24+SUM($Q$2:Q1956)/1000/General!$B$24</f>
        <v>1.7089965993648533</v>
      </c>
      <c r="C1956" s="5">
        <f>Online_RAW!K1956</f>
        <v>44.083571428571403</v>
      </c>
      <c r="D1956" s="5">
        <f>Online_RAW!J1956</f>
        <v>6.8466666666666702</v>
      </c>
      <c r="E1956" s="5">
        <f>(1-F1956/100-G1956/100)/(1-C1956/100-D1956/100-General!$B$17/100)</f>
        <v>0.93427847212401349</v>
      </c>
      <c r="F1956" s="5">
        <f>N1956*General!$B$14/(N1956+O1956)+O1956*100/(N1956+O1956)</f>
        <v>54.536471550255563</v>
      </c>
      <c r="G1956" s="5">
        <f>N1956*General!$B$15/(N1956+O1956)</f>
        <v>2.2961378004921436E-2</v>
      </c>
      <c r="H1956" s="5">
        <f>(N1956+O1956)*(1/General!$B$20)*((F1956/100)-E1956*(C1956/100))*1000/B1956</f>
        <v>627.68888796926797</v>
      </c>
      <c r="I1956" s="5">
        <f>(N1956+O1956)*(1/General!$B$20)*((D1956/100)*E1956-(G1956/100))*1000/B1956</f>
        <v>299.6763141005805</v>
      </c>
      <c r="J1956" s="5">
        <f t="shared" si="30"/>
        <v>0.47742810147573111</v>
      </c>
      <c r="K1956" s="5">
        <f>MAX(Online_RAW!$L$2-Online_RAW!L1956,0)</f>
        <v>0</v>
      </c>
      <c r="L1956" s="5">
        <f>0.0039*(Online_RAW!M1956)</f>
        <v>148.98390000000001</v>
      </c>
      <c r="M1956" s="10">
        <f>Online_RAW!$N$2-Online_RAW!N1956</f>
        <v>697.61384230768999</v>
      </c>
      <c r="N1956" s="5">
        <f>Online_RAW!C1956*60</f>
        <v>103.38490909090919</v>
      </c>
      <c r="O1956" s="5">
        <f>MAX(0, Online_RAW!D1956*60)</f>
        <v>76.7173636363638</v>
      </c>
      <c r="P1956" s="5">
        <f>_xlfn.IFNA(VLOOKUP(A1956,Sampling!$D$7:$E$14,2,FALSE),0)</f>
        <v>0</v>
      </c>
      <c r="Q1956">
        <f>_xlfn.IFNA(VLOOKUP(A1956,Refill!$D$6:$G$8,2,FALSE),0)</f>
        <v>0</v>
      </c>
    </row>
    <row r="1957" spans="1:17" x14ac:dyDescent="0.25">
      <c r="A1957" s="5">
        <f>ROUND((Online_RAW!B1957-General!$B$10)*24,3)</f>
        <v>32.582999999999998</v>
      </c>
      <c r="B1957" s="5">
        <f>General!$B$12+Online_ANA!K1957/1000+Online_ANA!L1957/1000+Online_ANA!M1957/1000/General!$B$22-SUM($P$2:P1957)/1000/General!$B$24+SUM($Q$2:Q1957)/1000/General!$B$24</f>
        <v>1.7105857250052685</v>
      </c>
      <c r="C1957" s="5">
        <f>Online_RAW!K1957</f>
        <v>41.9033333333333</v>
      </c>
      <c r="D1957" s="5">
        <f>Online_RAW!J1957</f>
        <v>7.2366666666666699</v>
      </c>
      <c r="E1957" s="5">
        <f>(1-F1957/100-G1957/100)/(1-C1957/100-D1957/100-General!$B$17/100)</f>
        <v>0.76968412390171903</v>
      </c>
      <c r="F1957" s="5">
        <f>N1957*General!$B$14/(N1957+O1957)+O1957*100/(N1957+O1957)</f>
        <v>61.167289378011588</v>
      </c>
      <c r="G1957" s="5">
        <f>N1957*General!$B$15/(N1957+O1957)</f>
        <v>1.961248011211536E-2</v>
      </c>
      <c r="H1957" s="5">
        <f>(N1957+O1957)*(1/General!$B$20)*((F1957/100)-E1957*(C1957/100))*1000/B1957</f>
        <v>1356.0754308466535</v>
      </c>
      <c r="I1957" s="5">
        <f>(N1957+O1957)*(1/General!$B$20)*((D1957/100)*E1957-(G1957/100))*1000/B1957</f>
        <v>260.30377160955817</v>
      </c>
      <c r="J1957" s="5">
        <f t="shared" si="30"/>
        <v>0.19195375543898752</v>
      </c>
      <c r="K1957" s="5">
        <f>MAX(Online_RAW!$L$2-Online_RAW!L1957,0)</f>
        <v>0</v>
      </c>
      <c r="L1957" s="5">
        <f>0.0039*(Online_RAW!M1957)</f>
        <v>149.24297142857154</v>
      </c>
      <c r="M1957" s="10">
        <f>Online_RAW!$N$2-Online_RAW!N1957</f>
        <v>699.06360139859953</v>
      </c>
      <c r="N1957" s="5">
        <f>Online_RAW!C1957*60</f>
        <v>88.165363636363807</v>
      </c>
      <c r="O1957" s="5">
        <f>MAX(0, Online_RAW!D1957*60)</f>
        <v>91.649454545454589</v>
      </c>
      <c r="P1957" s="5">
        <f>_xlfn.IFNA(VLOOKUP(A1957,Sampling!$D$7:$E$14,2,FALSE),0)</f>
        <v>0</v>
      </c>
      <c r="Q1957">
        <f>_xlfn.IFNA(VLOOKUP(A1957,Refill!$D$6:$G$8,2,FALSE),0)</f>
        <v>0</v>
      </c>
    </row>
    <row r="1958" spans="1:17" x14ac:dyDescent="0.25">
      <c r="A1958" s="5">
        <f>ROUND((Online_RAW!B1958-General!$B$10)*24,3)</f>
        <v>32.6</v>
      </c>
      <c r="B1958" s="5">
        <f>General!$B$12+Online_ANA!K1958/1000+Online_ANA!L1958/1000+Online_ANA!M1958/1000/General!$B$22-SUM($P$2:P1958)/1000/General!$B$24+SUM($Q$2:Q1958)/1000/General!$B$24</f>
        <v>1.7119519468568101</v>
      </c>
      <c r="C1958" s="5">
        <f>Online_RAW!K1958</f>
        <v>47.458571428571403</v>
      </c>
      <c r="D1958" s="5">
        <f>Online_RAW!J1958</f>
        <v>7.5241666666666696</v>
      </c>
      <c r="E1958" s="5">
        <f>(1-F1958/100-G1958/100)/(1-C1958/100-D1958/100-General!$B$17/100)</f>
        <v>1.0514062713060572</v>
      </c>
      <c r="F1958" s="5">
        <f>N1958*General!$B$14/(N1958+O1958)+O1958*100/(N1958+O1958)</f>
        <v>53.099816961028829</v>
      </c>
      <c r="G1958" s="5">
        <f>N1958*General!$B$15/(N1958+O1958)</f>
        <v>2.3686961130793514E-2</v>
      </c>
      <c r="H1958" s="5">
        <f>(N1958+O1958)*(1/General!$B$20)*((F1958/100)-E1958*(C1958/100))*1000/B1958</f>
        <v>149.47487018761328</v>
      </c>
      <c r="I1958" s="5">
        <f>(N1958+O1958)*(1/General!$B$20)*((D1958/100)*E1958-(G1958/100))*1000/B1958</f>
        <v>368.23990044370589</v>
      </c>
      <c r="J1958" s="5">
        <f t="shared" si="30"/>
        <v>2.4635572520083802</v>
      </c>
      <c r="K1958" s="5">
        <f>MAX(Online_RAW!$L$2-Online_RAW!L1958,0)</f>
        <v>0</v>
      </c>
      <c r="L1958" s="5">
        <f>0.0039*(Online_RAW!M1958)</f>
        <v>149.24297142857154</v>
      </c>
      <c r="M1958" s="10">
        <f>Online_RAW!$N$2-Online_RAW!N1958</f>
        <v>700.55278321677997</v>
      </c>
      <c r="N1958" s="5">
        <f>Online_RAW!C1958*60</f>
        <v>106.0875652173912</v>
      </c>
      <c r="O1958" s="5">
        <f>MAX(0, Online_RAW!D1958*60)</f>
        <v>73.061739130434603</v>
      </c>
      <c r="P1958" s="5">
        <f>_xlfn.IFNA(VLOOKUP(A1958,Sampling!$D$7:$E$14,2,FALSE),0)</f>
        <v>0</v>
      </c>
      <c r="Q1958">
        <f>_xlfn.IFNA(VLOOKUP(A1958,Refill!$D$6:$G$8,2,FALSE),0)</f>
        <v>0</v>
      </c>
    </row>
    <row r="1959" spans="1:17" x14ac:dyDescent="0.25">
      <c r="A1959" s="5">
        <f>ROUND((Online_RAW!B1959-General!$B$10)*24,3)</f>
        <v>32.616999999999997</v>
      </c>
      <c r="B1959" s="5">
        <f>General!$B$12+Online_ANA!K1959/1000+Online_ANA!L1959/1000+Online_ANA!M1959/1000/General!$B$22-SUM($P$2:P1959)/1000/General!$B$24+SUM($Q$2:Q1959)/1000/General!$B$24</f>
        <v>1.7135894356450911</v>
      </c>
      <c r="C1959" s="5">
        <f>Online_RAW!K1959</f>
        <v>48.187272727272699</v>
      </c>
      <c r="D1959" s="5">
        <f>Online_RAW!J1959</f>
        <v>7.12</v>
      </c>
      <c r="E1959" s="5">
        <f>(1-F1959/100-G1959/100)/(1-C1959/100-D1959/100-General!$B$17/100)</f>
        <v>1.1772021099588283</v>
      </c>
      <c r="F1959" s="5">
        <f>N1959*General!$B$14/(N1959+O1959)+O1959*100/(N1959+O1959)</f>
        <v>47.870665505594943</v>
      </c>
      <c r="G1959" s="5">
        <f>N1959*General!$B$15/(N1959+O1959)</f>
        <v>2.6327946714345983E-2</v>
      </c>
      <c r="H1959" s="5">
        <f>(N1959+O1959)*(1/General!$B$20)*((F1959/100)-E1959*(C1959/100))*1000/B1959</f>
        <v>-415.11099361547042</v>
      </c>
      <c r="I1959" s="5">
        <f>(N1959+O1959)*(1/General!$B$20)*((D1959/100)*E1959-(G1959/100))*1000/B1959</f>
        <v>391.66626223792247</v>
      </c>
      <c r="J1959" s="5">
        <f t="shared" si="30"/>
        <v>-0.94352177673409077</v>
      </c>
      <c r="K1959" s="5">
        <f>MAX(Online_RAW!$L$2-Online_RAW!L1959,0)</f>
        <v>0</v>
      </c>
      <c r="L1959" s="5">
        <f>0.0039*(Online_RAW!M1959)</f>
        <v>149.51820000000001</v>
      </c>
      <c r="M1959" s="10">
        <f>Online_RAW!$N$2-Online_RAW!N1959</f>
        <v>702.03764685314945</v>
      </c>
      <c r="N1959" s="5">
        <f>Online_RAW!C1959*60</f>
        <v>118.5044347826088</v>
      </c>
      <c r="O1959" s="5">
        <f>MAX(0, Online_RAW!D1959*60)</f>
        <v>61.5391304347824</v>
      </c>
      <c r="P1959" s="5">
        <f>_xlfn.IFNA(VLOOKUP(A1959,Sampling!$D$7:$E$14,2,FALSE),0)</f>
        <v>0</v>
      </c>
      <c r="Q1959">
        <f>_xlfn.IFNA(VLOOKUP(A1959,Refill!$D$6:$G$8,2,FALSE),0)</f>
        <v>0</v>
      </c>
    </row>
    <row r="1960" spans="1:17" x14ac:dyDescent="0.25">
      <c r="A1960" s="5">
        <f>ROUND((Online_RAW!B1960-General!$B$10)*24,3)</f>
        <v>32.633000000000003</v>
      </c>
      <c r="B1960" s="5">
        <f>General!$B$12+Online_ANA!K1960/1000+Online_ANA!L1960/1000+Online_ANA!M1960/1000/General!$B$22-SUM($P$2:P1960)/1000/General!$B$24+SUM($Q$2:Q1960)/1000/General!$B$24</f>
        <v>1.715360697158651</v>
      </c>
      <c r="C1960" s="5">
        <f>Online_RAW!K1960</f>
        <v>40.477692307692301</v>
      </c>
      <c r="D1960" s="5">
        <f>Online_RAW!J1960</f>
        <v>7.1053846153846196</v>
      </c>
      <c r="E1960" s="5">
        <f>(1-F1960/100-G1960/100)/(1-C1960/100-D1960/100-General!$B$17/100)</f>
        <v>0.82881174229984389</v>
      </c>
      <c r="F1960" s="5">
        <f>N1960*General!$B$14/(N1960+O1960)+O1960*100/(N1960+O1960)</f>
        <v>56.893087956337872</v>
      </c>
      <c r="G1960" s="5">
        <f>N1960*General!$B$15/(N1960+O1960)</f>
        <v>2.1771167698819264E-2</v>
      </c>
      <c r="H1960" s="5">
        <f>(N1960+O1960)*(1/General!$B$20)*((F1960/100)-E1960*(C1960/100))*1000/B1960</f>
        <v>1094.6991281149408</v>
      </c>
      <c r="I1960" s="5">
        <f>(N1960+O1960)*(1/General!$B$20)*((D1960/100)*E1960-(G1960/100))*1000/B1960</f>
        <v>275.13219796261558</v>
      </c>
      <c r="J1960" s="5">
        <f t="shared" si="30"/>
        <v>0.2513313392661507</v>
      </c>
      <c r="K1960" s="5">
        <f>MAX(Online_RAW!$L$2-Online_RAW!L1960,0)</f>
        <v>0</v>
      </c>
      <c r="L1960" s="5">
        <f>0.0039*(Online_RAW!M1960)</f>
        <v>149.90754999999987</v>
      </c>
      <c r="M1960" s="10">
        <f>Online_RAW!$N$2-Online_RAW!N1960</f>
        <v>703.54393040292962</v>
      </c>
      <c r="N1960" s="5">
        <f>Online_RAW!C1960*60</f>
        <v>98.130272727272995</v>
      </c>
      <c r="O1960" s="5">
        <f>MAX(0, Online_RAW!D1960*60)</f>
        <v>82.163727272727002</v>
      </c>
      <c r="P1960" s="5">
        <f>_xlfn.IFNA(VLOOKUP(A1960,Sampling!$D$7:$E$14,2,FALSE),0)</f>
        <v>0</v>
      </c>
      <c r="Q1960">
        <f>_xlfn.IFNA(VLOOKUP(A1960,Refill!$D$6:$G$8,2,FALSE),0)</f>
        <v>0</v>
      </c>
    </row>
    <row r="1961" spans="1:17" x14ac:dyDescent="0.25">
      <c r="A1961" s="5">
        <f>ROUND((Online_RAW!B1961-General!$B$10)*24,3)</f>
        <v>32.65</v>
      </c>
      <c r="B1961" s="5">
        <f>General!$B$12+Online_ANA!K1961/1000+Online_ANA!L1961/1000+Online_ANA!M1961/1000/General!$B$22-SUM($P$2:P1961)/1000/General!$B$24+SUM($Q$2:Q1961)/1000/General!$B$24</f>
        <v>1.7166934645441654</v>
      </c>
      <c r="C1961" s="5">
        <f>Online_RAW!K1961</f>
        <v>42.664999999999999</v>
      </c>
      <c r="D1961" s="5">
        <f>Online_RAW!J1961</f>
        <v>7.2811111111111098</v>
      </c>
      <c r="E1961" s="5">
        <f>(1-F1961/100-G1961/100)/(1-C1961/100-D1961/100-General!$B$17/100)</f>
        <v>0.9320212125492835</v>
      </c>
      <c r="F1961" s="5">
        <f>N1961*General!$B$14/(N1961+O1961)+O1961*100/(N1961+O1961)</f>
        <v>53.728622811828529</v>
      </c>
      <c r="G1961" s="5">
        <f>N1961*General!$B$15/(N1961+O1961)</f>
        <v>2.3369382418268421E-2</v>
      </c>
      <c r="H1961" s="5">
        <f>(N1961+O1961)*(1/General!$B$20)*((F1961/100)-E1961*(C1961/100))*1000/B1961</f>
        <v>653.25899276234429</v>
      </c>
      <c r="I1961" s="5">
        <f>(N1961+O1961)*(1/General!$B$20)*((D1961/100)*E1961-(G1961/100))*1000/B1961</f>
        <v>316.3754614818792</v>
      </c>
      <c r="J1961" s="5">
        <f t="shared" si="30"/>
        <v>0.48430326254532963</v>
      </c>
      <c r="K1961" s="5">
        <f>MAX(Online_RAW!$L$2-Online_RAW!L1961,0)</f>
        <v>0</v>
      </c>
      <c r="L1961" s="5">
        <f>0.0039*(Online_RAW!M1961)</f>
        <v>149.90754999999987</v>
      </c>
      <c r="M1961" s="10">
        <f>Online_RAW!$N$2-Online_RAW!N1961</f>
        <v>704.99664685314019</v>
      </c>
      <c r="N1961" s="5">
        <f>Online_RAW!C1961*60</f>
        <v>105.1663636363638</v>
      </c>
      <c r="O1961" s="5">
        <f>MAX(0, Online_RAW!D1961*60)</f>
        <v>74.840727272727008</v>
      </c>
      <c r="P1961" s="5">
        <f>_xlfn.IFNA(VLOOKUP(A1961,Sampling!$D$7:$E$14,2,FALSE),0)</f>
        <v>0</v>
      </c>
      <c r="Q1961">
        <f>_xlfn.IFNA(VLOOKUP(A1961,Refill!$D$6:$G$8,2,FALSE),0)</f>
        <v>0</v>
      </c>
    </row>
    <row r="1962" spans="1:17" x14ac:dyDescent="0.25">
      <c r="A1962" s="5">
        <f>ROUND((Online_RAW!B1962-General!$B$10)*24,3)</f>
        <v>32.667000000000002</v>
      </c>
      <c r="B1962" s="5">
        <f>General!$B$12+Online_ANA!K1962/1000+Online_ANA!L1962/1000+Online_ANA!M1962/1000/General!$B$22-SUM($P$2:P1962)/1000/General!$B$24+SUM($Q$2:Q1962)/1000/General!$B$24</f>
        <v>1.7185279810162288</v>
      </c>
      <c r="C1962" s="5">
        <f>Online_RAW!K1962</f>
        <v>46.21</v>
      </c>
      <c r="D1962" s="5">
        <f>Online_RAW!J1962</f>
        <v>6.9328571428571397</v>
      </c>
      <c r="E1962" s="5">
        <f>(1-F1962/100-G1962/100)/(1-C1962/100-D1962/100-General!$B$17/100)</f>
        <v>1.1083961915706138</v>
      </c>
      <c r="F1962" s="5">
        <f>N1962*General!$B$14/(N1962+O1962)+O1962*100/(N1962+O1962)</f>
        <v>48.517314458896813</v>
      </c>
      <c r="G1962" s="5">
        <f>N1962*General!$B$15/(N1962+O1962)</f>
        <v>2.6001356333890502E-2</v>
      </c>
      <c r="H1962" s="5">
        <f>(N1962+O1962)*(1/General!$B$20)*((F1962/100)-E1962*(C1962/100))*1000/B1962</f>
        <v>-125.99710695417781</v>
      </c>
      <c r="I1962" s="5">
        <f>(N1962+O1962)*(1/General!$B$20)*((D1962/100)*E1962-(G1962/100))*1000/B1962</f>
        <v>357.1601317438213</v>
      </c>
      <c r="J1962" s="5">
        <f t="shared" si="30"/>
        <v>-2.8346693061271004</v>
      </c>
      <c r="K1962" s="5">
        <f>MAX(Online_RAW!$L$2-Online_RAW!L1962,0)</f>
        <v>0</v>
      </c>
      <c r="L1962" s="5">
        <f>0.0039*(Online_RAW!M1962)</f>
        <v>150.3723</v>
      </c>
      <c r="M1962" s="10">
        <f>Online_RAW!$N$2-Online_RAW!N1962</f>
        <v>706.48969230768944</v>
      </c>
      <c r="N1962" s="5">
        <f>Online_RAW!C1962*60</f>
        <v>116.7722608695654</v>
      </c>
      <c r="O1962" s="5">
        <f>MAX(0, Online_RAW!D1962*60)</f>
        <v>62.868000000000002</v>
      </c>
      <c r="P1962" s="5">
        <f>_xlfn.IFNA(VLOOKUP(A1962,Sampling!$D$7:$E$14,2,FALSE),0)</f>
        <v>0</v>
      </c>
      <c r="Q1962">
        <f>_xlfn.IFNA(VLOOKUP(A1962,Refill!$D$6:$G$8,2,FALSE),0)</f>
        <v>0</v>
      </c>
    </row>
    <row r="1963" spans="1:17" x14ac:dyDescent="0.25">
      <c r="A1963" s="5">
        <f>ROUND((Online_RAW!B1963-General!$B$10)*24,3)</f>
        <v>32.683</v>
      </c>
      <c r="B1963" s="5">
        <f>General!$B$12+Online_ANA!K1963/1000+Online_ANA!L1963/1000+Online_ANA!M1963/1000/General!$B$22-SUM($P$2:P1963)/1000/General!$B$24+SUM($Q$2:Q1963)/1000/General!$B$24</f>
        <v>1.720061696987871</v>
      </c>
      <c r="C1963" s="5">
        <f>Online_RAW!K1963</f>
        <v>41.693571428571403</v>
      </c>
      <c r="D1963" s="5">
        <f>Online_RAW!J1963</f>
        <v>6.9045454545454596</v>
      </c>
      <c r="E1963" s="5">
        <f>(1-F1963/100-G1963/100)/(1-C1963/100-D1963/100-General!$B$17/100)</f>
        <v>0.84323401236709128</v>
      </c>
      <c r="F1963" s="5">
        <f>N1963*General!$B$14/(N1963+O1963)+O1963*100/(N1963+O1963)</f>
        <v>56.999327215354739</v>
      </c>
      <c r="G1963" s="5">
        <f>N1963*General!$B$15/(N1963+O1963)</f>
        <v>2.1717511507396606E-2</v>
      </c>
      <c r="H1963" s="5">
        <f>(N1963+O1963)*(1/General!$B$20)*((F1963/100)-E1963*(C1963/100))*1000/B1963</f>
        <v>1021.0341772026824</v>
      </c>
      <c r="I1963" s="5">
        <f>(N1963+O1963)*(1/General!$B$20)*((D1963/100)*E1963-(G1963/100))*1000/B1963</f>
        <v>271.1504093040511</v>
      </c>
      <c r="J1963" s="5">
        <f t="shared" si="30"/>
        <v>0.26556447899415014</v>
      </c>
      <c r="K1963" s="5">
        <f>MAX(Online_RAW!$L$2-Online_RAW!L1963,0)</f>
        <v>0</v>
      </c>
      <c r="L1963" s="5">
        <f>0.0039*(Online_RAW!M1963)</f>
        <v>150.50684999999999</v>
      </c>
      <c r="M1963" s="10">
        <f>Online_RAW!$N$2-Online_RAW!N1963</f>
        <v>708.01478321677951</v>
      </c>
      <c r="N1963" s="5">
        <f>Online_RAW!C1963*60</f>
        <v>97.850608695652198</v>
      </c>
      <c r="O1963" s="5">
        <f>MAX(0, Online_RAW!D1963*60)</f>
        <v>82.3737391304346</v>
      </c>
      <c r="P1963" s="5">
        <f>_xlfn.IFNA(VLOOKUP(A1963,Sampling!$D$7:$E$14,2,FALSE),0)</f>
        <v>0</v>
      </c>
      <c r="Q1963">
        <f>_xlfn.IFNA(VLOOKUP(A1963,Refill!$D$6:$G$8,2,FALSE),0)</f>
        <v>0</v>
      </c>
    </row>
    <row r="1964" spans="1:17" x14ac:dyDescent="0.25">
      <c r="A1964" s="5">
        <f>ROUND((Online_RAW!B1964-General!$B$10)*24,3)</f>
        <v>32.700000000000003</v>
      </c>
      <c r="B1964" s="5">
        <f>General!$B$12+Online_ANA!K1964/1000+Online_ANA!L1964/1000+Online_ANA!M1964/1000/General!$B$22-SUM($P$2:P1964)/1000/General!$B$24+SUM($Q$2:Q1964)/1000/General!$B$24</f>
        <v>1.7218575457487468</v>
      </c>
      <c r="C1964" s="5">
        <f>Online_RAW!K1964</f>
        <v>42.712499999999999</v>
      </c>
      <c r="D1964" s="5">
        <f>Online_RAW!J1964</f>
        <v>7.3250000000000002</v>
      </c>
      <c r="E1964" s="5">
        <f>(1-F1964/100-G1964/100)/(1-C1964/100-D1964/100-General!$B$17/100)</f>
        <v>0.81380154618488698</v>
      </c>
      <c r="F1964" s="5">
        <f>N1964*General!$B$14/(N1964+O1964)+O1964*100/(N1964+O1964)</f>
        <v>59.672198341164517</v>
      </c>
      <c r="G1964" s="5">
        <f>N1964*General!$B$15/(N1964+O1964)</f>
        <v>2.0367576595371455E-2</v>
      </c>
      <c r="H1964" s="5">
        <f>(N1964+O1964)*(1/General!$B$20)*((F1964/100)-E1964*(C1964/100))*1000/B1964</f>
        <v>1161.5188399838457</v>
      </c>
      <c r="I1964" s="5">
        <f>(N1964+O1964)*(1/General!$B$20)*((D1964/100)*E1964-(G1964/100))*1000/B1964</f>
        <v>276.97794381607508</v>
      </c>
      <c r="J1964" s="5">
        <f t="shared" si="30"/>
        <v>0.23846186069605832</v>
      </c>
      <c r="K1964" s="5">
        <f>MAX(Online_RAW!$L$2-Online_RAW!L1964,0)</f>
        <v>0</v>
      </c>
      <c r="L1964" s="5">
        <f>0.0039*(Online_RAW!M1964)</f>
        <v>150.92275714285731</v>
      </c>
      <c r="M1964" s="10">
        <f>Online_RAW!$N$2-Online_RAW!N1964</f>
        <v>709.51891958041961</v>
      </c>
      <c r="N1964" s="5">
        <f>Online_RAW!C1964*60</f>
        <v>91.622347826086795</v>
      </c>
      <c r="O1964" s="5">
        <f>MAX(0, Online_RAW!D1964*60)</f>
        <v>88.315304347825801</v>
      </c>
      <c r="P1964" s="5">
        <f>_xlfn.IFNA(VLOOKUP(A1964,Sampling!$D$7:$E$14,2,FALSE),0)</f>
        <v>0</v>
      </c>
      <c r="Q1964">
        <f>_xlfn.IFNA(VLOOKUP(A1964,Refill!$D$6:$G$8,2,FALSE),0)</f>
        <v>0</v>
      </c>
    </row>
    <row r="1965" spans="1:17" x14ac:dyDescent="0.25">
      <c r="A1965" s="5">
        <f>ROUND((Online_RAW!B1965-General!$B$10)*24,3)</f>
        <v>32.716999999999999</v>
      </c>
      <c r="B1965" s="5">
        <f>General!$B$12+Online_ANA!K1965/1000+Online_ANA!L1965/1000+Online_ANA!M1965/1000/General!$B$22-SUM($P$2:P1965)/1000/General!$B$24+SUM($Q$2:Q1965)/1000/General!$B$24</f>
        <v>1.7234391374799449</v>
      </c>
      <c r="C1965" s="5">
        <f>Online_RAW!K1965</f>
        <v>48.619230769230803</v>
      </c>
      <c r="D1965" s="5">
        <f>Online_RAW!J1965</f>
        <v>7.1875</v>
      </c>
      <c r="E1965" s="5">
        <f>(1-F1965/100-G1965/100)/(1-C1965/100-D1965/100-General!$B$17/100)</f>
        <v>1.1751847194151461</v>
      </c>
      <c r="F1965" s="5">
        <f>N1965*General!$B$14/(N1965+O1965)+O1965*100/(N1965+O1965)</f>
        <v>48.547252451073135</v>
      </c>
      <c r="G1965" s="5">
        <f>N1965*General!$B$15/(N1965+O1965)</f>
        <v>2.5986236135821648E-2</v>
      </c>
      <c r="H1965" s="5">
        <f>(N1965+O1965)*(1/General!$B$20)*((F1965/100)-E1965*(C1965/100))*1000/B1965</f>
        <v>-400.49377693609989</v>
      </c>
      <c r="I1965" s="5">
        <f>(N1965+O1965)*(1/General!$B$20)*((D1965/100)*E1965-(G1965/100))*1000/B1965</f>
        <v>392.6291819549142</v>
      </c>
      <c r="J1965" s="5">
        <f t="shared" si="30"/>
        <v>-0.98036275359544345</v>
      </c>
      <c r="K1965" s="5">
        <f>MAX(Online_RAW!$L$2-Online_RAW!L1965,0)</f>
        <v>0</v>
      </c>
      <c r="L1965" s="5">
        <f>0.0039*(Online_RAW!M1965)</f>
        <v>151.17570000000001</v>
      </c>
      <c r="M1965" s="10">
        <f>Online_RAW!$N$2-Online_RAW!N1965</f>
        <v>710.96714685313964</v>
      </c>
      <c r="N1965" s="5">
        <f>Online_RAW!C1965*60</f>
        <v>117.01336363636379</v>
      </c>
      <c r="O1965" s="5">
        <f>MAX(0, Online_RAW!D1965*60)</f>
        <v>63.1025454545454</v>
      </c>
      <c r="P1965" s="5">
        <f>_xlfn.IFNA(VLOOKUP(A1965,Sampling!$D$7:$E$14,2,FALSE),0)</f>
        <v>0</v>
      </c>
      <c r="Q1965">
        <f>_xlfn.IFNA(VLOOKUP(A1965,Refill!$D$6:$G$8,2,FALSE),0)</f>
        <v>0</v>
      </c>
    </row>
    <row r="1966" spans="1:17" x14ac:dyDescent="0.25">
      <c r="A1966" s="5">
        <f>ROUND((Online_RAW!B1966-General!$B$10)*24,3)</f>
        <v>32.732999999999997</v>
      </c>
      <c r="B1966" s="5">
        <f>General!$B$12+Online_ANA!K1966/1000+Online_ANA!L1966/1000+Online_ANA!M1966/1000/General!$B$22-SUM($P$2:P1966)/1000/General!$B$24+SUM($Q$2:Q1966)/1000/General!$B$24</f>
        <v>1.7247413893565138</v>
      </c>
      <c r="C1966" s="5">
        <f>Online_RAW!K1966</f>
        <v>44.803846153846202</v>
      </c>
      <c r="D1966" s="5">
        <f>Online_RAW!J1966</f>
        <v>6.9524999999999997</v>
      </c>
      <c r="E1966" s="5">
        <f>(1-F1966/100-G1966/100)/(1-C1966/100-D1966/100-General!$B$17/100)</f>
        <v>1.0038201176117836</v>
      </c>
      <c r="F1966" s="5">
        <f>N1966*General!$B$14/(N1966+O1966)+O1966*100/(N1966+O1966)</f>
        <v>51.982143522663804</v>
      </c>
      <c r="G1966" s="5">
        <f>N1966*General!$B$15/(N1966+O1966)</f>
        <v>2.4251442665321313E-2</v>
      </c>
      <c r="H1966" s="5">
        <f>(N1966+O1966)*(1/General!$B$20)*((F1966/100)-E1966*(C1966/100))*1000/B1966</f>
        <v>326.2958027078771</v>
      </c>
      <c r="I1966" s="5">
        <f>(N1966+O1966)*(1/General!$B$20)*((D1966/100)*E1966-(G1966/100))*1000/B1966</f>
        <v>323.8588324040204</v>
      </c>
      <c r="J1966" s="5">
        <f t="shared" si="30"/>
        <v>0.99253140774832938</v>
      </c>
      <c r="K1966" s="5">
        <f>MAX(Online_RAW!$L$2-Online_RAW!L1966,0)</f>
        <v>0</v>
      </c>
      <c r="L1966" s="5">
        <f>0.0039*(Online_RAW!M1966)</f>
        <v>151.17570000000001</v>
      </c>
      <c r="M1966" s="10">
        <f>Online_RAW!$N$2-Online_RAW!N1966</f>
        <v>712.38660139859985</v>
      </c>
      <c r="N1966" s="5">
        <f>Online_RAW!C1966*60</f>
        <v>109.14190909090919</v>
      </c>
      <c r="O1966" s="5">
        <f>MAX(0, Online_RAW!D1966*60)</f>
        <v>70.875272727273</v>
      </c>
      <c r="P1966" s="5">
        <f>_xlfn.IFNA(VLOOKUP(A1966,Sampling!$D$7:$E$14,2,FALSE),0)</f>
        <v>0</v>
      </c>
      <c r="Q1966">
        <f>_xlfn.IFNA(VLOOKUP(A1966,Refill!$D$6:$G$8,2,FALSE),0)</f>
        <v>0</v>
      </c>
    </row>
    <row r="1967" spans="1:17" x14ac:dyDescent="0.25">
      <c r="A1967" s="5">
        <f>ROUND((Online_RAW!B1967-General!$B$10)*24,3)</f>
        <v>32.75</v>
      </c>
      <c r="B1967" s="5">
        <f>General!$B$12+Online_ANA!K1967/1000+Online_ANA!L1967/1000+Online_ANA!M1967/1000/General!$B$22-SUM($P$2:P1967)/1000/General!$B$24+SUM($Q$2:Q1967)/1000/General!$B$24</f>
        <v>1.7261190274299081</v>
      </c>
      <c r="C1967" s="5">
        <f>Online_RAW!K1967</f>
        <v>40.768461538461501</v>
      </c>
      <c r="D1967" s="5">
        <f>Online_RAW!J1967</f>
        <v>7.2576923076923103</v>
      </c>
      <c r="E1967" s="5">
        <f>(1-F1967/100-G1967/100)/(1-C1967/100-D1967/100-General!$B$17/100)</f>
        <v>0.77866601916669398</v>
      </c>
      <c r="F1967" s="5">
        <f>N1967*General!$B$14/(N1967+O1967)+O1967*100/(N1967+O1967)</f>
        <v>59.846375302924351</v>
      </c>
      <c r="G1967" s="5">
        <f>N1967*General!$B$15/(N1967+O1967)</f>
        <v>2.0279608432866494E-2</v>
      </c>
      <c r="H1967" s="5">
        <f>(N1967+O1967)*(1/General!$B$20)*((F1967/100)-E1967*(C1967/100))*1000/B1967</f>
        <v>1305.4089823212228</v>
      </c>
      <c r="I1967" s="5">
        <f>(N1967+O1967)*(1/General!$B$20)*((D1967/100)*E1967-(G1967/100))*1000/B1967</f>
        <v>261.58195478030621</v>
      </c>
      <c r="J1967" s="5">
        <f t="shared" si="30"/>
        <v>0.2003831430017988</v>
      </c>
      <c r="K1967" s="5">
        <f>MAX(Online_RAW!$L$2-Online_RAW!L1967,0)</f>
        <v>0</v>
      </c>
      <c r="L1967" s="5">
        <f>0.0039*(Online_RAW!M1967)</f>
        <v>151.17765</v>
      </c>
      <c r="M1967" s="10">
        <f>Online_RAW!$N$2-Online_RAW!N1967</f>
        <v>713.88610139859975</v>
      </c>
      <c r="N1967" s="5">
        <f>Online_RAW!C1967*60</f>
        <v>91.119</v>
      </c>
      <c r="O1967" s="5">
        <f>MAX(0, Online_RAW!D1967*60)</f>
        <v>88.606363636363795</v>
      </c>
      <c r="P1967" s="5">
        <f>_xlfn.IFNA(VLOOKUP(A1967,Sampling!$D$7:$E$14,2,FALSE),0)</f>
        <v>0</v>
      </c>
      <c r="Q1967">
        <f>_xlfn.IFNA(VLOOKUP(A1967,Refill!$D$6:$G$8,2,FALSE),0)</f>
        <v>0</v>
      </c>
    </row>
    <row r="1968" spans="1:17" x14ac:dyDescent="0.25">
      <c r="A1968" s="5">
        <f>ROUND((Online_RAW!B1968-General!$B$10)*24,3)</f>
        <v>32.767000000000003</v>
      </c>
      <c r="B1968" s="5">
        <f>General!$B$12+Online_ANA!K1968/1000+Online_ANA!L1968/1000+Online_ANA!M1968/1000/General!$B$22-SUM($P$2:P1968)/1000/General!$B$24+SUM($Q$2:Q1968)/1000/General!$B$24</f>
        <v>1.72791663780522</v>
      </c>
      <c r="C1968" s="5">
        <f>Online_RAW!K1968</f>
        <v>46.0416666666667</v>
      </c>
      <c r="D1968" s="5">
        <f>Online_RAW!J1968</f>
        <v>7.6390000000000002</v>
      </c>
      <c r="E1968" s="5">
        <f>(1-F1968/100-G1968/100)/(1-C1968/100-D1968/100-General!$B$17/100)</f>
        <v>0.92316095437112133</v>
      </c>
      <c r="F1968" s="5">
        <f>N1968*General!$B$14/(N1968+O1968)+O1968*100/(N1968+O1968)</f>
        <v>57.617839546341955</v>
      </c>
      <c r="G1968" s="5">
        <f>N1968*General!$B$15/(N1968+O1968)</f>
        <v>2.1405131542251533E-2</v>
      </c>
      <c r="H1968" s="5">
        <f>(N1968+O1968)*(1/General!$B$20)*((F1968/100)-E1968*(C1968/100))*1000/B1968</f>
        <v>700.85951893980609</v>
      </c>
      <c r="I1968" s="5">
        <f>(N1968+O1968)*(1/General!$B$20)*((D1968/100)*E1968-(G1968/100))*1000/B1968</f>
        <v>326.0214049698742</v>
      </c>
      <c r="J1968" s="5">
        <f t="shared" si="30"/>
        <v>0.46517368482495391</v>
      </c>
      <c r="K1968" s="5">
        <f>MAX(Online_RAW!$L$2-Online_RAW!L1968,0)</f>
        <v>0</v>
      </c>
      <c r="L1968" s="5">
        <f>0.0039*(Online_RAW!M1968)</f>
        <v>151.58481</v>
      </c>
      <c r="M1968" s="10">
        <f>Online_RAW!$N$2-Online_RAW!N1968</f>
        <v>715.4016923076897</v>
      </c>
      <c r="N1968" s="5">
        <f>Online_RAW!C1968*60</f>
        <v>96.106434782608801</v>
      </c>
      <c r="O1968" s="5">
        <f>MAX(0, Online_RAW!D1968*60)</f>
        <v>83.488695652174201</v>
      </c>
      <c r="P1968" s="5">
        <f>_xlfn.IFNA(VLOOKUP(A1968,Sampling!$D$7:$E$14,2,FALSE),0)</f>
        <v>0</v>
      </c>
      <c r="Q1968">
        <f>_xlfn.IFNA(VLOOKUP(A1968,Refill!$D$6:$G$8,2,FALSE),0)</f>
        <v>0</v>
      </c>
    </row>
    <row r="1969" spans="1:17" x14ac:dyDescent="0.25">
      <c r="A1969" s="5">
        <f>ROUND((Online_RAW!B1969-General!$B$10)*24,3)</f>
        <v>32.783000000000001</v>
      </c>
      <c r="B1969" s="5">
        <f>General!$B$12+Online_ANA!K1969/1000+Online_ANA!L1969/1000+Online_ANA!M1969/1000/General!$B$22-SUM($P$2:P1969)/1000/General!$B$24+SUM($Q$2:Q1969)/1000/General!$B$24</f>
        <v>1.7293363844194591</v>
      </c>
      <c r="C1969" s="5">
        <f>Online_RAW!K1969</f>
        <v>48.992307692307698</v>
      </c>
      <c r="D1969" s="5">
        <f>Online_RAW!J1969</f>
        <v>7.3363636363636404</v>
      </c>
      <c r="E1969" s="5">
        <f>(1-F1969/100-G1969/100)/(1-C1969/100-D1969/100-General!$B$17/100)</f>
        <v>1.235302680242734</v>
      </c>
      <c r="F1969" s="5">
        <f>N1969*General!$B$14/(N1969+O1969)+O1969*100/(N1969+O1969)</f>
        <v>46.560206815421395</v>
      </c>
      <c r="G1969" s="5">
        <f>N1969*General!$B$15/(N1969+O1969)</f>
        <v>2.6989794537665961E-2</v>
      </c>
      <c r="H1969" s="5">
        <f>(N1969+O1969)*(1/General!$B$20)*((F1969/100)-E1969*(C1969/100))*1000/B1969</f>
        <v>-646.42094737609955</v>
      </c>
      <c r="I1969" s="5">
        <f>(N1969+O1969)*(1/General!$B$20)*((D1969/100)*E1969-(G1969/100))*1000/B1969</f>
        <v>418.39367917748751</v>
      </c>
      <c r="J1969" s="5">
        <f t="shared" si="30"/>
        <v>-0.64724647441546845</v>
      </c>
      <c r="K1969" s="5">
        <f>MAX(Online_RAW!$L$2-Online_RAW!L1969,0)</f>
        <v>0</v>
      </c>
      <c r="L1969" s="5">
        <f>0.0039*(Online_RAW!M1969)</f>
        <v>151.58481</v>
      </c>
      <c r="M1969" s="10">
        <f>Online_RAW!$N$2-Online_RAW!N1969</f>
        <v>716.9492161172102</v>
      </c>
      <c r="N1969" s="5">
        <f>Online_RAW!C1969*60</f>
        <v>121.1057142857142</v>
      </c>
      <c r="O1969" s="5">
        <f>MAX(0, Online_RAW!D1969*60)</f>
        <v>58.378000000000021</v>
      </c>
      <c r="P1969" s="5">
        <f>_xlfn.IFNA(VLOOKUP(A1969,Sampling!$D$7:$E$14,2,FALSE),0)</f>
        <v>0</v>
      </c>
      <c r="Q1969">
        <f>_xlfn.IFNA(VLOOKUP(A1969,Refill!$D$6:$G$8,2,FALSE),0)</f>
        <v>0</v>
      </c>
    </row>
    <row r="1970" spans="1:17" x14ac:dyDescent="0.25">
      <c r="A1970" s="5">
        <f>ROUND((Online_RAW!B1970-General!$B$10)*24,3)</f>
        <v>32.799999999999997</v>
      </c>
      <c r="B1970" s="5">
        <f>General!$B$12+Online_ANA!K1970/1000+Online_ANA!L1970/1000+Online_ANA!M1970/1000/General!$B$22-SUM($P$2:P1970)/1000/General!$B$24+SUM($Q$2:Q1970)/1000/General!$B$24</f>
        <v>1.7310909755116419</v>
      </c>
      <c r="C1970" s="5">
        <f>Online_RAW!K1970</f>
        <v>44.058461538461501</v>
      </c>
      <c r="D1970" s="5">
        <f>Online_RAW!J1970</f>
        <v>6.6545454545454596</v>
      </c>
      <c r="E1970" s="5">
        <f>(1-F1970/100-G1970/100)/(1-C1970/100-D1970/100-General!$B$17/100)</f>
        <v>1.1009428071050906</v>
      </c>
      <c r="F1970" s="5">
        <f>N1970*General!$B$14/(N1970+O1970)+O1970*100/(N1970+O1970)</f>
        <v>46.187030781673684</v>
      </c>
      <c r="G1970" s="5">
        <f>N1970*General!$B$15/(N1970+O1970)</f>
        <v>2.7178267281982988E-2</v>
      </c>
      <c r="H1970" s="5">
        <f>(N1970+O1970)*(1/General!$B$20)*((F1970/100)-E1970*(C1970/100))*1000/B1970</f>
        <v>-107.66937773085556</v>
      </c>
      <c r="I1970" s="5">
        <f>(N1970+O1970)*(1/General!$B$20)*((D1970/100)*E1970-(G1970/100))*1000/B1970</f>
        <v>338.9183298470025</v>
      </c>
      <c r="J1970" s="5">
        <f t="shared" si="30"/>
        <v>-3.1477690034970482</v>
      </c>
      <c r="K1970" s="5">
        <f>MAX(Online_RAW!$L$2-Online_RAW!L1970,0)</f>
        <v>0</v>
      </c>
      <c r="L1970" s="5">
        <f>0.0039*(Online_RAW!M1970)</f>
        <v>151.98689999999999</v>
      </c>
      <c r="M1970" s="10">
        <f>Online_RAW!$N$2-Online_RAW!N1970</f>
        <v>718.42344230768958</v>
      </c>
      <c r="N1970" s="5">
        <f>Online_RAW!C1970*60</f>
        <v>122.4128571428574</v>
      </c>
      <c r="O1970" s="5">
        <f>MAX(0, Online_RAW!D1970*60)</f>
        <v>57.75</v>
      </c>
      <c r="P1970" s="5">
        <f>_xlfn.IFNA(VLOOKUP(A1970,Sampling!$D$7:$E$14,2,FALSE),0)</f>
        <v>0</v>
      </c>
      <c r="Q1970">
        <f>_xlfn.IFNA(VLOOKUP(A1970,Refill!$D$6:$G$8,2,FALSE),0)</f>
        <v>0</v>
      </c>
    </row>
    <row r="1971" spans="1:17" x14ac:dyDescent="0.25">
      <c r="A1971" s="5">
        <f>ROUND((Online_RAW!B1971-General!$B$10)*24,3)</f>
        <v>32.817</v>
      </c>
      <c r="B1971" s="5">
        <f>General!$B$12+Online_ANA!K1971/1000+Online_ANA!L1971/1000+Online_ANA!M1971/1000/General!$B$22-SUM($P$2:P1971)/1000/General!$B$24+SUM($Q$2:Q1971)/1000/General!$B$24</f>
        <v>1.7328567285637926</v>
      </c>
      <c r="C1971" s="5">
        <f>Online_RAW!K1971</f>
        <v>37.67</v>
      </c>
      <c r="D1971" s="5">
        <f>Online_RAW!J1971</f>
        <v>6.6690909090909098</v>
      </c>
      <c r="E1971" s="5">
        <f>(1-F1971/100-G1971/100)/(1-C1971/100-D1971/100-General!$B$17/100)</f>
        <v>0.80713551534432781</v>
      </c>
      <c r="F1971" s="5">
        <f>N1971*General!$B$14/(N1971+O1971)+O1971*100/(N1971+O1971)</f>
        <v>55.400819946719324</v>
      </c>
      <c r="G1971" s="5">
        <f>N1971*General!$B$15/(N1971+O1971)</f>
        <v>2.252483841074782E-2</v>
      </c>
      <c r="H1971" s="5">
        <f>(N1971+O1971)*(1/General!$B$20)*((F1971/100)-E1971*(C1971/100))*1000/B1971</f>
        <v>1157.6639597666001</v>
      </c>
      <c r="I1971" s="5">
        <f>(N1971+O1971)*(1/General!$B$20)*((D1971/100)*E1971-(G1971/100))*1000/B1971</f>
        <v>248.25815128595153</v>
      </c>
      <c r="J1971" s="5">
        <f t="shared" si="30"/>
        <v>0.21444750801087697</v>
      </c>
      <c r="K1971" s="5">
        <f>MAX(Online_RAW!$L$2-Online_RAW!L1971,0)</f>
        <v>0</v>
      </c>
      <c r="L1971" s="5">
        <f>0.0039*(Online_RAW!M1971)</f>
        <v>152.39143636363647</v>
      </c>
      <c r="M1971" s="10">
        <f>Online_RAW!$N$2-Online_RAW!N1971</f>
        <v>719.90716849816999</v>
      </c>
      <c r="N1971" s="5">
        <f>Online_RAW!C1971*60</f>
        <v>101.29669565217419</v>
      </c>
      <c r="O1971" s="5">
        <f>MAX(0, Online_RAW!D1971*60)</f>
        <v>78.587739130434599</v>
      </c>
      <c r="P1971" s="5">
        <f>_xlfn.IFNA(VLOOKUP(A1971,Sampling!$D$7:$E$14,2,FALSE),0)</f>
        <v>0</v>
      </c>
      <c r="Q1971">
        <f>_xlfn.IFNA(VLOOKUP(A1971,Refill!$D$6:$G$8,2,FALSE),0)</f>
        <v>0</v>
      </c>
    </row>
    <row r="1972" spans="1:17" x14ac:dyDescent="0.25">
      <c r="A1972" s="5">
        <f>ROUND((Online_RAW!B1972-General!$B$10)*24,3)</f>
        <v>32.832999999999998</v>
      </c>
      <c r="B1972" s="5">
        <f>General!$B$12+Online_ANA!K1972/1000+Online_ANA!L1972/1000+Online_ANA!M1972/1000/General!$B$22-SUM($P$2:P1972)/1000/General!$B$24+SUM($Q$2:Q1972)/1000/General!$B$24</f>
        <v>1.7351902067042999</v>
      </c>
      <c r="C1972" s="5">
        <f>Online_RAW!K1972</f>
        <v>40.9653846153846</v>
      </c>
      <c r="D1972" s="5">
        <f>Online_RAW!J1972</f>
        <v>7.1183333333333296</v>
      </c>
      <c r="E1972" s="5">
        <f>(1-F1972/100-G1972/100)/(1-C1972/100-D1972/100-General!$B$17/100)</f>
        <v>0.71791825215935456</v>
      </c>
      <c r="F1972" s="5">
        <f>N1972*General!$B$14/(N1972+O1972)+O1972*100/(N1972+O1972)</f>
        <v>63.020314627618824</v>
      </c>
      <c r="G1972" s="5">
        <f>N1972*General!$B$15/(N1972+O1972)</f>
        <v>1.867660877392989E-2</v>
      </c>
      <c r="H1972" s="5">
        <f>(N1972+O1972)*(1/General!$B$20)*((F1972/100)-E1972*(C1972/100))*1000/B1972</f>
        <v>1552.5870567241097</v>
      </c>
      <c r="I1972" s="5">
        <f>(N1972+O1972)*(1/General!$B$20)*((D1972/100)*E1972-(G1972/100))*1000/B1972</f>
        <v>235.20360970363384</v>
      </c>
      <c r="J1972" s="5">
        <f t="shared" si="30"/>
        <v>0.15149141472292257</v>
      </c>
      <c r="K1972" s="5">
        <f>MAX(Online_RAW!$L$2-Online_RAW!L1972,0)</f>
        <v>0</v>
      </c>
      <c r="L1972" s="5">
        <f>0.0039*(Online_RAW!M1972)</f>
        <v>153.31512857142846</v>
      </c>
      <c r="M1972" s="10">
        <f>Online_RAW!$N$2-Online_RAW!N1972</f>
        <v>721.44383516482958</v>
      </c>
      <c r="N1972" s="5">
        <f>Online_RAW!C1972*60</f>
        <v>83.885181818181607</v>
      </c>
      <c r="O1972" s="5">
        <f>MAX(0, Online_RAW!D1972*60)</f>
        <v>95.773090909090797</v>
      </c>
      <c r="P1972" s="5">
        <f>_xlfn.IFNA(VLOOKUP(A1972,Sampling!$D$7:$E$14,2,FALSE),0)</f>
        <v>0</v>
      </c>
      <c r="Q1972">
        <f>_xlfn.IFNA(VLOOKUP(A1972,Refill!$D$6:$G$8,2,FALSE),0)</f>
        <v>0</v>
      </c>
    </row>
    <row r="1973" spans="1:17" x14ac:dyDescent="0.25">
      <c r="A1973" s="5">
        <f>ROUND((Online_RAW!B1973-General!$B$10)*24,3)</f>
        <v>32.85</v>
      </c>
      <c r="B1973" s="5">
        <f>General!$B$12+Online_ANA!K1973/1000+Online_ANA!L1973/1000+Online_ANA!M1973/1000/General!$B$22-SUM($P$2:P1973)/1000/General!$B$24+SUM($Q$2:Q1973)/1000/General!$B$24</f>
        <v>1.7368339275867797</v>
      </c>
      <c r="C1973" s="5">
        <f>Online_RAW!K1973</f>
        <v>48.2558333333333</v>
      </c>
      <c r="D1973" s="5">
        <f>Online_RAW!J1973</f>
        <v>7.2240000000000002</v>
      </c>
      <c r="E1973" s="5">
        <f>(1-F1973/100-G1973/100)/(1-C1973/100-D1973/100-General!$B$17/100)</f>
        <v>0.96279080093972846</v>
      </c>
      <c r="F1973" s="5">
        <f>N1973*General!$B$14/(N1973+O1973)+O1973*100/(N1973+O1973)</f>
        <v>57.53153653158985</v>
      </c>
      <c r="G1973" s="5">
        <f>N1973*General!$B$15/(N1973+O1973)</f>
        <v>2.1448718923439459E-2</v>
      </c>
      <c r="H1973" s="5">
        <f>(N1973+O1973)*(1/General!$B$20)*((F1973/100)-E1973*(C1973/100))*1000/B1973</f>
        <v>513.0002331413699</v>
      </c>
      <c r="I1973" s="5">
        <f>(N1973+O1973)*(1/General!$B$20)*((D1973/100)*E1973-(G1973/100))*1000/B1973</f>
        <v>321.28367385944324</v>
      </c>
      <c r="J1973" s="5">
        <f t="shared" si="30"/>
        <v>0.62628368001327117</v>
      </c>
      <c r="K1973" s="5">
        <f>MAX(Online_RAW!$L$2-Online_RAW!L1973,0)</f>
        <v>0</v>
      </c>
      <c r="L1973" s="5">
        <f>0.0039*(Online_RAW!M1973)</f>
        <v>153.5976</v>
      </c>
      <c r="M1973" s="10">
        <f>Online_RAW!$N$2-Online_RAW!N1973</f>
        <v>722.92759706958986</v>
      </c>
      <c r="N1973" s="5">
        <f>Online_RAW!C1973*60</f>
        <v>96.7251428571426</v>
      </c>
      <c r="O1973" s="5">
        <f>MAX(0, Online_RAW!D1973*60)</f>
        <v>83.6588571428574</v>
      </c>
      <c r="P1973" s="5">
        <f>_xlfn.IFNA(VLOOKUP(A1973,Sampling!$D$7:$E$14,2,FALSE),0)</f>
        <v>0</v>
      </c>
      <c r="Q1973">
        <f>_xlfn.IFNA(VLOOKUP(A1973,Refill!$D$6:$G$8,2,FALSE),0)</f>
        <v>0</v>
      </c>
    </row>
    <row r="1974" spans="1:17" x14ac:dyDescent="0.25">
      <c r="A1974" s="5">
        <f>ROUND((Online_RAW!B1974-General!$B$10)*24,3)</f>
        <v>32.866999999999997</v>
      </c>
      <c r="B1974" s="5">
        <f>General!$B$12+Online_ANA!K1974/1000+Online_ANA!L1974/1000+Online_ANA!M1974/1000/General!$B$22-SUM($P$2:P1974)/1000/General!$B$24+SUM($Q$2:Q1974)/1000/General!$B$24</f>
        <v>1.7382329778650545</v>
      </c>
      <c r="C1974" s="5">
        <f>Online_RAW!K1974</f>
        <v>50.967857142857099</v>
      </c>
      <c r="D1974" s="5">
        <f>Online_RAW!J1974</f>
        <v>6.87785714285714</v>
      </c>
      <c r="E1974" s="5">
        <f>(1-F1974/100-G1974/100)/(1-C1974/100-D1974/100-General!$B$17/100)</f>
        <v>1.3536979023901501</v>
      </c>
      <c r="F1974" s="5">
        <f>N1974*General!$B$14/(N1974+O1974)+O1974*100/(N1974+O1974)</f>
        <v>43.493027646193568</v>
      </c>
      <c r="G1974" s="5">
        <f>N1974*General!$B$15/(N1974+O1974)</f>
        <v>2.8538874926164869E-2</v>
      </c>
      <c r="H1974" s="5">
        <f>(N1974+O1974)*(1/General!$B$20)*((F1974/100)-E1974*(C1974/100))*1000/B1974</f>
        <v>-1179.4465874518544</v>
      </c>
      <c r="I1974" s="5">
        <f>(N1974+O1974)*(1/General!$B$20)*((D1974/100)*E1974-(G1974/100))*1000/B1974</f>
        <v>429.28407363773175</v>
      </c>
      <c r="J1974" s="5">
        <f t="shared" si="30"/>
        <v>-0.3639707623938972</v>
      </c>
      <c r="K1974" s="5">
        <f>MAX(Online_RAW!$L$2-Online_RAW!L1974,0)</f>
        <v>0</v>
      </c>
      <c r="L1974" s="5">
        <f>0.0039*(Online_RAW!M1974)</f>
        <v>153.5976</v>
      </c>
      <c r="M1974" s="10">
        <f>Online_RAW!$N$2-Online_RAW!N1974</f>
        <v>724.45256187290943</v>
      </c>
      <c r="N1974" s="5">
        <f>Online_RAW!C1974*60</f>
        <v>128.56043478260881</v>
      </c>
      <c r="O1974" s="5">
        <f>MAX(0, Online_RAW!D1974*60)</f>
        <v>51.629478260869554</v>
      </c>
      <c r="P1974" s="5">
        <f>_xlfn.IFNA(VLOOKUP(A1974,Sampling!$D$7:$E$14,2,FALSE),0)</f>
        <v>0</v>
      </c>
      <c r="Q1974">
        <f>_xlfn.IFNA(VLOOKUP(A1974,Refill!$D$6:$G$8,2,FALSE),0)</f>
        <v>0</v>
      </c>
    </row>
    <row r="1975" spans="1:17" x14ac:dyDescent="0.25">
      <c r="A1975" s="5">
        <f>ROUND((Online_RAW!B1975-General!$B$10)*24,3)</f>
        <v>32.883000000000003</v>
      </c>
      <c r="B1975" s="5">
        <f>General!$B$12+Online_ANA!K1975/1000+Online_ANA!L1975/1000+Online_ANA!M1975/1000/General!$B$22-SUM($P$2:P1975)/1000/General!$B$24+SUM($Q$2:Q1975)/1000/General!$B$24</f>
        <v>1.7395975262205687</v>
      </c>
      <c r="C1975" s="5">
        <f>Online_RAW!K1975</f>
        <v>41.162500000000001</v>
      </c>
      <c r="D1975" s="5">
        <f>Online_RAW!J1975</f>
        <v>6.7172727272727304</v>
      </c>
      <c r="E1975" s="5">
        <f>(1-F1975/100-G1975/100)/(1-C1975/100-D1975/100-General!$B$17/100)</f>
        <v>0.95666789295664012</v>
      </c>
      <c r="F1975" s="5">
        <f>N1975*General!$B$14/(N1975+O1975)+O1975*100/(N1975+O1975)</f>
        <v>50.527208574581671</v>
      </c>
      <c r="G1975" s="5">
        <f>N1975*General!$B$15/(N1975+O1975)</f>
        <v>2.4986258295665826E-2</v>
      </c>
      <c r="H1975" s="5">
        <f>(N1975+O1975)*(1/General!$B$20)*((F1975/100)-E1975*(C1975/100))*1000/B1975</f>
        <v>515.81615360719945</v>
      </c>
      <c r="I1975" s="5">
        <f>(N1975+O1975)*(1/General!$B$20)*((D1975/100)*E1975-(G1975/100))*1000/B1975</f>
        <v>296.17334798595198</v>
      </c>
      <c r="J1975" s="5">
        <f t="shared" si="30"/>
        <v>0.57418393339323714</v>
      </c>
      <c r="K1975" s="5">
        <f>MAX(Online_RAW!$L$2-Online_RAW!L1975,0)</f>
        <v>0</v>
      </c>
      <c r="L1975" s="5">
        <f>0.0039*(Online_RAW!M1975)</f>
        <v>153.5976</v>
      </c>
      <c r="M1975" s="10">
        <f>Online_RAW!$N$2-Online_RAW!N1975</f>
        <v>725.93991958041988</v>
      </c>
      <c r="N1975" s="5">
        <f>Online_RAW!C1975*60</f>
        <v>112.69200000000001</v>
      </c>
      <c r="O1975" s="5">
        <f>MAX(0, Online_RAW!D1975*60)</f>
        <v>67.7143636363638</v>
      </c>
      <c r="P1975" s="5">
        <f>_xlfn.IFNA(VLOOKUP(A1975,Sampling!$D$7:$E$14,2,FALSE),0)</f>
        <v>0</v>
      </c>
      <c r="Q1975">
        <f>_xlfn.IFNA(VLOOKUP(A1975,Refill!$D$6:$G$8,2,FALSE),0)</f>
        <v>0</v>
      </c>
    </row>
    <row r="1976" spans="1:17" x14ac:dyDescent="0.25">
      <c r="A1976" s="5">
        <f>ROUND((Online_RAW!B1976-General!$B$10)*24,3)</f>
        <v>32.9</v>
      </c>
      <c r="B1976" s="5">
        <f>General!$B$12+Online_ANA!K1976/1000+Online_ANA!L1976/1000+Online_ANA!M1976/1000/General!$B$22-SUM($P$2:P1976)/1000/General!$B$24+SUM($Q$2:Q1976)/1000/General!$B$24</f>
        <v>1.7410210398628894</v>
      </c>
      <c r="C1976" s="5">
        <f>Online_RAW!K1976</f>
        <v>38.32</v>
      </c>
      <c r="D1976" s="5">
        <f>Online_RAW!J1976</f>
        <v>7.0776923076923097</v>
      </c>
      <c r="E1976" s="5">
        <f>(1-F1976/100-G1976/100)/(1-C1976/100-D1976/100-General!$B$17/100)</f>
        <v>0.74213844106335092</v>
      </c>
      <c r="F1976" s="5">
        <f>N1976*General!$B$14/(N1976+O1976)+O1976*100/(N1976+O1976)</f>
        <v>59.778332111779314</v>
      </c>
      <c r="G1976" s="5">
        <f>N1976*General!$B$15/(N1976+O1976)</f>
        <v>2.0313973680919542E-2</v>
      </c>
      <c r="H1976" s="5">
        <f>(N1976+O1976)*(1/General!$B$20)*((F1976/100)-E1976*(C1976/100))*1000/B1976</f>
        <v>1449.5022790989296</v>
      </c>
      <c r="I1976" s="5">
        <f>(N1976+O1976)*(1/General!$B$20)*((D1976/100)*E1976-(G1976/100))*1000/B1976</f>
        <v>242.00224529899529</v>
      </c>
      <c r="J1976" s="5">
        <f t="shared" si="30"/>
        <v>0.16695540861752481</v>
      </c>
      <c r="K1976" s="5">
        <f>MAX(Online_RAW!$L$2-Online_RAW!L1976,0)</f>
        <v>0</v>
      </c>
      <c r="L1976" s="5">
        <f>0.0039*(Online_RAW!M1976)</f>
        <v>153.5976</v>
      </c>
      <c r="M1976" s="10">
        <f>Online_RAW!$N$2-Online_RAW!N1976</f>
        <v>727.49154945054943</v>
      </c>
      <c r="N1976" s="5">
        <f>Online_RAW!C1976*60</f>
        <v>91.660857142856997</v>
      </c>
      <c r="O1976" s="5">
        <f>MAX(0, Online_RAW!D1976*60)</f>
        <v>88.827428571428399</v>
      </c>
      <c r="P1976" s="5">
        <f>_xlfn.IFNA(VLOOKUP(A1976,Sampling!$D$7:$E$14,2,FALSE),0)</f>
        <v>0</v>
      </c>
      <c r="Q1976">
        <f>_xlfn.IFNA(VLOOKUP(A1976,Refill!$D$6:$G$8,2,FALSE),0)</f>
        <v>0</v>
      </c>
    </row>
    <row r="1977" spans="1:17" x14ac:dyDescent="0.25">
      <c r="A1977" s="5">
        <f>ROUND((Online_RAW!B1977-General!$B$10)*24,3)</f>
        <v>32.917000000000002</v>
      </c>
      <c r="B1977" s="5">
        <f>General!$B$12+Online_ANA!K1977/1000+Online_ANA!L1977/1000+Online_ANA!M1977/1000/General!$B$22-SUM($P$2:P1977)/1000/General!$B$24+SUM($Q$2:Q1977)/1000/General!$B$24</f>
        <v>1.7425726048694405</v>
      </c>
      <c r="C1977" s="5">
        <f>Online_RAW!K1977</f>
        <v>44.017857142857103</v>
      </c>
      <c r="D1977" s="5">
        <f>Online_RAW!J1977</f>
        <v>7.6784615384615398</v>
      </c>
      <c r="E1977" s="5">
        <f>(1-F1977/100-G1977/100)/(1-C1977/100-D1977/100-General!$B$17/100)</f>
        <v>0.67582663648168451</v>
      </c>
      <c r="F1977" s="5">
        <f>N1977*General!$B$14/(N1977+O1977)+O1977*100/(N1977+O1977)</f>
        <v>67.631162613981886</v>
      </c>
      <c r="G1977" s="5">
        <f>N1977*General!$B$15/(N1977+O1977)</f>
        <v>1.6347897669706117E-2</v>
      </c>
      <c r="H1977" s="5">
        <f>(N1977+O1977)*(1/General!$B$20)*((F1977/100)-E1977*(C1977/100))*1000/B1977</f>
        <v>1750.4915257570385</v>
      </c>
      <c r="I1977" s="5">
        <f>(N1977+O1977)*(1/General!$B$20)*((D1977/100)*E1977-(G1977/100))*1000/B1977</f>
        <v>239.0330931792339</v>
      </c>
      <c r="J1977" s="5">
        <f t="shared" ref="J1977:J2010" si="31">I1977/H1977</f>
        <v>0.13655198534929142</v>
      </c>
      <c r="K1977" s="5">
        <f>MAX(Online_RAW!$L$2-Online_RAW!L1977,0)</f>
        <v>0</v>
      </c>
      <c r="L1977" s="5">
        <f>0.0039*(Online_RAW!M1977)</f>
        <v>153.71330000000012</v>
      </c>
      <c r="M1977" s="10">
        <f>Online_RAW!$N$2-Online_RAW!N1977</f>
        <v>729.0566423076898</v>
      </c>
      <c r="N1977" s="5">
        <f>Online_RAW!C1977*60</f>
        <v>73.761714285713992</v>
      </c>
      <c r="O1977" s="5">
        <f>MAX(0, Online_RAW!D1977*60)</f>
        <v>106.718285714286</v>
      </c>
      <c r="P1977" s="5">
        <f>_xlfn.IFNA(VLOOKUP(A1977,Sampling!$D$7:$E$14,2,FALSE),0)</f>
        <v>0</v>
      </c>
      <c r="Q1977">
        <f>_xlfn.IFNA(VLOOKUP(A1977,Refill!$D$6:$G$8,2,FALSE),0)</f>
        <v>0</v>
      </c>
    </row>
    <row r="1978" spans="1:17" x14ac:dyDescent="0.25">
      <c r="A1978" s="5">
        <f>ROUND((Online_RAW!B1978-General!$B$10)*24,3)</f>
        <v>32.933</v>
      </c>
      <c r="B1978" s="5">
        <f>General!$B$12+Online_ANA!K1978/1000+Online_ANA!L1978/1000+Online_ANA!M1978/1000/General!$B$22-SUM($P$2:P1978)/1000/General!$B$24+SUM($Q$2:Q1978)/1000/General!$B$24</f>
        <v>1.7440788733177885</v>
      </c>
      <c r="C1978" s="5">
        <f>Online_RAW!K1978</f>
        <v>52.056153846153798</v>
      </c>
      <c r="D1978" s="5">
        <f>Online_RAW!J1978</f>
        <v>8.1489999999999991</v>
      </c>
      <c r="E1978" s="5">
        <f>(1-F1978/100-G1978/100)/(1-C1978/100-D1978/100-General!$B$17/100)</f>
        <v>1.0590532114163214</v>
      </c>
      <c r="F1978" s="5">
        <f>N1978*General!$B$14/(N1978+O1978)+O1978*100/(N1978+O1978)</f>
        <v>58.292320076157388</v>
      </c>
      <c r="G1978" s="5">
        <f>N1978*General!$B$15/(N1978+O1978)</f>
        <v>2.1064484810021523E-2</v>
      </c>
      <c r="H1978" s="5">
        <f>(N1978+O1978)*(1/General!$B$20)*((F1978/100)-E1978*(C1978/100))*1000/B1978</f>
        <v>144.96638836185434</v>
      </c>
      <c r="I1978" s="5">
        <f>(N1978+O1978)*(1/General!$B$20)*((D1978/100)*E1978-(G1978/100))*1000/B1978</f>
        <v>394.68881239070959</v>
      </c>
      <c r="J1978" s="5">
        <f t="shared" si="31"/>
        <v>2.7226229255675229</v>
      </c>
      <c r="K1978" s="5">
        <f>MAX(Online_RAW!$L$2-Online_RAW!L1978,0)</f>
        <v>0</v>
      </c>
      <c r="L1978" s="5">
        <f>0.0039*(Online_RAW!M1978)</f>
        <v>153.71330000000012</v>
      </c>
      <c r="M1978" s="10">
        <f>Online_RAW!$N$2-Online_RAW!N1978</f>
        <v>730.69847491638939</v>
      </c>
      <c r="N1978" s="5">
        <f>Online_RAW!C1978*60</f>
        <v>94.377913043478003</v>
      </c>
      <c r="O1978" s="5">
        <f>MAX(0, Online_RAW!D1978*60)</f>
        <v>84.839217391304402</v>
      </c>
      <c r="P1978" s="5">
        <f>_xlfn.IFNA(VLOOKUP(A1978,Sampling!$D$7:$E$14,2,FALSE),0)</f>
        <v>0</v>
      </c>
      <c r="Q1978">
        <f>_xlfn.IFNA(VLOOKUP(A1978,Refill!$D$6:$G$8,2,FALSE),0)</f>
        <v>0</v>
      </c>
    </row>
    <row r="1979" spans="1:17" x14ac:dyDescent="0.25">
      <c r="A1979" s="5">
        <f>ROUND((Online_RAW!B1979-General!$B$10)*24,3)</f>
        <v>32.950000000000003</v>
      </c>
      <c r="B1979" s="5">
        <f>General!$B$12+Online_ANA!K1979/1000+Online_ANA!L1979/1000+Online_ANA!M1979/1000/General!$B$22-SUM($P$2:P1979)/1000/General!$B$24+SUM($Q$2:Q1979)/1000/General!$B$24</f>
        <v>1.7454778155867063</v>
      </c>
      <c r="C1979" s="5">
        <f>Online_RAW!K1979</f>
        <v>52.9508333333333</v>
      </c>
      <c r="D1979" s="5">
        <f>Online_RAW!J1979</f>
        <v>7.8525</v>
      </c>
      <c r="E1979" s="5">
        <f>(1-F1979/100-G1979/100)/(1-C1979/100-D1979/100-General!$B$17/100)</f>
        <v>1.4095900531268215</v>
      </c>
      <c r="F1979" s="5">
        <f>N1979*General!$B$14/(N1979+O1979)+O1979*100/(N1979+O1979)</f>
        <v>45.331076756631909</v>
      </c>
      <c r="G1979" s="5">
        <f>N1979*General!$B$15/(N1979+O1979)</f>
        <v>2.7610567294630347E-2</v>
      </c>
      <c r="H1979" s="5">
        <f>(N1979+O1979)*(1/General!$B$20)*((F1979/100)-E1979*(C1979/100))*1000/B1979</f>
        <v>-1344.5448379499351</v>
      </c>
      <c r="I1979" s="5">
        <f>(N1979+O1979)*(1/General!$B$20)*((D1979/100)*E1979-(G1979/100))*1000/B1979</f>
        <v>506.53191217548988</v>
      </c>
      <c r="J1979" s="5">
        <f t="shared" si="31"/>
        <v>-0.37673114192890228</v>
      </c>
      <c r="K1979" s="5">
        <f>MAX(Online_RAW!$L$2-Online_RAW!L1979,0)</f>
        <v>0</v>
      </c>
      <c r="L1979" s="5">
        <f>0.0039*(Online_RAW!M1979)</f>
        <v>153.79065</v>
      </c>
      <c r="M1979" s="10">
        <f>Online_RAW!$N$2-Online_RAW!N1979</f>
        <v>732.13901048950993</v>
      </c>
      <c r="N1979" s="5">
        <f>Online_RAW!C1979*60</f>
        <v>123.89099999999999</v>
      </c>
      <c r="O1979" s="5">
        <f>MAX(0, Online_RAW!D1979*60)</f>
        <v>55.592454545454544</v>
      </c>
      <c r="P1979" s="5">
        <f>_xlfn.IFNA(VLOOKUP(A1979,Sampling!$D$7:$E$14,2,FALSE),0)</f>
        <v>0</v>
      </c>
      <c r="Q1979">
        <f>_xlfn.IFNA(VLOOKUP(A1979,Refill!$D$6:$G$8,2,FALSE),0)</f>
        <v>0</v>
      </c>
    </row>
    <row r="1980" spans="1:17" x14ac:dyDescent="0.25">
      <c r="A1980" s="5">
        <f>ROUND((Online_RAW!B1980-General!$B$10)*24,3)</f>
        <v>32.966999999999999</v>
      </c>
      <c r="B1980" s="5">
        <f>General!$B$12+Online_ANA!K1980/1000+Online_ANA!L1980/1000+Online_ANA!M1980/1000/General!$B$22-SUM($P$2:P1980)/1000/General!$B$24+SUM($Q$2:Q1980)/1000/General!$B$24</f>
        <v>1.7475845879624925</v>
      </c>
      <c r="C1980" s="5">
        <f>Online_RAW!K1980</f>
        <v>42.140769230769202</v>
      </c>
      <c r="D1980" s="5">
        <f>Online_RAW!J1980</f>
        <v>7.5472727272727296</v>
      </c>
      <c r="E1980" s="5">
        <f>(1-F1980/100-G1980/100)/(1-C1980/100-D1980/100-General!$B$17/100)</f>
        <v>0.92138689857990042</v>
      </c>
      <c r="F1980" s="5">
        <f>N1980*General!$B$14/(N1980+O1980)+O1980*100/(N1980+O1980)</f>
        <v>54.018675150323944</v>
      </c>
      <c r="G1980" s="5">
        <f>N1980*General!$B$15/(N1980+O1980)</f>
        <v>2.3222891338220232E-2</v>
      </c>
      <c r="H1980" s="5">
        <f>(N1980+O1980)*(1/General!$B$20)*((F1980/100)-E1980*(C1980/100))*1000/B1980</f>
        <v>698.49144884576185</v>
      </c>
      <c r="I1980" s="5">
        <f>(N1980+O1980)*(1/General!$B$20)*((D1980/100)*E1980-(G1980/100))*1000/B1980</f>
        <v>318.68526067248376</v>
      </c>
      <c r="J1980" s="5">
        <f t="shared" si="31"/>
        <v>0.45624790568174101</v>
      </c>
      <c r="K1980" s="5">
        <f>MAX(Online_RAW!$L$2-Online_RAW!L1980,0)</f>
        <v>0</v>
      </c>
      <c r="L1980" s="5">
        <f>0.0039*(Online_RAW!M1980)</f>
        <v>154.57866666666683</v>
      </c>
      <c r="M1980" s="10">
        <f>Online_RAW!$N$2-Online_RAW!N1980</f>
        <v>733.57645421244979</v>
      </c>
      <c r="N1980" s="5">
        <f>Online_RAW!C1980*60</f>
        <v>104.56745454545459</v>
      </c>
      <c r="O1980" s="5">
        <f>MAX(0, Online_RAW!D1980*60)</f>
        <v>75.543545454545395</v>
      </c>
      <c r="P1980" s="5">
        <f>_xlfn.IFNA(VLOOKUP(A1980,Sampling!$D$7:$E$14,2,FALSE),0)</f>
        <v>0</v>
      </c>
      <c r="Q1980">
        <f>_xlfn.IFNA(VLOOKUP(A1980,Refill!$D$6:$G$8,2,FALSE),0)</f>
        <v>0</v>
      </c>
    </row>
    <row r="1981" spans="1:17" x14ac:dyDescent="0.25">
      <c r="A1981" s="5">
        <f>ROUND((Online_RAW!B1981-General!$B$10)*24,3)</f>
        <v>32.982999999999997</v>
      </c>
      <c r="B1981" s="5">
        <f>General!$B$12+Online_ANA!K1981/1000+Online_ANA!L1981/1000+Online_ANA!M1981/1000/General!$B$22-SUM($P$2:P1981)/1000/General!$B$24+SUM($Q$2:Q1981)/1000/General!$B$24</f>
        <v>1.7490918956395289</v>
      </c>
      <c r="C1981" s="5">
        <f>Online_RAW!K1981</f>
        <v>41.032857142857097</v>
      </c>
      <c r="D1981" s="5">
        <f>Online_RAW!J1981</f>
        <v>7.28</v>
      </c>
      <c r="E1981" s="5">
        <f>(1-F1981/100-G1981/100)/(1-C1981/100-D1981/100-General!$B$17/100)</f>
        <v>0.71445346711597824</v>
      </c>
      <c r="F1981" s="5">
        <f>N1981*General!$B$14/(N1981+O1981)+O1981*100/(N1981+O1981)</f>
        <v>63.362576350502628</v>
      </c>
      <c r="G1981" s="5">
        <f>N1981*General!$B$15/(N1981+O1981)</f>
        <v>1.8503749317927969E-2</v>
      </c>
      <c r="H1981" s="5">
        <f>(N1981+O1981)*(1/General!$B$20)*((F1981/100)-E1981*(C1981/100))*1000/B1981</f>
        <v>1566.9535720646334</v>
      </c>
      <c r="I1981" s="5">
        <f>(N1981+O1981)*(1/General!$B$20)*((D1981/100)*E1981-(G1981/100))*1000/B1981</f>
        <v>238.52893741986253</v>
      </c>
      <c r="J1981" s="5">
        <f t="shared" si="31"/>
        <v>0.15222463618087578</v>
      </c>
      <c r="K1981" s="5">
        <f>MAX(Online_RAW!$L$2-Online_RAW!L1981,0)</f>
        <v>0</v>
      </c>
      <c r="L1981" s="5">
        <f>0.0039*(Online_RAW!M1981)</f>
        <v>154.57866666666683</v>
      </c>
      <c r="M1981" s="10">
        <f>Online_RAW!$N$2-Online_RAW!N1981</f>
        <v>735.21941958041953</v>
      </c>
      <c r="N1981" s="5">
        <f>Online_RAW!C1981*60</f>
        <v>83.4670909090908</v>
      </c>
      <c r="O1981" s="5">
        <f>MAX(0, Online_RAW!D1981*60)</f>
        <v>96.965727272726994</v>
      </c>
      <c r="P1981" s="5">
        <f>_xlfn.IFNA(VLOOKUP(A1981,Sampling!$D$7:$E$14,2,FALSE),0)</f>
        <v>0</v>
      </c>
      <c r="Q1981">
        <f>_xlfn.IFNA(VLOOKUP(A1981,Refill!$D$6:$G$8,2,FALSE),0)</f>
        <v>0</v>
      </c>
    </row>
    <row r="1982" spans="1:17" x14ac:dyDescent="0.25">
      <c r="A1982" s="5">
        <f>ROUND((Online_RAW!B1982-General!$B$10)*24,3)</f>
        <v>33</v>
      </c>
      <c r="B1982" s="5">
        <f>General!$B$12+Online_ANA!K1982/1000+Online_ANA!L1982/1000+Online_ANA!M1982/1000/General!$B$22-SUM($P$2:P1982)/1000/General!$B$24+SUM($Q$2:Q1982)/1000/General!$B$24</f>
        <v>1.7513909028598256</v>
      </c>
      <c r="C1982" s="5">
        <f>Online_RAW!K1982</f>
        <v>47.9246153846154</v>
      </c>
      <c r="D1982" s="5">
        <f>Online_RAW!J1982</f>
        <v>7.1172727272727299</v>
      </c>
      <c r="E1982" s="5">
        <f>(1-F1982/100-G1982/100)/(1-C1982/100-D1982/100-General!$B$17/100)</f>
        <v>0.62559445531087099</v>
      </c>
      <c r="F1982" s="5">
        <f>N1982*General!$B$14/(N1982+O1982)+O1982*100/(N1982+O1982)</f>
        <v>72.131069172509783</v>
      </c>
      <c r="G1982" s="5">
        <f>N1982*General!$B$15/(N1982+O1982)</f>
        <v>1.4075217589641524E-2</v>
      </c>
      <c r="H1982" s="5">
        <f>(N1982+O1982)*(1/General!$B$20)*((F1982/100)-E1982*(C1982/100))*1000/B1982</f>
        <v>1938.6329951785547</v>
      </c>
      <c r="I1982" s="5">
        <f>(N1982+O1982)*(1/General!$B$20)*((D1982/100)*E1982-(G1982/100))*1000/B1982</f>
        <v>204.14211105365573</v>
      </c>
      <c r="J1982" s="5">
        <f t="shared" si="31"/>
        <v>0.10530209253704234</v>
      </c>
      <c r="K1982" s="5">
        <f>MAX(Online_RAW!$L$2-Online_RAW!L1982,0)</f>
        <v>0</v>
      </c>
      <c r="L1982" s="5">
        <f>0.0039*(Online_RAW!M1982)</f>
        <v>155.48519999999999</v>
      </c>
      <c r="M1982" s="10">
        <f>Online_RAW!$N$2-Online_RAW!N1982</f>
        <v>736.73721611720975</v>
      </c>
      <c r="N1982" s="5">
        <f>Online_RAW!C1982*60</f>
        <v>63.5329090909092</v>
      </c>
      <c r="O1982" s="5">
        <f>MAX(0, Online_RAW!D1982*60)</f>
        <v>117.0196363636362</v>
      </c>
      <c r="P1982" s="5">
        <f>_xlfn.IFNA(VLOOKUP(A1982,Sampling!$D$7:$E$14,2,FALSE),0)</f>
        <v>0</v>
      </c>
      <c r="Q1982">
        <f>_xlfn.IFNA(VLOOKUP(A1982,Refill!$D$6:$G$8,2,FALSE),0)</f>
        <v>0</v>
      </c>
    </row>
    <row r="1983" spans="1:17" x14ac:dyDescent="0.25">
      <c r="A1983" s="5">
        <f>ROUND((Online_RAW!B1983-General!$B$10)*24,3)</f>
        <v>33.017000000000003</v>
      </c>
      <c r="B1983" s="5">
        <f>General!$B$12+Online_ANA!K1983/1000+Online_ANA!L1983/1000+Online_ANA!M1983/1000/General!$B$22-SUM($P$2:P1983)/1000/General!$B$24+SUM($Q$2:Q1983)/1000/General!$B$24</f>
        <v>1.7528332496567616</v>
      </c>
      <c r="C1983" s="5">
        <f>Online_RAW!K1983</f>
        <v>56.039166666666702</v>
      </c>
      <c r="D1983" s="5">
        <f>Online_RAW!J1983</f>
        <v>7.6123076923076898</v>
      </c>
      <c r="E1983" s="5">
        <f>(1-F1983/100-G1983/100)/(1-C1983/100-D1983/100-General!$B$17/100)</f>
        <v>0.5477090029508519</v>
      </c>
      <c r="F1983" s="5">
        <f>N1983*General!$B$14/(N1983+O1983)+O1983*100/(N1983+O1983)</f>
        <v>80.318634651341625</v>
      </c>
      <c r="G1983" s="5">
        <f>N1983*General!$B$15/(N1983+O1983)</f>
        <v>9.9400835094234155E-3</v>
      </c>
      <c r="H1983" s="5">
        <f>(N1983+O1983)*(1/General!$B$20)*((F1983/100)-E1983*(C1983/100))*1000/B1983</f>
        <v>2275.1356974184537</v>
      </c>
      <c r="I1983" s="5">
        <f>(N1983+O1983)*(1/General!$B$20)*((D1983/100)*E1983-(G1983/100))*1000/B1983</f>
        <v>190.69186873345524</v>
      </c>
      <c r="J1983" s="5">
        <f t="shared" si="31"/>
        <v>8.3815602273670575E-2</v>
      </c>
      <c r="K1983" s="5">
        <f>MAX(Online_RAW!$L$2-Online_RAW!L1983,0)</f>
        <v>0</v>
      </c>
      <c r="L1983" s="5">
        <f>0.0039*(Online_RAW!M1983)</f>
        <v>155.48519999999999</v>
      </c>
      <c r="M1983" s="10">
        <f>Online_RAW!$N$2-Online_RAW!N1983</f>
        <v>738.30937412586991</v>
      </c>
      <c r="N1983" s="5">
        <f>Online_RAW!C1983*60</f>
        <v>44.760260869565222</v>
      </c>
      <c r="O1983" s="5">
        <f>MAX(0, Online_RAW!D1983*60)</f>
        <v>135.35999999999999</v>
      </c>
      <c r="P1983" s="5">
        <f>_xlfn.IFNA(VLOOKUP(A1983,Sampling!$D$7:$E$14,2,FALSE),0)</f>
        <v>0</v>
      </c>
      <c r="Q1983">
        <f>_xlfn.IFNA(VLOOKUP(A1983,Refill!$D$6:$G$8,2,FALSE),0)</f>
        <v>0</v>
      </c>
    </row>
    <row r="1984" spans="1:17" x14ac:dyDescent="0.25">
      <c r="A1984" s="5">
        <f>ROUND((Online_RAW!B1984-General!$B$10)*24,3)</f>
        <v>33.033000000000001</v>
      </c>
      <c r="B1984" s="5">
        <f>General!$B$12+Online_ANA!K1984/1000+Online_ANA!L1984/1000+Online_ANA!M1984/1000/General!$B$22-SUM($P$2:P1984)/1000/General!$B$24+SUM($Q$2:Q1984)/1000/General!$B$24</f>
        <v>1.7543374303281558</v>
      </c>
      <c r="C1984" s="5">
        <f>Online_RAW!K1984</f>
        <v>63.197272727272697</v>
      </c>
      <c r="D1984" s="5">
        <f>Online_RAW!J1984</f>
        <v>8.3699999999999992</v>
      </c>
      <c r="E1984" s="5">
        <f>(1-F1984/100-G1984/100)/(1-C1984/100-D1984/100-General!$B$17/100)</f>
        <v>0.65479817225456305</v>
      </c>
      <c r="F1984" s="5">
        <f>N1984*General!$B$14/(N1984+O1984)+O1984*100/(N1984+O1984)</f>
        <v>81.656363819113608</v>
      </c>
      <c r="G1984" s="5">
        <f>N1984*General!$B$15/(N1984+O1984)</f>
        <v>9.2644627176193851E-3</v>
      </c>
      <c r="H1984" s="5">
        <f>(N1984+O1984)*(1/General!$B$20)*((F1984/100)-E1984*(C1984/100))*1000/B1984</f>
        <v>1846.1439791974717</v>
      </c>
      <c r="I1984" s="5">
        <f>(N1984+O1984)*(1/General!$B$20)*((D1984/100)*E1984-(G1984/100))*1000/B1984</f>
        <v>250.8009686915251</v>
      </c>
      <c r="J1984" s="5">
        <f t="shared" si="31"/>
        <v>0.1358512507786904</v>
      </c>
      <c r="K1984" s="5">
        <f>MAX(Online_RAW!$L$2-Online_RAW!L1984,0)</f>
        <v>0</v>
      </c>
      <c r="L1984" s="5">
        <f>0.0039*(Online_RAW!M1984)</f>
        <v>155.78257499999998</v>
      </c>
      <c r="M1984" s="10">
        <f>Online_RAW!$N$2-Online_RAW!N1984</f>
        <v>739.62479230768986</v>
      </c>
      <c r="N1984" s="5">
        <f>Online_RAW!C1984*60</f>
        <v>41.746857142857117</v>
      </c>
      <c r="O1984" s="5">
        <f>MAX(0, Online_RAW!D1984*60)</f>
        <v>138.49827272727302</v>
      </c>
      <c r="P1984" s="5">
        <f>_xlfn.IFNA(VLOOKUP(A1984,Sampling!$D$7:$E$14,2,FALSE),0)</f>
        <v>0</v>
      </c>
      <c r="Q1984">
        <f>_xlfn.IFNA(VLOOKUP(A1984,Refill!$D$6:$G$8,2,FALSE),0)</f>
        <v>0</v>
      </c>
    </row>
    <row r="1985" spans="1:17" x14ac:dyDescent="0.25">
      <c r="A1985" s="5">
        <f>ROUND((Online_RAW!B1985-General!$B$10)*24,3)</f>
        <v>33.049999999999997</v>
      </c>
      <c r="B1985" s="5">
        <f>General!$B$12+Online_ANA!K1985/1000+Online_ANA!L1985/1000+Online_ANA!M1985/1000/General!$B$22-SUM($P$2:P1985)/1000/General!$B$24+SUM($Q$2:Q1985)/1000/General!$B$24</f>
        <v>1.7559869596460638</v>
      </c>
      <c r="C1985" s="5">
        <f>Online_RAW!K1985</f>
        <v>67.958571428571403</v>
      </c>
      <c r="D1985" s="5">
        <f>Online_RAW!J1985</f>
        <v>8.657</v>
      </c>
      <c r="E1985" s="5">
        <f>(1-F1985/100-G1985/100)/(1-C1985/100-D1985/100-General!$B$17/100)</f>
        <v>1.243886691640679</v>
      </c>
      <c r="F1985" s="5">
        <f>N1985*General!$B$14/(N1985+O1985)+O1985*100/(N1985+O1985)</f>
        <v>71.436214557227643</v>
      </c>
      <c r="G1985" s="5">
        <f>N1985*General!$B$15/(N1985+O1985)</f>
        <v>1.4426154264026445E-2</v>
      </c>
      <c r="H1985" s="5">
        <f>(N1985+O1985)*(1/General!$B$20)*((F1985/100)-E1985*(C1985/100))*1000/B1985</f>
        <v>-597.61844076174884</v>
      </c>
      <c r="I1985" s="5">
        <f>(N1985+O1985)*(1/General!$B$20)*((D1985/100)*E1985-(G1985/100))*1000/B1985</f>
        <v>490.71934806316403</v>
      </c>
      <c r="J1985" s="5">
        <f t="shared" si="31"/>
        <v>-0.82112484252941242</v>
      </c>
      <c r="K1985" s="5">
        <f>MAX(Online_RAW!$L$2-Online_RAW!L1985,0)</f>
        <v>0</v>
      </c>
      <c r="L1985" s="5">
        <f>0.0039*(Online_RAW!M1985)</f>
        <v>155.78257499999998</v>
      </c>
      <c r="M1985" s="10">
        <f>Online_RAW!$N$2-Online_RAW!N1985</f>
        <v>741.42277926420957</v>
      </c>
      <c r="N1985" s="5">
        <f>Online_RAW!C1985*60</f>
        <v>64.773652173913192</v>
      </c>
      <c r="O1985" s="5">
        <f>MAX(0, Online_RAW!D1985*60)</f>
        <v>114.82695652173899</v>
      </c>
      <c r="P1985" s="5">
        <f>_xlfn.IFNA(VLOOKUP(A1985,Sampling!$D$7:$E$14,2,FALSE),0)</f>
        <v>0</v>
      </c>
      <c r="Q1985">
        <f>_xlfn.IFNA(VLOOKUP(A1985,Refill!$D$6:$G$8,2,FALSE),0)</f>
        <v>0</v>
      </c>
    </row>
    <row r="1986" spans="1:17" x14ac:dyDescent="0.25">
      <c r="A1986" s="5">
        <f>ROUND((Online_RAW!B1986-General!$B$10)*24,3)</f>
        <v>33.067</v>
      </c>
      <c r="B1986" s="5">
        <f>General!$B$12+Online_ANA!K1986/1000+Online_ANA!L1986/1000+Online_ANA!M1986/1000/General!$B$22-SUM($P$2:P1986)/1000/General!$B$24+SUM($Q$2:Q1986)/1000/General!$B$24</f>
        <v>1.7577738540612293</v>
      </c>
      <c r="C1986" s="5">
        <f>Online_RAW!K1986</f>
        <v>64.499166666666696</v>
      </c>
      <c r="D1986" s="5">
        <f>Online_RAW!J1986</f>
        <v>8.43</v>
      </c>
      <c r="E1986" s="5">
        <f>(1-F1986/100-G1986/100)/(1-C1986/100-D1986/100-General!$B$17/100)</f>
        <v>0.93169568615515286</v>
      </c>
      <c r="F1986" s="5">
        <f>N1986*General!$B$14/(N1986+O1986)+O1986*100/(N1986+O1986)</f>
        <v>75.168817918166255</v>
      </c>
      <c r="G1986" s="5">
        <f>N1986*General!$B$15/(N1986+O1986)</f>
        <v>1.2541001051431189E-2</v>
      </c>
      <c r="H1986" s="5">
        <f>(N1986+O1986)*(1/General!$B$20)*((F1986/100)-E1986*(C1986/100))*1000/B1986</f>
        <v>688.32010684842157</v>
      </c>
      <c r="I1986" s="5">
        <f>(N1986+O1986)*(1/General!$B$20)*((D1986/100)*E1986-(G1986/100))*1000/B1986</f>
        <v>358.04233337981879</v>
      </c>
      <c r="J1986" s="5">
        <f t="shared" si="31"/>
        <v>0.52016834873409423</v>
      </c>
      <c r="K1986" s="5">
        <f>MAX(Online_RAW!$L$2-Online_RAW!L1986,0)</f>
        <v>0</v>
      </c>
      <c r="L1986" s="5">
        <f>0.0039*(Online_RAW!M1986)</f>
        <v>156.0429</v>
      </c>
      <c r="M1986" s="10">
        <f>Online_RAW!$N$2-Online_RAW!N1986</f>
        <v>743.08673992673994</v>
      </c>
      <c r="N1986" s="5">
        <f>Online_RAW!C1986*60</f>
        <v>56.400285714285722</v>
      </c>
      <c r="O1986" s="5">
        <f>MAX(0, Online_RAW!D1986*60)</f>
        <v>123.4905714285714</v>
      </c>
      <c r="P1986" s="5">
        <f>_xlfn.IFNA(VLOOKUP(A1986,Sampling!$D$7:$E$14,2,FALSE),0)</f>
        <v>0</v>
      </c>
      <c r="Q1986">
        <f>_xlfn.IFNA(VLOOKUP(A1986,Refill!$D$6:$G$8,2,FALSE),0)</f>
        <v>0</v>
      </c>
    </row>
    <row r="1987" spans="1:17" x14ac:dyDescent="0.25">
      <c r="A1987" s="5">
        <f>ROUND((Online_RAW!B1987-General!$B$10)*24,3)</f>
        <v>33.082999999999998</v>
      </c>
      <c r="B1987" s="5">
        <f>General!$B$12+Online_ANA!K1987/1000+Online_ANA!L1987/1000+Online_ANA!M1987/1000/General!$B$22-SUM($P$2:P1987)/1000/General!$B$24+SUM($Q$2:Q1987)/1000/General!$B$24</f>
        <v>1.7594035968309909</v>
      </c>
      <c r="C1987" s="5">
        <f>Online_RAW!K1987</f>
        <v>61.894285714285701</v>
      </c>
      <c r="D1987" s="5">
        <f>Online_RAW!J1987</f>
        <v>8.2609999999999992</v>
      </c>
      <c r="E1987" s="5">
        <f>(1-F1987/100-G1987/100)/(1-C1987/100-D1987/100-General!$B$17/100)</f>
        <v>0.55707476711220139</v>
      </c>
      <c r="F1987" s="5">
        <f>N1987*General!$B$14/(N1987+O1987)+O1987*100/(N1987+O1987)</f>
        <v>83.607025426206675</v>
      </c>
      <c r="G1987" s="5">
        <f>N1987*General!$B$15/(N1987+O1987)</f>
        <v>8.279280087774411E-3</v>
      </c>
      <c r="H1987" s="5">
        <f>(N1987+O1987)*(1/General!$B$20)*((F1987/100)-E1987*(C1987/100))*1000/B1987</f>
        <v>2245.1874285853028</v>
      </c>
      <c r="I1987" s="5">
        <f>(N1987+O1987)*(1/General!$B$20)*((D1987/100)*E1987-(G1987/100))*1000/B1987</f>
        <v>209.93940372909793</v>
      </c>
      <c r="J1987" s="5">
        <f t="shared" si="31"/>
        <v>9.3506404434742979E-2</v>
      </c>
      <c r="K1987" s="5">
        <f>MAX(Online_RAW!$L$2-Online_RAW!L1987,0)</f>
        <v>0</v>
      </c>
      <c r="L1987" s="5">
        <f>0.0039*(Online_RAW!M1987)</f>
        <v>156.19370000000012</v>
      </c>
      <c r="M1987" s="10">
        <f>Online_RAW!$N$2-Online_RAW!N1987</f>
        <v>744.69878754577985</v>
      </c>
      <c r="N1987" s="5">
        <f>Online_RAW!C1987*60</f>
        <v>37.303304347826099</v>
      </c>
      <c r="O1987" s="5">
        <f>MAX(0, Online_RAW!D1987*60)</f>
        <v>142.92156521739119</v>
      </c>
      <c r="P1987" s="5">
        <f>_xlfn.IFNA(VLOOKUP(A1987,Sampling!$D$7:$E$14,2,FALSE),0)</f>
        <v>0</v>
      </c>
      <c r="Q1987">
        <f>_xlfn.IFNA(VLOOKUP(A1987,Refill!$D$6:$G$8,2,FALSE),0)</f>
        <v>0</v>
      </c>
    </row>
    <row r="1988" spans="1:17" x14ac:dyDescent="0.25">
      <c r="A1988" s="5">
        <f>ROUND((Online_RAW!B1988-General!$B$10)*24,3)</f>
        <v>33.1</v>
      </c>
      <c r="B1988" s="5">
        <f>General!$B$12+Online_ANA!K1988/1000+Online_ANA!L1988/1000+Online_ANA!M1988/1000/General!$B$22-SUM($P$2:P1988)/1000/General!$B$24+SUM($Q$2:Q1988)/1000/General!$B$24</f>
        <v>1.7607388305575142</v>
      </c>
      <c r="C1988" s="5">
        <f>Online_RAW!K1988</f>
        <v>67.7457142857143</v>
      </c>
      <c r="D1988" s="5">
        <f>Online_RAW!J1988</f>
        <v>8.1199999999999992</v>
      </c>
      <c r="E1988" s="5">
        <f>(1-F1988/100-G1988/100)/(1-C1988/100-D1988/100-General!$B$17/100)</f>
        <v>0.56988080049130718</v>
      </c>
      <c r="F1988" s="5">
        <f>N1988*General!$B$14/(N1988+O1988)+O1988*100/(N1988+O1988)</f>
        <v>86.486091770354477</v>
      </c>
      <c r="G1988" s="5">
        <f>N1988*General!$B$15/(N1988+O1988)</f>
        <v>6.8252061765886477E-3</v>
      </c>
      <c r="H1988" s="5">
        <f>(N1988+O1988)*(1/General!$B$20)*((F1988/100)-E1988*(C1988/100))*1000/B1988</f>
        <v>2184.5343143646851</v>
      </c>
      <c r="I1988" s="5">
        <f>(N1988+O1988)*(1/General!$B$20)*((D1988/100)*E1988-(G1988/100))*1000/B1988</f>
        <v>210.82000766753973</v>
      </c>
      <c r="J1988" s="5">
        <f t="shared" si="31"/>
        <v>9.650569747578043E-2</v>
      </c>
      <c r="K1988" s="5">
        <f>MAX(Online_RAW!$L$2-Online_RAW!L1988,0)</f>
        <v>0</v>
      </c>
      <c r="L1988" s="5">
        <f>0.0039*(Online_RAW!M1988)</f>
        <v>156.19370000000012</v>
      </c>
      <c r="M1988" s="10">
        <f>Online_RAW!$N$2-Online_RAW!N1988</f>
        <v>746.15419230769021</v>
      </c>
      <c r="N1988" s="5">
        <f>Online_RAW!C1988*60</f>
        <v>30.72436363636362</v>
      </c>
      <c r="O1988" s="5">
        <f>MAX(0, Online_RAW!D1988*60)</f>
        <v>149.33972727272698</v>
      </c>
      <c r="P1988" s="5">
        <f>_xlfn.IFNA(VLOOKUP(A1988,Sampling!$D$7:$E$14,2,FALSE),0)</f>
        <v>0</v>
      </c>
      <c r="Q1988">
        <f>_xlfn.IFNA(VLOOKUP(A1988,Refill!$D$6:$G$8,2,FALSE),0)</f>
        <v>0</v>
      </c>
    </row>
    <row r="1989" spans="1:17" x14ac:dyDescent="0.25">
      <c r="A1989" s="5">
        <f>ROUND((Online_RAW!B1989-General!$B$10)*24,3)</f>
        <v>33.116999999999997</v>
      </c>
      <c r="B1989" s="5">
        <f>General!$B$12+Online_ANA!K1989/1000+Online_ANA!L1989/1000+Online_ANA!M1989/1000/General!$B$22-SUM($P$2:P1989)/1000/General!$B$24+SUM($Q$2:Q1989)/1000/General!$B$24</f>
        <v>1.7624041515124771</v>
      </c>
      <c r="C1989" s="5">
        <f>Online_RAW!K1989</f>
        <v>72.974615384615404</v>
      </c>
      <c r="D1989" s="5">
        <f>Online_RAW!J1989</f>
        <v>7.8608333333333302</v>
      </c>
      <c r="E1989" s="5">
        <f>(1-F1989/100-G1989/100)/(1-C1989/100-D1989/100-General!$B$17/100)</f>
        <v>0.84986682161280147</v>
      </c>
      <c r="F1989" s="5">
        <f>N1989*General!$B$14/(N1989+O1989)+O1989*100/(N1989+O1989)</f>
        <v>84.072370293134611</v>
      </c>
      <c r="G1989" s="5">
        <f>N1989*General!$B$15/(N1989+O1989)</f>
        <v>8.044257427709792E-3</v>
      </c>
      <c r="H1989" s="5">
        <f>(N1989+O1989)*(1/General!$B$20)*((F1989/100)-E1989*(C1989/100))*1000/B1989</f>
        <v>1007.1672092975361</v>
      </c>
      <c r="I1989" s="5">
        <f>(N1989+O1989)*(1/General!$B$20)*((D1989/100)*E1989-(G1989/100))*1000/B1989</f>
        <v>304.73125284685375</v>
      </c>
      <c r="J1989" s="5">
        <f t="shared" si="31"/>
        <v>0.30256272248914173</v>
      </c>
      <c r="K1989" s="5">
        <f>MAX(Online_RAW!$L$2-Online_RAW!L1989,0)</f>
        <v>0</v>
      </c>
      <c r="L1989" s="5">
        <f>0.0039*(Online_RAW!M1989)</f>
        <v>156.433875</v>
      </c>
      <c r="M1989" s="10">
        <f>Online_RAW!$N$2-Online_RAW!N1989</f>
        <v>747.70760139859976</v>
      </c>
      <c r="N1989" s="5">
        <f>Online_RAW!C1989*60</f>
        <v>36.280363636363624</v>
      </c>
      <c r="O1989" s="5">
        <f>MAX(0, Online_RAW!D1989*60)</f>
        <v>144.12342857142841</v>
      </c>
      <c r="P1989" s="5">
        <f>_xlfn.IFNA(VLOOKUP(A1989,Sampling!$D$7:$E$14,2,FALSE),0)</f>
        <v>0</v>
      </c>
      <c r="Q1989">
        <f>_xlfn.IFNA(VLOOKUP(A1989,Refill!$D$6:$G$8,2,FALSE),0)</f>
        <v>0</v>
      </c>
    </row>
    <row r="1990" spans="1:17" x14ac:dyDescent="0.25">
      <c r="A1990" s="5">
        <f>ROUND((Online_RAW!B1990-General!$B$10)*24,3)</f>
        <v>33.133000000000003</v>
      </c>
      <c r="B1990" s="5">
        <f>General!$B$12+Online_ANA!K1990/1000+Online_ANA!L1990/1000+Online_ANA!M1990/1000/General!$B$22-SUM($P$2:P1990)/1000/General!$B$24+SUM($Q$2:Q1990)/1000/General!$B$24</f>
        <v>1.7640311394765411</v>
      </c>
      <c r="C1990" s="5">
        <f>Online_RAW!K1990</f>
        <v>73.620909090909095</v>
      </c>
      <c r="D1990" s="5">
        <f>Online_RAW!J1990</f>
        <v>7.6539999999999999</v>
      </c>
      <c r="E1990" s="5">
        <f>(1-F1990/100-G1990/100)/(1-C1990/100-D1990/100-General!$B$17/100)</f>
        <v>0.81556555411404696</v>
      </c>
      <c r="F1990" s="5">
        <f>N1990*General!$B$14/(N1990+O1990)+O1990*100/(N1990+O1990)</f>
        <v>85.073811319443735</v>
      </c>
      <c r="G1990" s="5">
        <f>N1990*General!$B$15/(N1990+O1990)</f>
        <v>7.538479131594074E-3</v>
      </c>
      <c r="H1990" s="5">
        <f>(N1990+O1990)*(1/General!$B$20)*((F1990/100)-E1990*(C1990/100))*1000/B1990</f>
        <v>1140.9034189692761</v>
      </c>
      <c r="I1990" s="5">
        <f>(N1990+O1990)*(1/General!$B$20)*((D1990/100)*E1990-(G1990/100))*1000/B1990</f>
        <v>284.17829584358526</v>
      </c>
      <c r="J1990" s="5">
        <f t="shared" si="31"/>
        <v>0.24908181632089405</v>
      </c>
      <c r="K1990" s="5">
        <f>MAX(Online_RAW!$L$2-Online_RAW!L1990,0)</f>
        <v>0</v>
      </c>
      <c r="L1990" s="5">
        <f>0.0039*(Online_RAW!M1990)</f>
        <v>156.75347999999997</v>
      </c>
      <c r="M1990" s="10">
        <f>Online_RAW!$N$2-Online_RAW!N1990</f>
        <v>749.13264882942985</v>
      </c>
      <c r="N1990" s="5">
        <f>Online_RAW!C1990*60</f>
        <v>33.963913043478243</v>
      </c>
      <c r="O1990" s="5">
        <f>MAX(0, Online_RAW!D1990*60)</f>
        <v>146.2523478260868</v>
      </c>
      <c r="P1990" s="5">
        <f>_xlfn.IFNA(VLOOKUP(A1990,Sampling!$D$7:$E$14,2,FALSE),0)</f>
        <v>0</v>
      </c>
      <c r="Q1990">
        <f>_xlfn.IFNA(VLOOKUP(A1990,Refill!$D$6:$G$8,2,FALSE),0)</f>
        <v>0</v>
      </c>
    </row>
    <row r="1991" spans="1:17" x14ac:dyDescent="0.25">
      <c r="A1991" s="5">
        <f>ROUND((Online_RAW!B1991-General!$B$10)*24,3)</f>
        <v>33.15</v>
      </c>
      <c r="B1991" s="5">
        <f>General!$B$12+Online_ANA!K1991/1000+Online_ANA!L1991/1000+Online_ANA!M1991/1000/General!$B$22-SUM($P$2:P1991)/1000/General!$B$24+SUM($Q$2:Q1991)/1000/General!$B$24</f>
        <v>1.7655724713176693</v>
      </c>
      <c r="C1991" s="5">
        <f>Online_RAW!K1991</f>
        <v>73.382142857142895</v>
      </c>
      <c r="D1991" s="5">
        <f>Online_RAW!J1991</f>
        <v>7.4160000000000004</v>
      </c>
      <c r="E1991" s="5">
        <f>(1-F1991/100-G1991/100)/(1-C1991/100-D1991/100-General!$B$17/100)</f>
        <v>0.69984180729930479</v>
      </c>
      <c r="F1991" s="5">
        <f>N1991*General!$B$14/(N1991+O1991)+O1991*100/(N1991+O1991)</f>
        <v>86.85791634427197</v>
      </c>
      <c r="G1991" s="5">
        <f>N1991*General!$B$15/(N1991+O1991)</f>
        <v>6.6374159877414267E-3</v>
      </c>
      <c r="H1991" s="5">
        <f>(N1991+O1991)*(1/General!$B$20)*((F1991/100)-E1991*(C1991/100))*1000/B1991</f>
        <v>1612.6787221747018</v>
      </c>
      <c r="I1991" s="5">
        <f>(N1991+O1991)*(1/General!$B$20)*((D1991/100)*E1991-(G1991/100))*1000/B1991</f>
        <v>235.45535415757323</v>
      </c>
      <c r="J1991" s="5">
        <f t="shared" si="31"/>
        <v>0.1460026420141893</v>
      </c>
      <c r="K1991" s="5">
        <f>MAX(Online_RAW!$L$2-Online_RAW!L1991,0)</f>
        <v>0</v>
      </c>
      <c r="L1991" s="5">
        <f>0.0039*(Online_RAW!M1991)</f>
        <v>156.89699999999999</v>
      </c>
      <c r="M1991" s="10">
        <f>Online_RAW!$N$2-Online_RAW!N1991</f>
        <v>750.65626373625946</v>
      </c>
      <c r="N1991" s="5">
        <f>Online_RAW!C1991*60</f>
        <v>29.829000000000001</v>
      </c>
      <c r="O1991" s="5">
        <f>MAX(0, Online_RAW!D1991*60)</f>
        <v>149.933727272727</v>
      </c>
      <c r="P1991" s="5">
        <f>_xlfn.IFNA(VLOOKUP(A1991,Sampling!$D$7:$E$14,2,FALSE),0)</f>
        <v>0</v>
      </c>
      <c r="Q1991">
        <f>_xlfn.IFNA(VLOOKUP(A1991,Refill!$D$6:$G$8,2,FALSE),0)</f>
        <v>0</v>
      </c>
    </row>
    <row r="1992" spans="1:17" x14ac:dyDescent="0.25">
      <c r="A1992" s="5">
        <f>ROUND((Online_RAW!B1992-General!$B$10)*24,3)</f>
        <v>33.167000000000002</v>
      </c>
      <c r="B1992" s="5">
        <f>General!$B$12+Online_ANA!K1992/1000+Online_ANA!L1992/1000+Online_ANA!M1992/1000/General!$B$22-SUM($P$2:P1992)/1000/General!$B$24+SUM($Q$2:Q1992)/1000/General!$B$24</f>
        <v>1.7660407544107251</v>
      </c>
      <c r="C1992" s="5">
        <f>Online_RAW!K1992</f>
        <v>74.708461538461506</v>
      </c>
      <c r="D1992" s="5">
        <f>Online_RAW!J1992</f>
        <v>7.30375</v>
      </c>
      <c r="E1992" s="5">
        <f>(1-F1992/100-G1992/100)/(1-C1992/100-D1992/100-General!$B$17/100)</f>
        <v>1.5688540108439555</v>
      </c>
      <c r="F1992" s="5">
        <f>N1992*General!$B$14/(N1992+O1992)+O1992*100/(N1992+O1992)</f>
        <v>72.44470017019124</v>
      </c>
      <c r="G1992" s="5">
        <f>N1992*General!$B$15/(N1992+O1992)</f>
        <v>1.3916818095863011E-2</v>
      </c>
      <c r="H1992" s="5">
        <f>(N1992+O1992)*(1/General!$B$20)*((F1992/100)-E1992*(C1992/100))*1000/B1992</f>
        <v>-2005.2192274861034</v>
      </c>
      <c r="I1992" s="5">
        <f>(N1992+O1992)*(1/General!$B$20)*((D1992/100)*E1992-(G1992/100))*1000/B1992</f>
        <v>512.68819559327414</v>
      </c>
      <c r="J1992" s="5">
        <f t="shared" si="31"/>
        <v>-0.2556768798970771</v>
      </c>
      <c r="K1992" s="5">
        <f>MAX(Online_RAW!$L$2-Online_RAW!L1992,0)</f>
        <v>0</v>
      </c>
      <c r="L1992" s="5">
        <f>0.0039*(Online_RAW!M1992)</f>
        <v>156.89699999999999</v>
      </c>
      <c r="M1992" s="10">
        <f>Online_RAW!$N$2-Online_RAW!N1992</f>
        <v>751.16669230769003</v>
      </c>
      <c r="N1992" s="5">
        <f>Online_RAW!C1992*60</f>
        <v>61.695391304347794</v>
      </c>
      <c r="O1992" s="5">
        <f>MAX(0, Online_RAW!D1992*60)</f>
        <v>115.63075000000021</v>
      </c>
      <c r="P1992" s="5">
        <f>_xlfn.IFNA(VLOOKUP(A1992,Sampling!$D$7:$E$14,2,FALSE),0)</f>
        <v>0</v>
      </c>
      <c r="Q1992">
        <f>_xlfn.IFNA(VLOOKUP(A1992,Refill!$D$6:$G$8,2,FALSE),0)</f>
        <v>0</v>
      </c>
    </row>
    <row r="1993" spans="1:17" x14ac:dyDescent="0.25">
      <c r="A1993" s="5">
        <f>ROUND((Online_RAW!B1993-General!$B$10)*24,3)</f>
        <v>33.183</v>
      </c>
      <c r="B1993" s="5">
        <f>General!$B$12+Online_ANA!K1993/1000+Online_ANA!L1993/1000+Online_ANA!M1993/1000/General!$B$22-SUM($P$2:P1993)/1000/General!$B$24+SUM($Q$2:Q1993)/1000/General!$B$24</f>
        <v>1.7668872812783485</v>
      </c>
      <c r="C1993" s="5">
        <f>Online_RAW!K1993</f>
        <v>70.954999999999998</v>
      </c>
      <c r="D1993" s="5">
        <f>Online_RAW!J1993</f>
        <v>6.7249999999999996</v>
      </c>
      <c r="E1993" s="5">
        <f>(1-F1993/100-G1993/100)/(1-C1993/100-D1993/100-General!$B$17/100)</f>
        <v>3.0893313043054635</v>
      </c>
      <c r="F1993" s="5">
        <f>N1993*General!$B$14/(N1993+O1993)+O1993*100/(N1993+O1993)</f>
        <v>32.348687849819292</v>
      </c>
      <c r="G1993" s="5">
        <f>N1993*General!$B$15/(N1993+O1993)</f>
        <v>3.4167329368778136E-2</v>
      </c>
      <c r="H1993" s="5">
        <f>(N1993+O1993)*(1/General!$B$20)*((F1993/100)-E1993*(C1993/100))*1000/B1993</f>
        <v>-8462.657004838542</v>
      </c>
      <c r="I1993" s="5">
        <f>(N1993+O1993)*(1/General!$B$20)*((D1993/100)*E1993-(G1993/100))*1000/B1993</f>
        <v>939.38668688921814</v>
      </c>
      <c r="J1993" s="5">
        <f t="shared" si="31"/>
        <v>-0.11100375288188116</v>
      </c>
      <c r="K1993" s="5">
        <f>MAX(Online_RAW!$L$2-Online_RAW!L1993,0)</f>
        <v>0</v>
      </c>
      <c r="L1993" s="5">
        <f>0.0039*(Online_RAW!M1993)</f>
        <v>156.89699999999999</v>
      </c>
      <c r="M1993" s="10">
        <f>Online_RAW!$N$2-Online_RAW!N1993</f>
        <v>752.08940659339987</v>
      </c>
      <c r="N1993" s="5">
        <f>Online_RAW!C1993*60</f>
        <v>153.2080909090908</v>
      </c>
      <c r="O1993" s="5">
        <f>MAX(0, Online_RAW!D1993*60)</f>
        <v>26.154</v>
      </c>
      <c r="P1993" s="5">
        <f>_xlfn.IFNA(VLOOKUP(A1993,Sampling!$D$7:$E$14,2,FALSE),0)</f>
        <v>0</v>
      </c>
      <c r="Q1993">
        <f>_xlfn.IFNA(VLOOKUP(A1993,Refill!$D$6:$G$8,2,FALSE),0)</f>
        <v>0</v>
      </c>
    </row>
    <row r="1994" spans="1:17" x14ac:dyDescent="0.25">
      <c r="A1994" s="5">
        <f>ROUND((Online_RAW!B1994-General!$B$10)*24,3)</f>
        <v>33.200000000000003</v>
      </c>
      <c r="B1994" s="5">
        <f>General!$B$12+Online_ANA!K1994/1000+Online_ANA!L1994/1000+Online_ANA!M1994/1000/General!$B$22-SUM($P$2:P1994)/1000/General!$B$24+SUM($Q$2:Q1994)/1000/General!$B$24</f>
        <v>1.7682922973631834</v>
      </c>
      <c r="C1994" s="5">
        <f>Online_RAW!K1994</f>
        <v>45.06</v>
      </c>
      <c r="D1994" s="5">
        <f>Online_RAW!J1994</f>
        <v>5.6853846153846197</v>
      </c>
      <c r="E1994" s="5">
        <f>(1-F1994/100-G1994/100)/(1-C1994/100-D1994/100-General!$B$17/100)</f>
        <v>1.2785486930094365</v>
      </c>
      <c r="F1994" s="5">
        <f>N1994*General!$B$14/(N1994+O1994)+O1994*100/(N1994+O1994)</f>
        <v>37.547252268008918</v>
      </c>
      <c r="G1994" s="5">
        <f>N1994*General!$B$15/(N1994+O1994)</f>
        <v>3.1541791783833879E-2</v>
      </c>
      <c r="H1994" s="5">
        <f>(N1994+O1994)*(1/General!$B$20)*((F1994/100)-E1994*(C1994/100))*1000/B1994</f>
        <v>-911.73897862896104</v>
      </c>
      <c r="I1994" s="5">
        <f>(N1994+O1994)*(1/General!$B$20)*((D1994/100)*E1994-(G1994/100))*1000/B1994</f>
        <v>328.88059520388776</v>
      </c>
      <c r="J1994" s="5">
        <f t="shared" si="31"/>
        <v>-0.36071792795175445</v>
      </c>
      <c r="K1994" s="5">
        <f>MAX(Online_RAW!$L$2-Online_RAW!L1994,0)</f>
        <v>0</v>
      </c>
      <c r="L1994" s="5">
        <f>0.0039*(Online_RAW!M1994)</f>
        <v>156.89699999999999</v>
      </c>
      <c r="M1994" s="10">
        <f>Online_RAW!$N$2-Online_RAW!N1994</f>
        <v>753.6208741258697</v>
      </c>
      <c r="N1994" s="5">
        <f>Online_RAW!C1994*60</f>
        <v>142.02000000000001</v>
      </c>
      <c r="O1994" s="5">
        <f>MAX(0, Online_RAW!D1994*60)</f>
        <v>38.083909090909081</v>
      </c>
      <c r="P1994" s="5">
        <f>_xlfn.IFNA(VLOOKUP(A1994,Sampling!$D$7:$E$14,2,FALSE),0)</f>
        <v>0</v>
      </c>
      <c r="Q1994">
        <f>_xlfn.IFNA(VLOOKUP(A1994,Refill!$D$6:$G$8,2,FALSE),0)</f>
        <v>0</v>
      </c>
    </row>
    <row r="1995" spans="1:17" x14ac:dyDescent="0.25">
      <c r="A1995" s="5">
        <f>ROUND((Online_RAW!B1995-General!$B$10)*24,3)</f>
        <v>33.216999999999999</v>
      </c>
      <c r="B1995" s="5">
        <f>General!$B$12+Online_ANA!K1995/1000+Online_ANA!L1995/1000+Online_ANA!M1995/1000/General!$B$22-SUM($P$2:P1995)/1000/General!$B$24+SUM($Q$2:Q1995)/1000/General!$B$24</f>
        <v>1.7698331885653757</v>
      </c>
      <c r="C1995" s="5">
        <f>Online_RAW!K1995</f>
        <v>31.2153846153846</v>
      </c>
      <c r="D1995" s="5">
        <f>Online_RAW!J1995</f>
        <v>5.0076923076923103</v>
      </c>
      <c r="E1995" s="5">
        <f>(1-F1995/100-G1995/100)/(1-C1995/100-D1995/100-General!$B$17/100)</f>
        <v>0.83265258549990884</v>
      </c>
      <c r="F1995" s="5">
        <f>N1995*General!$B$14/(N1995+O1995)+O1995*100/(N1995+O1995)</f>
        <v>47.229610761760632</v>
      </c>
      <c r="G1995" s="5">
        <f>N1995*General!$B$15/(N1995+O1995)</f>
        <v>2.6651711736484535E-2</v>
      </c>
      <c r="H1995" s="5">
        <f>(N1995+O1995)*(1/General!$B$20)*((F1995/100)-E1995*(C1995/100))*1000/B1995</f>
        <v>965.03307125172159</v>
      </c>
      <c r="I1995" s="5">
        <f>(N1995+O1995)*(1/General!$B$20)*((D1995/100)*E1995-(G1995/100))*1000/B1995</f>
        <v>188.25407956186365</v>
      </c>
      <c r="J1995" s="5">
        <f>I1995/H1995</f>
        <v>0.19507526236140668</v>
      </c>
      <c r="K1995" s="5">
        <f>MAX(Online_RAW!$L$2-Online_RAW!L1995,0)</f>
        <v>0</v>
      </c>
      <c r="L1995" s="5">
        <f>0.0039*(Online_RAW!M1995)</f>
        <v>157.02101999999999</v>
      </c>
      <c r="M1995" s="10">
        <f>Online_RAW!$N$2-Online_RAW!N1995</f>
        <v>755.16526373625948</v>
      </c>
      <c r="N1995" s="5">
        <f>Online_RAW!C1995*60</f>
        <v>120.10043478260881</v>
      </c>
      <c r="O1995" s="5">
        <f>MAX(0, Online_RAW!D1995*60)</f>
        <v>60.1513043478258</v>
      </c>
      <c r="P1995" s="5">
        <f>_xlfn.IFNA(VLOOKUP(A1995,Sampling!$D$7:$E$14,2,FALSE),0)</f>
        <v>0</v>
      </c>
      <c r="Q1995">
        <f>_xlfn.IFNA(VLOOKUP(A1995,Refill!$D$6:$G$8,2,FALSE),0)</f>
        <v>0</v>
      </c>
    </row>
    <row r="1996" spans="1:17" x14ac:dyDescent="0.25">
      <c r="A1996" s="5">
        <f>ROUND((Online_RAW!B1996-General!$B$10)*24,3)</f>
        <v>33.232999999999997</v>
      </c>
      <c r="B1996" s="5">
        <f>General!$B$12+Online_ANA!K1996/1000+Online_ANA!L1996/1000+Online_ANA!M1996/1000/General!$B$22-SUM($P$2:P1996)/1000/General!$B$24+SUM($Q$2:Q1996)/1000/General!$B$24</f>
        <v>1.7717713386714202</v>
      </c>
      <c r="C1996" s="5">
        <f>Online_RAW!K1996</f>
        <v>36.176153846153802</v>
      </c>
      <c r="D1996" s="5">
        <f>Online_RAW!J1996</f>
        <v>4.7960000000000003</v>
      </c>
      <c r="E1996" s="5">
        <f>(1-F1996/100-G1996/100)/(1-C1996/100-D1996/100-General!$B$17/100)</f>
        <v>0.74436212827717285</v>
      </c>
      <c r="F1996" s="5">
        <f>N1996*General!$B$14/(N1996+O1996)+O1996*100/(N1996+O1996)</f>
        <v>56.361947155720088</v>
      </c>
      <c r="G1996" s="5">
        <f>N1996*General!$B$15/(N1996+O1996)</f>
        <v>2.2039420628424199E-2</v>
      </c>
      <c r="H1996" s="5">
        <f>(N1996+O1996)*(1/General!$B$20)*((F1996/100)-E1996*(C1996/100))*1000/B1996</f>
        <v>1335.9756949576424</v>
      </c>
      <c r="I1996" s="5">
        <f>(N1996+O1996)*(1/General!$B$20)*((D1996/100)*E1996-(G1996/100))*1000/B1996</f>
        <v>161.03726236735986</v>
      </c>
      <c r="J1996" s="5">
        <f t="shared" si="31"/>
        <v>0.12053906592399917</v>
      </c>
      <c r="K1996" s="5">
        <f>MAX(Online_RAW!$L$2-Online_RAW!L1996,0)</f>
        <v>0</v>
      </c>
      <c r="L1996" s="5">
        <f>0.0039*(Online_RAW!M1996)</f>
        <v>157.46361428571424</v>
      </c>
      <c r="M1996" s="10">
        <f>Online_RAW!$N$2-Online_RAW!N1996</f>
        <v>756.79541958041955</v>
      </c>
      <c r="N1996" s="5">
        <f>Online_RAW!C1996*60</f>
        <v>99.316090909090804</v>
      </c>
      <c r="O1996" s="5">
        <f>MAX(0, Online_RAW!D1996*60)</f>
        <v>80.935636363636206</v>
      </c>
      <c r="P1996" s="5">
        <f>_xlfn.IFNA(VLOOKUP(A1996,Sampling!$D$7:$E$14,2,FALSE),0)</f>
        <v>0</v>
      </c>
      <c r="Q1996">
        <f>_xlfn.IFNA(VLOOKUP(A1996,Refill!$D$6:$G$8,2,FALSE),0)</f>
        <v>0</v>
      </c>
    </row>
    <row r="1997" spans="1:17" x14ac:dyDescent="0.25">
      <c r="A1997" s="5">
        <f>ROUND((Online_RAW!B1997-General!$B$10)*24,3)</f>
        <v>33.25</v>
      </c>
      <c r="B1997" s="5">
        <f>General!$B$12+Online_ANA!K1997/1000+Online_ANA!L1997/1000+Online_ANA!M1997/1000/General!$B$22-SUM($P$2:P1997)/1000/General!$B$24+SUM($Q$2:Q1997)/1000/General!$B$24</f>
        <v>1.7734265401705964</v>
      </c>
      <c r="C1997" s="5">
        <f>Online_RAW!K1997</f>
        <v>44.225833333333298</v>
      </c>
      <c r="D1997" s="5">
        <f>Online_RAW!J1997</f>
        <v>4.8655555555555603</v>
      </c>
      <c r="E1997" s="5">
        <f>(1-F1997/100-G1997/100)/(1-C1997/100-D1997/100-General!$B$17/100)</f>
        <v>0.68599920151314731</v>
      </c>
      <c r="F1997" s="5">
        <f>N1997*General!$B$14/(N1997+O1997)+O1997*100/(N1997+O1997)</f>
        <v>65.356063067367458</v>
      </c>
      <c r="G1997" s="5">
        <f>N1997*General!$B$15/(N1997+O1997)</f>
        <v>1.7496937844763902E-2</v>
      </c>
      <c r="H1997" s="5">
        <f>(N1997+O1997)*(1/General!$B$20)*((F1997/100)-E1997*(C1997/100))*1000/B1997</f>
        <v>1587.2858299710012</v>
      </c>
      <c r="I1997" s="5">
        <f>(N1997+O1997)*(1/General!$B$20)*((D1997/100)*E1997-(G1997/100))*1000/B1997</f>
        <v>150.50379484003793</v>
      </c>
      <c r="J1997" s="5">
        <f t="shared" si="31"/>
        <v>9.481833202201996E-2</v>
      </c>
      <c r="K1997" s="5">
        <f>MAX(Online_RAW!$L$2-Online_RAW!L1997,0)</f>
        <v>0</v>
      </c>
      <c r="L1997" s="5">
        <f>0.0039*(Online_RAW!M1997)</f>
        <v>157.7277</v>
      </c>
      <c r="M1997" s="10">
        <f>Online_RAW!$N$2-Online_RAW!N1997</f>
        <v>758.31173578595008</v>
      </c>
      <c r="N1997" s="5">
        <f>Online_RAW!C1997*60</f>
        <v>78.814956521738992</v>
      </c>
      <c r="O1997" s="5">
        <f>MAX(0, Online_RAW!D1997*60)</f>
        <v>101.365043478261</v>
      </c>
      <c r="P1997" s="5">
        <f>_xlfn.IFNA(VLOOKUP(A1997,Sampling!$D$7:$E$14,2,FALSE),0)</f>
        <v>0</v>
      </c>
      <c r="Q1997">
        <f>_xlfn.IFNA(VLOOKUP(A1997,Refill!$D$6:$G$8,2,FALSE),0)</f>
        <v>0</v>
      </c>
    </row>
    <row r="1998" spans="1:17" x14ac:dyDescent="0.25">
      <c r="A1998" s="5">
        <f>ROUND((Online_RAW!B1998-General!$B$10)*24,3)</f>
        <v>33.267000000000003</v>
      </c>
      <c r="B1998" s="5">
        <f>General!$B$12+Online_ANA!K1998/1000+Online_ANA!L1998/1000+Online_ANA!M1998/1000/General!$B$22-SUM($P$2:P1998)/1000/General!$B$24+SUM($Q$2:Q1998)/1000/General!$B$24</f>
        <v>1.7751593817741096</v>
      </c>
      <c r="C1998" s="5">
        <f>Online_RAW!K1998</f>
        <v>52.31</v>
      </c>
      <c r="D1998" s="5">
        <f>Online_RAW!J1998</f>
        <v>5.38</v>
      </c>
      <c r="E1998" s="5">
        <f>(1-F1998/100-G1998/100)/(1-C1998/100-D1998/100-General!$B$17/100)</f>
        <v>0.61336686457639089</v>
      </c>
      <c r="F1998" s="5">
        <f>N1998*General!$B$14/(N1998+O1998)+O1998*100/(N1998+O1998)</f>
        <v>74.30086772413317</v>
      </c>
      <c r="G1998" s="5">
        <f>N1998*General!$B$15/(N1998+O1998)</f>
        <v>1.2979359735286277E-2</v>
      </c>
      <c r="H1998" s="5">
        <f>(N1998+O1998)*(1/General!$B$20)*((F1998/100)-E1998*(C1998/100))*1000/B1998</f>
        <v>1913.8580313115531</v>
      </c>
      <c r="I1998" s="5">
        <f>(N1998+O1998)*(1/General!$B$20)*((D1998/100)*E1998-(G1998/100))*1000/B1998</f>
        <v>149.01407859415124</v>
      </c>
      <c r="J1998" s="5">
        <f t="shared" si="31"/>
        <v>7.7860570719570546E-2</v>
      </c>
      <c r="K1998" s="5">
        <f>MAX(Online_RAW!$L$2-Online_RAW!L1998,0)</f>
        <v>0</v>
      </c>
      <c r="L1998" s="5">
        <f>0.0039*(Online_RAW!M1998)</f>
        <v>158.02539999999985</v>
      </c>
      <c r="M1998" s="10">
        <f>Online_RAW!$N$2-Online_RAW!N1998</f>
        <v>759.8760401337795</v>
      </c>
      <c r="N1998" s="5">
        <f>Online_RAW!C1998*60</f>
        <v>58.531043478260884</v>
      </c>
      <c r="O1998" s="5">
        <f>MAX(0, Online_RAW!D1998*60)</f>
        <v>121.85086956521759</v>
      </c>
      <c r="P1998" s="5">
        <f>_xlfn.IFNA(VLOOKUP(A1998,Sampling!$D$7:$E$14,2,FALSE),0)</f>
        <v>0</v>
      </c>
      <c r="Q1998">
        <f>_xlfn.IFNA(VLOOKUP(A1998,Refill!$D$6:$G$8,2,FALSE),0)</f>
        <v>0</v>
      </c>
    </row>
    <row r="1999" spans="1:17" x14ac:dyDescent="0.25">
      <c r="A1999" s="5">
        <f>ROUND((Online_RAW!B1999-General!$B$10)*24,3)</f>
        <v>33.283000000000001</v>
      </c>
      <c r="B1999" s="5">
        <f>General!$B$12+Online_ANA!K1999/1000+Online_ANA!L1999/1000+Online_ANA!M1999/1000/General!$B$22-SUM($P$2:P1999)/1000/General!$B$24+SUM($Q$2:Q1999)/1000/General!$B$24</f>
        <v>1.7770308122438443</v>
      </c>
      <c r="C1999" s="5">
        <f>Online_RAW!K1999</f>
        <v>59.314545454545502</v>
      </c>
      <c r="D1999" s="5">
        <f>Online_RAW!J1999</f>
        <v>6.1</v>
      </c>
      <c r="E1999" s="5">
        <f>(1-F1999/100-G1999/100)/(1-C1999/100-D1999/100-General!$B$17/100)</f>
        <v>0.49853367130913601</v>
      </c>
      <c r="F1999" s="5">
        <f>N1999*General!$B$14/(N1999+O1999)+O1999*100/(N1999+O1999)</f>
        <v>82.965094568668803</v>
      </c>
      <c r="G1999" s="5">
        <f>N1999*General!$B$15/(N1999+O1999)</f>
        <v>8.6034875915814123E-3</v>
      </c>
      <c r="H1999" s="5">
        <f>(N1999+O1999)*(1/General!$B$20)*((F1999/100)-E1999*(C1999/100))*1000/B1999</f>
        <v>2413.6767863004175</v>
      </c>
      <c r="I1999" s="5">
        <f>(N1999+O1999)*(1/General!$B$20)*((D1999/100)*E1999-(G1999/100))*1000/B1999</f>
        <v>137.08000141494878</v>
      </c>
      <c r="J1999" s="5">
        <f t="shared" si="31"/>
        <v>5.6793023072927364E-2</v>
      </c>
      <c r="K1999" s="5">
        <f>MAX(Online_RAW!$L$2-Online_RAW!L1999,0)</f>
        <v>0</v>
      </c>
      <c r="L1999" s="5">
        <f>0.0039*(Online_RAW!M1999)</f>
        <v>158.52642</v>
      </c>
      <c r="M1999" s="10">
        <f>Online_RAW!$N$2-Online_RAW!N1999</f>
        <v>761.36978754579013</v>
      </c>
      <c r="N1999" s="5">
        <f>Online_RAW!C1999*60</f>
        <v>38.726571428571418</v>
      </c>
      <c r="O1999" s="5">
        <f>MAX(0, Online_RAW!D1999*60)</f>
        <v>141.32399999999998</v>
      </c>
      <c r="P1999" s="5">
        <f>_xlfn.IFNA(VLOOKUP(A1999,Sampling!$D$7:$E$14,2,FALSE),0)</f>
        <v>0</v>
      </c>
      <c r="Q1999">
        <f>_xlfn.IFNA(VLOOKUP(A1999,Refill!$D$6:$G$8,2,FALSE),0)</f>
        <v>0</v>
      </c>
    </row>
    <row r="2000" spans="1:17" x14ac:dyDescent="0.25">
      <c r="A2000" s="5">
        <f>ROUND((Online_RAW!B2000-General!$B$10)*24,3)</f>
        <v>33.299999999999997</v>
      </c>
      <c r="B2000" s="5">
        <f>General!$B$12+Online_ANA!K2000/1000+Online_ANA!L2000/1000+Online_ANA!M2000/1000/General!$B$22-SUM($P$2:P2000)/1000/General!$B$24+SUM($Q$2:Q2000)/1000/General!$B$24</f>
        <v>1.7787219932021101</v>
      </c>
      <c r="C2000" s="5">
        <f>Online_RAW!K2000</f>
        <v>66.88</v>
      </c>
      <c r="D2000" s="5">
        <f>Online_RAW!J2000</f>
        <v>6.7715384615384604</v>
      </c>
      <c r="E2000" s="5">
        <f>(1-F2000/100-G2000/100)/(1-C2000/100-D2000/100-General!$B$17/100)</f>
        <v>0.32529807151415863</v>
      </c>
      <c r="F2000" s="5">
        <f>N2000*General!$B$14/(N2000+O2000)+O2000*100/(N2000+O2000)</f>
        <v>91.565390343557908</v>
      </c>
      <c r="G2000" s="5">
        <f>N2000*General!$B$15/(N2000+O2000)</f>
        <v>4.2599038668899485E-3</v>
      </c>
      <c r="H2000" s="5">
        <f>(N2000+O2000)*(1/General!$B$20)*((F2000/100)-E2000*(C2000/100))*1000/B2000</f>
        <v>3155.9934987497986</v>
      </c>
      <c r="I2000" s="5">
        <f>(N2000+O2000)*(1/General!$B$20)*((D2000/100)*E2000-(G2000/100))*1000/B2000</f>
        <v>99.391672624577865</v>
      </c>
      <c r="J2000" s="5">
        <f t="shared" si="31"/>
        <v>3.1492990294165829E-2</v>
      </c>
      <c r="K2000" s="5">
        <f>MAX(Online_RAW!$L$2-Online_RAW!L2000,0)</f>
        <v>0</v>
      </c>
      <c r="L2000" s="5">
        <f>0.0039*(Online_RAW!M2000)</f>
        <v>158.80994999999999</v>
      </c>
      <c r="M2000" s="10">
        <f>Online_RAW!$N$2-Online_RAW!N2000</f>
        <v>762.90412709029988</v>
      </c>
      <c r="N2000" s="5">
        <f>Online_RAW!C2000*60</f>
        <v>19.195043478260878</v>
      </c>
      <c r="O2000" s="5">
        <f>MAX(0, Online_RAW!D2000*60)</f>
        <v>161.04417391304338</v>
      </c>
      <c r="P2000" s="5">
        <f>_xlfn.IFNA(VLOOKUP(A2000,Sampling!$D$7:$E$14,2,FALSE),0)</f>
        <v>0</v>
      </c>
      <c r="Q2000">
        <f>_xlfn.IFNA(VLOOKUP(A2000,Refill!$D$6:$G$8,2,FALSE),0)</f>
        <v>0</v>
      </c>
    </row>
    <row r="2001" spans="1:17" x14ac:dyDescent="0.25">
      <c r="A2001" s="5">
        <f>ROUND((Online_RAW!B2001-General!$B$10)*24,3)</f>
        <v>33.317</v>
      </c>
      <c r="B2001" s="5">
        <f>General!$B$12+Online_ANA!K2001/1000+Online_ANA!L2001/1000+Online_ANA!M2001/1000/General!$B$22-SUM($P$2:P2001)/1000/General!$B$24+SUM($Q$2:Q2001)/1000/General!$B$24</f>
        <v>1.7804424774403305</v>
      </c>
      <c r="C2001" s="5">
        <f>Online_RAW!K2001</f>
        <v>74.6875</v>
      </c>
      <c r="D2001" s="5">
        <f>Online_RAW!J2001</f>
        <v>7.3227272727272696</v>
      </c>
      <c r="E2001" s="5">
        <f>(1-F2001/100-G2001/100)/(1-C2001/100-D2001/100-General!$B$17/100)</f>
        <v>6.9209505773769109E-2</v>
      </c>
      <c r="F2001" s="5">
        <f>N2001*General!$B$14/(N2001+O2001)+O2001*100/(N2001+O2001)</f>
        <v>98.784269135843573</v>
      </c>
      <c r="G2001" s="5">
        <f>N2001*General!$B$15/(N2001+O2001)</f>
        <v>6.1400548694769163E-4</v>
      </c>
      <c r="H2001" s="5">
        <f>(N2001+O2001)*(1/General!$B$20)*((F2001/100)-E2001*(C2001/100))*1000/B2001</f>
        <v>4227.898286906945</v>
      </c>
      <c r="I2001" s="5">
        <f>(N2001+O2001)*(1/General!$B$20)*((D2001/100)*E2001-(G2001/100))*1000/B2001</f>
        <v>22.860744141555823</v>
      </c>
      <c r="J2001" s="5">
        <f t="shared" si="31"/>
        <v>5.4071178136786109E-3</v>
      </c>
      <c r="K2001" s="5">
        <f>MAX(Online_RAW!$L$2-Online_RAW!L2001,0)</f>
        <v>0</v>
      </c>
      <c r="L2001" s="5">
        <f>0.0039*(Online_RAW!M2001)</f>
        <v>159.1360875</v>
      </c>
      <c r="M2001" s="10">
        <f>Online_RAW!$N$2-Online_RAW!N2001</f>
        <v>764.42396503496002</v>
      </c>
      <c r="N2001" s="5">
        <f>Online_RAW!C2001*60</f>
        <v>2.766545454545454</v>
      </c>
      <c r="O2001" s="5">
        <f>MAX(0, Online_RAW!D2001*60)</f>
        <v>177.46281818181839</v>
      </c>
      <c r="P2001" s="5">
        <f>_xlfn.IFNA(VLOOKUP(A2001,Sampling!$D$7:$E$14,2,FALSE),0)</f>
        <v>0</v>
      </c>
      <c r="Q2001">
        <f>_xlfn.IFNA(VLOOKUP(A2001,Refill!$D$6:$G$8,2,FALSE),0)</f>
        <v>0</v>
      </c>
    </row>
    <row r="2002" spans="1:17" x14ac:dyDescent="0.25">
      <c r="A2002" s="5">
        <f>ROUND((Online_RAW!B2002-General!$B$10)*24,3)</f>
        <v>33.332999999999998</v>
      </c>
      <c r="B2002" s="5">
        <f>General!$B$12+Online_ANA!K2002/1000+Online_ANA!L2002/1000+Online_ANA!M2002/1000/General!$B$22-SUM($P$2:P2002)/1000/General!$B$24+SUM($Q$2:Q2002)/1000/General!$B$24</f>
        <v>1.7818101171400824</v>
      </c>
      <c r="C2002" s="5">
        <f>Online_RAW!K2002</f>
        <v>81.8728571428571</v>
      </c>
      <c r="D2002" s="5">
        <f>Online_RAW!J2002</f>
        <v>7.8676923076923098</v>
      </c>
      <c r="E2002" s="5">
        <f>(1-F2002/100-G2002/100)/(1-C2002/100-D2002/100-General!$B$17/100)</f>
        <v>2.7655193621827531E-3</v>
      </c>
      <c r="F2002" s="5">
        <f>N2002*General!$B$14/(N2002+O2002)+O2002*100/(N2002+O2002)</f>
        <v>99.97281017758138</v>
      </c>
      <c r="G2002" s="5">
        <f>N2002*General!$B$15/(N2002+O2002)</f>
        <v>1.3732233544761335E-5</v>
      </c>
      <c r="H2002" s="5">
        <f>(N2002+O2002)*(1/General!$B$20)*((F2002/100)-E2002*(C2002/100))*1000/B2002</f>
        <v>4503.9092613756793</v>
      </c>
      <c r="I2002" s="5">
        <f>(N2002+O2002)*(1/General!$B$20)*((D2002/100)*E2002-(G2002/100))*1000/B2002</f>
        <v>0.98184365479391367</v>
      </c>
      <c r="J2002" s="5">
        <f t="shared" si="31"/>
        <v>2.1799809849943963E-4</v>
      </c>
      <c r="K2002" s="5">
        <f>MAX(Online_RAW!$L$2-Online_RAW!L2002,0)</f>
        <v>0</v>
      </c>
      <c r="L2002" s="5">
        <f>0.0039*(Online_RAW!M2002)</f>
        <v>159.1360875</v>
      </c>
      <c r="M2002" s="10">
        <f>Online_RAW!$N$2-Online_RAW!N2002</f>
        <v>765.91469230768962</v>
      </c>
      <c r="N2002" s="5">
        <f>Online_RAW!C2002*60</f>
        <v>6.1909090909090796E-2</v>
      </c>
      <c r="O2002" s="5">
        <f>MAX(0, Online_RAW!D2002*60)</f>
        <v>180.27027272727241</v>
      </c>
      <c r="P2002" s="5">
        <f>_xlfn.IFNA(VLOOKUP(A2002,Sampling!$D$7:$E$14,2,FALSE),0)</f>
        <v>0</v>
      </c>
      <c r="Q2002">
        <f>_xlfn.IFNA(VLOOKUP(A2002,Refill!$D$6:$G$8,2,FALSE),0)</f>
        <v>0</v>
      </c>
    </row>
    <row r="2003" spans="1:17" x14ac:dyDescent="0.25">
      <c r="A2003" s="5">
        <f>ROUND((Online_RAW!B2003-General!$B$10)*24,3)</f>
        <v>33.35</v>
      </c>
      <c r="B2003" s="5">
        <f>General!$B$12+Online_ANA!K2003/1000+Online_ANA!L2003/1000+Online_ANA!M2003/1000/General!$B$22-SUM($P$2:P2003)/1000/General!$B$24+SUM($Q$2:Q2003)/1000/General!$B$24</f>
        <v>1.7838234811582108</v>
      </c>
      <c r="C2003" s="5">
        <f>Online_RAW!K2003</f>
        <v>85.5638461538461</v>
      </c>
      <c r="D2003" s="5">
        <f>Online_RAW!J2003</f>
        <v>8.2815384615384602</v>
      </c>
      <c r="E2003" s="5">
        <f>(1-F2003/100-G2003/100)/(1-C2003/100-D2003/100-General!$B$17/100)</f>
        <v>1.9605945249102498E-3</v>
      </c>
      <c r="F2003" s="5">
        <f>N2003*General!$B$14/(N2003+O2003)+O2003*100/(N2003+O2003)</f>
        <v>99.988775960236481</v>
      </c>
      <c r="G2003" s="5">
        <f>N2003*General!$B$15/(N2003+O2003)</f>
        <v>5.6687069512717425E-6</v>
      </c>
      <c r="H2003" s="5">
        <f>(N2003+O2003)*(1/General!$B$20)*((F2003/100)-E2003*(C2003/100))*1000/B2003</f>
        <v>4492.2811053611549</v>
      </c>
      <c r="I2003" s="5">
        <f>(N2003+O2003)*(1/General!$B$20)*((D2003/100)*E2003-(G2003/100))*1000/B2003</f>
        <v>0.73045266695824407</v>
      </c>
      <c r="J2003" s="5">
        <f t="shared" si="31"/>
        <v>1.6260172723530392E-4</v>
      </c>
      <c r="K2003" s="5">
        <f>MAX(Online_RAW!$L$2-Online_RAW!L2003,0)</f>
        <v>0</v>
      </c>
      <c r="L2003" s="5">
        <f>0.0039*(Online_RAW!M2003)</f>
        <v>159.71572499999999</v>
      </c>
      <c r="M2003" s="10">
        <f>Online_RAW!$N$2-Online_RAW!N2003</f>
        <v>767.47745421244963</v>
      </c>
      <c r="N2003" s="5">
        <f>Online_RAW!C2003*60</f>
        <v>2.5499999999999998E-2</v>
      </c>
      <c r="O2003" s="5">
        <f>MAX(0, Online_RAW!D2003*60)</f>
        <v>179.90971428571441</v>
      </c>
      <c r="P2003" s="5">
        <f>_xlfn.IFNA(VLOOKUP(A2003,Sampling!$D$7:$E$14,2,FALSE),0)</f>
        <v>0</v>
      </c>
      <c r="Q2003">
        <f>_xlfn.IFNA(VLOOKUP(A2003,Refill!$D$6:$G$8,2,FALSE),0)</f>
        <v>0</v>
      </c>
    </row>
    <row r="2004" spans="1:17" x14ac:dyDescent="0.25">
      <c r="A2004" s="5">
        <f>ROUND((Online_RAW!B2004-General!$B$10)*24,3)</f>
        <v>33.366999999999997</v>
      </c>
      <c r="B2004" s="5">
        <f>General!$B$12+Online_ANA!K2004/1000+Online_ANA!L2004/1000+Online_ANA!M2004/1000/General!$B$22-SUM($P$2:P2004)/1000/General!$B$24+SUM($Q$2:Q2004)/1000/General!$B$24</f>
        <v>1.7855250724801279</v>
      </c>
      <c r="C2004" s="5">
        <f>Online_RAW!K2004</f>
        <v>86.225454545454596</v>
      </c>
      <c r="D2004" s="5">
        <f>Online_RAW!J2004</f>
        <v>8.6127272727272697</v>
      </c>
      <c r="E2004" s="5">
        <f>(1-F2004/100-G2004/100)/(1-C2004/100-D2004/100-General!$B$17/100)</f>
        <v>4.6110253268494576E-3</v>
      </c>
      <c r="F2004" s="5">
        <f>N2004*General!$B$14/(N2004+O2004)+O2004*100/(N2004+O2004)</f>
        <v>99.978182862064017</v>
      </c>
      <c r="G2004" s="5">
        <f>N2004*General!$B$15/(N2004+O2004)</f>
        <v>1.1018756533325218E-5</v>
      </c>
      <c r="H2004" s="5">
        <f>(N2004+O2004)*(1/General!$B$20)*((F2004/100)-E2004*(C2004/100))*1000/B2004</f>
        <v>4477.0692944071916</v>
      </c>
      <c r="I2004" s="5">
        <f>(N2004+O2004)*(1/General!$B$20)*((D2004/100)*E2004-(G2004/100))*1000/B2004</f>
        <v>1.7849941101286244</v>
      </c>
      <c r="J2004" s="5">
        <f t="shared" si="31"/>
        <v>3.9869700305029016E-4</v>
      </c>
      <c r="K2004" s="5">
        <f>MAX(Online_RAW!$L$2-Online_RAW!L2004,0)</f>
        <v>0</v>
      </c>
      <c r="L2004" s="5">
        <f>0.0039*(Online_RAW!M2004)</f>
        <v>160.00919999999999</v>
      </c>
      <c r="M2004" s="10">
        <f>Online_RAW!$N$2-Online_RAW!N2004</f>
        <v>769.01230100333942</v>
      </c>
      <c r="N2004" s="5">
        <f>Online_RAW!C2004*60</f>
        <v>4.9565217391304338E-2</v>
      </c>
      <c r="O2004" s="5">
        <f>MAX(0, Online_RAW!D2004*60)</f>
        <v>179.8807826086956</v>
      </c>
      <c r="P2004" s="5">
        <f>_xlfn.IFNA(VLOOKUP(A2004,Sampling!$D$7:$E$14,2,FALSE),0)</f>
        <v>0</v>
      </c>
      <c r="Q2004">
        <f>_xlfn.IFNA(VLOOKUP(A2004,Refill!$D$6:$G$8,2,FALSE),0)</f>
        <v>0</v>
      </c>
    </row>
    <row r="2005" spans="1:17" x14ac:dyDescent="0.25">
      <c r="A2005" s="5">
        <f>ROUND((Online_RAW!B2005-General!$B$10)*24,3)</f>
        <v>33.383000000000003</v>
      </c>
      <c r="B2005" s="5">
        <f>General!$B$12+Online_ANA!K2005/1000+Online_ANA!L2005/1000+Online_ANA!M2005/1000/General!$B$22-SUM($P$2:P2005)/1000/General!$B$24+SUM($Q$2:Q2005)/1000/General!$B$24</f>
        <v>1.7872571988227335</v>
      </c>
      <c r="C2005" s="5">
        <f>Online_RAW!K2005</f>
        <v>86.213999999999999</v>
      </c>
      <c r="D2005" s="5">
        <f>Online_RAW!J2005</f>
        <v>8.7799999999999994</v>
      </c>
      <c r="E2005" s="5">
        <f>(1-F2005/100-G2005/100)/(1-C2005/100-D2005/100-General!$B$17/100)</f>
        <v>-9.7878561188049426E-3</v>
      </c>
      <c r="F2005" s="5">
        <f>N2005*General!$B$14/(N2005+O2005)+O2005*100/(N2005+O2005)</f>
        <v>100.04478549661701</v>
      </c>
      <c r="G2005" s="5">
        <f>N2005*General!$B$15/(N2005+O2005)</f>
        <v>-2.2618937685360987E-5</v>
      </c>
      <c r="H2005" s="5">
        <f>(N2005+O2005)*(1/General!$B$20)*((F2005/100)-E2005*(C2005/100))*1000/B2005</f>
        <v>4530.0768279554395</v>
      </c>
      <c r="I2005" s="5">
        <f>(N2005+O2005)*(1/General!$B$20)*((D2005/100)*E2005-(G2005/100))*1000/B2005</f>
        <v>-3.8577234257355579</v>
      </c>
      <c r="J2005" s="5">
        <f t="shared" si="31"/>
        <v>-8.5158013257728021E-4</v>
      </c>
      <c r="K2005" s="5">
        <f>MAX(Online_RAW!$L$2-Online_RAW!L2005,0)</f>
        <v>0</v>
      </c>
      <c r="L2005" s="5">
        <f>0.0039*(Online_RAW!M2005)</f>
        <v>160.31015000000014</v>
      </c>
      <c r="M2005" s="10">
        <f>Online_RAW!$N$2-Online_RAW!N2005</f>
        <v>770.5722832167794</v>
      </c>
      <c r="N2005" s="5">
        <f>Online_RAW!C2005*60</f>
        <v>-0.10171428571428599</v>
      </c>
      <c r="O2005" s="5">
        <f>MAX(0, Online_RAW!D2005*60)</f>
        <v>179.976272727273</v>
      </c>
      <c r="P2005" s="5">
        <f>_xlfn.IFNA(VLOOKUP(A2005,Sampling!$D$7:$E$14,2,FALSE),0)</f>
        <v>0</v>
      </c>
      <c r="Q2005">
        <f>_xlfn.IFNA(VLOOKUP(A2005,Refill!$D$6:$G$8,2,FALSE),0)</f>
        <v>0</v>
      </c>
    </row>
    <row r="2006" spans="1:17" x14ac:dyDescent="0.25">
      <c r="A2006" s="5">
        <f>ROUND((Online_RAW!B2006-General!$B$10)*24,3)</f>
        <v>33.4</v>
      </c>
      <c r="B2006" s="5">
        <f>General!$B$12+Online_ANA!K2006/1000+Online_ANA!L2006/1000+Online_ANA!M2006/1000/General!$B$22-SUM($P$2:P2006)/1000/General!$B$24+SUM($Q$2:Q2006)/1000/General!$B$24</f>
        <v>1.7890025727912569</v>
      </c>
      <c r="C2006" s="5">
        <f>Online_RAW!K2006</f>
        <v>86.165714285714301</v>
      </c>
      <c r="D2006" s="5">
        <f>Online_RAW!J2006</f>
        <v>8.9133333333333304</v>
      </c>
      <c r="E2006" s="5">
        <f>(1-F2006/100-G2006/100)/(1-C2006/100-D2006/100-General!$B$17/100)</f>
        <v>4.3437101701320992E-4</v>
      </c>
      <c r="F2006" s="5">
        <f>N2006*General!$B$14/(N2006+O2006)+O2006*100/(N2006+O2006)</f>
        <v>99.998049444778459</v>
      </c>
      <c r="G2006" s="5">
        <f>N2006*General!$B$15/(N2006+O2006)</f>
        <v>9.8512889977037711E-7</v>
      </c>
      <c r="H2006" s="5">
        <f>(N2006+O2006)*(1/General!$B$20)*((F2006/100)-E2006*(C2006/100))*1000/B2006</f>
        <v>4488.878830339223</v>
      </c>
      <c r="I2006" s="5">
        <f>(N2006+O2006)*(1/General!$B$20)*((D2006/100)*E2006-(G2006/100))*1000/B2006</f>
        <v>0.17381986361808427</v>
      </c>
      <c r="J2006" s="5">
        <f t="shared" si="31"/>
        <v>3.8722333613302002E-5</v>
      </c>
      <c r="K2006" s="5">
        <f>MAX(Online_RAW!$L$2-Online_RAW!L2006,0)</f>
        <v>0</v>
      </c>
      <c r="L2006" s="5">
        <f>0.0039*(Online_RAW!M2006)</f>
        <v>160.60824</v>
      </c>
      <c r="M2006" s="10">
        <f>Online_RAW!$N$2-Online_RAW!N2006</f>
        <v>772.14982274246995</v>
      </c>
      <c r="N2006" s="5">
        <f>Online_RAW!C2006*60</f>
        <v>4.4347826086956546E-3</v>
      </c>
      <c r="O2006" s="5">
        <f>MAX(0, Online_RAW!D2006*60)</f>
        <v>180.06469565217421</v>
      </c>
      <c r="P2006" s="5">
        <f>_xlfn.IFNA(VLOOKUP(A2006,Sampling!$D$7:$E$14,2,FALSE),0)</f>
        <v>0</v>
      </c>
      <c r="Q2006">
        <f>_xlfn.IFNA(VLOOKUP(A2006,Refill!$D$6:$G$8,2,FALSE),0)</f>
        <v>0</v>
      </c>
    </row>
    <row r="2007" spans="1:17" x14ac:dyDescent="0.25">
      <c r="A2007" s="5">
        <f>ROUND((Online_RAW!B2007-General!$B$10)*24,3)</f>
        <v>33.417000000000002</v>
      </c>
      <c r="B2007" s="5">
        <f>General!$B$12+Online_ANA!K2007/1000+Online_ANA!L2007/1000+Online_ANA!M2007/1000/General!$B$22-SUM($P$2:P2007)/1000/General!$B$24+SUM($Q$2:Q2007)/1000/General!$B$24</f>
        <v>1.7907684000737798</v>
      </c>
      <c r="C2007" s="5">
        <f>Online_RAW!K2007</f>
        <v>86.038181818181798</v>
      </c>
      <c r="D2007" s="5">
        <f>Online_RAW!J2007</f>
        <v>9.0507692307692302</v>
      </c>
      <c r="E2007" s="5">
        <f>(1-F2007/100-G2007/100)/(1-C2007/100-D2007/100-General!$B$17/100)</f>
        <v>-8.8323720364879826E-3</v>
      </c>
      <c r="F2007" s="5">
        <f>N2007*General!$B$14/(N2007+O2007)+O2007*100/(N2007+O2007)</f>
        <v>100.03957449910696</v>
      </c>
      <c r="G2007" s="5">
        <f>N2007*General!$B$15/(N2007+O2007)</f>
        <v>-1.9987120761090167E-5</v>
      </c>
      <c r="H2007" s="5">
        <f>(N2007+O2007)*(1/General!$B$20)*((F2007/100)-E2007*(C2007/100))*1000/B2007</f>
        <v>4509.5560793864306</v>
      </c>
      <c r="I2007" s="5">
        <f>(N2007+O2007)*(1/General!$B$20)*((D2007/100)*E2007-(G2007/100))*1000/B2007</f>
        <v>-3.5754415221163689</v>
      </c>
      <c r="J2007" s="5">
        <f t="shared" si="31"/>
        <v>-7.9285886663213261E-4</v>
      </c>
      <c r="K2007" s="5">
        <f>MAX(Online_RAW!$L$2-Online_RAW!L2007,0)</f>
        <v>0</v>
      </c>
      <c r="L2007" s="5">
        <f>0.0039*(Online_RAW!M2007)</f>
        <v>160.91985</v>
      </c>
      <c r="M2007" s="10">
        <f>Online_RAW!$N$2-Online_RAW!N2007</f>
        <v>773.73491958041996</v>
      </c>
      <c r="N2007" s="5">
        <f>Online_RAW!C2007*60</f>
        <v>-8.9727272727273003E-2</v>
      </c>
      <c r="O2007" s="5">
        <f>MAX(0, Online_RAW!D2007*60)</f>
        <v>179.6599090909092</v>
      </c>
      <c r="P2007" s="5">
        <f>_xlfn.IFNA(VLOOKUP(A2007,Sampling!$D$7:$E$14,2,FALSE),0)</f>
        <v>0</v>
      </c>
      <c r="Q2007">
        <f>_xlfn.IFNA(VLOOKUP(A2007,Refill!$D$6:$G$8,2,FALSE),0)</f>
        <v>0</v>
      </c>
    </row>
    <row r="2008" spans="1:17" x14ac:dyDescent="0.25">
      <c r="A2008" s="5">
        <f>ROUND((Online_RAW!B2008-General!$B$10)*24,3)</f>
        <v>33.433</v>
      </c>
      <c r="B2008" s="5">
        <f>General!$B$12+Online_ANA!K2008/1000+Online_ANA!L2008/1000+Online_ANA!M2008/1000/General!$B$22-SUM($P$2:P2008)/1000/General!$B$24+SUM($Q$2:Q2008)/1000/General!$B$24</f>
        <v>1.7923801412330733</v>
      </c>
      <c r="C2008" s="5">
        <f>Online_RAW!K2008</f>
        <v>86.131538461538497</v>
      </c>
      <c r="D2008" s="5">
        <f>Online_RAW!J2008</f>
        <v>9.0269999999999992</v>
      </c>
      <c r="E2008" s="5">
        <f>(1-F2008/100-G2008/100)/(1-C2008/100-D2008/100-General!$B$17/100)</f>
        <v>2.3179908404558084E-2</v>
      </c>
      <c r="F2008" s="5">
        <f>N2008*General!$B$14/(N2008+O2008)+O2008*100/(N2008+O2008)</f>
        <v>99.897753493404139</v>
      </c>
      <c r="G2008" s="5">
        <f>N2008*General!$B$15/(N2008+O2008)</f>
        <v>5.1639649795896125E-5</v>
      </c>
      <c r="H2008" s="5">
        <f>(N2008+O2008)*(1/General!$B$20)*((F2008/100)-E2008*(C2008/100))*1000/B2008</f>
        <v>4386.1505540282315</v>
      </c>
      <c r="I2008" s="5">
        <f>(N2008+O2008)*(1/General!$B$20)*((D2008/100)*E2008-(G2008/100))*1000/B2008</f>
        <v>9.3722387055256551</v>
      </c>
      <c r="J2008" s="5">
        <f t="shared" si="31"/>
        <v>2.1367799828298666E-3</v>
      </c>
      <c r="K2008" s="5">
        <f>MAX(Online_RAW!$L$2-Online_RAW!L2008,0)</f>
        <v>0</v>
      </c>
      <c r="L2008" s="5">
        <f>0.0039*(Online_RAW!M2008)</f>
        <v>161.06219999999999</v>
      </c>
      <c r="M2008" s="10">
        <f>Online_RAW!$N$2-Online_RAW!N2008</f>
        <v>775.33655594404991</v>
      </c>
      <c r="N2008" s="5">
        <f>Online_RAW!C2008*60</f>
        <v>0.23236363636363619</v>
      </c>
      <c r="O2008" s="5">
        <f>MAX(0, Online_RAW!D2008*60)</f>
        <v>179.7561818181816</v>
      </c>
      <c r="P2008" s="5">
        <f>_xlfn.IFNA(VLOOKUP(A2008,Sampling!$D$7:$E$14,2,FALSE),0)</f>
        <v>0</v>
      </c>
      <c r="Q2008">
        <f>_xlfn.IFNA(VLOOKUP(A2008,Refill!$D$6:$G$8,2,FALSE),0)</f>
        <v>0</v>
      </c>
    </row>
    <row r="2009" spans="1:17" x14ac:dyDescent="0.25">
      <c r="A2009" s="5">
        <f>ROUND((Online_RAW!B2009-General!$B$10)*24,3)</f>
        <v>33.450000000000003</v>
      </c>
      <c r="B2009" s="5">
        <f>General!$B$12+Online_ANA!K2009/1000+Online_ANA!L2009/1000+Online_ANA!M2009/1000/General!$B$22-SUM($P$2:P2009)/1000/General!$B$24+SUM($Q$2:Q2009)/1000/General!$B$24</f>
        <v>1.7938046874819353</v>
      </c>
      <c r="C2009" s="5">
        <f>Online_RAW!K2009</f>
        <v>86.405000000000001</v>
      </c>
      <c r="D2009" s="5">
        <f>Online_RAW!J2009</f>
        <v>8.8322222222222209</v>
      </c>
      <c r="E2009" s="5">
        <f>(1-F2009/100-G2009/100)/(1-C2009/100-D2009/100-General!$B$17/100)</f>
        <v>0.97654935824864342</v>
      </c>
      <c r="F2009" s="5">
        <f>N2009*General!$B$14/(N2009+O2009)+O2009*100/(N2009+O2009)</f>
        <v>95.769321106514397</v>
      </c>
      <c r="G2009" s="5">
        <f>N2009*General!$B$15/(N2009+O2009)</f>
        <v>2.136706511861416E-3</v>
      </c>
      <c r="H2009" s="5">
        <f>(N2009+O2009)*(1/General!$B$20)*((F2009/100)-E2009*(C2009/100))*1000/B2009</f>
        <v>509.48876820038532</v>
      </c>
      <c r="I2009" s="5">
        <f>(N2009+O2009)*(1/General!$B$20)*((D2009/100)*E2009-(G2009/100))*1000/B2009</f>
        <v>385.69641016498485</v>
      </c>
      <c r="J2009" s="5">
        <f t="shared" si="31"/>
        <v>0.75702632567807249</v>
      </c>
      <c r="K2009" s="5">
        <f>MAX(Online_RAW!$L$2-Online_RAW!L2009,0)</f>
        <v>0</v>
      </c>
      <c r="L2009" s="5">
        <f>0.0039*(Online_RAW!M2009)</f>
        <v>161.06219999999999</v>
      </c>
      <c r="M2009" s="10">
        <f>Online_RAW!$N$2-Online_RAW!N2009</f>
        <v>776.88931135530947</v>
      </c>
      <c r="N2009" s="5">
        <f>Online_RAW!C2009*60</f>
        <v>9.6065714285714403</v>
      </c>
      <c r="O2009" s="5">
        <f>MAX(0, Online_RAW!D2009*60)</f>
        <v>170.23228571428561</v>
      </c>
      <c r="P2009" s="5">
        <f>_xlfn.IFNA(VLOOKUP(A2009,Sampling!$D$7:$E$14,2,FALSE),0)</f>
        <v>0</v>
      </c>
      <c r="Q2009">
        <f>_xlfn.IFNA(VLOOKUP(A2009,Refill!$D$6:$G$8,2,FALSE),0)</f>
        <v>0</v>
      </c>
    </row>
    <row r="2010" spans="1:17" x14ac:dyDescent="0.25">
      <c r="A2010" s="5">
        <f>ROUND((Online_RAW!B2010-General!$B$10)*24,3)</f>
        <v>33.466999999999999</v>
      </c>
      <c r="B2010" s="5">
        <f>General!$B$12+Online_ANA!K2010/1000+Online_ANA!L2010/1000+Online_ANA!M2010/1000/General!$B$22-SUM($P$2:P2010)/1000/General!$B$24+SUM($Q$2:Q2010)/1000/General!$B$24</f>
        <v>1.7952294486269171</v>
      </c>
      <c r="C2010" s="5">
        <f>Online_RAW!K2010</f>
        <v>84.981666666666698</v>
      </c>
      <c r="D2010" s="5">
        <f>Online_RAW!J2010</f>
        <v>8.5292307692307698</v>
      </c>
      <c r="E2010" s="5">
        <f>(1-F2010/100-G2010/100)/(1-C2010/100-D2010/100-General!$B$17/100)</f>
        <v>1.8297479986960403</v>
      </c>
      <c r="F2010" s="5">
        <f>N2010*General!$B$14/(N2010+O2010)+O2010*100/(N2010+O2010)</f>
        <v>88.912695805468118</v>
      </c>
      <c r="G2010" s="5">
        <f>N2010*General!$B$15/(N2010+O2010)</f>
        <v>5.5996485830969098E-3</v>
      </c>
      <c r="H2010" s="5">
        <f>(N2010+O2010)*(1/General!$B$20)*((F2010/100)-E2010*(C2010/100))*1000/B2010</f>
        <v>-2977.5090972046505</v>
      </c>
      <c r="I2010" s="5">
        <f>(N2010+O2010)*(1/General!$B$20)*((D2010/100)*E2010-(G2010/100))*1000/B2010</f>
        <v>697.65280026457071</v>
      </c>
      <c r="J2010" s="5">
        <f t="shared" si="31"/>
        <v>-0.23430752937733831</v>
      </c>
      <c r="K2010" s="5">
        <f>MAX(Online_RAW!$L$2-Online_RAW!L2010,0)</f>
        <v>0</v>
      </c>
      <c r="L2010" s="5">
        <f>0.0039*(Online_RAW!M2010)</f>
        <v>161.06219999999999</v>
      </c>
      <c r="M2010" s="10">
        <f>Online_RAW!$N$2-Online_RAW!N2010</f>
        <v>778.44230100333971</v>
      </c>
      <c r="N2010" s="5">
        <f>Online_RAW!C2010*60</f>
        <v>25.190347826086981</v>
      </c>
      <c r="O2010" s="5">
        <f>MAX(0, Online_RAW!D2010*60)</f>
        <v>154.75200000000001</v>
      </c>
      <c r="P2010" s="5">
        <f>_xlfn.IFNA(VLOOKUP(A2010,Sampling!$D$7:$E$14,2,FALSE),0)</f>
        <v>0</v>
      </c>
      <c r="Q2010">
        <f>_xlfn.IFNA(VLOOKUP(A2010,Refill!$D$6:$G$8,2,FALSE),0)</f>
        <v>0</v>
      </c>
    </row>
    <row r="2011" spans="1:17" x14ac:dyDescent="0.25">
      <c r="A2011" s="5">
        <f>ROUND((Online_RAW!B2011-General!$B$10)*24,3)</f>
        <v>33.482999999999997</v>
      </c>
      <c r="B2011" s="5">
        <f>General!$B$12+Online_ANA!K2011/1000+Online_ANA!L2011/1000+Online_ANA!M2011/1000/General!$B$22-SUM($P$2:P2011)/1000/General!$B$24+SUM($Q$2:Q2011)/1000/General!$B$24</f>
        <v>1.7967634210640917</v>
      </c>
      <c r="C2011" s="5">
        <f>Online_RAW!K2011</f>
        <v>79.92</v>
      </c>
      <c r="D2011" s="5">
        <f>Online_RAW!J2011</f>
        <v>8.2727272727272698</v>
      </c>
      <c r="E2011" s="5">
        <f>(1-F2011/100-G2011/100)/(1-C2011/100-D2011/100-General!$B$17/100)</f>
        <v>0.98499137857763774</v>
      </c>
      <c r="F2011" s="5">
        <f>N2011*General!$B$14/(N2011+O2011)+O2011*100/(N2011+O2011)</f>
        <v>88.790474975500274</v>
      </c>
      <c r="G2011" s="5">
        <f>N2011*General!$B$15/(N2011+O2011)</f>
        <v>5.6613762749998615E-3</v>
      </c>
      <c r="H2011" s="5">
        <f>(N2011+O2011)*(1/General!$B$20)*((F2011/100)-E2011*(C2011/100))*1000/B2011</f>
        <v>449.95261025121857</v>
      </c>
      <c r="I2011" s="5">
        <f>(N2011+O2011)*(1/General!$B$20)*((D2011/100)*E2011-(G2011/100))*1000/B2011</f>
        <v>363.84646053391026</v>
      </c>
      <c r="J2011" s="5">
        <f t="shared" ref="J2011:J2074" si="32">I2011/H2011</f>
        <v>0.80863284764759269</v>
      </c>
      <c r="K2011" s="5">
        <f>MAX(Online_RAW!$L$2-Online_RAW!L2011,0)</f>
        <v>0</v>
      </c>
      <c r="L2011" s="5">
        <f>0.0039*(Online_RAW!M2011)</f>
        <v>161.16489999999985</v>
      </c>
      <c r="M2011" s="10">
        <f>Online_RAW!$N$2-Online_RAW!N2011</f>
        <v>780.00238795986024</v>
      </c>
      <c r="N2011" s="5">
        <f>Online_RAW!C2011*60</f>
        <v>25.46895652173912</v>
      </c>
      <c r="O2011" s="5">
        <f>MAX(0, Online_RAW!D2011*60)</f>
        <v>154.47991304347801</v>
      </c>
      <c r="P2011" s="5">
        <f>_xlfn.IFNA(VLOOKUP(A2011,Sampling!$D$7:$E$14,2,FALSE),0)</f>
        <v>0</v>
      </c>
      <c r="Q2011">
        <f>_xlfn.IFNA(VLOOKUP(A2011,Refill!$D$6:$G$8,2,FALSE),0)</f>
        <v>0</v>
      </c>
    </row>
    <row r="2012" spans="1:17" x14ac:dyDescent="0.25">
      <c r="A2012" s="5">
        <f>ROUND((Online_RAW!B2012-General!$B$10)*24,3)</f>
        <v>33.5</v>
      </c>
      <c r="B2012" s="5">
        <f>General!$B$12+Online_ANA!K2012/1000+Online_ANA!L2012/1000+Online_ANA!M2012/1000/General!$B$22-SUM($P$2:P2012)/1000/General!$B$24+SUM($Q$2:Q2012)/1000/General!$B$24</f>
        <v>1.7983938197032348</v>
      </c>
      <c r="C2012" s="5">
        <f>Online_RAW!K2012</f>
        <v>76.972499999999997</v>
      </c>
      <c r="D2012" s="5">
        <f>Online_RAW!J2012</f>
        <v>8.1142857142857103</v>
      </c>
      <c r="E2012" s="5">
        <f>(1-F2012/100-G2012/100)/(1-C2012/100-D2012/100-General!$B$17/100)</f>
        <v>0.77553290218819249</v>
      </c>
      <c r="F2012" s="5">
        <f>N2012*General!$B$14/(N2012+O2012)+O2012*100/(N2012+O2012)</f>
        <v>88.764204120801267</v>
      </c>
      <c r="G2012" s="5">
        <f>N2012*General!$B$15/(N2012+O2012)</f>
        <v>5.6746443834337114E-3</v>
      </c>
      <c r="H2012" s="5">
        <f>(N2012+O2012)*(1/General!$B$20)*((F2012/100)-E2012*(C2012/100))*1000/B2012</f>
        <v>1297.3634854247571</v>
      </c>
      <c r="I2012" s="5">
        <f>(N2012+O2012)*(1/General!$B$20)*((D2012/100)*E2012-(G2012/100))*1000/B2012</f>
        <v>280.59689509633262</v>
      </c>
      <c r="J2012" s="5">
        <f t="shared" si="32"/>
        <v>0.21628240523854819</v>
      </c>
      <c r="K2012" s="5">
        <f>MAX(Online_RAW!$L$2-Online_RAW!L2012,0)</f>
        <v>0</v>
      </c>
      <c r="L2012" s="5">
        <f>0.0039*(Online_RAW!M2012)</f>
        <v>161.39314285714269</v>
      </c>
      <c r="M2012" s="10">
        <f>Online_RAW!$N$2-Online_RAW!N2012</f>
        <v>781.53073776224028</v>
      </c>
      <c r="N2012" s="5">
        <f>Online_RAW!C2012*60</f>
        <v>25.521545454545461</v>
      </c>
      <c r="O2012" s="5">
        <f>MAX(0, Online_RAW!D2012*60)</f>
        <v>154.37727272727301</v>
      </c>
      <c r="P2012" s="5">
        <f>_xlfn.IFNA(VLOOKUP(A2012,Sampling!$D$7:$E$14,2,FALSE),0)</f>
        <v>0</v>
      </c>
      <c r="Q2012">
        <f>_xlfn.IFNA(VLOOKUP(A2012,Refill!$D$6:$G$8,2,FALSE),0)</f>
        <v>0</v>
      </c>
    </row>
    <row r="2013" spans="1:17" x14ac:dyDescent="0.25">
      <c r="A2013" s="5">
        <f>ROUND((Online_RAW!B2013-General!$B$10)*24,3)</f>
        <v>33.517000000000003</v>
      </c>
      <c r="B2013" s="5">
        <f>General!$B$12+Online_ANA!K2013/1000+Online_ANA!L2013/1000+Online_ANA!M2013/1000/General!$B$22-SUM($P$2:P2013)/1000/General!$B$24+SUM($Q$2:Q2013)/1000/General!$B$24</f>
        <v>1.7998264066416196</v>
      </c>
      <c r="C2013" s="5">
        <f>Online_RAW!K2013</f>
        <v>76.917500000000004</v>
      </c>
      <c r="D2013" s="5">
        <f>Online_RAW!J2013</f>
        <v>7.9450000000000003</v>
      </c>
      <c r="E2013" s="5">
        <f>(1-F2013/100-G2013/100)/(1-C2013/100-D2013/100-General!$B$17/100)</f>
        <v>0.92757461219477011</v>
      </c>
      <c r="F2013" s="5">
        <f>N2013*General!$B$14/(N2013+O2013)+O2013*100/(N2013+O2013)</f>
        <v>86.353301435406706</v>
      </c>
      <c r="G2013" s="5">
        <f>N2013*General!$B$15/(N2013+O2013)</f>
        <v>6.8922720023198488E-3</v>
      </c>
      <c r="H2013" s="5">
        <f>(N2013+O2013)*(1/General!$B$20)*((F2013/100)-E2013*(C2013/100))*1000/B2013</f>
        <v>669.2916640357671</v>
      </c>
      <c r="I2013" s="5">
        <f>(N2013+O2013)*(1/General!$B$20)*((D2013/100)*E2013-(G2013/100))*1000/B2013</f>
        <v>328.37497439554841</v>
      </c>
      <c r="J2013" s="5">
        <f t="shared" si="32"/>
        <v>0.49063060552028626</v>
      </c>
      <c r="K2013" s="5">
        <f>MAX(Online_RAW!$L$2-Online_RAW!L2013,0)</f>
        <v>0</v>
      </c>
      <c r="L2013" s="5">
        <f>0.0039*(Online_RAW!M2013)</f>
        <v>161.39314285714269</v>
      </c>
      <c r="M2013" s="10">
        <f>Online_RAW!$N$2-Online_RAW!N2013</f>
        <v>783.09225752507973</v>
      </c>
      <c r="N2013" s="5">
        <f>Online_RAW!C2013*60</f>
        <v>31.001739130434778</v>
      </c>
      <c r="O2013" s="5">
        <f>MAX(0, Online_RAW!D2013*60)</f>
        <v>148.92000000000002</v>
      </c>
      <c r="P2013" s="5">
        <f>_xlfn.IFNA(VLOOKUP(A2013,Sampling!$D$7:$E$14,2,FALSE),0)</f>
        <v>0</v>
      </c>
      <c r="Q2013">
        <f>_xlfn.IFNA(VLOOKUP(A2013,Refill!$D$6:$G$8,2,FALSE),0)</f>
        <v>0</v>
      </c>
    </row>
    <row r="2014" spans="1:17" x14ac:dyDescent="0.25">
      <c r="A2014" s="5">
        <f>ROUND((Online_RAW!B2014-General!$B$10)*24,3)</f>
        <v>33.533000000000001</v>
      </c>
      <c r="B2014" s="5">
        <f>General!$B$12+Online_ANA!K2014/1000+Online_ANA!L2014/1000+Online_ANA!M2014/1000/General!$B$22-SUM($P$2:P2014)/1000/General!$B$24+SUM($Q$2:Q2014)/1000/General!$B$24</f>
        <v>1.8015870734454309</v>
      </c>
      <c r="C2014" s="5">
        <f>Online_RAW!K2014</f>
        <v>75.886666666666699</v>
      </c>
      <c r="D2014" s="5">
        <f>Online_RAW!J2014</f>
        <v>7.7910000000000004</v>
      </c>
      <c r="E2014" s="5">
        <f>(1-F2014/100-G2014/100)/(1-C2014/100-D2014/100-General!$B$17/100)</f>
        <v>0.94481283734169585</v>
      </c>
      <c r="F2014" s="5">
        <f>N2014*General!$B$14/(N2014+O2014)+O2014*100/(N2014+O2014)</f>
        <v>84.979677156585026</v>
      </c>
      <c r="G2014" s="5">
        <f>N2014*General!$B$15/(N2014+O2014)</f>
        <v>7.5860216380883756E-3</v>
      </c>
      <c r="H2014" s="5">
        <f>(N2014+O2014)*(1/General!$B$20)*((F2014/100)-E2014*(C2014/100))*1000/B2014</f>
        <v>590.88721214514783</v>
      </c>
      <c r="I2014" s="5">
        <f>(N2014+O2014)*(1/General!$B$20)*((D2014/100)*E2014-(G2014/100))*1000/B2014</f>
        <v>327.16410528268898</v>
      </c>
      <c r="J2014" s="5">
        <f t="shared" si="32"/>
        <v>0.55368283245622707</v>
      </c>
      <c r="K2014" s="5">
        <f>MAX(Online_RAW!$L$2-Online_RAW!L2014,0)</f>
        <v>0</v>
      </c>
      <c r="L2014" s="5">
        <f>0.0039*(Online_RAW!M2014)</f>
        <v>161.70725999999999</v>
      </c>
      <c r="M2014" s="10">
        <f>Online_RAW!$N$2-Online_RAW!N2014</f>
        <v>784.66899665551955</v>
      </c>
      <c r="N2014" s="5">
        <f>Online_RAW!C2014*60</f>
        <v>34.072434782608681</v>
      </c>
      <c r="O2014" s="5">
        <f>MAX(0, Online_RAW!D2014*60)</f>
        <v>145.58660869565219</v>
      </c>
      <c r="P2014" s="5">
        <f>_xlfn.IFNA(VLOOKUP(A2014,Sampling!$D$7:$E$14,2,FALSE),0)</f>
        <v>0</v>
      </c>
      <c r="Q2014">
        <f>_xlfn.IFNA(VLOOKUP(A2014,Refill!$D$6:$G$8,2,FALSE),0)</f>
        <v>0</v>
      </c>
    </row>
    <row r="2015" spans="1:17" x14ac:dyDescent="0.25">
      <c r="A2015" s="5">
        <f>ROUND((Online_RAW!B2015-General!$B$10)*24,3)</f>
        <v>33.549999999999997</v>
      </c>
      <c r="B2015" s="5">
        <f>General!$B$12+Online_ANA!K2015/1000+Online_ANA!L2015/1000+Online_ANA!M2015/1000/General!$B$22-SUM($P$2:P2015)/1000/General!$B$24+SUM($Q$2:Q2015)/1000/General!$B$24</f>
        <v>1.8030323466803668</v>
      </c>
      <c r="C2015" s="5">
        <f>Online_RAW!K2015</f>
        <v>74.186923076923094</v>
      </c>
      <c r="D2015" s="5">
        <f>Online_RAW!J2015</f>
        <v>7.71</v>
      </c>
      <c r="E2015" s="5">
        <f>(1-F2015/100-G2015/100)/(1-C2015/100-D2015/100-General!$B$17/100)</f>
        <v>0.85240331500344735</v>
      </c>
      <c r="F2015" s="5">
        <f>N2015*General!$B$14/(N2015+O2015)+O2015*100/(N2015+O2015)</f>
        <v>84.93009451308302</v>
      </c>
      <c r="G2015" s="5">
        <f>N2015*General!$B$15/(N2015+O2015)</f>
        <v>7.6110633772308025E-3</v>
      </c>
      <c r="H2015" s="5">
        <f>(N2015+O2015)*(1/General!$B$20)*((F2015/100)-E2015*(C2015/100))*1000/B2015</f>
        <v>966.43777911840095</v>
      </c>
      <c r="I2015" s="5">
        <f>(N2015+O2015)*(1/General!$B$20)*((D2015/100)*E2015-(G2015/100))*1000/B2015</f>
        <v>292.45041197732002</v>
      </c>
      <c r="J2015" s="5">
        <f t="shared" si="32"/>
        <v>0.30260656019065985</v>
      </c>
      <c r="K2015" s="5">
        <f>MAX(Online_RAW!$L$2-Online_RAW!L2015,0)</f>
        <v>0</v>
      </c>
      <c r="L2015" s="5">
        <f>0.0039*(Online_RAW!M2015)</f>
        <v>161.70725999999999</v>
      </c>
      <c r="M2015" s="10">
        <f>Online_RAW!$N$2-Online_RAW!N2015</f>
        <v>786.24434448159991</v>
      </c>
      <c r="N2015" s="5">
        <f>Online_RAW!C2015*60</f>
        <v>34.258173913043457</v>
      </c>
      <c r="O2015" s="5">
        <f>MAX(0, Online_RAW!D2015*60)</f>
        <v>145.78591304347799</v>
      </c>
      <c r="P2015" s="5">
        <f>_xlfn.IFNA(VLOOKUP(A2015,Sampling!$D$7:$E$14,2,FALSE),0)</f>
        <v>0</v>
      </c>
      <c r="Q2015">
        <f>_xlfn.IFNA(VLOOKUP(A2015,Refill!$D$6:$G$8,2,FALSE),0)</f>
        <v>0</v>
      </c>
    </row>
    <row r="2016" spans="1:17" x14ac:dyDescent="0.25">
      <c r="A2016" s="5">
        <f>ROUND((Online_RAW!B2016-General!$B$10)*24,3)</f>
        <v>33.567</v>
      </c>
      <c r="B2016" s="5">
        <f>General!$B$12+Online_ANA!K2016/1000+Online_ANA!L2016/1000+Online_ANA!M2016/1000/General!$B$22-SUM($P$2:P2016)/1000/General!$B$24+SUM($Q$2:Q2016)/1000/General!$B$24</f>
        <v>1.804844221881807</v>
      </c>
      <c r="C2016" s="5">
        <f>Online_RAW!K2016</f>
        <v>73.578461538461497</v>
      </c>
      <c r="D2016" s="5">
        <f>Online_RAW!J2016</f>
        <v>7.6619999999999999</v>
      </c>
      <c r="E2016" s="5">
        <f>(1-F2016/100-G2016/100)/(1-C2016/100-D2016/100-General!$B$17/100)</f>
        <v>0.88095428257258412</v>
      </c>
      <c r="F2016" s="5">
        <f>N2016*General!$B$14/(N2016+O2016)+O2016*100/(N2016+O2016)</f>
        <v>83.846728176627678</v>
      </c>
      <c r="G2016" s="5">
        <f>N2016*General!$B$15/(N2016+O2016)</f>
        <v>8.1582180926122842E-3</v>
      </c>
      <c r="H2016" s="5">
        <f>(N2016+O2016)*(1/General!$B$20)*((F2016/100)-E2016*(C2016/100))*1000/B2016</f>
        <v>847.79097260280105</v>
      </c>
      <c r="I2016" s="5">
        <f>(N2016+O2016)*(1/General!$B$20)*((D2016/100)*E2016-(G2016/100))*1000/B2016</f>
        <v>300.38489763277238</v>
      </c>
      <c r="J2016" s="5">
        <f t="shared" si="32"/>
        <v>0.35431481030113049</v>
      </c>
      <c r="K2016" s="5">
        <f>MAX(Online_RAW!$L$2-Online_RAW!L2016,0)</f>
        <v>0</v>
      </c>
      <c r="L2016" s="5">
        <f>0.0039*(Online_RAW!M2016)</f>
        <v>162.06384999999986</v>
      </c>
      <c r="M2016" s="10">
        <f>Online_RAW!$N$2-Online_RAW!N2016</f>
        <v>787.83060535116965</v>
      </c>
      <c r="N2016" s="5">
        <f>Online_RAW!C2016*60</f>
        <v>36.762260869565218</v>
      </c>
      <c r="O2016" s="5">
        <f>MAX(0, Online_RAW!D2016*60)</f>
        <v>143.48426086956539</v>
      </c>
      <c r="P2016" s="5">
        <f>_xlfn.IFNA(VLOOKUP(A2016,Sampling!$D$7:$E$14,2,FALSE),0)</f>
        <v>0</v>
      </c>
      <c r="Q2016">
        <f>_xlfn.IFNA(VLOOKUP(A2016,Refill!$D$6:$G$8,2,FALSE),0)</f>
        <v>0</v>
      </c>
    </row>
    <row r="2017" spans="1:17" x14ac:dyDescent="0.25">
      <c r="A2017" s="5">
        <f>ROUND((Online_RAW!B2017-General!$B$10)*24,3)</f>
        <v>33.582999999999998</v>
      </c>
      <c r="B2017" s="5">
        <f>General!$B$12+Online_ANA!K2017/1000+Online_ANA!L2017/1000+Online_ANA!M2017/1000/General!$B$22-SUM($P$2:P2017)/1000/General!$B$24+SUM($Q$2:Q2017)/1000/General!$B$24</f>
        <v>1.8066276387118216</v>
      </c>
      <c r="C2017" s="5">
        <f>Online_RAW!K2017</f>
        <v>73.019230769230802</v>
      </c>
      <c r="D2017" s="5">
        <f>Online_RAW!J2017</f>
        <v>7.62</v>
      </c>
      <c r="E2017" s="5">
        <f>(1-F2017/100-G2017/100)/(1-C2017/100-D2017/100-General!$B$17/100)</f>
        <v>0.88489573481135197</v>
      </c>
      <c r="F2017" s="5">
        <f>N2017*General!$B$14/(N2017+O2017)+O2017*100/(N2017+O2017)</f>
        <v>83.242161907996163</v>
      </c>
      <c r="G2017" s="5">
        <f>N2017*General!$B$15/(N2017+O2017)</f>
        <v>8.463554591921137E-3</v>
      </c>
      <c r="H2017" s="5">
        <f>(N2017+O2017)*(1/General!$B$20)*((F2017/100)-E2017*(C2017/100))*1000/B2017</f>
        <v>826.89757362668911</v>
      </c>
      <c r="I2017" s="5">
        <f>(N2017+O2017)*(1/General!$B$20)*((D2017/100)*E2017-(G2017/100))*1000/B2017</f>
        <v>298.94602932805361</v>
      </c>
      <c r="J2017" s="5">
        <f t="shared" si="32"/>
        <v>0.36152727842325932</v>
      </c>
      <c r="K2017" s="5">
        <f>MAX(Online_RAW!$L$2-Online_RAW!L2017,0)</f>
        <v>0</v>
      </c>
      <c r="L2017" s="5">
        <f>0.0039*(Online_RAW!M2017)</f>
        <v>162.3915428571427</v>
      </c>
      <c r="M2017" s="10">
        <f>Online_RAW!$N$2-Online_RAW!N2017</f>
        <v>789.41734448159968</v>
      </c>
      <c r="N2017" s="5">
        <f>Online_RAW!C2017*60</f>
        <v>38.033999999999999</v>
      </c>
      <c r="O2017" s="5">
        <f>MAX(0, Online_RAW!D2017*60)</f>
        <v>141.72026086956541</v>
      </c>
      <c r="P2017" s="5">
        <f>_xlfn.IFNA(VLOOKUP(A2017,Sampling!$D$7:$E$14,2,FALSE),0)</f>
        <v>0</v>
      </c>
      <c r="Q2017">
        <f>_xlfn.IFNA(VLOOKUP(A2017,Refill!$D$6:$G$8,2,FALSE),0)</f>
        <v>0</v>
      </c>
    </row>
    <row r="2018" spans="1:17" x14ac:dyDescent="0.25">
      <c r="A2018" s="5">
        <f>ROUND((Online_RAW!B2018-General!$B$10)*24,3)</f>
        <v>33.6</v>
      </c>
      <c r="B2018" s="5">
        <f>General!$B$12+Online_ANA!K2018/1000+Online_ANA!L2018/1000+Online_ANA!M2018/1000/General!$B$22-SUM($P$2:P2018)/1000/General!$B$24+SUM($Q$2:Q2018)/1000/General!$B$24</f>
        <v>1.8081072158957112</v>
      </c>
      <c r="C2018" s="5">
        <f>Online_RAW!K2018</f>
        <v>72.209999999999994</v>
      </c>
      <c r="D2018" s="5">
        <f>Online_RAW!J2018</f>
        <v>7.5919999999999996</v>
      </c>
      <c r="E2018" s="5">
        <f>(1-F2018/100-G2018/100)/(1-C2018/100-D2018/100-General!$B$17/100)</f>
        <v>0.87933796759915683</v>
      </c>
      <c r="F2018" s="5">
        <f>N2018*General!$B$14/(N2018+O2018)+O2018*100/(N2018+O2018)</f>
        <v>82.610832096842273</v>
      </c>
      <c r="G2018" s="5">
        <f>N2018*General!$B$15/(N2018+O2018)</f>
        <v>8.7824080318978405E-3</v>
      </c>
      <c r="H2018" s="5">
        <f>(N2018+O2018)*(1/General!$B$20)*((F2018/100)-E2018*(C2018/100))*1000/B2018</f>
        <v>848.26424528104224</v>
      </c>
      <c r="I2018" s="5">
        <f>(N2018+O2018)*(1/General!$B$20)*((D2018/100)*E2018-(G2018/100))*1000/B2018</f>
        <v>295.88543896406156</v>
      </c>
      <c r="J2018" s="5">
        <f t="shared" si="32"/>
        <v>0.34881281465073471</v>
      </c>
      <c r="K2018" s="5">
        <f>MAX(Online_RAW!$L$2-Online_RAW!L2018,0)</f>
        <v>0</v>
      </c>
      <c r="L2018" s="5">
        <f>0.0039*(Online_RAW!M2018)</f>
        <v>162.3915428571427</v>
      </c>
      <c r="M2018" s="10">
        <f>Online_RAW!$N$2-Online_RAW!N2018</f>
        <v>791.03008361203956</v>
      </c>
      <c r="N2018" s="5">
        <f>Online_RAW!C2018*60</f>
        <v>39.489391304347798</v>
      </c>
      <c r="O2018" s="5">
        <f>MAX(0, Online_RAW!D2018*60)</f>
        <v>140.36739130434779</v>
      </c>
      <c r="P2018" s="5">
        <f>_xlfn.IFNA(VLOOKUP(A2018,Sampling!$D$7:$E$14,2,FALSE),0)</f>
        <v>0</v>
      </c>
      <c r="Q2018">
        <f>_xlfn.IFNA(VLOOKUP(A2018,Refill!$D$6:$G$8,2,FALSE),0)</f>
        <v>0</v>
      </c>
    </row>
    <row r="2019" spans="1:17" x14ac:dyDescent="0.25">
      <c r="A2019" s="5">
        <f>ROUND((Online_RAW!B2019-General!$B$10)*24,3)</f>
        <v>33.616999999999997</v>
      </c>
      <c r="B2019" s="5">
        <f>General!$B$12+Online_ANA!K2019/1000+Online_ANA!L2019/1000+Online_ANA!M2019/1000/General!$B$22-SUM($P$2:P2019)/1000/General!$B$24+SUM($Q$2:Q2019)/1000/General!$B$24</f>
        <v>1.8099190949372479</v>
      </c>
      <c r="C2019" s="5">
        <f>Online_RAW!K2019</f>
        <v>71.63</v>
      </c>
      <c r="D2019" s="5">
        <f>Online_RAW!J2019</f>
        <v>7.5750000000000002</v>
      </c>
      <c r="E2019" s="5">
        <f>(1-F2019/100-G2019/100)/(1-C2019/100-D2019/100-General!$B$17/100)</f>
        <v>0.87752829722415104</v>
      </c>
      <c r="F2019" s="5">
        <f>N2019*General!$B$14/(N2019+O2019)+O2019*100/(N2019+O2019)</f>
        <v>82.122469747531923</v>
      </c>
      <c r="G2019" s="5">
        <f>N2019*General!$B$15/(N2019+O2019)</f>
        <v>9.029055683064684E-3</v>
      </c>
      <c r="H2019" s="5">
        <f>(N2019+O2019)*(1/General!$B$20)*((F2019/100)-E2019*(C2019/100))*1000/B2019</f>
        <v>856.06336986966016</v>
      </c>
      <c r="I2019" s="5">
        <f>(N2019+O2019)*(1/General!$B$20)*((D2019/100)*E2019-(G2019/100))*1000/B2019</f>
        <v>294.97669476857112</v>
      </c>
      <c r="J2019" s="5">
        <f t="shared" si="32"/>
        <v>0.34457343363901061</v>
      </c>
      <c r="K2019" s="5">
        <f>MAX(Online_RAW!$L$2-Online_RAW!L2019,0)</f>
        <v>0</v>
      </c>
      <c r="L2019" s="5">
        <f>0.0039*(Online_RAW!M2019)</f>
        <v>162.70409999999998</v>
      </c>
      <c r="M2019" s="10">
        <f>Online_RAW!$N$2-Online_RAW!N2019</f>
        <v>792.66434448159998</v>
      </c>
      <c r="N2019" s="5">
        <f>Online_RAW!C2019*60</f>
        <v>40.6906956521739</v>
      </c>
      <c r="O2019" s="5">
        <f>MAX(0, Online_RAW!D2019*60)</f>
        <v>139.5748695652176</v>
      </c>
      <c r="P2019" s="5">
        <f>_xlfn.IFNA(VLOOKUP(A2019,Sampling!$D$7:$E$14,2,FALSE),0)</f>
        <v>0</v>
      </c>
      <c r="Q2019">
        <f>_xlfn.IFNA(VLOOKUP(A2019,Refill!$D$6:$G$8,2,FALSE),0)</f>
        <v>0</v>
      </c>
    </row>
    <row r="2020" spans="1:17" x14ac:dyDescent="0.25">
      <c r="A2020" s="5">
        <f>ROUND((Online_RAW!B2020-General!$B$10)*24,3)</f>
        <v>33.633000000000003</v>
      </c>
      <c r="B2020" s="5">
        <f>General!$B$12+Online_ANA!K2020/1000+Online_ANA!L2020/1000+Online_ANA!M2020/1000/General!$B$22-SUM($P$2:P2020)/1000/General!$B$24+SUM($Q$2:Q2020)/1000/General!$B$24</f>
        <v>1.8117199286511603</v>
      </c>
      <c r="C2020" s="5">
        <f>Online_RAW!K2020</f>
        <v>71.179090909090903</v>
      </c>
      <c r="D2020" s="5">
        <f>Online_RAW!J2020</f>
        <v>7.56</v>
      </c>
      <c r="E2020" s="5">
        <f>(1-F2020/100-G2020/100)/(1-C2020/100-D2020/100-General!$B$17/100)</f>
        <v>0.88227260850688649</v>
      </c>
      <c r="F2020" s="5">
        <f>N2020*General!$B$14/(N2020+O2020)+O2020*100/(N2020+O2020)</f>
        <v>81.614549266946099</v>
      </c>
      <c r="G2020" s="5">
        <f>N2020*General!$B$15/(N2020+O2020)</f>
        <v>9.2855811783100466E-3</v>
      </c>
      <c r="H2020" s="5">
        <f>(N2020+O2020)*(1/General!$B$20)*((F2020/100)-E2020*(C2020/100))*1000/B2020</f>
        <v>834.06815943546985</v>
      </c>
      <c r="I2020" s="5">
        <f>(N2020+O2020)*(1/General!$B$20)*((D2020/100)*E2020-(G2020/100))*1000/B2020</f>
        <v>295.26540897642946</v>
      </c>
      <c r="J2020" s="5">
        <f t="shared" si="32"/>
        <v>0.35400633106085322</v>
      </c>
      <c r="K2020" s="5">
        <f>MAX(Online_RAW!$L$2-Online_RAW!L2020,0)</f>
        <v>0</v>
      </c>
      <c r="L2020" s="5">
        <f>0.0039*(Online_RAW!M2020)</f>
        <v>163.05565714285729</v>
      </c>
      <c r="M2020" s="10">
        <f>Online_RAW!$N$2-Online_RAW!N2020</f>
        <v>794.24405594405016</v>
      </c>
      <c r="N2020" s="5">
        <f>Online_RAW!C2020*60</f>
        <v>41.788090909090926</v>
      </c>
      <c r="O2020" s="5">
        <f>MAX(0, Online_RAW!D2020*60)</f>
        <v>138.22472727272699</v>
      </c>
      <c r="P2020" s="5">
        <f>_xlfn.IFNA(VLOOKUP(A2020,Sampling!$D$7:$E$14,2,FALSE),0)</f>
        <v>0</v>
      </c>
      <c r="Q2020">
        <f>_xlfn.IFNA(VLOOKUP(A2020,Refill!$D$6:$G$8,2,FALSE),0)</f>
        <v>0</v>
      </c>
    </row>
    <row r="2021" spans="1:17" x14ac:dyDescent="0.25">
      <c r="A2021" s="5">
        <f>ROUND((Online_RAW!B2021-General!$B$10)*24,3)</f>
        <v>33.65</v>
      </c>
      <c r="B2021" s="5">
        <f>General!$B$12+Online_ANA!K2021/1000+Online_ANA!L2021/1000+Online_ANA!M2021/1000/General!$B$22-SUM($P$2:P2021)/1000/General!$B$24+SUM($Q$2:Q2021)/1000/General!$B$24</f>
        <v>1.8135141996440731</v>
      </c>
      <c r="C2021" s="5">
        <f>Online_RAW!K2021</f>
        <v>70.673076923076906</v>
      </c>
      <c r="D2021" s="5">
        <f>Online_RAW!J2021</f>
        <v>7.57125</v>
      </c>
      <c r="E2021" s="5">
        <f>(1-F2021/100-G2021/100)/(1-C2021/100-D2021/100-General!$B$17/100)</f>
        <v>0.9012644850408752</v>
      </c>
      <c r="F2021" s="5">
        <f>N2021*General!$B$14/(N2021+O2021)+O2021*100/(N2021+O2021)</f>
        <v>80.772643931589599</v>
      </c>
      <c r="G2021" s="5">
        <f>N2021*General!$B$15/(N2021+O2021)</f>
        <v>9.7107858931365608E-3</v>
      </c>
      <c r="H2021" s="5">
        <f>(N2021+O2021)*(1/General!$B$20)*((F2021/100)-E2021*(C2021/100))*1000/B2021</f>
        <v>758.55511726382281</v>
      </c>
      <c r="I2021" s="5">
        <f>(N2021+O2021)*(1/General!$B$20)*((D2021/100)*E2021-(G2021/100))*1000/B2021</f>
        <v>302.66622774751067</v>
      </c>
      <c r="J2021" s="5">
        <f t="shared" si="32"/>
        <v>0.3990036068034914</v>
      </c>
      <c r="K2021" s="5">
        <f>MAX(Online_RAW!$L$2-Online_RAW!L2021,0)</f>
        <v>0</v>
      </c>
      <c r="L2021" s="5">
        <f>0.0039*(Online_RAW!M2021)</f>
        <v>163.38659999999999</v>
      </c>
      <c r="M2021" s="10">
        <f>Online_RAW!$N$2-Online_RAW!N2021</f>
        <v>795.83908361203976</v>
      </c>
      <c r="N2021" s="5">
        <f>Online_RAW!C2021*60</f>
        <v>43.832608695652198</v>
      </c>
      <c r="O2021" s="5">
        <f>MAX(0, Online_RAW!D2021*60)</f>
        <v>136.7196521739132</v>
      </c>
      <c r="P2021" s="5">
        <f>_xlfn.IFNA(VLOOKUP(A2021,Sampling!$D$7:$E$14,2,FALSE),0)</f>
        <v>0</v>
      </c>
      <c r="Q2021">
        <f>_xlfn.IFNA(VLOOKUP(A2021,Refill!$D$6:$G$8,2,FALSE),0)</f>
        <v>0</v>
      </c>
    </row>
    <row r="2022" spans="1:17" x14ac:dyDescent="0.25">
      <c r="A2022" s="5">
        <f>ROUND((Online_RAW!B2022-General!$B$10)*24,3)</f>
        <v>33.667000000000002</v>
      </c>
      <c r="B2022" s="5">
        <f>General!$B$12+Online_ANA!K2022/1000+Online_ANA!L2022/1000+Online_ANA!M2022/1000/General!$B$22-SUM($P$2:P2022)/1000/General!$B$24+SUM($Q$2:Q2022)/1000/General!$B$24</f>
        <v>1.8150575231183395</v>
      </c>
      <c r="C2022" s="5">
        <f>Online_RAW!K2022</f>
        <v>70.157857142857097</v>
      </c>
      <c r="D2022" s="5">
        <f>Online_RAW!J2022</f>
        <v>7.4610000000000003</v>
      </c>
      <c r="E2022" s="5">
        <f>(1-F2022/100-G2022/100)/(1-C2022/100-D2022/100-General!$B$17/100)</f>
        <v>1.0157477828340389</v>
      </c>
      <c r="F2022" s="5">
        <f>N2022*General!$B$14/(N2022+O2022)+O2022*100/(N2022+O2022)</f>
        <v>77.694644686786745</v>
      </c>
      <c r="G2022" s="5">
        <f>N2022*General!$B$15/(N2022+O2022)</f>
        <v>1.1265330966269322E-2</v>
      </c>
      <c r="H2022" s="5">
        <f>(N2022+O2022)*(1/General!$B$20)*((F2022/100)-E2022*(C2022/100))*1000/B2022</f>
        <v>284.59128794405137</v>
      </c>
      <c r="I2022" s="5">
        <f>(N2022+O2022)*(1/General!$B$20)*((D2022/100)*E2022-(G2022/100))*1000/B2022</f>
        <v>334.82305057699841</v>
      </c>
      <c r="J2022" s="5">
        <f t="shared" si="32"/>
        <v>1.176504920427579</v>
      </c>
      <c r="K2022" s="5">
        <f>MAX(Online_RAW!$L$2-Online_RAW!L2022,0)</f>
        <v>0</v>
      </c>
      <c r="L2022" s="5">
        <f>0.0039*(Online_RAW!M2022)</f>
        <v>163.47045</v>
      </c>
      <c r="M2022" s="10">
        <f>Online_RAW!$N$2-Online_RAW!N2022</f>
        <v>797.42990969898983</v>
      </c>
      <c r="N2022" s="5">
        <f>Online_RAW!C2022*60</f>
        <v>50.695826086956536</v>
      </c>
      <c r="O2022" s="5">
        <f>MAX(0, Online_RAW!D2022*60)</f>
        <v>129.31069565217422</v>
      </c>
      <c r="P2022" s="5">
        <f>_xlfn.IFNA(VLOOKUP(A2022,Sampling!$D$7:$E$14,2,FALSE),0)</f>
        <v>0</v>
      </c>
      <c r="Q2022">
        <f>_xlfn.IFNA(VLOOKUP(A2022,Refill!$D$6:$G$8,2,FALSE),0)</f>
        <v>0</v>
      </c>
    </row>
    <row r="2023" spans="1:17" x14ac:dyDescent="0.25">
      <c r="A2023" s="5">
        <f>ROUND((Online_RAW!B2023-General!$B$10)*24,3)</f>
        <v>33.683</v>
      </c>
      <c r="B2023" s="5">
        <f>General!$B$12+Online_ANA!K2023/1000+Online_ANA!L2023/1000+Online_ANA!M2023/1000/General!$B$22-SUM($P$2:P2023)/1000/General!$B$24+SUM($Q$2:Q2023)/1000/General!$B$24</f>
        <v>1.8168594514247964</v>
      </c>
      <c r="C2023" s="5">
        <f>Online_RAW!K2023</f>
        <v>68.37</v>
      </c>
      <c r="D2023" s="5">
        <f>Online_RAW!J2023</f>
        <v>7.4408333333333303</v>
      </c>
      <c r="E2023" s="5">
        <f>(1-F2023/100-G2023/100)/(1-C2023/100-D2023/100-General!$B$17/100)</f>
        <v>0.82505517278853657</v>
      </c>
      <c r="F2023" s="5">
        <f>N2023*General!$B$14/(N2023+O2023)+O2023*100/(N2023+O2023)</f>
        <v>80.389693747833121</v>
      </c>
      <c r="G2023" s="5">
        <f>N2023*General!$B$15/(N2023+O2023)</f>
        <v>9.9041950768519651E-3</v>
      </c>
      <c r="H2023" s="5">
        <f>(N2023+O2023)*(1/General!$B$20)*((F2023/100)-E2023*(C2023/100))*1000/B2023</f>
        <v>1063.41001588023</v>
      </c>
      <c r="I2023" s="5">
        <f>(N2023+O2023)*(1/General!$B$20)*((D2023/100)*E2023-(G2023/100))*1000/B2023</f>
        <v>271.79581239174706</v>
      </c>
      <c r="J2023" s="5">
        <f t="shared" si="32"/>
        <v>0.25558891521890548</v>
      </c>
      <c r="K2023" s="5">
        <f>MAX(Online_RAW!$L$2-Online_RAW!L2023,0)</f>
        <v>0</v>
      </c>
      <c r="L2023" s="5">
        <f>0.0039*(Online_RAW!M2023)</f>
        <v>163.77381428571422</v>
      </c>
      <c r="M2023" s="10">
        <f>Online_RAW!$N$2-Online_RAW!N2023</f>
        <v>799.06334448159942</v>
      </c>
      <c r="N2023" s="5">
        <f>Online_RAW!C2023*60</f>
        <v>44.71356521739132</v>
      </c>
      <c r="O2023" s="5">
        <f>MAX(0, Online_RAW!D2023*60)</f>
        <v>135.87078260869561</v>
      </c>
      <c r="P2023" s="5">
        <f>_xlfn.IFNA(VLOOKUP(A2023,Sampling!$D$7:$E$14,2,FALSE),0)</f>
        <v>0</v>
      </c>
      <c r="Q2023">
        <f>_xlfn.IFNA(VLOOKUP(A2023,Refill!$D$6:$G$8,2,FALSE),0)</f>
        <v>0</v>
      </c>
    </row>
    <row r="2024" spans="1:17" x14ac:dyDescent="0.25">
      <c r="A2024" s="5">
        <f>ROUND((Online_RAW!B2024-General!$B$10)*24,3)</f>
        <v>33.700000000000003</v>
      </c>
      <c r="B2024" s="5">
        <f>General!$B$12+Online_ANA!K2024/1000+Online_ANA!L2024/1000+Online_ANA!M2024/1000/General!$B$22-SUM($P$2:P2024)/1000/General!$B$24+SUM($Q$2:Q2024)/1000/General!$B$24</f>
        <v>1.8185928466542567</v>
      </c>
      <c r="C2024" s="5">
        <f>Online_RAW!K2024</f>
        <v>67.912307692307706</v>
      </c>
      <c r="D2024" s="5">
        <f>Online_RAW!J2024</f>
        <v>7.4922222222222201</v>
      </c>
      <c r="E2024" s="5">
        <f>(1-F2024/100-G2024/100)/(1-C2024/100-D2024/100-General!$B$17/100)</f>
        <v>0.97856087324114482</v>
      </c>
      <c r="F2024" s="5">
        <f>N2024*General!$B$14/(N2024+O2024)+O2024*100/(N2024+O2024)</f>
        <v>76.343303251205256</v>
      </c>
      <c r="G2024" s="5">
        <f>N2024*General!$B$15/(N2024+O2024)</f>
        <v>1.1947826640805426E-2</v>
      </c>
      <c r="H2024" s="5">
        <f>(N2024+O2024)*(1/General!$B$20)*((F2024/100)-E2024*(C2024/100))*1000/B2024</f>
        <v>436.21173862762765</v>
      </c>
      <c r="I2024" s="5">
        <f>(N2024+O2024)*(1/General!$B$20)*((D2024/100)*E2024-(G2024/100))*1000/B2024</f>
        <v>322.94163594230497</v>
      </c>
      <c r="J2024" s="5">
        <f t="shared" si="32"/>
        <v>0.74033229128201949</v>
      </c>
      <c r="K2024" s="5">
        <f>MAX(Online_RAW!$L$2-Online_RAW!L2024,0)</f>
        <v>0</v>
      </c>
      <c r="L2024" s="5">
        <f>0.0039*(Online_RAW!M2024)</f>
        <v>164.01839999999999</v>
      </c>
      <c r="M2024" s="10">
        <f>Online_RAW!$N$2-Online_RAW!N2024</f>
        <v>800.68614685313969</v>
      </c>
      <c r="N2024" s="5">
        <f>Online_RAW!C2024*60</f>
        <v>53.717727272727302</v>
      </c>
      <c r="O2024" s="5">
        <f>MAX(0, Online_RAW!D2024*60)</f>
        <v>126.12327272727299</v>
      </c>
      <c r="P2024" s="5">
        <f>_xlfn.IFNA(VLOOKUP(A2024,Sampling!$D$7:$E$14,2,FALSE),0)</f>
        <v>0</v>
      </c>
      <c r="Q2024">
        <f>_xlfn.IFNA(VLOOKUP(A2024,Refill!$D$6:$G$8,2,FALSE),0)</f>
        <v>0</v>
      </c>
    </row>
    <row r="2025" spans="1:17" x14ac:dyDescent="0.25">
      <c r="A2025" s="5">
        <f>ROUND((Online_RAW!B2025-General!$B$10)*24,3)</f>
        <v>33.716999999999999</v>
      </c>
      <c r="B2025" s="5">
        <f>General!$B$12+Online_ANA!K2025/1000+Online_ANA!L2025/1000+Online_ANA!M2025/1000/General!$B$22-SUM($P$2:P2025)/1000/General!$B$24+SUM($Q$2:Q2025)/1000/General!$B$24</f>
        <v>1.820428719209285</v>
      </c>
      <c r="C2025" s="5">
        <f>Online_RAW!K2025</f>
        <v>67.855384615384594</v>
      </c>
      <c r="D2025" s="5">
        <f>Online_RAW!J2025</f>
        <v>7.3620000000000001</v>
      </c>
      <c r="E2025" s="5">
        <f>(1-F2025/100-G2025/100)/(1-C2025/100-D2025/100-General!$B$17/100)</f>
        <v>0.91345987650281557</v>
      </c>
      <c r="F2025" s="5">
        <f>N2025*General!$B$14/(N2025+O2025)+O2025*100/(N2025+O2025)</f>
        <v>77.746082921240784</v>
      </c>
      <c r="G2025" s="5">
        <f>N2025*General!$B$15/(N2025+O2025)</f>
        <v>1.1239352059979396E-2</v>
      </c>
      <c r="H2025" s="5">
        <f>(N2025+O2025)*(1/General!$B$20)*((F2025/100)-E2025*(C2025/100))*1000/B2025</f>
        <v>694.93657489653378</v>
      </c>
      <c r="I2025" s="5">
        <f>(N2025+O2025)*(1/General!$B$20)*((D2025/100)*E2025-(G2025/100))*1000/B2025</f>
        <v>295.98354690394837</v>
      </c>
      <c r="J2025" s="5">
        <f t="shared" si="32"/>
        <v>0.42591447564551649</v>
      </c>
      <c r="K2025" s="5">
        <f>MAX(Online_RAW!$L$2-Online_RAW!L2025,0)</f>
        <v>0</v>
      </c>
      <c r="L2025" s="5">
        <f>0.0039*(Online_RAW!M2025)</f>
        <v>164.44025000000013</v>
      </c>
      <c r="M2025" s="10">
        <f>Online_RAW!$N$2-Online_RAW!N2025</f>
        <v>802.22743143812022</v>
      </c>
      <c r="N2025" s="5">
        <f>Online_RAW!C2025*60</f>
        <v>50.545565217391321</v>
      </c>
      <c r="O2025" s="5">
        <f>MAX(0, Online_RAW!D2025*60)</f>
        <v>129.34226086956542</v>
      </c>
      <c r="P2025" s="5">
        <f>_xlfn.IFNA(VLOOKUP(A2025,Sampling!$D$7:$E$14,2,FALSE),0)</f>
        <v>0</v>
      </c>
      <c r="Q2025">
        <f>_xlfn.IFNA(VLOOKUP(A2025,Refill!$D$6:$G$8,2,FALSE),0)</f>
        <v>0</v>
      </c>
    </row>
    <row r="2026" spans="1:17" x14ac:dyDescent="0.25">
      <c r="A2026" s="5">
        <f>ROUND((Online_RAW!B2026-General!$B$10)*24,3)</f>
        <v>33.732999999999997</v>
      </c>
      <c r="B2026" s="5">
        <f>General!$B$12+Online_ANA!K2026/1000+Online_ANA!L2026/1000+Online_ANA!M2026/1000/General!$B$22-SUM($P$2:P2026)/1000/General!$B$24+SUM($Q$2:Q2026)/1000/General!$B$24</f>
        <v>1.8218835257509729</v>
      </c>
      <c r="C2026" s="5">
        <f>Online_RAW!K2026</f>
        <v>65.768571428571406</v>
      </c>
      <c r="D2026" s="5">
        <f>Online_RAW!J2026</f>
        <v>7.4390909090909103</v>
      </c>
      <c r="E2026" s="5">
        <f>(1-F2026/100-G2026/100)/(1-C2026/100-D2026/100-General!$B$17/100)</f>
        <v>0.95872096590206557</v>
      </c>
      <c r="F2026" s="5">
        <f>N2026*General!$B$14/(N2026+O2026)+O2026*100/(N2026+O2026)</f>
        <v>74.715685488944828</v>
      </c>
      <c r="G2026" s="5">
        <f>N2026*General!$B$15/(N2026+O2026)</f>
        <v>1.2769855813664232E-2</v>
      </c>
      <c r="H2026" s="5">
        <f>(N2026+O2026)*(1/General!$B$20)*((F2026/100)-E2026*(C2026/100))*1000/B2026</f>
        <v>515.08999628705089</v>
      </c>
      <c r="I2026" s="5">
        <f>(N2026+O2026)*(1/General!$B$20)*((D2026/100)*E2026-(G2026/100))*1000/B2026</f>
        <v>314.44501868263092</v>
      </c>
      <c r="J2026" s="5">
        <f t="shared" si="32"/>
        <v>0.61046617280331739</v>
      </c>
      <c r="K2026" s="5">
        <f>MAX(Online_RAW!$L$2-Online_RAW!L2026,0)</f>
        <v>0</v>
      </c>
      <c r="L2026" s="5">
        <f>0.0039*(Online_RAW!M2026)</f>
        <v>164.44025000000013</v>
      </c>
      <c r="M2026" s="10">
        <f>Online_RAW!$N$2-Online_RAW!N2026</f>
        <v>803.81317056856005</v>
      </c>
      <c r="N2026" s="5">
        <f>Online_RAW!C2026*60</f>
        <v>57.580695652173901</v>
      </c>
      <c r="O2026" s="5">
        <f>MAX(0, Online_RAW!D2026*60)</f>
        <v>122.7837391304346</v>
      </c>
      <c r="P2026" s="5">
        <f>_xlfn.IFNA(VLOOKUP(A2026,Sampling!$D$7:$E$14,2,FALSE),0)</f>
        <v>0</v>
      </c>
      <c r="Q2026">
        <f>_xlfn.IFNA(VLOOKUP(A2026,Refill!$D$6:$G$8,2,FALSE),0)</f>
        <v>0</v>
      </c>
    </row>
    <row r="2027" spans="1:17" x14ac:dyDescent="0.25">
      <c r="A2027" s="5">
        <f>ROUND((Online_RAW!B2027-General!$B$10)*24,3)</f>
        <v>33.75</v>
      </c>
      <c r="B2027" s="5">
        <f>General!$B$12+Online_ANA!K2027/1000+Online_ANA!L2027/1000+Online_ANA!M2027/1000/General!$B$22-SUM($P$2:P2027)/1000/General!$B$24+SUM($Q$2:Q2027)/1000/General!$B$24</f>
        <v>1.8238014722407978</v>
      </c>
      <c r="C2027" s="5">
        <f>Online_RAW!K2027</f>
        <v>66.556153846153805</v>
      </c>
      <c r="D2027" s="5">
        <f>Online_RAW!J2027</f>
        <v>7.0788888888888897</v>
      </c>
      <c r="E2027" s="5">
        <f>(1-F2027/100-G2027/100)/(1-C2027/100-D2027/100-General!$B$17/100)</f>
        <v>0.90358691156797022</v>
      </c>
      <c r="F2027" s="5">
        <f>N2027*General!$B$14/(N2027+O2027)+O2027*100/(N2027+O2027)</f>
        <v>76.556104446012725</v>
      </c>
      <c r="G2027" s="5">
        <f>N2027*General!$B$15/(N2027+O2027)</f>
        <v>1.1840351289892555E-2</v>
      </c>
      <c r="H2027" s="5">
        <f>(N2027+O2027)*(1/General!$B$20)*((F2027/100)-E2027*(C2027/100))*1000/B2027</f>
        <v>721.47624481454352</v>
      </c>
      <c r="I2027" s="5">
        <f>(N2027+O2027)*(1/General!$B$20)*((D2027/100)*E2027-(G2027/100))*1000/B2027</f>
        <v>280.58404030461998</v>
      </c>
      <c r="J2027" s="5">
        <f t="shared" si="32"/>
        <v>0.38890267326368383</v>
      </c>
      <c r="K2027" s="5">
        <f>MAX(Online_RAW!$L$2-Online_RAW!L2027,0)</f>
        <v>0</v>
      </c>
      <c r="L2027" s="5">
        <f>0.0039*(Online_RAW!M2027)</f>
        <v>164.8998</v>
      </c>
      <c r="M2027" s="10">
        <f>Online_RAW!$N$2-Online_RAW!N2027</f>
        <v>805.40282274246965</v>
      </c>
      <c r="N2027" s="5">
        <f>Online_RAW!C2027*60</f>
        <v>53.178260869565221</v>
      </c>
      <c r="O2027" s="5">
        <f>MAX(0, Online_RAW!D2027*60)</f>
        <v>126.4726956521742</v>
      </c>
      <c r="P2027" s="5">
        <f>_xlfn.IFNA(VLOOKUP(A2027,Sampling!$D$7:$E$14,2,FALSE),0)</f>
        <v>0</v>
      </c>
      <c r="Q2027">
        <f>_xlfn.IFNA(VLOOKUP(A2027,Refill!$D$6:$G$8,2,FALSE),0)</f>
        <v>0</v>
      </c>
    </row>
    <row r="2028" spans="1:17" x14ac:dyDescent="0.25">
      <c r="A2028" s="5">
        <f>ROUND((Online_RAW!B2028-General!$B$10)*24,3)</f>
        <v>33.767000000000003</v>
      </c>
      <c r="B2028" s="5">
        <f>General!$B$12+Online_ANA!K2028/1000+Online_ANA!L2028/1000+Online_ANA!M2028/1000/General!$B$22-SUM($P$2:P2028)/1000/General!$B$24+SUM($Q$2:Q2028)/1000/General!$B$24</f>
        <v>1.8257023440696789</v>
      </c>
      <c r="C2028" s="5">
        <f>Online_RAW!K2028</f>
        <v>64.331666666666706</v>
      </c>
      <c r="D2028" s="5">
        <f>Online_RAW!J2028</f>
        <v>7.2853846153846202</v>
      </c>
      <c r="E2028" s="5">
        <f>(1-F2028/100-G2028/100)/(1-C2028/100-D2028/100-General!$B$17/100)</f>
        <v>0.59554147214042641</v>
      </c>
      <c r="F2028" s="5">
        <f>N2028*General!$B$14/(N2028+O2028)+O2028*100/(N2028+O2028)</f>
        <v>83.346052065918343</v>
      </c>
      <c r="G2028" s="5">
        <f>N2028*General!$B$15/(N2028+O2028)</f>
        <v>8.4110848151927615E-3</v>
      </c>
      <c r="H2028" s="5">
        <f>(N2028+O2028)*(1/General!$B$20)*((F2028/100)-E2028*(C2028/100))*1000/B2028</f>
        <v>1983.3543456952102</v>
      </c>
      <c r="I2028" s="5">
        <f>(N2028+O2028)*(1/General!$B$20)*((D2028/100)*E2028-(G2028/100))*1000/B2028</f>
        <v>190.71406983445658</v>
      </c>
      <c r="J2028" s="5">
        <f t="shared" si="32"/>
        <v>9.6157335802547692E-2</v>
      </c>
      <c r="K2028" s="5">
        <f>MAX(Online_RAW!$L$2-Online_RAW!L2028,0)</f>
        <v>0</v>
      </c>
      <c r="L2028" s="5">
        <f>0.0039*(Online_RAW!M2028)</f>
        <v>165.288825</v>
      </c>
      <c r="M2028" s="10">
        <f>Online_RAW!$N$2-Online_RAW!N2028</f>
        <v>807.05073578594966</v>
      </c>
      <c r="N2028" s="5">
        <f>Online_RAW!C2028*60</f>
        <v>37.896782608695659</v>
      </c>
      <c r="O2028" s="5">
        <f>MAX(0, Online_RAW!D2028*60)</f>
        <v>142.3262608695654</v>
      </c>
      <c r="P2028" s="5">
        <f>_xlfn.IFNA(VLOOKUP(A2028,Sampling!$D$7:$E$14,2,FALSE),0)</f>
        <v>0</v>
      </c>
      <c r="Q2028">
        <f>_xlfn.IFNA(VLOOKUP(A2028,Refill!$D$6:$G$8,2,FALSE),0)</f>
        <v>0</v>
      </c>
    </row>
    <row r="2029" spans="1:17" x14ac:dyDescent="0.25">
      <c r="A2029" s="5">
        <f>ROUND((Online_RAW!B2029-General!$B$10)*24,3)</f>
        <v>33.783000000000001</v>
      </c>
      <c r="B2029" s="5">
        <f>General!$B$12+Online_ANA!K2029/1000+Online_ANA!L2029/1000+Online_ANA!M2029/1000/General!$B$22-SUM($P$2:P2029)/1000/General!$B$24+SUM($Q$2:Q2029)/1000/General!$B$24</f>
        <v>1.8271917736668073</v>
      </c>
      <c r="C2029" s="5">
        <f>Online_RAW!K2029</f>
        <v>68.865384615384599</v>
      </c>
      <c r="D2029" s="5">
        <f>Online_RAW!J2029</f>
        <v>7.62916666666667</v>
      </c>
      <c r="E2029" s="5">
        <f>(1-F2029/100-G2029/100)/(1-C2029/100-D2029/100-General!$B$17/100)</f>
        <v>1.2251418864845498</v>
      </c>
      <c r="F2029" s="5">
        <f>N2029*General!$B$14/(N2029+O2029)+O2029*100/(N2029+O2029)</f>
        <v>71.71831600635528</v>
      </c>
      <c r="G2029" s="5">
        <f>N2029*General!$B$15/(N2029+O2029)</f>
        <v>1.4283678784669044E-2</v>
      </c>
      <c r="H2029" s="5">
        <f>(N2029+O2029)*(1/General!$B$20)*((F2029/100)-E2029*(C2029/100))*1000/B2029</f>
        <v>-555.39991815962014</v>
      </c>
      <c r="I2029" s="5">
        <f>(N2029+O2029)*(1/General!$B$20)*((D2029/100)*E2029-(G2029/100))*1000/B2029</f>
        <v>409.69563171743283</v>
      </c>
      <c r="J2029" s="5">
        <f t="shared" si="32"/>
        <v>-0.7376587902191365</v>
      </c>
      <c r="K2029" s="5">
        <f>MAX(Online_RAW!$L$2-Online_RAW!L2029,0)</f>
        <v>0</v>
      </c>
      <c r="L2029" s="5">
        <f>0.0039*(Online_RAW!M2029)</f>
        <v>165.288825</v>
      </c>
      <c r="M2029" s="10">
        <f>Online_RAW!$N$2-Online_RAW!N2029</f>
        <v>808.67421404682</v>
      </c>
      <c r="N2029" s="5">
        <f>Online_RAW!C2029*60</f>
        <v>64.201565217391192</v>
      </c>
      <c r="O2029" s="5">
        <f>MAX(0, Online_RAW!D2029*60)</f>
        <v>115.5884347826088</v>
      </c>
      <c r="P2029" s="5">
        <f>_xlfn.IFNA(VLOOKUP(A2029,Sampling!$D$7:$E$14,2,FALSE),0)</f>
        <v>0</v>
      </c>
      <c r="Q2029">
        <f>_xlfn.IFNA(VLOOKUP(A2029,Refill!$D$6:$G$8,2,FALSE),0)</f>
        <v>0</v>
      </c>
    </row>
    <row r="2030" spans="1:17" x14ac:dyDescent="0.25">
      <c r="A2030" s="5">
        <f>ROUND((Online_RAW!B2030-General!$B$10)*24,3)</f>
        <v>33.799999999999997</v>
      </c>
      <c r="B2030" s="5">
        <f>General!$B$12+Online_ANA!K2030/1000+Online_ANA!L2030/1000+Online_ANA!M2030/1000/General!$B$22-SUM($P$2:P2030)/1000/General!$B$24+SUM($Q$2:Q2030)/1000/General!$B$24</f>
        <v>1.8291290682918533</v>
      </c>
      <c r="C2030" s="5">
        <f>Online_RAW!K2030</f>
        <v>66.571538461538495</v>
      </c>
      <c r="D2030" s="5">
        <f>Online_RAW!J2030</f>
        <v>7.31727272727273</v>
      </c>
      <c r="E2030" s="5">
        <f>(1-F2030/100-G2030/100)/(1-C2030/100-D2030/100-General!$B$17/100)</f>
        <v>1.2251152774521168</v>
      </c>
      <c r="F2030" s="5">
        <f>N2030*General!$B$14/(N2030+O2030)+O2030*100/(N2030+O2030)</f>
        <v>68.524985159424006</v>
      </c>
      <c r="G2030" s="5">
        <f>N2030*General!$B$15/(N2030+O2030)</f>
        <v>1.5896472141705052E-2</v>
      </c>
      <c r="H2030" s="5">
        <f>(N2030+O2030)*(1/General!$B$20)*((F2030/100)-E2030*(C2030/100))*1000/B2030</f>
        <v>-572.75820803411398</v>
      </c>
      <c r="I2030" s="5">
        <f>(N2030+O2030)*(1/General!$B$20)*((D2030/100)*E2030-(G2030/100))*1000/B2030</f>
        <v>393.26762571318625</v>
      </c>
      <c r="J2030" s="5">
        <f t="shared" si="32"/>
        <v>-0.68662067203367405</v>
      </c>
      <c r="K2030" s="5">
        <f>MAX(Online_RAW!$L$2-Online_RAW!L2030,0)</f>
        <v>0</v>
      </c>
      <c r="L2030" s="5">
        <f>0.0039*(Online_RAW!M2030)</f>
        <v>165.76169999999999</v>
      </c>
      <c r="M2030" s="10">
        <f>Online_RAW!$N$2-Online_RAW!N2030</f>
        <v>810.27043143811989</v>
      </c>
      <c r="N2030" s="5">
        <f>Online_RAW!C2030*60</f>
        <v>71.603999999999999</v>
      </c>
      <c r="O2030" s="5">
        <f>MAX(0, Online_RAW!D2030*60)</f>
        <v>108.57182608695661</v>
      </c>
      <c r="P2030" s="5">
        <f>_xlfn.IFNA(VLOOKUP(A2030,Sampling!$D$7:$E$14,2,FALSE),0)</f>
        <v>0</v>
      </c>
      <c r="Q2030">
        <f>_xlfn.IFNA(VLOOKUP(A2030,Refill!$D$6:$G$8,2,FALSE),0)</f>
        <v>0</v>
      </c>
    </row>
    <row r="2031" spans="1:17" x14ac:dyDescent="0.25">
      <c r="A2031" s="5">
        <f>ROUND((Online_RAW!B2031-General!$B$10)*24,3)</f>
        <v>33.817</v>
      </c>
      <c r="B2031" s="5">
        <f>General!$B$12+Online_ANA!K2031/1000+Online_ANA!L2031/1000+Online_ANA!M2031/1000/General!$B$22-SUM($P$2:P2031)/1000/General!$B$24+SUM($Q$2:Q2031)/1000/General!$B$24</f>
        <v>1.8307101748814032</v>
      </c>
      <c r="C2031" s="5">
        <f>Online_RAW!K2031</f>
        <v>59.805</v>
      </c>
      <c r="D2031" s="5">
        <f>Online_RAW!J2031</f>
        <v>7.2033333333333296</v>
      </c>
      <c r="E2031" s="5">
        <f>(1-F2031/100-G2031/100)/(1-C2031/100-D2031/100-General!$B$17/100)</f>
        <v>0.78258752114072405</v>
      </c>
      <c r="F2031" s="5">
        <f>N2031*General!$B$14/(N2031+O2031)+O2031*100/(N2031+O2031)</f>
        <v>74.506877651208285</v>
      </c>
      <c r="G2031" s="5">
        <f>N2031*General!$B$15/(N2031+O2031)</f>
        <v>1.2875314317571579E-2</v>
      </c>
      <c r="H2031" s="5">
        <f>(N2031+O2031)*(1/General!$B$20)*((F2031/100)-E2031*(C2031/100))*1000/B2031</f>
        <v>1219.4687456580327</v>
      </c>
      <c r="I2031" s="5">
        <f>(N2031+O2031)*(1/General!$B$20)*((D2031/100)*E2031-(G2031/100))*1000/B2031</f>
        <v>247.56996394660212</v>
      </c>
      <c r="J2031" s="5">
        <f t="shared" si="32"/>
        <v>0.20301460355428122</v>
      </c>
      <c r="K2031" s="5">
        <f>MAX(Online_RAW!$L$2-Online_RAW!L2031,0)</f>
        <v>0</v>
      </c>
      <c r="L2031" s="5">
        <f>0.0039*(Online_RAW!M2031)</f>
        <v>165.84515999999999</v>
      </c>
      <c r="M2031" s="10">
        <f>Online_RAW!$N$2-Online_RAW!N2031</f>
        <v>811.90286622072972</v>
      </c>
      <c r="N2031" s="5">
        <f>Online_RAW!C2031*60</f>
        <v>58.13817391304346</v>
      </c>
      <c r="O2031" s="5">
        <f>MAX(0, Online_RAW!D2031*60)</f>
        <v>122.48086956521762</v>
      </c>
      <c r="P2031" s="5">
        <f>_xlfn.IFNA(VLOOKUP(A2031,Sampling!$D$7:$E$14,2,FALSE),0)</f>
        <v>0</v>
      </c>
      <c r="Q2031">
        <f>_xlfn.IFNA(VLOOKUP(A2031,Refill!$D$6:$G$8,2,FALSE),0)</f>
        <v>0</v>
      </c>
    </row>
    <row r="2032" spans="1:17" x14ac:dyDescent="0.25">
      <c r="A2032" s="5">
        <f>ROUND((Online_RAW!B2032-General!$B$10)*24,3)</f>
        <v>33.832999999999998</v>
      </c>
      <c r="B2032" s="5">
        <f>General!$B$12+Online_ANA!K2032/1000+Online_ANA!L2032/1000+Online_ANA!M2032/1000/General!$B$22-SUM($P$2:P2032)/1000/General!$B$24+SUM($Q$2:Q2032)/1000/General!$B$24</f>
        <v>1.8332907953076398</v>
      </c>
      <c r="C2032" s="5">
        <f>Online_RAW!K2032</f>
        <v>61.221428571428604</v>
      </c>
      <c r="D2032" s="5">
        <f>Online_RAW!J2032</f>
        <v>7.4692307692307702</v>
      </c>
      <c r="E2032" s="5">
        <f>(1-F2032/100-G2032/100)/(1-C2032/100-D2032/100-General!$B$17/100)</f>
        <v>0.55076797111904574</v>
      </c>
      <c r="F2032" s="5">
        <f>N2032*General!$B$14/(N2032+O2032)+O2032*100/(N2032+O2032)</f>
        <v>82.985537869714364</v>
      </c>
      <c r="G2032" s="5">
        <f>N2032*General!$B$15/(N2032+O2032)</f>
        <v>8.5931626920634548E-3</v>
      </c>
      <c r="H2032" s="5">
        <f>(N2032+O2032)*(1/General!$B$20)*((F2032/100)-E2032*(C2032/100))*1000/B2032</f>
        <v>2162.7290049731409</v>
      </c>
      <c r="I2032" s="5">
        <f>(N2032+O2032)*(1/General!$B$20)*((D2032/100)*E2032-(G2032/100))*1000/B2032</f>
        <v>180.21242981576006</v>
      </c>
      <c r="J2032" s="5">
        <f t="shared" si="32"/>
        <v>8.3326403539863814E-2</v>
      </c>
      <c r="K2032" s="5">
        <f>MAX(Online_RAW!$L$2-Online_RAW!L2032,0)</f>
        <v>0</v>
      </c>
      <c r="L2032" s="5">
        <f>0.0039*(Online_RAW!M2032)</f>
        <v>166.9157285714287</v>
      </c>
      <c r="M2032" s="10">
        <f>Online_RAW!$N$2-Online_RAW!N2032</f>
        <v>813.54882274246984</v>
      </c>
      <c r="N2032" s="5">
        <f>Online_RAW!C2032*60</f>
        <v>38.751818181818159</v>
      </c>
      <c r="O2032" s="5">
        <f>MAX(0, Online_RAW!D2032*60)</f>
        <v>141.63260869565218</v>
      </c>
      <c r="P2032" s="5">
        <f>_xlfn.IFNA(VLOOKUP(A2032,Sampling!$D$7:$E$14,2,FALSE),0)</f>
        <v>0</v>
      </c>
      <c r="Q2032">
        <f>_xlfn.IFNA(VLOOKUP(A2032,Refill!$D$6:$G$8,2,FALSE),0)</f>
        <v>0</v>
      </c>
    </row>
    <row r="2033" spans="1:17" x14ac:dyDescent="0.25">
      <c r="A2033" s="5">
        <f>ROUND((Online_RAW!B2033-General!$B$10)*24,3)</f>
        <v>33.85</v>
      </c>
      <c r="B2033" s="5">
        <f>General!$B$12+Online_ANA!K2033/1000+Online_ANA!L2033/1000+Online_ANA!M2033/1000/General!$B$22-SUM($P$2:P2033)/1000/General!$B$24+SUM($Q$2:Q2033)/1000/General!$B$24</f>
        <v>1.8347654662290618</v>
      </c>
      <c r="C2033" s="5">
        <f>Online_RAW!K2033</f>
        <v>67.918333333333294</v>
      </c>
      <c r="D2033" s="5">
        <f>Online_RAW!J2033</f>
        <v>7.5810000000000004</v>
      </c>
      <c r="E2033" s="5">
        <f>(1-F2033/100-G2033/100)/(1-C2033/100-D2033/100-General!$B$17/100)</f>
        <v>0.85497979679973557</v>
      </c>
      <c r="F2033" s="5">
        <f>N2033*General!$B$14/(N2033+O2033)+O2033*100/(N2033+O2033)</f>
        <v>79.411970178323386</v>
      </c>
      <c r="G2033" s="5">
        <f>N2033*General!$B$15/(N2033+O2033)</f>
        <v>1.0397994859432633E-2</v>
      </c>
      <c r="H2033" s="5">
        <f>(N2033+O2033)*(1/General!$B$20)*((F2033/100)-E2033*(C2033/100))*1000/B2033</f>
        <v>932.86727874545443</v>
      </c>
      <c r="I2033" s="5">
        <f>(N2033+O2033)*(1/General!$B$20)*((D2033/100)*E2033-(G2033/100))*1000/B2033</f>
        <v>282.84341414400001</v>
      </c>
      <c r="J2033" s="5">
        <f t="shared" si="32"/>
        <v>0.30319791527512424</v>
      </c>
      <c r="K2033" s="5">
        <f>MAX(Online_RAW!$L$2-Online_RAW!L2033,0)</f>
        <v>0</v>
      </c>
      <c r="L2033" s="5">
        <f>0.0039*(Online_RAW!M2033)</f>
        <v>166.9157285714287</v>
      </c>
      <c r="M2033" s="10">
        <f>Online_RAW!$N$2-Online_RAW!N2033</f>
        <v>815.15621404681997</v>
      </c>
      <c r="N2033" s="5">
        <f>Online_RAW!C2033*60</f>
        <v>46.725130434782635</v>
      </c>
      <c r="O2033" s="5">
        <f>MAX(0, Online_RAW!D2033*60)</f>
        <v>133.02156521739118</v>
      </c>
      <c r="P2033" s="5">
        <f>_xlfn.IFNA(VLOOKUP(A2033,Sampling!$D$7:$E$14,2,FALSE),0)</f>
        <v>0</v>
      </c>
      <c r="Q2033">
        <f>_xlfn.IFNA(VLOOKUP(A2033,Refill!$D$6:$G$8,2,FALSE),0)</f>
        <v>0</v>
      </c>
    </row>
    <row r="2034" spans="1:17" x14ac:dyDescent="0.25">
      <c r="A2034" s="5">
        <f>ROUND((Online_RAW!B2034-General!$B$10)*24,3)</f>
        <v>33.866999999999997</v>
      </c>
      <c r="B2034" s="5">
        <f>General!$B$12+Online_ANA!K2034/1000+Online_ANA!L2034/1000+Online_ANA!M2034/1000/General!$B$22-SUM($P$2:P2034)/1000/General!$B$24+SUM($Q$2:Q2034)/1000/General!$B$24</f>
        <v>1.8023198402503759</v>
      </c>
      <c r="C2034" s="5">
        <f>Online_RAW!K2034</f>
        <v>70.81</v>
      </c>
      <c r="D2034" s="5">
        <f>Online_RAW!J2034</f>
        <v>7.0457142857142898</v>
      </c>
      <c r="E2034" s="5">
        <f>(1-F2034/100-G2034/100)/(1-C2034/100-D2034/100-General!$B$17/100)</f>
        <v>1.475568195432581</v>
      </c>
      <c r="F2034" s="5">
        <f>N2034*General!$B$14/(N2034+O2034)+O2034*100/(N2034+O2034)</f>
        <v>67.946874850021615</v>
      </c>
      <c r="G2034" s="5">
        <f>N2034*General!$B$15/(N2034+O2034)</f>
        <v>1.6188447045443626E-2</v>
      </c>
      <c r="H2034" s="5">
        <f>(N2034+O2034)*(1/General!$B$20)*((F2034/100)-E2034*(C2034/100))*1000/B2034</f>
        <v>-1622.3833756292543</v>
      </c>
      <c r="I2034" s="5">
        <f>(N2034+O2034)*(1/General!$B$20)*((D2034/100)*E2034-(G2034/100))*1000/B2034</f>
        <v>460.90875705532329</v>
      </c>
      <c r="J2034" s="5">
        <f t="shared" si="32"/>
        <v>-0.28409361435706043</v>
      </c>
      <c r="K2034" s="5">
        <f>MAX(Online_RAW!$L$2-Online_RAW!L2034,0)</f>
        <v>0</v>
      </c>
      <c r="L2034" s="5">
        <f>0.0039*(Online_RAW!M2034)</f>
        <v>167.9496</v>
      </c>
      <c r="M2034" s="10">
        <f>Online_RAW!$N$2-Online_RAW!N2034</f>
        <v>816.81356187290976</v>
      </c>
      <c r="N2034" s="5">
        <f>Online_RAW!C2034*60</f>
        <v>72.594521739130201</v>
      </c>
      <c r="O2034" s="5">
        <f>MAX(0, Online_RAW!D2034*60)</f>
        <v>106.7791304347824</v>
      </c>
      <c r="P2034" s="5">
        <f>_xlfn.IFNA(VLOOKUP(A2034,Sampling!$D$7:$E$14,2,FALSE),0)</f>
        <v>35</v>
      </c>
      <c r="Q2034">
        <f>_xlfn.IFNA(VLOOKUP(A2034,Refill!$D$6:$G$8,2,FALSE),0)</f>
        <v>0</v>
      </c>
    </row>
    <row r="2035" spans="1:17" x14ac:dyDescent="0.25">
      <c r="A2035" s="5">
        <f>ROUND((Online_RAW!B2035-General!$B$10)*24,3)</f>
        <v>33.883000000000003</v>
      </c>
      <c r="B2035" s="5">
        <f>General!$B$12+Online_ANA!K2035/1000+Online_ANA!L2035/1000+Online_ANA!M2035/1000/General!$B$22-SUM($P$2:P2035)/1000/General!$B$24+SUM($Q$2:Q2035)/1000/General!$B$24</f>
        <v>1.8038701267209813</v>
      </c>
      <c r="C2035" s="5">
        <f>Online_RAW!K2035</f>
        <v>62.597857142857102</v>
      </c>
      <c r="D2035" s="5">
        <f>Online_RAW!J2035</f>
        <v>6.81666666666667</v>
      </c>
      <c r="E2035" s="5">
        <f>(1-F2035/100-G2035/100)/(1-C2035/100-D2035/100-General!$B$17/100)</f>
        <v>0.78830132599690028</v>
      </c>
      <c r="F2035" s="5">
        <f>N2035*General!$B$14/(N2035+O2035)+O2035*100/(N2035+O2035)</f>
        <v>76.21850962898074</v>
      </c>
      <c r="G2035" s="5">
        <f>N2035*General!$B$15/(N2035+O2035)</f>
        <v>1.2010853722737001E-2</v>
      </c>
      <c r="H2035" s="5">
        <f>(N2035+O2035)*(1/General!$B$20)*((F2035/100)-E2035*(C2035/100))*1000/B2035</f>
        <v>1195.535528317695</v>
      </c>
      <c r="I2035" s="5">
        <f>(N2035+O2035)*(1/General!$B$20)*((D2035/100)*E2035-(G2035/100))*1000/B2035</f>
        <v>238.53183243006083</v>
      </c>
      <c r="J2035" s="5">
        <f t="shared" si="32"/>
        <v>0.1995188154430779</v>
      </c>
      <c r="K2035" s="5">
        <f>MAX(Online_RAW!$L$2-Online_RAW!L2035,0)</f>
        <v>0</v>
      </c>
      <c r="L2035" s="5">
        <f>0.0039*(Online_RAW!M2035)</f>
        <v>167.9496</v>
      </c>
      <c r="M2035" s="10">
        <f>Online_RAW!$N$2-Online_RAW!N2035</f>
        <v>818.50337412586987</v>
      </c>
      <c r="N2035" s="5">
        <f>Online_RAW!C2035*60</f>
        <v>54.012260869565225</v>
      </c>
      <c r="O2035" s="5">
        <f>MAX(0, Online_RAW!D2035*60)</f>
        <v>125.865913043478</v>
      </c>
      <c r="P2035" s="5">
        <f>_xlfn.IFNA(VLOOKUP(A2035,Sampling!$D$7:$E$14,2,FALSE),0)</f>
        <v>0</v>
      </c>
      <c r="Q2035">
        <f>_xlfn.IFNA(VLOOKUP(A2035,Refill!$D$6:$G$8,2,FALSE),0)</f>
        <v>0</v>
      </c>
    </row>
    <row r="2036" spans="1:17" x14ac:dyDescent="0.25">
      <c r="A2036" s="5">
        <f>ROUND((Online_RAW!B2036-General!$B$10)*24,3)</f>
        <v>33.9</v>
      </c>
      <c r="B2036" s="5">
        <f>General!$B$12+Online_ANA!K2036/1000+Online_ANA!L2036/1000+Online_ANA!M2036/1000/General!$B$22-SUM($P$2:P2036)/1000/General!$B$24+SUM($Q$2:Q2036)/1000/General!$B$24</f>
        <v>1.8053980213433116</v>
      </c>
      <c r="C2036" s="5">
        <f>Online_RAW!K2036</f>
        <v>62.075000000000003</v>
      </c>
      <c r="D2036" s="5">
        <f>Online_RAW!J2036</f>
        <v>7.3466666666666702</v>
      </c>
      <c r="E2036" s="5">
        <f>(1-F2036/100-G2036/100)/(1-C2036/100-D2036/100-General!$B$17/100)</f>
        <v>0.48486657963369617</v>
      </c>
      <c r="F2036" s="5">
        <f>N2036*General!$B$14/(N2036+O2036)+O2036*100/(N2036+O2036)</f>
        <v>85.376000286591093</v>
      </c>
      <c r="G2036" s="5">
        <f>N2036*General!$B$15/(N2036+O2036)</f>
        <v>7.3858584411156045E-3</v>
      </c>
      <c r="H2036" s="5">
        <f>(N2036+O2036)*(1/General!$B$20)*((F2036/100)-E2036*(C2036/100))*1000/B2036</f>
        <v>2459.7228549410111</v>
      </c>
      <c r="I2036" s="5">
        <f>(N2036+O2036)*(1/General!$B$20)*((D2036/100)*E2036-(G2036/100))*1000/B2036</f>
        <v>158.17788228065317</v>
      </c>
      <c r="J2036" s="5">
        <f t="shared" si="32"/>
        <v>6.4307197033564412E-2</v>
      </c>
      <c r="K2036" s="5">
        <f>MAX(Online_RAW!$L$2-Online_RAW!L2036,0)</f>
        <v>0</v>
      </c>
      <c r="L2036" s="5">
        <f>0.0039*(Online_RAW!M2036)</f>
        <v>167.9496</v>
      </c>
      <c r="M2036" s="10">
        <f>Online_RAW!$N$2-Online_RAW!N2036</f>
        <v>820.16877926420966</v>
      </c>
      <c r="N2036" s="5">
        <f>Online_RAW!C2036*60</f>
        <v>33.248181818181841</v>
      </c>
      <c r="O2036" s="5">
        <f>MAX(0, Online_RAW!D2036*60)</f>
        <v>146.8158260869566</v>
      </c>
      <c r="P2036" s="5">
        <f>_xlfn.IFNA(VLOOKUP(A2036,Sampling!$D$7:$E$14,2,FALSE),0)</f>
        <v>0</v>
      </c>
      <c r="Q2036">
        <f>_xlfn.IFNA(VLOOKUP(A2036,Refill!$D$6:$G$8,2,FALSE),0)</f>
        <v>0</v>
      </c>
    </row>
    <row r="2037" spans="1:17" x14ac:dyDescent="0.25">
      <c r="A2037" s="5">
        <f>ROUND((Online_RAW!B2037-General!$B$10)*24,3)</f>
        <v>33.917000000000002</v>
      </c>
      <c r="B2037" s="5">
        <f>General!$B$12+Online_ANA!K2037/1000+Online_ANA!L2037/1000+Online_ANA!M2037/1000/General!$B$22-SUM($P$2:P2037)/1000/General!$B$24+SUM($Q$2:Q2037)/1000/General!$B$24</f>
        <v>1.807129849185358</v>
      </c>
      <c r="C2037" s="5">
        <f>Online_RAW!K2037</f>
        <v>68.486153846153798</v>
      </c>
      <c r="D2037" s="5">
        <f>Online_RAW!J2037</f>
        <v>8.1335714285714307</v>
      </c>
      <c r="E2037" s="5">
        <f>(1-F2037/100-G2037/100)/(1-C2037/100-D2037/100-General!$B$17/100)</f>
        <v>0.25888040583116395</v>
      </c>
      <c r="F2037" s="5">
        <f>N2037*General!$B$14/(N2037+O2037)+O2037*100/(N2037+O2037)</f>
        <v>94.056318691645529</v>
      </c>
      <c r="G2037" s="5">
        <f>N2037*General!$B$15/(N2037+O2037)</f>
        <v>3.0018592466436711E-3</v>
      </c>
      <c r="H2037" s="5">
        <f>(N2037+O2037)*(1/General!$B$20)*((F2037/100)-E2037*(C2037/100))*1000/B2037</f>
        <v>3400.1223153040009</v>
      </c>
      <c r="I2037" s="5">
        <f>(N2037+O2037)*(1/General!$B$20)*((D2037/100)*E2037-(G2037/100))*1000/B2037</f>
        <v>93.665472047379126</v>
      </c>
      <c r="J2037" s="5">
        <f t="shared" si="32"/>
        <v>2.7547677219078102E-2</v>
      </c>
      <c r="K2037" s="5">
        <f>MAX(Online_RAW!$L$2-Online_RAW!L2037,0)</f>
        <v>0</v>
      </c>
      <c r="L2037" s="5">
        <f>0.0039*(Online_RAW!M2037)</f>
        <v>168.16280000000012</v>
      </c>
      <c r="M2037" s="10">
        <f>Online_RAW!$N$2-Online_RAW!N2037</f>
        <v>821.82408361203989</v>
      </c>
      <c r="N2037" s="5">
        <f>Online_RAW!C2037*60</f>
        <v>13.54121739130434</v>
      </c>
      <c r="O2037" s="5">
        <f>MAX(0, Online_RAW!D2037*60)</f>
        <v>166.89652173913021</v>
      </c>
      <c r="P2037" s="5">
        <f>_xlfn.IFNA(VLOOKUP(A2037,Sampling!$D$7:$E$14,2,FALSE),0)</f>
        <v>0</v>
      </c>
      <c r="Q2037">
        <f>_xlfn.IFNA(VLOOKUP(A2037,Refill!$D$6:$G$8,2,FALSE),0)</f>
        <v>0</v>
      </c>
    </row>
    <row r="2038" spans="1:17" x14ac:dyDescent="0.25">
      <c r="A2038" s="5">
        <f>ROUND((Online_RAW!B2038-General!$B$10)*24,3)</f>
        <v>33.933</v>
      </c>
      <c r="B2038" s="5">
        <f>General!$B$12+Online_ANA!K2038/1000+Online_ANA!L2038/1000+Online_ANA!M2038/1000/General!$B$22-SUM($P$2:P2038)/1000/General!$B$24+SUM($Q$2:Q2038)/1000/General!$B$24</f>
        <v>1.8089428817251558</v>
      </c>
      <c r="C2038" s="5">
        <f>Online_RAW!K2038</f>
        <v>76.257692307692295</v>
      </c>
      <c r="D2038" s="5">
        <f>Online_RAW!J2038</f>
        <v>8.7958333333333307</v>
      </c>
      <c r="E2038" s="5">
        <f>(1-F2038/100-G2038/100)/(1-C2038/100-D2038/100-General!$B$17/100)</f>
        <v>1.5007183199989805E-2</v>
      </c>
      <c r="F2038" s="5">
        <f>N2038*General!$B$14/(N2038+O2038)+O2038*100/(N2038+O2038)</f>
        <v>99.782078952696679</v>
      </c>
      <c r="G2038" s="5">
        <f>N2038*General!$B$15/(N2038+O2038)</f>
        <v>1.1006113500167733E-4</v>
      </c>
      <c r="H2038" s="5">
        <f>(N2038+O2038)*(1/General!$B$20)*((F2038/100)-E2038*(C2038/100))*1000/B2038</f>
        <v>4390.9964329132636</v>
      </c>
      <c r="I2038" s="5">
        <f>(N2038+O2038)*(1/General!$B$20)*((D2038/100)*E2038-(G2038/100))*1000/B2038</f>
        <v>5.8712991847654186</v>
      </c>
      <c r="J2038" s="5">
        <f t="shared" si="32"/>
        <v>1.3371222852189904E-3</v>
      </c>
      <c r="K2038" s="5">
        <f>MAX(Online_RAW!$L$2-Online_RAW!L2038,0)</f>
        <v>0</v>
      </c>
      <c r="L2038" s="5">
        <f>0.0039*(Online_RAW!M2038)</f>
        <v>168.46635000000001</v>
      </c>
      <c r="M2038" s="10">
        <f>Online_RAW!$N$2-Online_RAW!N2038</f>
        <v>823.46941958041998</v>
      </c>
      <c r="N2038" s="5">
        <f>Online_RAW!C2038*60</f>
        <v>0.49663636363636382</v>
      </c>
      <c r="O2038" s="5">
        <f>MAX(0, Online_RAW!D2038*60)</f>
        <v>179.99809090909079</v>
      </c>
      <c r="P2038" s="5">
        <f>_xlfn.IFNA(VLOOKUP(A2038,Sampling!$D$7:$E$14,2,FALSE),0)</f>
        <v>0</v>
      </c>
      <c r="Q2038">
        <f>_xlfn.IFNA(VLOOKUP(A2038,Refill!$D$6:$G$8,2,FALSE),0)</f>
        <v>0</v>
      </c>
    </row>
    <row r="2039" spans="1:17" x14ac:dyDescent="0.25">
      <c r="A2039" s="5">
        <f>ROUND((Online_RAW!B2039-General!$B$10)*24,3)</f>
        <v>33.950000000000003</v>
      </c>
      <c r="B2039" s="5">
        <f>General!$B$12+Online_ANA!K2039/1000+Online_ANA!L2039/1000+Online_ANA!M2039/1000/General!$B$22-SUM($P$2:P2039)/1000/General!$B$24+SUM($Q$2:Q2039)/1000/General!$B$24</f>
        <v>1.8104707455422198</v>
      </c>
      <c r="C2039" s="5">
        <f>Online_RAW!K2039</f>
        <v>83.004000000000005</v>
      </c>
      <c r="D2039" s="5">
        <f>Online_RAW!J2039</f>
        <v>9.0344444444444392</v>
      </c>
      <c r="E2039" s="5">
        <f>(1-F2039/100-G2039/100)/(1-C2039/100-D2039/100-General!$B$17/100)</f>
        <v>6.4043861354059484E-2</v>
      </c>
      <c r="F2039" s="5">
        <f>N2039*General!$B$14/(N2039+O2039)+O2039*100/(N2039+O2039)</f>
        <v>99.517578878969346</v>
      </c>
      <c r="G2039" s="5">
        <f>N2039*General!$B$15/(N2039+O2039)</f>
        <v>2.4364703082355903E-4</v>
      </c>
      <c r="H2039" s="5">
        <f>(N2039+O2039)*(1/General!$B$20)*((F2039/100)-E2039*(C2039/100))*1000/B2039</f>
        <v>4174.1583542164863</v>
      </c>
      <c r="I2039" s="5">
        <f>(N2039+O2039)*(1/General!$B$20)*((D2039/100)*E2039-(G2039/100))*1000/B2039</f>
        <v>25.627503656409136</v>
      </c>
      <c r="J2039" s="5">
        <f t="shared" si="32"/>
        <v>6.139561914444802E-3</v>
      </c>
      <c r="K2039" s="5">
        <f>MAX(Online_RAW!$L$2-Online_RAW!L2039,0)</f>
        <v>0</v>
      </c>
      <c r="L2039" s="5">
        <f>0.0039*(Online_RAW!M2039)</f>
        <v>168.52679999999998</v>
      </c>
      <c r="M2039" s="10">
        <f>Online_RAW!$N$2-Online_RAW!N2039</f>
        <v>825.06890064101981</v>
      </c>
      <c r="N2039" s="5">
        <f>Online_RAW!C2039*60</f>
        <v>1.0952727272727298</v>
      </c>
      <c r="O2039" s="5">
        <f>MAX(0, Online_RAW!D2039*60)</f>
        <v>178.71775000000019</v>
      </c>
      <c r="P2039" s="5">
        <f>_xlfn.IFNA(VLOOKUP(A2039,Sampling!$D$7:$E$14,2,FALSE),0)</f>
        <v>0</v>
      </c>
      <c r="Q2039">
        <f>_xlfn.IFNA(VLOOKUP(A2039,Refill!$D$6:$G$8,2,FALSE),0)</f>
        <v>0</v>
      </c>
    </row>
    <row r="2040" spans="1:17" x14ac:dyDescent="0.25">
      <c r="A2040" s="5">
        <f>ROUND((Online_RAW!B2040-General!$B$10)*24,3)</f>
        <v>33.966999999999999</v>
      </c>
      <c r="B2040" s="5">
        <f>General!$B$12+Online_ANA!K2040/1000+Online_ANA!L2040/1000+Online_ANA!M2040/1000/General!$B$22-SUM($P$2:P2040)/1000/General!$B$24+SUM($Q$2:Q2040)/1000/General!$B$24</f>
        <v>1.8119685527426694</v>
      </c>
      <c r="C2040" s="5">
        <f>Online_RAW!K2040</f>
        <v>85.683333333333294</v>
      </c>
      <c r="D2040" s="5">
        <f>Online_RAW!J2040</f>
        <v>8.9345454545454608</v>
      </c>
      <c r="E2040" s="5">
        <f>(1-F2040/100-G2040/100)/(1-C2040/100-D2040/100-General!$B$17/100)</f>
        <v>1.4105579338847469</v>
      </c>
      <c r="F2040" s="5">
        <f>N2040*General!$B$14/(N2040+O2040)+O2040*100/(N2040+O2040)</f>
        <v>93.01501602097288</v>
      </c>
      <c r="G2040" s="5">
        <f>N2040*General!$B$15/(N2040+O2040)</f>
        <v>3.5277696863773265E-3</v>
      </c>
      <c r="H2040" s="5">
        <f>(N2040+O2040)*(1/General!$B$20)*((F2040/100)-E2040*(C2040/100))*1000/B2040</f>
        <v>-1232.5396912604115</v>
      </c>
      <c r="I2040" s="5">
        <f>(N2040+O2040)*(1/General!$B$20)*((D2040/100)*E2040-(G2040/100))*1000/B2040</f>
        <v>557.66756153128938</v>
      </c>
      <c r="J2040" s="5">
        <f t="shared" si="32"/>
        <v>-0.45245403899407988</v>
      </c>
      <c r="K2040" s="5">
        <f>MAX(Online_RAW!$L$2-Online_RAW!L2040,0)</f>
        <v>0</v>
      </c>
      <c r="L2040" s="5">
        <f>0.0039*(Online_RAW!M2040)</f>
        <v>168.52679999999998</v>
      </c>
      <c r="M2040" s="10">
        <f>Online_RAW!$N$2-Online_RAW!N2040</f>
        <v>826.70151048950993</v>
      </c>
      <c r="N2040" s="5">
        <f>Online_RAW!C2040*60</f>
        <v>15.854181818181839</v>
      </c>
      <c r="O2040" s="5">
        <f>MAX(0, Online_RAW!D2040*60)</f>
        <v>163.9101818181816</v>
      </c>
      <c r="P2040" s="5">
        <f>_xlfn.IFNA(VLOOKUP(A2040,Sampling!$D$7:$E$14,2,FALSE),0)</f>
        <v>0</v>
      </c>
      <c r="Q2040">
        <f>_xlfn.IFNA(VLOOKUP(A2040,Refill!$D$6:$G$8,2,FALSE),0)</f>
        <v>0</v>
      </c>
    </row>
    <row r="2041" spans="1:17" x14ac:dyDescent="0.25">
      <c r="A2041" s="5">
        <f>ROUND((Online_RAW!B2041-General!$B$10)*24,3)</f>
        <v>33.982999999999997</v>
      </c>
      <c r="B2041" s="5">
        <f>General!$B$12+Online_ANA!K2041/1000+Online_ANA!L2041/1000+Online_ANA!M2041/1000/General!$B$22-SUM($P$2:P2041)/1000/General!$B$24+SUM($Q$2:Q2041)/1000/General!$B$24</f>
        <v>1.8138105141634127</v>
      </c>
      <c r="C2041" s="5">
        <f>Online_RAW!K2041</f>
        <v>83.081428571428603</v>
      </c>
      <c r="D2041" s="5">
        <f>Online_RAW!J2041</f>
        <v>8.6653846153846192</v>
      </c>
      <c r="E2041" s="5">
        <f>(1-F2041/100-G2041/100)/(1-C2041/100-D2041/100-General!$B$17/100)</f>
        <v>1.3061313211468448</v>
      </c>
      <c r="F2041" s="5">
        <f>N2041*General!$B$14/(N2041+O2041)+O2041*100/(N2041+O2041)</f>
        <v>89.780245687439816</v>
      </c>
      <c r="G2041" s="5">
        <f>N2041*General!$B$15/(N2041+O2041)</f>
        <v>5.1614920770505987E-3</v>
      </c>
      <c r="H2041" s="5">
        <f>(N2041+O2041)*(1/General!$B$20)*((F2041/100)-E2041*(C2041/100))*1000/B2041</f>
        <v>-830.35720268043849</v>
      </c>
      <c r="I2041" s="5">
        <f>(N2041+O2041)*(1/General!$B$20)*((D2041/100)*E2041-(G2041/100))*1000/B2041</f>
        <v>501.40378406950612</v>
      </c>
      <c r="J2041" s="5">
        <f t="shared" si="32"/>
        <v>-0.60384107279487342</v>
      </c>
      <c r="K2041" s="5">
        <f>MAX(Online_RAW!$L$2-Online_RAW!L2041,0)</f>
        <v>0</v>
      </c>
      <c r="L2041" s="5">
        <f>0.0039*(Online_RAW!M2041)</f>
        <v>168.78809999999999</v>
      </c>
      <c r="M2041" s="10">
        <f>Online_RAW!$N$2-Online_RAW!N2041</f>
        <v>828.42443143811988</v>
      </c>
      <c r="N2041" s="5">
        <f>Online_RAW!C2041*60</f>
        <v>23.250782608695658</v>
      </c>
      <c r="O2041" s="5">
        <f>MAX(0, Online_RAW!D2041*60)</f>
        <v>156.9357391304346</v>
      </c>
      <c r="P2041" s="5">
        <f>_xlfn.IFNA(VLOOKUP(A2041,Sampling!$D$7:$E$14,2,FALSE),0)</f>
        <v>0</v>
      </c>
      <c r="Q2041">
        <f>_xlfn.IFNA(VLOOKUP(A2041,Refill!$D$6:$G$8,2,FALSE),0)</f>
        <v>0</v>
      </c>
    </row>
    <row r="2042" spans="1:17" x14ac:dyDescent="0.25">
      <c r="A2042" s="5">
        <f>ROUND((Online_RAW!B2042-General!$B$10)*24,3)</f>
        <v>34</v>
      </c>
      <c r="B2042" s="5">
        <f>General!$B$12+Online_ANA!K2042/1000+Online_ANA!L2042/1000+Online_ANA!M2042/1000/General!$B$22-SUM($P$2:P2042)/1000/General!$B$24+SUM($Q$2:Q2042)/1000/General!$B$24</f>
        <v>1.8153032889394953</v>
      </c>
      <c r="C2042" s="5">
        <f>Online_RAW!K2042</f>
        <v>78.887500000000003</v>
      </c>
      <c r="D2042" s="5">
        <f>Online_RAW!J2042</f>
        <v>8.39</v>
      </c>
      <c r="E2042" s="5">
        <f>(1-F2042/100-G2042/100)/(1-C2042/100-D2042/100-General!$B$17/100)</f>
        <v>0.74712838642203727</v>
      </c>
      <c r="F2042" s="5">
        <f>N2042*General!$B$14/(N2042+O2042)+O2042*100/(N2042+O2042)</f>
        <v>90.813296059944335</v>
      </c>
      <c r="G2042" s="5">
        <f>N2042*General!$B$15/(N2042+O2042)</f>
        <v>4.6397494646745778E-3</v>
      </c>
      <c r="H2042" s="5">
        <f>(N2042+O2042)*(1/General!$B$20)*((F2042/100)-E2042*(C2042/100))*1000/B2042</f>
        <v>1410.8177885731391</v>
      </c>
      <c r="I2042" s="5">
        <f>(N2042+O2042)*(1/General!$B$20)*((D2042/100)*E2042-(G2042/100))*1000/B2042</f>
        <v>277.24720843117501</v>
      </c>
      <c r="J2042" s="5">
        <f t="shared" si="32"/>
        <v>0.19651524858612318</v>
      </c>
      <c r="K2042" s="5">
        <f>MAX(Online_RAW!$L$2-Online_RAW!L2042,0)</f>
        <v>0</v>
      </c>
      <c r="L2042" s="5">
        <f>0.0039*(Online_RAW!M2042)</f>
        <v>168.78809999999999</v>
      </c>
      <c r="M2042" s="10">
        <f>Online_RAW!$N$2-Online_RAW!N2042</f>
        <v>830.05155594405005</v>
      </c>
      <c r="N2042" s="5">
        <f>Online_RAW!C2042*60</f>
        <v>20.889818181818161</v>
      </c>
      <c r="O2042" s="5">
        <f>MAX(0, Online_RAW!D2042*60)</f>
        <v>159.20454545454538</v>
      </c>
      <c r="P2042" s="5">
        <f>_xlfn.IFNA(VLOOKUP(A2042,Sampling!$D$7:$E$14,2,FALSE),0)</f>
        <v>0</v>
      </c>
      <c r="Q2042">
        <f>_xlfn.IFNA(VLOOKUP(A2042,Refill!$D$6:$G$8,2,FALSE),0)</f>
        <v>0</v>
      </c>
    </row>
    <row r="2043" spans="1:17" x14ac:dyDescent="0.25">
      <c r="A2043" s="5">
        <f>ROUND((Online_RAW!B2043-General!$B$10)*24,3)</f>
        <v>34.017000000000003</v>
      </c>
      <c r="B2043" s="5">
        <f>General!$B$12+Online_ANA!K2043/1000+Online_ANA!L2043/1000+Online_ANA!M2043/1000/General!$B$22-SUM($P$2:P2043)/1000/General!$B$24+SUM($Q$2:Q2043)/1000/General!$B$24</f>
        <v>1.8172732717322202</v>
      </c>
      <c r="C2043" s="5">
        <f>Online_RAW!K2043</f>
        <v>78.409000000000006</v>
      </c>
      <c r="D2043" s="5">
        <f>Online_RAW!J2043</f>
        <v>8.0436363636363595</v>
      </c>
      <c r="E2043" s="5">
        <f>(1-F2043/100-G2043/100)/(1-C2043/100-D2043/100-General!$B$17/100)</f>
        <v>0.83247285052829134</v>
      </c>
      <c r="F2043" s="5">
        <f>N2043*General!$B$14/(N2043+O2043)+O2043*100/(N2043+O2043)</f>
        <v>89.076875445706449</v>
      </c>
      <c r="G2043" s="5">
        <f>N2043*General!$B$15/(N2043+O2043)</f>
        <v>5.5167295728755367E-3</v>
      </c>
      <c r="H2043" s="5">
        <f>(N2043+O2043)*(1/General!$B$20)*((F2043/100)-E2043*(C2043/100))*1000/B2043</f>
        <v>1051.7706739291029</v>
      </c>
      <c r="I2043" s="5">
        <f>(N2043+O2043)*(1/General!$B$20)*((D2043/100)*E2043-(G2043/100))*1000/B2043</f>
        <v>295.62733070896837</v>
      </c>
      <c r="J2043" s="5">
        <f t="shared" si="32"/>
        <v>0.28107584479855524</v>
      </c>
      <c r="K2043" s="5">
        <f>MAX(Online_RAW!$L$2-Online_RAW!L2043,0)</f>
        <v>0</v>
      </c>
      <c r="L2043" s="5">
        <f>0.0039*(Online_RAW!M2043)</f>
        <v>169.15177499999999</v>
      </c>
      <c r="M2043" s="10">
        <f>Online_RAW!$N$2-Online_RAW!N2043</f>
        <v>831.80243143812004</v>
      </c>
      <c r="N2043" s="5">
        <f>Online_RAW!C2043*60</f>
        <v>24.82226086956522</v>
      </c>
      <c r="O2043" s="5">
        <f>MAX(0, Online_RAW!D2043*60)</f>
        <v>155.15582608695661</v>
      </c>
      <c r="P2043" s="5">
        <f>_xlfn.IFNA(VLOOKUP(A2043,Sampling!$D$7:$E$14,2,FALSE),0)</f>
        <v>0</v>
      </c>
      <c r="Q2043">
        <f>_xlfn.IFNA(VLOOKUP(A2043,Refill!$D$6:$G$8,2,FALSE),0)</f>
        <v>0</v>
      </c>
    </row>
    <row r="2044" spans="1:17" x14ac:dyDescent="0.25">
      <c r="A2044" s="5">
        <f>ROUND((Online_RAW!B2044-General!$B$10)*24,3)</f>
        <v>34.033000000000001</v>
      </c>
      <c r="B2044" s="5">
        <f>General!$B$12+Online_ANA!K2044/1000+Online_ANA!L2044/1000+Online_ANA!M2044/1000/General!$B$22-SUM($P$2:P2044)/1000/General!$B$24+SUM($Q$2:Q2044)/1000/General!$B$24</f>
        <v>1.819083759137486</v>
      </c>
      <c r="C2044" s="5">
        <f>Online_RAW!K2044</f>
        <v>77.84</v>
      </c>
      <c r="D2044" s="5">
        <f>Online_RAW!J2044</f>
        <v>7.9885714285714302</v>
      </c>
      <c r="E2044" s="5">
        <f>(1-F2044/100-G2044/100)/(1-C2044/100-D2044/100-General!$B$17/100)</f>
        <v>0.89176961598991844</v>
      </c>
      <c r="F2044" s="5">
        <f>N2044*General!$B$14/(N2044+O2044)+O2044*100/(N2044+O2044)</f>
        <v>87.742021539688864</v>
      </c>
      <c r="G2044" s="5">
        <f>N2044*General!$B$15/(N2044+O2044)</f>
        <v>6.190898212278354E-3</v>
      </c>
      <c r="H2044" s="5">
        <f>(N2044+O2044)*(1/General!$B$20)*((F2044/100)-E2044*(C2044/100))*1000/B2044</f>
        <v>808.39207557083762</v>
      </c>
      <c r="I2044" s="5">
        <f>(N2044+O2044)*(1/General!$B$20)*((D2044/100)*E2044-(G2044/100))*1000/B2044</f>
        <v>313.96598225661637</v>
      </c>
      <c r="J2044" s="5">
        <f t="shared" si="32"/>
        <v>0.38838330031242896</v>
      </c>
      <c r="K2044" s="5">
        <f>MAX(Online_RAW!$L$2-Online_RAW!L2044,0)</f>
        <v>0</v>
      </c>
      <c r="L2044" s="5">
        <f>0.0039*(Online_RAW!M2044)</f>
        <v>169.45955000000012</v>
      </c>
      <c r="M2044" s="10">
        <f>Online_RAW!$N$2-Online_RAW!N2044</f>
        <v>833.44038795985989</v>
      </c>
      <c r="N2044" s="5">
        <f>Online_RAW!C2044*60</f>
        <v>27.835826086956537</v>
      </c>
      <c r="O2044" s="5">
        <f>MAX(0, Online_RAW!D2044*60)</f>
        <v>152.01417391304341</v>
      </c>
      <c r="P2044" s="5">
        <f>_xlfn.IFNA(VLOOKUP(A2044,Sampling!$D$7:$E$14,2,FALSE),0)</f>
        <v>0</v>
      </c>
      <c r="Q2044">
        <f>_xlfn.IFNA(VLOOKUP(A2044,Refill!$D$6:$G$8,2,FALSE),0)</f>
        <v>0</v>
      </c>
    </row>
    <row r="2045" spans="1:17" x14ac:dyDescent="0.25">
      <c r="A2045" s="5">
        <f>ROUND((Online_RAW!B2045-General!$B$10)*24,3)</f>
        <v>34.049999999999997</v>
      </c>
      <c r="B2045" s="5">
        <f>General!$B$12+Online_ANA!K2045/1000+Online_ANA!L2045/1000+Online_ANA!M2045/1000/General!$B$22-SUM($P$2:P2045)/1000/General!$B$24+SUM($Q$2:Q2045)/1000/General!$B$24</f>
        <v>1.8208427698873944</v>
      </c>
      <c r="C2045" s="5">
        <f>Online_RAW!K2045</f>
        <v>76.440769230769206</v>
      </c>
      <c r="D2045" s="5">
        <f>Online_RAW!J2045</f>
        <v>7.8836363636363602</v>
      </c>
      <c r="E2045" s="5">
        <f>(1-F2045/100-G2045/100)/(1-C2045/100-D2045/100-General!$B$17/100)</f>
        <v>0.83252306305644286</v>
      </c>
      <c r="F2045" s="5">
        <f>N2045*General!$B$14/(N2045+O2045)+O2045*100/(N2045+O2045)</f>
        <v>87.303520091995139</v>
      </c>
      <c r="G2045" s="5">
        <f>N2045*General!$B$15/(N2045+O2045)</f>
        <v>6.4123635899014462E-3</v>
      </c>
      <c r="H2045" s="5">
        <f>(N2045+O2045)*(1/General!$B$20)*((F2045/100)-E2045*(C2045/100))*1000/B2045</f>
        <v>1041.8015717625549</v>
      </c>
      <c r="I2045" s="5">
        <f>(N2045+O2045)*(1/General!$B$20)*((D2045/100)*E2045-(G2045/100))*1000/B2045</f>
        <v>288.65574541987684</v>
      </c>
      <c r="J2045" s="5">
        <f t="shared" si="32"/>
        <v>0.27707363210397096</v>
      </c>
      <c r="K2045" s="5">
        <f>MAX(Online_RAW!$L$2-Online_RAW!L2045,0)</f>
        <v>0</v>
      </c>
      <c r="L2045" s="5">
        <f>0.0039*(Online_RAW!M2045)</f>
        <v>169.64739999999986</v>
      </c>
      <c r="M2045" s="10">
        <f>Online_RAW!$N$2-Online_RAW!N2045</f>
        <v>835.15295317725986</v>
      </c>
      <c r="N2045" s="5">
        <f>Online_RAW!C2045*60</f>
        <v>28.8026086956522</v>
      </c>
      <c r="O2045" s="5">
        <f>MAX(0, Online_RAW!D2045*60)</f>
        <v>150.86660869565219</v>
      </c>
      <c r="P2045" s="5">
        <f>_xlfn.IFNA(VLOOKUP(A2045,Sampling!$D$7:$E$14,2,FALSE),0)</f>
        <v>0</v>
      </c>
      <c r="Q2045">
        <f>_xlfn.IFNA(VLOOKUP(A2045,Refill!$D$6:$G$8,2,FALSE),0)</f>
        <v>0</v>
      </c>
    </row>
    <row r="2046" spans="1:17" x14ac:dyDescent="0.25">
      <c r="A2046" s="5">
        <f>ROUND((Online_RAW!B2046-General!$B$10)*24,3)</f>
        <v>34.067</v>
      </c>
      <c r="B2046" s="5">
        <f>General!$B$12+Online_ANA!K2046/1000+Online_ANA!L2046/1000+Online_ANA!M2046/1000/General!$B$22-SUM($P$2:P2046)/1000/General!$B$24+SUM($Q$2:Q2046)/1000/General!$B$24</f>
        <v>1.8229072288024308</v>
      </c>
      <c r="C2046" s="5">
        <f>Online_RAW!K2046</f>
        <v>75.630769230769204</v>
      </c>
      <c r="D2046" s="5">
        <f>Online_RAW!J2046</f>
        <v>7.8739999999999997</v>
      </c>
      <c r="E2046" s="5">
        <f>(1-F2046/100-G2046/100)/(1-C2046/100-D2046/100-General!$B$17/100)</f>
        <v>0.86668521414092248</v>
      </c>
      <c r="F2046" s="5">
        <f>N2046*General!$B$14/(N2046+O2046)+O2046*100/(N2046+O2046)</f>
        <v>86.071800969860092</v>
      </c>
      <c r="G2046" s="5">
        <f>N2046*General!$B$15/(N2046+O2046)</f>
        <v>7.0344439546161167E-3</v>
      </c>
      <c r="H2046" s="5">
        <f>(N2046+O2046)*(1/General!$B$20)*((F2046/100)-E2046*(C2046/100))*1000/B2046</f>
        <v>903.61406289023603</v>
      </c>
      <c r="I2046" s="5">
        <f>(N2046+O2046)*(1/General!$B$20)*((D2046/100)*E2046-(G2046/100))*1000/B2046</f>
        <v>300.14806897342692</v>
      </c>
      <c r="J2046" s="5">
        <f t="shared" si="32"/>
        <v>0.33216400817556396</v>
      </c>
      <c r="K2046" s="5">
        <f>MAX(Online_RAW!$L$2-Online_RAW!L2046,0)</f>
        <v>0</v>
      </c>
      <c r="L2046" s="5">
        <f>0.0039*(Online_RAW!M2046)</f>
        <v>170.0829</v>
      </c>
      <c r="M2046" s="10">
        <f>Online_RAW!$N$2-Online_RAW!N2046</f>
        <v>836.92851839464993</v>
      </c>
      <c r="N2046" s="5">
        <f>Online_RAW!C2046*60</f>
        <v>31.635913043478244</v>
      </c>
      <c r="O2046" s="5">
        <f>MAX(0, Online_RAW!D2046*60)</f>
        <v>148.25556521739122</v>
      </c>
      <c r="P2046" s="5">
        <f>_xlfn.IFNA(VLOOKUP(A2046,Sampling!$D$7:$E$14,2,FALSE),0)</f>
        <v>0</v>
      </c>
      <c r="Q2046">
        <f>_xlfn.IFNA(VLOOKUP(A2046,Refill!$D$6:$G$8,2,FALSE),0)</f>
        <v>0</v>
      </c>
    </row>
    <row r="2047" spans="1:17" x14ac:dyDescent="0.25">
      <c r="A2047" s="5">
        <f>ROUND((Online_RAW!B2047-General!$B$10)*24,3)</f>
        <v>34.082999999999998</v>
      </c>
      <c r="B2047" s="5">
        <f>General!$B$12+Online_ANA!K2047/1000+Online_ANA!L2047/1000+Online_ANA!M2047/1000/General!$B$22-SUM($P$2:P2047)/1000/General!$B$24+SUM($Q$2:Q2047)/1000/General!$B$24</f>
        <v>1.8247904568439079</v>
      </c>
      <c r="C2047" s="5">
        <f>Online_RAW!K2047</f>
        <v>74.855714285714299</v>
      </c>
      <c r="D2047" s="5">
        <f>Online_RAW!J2047</f>
        <v>7.7290909090909103</v>
      </c>
      <c r="E2047" s="5">
        <f>(1-F2047/100-G2047/100)/(1-C2047/100-D2047/100-General!$B$17/100)</f>
        <v>0.87058186307096919</v>
      </c>
      <c r="F2047" s="5">
        <f>N2047*General!$B$14/(N2047+O2047)+O2047*100/(N2047+O2047)</f>
        <v>85.207870563674319</v>
      </c>
      <c r="G2047" s="5">
        <f>N2047*General!$B$15/(N2047+O2047)</f>
        <v>7.4707724425887283E-3</v>
      </c>
      <c r="H2047" s="5">
        <f>(N2047+O2047)*(1/General!$B$20)*((F2047/100)-E2047*(C2047/100))*1000/B2047</f>
        <v>881.62393820970101</v>
      </c>
      <c r="I2047" s="5">
        <f>(N2047+O2047)*(1/General!$B$20)*((D2047/100)*E2047-(G2047/100))*1000/B2047</f>
        <v>295.69544270154739</v>
      </c>
      <c r="J2047" s="5">
        <f t="shared" si="32"/>
        <v>0.3353986091870545</v>
      </c>
      <c r="K2047" s="5">
        <f>MAX(Online_RAW!$L$2-Online_RAW!L2047,0)</f>
        <v>0</v>
      </c>
      <c r="L2047" s="5">
        <f>0.0039*(Online_RAW!M2047)</f>
        <v>170.46899999999999</v>
      </c>
      <c r="M2047" s="10">
        <f>Online_RAW!$N$2-Online_RAW!N2047</f>
        <v>838.56038795985978</v>
      </c>
      <c r="N2047" s="5">
        <f>Online_RAW!C2047*60</f>
        <v>33.60678260869566</v>
      </c>
      <c r="O2047" s="5">
        <f>MAX(0, Online_RAW!D2047*60)</f>
        <v>146.33060869565219</v>
      </c>
      <c r="P2047" s="5">
        <f>_xlfn.IFNA(VLOOKUP(A2047,Sampling!$D$7:$E$14,2,FALSE),0)</f>
        <v>0</v>
      </c>
      <c r="Q2047">
        <f>_xlfn.IFNA(VLOOKUP(A2047,Refill!$D$6:$G$8,2,FALSE),0)</f>
        <v>0</v>
      </c>
    </row>
    <row r="2048" spans="1:17" x14ac:dyDescent="0.25">
      <c r="A2048" s="5">
        <f>ROUND((Online_RAW!B2048-General!$B$10)*24,3)</f>
        <v>34.1</v>
      </c>
      <c r="B2048" s="5">
        <f>General!$B$12+Online_ANA!K2048/1000+Online_ANA!L2048/1000+Online_ANA!M2048/1000/General!$B$22-SUM($P$2:P2048)/1000/General!$B$24+SUM($Q$2:Q2048)/1000/General!$B$24</f>
        <v>1.8262899620293942</v>
      </c>
      <c r="C2048" s="5">
        <f>Online_RAW!K2048</f>
        <v>74.023636363636399</v>
      </c>
      <c r="D2048" s="5">
        <f>Online_RAW!J2048</f>
        <v>7.6</v>
      </c>
      <c r="E2048" s="5">
        <f>(1-F2048/100-G2048/100)/(1-C2048/100-D2048/100-General!$B$17/100)</f>
        <v>0.8099513315143918</v>
      </c>
      <c r="F2048" s="5">
        <f>N2048*General!$B$14/(N2048+O2048)+O2048*100/(N2048+O2048)</f>
        <v>85.45915565430542</v>
      </c>
      <c r="G2048" s="5">
        <f>N2048*General!$B$15/(N2048+O2048)</f>
        <v>7.3438607806538218E-3</v>
      </c>
      <c r="H2048" s="5">
        <f>(N2048+O2048)*(1/General!$B$20)*((F2048/100)-E2048*(C2048/100))*1000/B2048</f>
        <v>1122.7594555912551</v>
      </c>
      <c r="I2048" s="5">
        <f>(N2048+O2048)*(1/General!$B$20)*((D2048/100)*E2048-(G2048/100))*1000/B2048</f>
        <v>270.66935896181423</v>
      </c>
      <c r="J2048" s="5">
        <f t="shared" si="32"/>
        <v>0.24107510973423718</v>
      </c>
      <c r="K2048" s="5">
        <f>MAX(Online_RAW!$L$2-Online_RAW!L2048,0)</f>
        <v>0</v>
      </c>
      <c r="L2048" s="5">
        <f>0.0039*(Online_RAW!M2048)</f>
        <v>170.5275</v>
      </c>
      <c r="M2048" s="10">
        <f>Online_RAW!$N$2-Online_RAW!N2048</f>
        <v>840.13108361203967</v>
      </c>
      <c r="N2048" s="5">
        <f>Online_RAW!C2048*60</f>
        <v>33.08556521739132</v>
      </c>
      <c r="O2048" s="5">
        <f>MAX(0, Online_RAW!D2048*60)</f>
        <v>147.12245454545459</v>
      </c>
      <c r="P2048" s="5">
        <f>_xlfn.IFNA(VLOOKUP(A2048,Sampling!$D$7:$E$14,2,FALSE),0)</f>
        <v>0</v>
      </c>
      <c r="Q2048">
        <f>_xlfn.IFNA(VLOOKUP(A2048,Refill!$D$6:$G$8,2,FALSE),0)</f>
        <v>0</v>
      </c>
    </row>
    <row r="2049" spans="1:17" x14ac:dyDescent="0.25">
      <c r="A2049" s="5">
        <f>ROUND((Online_RAW!B2049-General!$B$10)*24,3)</f>
        <v>34.116999999999997</v>
      </c>
      <c r="B2049" s="5">
        <f>General!$B$12+Online_ANA!K2049/1000+Online_ANA!L2049/1000+Online_ANA!M2049/1000/General!$B$22-SUM($P$2:P2049)/1000/General!$B$24+SUM($Q$2:Q2049)/1000/General!$B$24</f>
        <v>1.8280856892092843</v>
      </c>
      <c r="C2049" s="5">
        <f>Online_RAW!K2049</f>
        <v>73.55</v>
      </c>
      <c r="D2049" s="5">
        <f>Online_RAW!J2049</f>
        <v>7.7807142857142901</v>
      </c>
      <c r="E2049" s="5">
        <f>(1-F2049/100-G2049/100)/(1-C2049/100-D2049/100-General!$B$17/100)</f>
        <v>0.8066870410970377</v>
      </c>
      <c r="F2049" s="5">
        <f>N2049*General!$B$14/(N2049+O2049)+O2049*100/(N2049+O2049)</f>
        <v>85.281342759872629</v>
      </c>
      <c r="G2049" s="5">
        <f>N2049*General!$B$15/(N2049+O2049)</f>
        <v>7.4336652727915948E-3</v>
      </c>
      <c r="H2049" s="5">
        <f>(N2049+O2049)*(1/General!$B$20)*((F2049/100)-E2049*(C2049/100))*1000/B2049</f>
        <v>1139.4278365437438</v>
      </c>
      <c r="I2049" s="5">
        <f>(N2049+O2049)*(1/General!$B$20)*((D2049/100)*E2049-(G2049/100))*1000/B2049</f>
        <v>275.27548563844465</v>
      </c>
      <c r="J2049" s="5">
        <f t="shared" si="32"/>
        <v>0.24159097821714184</v>
      </c>
      <c r="K2049" s="5">
        <f>MAX(Online_RAW!$L$2-Online_RAW!L2049,0)</f>
        <v>0</v>
      </c>
      <c r="L2049" s="5">
        <f>0.0039*(Online_RAW!M2049)</f>
        <v>170.89722</v>
      </c>
      <c r="M2049" s="10">
        <f>Online_RAW!$N$2-Online_RAW!N2049</f>
        <v>841.68543143811985</v>
      </c>
      <c r="N2049" s="5">
        <f>Online_RAW!C2049*60</f>
        <v>33.436173913043461</v>
      </c>
      <c r="O2049" s="5">
        <f>MAX(0, Online_RAW!D2049*60)</f>
        <v>146.4813913043478</v>
      </c>
      <c r="P2049" s="5">
        <f>_xlfn.IFNA(VLOOKUP(A2049,Sampling!$D$7:$E$14,2,FALSE),0)</f>
        <v>0</v>
      </c>
      <c r="Q2049">
        <f>_xlfn.IFNA(VLOOKUP(A2049,Refill!$D$6:$G$8,2,FALSE),0)</f>
        <v>0</v>
      </c>
    </row>
    <row r="2050" spans="1:17" x14ac:dyDescent="0.25">
      <c r="A2050" s="5">
        <f>ROUND((Online_RAW!B2050-General!$B$10)*24,3)</f>
        <v>34.133000000000003</v>
      </c>
      <c r="B2050" s="5">
        <f>General!$B$12+Online_ANA!K2050/1000+Online_ANA!L2050/1000+Online_ANA!M2050/1000/General!$B$22-SUM($P$2:P2050)/1000/General!$B$24+SUM($Q$2:Q2050)/1000/General!$B$24</f>
        <v>1.8300462194286788</v>
      </c>
      <c r="C2050" s="5">
        <f>Online_RAW!K2050</f>
        <v>73.5638461538462</v>
      </c>
      <c r="D2050" s="5">
        <f>Online_RAW!J2050</f>
        <v>7.7766666666666699</v>
      </c>
      <c r="E2050" s="5">
        <f>(1-F2050/100-G2050/100)/(1-C2050/100-D2050/100-General!$B$17/100)</f>
        <v>1.0614401641515148</v>
      </c>
      <c r="F2050" s="5">
        <f>N2050*General!$B$14/(N2050+O2050)+O2050*100/(N2050+O2050)</f>
        <v>80.643571885530932</v>
      </c>
      <c r="G2050" s="5">
        <f>N2050*General!$B$15/(N2050+O2050)</f>
        <v>9.7759737951863997E-3</v>
      </c>
      <c r="H2050" s="5">
        <f>(N2050+O2050)*(1/General!$B$20)*((F2050/100)-E2050*(C2050/100))*1000/B2050</f>
        <v>112.22935889116746</v>
      </c>
      <c r="I2050" s="5">
        <f>(N2050+O2050)*(1/General!$B$20)*((D2050/100)*E2050-(G2050/100))*1000/B2050</f>
        <v>361.45079850208276</v>
      </c>
      <c r="J2050" s="5">
        <f t="shared" si="32"/>
        <v>3.2206438856395287</v>
      </c>
      <c r="K2050" s="5">
        <f>MAX(Online_RAW!$L$2-Online_RAW!L2050,0)</f>
        <v>0</v>
      </c>
      <c r="L2050" s="5">
        <f>0.0039*(Online_RAW!M2050)</f>
        <v>171.31139999999999</v>
      </c>
      <c r="M2050" s="10">
        <f>Online_RAW!$N$2-Online_RAW!N2050</f>
        <v>843.37095317725971</v>
      </c>
      <c r="N2050" s="5">
        <f>Online_RAW!C2050*60</f>
        <v>43.949739130434779</v>
      </c>
      <c r="O2050" s="5">
        <f>MAX(0, Online_RAW!D2050*60)</f>
        <v>135.87782608695659</v>
      </c>
      <c r="P2050" s="5">
        <f>_xlfn.IFNA(VLOOKUP(A2050,Sampling!$D$7:$E$14,2,FALSE),0)</f>
        <v>0</v>
      </c>
      <c r="Q2050">
        <f>_xlfn.IFNA(VLOOKUP(A2050,Refill!$D$6:$G$8,2,FALSE),0)</f>
        <v>0</v>
      </c>
    </row>
    <row r="2051" spans="1:17" x14ac:dyDescent="0.25">
      <c r="A2051" s="5">
        <f>ROUND((Online_RAW!B2051-General!$B$10)*24,3)</f>
        <v>34.15</v>
      </c>
      <c r="B2051" s="5">
        <f>General!$B$12+Online_ANA!K2051/1000+Online_ANA!L2051/1000+Online_ANA!M2051/1000/General!$B$22-SUM($P$2:P2051)/1000/General!$B$24+SUM($Q$2:Q2051)/1000/General!$B$24</f>
        <v>1.8316547139240915</v>
      </c>
      <c r="C2051" s="5">
        <f>Online_RAW!K2051</f>
        <v>71.73</v>
      </c>
      <c r="D2051" s="5">
        <f>Online_RAW!J2051</f>
        <v>7.5072727272727304</v>
      </c>
      <c r="E2051" s="5">
        <f>(1-F2051/100-G2051/100)/(1-C2051/100-D2051/100-General!$B$17/100)</f>
        <v>1.1359162325919367</v>
      </c>
      <c r="F2051" s="5">
        <f>N2051*General!$B$14/(N2051+O2051)+O2051*100/(N2051+O2051)</f>
        <v>76.895114139782308</v>
      </c>
      <c r="G2051" s="5">
        <f>N2051*General!$B$15/(N2051+O2051)</f>
        <v>1.1669134272837211E-2</v>
      </c>
      <c r="H2051" s="5">
        <f>(N2051+O2051)*(1/General!$B$20)*((F2051/100)-E2051*(C2051/100))*1000/B2051</f>
        <v>-200.77325232876035</v>
      </c>
      <c r="I2051" s="5">
        <f>(N2051+O2051)*(1/General!$B$20)*((D2051/100)*E2051-(G2051/100))*1000/B2051</f>
        <v>372.97537347010092</v>
      </c>
      <c r="J2051" s="5">
        <f t="shared" si="32"/>
        <v>-1.8576945342269229</v>
      </c>
      <c r="K2051" s="5">
        <f>MAX(Online_RAW!$L$2-Online_RAW!L2051,0)</f>
        <v>0</v>
      </c>
      <c r="L2051" s="5">
        <f>0.0039*(Online_RAW!M2051)</f>
        <v>171.34649999999999</v>
      </c>
      <c r="M2051" s="10">
        <f>Online_RAW!$N$2-Online_RAW!N2051</f>
        <v>845.08595317725985</v>
      </c>
      <c r="N2051" s="5">
        <f>Online_RAW!C2051*60</f>
        <v>52.455130434782639</v>
      </c>
      <c r="O2051" s="5">
        <f>MAX(0, Online_RAW!D2051*60)</f>
        <v>127.35299999999999</v>
      </c>
      <c r="P2051" s="5">
        <f>_xlfn.IFNA(VLOOKUP(A2051,Sampling!$D$7:$E$14,2,FALSE),0)</f>
        <v>0</v>
      </c>
      <c r="Q2051">
        <f>_xlfn.IFNA(VLOOKUP(A2051,Refill!$D$6:$G$8,2,FALSE),0)</f>
        <v>0</v>
      </c>
    </row>
    <row r="2052" spans="1:17" x14ac:dyDescent="0.25">
      <c r="A2052" s="5">
        <f>ROUND((Online_RAW!B2052-General!$B$10)*24,3)</f>
        <v>34.167000000000002</v>
      </c>
      <c r="B2052" s="5">
        <f>General!$B$12+Online_ANA!K2052/1000+Online_ANA!L2052/1000+Online_ANA!M2052/1000/General!$B$22-SUM($P$2:P2052)/1000/General!$B$24+SUM($Q$2:Q2052)/1000/General!$B$24</f>
        <v>1.8338026134374494</v>
      </c>
      <c r="C2052" s="5">
        <f>Online_RAW!K2052</f>
        <v>67.643333333333302</v>
      </c>
      <c r="D2052" s="5">
        <f>Online_RAW!J2052</f>
        <v>7.56727272727273</v>
      </c>
      <c r="E2052" s="5">
        <f>(1-F2052/100-G2052/100)/(1-C2052/100-D2052/100-General!$B$17/100)</f>
        <v>0.70331657376314805</v>
      </c>
      <c r="F2052" s="5">
        <f>N2052*General!$B$14/(N2052+O2052)+O2052*100/(N2052+O2052)</f>
        <v>82.86087193493492</v>
      </c>
      <c r="G2052" s="5">
        <f>N2052*General!$B$15/(N2052+O2052)</f>
        <v>8.6561252853864009E-3</v>
      </c>
      <c r="H2052" s="5">
        <f>(N2052+O2052)*(1/General!$B$20)*((F2052/100)-E2052*(C2052/100))*1000/B2052</f>
        <v>1546.4629524282323</v>
      </c>
      <c r="I2052" s="5">
        <f>(N2052+O2052)*(1/General!$B$20)*((D2052/100)*E2052-(G2052/100))*1000/B2052</f>
        <v>232.87239709594863</v>
      </c>
      <c r="J2052" s="5">
        <f t="shared" si="32"/>
        <v>0.15058388351967694</v>
      </c>
      <c r="K2052" s="5">
        <f>MAX(Online_RAW!$L$2-Online_RAW!L2052,0)</f>
        <v>0</v>
      </c>
      <c r="L2052" s="5">
        <f>0.0039*(Online_RAW!M2052)</f>
        <v>171.92993999999999</v>
      </c>
      <c r="M2052" s="10">
        <f>Online_RAW!$N$2-Online_RAW!N2052</f>
        <v>846.79121404681973</v>
      </c>
      <c r="N2052" s="5">
        <f>Online_RAW!C2052*60</f>
        <v>38.982545454545459</v>
      </c>
      <c r="O2052" s="5">
        <f>MAX(0, Online_RAW!D2052*60)</f>
        <v>141.15599999999998</v>
      </c>
      <c r="P2052" s="5">
        <f>_xlfn.IFNA(VLOOKUP(A2052,Sampling!$D$7:$E$14,2,FALSE),0)</f>
        <v>0</v>
      </c>
      <c r="Q2052">
        <f>_xlfn.IFNA(VLOOKUP(A2052,Refill!$D$6:$G$8,2,FALSE),0)</f>
        <v>0</v>
      </c>
    </row>
    <row r="2053" spans="1:17" x14ac:dyDescent="0.25">
      <c r="A2053" s="5">
        <f>ROUND((Online_RAW!B2053-General!$B$10)*24,3)</f>
        <v>34.183</v>
      </c>
      <c r="B2053" s="5">
        <f>General!$B$12+Online_ANA!K2053/1000+Online_ANA!L2053/1000+Online_ANA!M2053/1000/General!$B$22-SUM($P$2:P2053)/1000/General!$B$24+SUM($Q$2:Q2053)/1000/General!$B$24</f>
        <v>1.8353318914589909</v>
      </c>
      <c r="C2053" s="5">
        <f>Online_RAW!K2053</f>
        <v>68.309230769230794</v>
      </c>
      <c r="D2053" s="5">
        <f>Online_RAW!J2053</f>
        <v>7.7081818181818198</v>
      </c>
      <c r="E2053" s="5">
        <f>(1-F2053/100-G2053/100)/(1-C2053/100-D2053/100-General!$B$17/100)</f>
        <v>1.0314800616057982</v>
      </c>
      <c r="F2053" s="5">
        <f>N2053*General!$B$14/(N2053+O2053)+O2053*100/(N2053+O2053)</f>
        <v>75.696478240453573</v>
      </c>
      <c r="G2053" s="5">
        <f>N2053*General!$B$15/(N2053+O2053)</f>
        <v>1.2274505939164862E-2</v>
      </c>
      <c r="H2053" s="5">
        <f>(N2053+O2053)*(1/General!$B$20)*((F2053/100)-E2053*(C2053/100))*1000/B2053</f>
        <v>229.14357907651811</v>
      </c>
      <c r="I2053" s="5">
        <f>(N2053+O2053)*(1/General!$B$20)*((D2053/100)*E2053-(G2053/100))*1000/B2053</f>
        <v>347.35840677936886</v>
      </c>
      <c r="J2053" s="5">
        <f t="shared" si="32"/>
        <v>1.5158984955165389</v>
      </c>
      <c r="K2053" s="5">
        <f>MAX(Online_RAW!$L$2-Online_RAW!L2053,0)</f>
        <v>0</v>
      </c>
      <c r="L2053" s="5">
        <f>0.0039*(Online_RAW!M2053)</f>
        <v>171.92993999999999</v>
      </c>
      <c r="M2053" s="10">
        <f>Online_RAW!$N$2-Online_RAW!N2053</f>
        <v>848.45812709029997</v>
      </c>
      <c r="N2053" s="5">
        <f>Online_RAW!C2053*60</f>
        <v>55.234956521739122</v>
      </c>
      <c r="O2053" s="5">
        <f>MAX(0, Online_RAW!D2053*60)</f>
        <v>124.76400000000001</v>
      </c>
      <c r="P2053" s="5">
        <f>_xlfn.IFNA(VLOOKUP(A2053,Sampling!$D$7:$E$14,2,FALSE),0)</f>
        <v>0</v>
      </c>
      <c r="Q2053">
        <f>_xlfn.IFNA(VLOOKUP(A2053,Refill!$D$6:$G$8,2,FALSE),0)</f>
        <v>0</v>
      </c>
    </row>
    <row r="2054" spans="1:17" x14ac:dyDescent="0.25">
      <c r="A2054" s="5">
        <f>ROUND((Online_RAW!B2054-General!$B$10)*24,3)</f>
        <v>34.200000000000003</v>
      </c>
      <c r="B2054" s="5">
        <f>General!$B$12+Online_ANA!K2054/1000+Online_ANA!L2054/1000+Online_ANA!M2054/1000/General!$B$22-SUM($P$2:P2054)/1000/General!$B$24+SUM($Q$2:Q2054)/1000/General!$B$24</f>
        <v>1.8375038016783758</v>
      </c>
      <c r="C2054" s="5">
        <f>Online_RAW!K2054</f>
        <v>68.543846153846204</v>
      </c>
      <c r="D2054" s="5">
        <f>Online_RAW!J2054</f>
        <v>7.2461538461538497</v>
      </c>
      <c r="E2054" s="5">
        <f>(1-F2054/100-G2054/100)/(1-C2054/100-D2054/100-General!$B$17/100)</f>
        <v>1.1302426039366897</v>
      </c>
      <c r="F2054" s="5">
        <f>N2054*General!$B$14/(N2054+O2054)+O2054*100/(N2054+O2054)</f>
        <v>73.112294189843254</v>
      </c>
      <c r="G2054" s="5">
        <f>N2054*General!$B$15/(N2054+O2054)</f>
        <v>1.3579649399069065E-2</v>
      </c>
      <c r="H2054" s="5">
        <f>(N2054+O2054)*(1/General!$B$20)*((F2054/100)-E2054*(C2054/100))*1000/B2054</f>
        <v>-190.75837016957342</v>
      </c>
      <c r="I2054" s="5">
        <f>(N2054+O2054)*(1/General!$B$20)*((D2054/100)*E2054-(G2054/100))*1000/B2054</f>
        <v>357.82206575927847</v>
      </c>
      <c r="J2054" s="5">
        <f t="shared" si="32"/>
        <v>-1.8757869730234895</v>
      </c>
      <c r="K2054" s="5">
        <f>MAX(Online_RAW!$L$2-Online_RAW!L2054,0)</f>
        <v>0</v>
      </c>
      <c r="L2054" s="5">
        <f>0.0039*(Online_RAW!M2054)</f>
        <v>172.55549999999999</v>
      </c>
      <c r="M2054" s="10">
        <f>Online_RAW!$N$2-Online_RAW!N2054</f>
        <v>850.14364882942982</v>
      </c>
      <c r="N2054" s="5">
        <f>Online_RAW!C2054*60</f>
        <v>61.190608695652202</v>
      </c>
      <c r="O2054" s="5">
        <f>MAX(0, Online_RAW!D2054*60)</f>
        <v>119.0514782608698</v>
      </c>
      <c r="P2054" s="5">
        <f>_xlfn.IFNA(VLOOKUP(A2054,Sampling!$D$7:$E$14,2,FALSE),0)</f>
        <v>0</v>
      </c>
      <c r="Q2054">
        <f>_xlfn.IFNA(VLOOKUP(A2054,Refill!$D$6:$G$8,2,FALSE),0)</f>
        <v>0</v>
      </c>
    </row>
    <row r="2055" spans="1:17" x14ac:dyDescent="0.25">
      <c r="A2055" s="5">
        <f>ROUND((Online_RAW!B2055-General!$B$10)*24,3)</f>
        <v>34.216999999999999</v>
      </c>
      <c r="B2055" s="5">
        <f>General!$B$12+Online_ANA!K2055/1000+Online_ANA!L2055/1000+Online_ANA!M2055/1000/General!$B$22-SUM($P$2:P2055)/1000/General!$B$24+SUM($Q$2:Q2055)/1000/General!$B$24</f>
        <v>1.8390049584394401</v>
      </c>
      <c r="C2055" s="5">
        <f>Online_RAW!K2055</f>
        <v>63.262500000000003</v>
      </c>
      <c r="D2055" s="5">
        <f>Online_RAW!J2055</f>
        <v>7.2709999999999999</v>
      </c>
      <c r="E2055" s="5">
        <f>(1-F2055/100-G2055/100)/(1-C2055/100-D2055/100-General!$B$17/100)</f>
        <v>0.61305975027088078</v>
      </c>
      <c r="F2055" s="5">
        <f>N2055*General!$B$14/(N2055+O2055)+O2055*100/(N2055+O2055)</f>
        <v>82.191546938528205</v>
      </c>
      <c r="G2055" s="5">
        <f>N2055*General!$B$15/(N2055+O2055)</f>
        <v>8.994168212864544E-3</v>
      </c>
      <c r="H2055" s="5">
        <f>(N2055+O2055)*(1/General!$B$20)*((F2055/100)-E2055*(C2055/100))*1000/B2055</f>
        <v>1904.0752712769756</v>
      </c>
      <c r="I2055" s="5">
        <f>(N2055+O2055)*(1/General!$B$20)*((D2055/100)*E2055-(G2055/100))*1000/B2055</f>
        <v>195.13517603337849</v>
      </c>
      <c r="J2055" s="5">
        <f t="shared" si="32"/>
        <v>0.10248291072154428</v>
      </c>
      <c r="K2055" s="5">
        <f>MAX(Online_RAW!$L$2-Online_RAW!L2055,0)</f>
        <v>0</v>
      </c>
      <c r="L2055" s="5">
        <f>0.0039*(Online_RAW!M2055)</f>
        <v>172.55549999999999</v>
      </c>
      <c r="M2055" s="10">
        <f>Online_RAW!$N$2-Online_RAW!N2055</f>
        <v>851.77990969898974</v>
      </c>
      <c r="N2055" s="5">
        <f>Online_RAW!C2055*60</f>
        <v>40.655478260869558</v>
      </c>
      <c r="O2055" s="5">
        <f>MAX(0, Online_RAW!D2055*60)</f>
        <v>140.1526956521742</v>
      </c>
      <c r="P2055" s="5">
        <f>_xlfn.IFNA(VLOOKUP(A2055,Sampling!$D$7:$E$14,2,FALSE),0)</f>
        <v>0</v>
      </c>
      <c r="Q2055">
        <f>_xlfn.IFNA(VLOOKUP(A2055,Refill!$D$6:$G$8,2,FALSE),0)</f>
        <v>0</v>
      </c>
    </row>
    <row r="2056" spans="1:17" x14ac:dyDescent="0.25">
      <c r="A2056" s="5">
        <f>ROUND((Online_RAW!B2056-General!$B$10)*24,3)</f>
        <v>34.232999999999997</v>
      </c>
      <c r="B2056" s="5">
        <f>General!$B$12+Online_ANA!K2056/1000+Online_ANA!L2056/1000+Online_ANA!M2056/1000/General!$B$22-SUM($P$2:P2056)/1000/General!$B$24+SUM($Q$2:Q2056)/1000/General!$B$24</f>
        <v>1.8407081216890171</v>
      </c>
      <c r="C2056" s="5">
        <f>Online_RAW!K2056</f>
        <v>66.8138461538462</v>
      </c>
      <c r="D2056" s="5">
        <f>Online_RAW!J2056</f>
        <v>7.6825000000000001</v>
      </c>
      <c r="E2056" s="5">
        <f>(1-F2056/100-G2056/100)/(1-C2056/100-D2056/100-General!$B$17/100)</f>
        <v>0.49343535887460421</v>
      </c>
      <c r="F2056" s="5">
        <f>N2056*General!$B$14/(N2056+O2056)+O2056*100/(N2056+O2056)</f>
        <v>87.622850010084363</v>
      </c>
      <c r="G2056" s="5">
        <f>N2056*General!$B$15/(N2056+O2056)</f>
        <v>6.2510858534927521E-3</v>
      </c>
      <c r="H2056" s="5">
        <f>(N2056+O2056)*(1/General!$B$20)*((F2056/100)-E2056*(C2056/100))*1000/B2056</f>
        <v>2383.3069348985377</v>
      </c>
      <c r="I2056" s="5">
        <f>(N2056+O2056)*(1/General!$B$20)*((D2056/100)*E2056-(G2056/100))*1000/B2056</f>
        <v>165.03264353304158</v>
      </c>
      <c r="J2056" s="5">
        <f t="shared" si="32"/>
        <v>6.9245232796701181E-2</v>
      </c>
      <c r="K2056" s="5">
        <f>MAX(Online_RAW!$L$2-Online_RAW!L2056,0)</f>
        <v>0</v>
      </c>
      <c r="L2056" s="5">
        <f>0.0039*(Online_RAW!M2056)</f>
        <v>172.73601428571422</v>
      </c>
      <c r="M2056" s="10">
        <f>Online_RAW!$N$2-Online_RAW!N2056</f>
        <v>853.43959706960004</v>
      </c>
      <c r="N2056" s="5">
        <f>Online_RAW!C2056*60</f>
        <v>28.116</v>
      </c>
      <c r="O2056" s="5">
        <f>MAX(0, Online_RAW!D2056*60)</f>
        <v>151.79514285714299</v>
      </c>
      <c r="P2056" s="5">
        <f>_xlfn.IFNA(VLOOKUP(A2056,Sampling!$D$7:$E$14,2,FALSE),0)</f>
        <v>0</v>
      </c>
      <c r="Q2056">
        <f>_xlfn.IFNA(VLOOKUP(A2056,Refill!$D$6:$G$8,2,FALSE),0)</f>
        <v>0</v>
      </c>
    </row>
    <row r="2057" spans="1:17" x14ac:dyDescent="0.25">
      <c r="A2057" s="5">
        <f>ROUND((Online_RAW!B2057-General!$B$10)*24,3)</f>
        <v>34.25</v>
      </c>
      <c r="B2057" s="5">
        <f>General!$B$12+Online_ANA!K2057/1000+Online_ANA!L2057/1000+Online_ANA!M2057/1000/General!$B$22-SUM($P$2:P2057)/1000/General!$B$24+SUM($Q$2:Q2057)/1000/General!$B$24</f>
        <v>1.8429903290417611</v>
      </c>
      <c r="C2057" s="5">
        <f>Online_RAW!K2057</f>
        <v>72.588333333333296</v>
      </c>
      <c r="D2057" s="5">
        <f>Online_RAW!J2057</f>
        <v>8.0425000000000004</v>
      </c>
      <c r="E2057" s="5">
        <f>(1-F2057/100-G2057/100)/(1-C2057/100-D2057/100-General!$B$17/100)</f>
        <v>0.84604386217928484</v>
      </c>
      <c r="F2057" s="5">
        <f>N2057*General!$B$14/(N2057+O2057)+O2057*100/(N2057+O2057)</f>
        <v>83.970816550077373</v>
      </c>
      <c r="G2057" s="5">
        <f>N2057*General!$B$15/(N2057+O2057)</f>
        <v>8.0955471969306192E-3</v>
      </c>
      <c r="H2057" s="5">
        <f>(N2057+O2057)*(1/General!$B$20)*((F2057/100)-E2057*(C2057/100))*1000/B2057</f>
        <v>983.18907717368597</v>
      </c>
      <c r="I2057" s="5">
        <f>(N2057+O2057)*(1/General!$B$20)*((D2057/100)*E2057-(G2057/100))*1000/B2057</f>
        <v>296.21377988007845</v>
      </c>
      <c r="J2057" s="5">
        <f t="shared" si="32"/>
        <v>0.30127855033905204</v>
      </c>
      <c r="K2057" s="5">
        <f>MAX(Online_RAW!$L$2-Online_RAW!L2057,0)</f>
        <v>0</v>
      </c>
      <c r="L2057" s="5">
        <f>0.0039*(Online_RAW!M2057)</f>
        <v>173.55179999999984</v>
      </c>
      <c r="M2057" s="10">
        <f>Online_RAW!$N$2-Online_RAW!N2057</f>
        <v>855.03799665551969</v>
      </c>
      <c r="N2057" s="5">
        <f>Online_RAW!C2057*60</f>
        <v>36.439043478260885</v>
      </c>
      <c r="O2057" s="5">
        <f>MAX(0, Online_RAW!D2057*60)</f>
        <v>143.6058260869566</v>
      </c>
      <c r="P2057" s="5">
        <f>_xlfn.IFNA(VLOOKUP(A2057,Sampling!$D$7:$E$14,2,FALSE),0)</f>
        <v>0</v>
      </c>
      <c r="Q2057">
        <f>_xlfn.IFNA(VLOOKUP(A2057,Refill!$D$6:$G$8,2,FALSE),0)</f>
        <v>0</v>
      </c>
    </row>
    <row r="2058" spans="1:17" x14ac:dyDescent="0.25">
      <c r="A2058" s="5">
        <f>ROUND((Online_RAW!B2058-General!$B$10)*24,3)</f>
        <v>34.267000000000003</v>
      </c>
      <c r="B2058" s="5">
        <f>General!$B$12+Online_ANA!K2058/1000+Online_ANA!L2058/1000+Online_ANA!M2058/1000/General!$B$22-SUM($P$2:P2058)/1000/General!$B$24+SUM($Q$2:Q2058)/1000/General!$B$24</f>
        <v>1.845228977346504</v>
      </c>
      <c r="C2058" s="5">
        <f>Online_RAW!K2058</f>
        <v>74.097142857142899</v>
      </c>
      <c r="D2058" s="5">
        <f>Online_RAW!J2058</f>
        <v>7.6638461538461504</v>
      </c>
      <c r="E2058" s="5">
        <f>(1-F2058/100-G2058/100)/(1-C2058/100-D2058/100-General!$B$17/100)</f>
        <v>0.85486172143313133</v>
      </c>
      <c r="F2058" s="5">
        <f>N2058*General!$B$14/(N2058+O2058)+O2058*100/(N2058+O2058)</f>
        <v>84.770368026381007</v>
      </c>
      <c r="G2058" s="5">
        <f>N2058*General!$B$15/(N2058+O2058)</f>
        <v>7.6917333200095936E-3</v>
      </c>
      <c r="H2058" s="5">
        <f>(N2058+O2058)*(1/General!$B$20)*((F2058/100)-E2058*(C2058/100))*1000/B2058</f>
        <v>933.22952474560043</v>
      </c>
      <c r="I2058" s="5">
        <f>(N2058+O2058)*(1/General!$B$20)*((D2058/100)*E2058-(G2058/100))*1000/B2058</f>
        <v>285.00224720544435</v>
      </c>
      <c r="J2058" s="5">
        <f t="shared" si="32"/>
        <v>0.30539351750914262</v>
      </c>
      <c r="K2058" s="5">
        <f>MAX(Online_RAW!$L$2-Online_RAW!L2058,0)</f>
        <v>0</v>
      </c>
      <c r="L2058" s="5">
        <f>0.0039*(Online_RAW!M2058)</f>
        <v>174.10769999999999</v>
      </c>
      <c r="M2058" s="10">
        <f>Online_RAW!$N$2-Online_RAW!N2058</f>
        <v>856.8721923076896</v>
      </c>
      <c r="N2058" s="5">
        <f>Online_RAW!C2058*60</f>
        <v>34.637749999999983</v>
      </c>
      <c r="O2058" s="5">
        <f>MAX(0, Online_RAW!D2058*60)</f>
        <v>145.49200000000019</v>
      </c>
      <c r="P2058" s="5">
        <f>_xlfn.IFNA(VLOOKUP(A2058,Sampling!$D$7:$E$14,2,FALSE),0)</f>
        <v>0</v>
      </c>
      <c r="Q2058">
        <f>_xlfn.IFNA(VLOOKUP(A2058,Refill!$D$6:$G$8,2,FALSE),0)</f>
        <v>0</v>
      </c>
    </row>
    <row r="2059" spans="1:17" x14ac:dyDescent="0.25">
      <c r="A2059" s="5">
        <f>ROUND((Online_RAW!B2059-General!$B$10)*24,3)</f>
        <v>34.283000000000001</v>
      </c>
      <c r="B2059" s="5">
        <f>General!$B$12+Online_ANA!K2059/1000+Online_ANA!L2059/1000+Online_ANA!M2059/1000/General!$B$22-SUM($P$2:P2059)/1000/General!$B$24+SUM($Q$2:Q2059)/1000/General!$B$24</f>
        <v>1.8467022884390822</v>
      </c>
      <c r="C2059" s="5">
        <f>Online_RAW!K2059</f>
        <v>72.252727272727299</v>
      </c>
      <c r="D2059" s="5">
        <f>Online_RAW!J2059</f>
        <v>7.6154545454545497</v>
      </c>
      <c r="E2059" s="5">
        <f>(1-F2059/100-G2059/100)/(1-C2059/100-D2059/100-General!$B$17/100)</f>
        <v>0.32933597500630274</v>
      </c>
      <c r="F2059" s="5">
        <f>N2059*General!$B$14/(N2059+O2059)+O2059*100/(N2059+O2059)</f>
        <v>93.509090936572164</v>
      </c>
      <c r="G2059" s="5">
        <f>N2059*General!$B$15/(N2059+O2059)</f>
        <v>3.2782369007211256E-3</v>
      </c>
      <c r="H2059" s="5">
        <f>(N2059+O2059)*(1/General!$B$20)*((F2059/100)-E2059*(C2059/100))*1000/B2059</f>
        <v>3039.0005664561359</v>
      </c>
      <c r="I2059" s="5">
        <f>(N2059+O2059)*(1/General!$B$20)*((D2059/100)*E2059-(G2059/100))*1000/B2059</f>
        <v>109.18923277391181</v>
      </c>
      <c r="J2059" s="5">
        <f t="shared" si="32"/>
        <v>3.5929322942259416E-2</v>
      </c>
      <c r="K2059" s="5">
        <f>MAX(Online_RAW!$L$2-Online_RAW!L2059,0)</f>
        <v>0</v>
      </c>
      <c r="L2059" s="5">
        <f>0.0039*(Online_RAW!M2059)</f>
        <v>174.10769999999999</v>
      </c>
      <c r="M2059" s="10">
        <f>Online_RAW!$N$2-Online_RAW!N2059</f>
        <v>858.47810139859985</v>
      </c>
      <c r="N2059" s="5">
        <f>Online_RAW!C2059*60</f>
        <v>14.78800000000002</v>
      </c>
      <c r="O2059" s="5">
        <f>MAX(0, Online_RAW!D2059*60)</f>
        <v>165.65045454545461</v>
      </c>
      <c r="P2059" s="5">
        <f>_xlfn.IFNA(VLOOKUP(A2059,Sampling!$D$7:$E$14,2,FALSE),0)</f>
        <v>0</v>
      </c>
      <c r="Q2059">
        <f>_xlfn.IFNA(VLOOKUP(A2059,Refill!$D$6:$G$8,2,FALSE),0)</f>
        <v>0</v>
      </c>
    </row>
    <row r="2060" spans="1:17" x14ac:dyDescent="0.25">
      <c r="A2060" s="5">
        <f>ROUND((Online_RAW!B2060-General!$B$10)*24,3)</f>
        <v>34.299999999999997</v>
      </c>
      <c r="B2060" s="5">
        <f>General!$B$12+Online_ANA!K2060/1000+Online_ANA!L2060/1000+Online_ANA!M2060/1000/General!$B$22-SUM($P$2:P2060)/1000/General!$B$24+SUM($Q$2:Q2060)/1000/General!$B$24</f>
        <v>1.8482731987366143</v>
      </c>
      <c r="C2060" s="5">
        <f>Online_RAW!K2060</f>
        <v>76.432142857142793</v>
      </c>
      <c r="D2060" s="5">
        <f>Online_RAW!J2060</f>
        <v>8.2523076923076903</v>
      </c>
      <c r="E2060" s="5">
        <f>(1-F2060/100-G2060/100)/(1-C2060/100-D2060/100-General!$B$17/100)</f>
        <v>2.1662555435068984E-2</v>
      </c>
      <c r="F2060" s="5">
        <f>N2060*General!$B$14/(N2060+O2060)+O2060*100/(N2060+O2060)</f>
        <v>99.677436371187</v>
      </c>
      <c r="G2060" s="5">
        <f>N2060*General!$B$15/(N2060+O2060)</f>
        <v>1.6291092364292424E-4</v>
      </c>
      <c r="H2060" s="5">
        <f>(N2060+O2060)*(1/General!$B$20)*((F2060/100)-E2060*(C2060/100))*1000/B2060</f>
        <v>4263.7216199462346</v>
      </c>
      <c r="I2060" s="5">
        <f>(N2060+O2060)*(1/General!$B$20)*((D2060/100)*E2060-(G2060/100))*1000/B2060</f>
        <v>7.7688307895636965</v>
      </c>
      <c r="J2060" s="5">
        <f t="shared" si="32"/>
        <v>1.8220773967090424E-3</v>
      </c>
      <c r="K2060" s="5">
        <f>MAX(Online_RAW!$L$2-Online_RAW!L2060,0)</f>
        <v>0</v>
      </c>
      <c r="L2060" s="5">
        <f>0.0039*(Online_RAW!M2060)</f>
        <v>174.18277499999999</v>
      </c>
      <c r="M2060" s="10">
        <f>Online_RAW!$N$2-Online_RAW!N2060</f>
        <v>860.10856187290983</v>
      </c>
      <c r="N2060" s="5">
        <f>Online_RAW!C2060*60</f>
        <v>0.73390909090909195</v>
      </c>
      <c r="O2060" s="5">
        <f>MAX(0, Online_RAW!D2060*60)</f>
        <v>179.464956521739</v>
      </c>
      <c r="P2060" s="5">
        <f>_xlfn.IFNA(VLOOKUP(A2060,Sampling!$D$7:$E$14,2,FALSE),0)</f>
        <v>0</v>
      </c>
      <c r="Q2060">
        <f>_xlfn.IFNA(VLOOKUP(A2060,Refill!$D$6:$G$8,2,FALSE),0)</f>
        <v>0</v>
      </c>
    </row>
    <row r="2061" spans="1:17" x14ac:dyDescent="0.25">
      <c r="A2061" s="5">
        <f>ROUND((Online_RAW!B2061-General!$B$10)*24,3)</f>
        <v>34.317</v>
      </c>
      <c r="B2061" s="5">
        <f>General!$B$12+Online_ANA!K2061/1000+Online_ANA!L2061/1000+Online_ANA!M2061/1000/General!$B$22-SUM($P$2:P2061)/1000/General!$B$24+SUM($Q$2:Q2061)/1000/General!$B$24</f>
        <v>1.8499151602489265</v>
      </c>
      <c r="C2061" s="5">
        <f>Online_RAW!K2061</f>
        <v>82.9433333333333</v>
      </c>
      <c r="D2061" s="5">
        <f>Online_RAW!J2061</f>
        <v>8.7227272727272709</v>
      </c>
      <c r="E2061" s="5">
        <f>(1-F2061/100-G2061/100)/(1-C2061/100-D2061/100-General!$B$17/100)</f>
        <v>4.6851930704237897E-2</v>
      </c>
      <c r="F2061" s="5">
        <f>N2061*General!$B$14/(N2061+O2061)+O2061*100/(N2061+O2061)</f>
        <v>99.629624260583839</v>
      </c>
      <c r="G2061" s="5">
        <f>N2061*General!$B$15/(N2061+O2061)</f>
        <v>1.8705845425059101E-4</v>
      </c>
      <c r="H2061" s="5">
        <f>(N2061+O2061)*(1/General!$B$20)*((F2061/100)-E2061*(C2061/100))*1000/B2061</f>
        <v>4153.0199965168476</v>
      </c>
      <c r="I2061" s="5">
        <f>(N2061+O2061)*(1/General!$B$20)*((D2061/100)*E2061-(G2061/100))*1000/B2061</f>
        <v>17.718843259789001</v>
      </c>
      <c r="J2061" s="5">
        <f t="shared" si="32"/>
        <v>4.2664960136599046E-3</v>
      </c>
      <c r="K2061" s="5">
        <f>MAX(Online_RAW!$L$2-Online_RAW!L2061,0)</f>
        <v>0</v>
      </c>
      <c r="L2061" s="5">
        <f>0.0039*(Online_RAW!M2061)</f>
        <v>174.31439999999998</v>
      </c>
      <c r="M2061" s="10">
        <f>Online_RAW!$N$2-Online_RAW!N2061</f>
        <v>861.75482867132996</v>
      </c>
      <c r="N2061" s="5">
        <f>Online_RAW!C2061*60</f>
        <v>0.841090909090908</v>
      </c>
      <c r="O2061" s="5">
        <f>MAX(0, Online_RAW!D2061*60)</f>
        <v>179.01518181818159</v>
      </c>
      <c r="P2061" s="5">
        <f>_xlfn.IFNA(VLOOKUP(A2061,Sampling!$D$7:$E$14,2,FALSE),0)</f>
        <v>0</v>
      </c>
      <c r="Q2061">
        <f>_xlfn.IFNA(VLOOKUP(A2061,Refill!$D$6:$G$8,2,FALSE),0)</f>
        <v>0</v>
      </c>
    </row>
    <row r="2062" spans="1:17" x14ac:dyDescent="0.25">
      <c r="A2062" s="5">
        <f>ROUND((Online_RAW!B2062-General!$B$10)*24,3)</f>
        <v>34.332999999999998</v>
      </c>
      <c r="B2062" s="5">
        <f>General!$B$12+Online_ANA!K2062/1000+Online_ANA!L2062/1000+Online_ANA!M2062/1000/General!$B$22-SUM($P$2:P2062)/1000/General!$B$24+SUM($Q$2:Q2062)/1000/General!$B$24</f>
        <v>1.8516585047860363</v>
      </c>
      <c r="C2062" s="5">
        <f>Online_RAW!K2062</f>
        <v>85.655384615384605</v>
      </c>
      <c r="D2062" s="5">
        <f>Online_RAW!J2062</f>
        <v>8.6669999999999998</v>
      </c>
      <c r="E2062" s="5">
        <f>(1-F2062/100-G2062/100)/(1-C2062/100-D2062/100-General!$B$17/100)</f>
        <v>0.66575304353886378</v>
      </c>
      <c r="F2062" s="5">
        <f>N2062*General!$B$14/(N2062+O2062)+O2062*100/(N2062+O2062)</f>
        <v>96.506412060057727</v>
      </c>
      <c r="G2062" s="5">
        <f>N2062*General!$B$15/(N2062+O2062)</f>
        <v>1.7644383535061995E-3</v>
      </c>
      <c r="H2062" s="5">
        <f>(N2062+O2062)*(1/General!$B$20)*((F2062/100)-E2062*(C2062/100))*1000/B2062</f>
        <v>1711.3507814914128</v>
      </c>
      <c r="I2062" s="5">
        <f>(N2062+O2062)*(1/General!$B$20)*((D2062/100)*E2062-(G2062/100))*1000/B2062</f>
        <v>250.03405091266194</v>
      </c>
      <c r="J2062" s="5">
        <f t="shared" si="32"/>
        <v>0.14610333171716061</v>
      </c>
      <c r="K2062" s="5">
        <f>MAX(Online_RAW!$L$2-Online_RAW!L2062,0)</f>
        <v>0</v>
      </c>
      <c r="L2062" s="5">
        <f>0.0039*(Online_RAW!M2062)</f>
        <v>174.4743</v>
      </c>
      <c r="M2062" s="10">
        <f>Online_RAW!$N$2-Online_RAW!N2062</f>
        <v>863.48078321677986</v>
      </c>
      <c r="N2062" s="5">
        <f>Online_RAW!C2062*60</f>
        <v>7.9355454545454593</v>
      </c>
      <c r="O2062" s="5">
        <f>MAX(0, Online_RAW!D2062*60)</f>
        <v>171.9640909090908</v>
      </c>
      <c r="P2062" s="5">
        <f>_xlfn.IFNA(VLOOKUP(A2062,Sampling!$D$7:$E$14,2,FALSE),0)</f>
        <v>0</v>
      </c>
      <c r="Q2062">
        <f>_xlfn.IFNA(VLOOKUP(A2062,Refill!$D$6:$G$8,2,FALSE),0)</f>
        <v>0</v>
      </c>
    </row>
    <row r="2063" spans="1:17" x14ac:dyDescent="0.25">
      <c r="A2063" s="5">
        <f>ROUND((Online_RAW!B2063-General!$B$10)*24,3)</f>
        <v>34.35</v>
      </c>
      <c r="B2063" s="5">
        <f>General!$B$12+Online_ANA!K2063/1000+Online_ANA!L2063/1000+Online_ANA!M2063/1000/General!$B$22-SUM($P$2:P2063)/1000/General!$B$24+SUM($Q$2:Q2063)/1000/General!$B$24</f>
        <v>1.8535865110690521</v>
      </c>
      <c r="C2063" s="5">
        <f>Online_RAW!K2063</f>
        <v>84.775000000000006</v>
      </c>
      <c r="D2063" s="5">
        <f>Online_RAW!J2063</f>
        <v>8.3727272727272695</v>
      </c>
      <c r="E2063" s="5">
        <f>(1-F2063/100-G2063/100)/(1-C2063/100-D2063/100-General!$B$17/100)</f>
        <v>0.53946741208321491</v>
      </c>
      <c r="F2063" s="5">
        <f>N2063*General!$B$14/(N2063+O2063)+O2063*100/(N2063+O2063)</f>
        <v>96.535095612678106</v>
      </c>
      <c r="G2063" s="5">
        <f>N2063*General!$B$15/(N2063+O2063)</f>
        <v>1.7499517107686401E-3</v>
      </c>
      <c r="H2063" s="5">
        <f>(N2063+O2063)*(1/General!$B$20)*((F2063/100)-E2063*(C2063/100))*1000/B2063</f>
        <v>2202.4039018743829</v>
      </c>
      <c r="I2063" s="5">
        <f>(N2063+O2063)*(1/General!$B$20)*((D2063/100)*E2063-(G2063/100))*1000/B2063</f>
        <v>195.74117895188004</v>
      </c>
      <c r="J2063" s="5">
        <f t="shared" si="32"/>
        <v>8.8876149731342238E-2</v>
      </c>
      <c r="K2063" s="5">
        <f>MAX(Online_RAW!$L$2-Online_RAW!L2063,0)</f>
        <v>0</v>
      </c>
      <c r="L2063" s="5">
        <f>0.0039*(Online_RAW!M2063)</f>
        <v>174.85476666666682</v>
      </c>
      <c r="M2063" s="10">
        <f>Online_RAW!$N$2-Online_RAW!N2063</f>
        <v>865.1676013985998</v>
      </c>
      <c r="N2063" s="5">
        <f>Online_RAW!C2063*60</f>
        <v>7.8798260869565402</v>
      </c>
      <c r="O2063" s="5">
        <f>MAX(0, Online_RAW!D2063*60)</f>
        <v>172.23545454545462</v>
      </c>
      <c r="P2063" s="5">
        <f>_xlfn.IFNA(VLOOKUP(A2063,Sampling!$D$7:$E$14,2,FALSE),0)</f>
        <v>0</v>
      </c>
      <c r="Q2063">
        <f>_xlfn.IFNA(VLOOKUP(A2063,Refill!$D$6:$G$8,2,FALSE),0)</f>
        <v>0</v>
      </c>
    </row>
    <row r="2064" spans="1:17" x14ac:dyDescent="0.25">
      <c r="A2064" s="5">
        <f>ROUND((Online_RAW!B2064-General!$B$10)*24,3)</f>
        <v>34.366999999999997</v>
      </c>
      <c r="B2064" s="5">
        <f>General!$B$12+Online_ANA!K2064/1000+Online_ANA!L2064/1000+Online_ANA!M2064/1000/General!$B$22-SUM($P$2:P2064)/1000/General!$B$24+SUM($Q$2:Q2064)/1000/General!$B$24</f>
        <v>1.8552362155329145</v>
      </c>
      <c r="C2064" s="5">
        <f>Online_RAW!K2064</f>
        <v>83.756363636363602</v>
      </c>
      <c r="D2064" s="5">
        <f>Online_RAW!J2064</f>
        <v>8.1125000000000007</v>
      </c>
      <c r="E2064" s="5">
        <f>(1-F2064/100-G2064/100)/(1-C2064/100-D2064/100-General!$B$17/100)</f>
        <v>0.20489368724166421</v>
      </c>
      <c r="F2064" s="5">
        <f>N2064*General!$B$14/(N2064+O2064)+O2064*100/(N2064+O2064)</f>
        <v>98.421840361031229</v>
      </c>
      <c r="G2064" s="5">
        <f>N2064*General!$B$15/(N2064+O2064)</f>
        <v>7.9705032271150215E-4</v>
      </c>
      <c r="H2064" s="5">
        <f>(N2064+O2064)*(1/General!$B$20)*((F2064/100)-E2064*(C2064/100))*1000/B2064</f>
        <v>3518.7515975657298</v>
      </c>
      <c r="I2064" s="5">
        <f>(N2064+O2064)*(1/General!$B$20)*((D2064/100)*E2064-(G2064/100))*1000/B2064</f>
        <v>71.942096514921332</v>
      </c>
      <c r="J2064" s="5">
        <f t="shared" si="32"/>
        <v>2.0445346743058201E-2</v>
      </c>
      <c r="K2064" s="5">
        <f>MAX(Online_RAW!$L$2-Online_RAW!L2064,0)</f>
        <v>0</v>
      </c>
      <c r="L2064" s="5">
        <f>0.0039*(Online_RAW!M2064)</f>
        <v>174.85476666666682</v>
      </c>
      <c r="M2064" s="10">
        <f>Online_RAW!$N$2-Online_RAW!N2064</f>
        <v>866.96577926420969</v>
      </c>
      <c r="N2064" s="5">
        <f>Online_RAW!C2064*60</f>
        <v>3.5880000000000001</v>
      </c>
      <c r="O2064" s="5">
        <f>MAX(0, Online_RAW!D2064*60)</f>
        <v>176.47591304347802</v>
      </c>
      <c r="P2064" s="5">
        <f>_xlfn.IFNA(VLOOKUP(A2064,Sampling!$D$7:$E$14,2,FALSE),0)</f>
        <v>0</v>
      </c>
      <c r="Q2064">
        <f>_xlfn.IFNA(VLOOKUP(A2064,Refill!$D$6:$G$8,2,FALSE),0)</f>
        <v>0</v>
      </c>
    </row>
    <row r="2065" spans="1:17" x14ac:dyDescent="0.25">
      <c r="A2065" s="5">
        <f>ROUND((Online_RAW!B2065-General!$B$10)*24,3)</f>
        <v>34.383000000000003</v>
      </c>
      <c r="B2065" s="5">
        <f>General!$B$12+Online_ANA!K2065/1000+Online_ANA!L2065/1000+Online_ANA!M2065/1000/General!$B$22-SUM($P$2:P2065)/1000/General!$B$24+SUM($Q$2:Q2065)/1000/General!$B$24</f>
        <v>1.8572431047348166</v>
      </c>
      <c r="C2065" s="5">
        <f>Online_RAW!K2065</f>
        <v>84.82</v>
      </c>
      <c r="D2065" s="5">
        <f>Online_RAW!J2065</f>
        <v>7.9020000000000001</v>
      </c>
      <c r="E2065" s="5">
        <f>(1-F2065/100-G2065/100)/(1-C2065/100-D2065/100-General!$B$17/100)</f>
        <v>0.31886681570125197</v>
      </c>
      <c r="F2065" s="5">
        <f>N2065*General!$B$14/(N2065+O2065)+O2065*100/(N2065+O2065)</f>
        <v>97.816155581932264</v>
      </c>
      <c r="G2065" s="5">
        <f>N2065*General!$B$15/(N2065+O2065)</f>
        <v>1.1029517262968408E-3</v>
      </c>
      <c r="H2065" s="5">
        <f>(N2065+O2065)*(1/General!$B$20)*((F2065/100)-E2065*(C2065/100))*1000/B2065</f>
        <v>3060.0934048244412</v>
      </c>
      <c r="I2065" s="5">
        <f>(N2065+O2065)*(1/General!$B$20)*((D2065/100)*E2065-(G2065/100))*1000/B2065</f>
        <v>108.90365964352095</v>
      </c>
      <c r="J2065" s="5">
        <f t="shared" si="32"/>
        <v>3.5588344941310315E-2</v>
      </c>
      <c r="K2065" s="5">
        <f>MAX(Online_RAW!$L$2-Online_RAW!L2065,0)</f>
        <v>0</v>
      </c>
      <c r="L2065" s="5">
        <f>0.0039*(Online_RAW!M2065)</f>
        <v>175.37178749999998</v>
      </c>
      <c r="M2065" s="10">
        <f>Online_RAW!$N$2-Online_RAW!N2065</f>
        <v>868.58973578594987</v>
      </c>
      <c r="N2065" s="5">
        <f>Online_RAW!C2065*60</f>
        <v>4.9633043478260879</v>
      </c>
      <c r="O2065" s="5">
        <f>MAX(0, Online_RAW!D2065*60)</f>
        <v>175.03747826086982</v>
      </c>
      <c r="P2065" s="5">
        <f>_xlfn.IFNA(VLOOKUP(A2065,Sampling!$D$7:$E$14,2,FALSE),0)</f>
        <v>0</v>
      </c>
      <c r="Q2065">
        <f>_xlfn.IFNA(VLOOKUP(A2065,Refill!$D$6:$G$8,2,FALSE),0)</f>
        <v>0</v>
      </c>
    </row>
    <row r="2066" spans="1:17" x14ac:dyDescent="0.25">
      <c r="A2066" s="5">
        <f>ROUND((Online_RAW!B2066-General!$B$10)*24,3)</f>
        <v>34.4</v>
      </c>
      <c r="B2066" s="5">
        <f>General!$B$12+Online_ANA!K2066/1000+Online_ANA!L2066/1000+Online_ANA!M2066/1000/General!$B$22-SUM($P$2:P2066)/1000/General!$B$24+SUM($Q$2:Q2066)/1000/General!$B$24</f>
        <v>1.8587897740607062</v>
      </c>
      <c r="C2066" s="5">
        <f>Online_RAW!K2066</f>
        <v>85.3690909090909</v>
      </c>
      <c r="D2066" s="5">
        <f>Online_RAW!J2066</f>
        <v>7.8375000000000004</v>
      </c>
      <c r="E2066" s="5">
        <f>(1-F2066/100-G2066/100)/(1-C2066/100-D2066/100-General!$B$17/100)</f>
        <v>0.50315613859316666</v>
      </c>
      <c r="F2066" s="5">
        <f>N2066*General!$B$14/(N2066+O2066)+O2066*100/(N2066+O2066)</f>
        <v>96.797949107251313</v>
      </c>
      <c r="G2066" s="5">
        <f>N2066*General!$B$15/(N2066+O2066)</f>
        <v>1.6171974205801468E-3</v>
      </c>
      <c r="H2066" s="5">
        <f>(N2066+O2066)*(1/General!$B$20)*((F2066/100)-E2066*(C2066/100))*1000/B2066</f>
        <v>2326.2817298738501</v>
      </c>
      <c r="I2066" s="5">
        <f>(N2066+O2066)*(1/General!$B$20)*((D2066/100)*E2066-(G2066/100))*1000/B2066</f>
        <v>170.30502101738969</v>
      </c>
      <c r="J2066" s="5">
        <f t="shared" si="32"/>
        <v>7.3209112563775769E-2</v>
      </c>
      <c r="K2066" s="5">
        <f>MAX(Online_RAW!$L$2-Online_RAW!L2066,0)</f>
        <v>0</v>
      </c>
      <c r="L2066" s="5">
        <f>0.0039*(Online_RAW!M2066)</f>
        <v>175.37178749999998</v>
      </c>
      <c r="M2066" s="10">
        <f>Online_RAW!$N$2-Online_RAW!N2066</f>
        <v>870.27560535116982</v>
      </c>
      <c r="N2066" s="5">
        <f>Online_RAW!C2066*60</f>
        <v>7.27742857142856</v>
      </c>
      <c r="O2066" s="5">
        <f>MAX(0, Online_RAW!D2066*60)</f>
        <v>172.72356521739121</v>
      </c>
      <c r="P2066" s="5">
        <f>_xlfn.IFNA(VLOOKUP(A2066,Sampling!$D$7:$E$14,2,FALSE),0)</f>
        <v>0</v>
      </c>
      <c r="Q2066">
        <f>_xlfn.IFNA(VLOOKUP(A2066,Refill!$D$6:$G$8,2,FALSE),0)</f>
        <v>0</v>
      </c>
    </row>
    <row r="2067" spans="1:17" x14ac:dyDescent="0.25">
      <c r="A2067" s="5">
        <f>ROUND((Online_RAW!B2067-General!$B$10)*24,3)</f>
        <v>34.417000000000002</v>
      </c>
      <c r="B2067" s="5">
        <f>General!$B$12+Online_ANA!K2067/1000+Online_ANA!L2067/1000+Online_ANA!M2067/1000/General!$B$22-SUM($P$2:P2067)/1000/General!$B$24+SUM($Q$2:Q2067)/1000/General!$B$24</f>
        <v>1.8608467817342202</v>
      </c>
      <c r="C2067" s="5">
        <f>Online_RAW!K2067</f>
        <v>84.550769230769205</v>
      </c>
      <c r="D2067" s="5">
        <f>Online_RAW!J2067</f>
        <v>7.7918181818181802</v>
      </c>
      <c r="E2067" s="5">
        <f>(1-F2067/100-G2067/100)/(1-C2067/100-D2067/100-General!$B$17/100)</f>
        <v>0.49028986812772246</v>
      </c>
      <c r="F2067" s="5">
        <f>N2067*General!$B$14/(N2067+O2067)+O2067*100/(N2067+O2067)</f>
        <v>96.456002949295893</v>
      </c>
      <c r="G2067" s="5">
        <f>N2067*General!$B$15/(N2067+O2067)</f>
        <v>1.7898975003556054E-3</v>
      </c>
      <c r="H2067" s="5">
        <f>(N2067+O2067)*(1/General!$B$20)*((F2067/100)-E2067*(C2067/100))*1000/B2067</f>
        <v>2370.1413477398874</v>
      </c>
      <c r="I2067" s="5">
        <f>(N2067+O2067)*(1/General!$B$20)*((D2067/100)*E2067-(G2067/100))*1000/B2067</f>
        <v>164.54587025980484</v>
      </c>
      <c r="J2067" s="5">
        <f t="shared" si="32"/>
        <v>6.9424496735906505E-2</v>
      </c>
      <c r="K2067" s="5">
        <f>MAX(Online_RAW!$L$2-Online_RAW!L2067,0)</f>
        <v>0</v>
      </c>
      <c r="L2067" s="5">
        <f>0.0039*(Online_RAW!M2067)</f>
        <v>175.9485</v>
      </c>
      <c r="M2067" s="10">
        <f>Online_RAW!$N$2-Online_RAW!N2067</f>
        <v>871.88912709030001</v>
      </c>
      <c r="N2067" s="5">
        <f>Online_RAW!C2067*60</f>
        <v>8.0426086956522003</v>
      </c>
      <c r="O2067" s="5">
        <f>MAX(0, Online_RAW!D2067*60)</f>
        <v>171.6907826086956</v>
      </c>
      <c r="P2067" s="5">
        <f>_xlfn.IFNA(VLOOKUP(A2067,Sampling!$D$7:$E$14,2,FALSE),0)</f>
        <v>0</v>
      </c>
      <c r="Q2067">
        <f>_xlfn.IFNA(VLOOKUP(A2067,Refill!$D$6:$G$8,2,FALSE),0)</f>
        <v>0</v>
      </c>
    </row>
    <row r="2068" spans="1:17" x14ac:dyDescent="0.25">
      <c r="A2068" s="5">
        <f>ROUND((Online_RAW!B2068-General!$B$10)*24,3)</f>
        <v>34.433</v>
      </c>
      <c r="B2068" s="5">
        <f>General!$B$12+Online_ANA!K2068/1000+Online_ANA!L2068/1000+Online_ANA!M2068/1000/General!$B$22-SUM($P$2:P2068)/1000/General!$B$24+SUM($Q$2:Q2068)/1000/General!$B$24</f>
        <v>1.8626877460341833</v>
      </c>
      <c r="C2068" s="5">
        <f>Online_RAW!K2068</f>
        <v>83.990714285714304</v>
      </c>
      <c r="D2068" s="5">
        <f>Online_RAW!J2068</f>
        <v>7.8233333333333297</v>
      </c>
      <c r="E2068" s="5">
        <f>(1-F2068/100-G2068/100)/(1-C2068/100-D2068/100-General!$B$17/100)</f>
        <v>0.48534352977755563</v>
      </c>
      <c r="F2068" s="5">
        <f>N2068*General!$B$14/(N2068+O2068)+O2068*100/(N2068+O2068)</f>
        <v>96.235103926096983</v>
      </c>
      <c r="G2068" s="5">
        <f>N2068*General!$B$15/(N2068+O2068)</f>
        <v>1.9014626635873795E-3</v>
      </c>
      <c r="H2068" s="5">
        <f>(N2068+O2068)*(1/General!$B$20)*((F2068/100)-E2068*(C2068/100))*1000/B2068</f>
        <v>2395.238938747817</v>
      </c>
      <c r="I2068" s="5">
        <f>(N2068+O2068)*(1/General!$B$20)*((D2068/100)*E2068-(G2068/100))*1000/B2068</f>
        <v>163.87334229400531</v>
      </c>
      <c r="J2068" s="5">
        <f t="shared" si="32"/>
        <v>6.8416281834360548E-2</v>
      </c>
      <c r="K2068" s="5">
        <f>MAX(Online_RAW!$L$2-Online_RAW!L2068,0)</f>
        <v>0</v>
      </c>
      <c r="L2068" s="5">
        <f>0.0039*(Online_RAW!M2068)</f>
        <v>176.24099999999999</v>
      </c>
      <c r="M2068" s="10">
        <f>Online_RAW!$N$2-Online_RAW!N2068</f>
        <v>873.57695317725984</v>
      </c>
      <c r="N2068" s="5">
        <f>Online_RAW!C2068*60</f>
        <v>8.5698260869565406</v>
      </c>
      <c r="O2068" s="5">
        <f>MAX(0, Online_RAW!D2068*60)</f>
        <v>171.7087826086956</v>
      </c>
      <c r="P2068" s="5">
        <f>_xlfn.IFNA(VLOOKUP(A2068,Sampling!$D$7:$E$14,2,FALSE),0)</f>
        <v>0</v>
      </c>
      <c r="Q2068">
        <f>_xlfn.IFNA(VLOOKUP(A2068,Refill!$D$6:$G$8,2,FALSE),0)</f>
        <v>0</v>
      </c>
    </row>
    <row r="2069" spans="1:17" x14ac:dyDescent="0.25">
      <c r="A2069" s="5">
        <f>ROUND((Online_RAW!B2069-General!$B$10)*24,3)</f>
        <v>34.450000000000003</v>
      </c>
      <c r="B2069" s="5">
        <f>General!$B$12+Online_ANA!K2069/1000+Online_ANA!L2069/1000+Online_ANA!M2069/1000/General!$B$22-SUM($P$2:P2069)/1000/General!$B$24+SUM($Q$2:Q2069)/1000/General!$B$24</f>
        <v>1.864441334705899</v>
      </c>
      <c r="C2069" s="5">
        <f>Online_RAW!K2069</f>
        <v>83.677499999999995</v>
      </c>
      <c r="D2069" s="5">
        <f>Online_RAW!J2069</f>
        <v>7.84181818181818</v>
      </c>
      <c r="E2069" s="5">
        <f>(1-F2069/100-G2069/100)/(1-C2069/100-D2069/100-General!$B$17/100)</f>
        <v>0.60105326465258668</v>
      </c>
      <c r="F2069" s="5">
        <f>N2069*General!$B$14/(N2069+O2069)+O2069*100/(N2069+O2069)</f>
        <v>95.160285330492371</v>
      </c>
      <c r="G2069" s="5">
        <f>N2069*General!$B$15/(N2069+O2069)</f>
        <v>2.4443003381351695E-3</v>
      </c>
      <c r="H2069" s="5">
        <f>(N2069+O2069)*(1/General!$B$20)*((F2069/100)-E2069*(C2069/100))*1000/B2069</f>
        <v>1934.8700416608051</v>
      </c>
      <c r="I2069" s="5">
        <f>(N2069+O2069)*(1/General!$B$20)*((D2069/100)*E2069-(G2069/100))*1000/B2069</f>
        <v>203.16190582550155</v>
      </c>
      <c r="J2069" s="5">
        <f t="shared" si="32"/>
        <v>0.10500028500679898</v>
      </c>
      <c r="K2069" s="5">
        <f>MAX(Online_RAW!$L$2-Online_RAW!L2069,0)</f>
        <v>0</v>
      </c>
      <c r="L2069" s="5">
        <f>0.0039*(Online_RAW!M2069)</f>
        <v>176.43339999999986</v>
      </c>
      <c r="M2069" s="10">
        <f>Online_RAW!$N$2-Online_RAW!N2069</f>
        <v>875.27864882943004</v>
      </c>
      <c r="N2069" s="5">
        <f>Online_RAW!C2069*60</f>
        <v>11.01286956521742</v>
      </c>
      <c r="O2069" s="5">
        <f>MAX(0, Online_RAW!D2069*60)</f>
        <v>169.20834782608679</v>
      </c>
      <c r="P2069" s="5">
        <f>_xlfn.IFNA(VLOOKUP(A2069,Sampling!$D$7:$E$14,2,FALSE),0)</f>
        <v>0</v>
      </c>
      <c r="Q2069">
        <f>_xlfn.IFNA(VLOOKUP(A2069,Refill!$D$6:$G$8,2,FALSE),0)</f>
        <v>0</v>
      </c>
    </row>
    <row r="2070" spans="1:17" x14ac:dyDescent="0.25">
      <c r="A2070" s="5">
        <f>ROUND((Online_RAW!B2070-General!$B$10)*24,3)</f>
        <v>34.466999999999999</v>
      </c>
      <c r="B2070" s="5">
        <f>General!$B$12+Online_ANA!K2070/1000+Online_ANA!L2070/1000+Online_ANA!M2070/1000/General!$B$22-SUM($P$2:P2070)/1000/General!$B$24+SUM($Q$2:Q2070)/1000/General!$B$24</f>
        <v>1.8663115212475778</v>
      </c>
      <c r="C2070" s="5">
        <f>Online_RAW!K2070</f>
        <v>82.948461538461501</v>
      </c>
      <c r="D2070" s="5">
        <f>Online_RAW!J2070</f>
        <v>7.9677777777777798</v>
      </c>
      <c r="E2070" s="5">
        <f>(1-F2070/100-G2070/100)/(1-C2070/100-D2070/100-General!$B$17/100)</f>
        <v>0.54149658402110801</v>
      </c>
      <c r="F2070" s="5">
        <f>N2070*General!$B$14/(N2070+O2070)+O2070*100/(N2070+O2070)</f>
        <v>95.313108909513559</v>
      </c>
      <c r="G2070" s="5">
        <f>N2070*General!$B$15/(N2070+O2070)</f>
        <v>2.367116712366891E-3</v>
      </c>
      <c r="H2070" s="5">
        <f>(N2070+O2070)*(1/General!$B$20)*((F2070/100)-E2070*(C2070/100))*1000/B2070</f>
        <v>2168.575177221579</v>
      </c>
      <c r="I2070" s="5">
        <f>(N2070+O2070)*(1/General!$B$20)*((D2070/100)*E2070-(G2070/100))*1000/B2070</f>
        <v>185.55220348130334</v>
      </c>
      <c r="J2070" s="5">
        <f t="shared" si="32"/>
        <v>8.5564109296425897E-2</v>
      </c>
      <c r="K2070" s="5">
        <f>MAX(Online_RAW!$L$2-Online_RAW!L2070,0)</f>
        <v>0</v>
      </c>
      <c r="L2070" s="5">
        <f>0.0039*(Online_RAW!M2070)</f>
        <v>176.74877999999998</v>
      </c>
      <c r="M2070" s="10">
        <f>Online_RAW!$N$2-Online_RAW!N2070</f>
        <v>876.97338795985979</v>
      </c>
      <c r="N2070" s="5">
        <f>Online_RAW!C2070*60</f>
        <v>10.65208695652176</v>
      </c>
      <c r="O2070" s="5">
        <f>MAX(0, Online_RAW!D2070*60)</f>
        <v>169.34895652173898</v>
      </c>
      <c r="P2070" s="5">
        <f>_xlfn.IFNA(VLOOKUP(A2070,Sampling!$D$7:$E$14,2,FALSE),0)</f>
        <v>0</v>
      </c>
      <c r="Q2070">
        <f>_xlfn.IFNA(VLOOKUP(A2070,Refill!$D$6:$G$8,2,FALSE),0)</f>
        <v>0</v>
      </c>
    </row>
    <row r="2071" spans="1:17" x14ac:dyDescent="0.25">
      <c r="A2071" s="5">
        <f>ROUND((Online_RAW!B2071-General!$B$10)*24,3)</f>
        <v>34.482999999999997</v>
      </c>
      <c r="B2071" s="5">
        <f>General!$B$12+Online_ANA!K2071/1000+Online_ANA!L2071/1000+Online_ANA!M2071/1000/General!$B$22-SUM($P$2:P2071)/1000/General!$B$24+SUM($Q$2:Q2071)/1000/General!$B$24</f>
        <v>1.8680615631063755</v>
      </c>
      <c r="C2071" s="5">
        <f>Online_RAW!K2071</f>
        <v>82.540909090909096</v>
      </c>
      <c r="D2071" s="5">
        <f>Online_RAW!J2071</f>
        <v>8.0042857142857091</v>
      </c>
      <c r="E2071" s="5">
        <f>(1-F2071/100-G2071/100)/(1-C2071/100-D2071/100-General!$B$17/100)</f>
        <v>0.56827895704180387</v>
      </c>
      <c r="F2071" s="5">
        <f>N2071*General!$B$14/(N2071+O2071)+O2071*100/(N2071+O2071)</f>
        <v>94.870332356964212</v>
      </c>
      <c r="G2071" s="5">
        <f>N2071*General!$B$15/(N2071+O2071)</f>
        <v>2.5907412338564617E-3</v>
      </c>
      <c r="H2071" s="5">
        <f>(N2071+O2071)*(1/General!$B$20)*((F2071/100)-E2071*(C2071/100))*1000/B2071</f>
        <v>2058.8028778803032</v>
      </c>
      <c r="I2071" s="5">
        <f>(N2071+O2071)*(1/General!$B$20)*((D2071/100)*E2071-(G2071/100))*1000/B2071</f>
        <v>195.13513022981257</v>
      </c>
      <c r="J2071" s="5">
        <f t="shared" si="32"/>
        <v>9.4780871119977878E-2</v>
      </c>
      <c r="K2071" s="5">
        <f>MAX(Online_RAW!$L$2-Online_RAW!L2071,0)</f>
        <v>0</v>
      </c>
      <c r="L2071" s="5">
        <f>0.0039*(Online_RAW!M2071)</f>
        <v>176.93519999999998</v>
      </c>
      <c r="M2071" s="10">
        <f>Online_RAW!$N$2-Online_RAW!N2071</f>
        <v>878.67773578594961</v>
      </c>
      <c r="N2071" s="5">
        <f>Online_RAW!C2071*60</f>
        <v>11.64054545454546</v>
      </c>
      <c r="O2071" s="5">
        <f>MAX(0, Online_RAW!D2071*60)</f>
        <v>168.08478260869558</v>
      </c>
      <c r="P2071" s="5">
        <f>_xlfn.IFNA(VLOOKUP(A2071,Sampling!$D$7:$E$14,2,FALSE),0)</f>
        <v>0</v>
      </c>
      <c r="Q2071">
        <f>_xlfn.IFNA(VLOOKUP(A2071,Refill!$D$6:$G$8,2,FALSE),0)</f>
        <v>0</v>
      </c>
    </row>
    <row r="2072" spans="1:17" x14ac:dyDescent="0.25">
      <c r="A2072" s="5">
        <f>ROUND((Online_RAW!B2072-General!$B$10)*24,3)</f>
        <v>34.5</v>
      </c>
      <c r="B2072" s="5">
        <f>General!$B$12+Online_ANA!K2072/1000+Online_ANA!L2072/1000+Online_ANA!M2072/1000/General!$B$22-SUM($P$2:P2072)/1000/General!$B$24+SUM($Q$2:Q2072)/1000/General!$B$24</f>
        <v>1.8697826128344126</v>
      </c>
      <c r="C2072" s="5">
        <f>Online_RAW!K2072</f>
        <v>82.297857142857197</v>
      </c>
      <c r="D2072" s="5">
        <f>Online_RAW!J2072</f>
        <v>8.0442857142857207</v>
      </c>
      <c r="E2072" s="5">
        <f>(1-F2072/100-G2072/100)/(1-C2072/100-D2072/100-General!$B$17/100)</f>
        <v>0.60508081674545444</v>
      </c>
      <c r="F2072" s="5">
        <f>N2072*General!$B$14/(N2072+O2072)+O2072*100/(N2072+O2072)</f>
        <v>94.415209125475272</v>
      </c>
      <c r="G2072" s="5">
        <f>N2072*General!$B$15/(N2072+O2072)</f>
        <v>2.82060145178016E-3</v>
      </c>
      <c r="H2072" s="5">
        <f>(N2072+O2072)*(1/General!$B$20)*((F2072/100)-E2072*(C2072/100))*1000/B2072</f>
        <v>1915.203450306893</v>
      </c>
      <c r="I2072" s="5">
        <f>(N2072+O2072)*(1/General!$B$20)*((D2072/100)*E2072-(G2072/100))*1000/B2072</f>
        <v>208.80961764390125</v>
      </c>
      <c r="J2072" s="5">
        <f t="shared" si="32"/>
        <v>0.10902738171782299</v>
      </c>
      <c r="K2072" s="5">
        <f>MAX(Online_RAW!$L$2-Online_RAW!L2072,0)</f>
        <v>0</v>
      </c>
      <c r="L2072" s="5">
        <f>0.0039*(Online_RAW!M2072)</f>
        <v>177.10874999999999</v>
      </c>
      <c r="M2072" s="10">
        <f>Online_RAW!$N$2-Online_RAW!N2072</f>
        <v>880.36451048950994</v>
      </c>
      <c r="N2072" s="5">
        <f>Online_RAW!C2072*60</f>
        <v>12.685090909090921</v>
      </c>
      <c r="O2072" s="5">
        <f>MAX(0, Online_RAW!D2072*60)</f>
        <v>167.20690909090919</v>
      </c>
      <c r="P2072" s="5">
        <f>_xlfn.IFNA(VLOOKUP(A2072,Sampling!$D$7:$E$14,2,FALSE),0)</f>
        <v>0</v>
      </c>
      <c r="Q2072">
        <f>_xlfn.IFNA(VLOOKUP(A2072,Refill!$D$6:$G$8,2,FALSE),0)</f>
        <v>0</v>
      </c>
    </row>
    <row r="2073" spans="1:17" x14ac:dyDescent="0.25">
      <c r="A2073" s="5">
        <f>ROUND((Online_RAW!B2073-General!$B$10)*24,3)</f>
        <v>34.517000000000003</v>
      </c>
      <c r="B2073" s="5">
        <f>General!$B$12+Online_ANA!K2073/1000+Online_ANA!L2073/1000+Online_ANA!M2073/1000/General!$B$22-SUM($P$2:P2073)/1000/General!$B$24+SUM($Q$2:Q2073)/1000/General!$B$24</f>
        <v>1.8716004062541309</v>
      </c>
      <c r="C2073" s="5">
        <f>Online_RAW!K2073</f>
        <v>81.953000000000003</v>
      </c>
      <c r="D2073" s="5">
        <f>Online_RAW!J2073</f>
        <v>8.0366666666666706</v>
      </c>
      <c r="E2073" s="5">
        <f>(1-F2073/100-G2073/100)/(1-C2073/100-D2073/100-General!$B$17/100)</f>
        <v>0.63564830147899587</v>
      </c>
      <c r="F2073" s="5">
        <f>N2073*General!$B$14/(N2073+O2073)+O2073*100/(N2073+O2073)</f>
        <v>93.908912443028782</v>
      </c>
      <c r="G2073" s="5">
        <f>N2073*General!$B$15/(N2073+O2073)</f>
        <v>3.0763068469551627E-3</v>
      </c>
      <c r="H2073" s="5">
        <f>(N2073+O2073)*(1/General!$B$20)*((F2073/100)-E2073*(C2073/100))*1000/B2073</f>
        <v>1796.4921454022713</v>
      </c>
      <c r="I2073" s="5">
        <f>(N2073+O2073)*(1/General!$B$20)*((D2073/100)*E2073-(G2073/100))*1000/B2073</f>
        <v>219.34005374458542</v>
      </c>
      <c r="J2073" s="5">
        <f t="shared" si="32"/>
        <v>0.12209352225999892</v>
      </c>
      <c r="K2073" s="5">
        <f>MAX(Online_RAW!$L$2-Online_RAW!L2073,0)</f>
        <v>0</v>
      </c>
      <c r="L2073" s="5">
        <f>0.0039*(Online_RAW!M2073)</f>
        <v>177.38537142857155</v>
      </c>
      <c r="M2073" s="10">
        <f>Online_RAW!$N$2-Online_RAW!N2073</f>
        <v>882.04438795985971</v>
      </c>
      <c r="N2073" s="5">
        <f>Online_RAW!C2073*60</f>
        <v>13.860818181818161</v>
      </c>
      <c r="O2073" s="5">
        <f>MAX(0, Online_RAW!D2073*60)</f>
        <v>166.365913043478</v>
      </c>
      <c r="P2073" s="5">
        <f>_xlfn.IFNA(VLOOKUP(A2073,Sampling!$D$7:$E$14,2,FALSE),0)</f>
        <v>0</v>
      </c>
      <c r="Q2073">
        <f>_xlfn.IFNA(VLOOKUP(A2073,Refill!$D$6:$G$8,2,FALSE),0)</f>
        <v>0</v>
      </c>
    </row>
    <row r="2074" spans="1:17" x14ac:dyDescent="0.25">
      <c r="A2074" s="5">
        <f>ROUND((Online_RAW!B2074-General!$B$10)*24,3)</f>
        <v>34.533000000000001</v>
      </c>
      <c r="B2074" s="5">
        <f>General!$B$12+Online_ANA!K2074/1000+Online_ANA!L2074/1000+Online_ANA!M2074/1000/General!$B$22-SUM($P$2:P2074)/1000/General!$B$24+SUM($Q$2:Q2074)/1000/General!$B$24</f>
        <v>1.8734156708247609</v>
      </c>
      <c r="C2074" s="5">
        <f>Online_RAW!K2074</f>
        <v>81.531538461538503</v>
      </c>
      <c r="D2074" s="5">
        <f>Online_RAW!J2074</f>
        <v>8.0399999999999991</v>
      </c>
      <c r="E2074" s="5">
        <f>(1-F2074/100-G2074/100)/(1-C2074/100-D2074/100-General!$B$17/100)</f>
        <v>0.62607808809360466</v>
      </c>
      <c r="F2074" s="5">
        <f>N2074*General!$B$14/(N2074+O2074)+O2074*100/(N2074+O2074)</f>
        <v>93.738705641096914</v>
      </c>
      <c r="G2074" s="5">
        <f>N2074*General!$B$15/(N2074+O2074)</f>
        <v>3.1622698782338711E-3</v>
      </c>
      <c r="H2074" s="5">
        <f>(N2074+O2074)*(1/General!$B$20)*((F2074/100)-E2074*(C2074/100))*1000/B2074</f>
        <v>1831.4658796286385</v>
      </c>
      <c r="I2074" s="5">
        <f>(N2074+O2074)*(1/General!$B$20)*((D2074/100)*E2074-(G2074/100))*1000/B2074</f>
        <v>215.7981563409196</v>
      </c>
      <c r="J2074" s="5">
        <f t="shared" si="32"/>
        <v>0.11782810629520241</v>
      </c>
      <c r="K2074" s="5">
        <f>MAX(Online_RAW!$L$2-Online_RAW!L2074,0)</f>
        <v>0</v>
      </c>
      <c r="L2074" s="5">
        <f>0.0039*(Online_RAW!M2074)</f>
        <v>177.63135</v>
      </c>
      <c r="M2074" s="10">
        <f>Online_RAW!$N$2-Online_RAW!N2074</f>
        <v>883.75490969898965</v>
      </c>
      <c r="N2074" s="5">
        <f>Online_RAW!C2074*60</f>
        <v>14.240608695652199</v>
      </c>
      <c r="O2074" s="5">
        <f>MAX(0, Online_RAW!D2074*60)</f>
        <v>165.8908695652176</v>
      </c>
      <c r="P2074" s="5">
        <f>_xlfn.IFNA(VLOOKUP(A2074,Sampling!$D$7:$E$14,2,FALSE),0)</f>
        <v>0</v>
      </c>
      <c r="Q2074">
        <f>_xlfn.IFNA(VLOOKUP(A2074,Refill!$D$6:$G$8,2,FALSE),0)</f>
        <v>0</v>
      </c>
    </row>
    <row r="2075" spans="1:17" x14ac:dyDescent="0.25">
      <c r="A2075" s="5">
        <f>ROUND((Online_RAW!B2075-General!$B$10)*24,3)</f>
        <v>34.549999999999997</v>
      </c>
      <c r="B2075" s="5">
        <f>General!$B$12+Online_ANA!K2075/1000+Online_ANA!L2075/1000+Online_ANA!M2075/1000/General!$B$22-SUM($P$2:P2075)/1000/General!$B$24+SUM($Q$2:Q2075)/1000/General!$B$24</f>
        <v>1.8752592748534862</v>
      </c>
      <c r="C2075" s="5">
        <f>Online_RAW!K2075</f>
        <v>81.191818181818206</v>
      </c>
      <c r="D2075" s="5">
        <f>Online_RAW!J2075</f>
        <v>8.0489999999999995</v>
      </c>
      <c r="E2075" s="5">
        <f>(1-F2075/100-G2075/100)/(1-C2075/100-D2075/100-General!$B$17/100)</f>
        <v>0.62793698495001282</v>
      </c>
      <c r="F2075" s="5">
        <f>N2075*General!$B$14/(N2075+O2075)+O2075*100/(N2075+O2075)</f>
        <v>93.512338715056742</v>
      </c>
      <c r="G2075" s="5">
        <f>N2075*General!$B$15/(N2075+O2075)</f>
        <v>3.2765966085572013E-3</v>
      </c>
      <c r="H2075" s="5">
        <f>(N2075+O2075)*(1/General!$B$20)*((F2075/100)-E2075*(C2075/100))*1000/B2075</f>
        <v>1820.2725294892189</v>
      </c>
      <c r="I2075" s="5">
        <f>(N2075+O2075)*(1/General!$B$20)*((D2075/100)*E2075-(G2075/100))*1000/B2075</f>
        <v>216.18605017599609</v>
      </c>
      <c r="J2075" s="5">
        <f t="shared" ref="J2075:J2124" si="33">I2075/H2075</f>
        <v>0.11876575989237138</v>
      </c>
      <c r="K2075" s="5">
        <f>MAX(Online_RAW!$L$2-Online_RAW!L2075,0)</f>
        <v>0</v>
      </c>
      <c r="L2075" s="5">
        <f>0.0039*(Online_RAW!M2075)</f>
        <v>177.86924999999999</v>
      </c>
      <c r="M2075" s="10">
        <f>Online_RAW!$N$2-Online_RAW!N2075</f>
        <v>885.50512709029999</v>
      </c>
      <c r="N2075" s="5">
        <f>Online_RAW!C2075*60</f>
        <v>14.73652173913044</v>
      </c>
      <c r="O2075" s="5">
        <f>MAX(0, Online_RAW!D2075*60)</f>
        <v>165.16382608695659</v>
      </c>
      <c r="P2075" s="5">
        <f>_xlfn.IFNA(VLOOKUP(A2075,Sampling!$D$7:$E$14,2,FALSE),0)</f>
        <v>0</v>
      </c>
      <c r="Q2075">
        <f>_xlfn.IFNA(VLOOKUP(A2075,Refill!$D$6:$G$8,2,FALSE),0)</f>
        <v>0</v>
      </c>
    </row>
    <row r="2076" spans="1:17" x14ac:dyDescent="0.25">
      <c r="A2076" s="5">
        <f>ROUND((Online_RAW!B2076-General!$B$10)*24,3)</f>
        <v>34.567</v>
      </c>
      <c r="B2076" s="5">
        <f>General!$B$12+Online_ANA!K2076/1000+Online_ANA!L2076/1000+Online_ANA!M2076/1000/General!$B$22-SUM($P$2:P2076)/1000/General!$B$24+SUM($Q$2:Q2076)/1000/General!$B$24</f>
        <v>1.8770222668319445</v>
      </c>
      <c r="C2076" s="5">
        <f>Online_RAW!K2076</f>
        <v>80.965555555555596</v>
      </c>
      <c r="D2076" s="5">
        <f>Online_RAW!J2076</f>
        <v>8.0685714285714294</v>
      </c>
      <c r="E2076" s="5">
        <f>(1-F2076/100-G2076/100)/(1-C2076/100-D2076/100-General!$B$17/100)</f>
        <v>0.64003846246869334</v>
      </c>
      <c r="F2076" s="5">
        <f>N2076*General!$B$14/(N2076+O2076)+O2076*100/(N2076+O2076)</f>
        <v>93.254952625047835</v>
      </c>
      <c r="G2076" s="5">
        <f>N2076*General!$B$15/(N2076+O2076)</f>
        <v>3.4065895833091738E-3</v>
      </c>
      <c r="H2076" s="5">
        <f>(N2076+O2076)*(1/General!$B$20)*((F2076/100)-E2076*(C2076/100))*1000/B2076</f>
        <v>1772.2440226257966</v>
      </c>
      <c r="I2076" s="5">
        <f>(N2076+O2076)*(1/General!$B$20)*((D2076/100)*E2076-(G2076/100))*1000/B2076</f>
        <v>220.74151945490158</v>
      </c>
      <c r="J2076" s="5">
        <f t="shared" si="33"/>
        <v>0.1245548110964121</v>
      </c>
      <c r="K2076" s="5">
        <f>MAX(Online_RAW!$L$2-Online_RAW!L2076,0)</f>
        <v>0</v>
      </c>
      <c r="L2076" s="5">
        <f>0.0039*(Online_RAW!M2076)</f>
        <v>178.06152</v>
      </c>
      <c r="M2076" s="10">
        <f>Online_RAW!$N$2-Online_RAW!N2076</f>
        <v>887.21721404681966</v>
      </c>
      <c r="N2076" s="5">
        <f>Online_RAW!C2076*60</f>
        <v>15.325565217391322</v>
      </c>
      <c r="O2076" s="5">
        <f>MAX(0, Online_RAW!D2076*60)</f>
        <v>164.62643478260878</v>
      </c>
      <c r="P2076" s="5">
        <f>_xlfn.IFNA(VLOOKUP(A2076,Sampling!$D$7:$E$14,2,FALSE),0)</f>
        <v>0</v>
      </c>
      <c r="Q2076">
        <f>_xlfn.IFNA(VLOOKUP(A2076,Refill!$D$6:$G$8,2,FALSE),0)</f>
        <v>0</v>
      </c>
    </row>
    <row r="2077" spans="1:17" x14ac:dyDescent="0.25">
      <c r="A2077" s="5">
        <f>ROUND((Online_RAW!B2077-General!$B$10)*24,3)</f>
        <v>34.582999999999998</v>
      </c>
      <c r="B2077" s="5">
        <f>General!$B$12+Online_ANA!K2077/1000+Online_ANA!L2077/1000+Online_ANA!M2077/1000/General!$B$22-SUM($P$2:P2077)/1000/General!$B$24+SUM($Q$2:Q2077)/1000/General!$B$24</f>
        <v>1.8788991173886707</v>
      </c>
      <c r="C2077" s="5">
        <f>Online_RAW!K2077</f>
        <v>80.803333333333299</v>
      </c>
      <c r="D2077" s="5">
        <f>Online_RAW!J2077</f>
        <v>8.0779999999999994</v>
      </c>
      <c r="E2077" s="5">
        <f>(1-F2077/100-G2077/100)/(1-C2077/100-D2077/100-General!$B$17/100)</f>
        <v>0.66101188165532421</v>
      </c>
      <c r="F2077" s="5">
        <f>N2077*General!$B$14/(N2077+O2077)+O2077*100/(N2077+O2077)</f>
        <v>92.93287472646513</v>
      </c>
      <c r="G2077" s="5">
        <f>N2077*General!$B$15/(N2077+O2077)</f>
        <v>3.5692551886539656E-3</v>
      </c>
      <c r="H2077" s="5">
        <f>(N2077+O2077)*(1/General!$B$20)*((F2077/100)-E2077*(C2077/100))*1000/B2077</f>
        <v>1690.3994037599518</v>
      </c>
      <c r="I2077" s="5">
        <f>(N2077+O2077)*(1/General!$B$20)*((D2077/100)*E2077-(G2077/100))*1000/B2077</f>
        <v>228.2364990316606</v>
      </c>
      <c r="J2077" s="5">
        <f t="shared" si="33"/>
        <v>0.13501927326997076</v>
      </c>
      <c r="K2077" s="5">
        <f>MAX(Online_RAW!$L$2-Online_RAW!L2077,0)</f>
        <v>0</v>
      </c>
      <c r="L2077" s="5">
        <f>0.0039*(Online_RAW!M2077)</f>
        <v>178.40438571428575</v>
      </c>
      <c r="M2077" s="10">
        <f>Online_RAW!$N$2-Online_RAW!N2077</f>
        <v>888.88925752507976</v>
      </c>
      <c r="N2077" s="5">
        <f>Online_RAW!C2077*60</f>
        <v>16.07321739130434</v>
      </c>
      <c r="O2077" s="5">
        <f>MAX(0, Online_RAW!D2077*60)</f>
        <v>164.05643478260879</v>
      </c>
      <c r="P2077" s="5">
        <f>_xlfn.IFNA(VLOOKUP(A2077,Sampling!$D$7:$E$14,2,FALSE),0)</f>
        <v>0</v>
      </c>
      <c r="Q2077">
        <f>_xlfn.IFNA(VLOOKUP(A2077,Refill!$D$6:$G$8,2,FALSE),0)</f>
        <v>0</v>
      </c>
    </row>
    <row r="2078" spans="1:17" x14ac:dyDescent="0.25">
      <c r="A2078" s="5">
        <f>ROUND((Online_RAW!B2078-General!$B$10)*24,3)</f>
        <v>34.6</v>
      </c>
      <c r="B2078" s="5">
        <f>General!$B$12+Online_ANA!K2078/1000+Online_ANA!L2078/1000+Online_ANA!M2078/1000/General!$B$22-SUM($P$2:P2078)/1000/General!$B$24+SUM($Q$2:Q2078)/1000/General!$B$24</f>
        <v>1.8807406791414769</v>
      </c>
      <c r="C2078" s="5">
        <f>Online_RAW!K2078</f>
        <v>80.582727272727297</v>
      </c>
      <c r="D2078" s="5">
        <f>Online_RAW!J2078</f>
        <v>8.0783333333333296</v>
      </c>
      <c r="E2078" s="5">
        <f>(1-F2078/100-G2078/100)/(1-C2078/100-D2078/100-General!$B$17/100)</f>
        <v>0.68450853725794902</v>
      </c>
      <c r="F2078" s="5">
        <f>N2078*General!$B$14/(N2078+O2078)+O2078*100/(N2078+O2078)</f>
        <v>92.530808441050084</v>
      </c>
      <c r="G2078" s="5">
        <f>N2078*General!$B$15/(N2078+O2078)</f>
        <v>3.7723189691666209E-3</v>
      </c>
      <c r="H2078" s="5">
        <f>(N2078+O2078)*(1/General!$B$20)*((F2078/100)-E2078*(C2078/100))*1000/B2078</f>
        <v>1595.211384847742</v>
      </c>
      <c r="I2078" s="5">
        <f>(N2078+O2078)*(1/General!$B$20)*((D2078/100)*E2078-(G2078/100))*1000/B2078</f>
        <v>235.8766515101332</v>
      </c>
      <c r="J2078" s="5">
        <f t="shared" si="33"/>
        <v>0.1478654514070227</v>
      </c>
      <c r="K2078" s="5">
        <f>MAX(Online_RAW!$L$2-Online_RAW!L2078,0)</f>
        <v>0</v>
      </c>
      <c r="L2078" s="5">
        <f>0.0039*(Online_RAW!M2078)</f>
        <v>178.66289999999998</v>
      </c>
      <c r="M2078" s="10">
        <f>Online_RAW!$N$2-Online_RAW!N2078</f>
        <v>890.61477926421003</v>
      </c>
      <c r="N2078" s="5">
        <f>Online_RAW!C2078*60</f>
        <v>16.969826086956541</v>
      </c>
      <c r="O2078" s="5">
        <f>MAX(0, Online_RAW!D2078*60)</f>
        <v>162.97069565217421</v>
      </c>
      <c r="P2078" s="5">
        <f>_xlfn.IFNA(VLOOKUP(A2078,Sampling!$D$7:$E$14,2,FALSE),0)</f>
        <v>0</v>
      </c>
      <c r="Q2078">
        <f>_xlfn.IFNA(VLOOKUP(A2078,Refill!$D$6:$G$8,2,FALSE),0)</f>
        <v>0</v>
      </c>
    </row>
    <row r="2079" spans="1:17" x14ac:dyDescent="0.25">
      <c r="A2079" s="5">
        <f>ROUND((Online_RAW!B2079-General!$B$10)*24,3)</f>
        <v>34.616999999999997</v>
      </c>
      <c r="B2079" s="5">
        <f>General!$B$12+Online_ANA!K2079/1000+Online_ANA!L2079/1000+Online_ANA!M2079/1000/General!$B$22-SUM($P$2:P2079)/1000/General!$B$24+SUM($Q$2:Q2079)/1000/General!$B$24</f>
        <v>1.8826397607130823</v>
      </c>
      <c r="C2079" s="5">
        <f>Online_RAW!K2079</f>
        <v>80.195714285714303</v>
      </c>
      <c r="D2079" s="5">
        <f>Online_RAW!J2079</f>
        <v>8.0963636363636393</v>
      </c>
      <c r="E2079" s="5">
        <f>(1-F2079/100-G2079/100)/(1-C2079/100-D2079/100-General!$B$17/100)</f>
        <v>0.70084047663622273</v>
      </c>
      <c r="F2079" s="5">
        <f>N2079*General!$B$14/(N2079+O2079)+O2079*100/(N2079+O2079)</f>
        <v>92.09386959849698</v>
      </c>
      <c r="G2079" s="5">
        <f>N2079*General!$B$15/(N2079+O2079)</f>
        <v>3.9929951522742532E-3</v>
      </c>
      <c r="H2079" s="5">
        <f>(N2079+O2079)*(1/General!$B$20)*((F2079/100)-E2079*(C2079/100))*1000/B2079</f>
        <v>1530.4954936989068</v>
      </c>
      <c r="I2079" s="5">
        <f>(N2079+O2079)*(1/General!$B$20)*((D2079/100)*E2079-(G2079/100))*1000/B2079</f>
        <v>241.80679836425603</v>
      </c>
      <c r="J2079" s="5">
        <f t="shared" si="33"/>
        <v>0.15799249286246281</v>
      </c>
      <c r="K2079" s="5">
        <f>MAX(Online_RAW!$L$2-Online_RAW!L2079,0)</f>
        <v>0</v>
      </c>
      <c r="L2079" s="5">
        <f>0.0039*(Online_RAW!M2079)</f>
        <v>178.9554</v>
      </c>
      <c r="M2079" s="10">
        <f>Online_RAW!$N$2-Online_RAW!N2079</f>
        <v>892.3659531772596</v>
      </c>
      <c r="N2079" s="5">
        <f>Online_RAW!C2079*60</f>
        <v>17.963478260869561</v>
      </c>
      <c r="O2079" s="5">
        <f>MAX(0, Online_RAW!D2079*60)</f>
        <v>161.9864347826088</v>
      </c>
      <c r="P2079" s="5">
        <f>_xlfn.IFNA(VLOOKUP(A2079,Sampling!$D$7:$E$14,2,FALSE),0)</f>
        <v>0</v>
      </c>
      <c r="Q2079">
        <f>_xlfn.IFNA(VLOOKUP(A2079,Refill!$D$6:$G$8,2,FALSE),0)</f>
        <v>0</v>
      </c>
    </row>
    <row r="2080" spans="1:17" x14ac:dyDescent="0.25">
      <c r="A2080" s="5">
        <f>ROUND((Online_RAW!B2080-General!$B$10)*24,3)</f>
        <v>34.633000000000003</v>
      </c>
      <c r="B2080" s="5">
        <f>General!$B$12+Online_ANA!K2080/1000+Online_ANA!L2080/1000+Online_ANA!M2080/1000/General!$B$22-SUM($P$2:P2080)/1000/General!$B$24+SUM($Q$2:Q2080)/1000/General!$B$24</f>
        <v>1.8844800902739449</v>
      </c>
      <c r="C2080" s="5">
        <f>Online_RAW!K2080</f>
        <v>79.837000000000003</v>
      </c>
      <c r="D2080" s="5">
        <f>Online_RAW!J2080</f>
        <v>8.0169999999999995</v>
      </c>
      <c r="E2080" s="5">
        <f>(1-F2080/100-G2080/100)/(1-C2080/100-D2080/100-General!$B$17/100)</f>
        <v>0.79739480127151352</v>
      </c>
      <c r="F2080" s="5">
        <f>N2080*General!$B$14/(N2080+O2080)+O2080*100/(N2080+O2080)</f>
        <v>90.655149719106234</v>
      </c>
      <c r="G2080" s="5">
        <f>N2080*General!$B$15/(N2080+O2080)</f>
        <v>4.7196213539867464E-3</v>
      </c>
      <c r="H2080" s="5">
        <f>(N2080+O2080)*(1/General!$B$20)*((F2080/100)-E2080*(C2080/100))*1000/B2080</f>
        <v>1150.3900866190161</v>
      </c>
      <c r="I2080" s="5">
        <f>(N2080+O2080)*(1/General!$B$20)*((D2080/100)*E2080-(G2080/100))*1000/B2080</f>
        <v>272.23866460691079</v>
      </c>
      <c r="J2080" s="5">
        <f t="shared" si="33"/>
        <v>0.23664900086805968</v>
      </c>
      <c r="K2080" s="5">
        <f>MAX(Online_RAW!$L$2-Online_RAW!L2080,0)</f>
        <v>0</v>
      </c>
      <c r="L2080" s="5">
        <f>0.0039*(Online_RAW!M2080)</f>
        <v>179.19329999999999</v>
      </c>
      <c r="M2080" s="10">
        <f>Online_RAW!$N$2-Online_RAW!N2080</f>
        <v>894.11260139859996</v>
      </c>
      <c r="N2080" s="5">
        <f>Online_RAW!C2080*60</f>
        <v>21.239454545454542</v>
      </c>
      <c r="O2080" s="5">
        <f>MAX(0, Online_RAW!D2080*60)</f>
        <v>158.77036363636381</v>
      </c>
      <c r="P2080" s="5">
        <f>_xlfn.IFNA(VLOOKUP(A2080,Sampling!$D$7:$E$14,2,FALSE),0)</f>
        <v>0</v>
      </c>
      <c r="Q2080">
        <f>_xlfn.IFNA(VLOOKUP(A2080,Refill!$D$6:$G$8,2,FALSE),0)</f>
        <v>0</v>
      </c>
    </row>
    <row r="2081" spans="1:17" x14ac:dyDescent="0.25">
      <c r="A2081" s="5">
        <f>ROUND((Online_RAW!B2081-General!$B$10)*24,3)</f>
        <v>34.65</v>
      </c>
      <c r="B2081" s="5">
        <f>General!$B$12+Online_ANA!K2081/1000+Online_ANA!L2081/1000+Online_ANA!M2081/1000/General!$B$22-SUM($P$2:P2081)/1000/General!$B$24+SUM($Q$2:Q2081)/1000/General!$B$24</f>
        <v>1.8865116940862967</v>
      </c>
      <c r="C2081" s="5">
        <f>Online_RAW!K2081</f>
        <v>78.897692307692296</v>
      </c>
      <c r="D2081" s="5">
        <f>Online_RAW!J2081</f>
        <v>8.0066666666666695</v>
      </c>
      <c r="E2081" s="5">
        <f>(1-F2081/100-G2081/100)/(1-C2081/100-D2081/100-General!$B$17/100)</f>
        <v>0.56108646696366349</v>
      </c>
      <c r="F2081" s="5">
        <f>N2081*General!$B$14/(N2081+O2081)+O2081*100/(N2081+O2081)</f>
        <v>92.891400640807532</v>
      </c>
      <c r="G2081" s="5">
        <f>N2081*General!$B$15/(N2081+O2081)</f>
        <v>3.590201696561855E-3</v>
      </c>
      <c r="H2081" s="5">
        <f>(N2081+O2081)*(1/General!$B$20)*((F2081/100)-E2081*(C2081/100))*1000/B2081</f>
        <v>2071.9050732161768</v>
      </c>
      <c r="I2081" s="5">
        <f>(N2081+O2081)*(1/General!$B$20)*((D2081/100)*E2081-(G2081/100))*1000/B2081</f>
        <v>191.27696492188991</v>
      </c>
      <c r="J2081" s="5">
        <f t="shared" si="33"/>
        <v>9.2319367037880032E-2</v>
      </c>
      <c r="K2081" s="5">
        <f>MAX(Online_RAW!$L$2-Online_RAW!L2081,0)</f>
        <v>0</v>
      </c>
      <c r="L2081" s="5">
        <f>0.0039*(Online_RAW!M2081)</f>
        <v>179.69163333333341</v>
      </c>
      <c r="M2081" s="10">
        <f>Online_RAW!$N$2-Online_RAW!N2081</f>
        <v>895.78386622073003</v>
      </c>
      <c r="N2081" s="5">
        <f>Online_RAW!C2081*60</f>
        <v>16.17208695652176</v>
      </c>
      <c r="O2081" s="5">
        <f>MAX(0, Online_RAW!D2081*60)</f>
        <v>164.00817391304341</v>
      </c>
      <c r="P2081" s="5">
        <f>_xlfn.IFNA(VLOOKUP(A2081,Sampling!$D$7:$E$14,2,FALSE),0)</f>
        <v>0</v>
      </c>
      <c r="Q2081">
        <f>_xlfn.IFNA(VLOOKUP(A2081,Refill!$D$6:$G$8,2,FALSE),0)</f>
        <v>0</v>
      </c>
    </row>
    <row r="2082" spans="1:17" x14ac:dyDescent="0.25">
      <c r="A2082" s="5">
        <f>ROUND((Online_RAW!B2082-General!$B$10)*24,3)</f>
        <v>34.667000000000002</v>
      </c>
      <c r="B2082" s="5">
        <f>General!$B$12+Online_ANA!K2082/1000+Online_ANA!L2082/1000+Online_ANA!M2082/1000/General!$B$22-SUM($P$2:P2082)/1000/General!$B$24+SUM($Q$2:Q2082)/1000/General!$B$24</f>
        <v>1.8884068992850735</v>
      </c>
      <c r="C2082" s="5">
        <f>Online_RAW!K2082</f>
        <v>79.420666666666705</v>
      </c>
      <c r="D2082" s="5">
        <f>Online_RAW!J2082</f>
        <v>7.87916666666667</v>
      </c>
      <c r="E2082" s="5">
        <f>(1-F2082/100-G2082/100)/(1-C2082/100-D2082/100-General!$B$17/100)</f>
        <v>1.558966240100067</v>
      </c>
      <c r="F2082" s="5">
        <f>N2082*General!$B$14/(N2082+O2082)+O2082*100/(N2082+O2082)</f>
        <v>80.865757864411492</v>
      </c>
      <c r="G2082" s="5">
        <f>N2082*General!$B$15/(N2082+O2082)</f>
        <v>9.6637586543376307E-3</v>
      </c>
      <c r="H2082" s="5">
        <f>(N2082+O2082)*(1/General!$B$20)*((F2082/100)-E2082*(C2082/100))*1000/B2082</f>
        <v>-1822.9203095253038</v>
      </c>
      <c r="I2082" s="5">
        <f>(N2082+O2082)*(1/General!$B$20)*((D2082/100)*E2082-(G2082/100))*1000/B2082</f>
        <v>520.95004772207517</v>
      </c>
      <c r="J2082" s="5">
        <f t="shared" si="33"/>
        <v>-0.28577774080411272</v>
      </c>
      <c r="K2082" s="5">
        <f>MAX(Online_RAW!$L$2-Online_RAW!L2082,0)</f>
        <v>0</v>
      </c>
      <c r="L2082" s="5">
        <f>0.0039*(Online_RAW!M2082)</f>
        <v>180.00059999999999</v>
      </c>
      <c r="M2082" s="10">
        <f>Online_RAW!$N$2-Online_RAW!N2082</f>
        <v>897.51286622072985</v>
      </c>
      <c r="N2082" s="5">
        <f>Online_RAW!C2082*60</f>
        <v>43.403217391304338</v>
      </c>
      <c r="O2082" s="5">
        <f>MAX(0, Online_RAW!D2082*60)</f>
        <v>136.2503478260868</v>
      </c>
      <c r="P2082" s="5">
        <f>_xlfn.IFNA(VLOOKUP(A2082,Sampling!$D$7:$E$14,2,FALSE),0)</f>
        <v>0</v>
      </c>
      <c r="Q2082">
        <f>_xlfn.IFNA(VLOOKUP(A2082,Refill!$D$6:$G$8,2,FALSE),0)</f>
        <v>0</v>
      </c>
    </row>
    <row r="2083" spans="1:17" x14ac:dyDescent="0.25">
      <c r="A2083" s="5">
        <f>ROUND((Online_RAW!B2083-General!$B$10)*24,3)</f>
        <v>34.683</v>
      </c>
      <c r="B2083" s="5">
        <f>General!$B$12+Online_ANA!K2083/1000+Online_ANA!L2083/1000+Online_ANA!M2083/1000/General!$B$22-SUM($P$2:P2083)/1000/General!$B$24+SUM($Q$2:Q2083)/1000/General!$B$24</f>
        <v>1.8901460345543211</v>
      </c>
      <c r="C2083" s="5">
        <f>Online_RAW!K2083</f>
        <v>76.041538461538494</v>
      </c>
      <c r="D2083" s="5">
        <f>Online_RAW!J2083</f>
        <v>7.4463636363636398</v>
      </c>
      <c r="E2083" s="5">
        <f>(1-F2083/100-G2083/100)/(1-C2083/100-D2083/100-General!$B$17/100)</f>
        <v>1.2898429856925349</v>
      </c>
      <c r="F2083" s="5">
        <f>N2083*General!$B$14/(N2083+O2083)+O2083*100/(N2083+O2083)</f>
        <v>79.249611485751572</v>
      </c>
      <c r="G2083" s="5">
        <f>N2083*General!$B$15/(N2083+O2083)</f>
        <v>1.0479994199115368E-2</v>
      </c>
      <c r="H2083" s="5">
        <f>(N2083+O2083)*(1/General!$B$20)*((F2083/100)-E2083*(C2083/100))*1000/B2083</f>
        <v>-799.59794373774253</v>
      </c>
      <c r="I2083" s="5">
        <f>(N2083+O2083)*(1/General!$B$20)*((D2083/100)*E2083-(G2083/100))*1000/B2083</f>
        <v>407.36283357767053</v>
      </c>
      <c r="J2083" s="5">
        <f t="shared" si="33"/>
        <v>-0.50945958124084434</v>
      </c>
      <c r="K2083" s="5">
        <f>MAX(Online_RAW!$L$2-Online_RAW!L2083,0)</f>
        <v>0</v>
      </c>
      <c r="L2083" s="5">
        <f>0.0039*(Online_RAW!M2083)</f>
        <v>180.17375999999999</v>
      </c>
      <c r="M2083" s="10">
        <f>Online_RAW!$N$2-Online_RAW!N2083</f>
        <v>899.21977926421005</v>
      </c>
      <c r="N2083" s="5">
        <f>Online_RAW!C2083*60</f>
        <v>47.129217391304344</v>
      </c>
      <c r="O2083" s="5">
        <f>MAX(0, Online_RAW!D2083*60)</f>
        <v>132.75339130434779</v>
      </c>
      <c r="P2083" s="5">
        <f>_xlfn.IFNA(VLOOKUP(A2083,Sampling!$D$7:$E$14,2,FALSE),0)</f>
        <v>0</v>
      </c>
      <c r="Q2083">
        <f>_xlfn.IFNA(VLOOKUP(A2083,Refill!$D$6:$G$8,2,FALSE),0)</f>
        <v>0</v>
      </c>
    </row>
    <row r="2084" spans="1:17" x14ac:dyDescent="0.25">
      <c r="A2084" s="5">
        <f>ROUND((Online_RAW!B2084-General!$B$10)*24,3)</f>
        <v>34.700000000000003</v>
      </c>
      <c r="B2084" s="5">
        <f>General!$B$12+Online_ANA!K2084/1000+Online_ANA!L2084/1000+Online_ANA!M2084/1000/General!$B$22-SUM($P$2:P2084)/1000/General!$B$24+SUM($Q$2:Q2084)/1000/General!$B$24</f>
        <v>1.8924659154797336</v>
      </c>
      <c r="C2084" s="5">
        <f>Online_RAW!K2084</f>
        <v>68.087142857142894</v>
      </c>
      <c r="D2084" s="5">
        <f>Online_RAW!J2084</f>
        <v>7.65</v>
      </c>
      <c r="E2084" s="5">
        <f>(1-F2084/100-G2084/100)/(1-C2084/100-D2084/100-General!$B$17/100)</f>
        <v>0.46769924675185975</v>
      </c>
      <c r="F2084" s="5">
        <f>N2084*General!$B$14/(N2084+O2084)+O2084*100/(N2084+O2084)</f>
        <v>88.849018047553869</v>
      </c>
      <c r="G2084" s="5">
        <f>N2084*General!$B$15/(N2084+O2084)</f>
        <v>5.6318090668919839E-3</v>
      </c>
      <c r="H2084" s="5">
        <f>(N2084+O2084)*(1/General!$B$20)*((F2084/100)-E2084*(C2084/100))*1000/B2084</f>
        <v>2423.1156016462996</v>
      </c>
      <c r="I2084" s="5">
        <f>(N2084+O2084)*(1/General!$B$20)*((D2084/100)*E2084-(G2084/100))*1000/B2084</f>
        <v>151.84739193743428</v>
      </c>
      <c r="J2084" s="5">
        <f t="shared" si="33"/>
        <v>6.266617731084187E-2</v>
      </c>
      <c r="K2084" s="5">
        <f>MAX(Online_RAW!$L$2-Online_RAW!L2084,0)</f>
        <v>0</v>
      </c>
      <c r="L2084" s="5">
        <f>0.0039*(Online_RAW!M2084)</f>
        <v>180.96539999999993</v>
      </c>
      <c r="M2084" s="10">
        <f>Online_RAW!$N$2-Online_RAW!N2084</f>
        <v>900.88556187290988</v>
      </c>
      <c r="N2084" s="5">
        <f>Online_RAW!C2084*60</f>
        <v>25.38626086956522</v>
      </c>
      <c r="O2084" s="5">
        <f>MAX(0, Online_RAW!D2084*60)</f>
        <v>154.91999999999999</v>
      </c>
      <c r="P2084" s="5">
        <f>_xlfn.IFNA(VLOOKUP(A2084,Sampling!$D$7:$E$14,2,FALSE),0)</f>
        <v>0</v>
      </c>
      <c r="Q2084">
        <f>_xlfn.IFNA(VLOOKUP(A2084,Refill!$D$6:$G$8,2,FALSE),0)</f>
        <v>0</v>
      </c>
    </row>
    <row r="2085" spans="1:17" x14ac:dyDescent="0.25">
      <c r="A2085" s="5">
        <f>ROUND((Online_RAW!B2085-General!$B$10)*24,3)</f>
        <v>34.716999999999999</v>
      </c>
      <c r="B2085" s="5">
        <f>General!$B$12+Online_ANA!K2085/1000+Online_ANA!L2085/1000+Online_ANA!M2085/1000/General!$B$22-SUM($P$2:P2085)/1000/General!$B$24+SUM($Q$2:Q2085)/1000/General!$B$24</f>
        <v>1.8946716678385778</v>
      </c>
      <c r="C2085" s="5">
        <f>Online_RAW!K2085</f>
        <v>73.090769230769197</v>
      </c>
      <c r="D2085" s="5">
        <f>Online_RAW!J2085</f>
        <v>7.6527272727272697</v>
      </c>
      <c r="E2085" s="5">
        <f>(1-F2085/100-G2085/100)/(1-C2085/100-D2085/100-General!$B$17/100)</f>
        <v>0.3627382534490598</v>
      </c>
      <c r="F2085" s="5">
        <f>N2085*General!$B$14/(N2085+O2085)+O2085*100/(N2085+O2085)</f>
        <v>93.168433319913674</v>
      </c>
      <c r="G2085" s="5">
        <f>N2085*General!$B$15/(N2085+O2085)</f>
        <v>3.4502862020638009E-3</v>
      </c>
      <c r="H2085" s="5">
        <f>(N2085+O2085)*(1/General!$B$20)*((F2085/100)-E2085*(C2085/100))*1000/B2085</f>
        <v>2828.3343681954398</v>
      </c>
      <c r="I2085" s="5">
        <f>(N2085+O2085)*(1/General!$B$20)*((D2085/100)*E2085-(G2085/100))*1000/B2085</f>
        <v>117.64229022972386</v>
      </c>
      <c r="J2085" s="5">
        <f t="shared" si="33"/>
        <v>4.1594194644243243E-2</v>
      </c>
      <c r="K2085" s="5">
        <f>MAX(Online_RAW!$L$2-Online_RAW!L2085,0)</f>
        <v>0</v>
      </c>
      <c r="L2085" s="5">
        <f>0.0039*(Online_RAW!M2085)</f>
        <v>181.59179999999998</v>
      </c>
      <c r="M2085" s="10">
        <f>Online_RAW!$N$2-Online_RAW!N2085</f>
        <v>902.60705594404999</v>
      </c>
      <c r="N2085" s="5">
        <f>Online_RAW!C2085*60</f>
        <v>15.543272727272699</v>
      </c>
      <c r="O2085" s="5">
        <f>MAX(0, Online_RAW!D2085*60)</f>
        <v>164.6536363636362</v>
      </c>
      <c r="P2085" s="5">
        <f>_xlfn.IFNA(VLOOKUP(A2085,Sampling!$D$7:$E$14,2,FALSE),0)</f>
        <v>0</v>
      </c>
      <c r="Q2085">
        <f>_xlfn.IFNA(VLOOKUP(A2085,Refill!$D$6:$G$8,2,FALSE),0)</f>
        <v>0</v>
      </c>
    </row>
    <row r="2086" spans="1:17" x14ac:dyDescent="0.25">
      <c r="A2086" s="5">
        <f>ROUND((Online_RAW!B2086-General!$B$10)*24,3)</f>
        <v>34.732999999999997</v>
      </c>
      <c r="B2086" s="5">
        <f>General!$B$12+Online_ANA!K2086/1000+Online_ANA!L2086/1000+Online_ANA!M2086/1000/General!$B$22-SUM($P$2:P2086)/1000/General!$B$24+SUM($Q$2:Q2086)/1000/General!$B$24</f>
        <v>1.8962457658187797</v>
      </c>
      <c r="C2086" s="5">
        <f>Online_RAW!K2086</f>
        <v>79.261666666666699</v>
      </c>
      <c r="D2086" s="5">
        <f>Online_RAW!J2086</f>
        <v>7.49</v>
      </c>
      <c r="E2086" s="5">
        <f>(1-F2086/100-G2086/100)/(1-C2086/100-D2086/100-General!$B$17/100)</f>
        <v>0.87373872850704426</v>
      </c>
      <c r="F2086" s="5">
        <f>N2086*General!$B$14/(N2086+O2086)+O2086*100/(N2086+O2086)</f>
        <v>88.796819933502974</v>
      </c>
      <c r="G2086" s="5">
        <f>N2086*General!$B$15/(N2086+O2086)</f>
        <v>5.6581717507560763E-3</v>
      </c>
      <c r="H2086" s="5">
        <f>(N2086+O2086)*(1/General!$B$20)*((F2086/100)-E2086*(C2086/100))*1000/B2086</f>
        <v>830.12080604267385</v>
      </c>
      <c r="I2086" s="5">
        <f>(N2086+O2086)*(1/General!$B$20)*((D2086/100)*E2086-(G2086/100))*1000/B2086</f>
        <v>277.74199544491711</v>
      </c>
      <c r="J2086" s="5">
        <f t="shared" si="33"/>
        <v>0.33458021220906403</v>
      </c>
      <c r="K2086" s="5">
        <f>MAX(Online_RAW!$L$2-Online_RAW!L2086,0)</f>
        <v>0</v>
      </c>
      <c r="L2086" s="5">
        <f>0.0039*(Online_RAW!M2086)</f>
        <v>181.59179999999998</v>
      </c>
      <c r="M2086" s="10">
        <f>Online_RAW!$N$2-Online_RAW!N2086</f>
        <v>904.32282274246973</v>
      </c>
      <c r="N2086" s="5">
        <f>Online_RAW!C2086*60</f>
        <v>25.537826086956539</v>
      </c>
      <c r="O2086" s="5">
        <f>MAX(0, Online_RAW!D2086*60)</f>
        <v>154.9998260869566</v>
      </c>
      <c r="P2086" s="5">
        <f>_xlfn.IFNA(VLOOKUP(A2086,Sampling!$D$7:$E$14,2,FALSE),0)</f>
        <v>0</v>
      </c>
      <c r="Q2086">
        <f>_xlfn.IFNA(VLOOKUP(A2086,Refill!$D$6:$G$8,2,FALSE),0)</f>
        <v>0</v>
      </c>
    </row>
    <row r="2087" spans="1:17" x14ac:dyDescent="0.25">
      <c r="A2087" s="5">
        <f>ROUND((Online_RAW!B2087-General!$B$10)*24,3)</f>
        <v>34.75</v>
      </c>
      <c r="B2087" s="5">
        <f>General!$B$12+Online_ANA!K2087/1000+Online_ANA!L2087/1000+Online_ANA!M2087/1000/General!$B$22-SUM($P$2:P2087)/1000/General!$B$24+SUM($Q$2:Q2087)/1000/General!$B$24</f>
        <v>1.8979046293342752</v>
      </c>
      <c r="C2087" s="5">
        <f>Online_RAW!K2087</f>
        <v>77.876153846153798</v>
      </c>
      <c r="D2087" s="5">
        <f>Online_RAW!J2087</f>
        <v>7.7957142857142898</v>
      </c>
      <c r="E2087" s="5">
        <f>(1-F2087/100-G2087/100)/(1-C2087/100-D2087/100-General!$B$17/100)</f>
        <v>0.22761922927242448</v>
      </c>
      <c r="F2087" s="5">
        <f>N2087*General!$B$14/(N2087+O2087)+O2087*100/(N2087+O2087)</f>
        <v>96.835532540962774</v>
      </c>
      <c r="G2087" s="5">
        <f>N2087*General!$B$15/(N2087+O2087)</f>
        <v>1.5982158884026447E-3</v>
      </c>
      <c r="H2087" s="5">
        <f>(N2087+O2087)*(1/General!$B$20)*((F2087/100)-E2087*(C2087/100))*1000/B2087</f>
        <v>3345.6629082455934</v>
      </c>
      <c r="I2087" s="5">
        <f>(N2087+O2087)*(1/General!$B$20)*((D2087/100)*E2087-(G2087/100))*1000/B2087</f>
        <v>74.976902293914634</v>
      </c>
      <c r="J2087" s="5">
        <f t="shared" si="33"/>
        <v>2.2410178296543092E-2</v>
      </c>
      <c r="K2087" s="5">
        <f>MAX(Online_RAW!$L$2-Online_RAW!L2087,0)</f>
        <v>0</v>
      </c>
      <c r="L2087" s="5">
        <f>0.0039*(Online_RAW!M2087)</f>
        <v>181.59179999999998</v>
      </c>
      <c r="M2087" s="10">
        <f>Online_RAW!$N$2-Online_RAW!N2087</f>
        <v>906.13098397435988</v>
      </c>
      <c r="N2087" s="5">
        <f>Online_RAW!C2087*60</f>
        <v>7.1882500000000205</v>
      </c>
      <c r="O2087" s="5">
        <f>MAX(0, Online_RAW!D2087*60)</f>
        <v>172.71860869565219</v>
      </c>
      <c r="P2087" s="5">
        <f>_xlfn.IFNA(VLOOKUP(A2087,Sampling!$D$7:$E$14,2,FALSE),0)</f>
        <v>0</v>
      </c>
      <c r="Q2087">
        <f>_xlfn.IFNA(VLOOKUP(A2087,Refill!$D$6:$G$8,2,FALSE),0)</f>
        <v>0</v>
      </c>
    </row>
    <row r="2088" spans="1:17" x14ac:dyDescent="0.25">
      <c r="A2088" s="5">
        <f>ROUND((Online_RAW!B2088-General!$B$10)*24,3)</f>
        <v>34.767000000000003</v>
      </c>
      <c r="B2088" s="5">
        <f>General!$B$12+Online_ANA!K2088/1000+Online_ANA!L2088/1000+Online_ANA!M2088/1000/General!$B$22-SUM($P$2:P2088)/1000/General!$B$24+SUM($Q$2:Q2088)/1000/General!$B$24</f>
        <v>1.8995515016584312</v>
      </c>
      <c r="C2088" s="5">
        <f>Online_RAW!K2088</f>
        <v>80.487499999999997</v>
      </c>
      <c r="D2088" s="5">
        <f>Online_RAW!J2088</f>
        <v>8.3209090909090904</v>
      </c>
      <c r="E2088" s="5">
        <f>(1-F2088/100-G2088/100)/(1-C2088/100-D2088/100-General!$B$17/100)</f>
        <v>0.32359974626706345</v>
      </c>
      <c r="F2088" s="5">
        <f>N2088*General!$B$14/(N2088+O2088)+O2088*100/(N2088+O2088)</f>
        <v>96.516663881808597</v>
      </c>
      <c r="G2088" s="5">
        <f>N2088*General!$B$15/(N2088+O2088)</f>
        <v>1.7592606657532324E-3</v>
      </c>
      <c r="H2088" s="5">
        <f>(N2088+O2088)*(1/General!$B$20)*((F2088/100)-E2088*(C2088/100))*1000/B2088</f>
        <v>2971.7104838205214</v>
      </c>
      <c r="I2088" s="5">
        <f>(N2088+O2088)*(1/General!$B$20)*((D2088/100)*E2088-(G2088/100))*1000/B2088</f>
        <v>113.47275648535901</v>
      </c>
      <c r="J2088" s="5">
        <f t="shared" si="33"/>
        <v>3.8184324180690371E-2</v>
      </c>
      <c r="K2088" s="5">
        <f>MAX(Online_RAW!$L$2-Online_RAW!L2088,0)</f>
        <v>0</v>
      </c>
      <c r="L2088" s="5">
        <f>0.0039*(Online_RAW!M2088)</f>
        <v>181.62105</v>
      </c>
      <c r="M2088" s="10">
        <f>Online_RAW!$N$2-Online_RAW!N2088</f>
        <v>907.89419230768999</v>
      </c>
      <c r="N2088" s="5">
        <f>Online_RAW!C2088*60</f>
        <v>7.8965454545454605</v>
      </c>
      <c r="O2088" s="5">
        <f>MAX(0, Online_RAW!D2088*60)</f>
        <v>171.64581818181838</v>
      </c>
      <c r="P2088" s="5">
        <f>_xlfn.IFNA(VLOOKUP(A2088,Sampling!$D$7:$E$14,2,FALSE),0)</f>
        <v>0</v>
      </c>
      <c r="Q2088">
        <f>_xlfn.IFNA(VLOOKUP(A2088,Refill!$D$6:$G$8,2,FALSE),0)</f>
        <v>0</v>
      </c>
    </row>
    <row r="2089" spans="1:17" x14ac:dyDescent="0.25">
      <c r="A2089" s="5">
        <f>ROUND((Online_RAW!B2089-General!$B$10)*24,3)</f>
        <v>34.783000000000001</v>
      </c>
      <c r="B2089" s="5">
        <f>General!$B$12+Online_ANA!K2089/1000+Online_ANA!L2089/1000+Online_ANA!M2089/1000/General!$B$22-SUM($P$2:P2089)/1000/General!$B$24+SUM($Q$2:Q2089)/1000/General!$B$24</f>
        <v>1.9019264115661987</v>
      </c>
      <c r="C2089" s="5">
        <f>Online_RAW!K2089</f>
        <v>83.308181818181794</v>
      </c>
      <c r="D2089" s="5">
        <f>Online_RAW!J2089</f>
        <v>8.4988888888888905</v>
      </c>
      <c r="E2089" s="5">
        <f>(1-F2089/100-G2089/100)/(1-C2089/100-D2089/100-General!$B$17/100)</f>
        <v>1.2055570124583344</v>
      </c>
      <c r="F2089" s="5">
        <f>N2089*General!$B$14/(N2089+O2089)+O2089*100/(N2089+O2089)</f>
        <v>90.639864542969079</v>
      </c>
      <c r="G2089" s="5">
        <f>N2089*General!$B$15/(N2089+O2089)</f>
        <v>4.7273411399146132E-3</v>
      </c>
      <c r="H2089" s="5">
        <f>(N2089+O2089)*(1/General!$B$20)*((F2089/100)-E2089*(C2089/100))*1000/B2089</f>
        <v>-412.93278366016506</v>
      </c>
      <c r="I2089" s="5">
        <f>(N2089+O2089)*(1/General!$B$20)*((D2089/100)*E2089-(G2089/100))*1000/B2089</f>
        <v>431.83476483035059</v>
      </c>
      <c r="J2089" s="5">
        <f t="shared" si="33"/>
        <v>-1.0457749588265712</v>
      </c>
      <c r="K2089" s="5">
        <f>MAX(Online_RAW!$L$2-Online_RAW!L2089,0)</f>
        <v>0</v>
      </c>
      <c r="L2089" s="5">
        <f>0.0039*(Online_RAW!M2089)</f>
        <v>182.43465882352933</v>
      </c>
      <c r="M2089" s="10">
        <f>Online_RAW!$N$2-Online_RAW!N2089</f>
        <v>909.59601048950981</v>
      </c>
      <c r="N2089" s="5">
        <f>Online_RAW!C2089*60</f>
        <v>21.244090909090922</v>
      </c>
      <c r="O2089" s="5">
        <f>MAX(0, Online_RAW!D2089*60)</f>
        <v>158.511</v>
      </c>
      <c r="P2089" s="5">
        <f>_xlfn.IFNA(VLOOKUP(A2089,Sampling!$D$7:$E$14,2,FALSE),0)</f>
        <v>0</v>
      </c>
      <c r="Q2089">
        <f>_xlfn.IFNA(VLOOKUP(A2089,Refill!$D$6:$G$8,2,FALSE),0)</f>
        <v>0</v>
      </c>
    </row>
    <row r="2090" spans="1:17" x14ac:dyDescent="0.25">
      <c r="A2090" s="5">
        <f>ROUND((Online_RAW!B2090-General!$B$10)*24,3)</f>
        <v>34.799999999999997</v>
      </c>
      <c r="B2090" s="5">
        <f>General!$B$12+Online_ANA!K2090/1000+Online_ANA!L2090/1000+Online_ANA!M2090/1000/General!$B$22-SUM($P$2:P2090)/1000/General!$B$24+SUM($Q$2:Q2090)/1000/General!$B$24</f>
        <v>1.9046041703859904</v>
      </c>
      <c r="C2090" s="5">
        <f>Online_RAW!K2090</f>
        <v>80.282857142857097</v>
      </c>
      <c r="D2090" s="5">
        <f>Online_RAW!J2090</f>
        <v>8.31636363636364</v>
      </c>
      <c r="E2090" s="5">
        <f>(1-F2090/100-G2090/100)/(1-C2090/100-D2090/100-General!$B$17/100)</f>
        <v>1.3321762980575547</v>
      </c>
      <c r="F2090" s="5">
        <f>N2090*General!$B$14/(N2090+O2090)+O2090*100/(N2090+O2090)</f>
        <v>85.381191342654688</v>
      </c>
      <c r="G2090" s="5">
        <f>N2090*General!$B$15/(N2090+O2090)</f>
        <v>7.3832366956289421E-3</v>
      </c>
      <c r="H2090" s="5">
        <f>(N2090+O2090)*(1/General!$B$20)*((F2090/100)-E2090*(C2090/100))*1000/B2090</f>
        <v>-908.38846440501152</v>
      </c>
      <c r="I2090" s="5">
        <f>(N2090+O2090)*(1/General!$B$20)*((D2090/100)*E2090-(G2090/100))*1000/B2090</f>
        <v>466.26475902424369</v>
      </c>
      <c r="J2090" s="5">
        <f t="shared" si="33"/>
        <v>-0.51328784687908169</v>
      </c>
      <c r="K2090" s="5">
        <f>MAX(Online_RAW!$L$2-Online_RAW!L2090,0)</f>
        <v>0</v>
      </c>
      <c r="L2090" s="5">
        <f>0.0039*(Online_RAW!M2090)</f>
        <v>183.51255</v>
      </c>
      <c r="M2090" s="10">
        <f>Online_RAW!$N$2-Online_RAW!N2090</f>
        <v>911.33986622072962</v>
      </c>
      <c r="N2090" s="5">
        <f>Online_RAW!C2090*60</f>
        <v>33.1846956521739</v>
      </c>
      <c r="O2090" s="5">
        <f>MAX(0, Online_RAW!D2090*60)</f>
        <v>146.5993043478264</v>
      </c>
      <c r="P2090" s="5">
        <f>_xlfn.IFNA(VLOOKUP(A2090,Sampling!$D$7:$E$14,2,FALSE),0)</f>
        <v>0</v>
      </c>
      <c r="Q2090">
        <f>_xlfn.IFNA(VLOOKUP(A2090,Refill!$D$6:$G$8,2,FALSE),0)</f>
        <v>0</v>
      </c>
    </row>
    <row r="2091" spans="1:17" x14ac:dyDescent="0.25">
      <c r="A2091" s="5">
        <f>ROUND((Online_RAW!B2091-General!$B$10)*24,3)</f>
        <v>34.817</v>
      </c>
      <c r="B2091" s="5">
        <f>General!$B$12+Online_ANA!K2091/1000+Online_ANA!L2091/1000+Online_ANA!M2091/1000/General!$B$22-SUM($P$2:P2091)/1000/General!$B$24+SUM($Q$2:Q2091)/1000/General!$B$24</f>
        <v>1.9062992635052567</v>
      </c>
      <c r="C2091" s="5">
        <f>Online_RAW!K2091</f>
        <v>76.222307692307695</v>
      </c>
      <c r="D2091" s="5">
        <f>Online_RAW!J2091</f>
        <v>7.7215384615384597</v>
      </c>
      <c r="E2091" s="5">
        <f>(1-F2091/100-G2091/100)/(1-C2091/100-D2091/100-General!$B$17/100)</f>
        <v>1.2045915216283036</v>
      </c>
      <c r="F2091" s="5">
        <f>N2091*General!$B$14/(N2091+O2091)+O2091*100/(N2091+O2091)</f>
        <v>81.170600894755424</v>
      </c>
      <c r="G2091" s="5">
        <f>N2091*General!$B$15/(N2091+O2091)</f>
        <v>9.5097975279013081E-3</v>
      </c>
      <c r="H2091" s="5">
        <f>(N2091+O2091)*(1/General!$B$20)*((F2091/100)-E2091*(C2091/100))*1000/B2091</f>
        <v>-448.50536251072214</v>
      </c>
      <c r="I2091" s="5">
        <f>(N2091+O2091)*(1/General!$B$20)*((D2091/100)*E2091-(G2091/100))*1000/B2091</f>
        <v>391.44852347815652</v>
      </c>
      <c r="J2091" s="5">
        <f t="shared" si="33"/>
        <v>-0.87278448865546931</v>
      </c>
      <c r="K2091" s="5">
        <f>MAX(Online_RAW!$L$2-Online_RAW!L2091,0)</f>
        <v>0</v>
      </c>
      <c r="L2091" s="5">
        <f>0.0039*(Online_RAW!M2091)</f>
        <v>183.61589999999998</v>
      </c>
      <c r="M2091" s="10">
        <f>Online_RAW!$N$2-Online_RAW!N2091</f>
        <v>913.07486622072975</v>
      </c>
      <c r="N2091" s="5">
        <f>Online_RAW!C2091*60</f>
        <v>42.795391304347802</v>
      </c>
      <c r="O2091" s="5">
        <f>MAX(0, Online_RAW!D2091*60)</f>
        <v>137.21008695652199</v>
      </c>
      <c r="P2091" s="5">
        <f>_xlfn.IFNA(VLOOKUP(A2091,Sampling!$D$7:$E$14,2,FALSE),0)</f>
        <v>0</v>
      </c>
      <c r="Q2091">
        <f>_xlfn.IFNA(VLOOKUP(A2091,Refill!$D$6:$G$8,2,FALSE),0)</f>
        <v>0</v>
      </c>
    </row>
    <row r="2092" spans="1:17" x14ac:dyDescent="0.25">
      <c r="A2092" s="5">
        <f>ROUND((Online_RAW!B2092-General!$B$10)*24,3)</f>
        <v>34.832999999999998</v>
      </c>
      <c r="B2092" s="5">
        <f>General!$B$12+Online_ANA!K2092/1000+Online_ANA!L2092/1000+Online_ANA!M2092/1000/General!$B$22-SUM($P$2:P2092)/1000/General!$B$24+SUM($Q$2:Q2092)/1000/General!$B$24</f>
        <v>1.9078800881054676</v>
      </c>
      <c r="C2092" s="5">
        <f>Online_RAW!K2092</f>
        <v>71.2291666666667</v>
      </c>
      <c r="D2092" s="5">
        <f>Online_RAW!J2092</f>
        <v>7.5137499999999999</v>
      </c>
      <c r="E2092" s="5">
        <f>(1-F2092/100-G2092/100)/(1-C2092/100-D2092/100-General!$B$17/100)</f>
        <v>0.45605046989024639</v>
      </c>
      <c r="F2092" s="5">
        <f>N2092*General!$B$14/(N2092+O2092)+O2092*100/(N2092+O2092)</f>
        <v>90.498227812736147</v>
      </c>
      <c r="G2092" s="5">
        <f>N2092*General!$B$15/(N2092+O2092)</f>
        <v>4.7988748420524589E-3</v>
      </c>
      <c r="H2092" s="5">
        <f>(N2092+O2092)*(1/General!$B$20)*((F2092/100)-E2092*(C2092/100))*1000/B2092</f>
        <v>2441.7743916366007</v>
      </c>
      <c r="I2092" s="5">
        <f>(N2092+O2092)*(1/General!$B$20)*((D2092/100)*E2092-(G2092/100))*1000/B2092</f>
        <v>144.02329440837298</v>
      </c>
      <c r="J2092" s="5">
        <f t="shared" si="33"/>
        <v>5.8983047287936081E-2</v>
      </c>
      <c r="K2092" s="5">
        <f>MAX(Online_RAW!$L$2-Online_RAW!L2092,0)</f>
        <v>0</v>
      </c>
      <c r="L2092" s="5">
        <f>0.0039*(Online_RAW!M2092)</f>
        <v>183.61589999999998</v>
      </c>
      <c r="M2092" s="10">
        <f>Online_RAW!$N$2-Online_RAW!N2092</f>
        <v>914.79796503495982</v>
      </c>
      <c r="N2092" s="5">
        <f>Online_RAW!C2092*60</f>
        <v>21.593428571428561</v>
      </c>
      <c r="O2092" s="5">
        <f>MAX(0, Online_RAW!D2092*60)</f>
        <v>158.39400000000001</v>
      </c>
      <c r="P2092" s="5">
        <f>_xlfn.IFNA(VLOOKUP(A2092,Sampling!$D$7:$E$14,2,FALSE),0)</f>
        <v>0</v>
      </c>
      <c r="Q2092">
        <f>_xlfn.IFNA(VLOOKUP(A2092,Refill!$D$6:$G$8,2,FALSE),0)</f>
        <v>0</v>
      </c>
    </row>
    <row r="2093" spans="1:17" x14ac:dyDescent="0.25">
      <c r="A2093" s="5">
        <f>ROUND((Online_RAW!B2093-General!$B$10)*24,3)</f>
        <v>34.85</v>
      </c>
      <c r="B2093" s="5">
        <f>General!$B$12+Online_ANA!K2093/1000+Online_ANA!L2093/1000+Online_ANA!M2093/1000/General!$B$22-SUM($P$2:P2093)/1000/General!$B$24+SUM($Q$2:Q2093)/1000/General!$B$24</f>
        <v>1.9094720397318252</v>
      </c>
      <c r="C2093" s="5">
        <f>Online_RAW!K2093</f>
        <v>73.984615384615395</v>
      </c>
      <c r="D2093" s="5">
        <f>Online_RAW!J2093</f>
        <v>7.8514285714285696</v>
      </c>
      <c r="E2093" s="5">
        <f>(1-F2093/100-G2093/100)/(1-C2093/100-D2093/100-General!$B$17/100)</f>
        <v>8.7058435578951945E-2</v>
      </c>
      <c r="F2093" s="5">
        <f>N2093*General!$B$14/(N2093+O2093)+O2093*100/(N2093+O2093)</f>
        <v>98.455563900050777</v>
      </c>
      <c r="G2093" s="5">
        <f>N2093*General!$B$15/(N2093+O2093)</f>
        <v>7.8001823229757901E-4</v>
      </c>
      <c r="H2093" s="5">
        <f>(N2093+O2093)*(1/General!$B$20)*((F2093/100)-E2093*(C2093/100))*1000/B2093</f>
        <v>3873.2454547516709</v>
      </c>
      <c r="I2093" s="5">
        <f>(N2093+O2093)*(1/General!$B$20)*((D2093/100)*E2093-(G2093/100))*1000/B2093</f>
        <v>28.739687275966638</v>
      </c>
      <c r="J2093" s="5">
        <f t="shared" si="33"/>
        <v>7.4200531858132019E-3</v>
      </c>
      <c r="K2093" s="5">
        <f>MAX(Online_RAW!$L$2-Online_RAW!L2093,0)</f>
        <v>0</v>
      </c>
      <c r="L2093" s="5">
        <f>0.0039*(Online_RAW!M2093)</f>
        <v>183.61589999999998</v>
      </c>
      <c r="M2093" s="10">
        <f>Online_RAW!$N$2-Online_RAW!N2093</f>
        <v>916.53319230768966</v>
      </c>
      <c r="N2093" s="5">
        <f>Online_RAW!C2093*60</f>
        <v>3.51314285714286</v>
      </c>
      <c r="O2093" s="5">
        <f>MAX(0, Online_RAW!D2093*60)</f>
        <v>176.6438181818184</v>
      </c>
      <c r="P2093" s="5">
        <f>_xlfn.IFNA(VLOOKUP(A2093,Sampling!$D$7:$E$14,2,FALSE),0)</f>
        <v>0</v>
      </c>
      <c r="Q2093">
        <f>_xlfn.IFNA(VLOOKUP(A2093,Refill!$D$6:$G$8,2,FALSE),0)</f>
        <v>0</v>
      </c>
    </row>
    <row r="2094" spans="1:17" x14ac:dyDescent="0.25">
      <c r="A2094" s="5">
        <f>ROUND((Online_RAW!B2094-General!$B$10)*24,3)</f>
        <v>34.866999999999997</v>
      </c>
      <c r="B2094" s="5">
        <f>General!$B$12+Online_ANA!K2094/1000+Online_ANA!L2094/1000+Online_ANA!M2094/1000/General!$B$22-SUM($P$2:P2094)/1000/General!$B$24+SUM($Q$2:Q2094)/1000/General!$B$24</f>
        <v>1.9111028987810366</v>
      </c>
      <c r="C2094" s="5">
        <f>Online_RAW!K2094</f>
        <v>81.084615384615404</v>
      </c>
      <c r="D2094" s="5">
        <f>Online_RAW!J2094</f>
        <v>8.4774999999999991</v>
      </c>
      <c r="E2094" s="5">
        <f>(1-F2094/100-G2094/100)/(1-C2094/100-D2094/100-General!$B$17/100)</f>
        <v>4.4540845509965371E-3</v>
      </c>
      <c r="F2094" s="5">
        <f>N2094*General!$B$14/(N2094+O2094)+O2094*100/(N2094+O2094)</f>
        <v>99.955413509082803</v>
      </c>
      <c r="G2094" s="5">
        <f>N2094*General!$B$15/(N2094+O2094)</f>
        <v>2.2518429756158689E-5</v>
      </c>
      <c r="H2094" s="5">
        <f>(N2094+O2094)*(1/General!$B$20)*((F2094/100)-E2094*(C2094/100))*1000/B2094</f>
        <v>4189.0259299130239</v>
      </c>
      <c r="I2094" s="5">
        <f>(N2094+O2094)*(1/General!$B$20)*((D2094/100)*E2094-(G2094/100))*1000/B2094</f>
        <v>1.5872522018771107</v>
      </c>
      <c r="J2094" s="5">
        <f t="shared" si="33"/>
        <v>3.7890722770247129E-4</v>
      </c>
      <c r="K2094" s="5">
        <f>MAX(Online_RAW!$L$2-Online_RAW!L2094,0)</f>
        <v>0</v>
      </c>
      <c r="L2094" s="5">
        <f>0.0039*(Online_RAW!M2094)</f>
        <v>183.61589999999998</v>
      </c>
      <c r="M2094" s="10">
        <f>Online_RAW!$N$2-Online_RAW!N2094</f>
        <v>918.31082867133</v>
      </c>
      <c r="N2094" s="5">
        <f>Online_RAW!C2094*60</f>
        <v>0.1014285714285714</v>
      </c>
      <c r="O2094" s="5">
        <f>MAX(0, Online_RAW!D2094*60)</f>
        <v>180.06845454545461</v>
      </c>
      <c r="P2094" s="5">
        <f>_xlfn.IFNA(VLOOKUP(A2094,Sampling!$D$7:$E$14,2,FALSE),0)</f>
        <v>0</v>
      </c>
      <c r="Q2094">
        <f>_xlfn.IFNA(VLOOKUP(A2094,Refill!$D$6:$G$8,2,FALSE),0)</f>
        <v>0</v>
      </c>
    </row>
    <row r="2095" spans="1:17" x14ac:dyDescent="0.25">
      <c r="A2095" s="5">
        <f>ROUND((Online_RAW!B2095-General!$B$10)*24,3)</f>
        <v>34.883000000000003</v>
      </c>
      <c r="B2095" s="5">
        <f>General!$B$12+Online_ANA!K2095/1000+Online_ANA!L2095/1000+Online_ANA!M2095/1000/General!$B$22-SUM($P$2:P2095)/1000/General!$B$24+SUM($Q$2:Q2095)/1000/General!$B$24</f>
        <v>1.9126748808196326</v>
      </c>
      <c r="C2095" s="5">
        <f>Online_RAW!K2095</f>
        <v>84.830833333333302</v>
      </c>
      <c r="D2095" s="5">
        <f>Online_RAW!J2095</f>
        <v>8.8477777777777806</v>
      </c>
      <c r="E2095" s="5">
        <f>(1-F2095/100-G2095/100)/(1-C2095/100-D2095/100-General!$B$17/100)</f>
        <v>0.58795637994419592</v>
      </c>
      <c r="F2095" s="5">
        <f>N2095*General!$B$14/(N2095+O2095)+O2095*100/(N2095+O2095)</f>
        <v>96.535953757225442</v>
      </c>
      <c r="G2095" s="5">
        <f>N2095*General!$B$15/(N2095+O2095)</f>
        <v>1.7495183044315998E-3</v>
      </c>
      <c r="H2095" s="5">
        <f>(N2095+O2095)*(1/General!$B$20)*((F2095/100)-E2095*(C2095/100))*1000/B2095</f>
        <v>1952.8133867993622</v>
      </c>
      <c r="I2095" s="5">
        <f>(N2095+O2095)*(1/General!$B$20)*((D2095/100)*E2095-(G2095/100))*1000/B2095</f>
        <v>217.64935954143465</v>
      </c>
      <c r="J2095" s="5">
        <f t="shared" si="33"/>
        <v>0.11145425416104882</v>
      </c>
      <c r="K2095" s="5">
        <f>MAX(Online_RAW!$L$2-Online_RAW!L2095,0)</f>
        <v>0</v>
      </c>
      <c r="L2095" s="5">
        <f>0.0039*(Online_RAW!M2095)</f>
        <v>183.64515</v>
      </c>
      <c r="M2095" s="10">
        <f>Online_RAW!$N$2-Online_RAW!N2095</f>
        <v>919.99240659339966</v>
      </c>
      <c r="N2095" s="5">
        <f>Online_RAW!C2095*60</f>
        <v>7.8477142857142796</v>
      </c>
      <c r="O2095" s="5">
        <f>MAX(0, Online_RAW!D2095*60)</f>
        <v>171.5779999999998</v>
      </c>
      <c r="P2095" s="5">
        <f>_xlfn.IFNA(VLOOKUP(A2095,Sampling!$D$7:$E$14,2,FALSE),0)</f>
        <v>0</v>
      </c>
      <c r="Q2095">
        <f>_xlfn.IFNA(VLOOKUP(A2095,Refill!$D$6:$G$8,2,FALSE),0)</f>
        <v>0</v>
      </c>
    </row>
    <row r="2096" spans="1:17" x14ac:dyDescent="0.25">
      <c r="A2096" s="5">
        <f>ROUND((Online_RAW!B2096-General!$B$10)*24,3)</f>
        <v>34.9</v>
      </c>
      <c r="B2096" s="5">
        <f>General!$B$12+Online_ANA!K2096/1000+Online_ANA!L2096/1000+Online_ANA!M2096/1000/General!$B$22-SUM($P$2:P2096)/1000/General!$B$24+SUM($Q$2:Q2096)/1000/General!$B$24</f>
        <v>1.9150793986837307</v>
      </c>
      <c r="C2096" s="5">
        <f>Online_RAW!K2096</f>
        <v>84.503846153846197</v>
      </c>
      <c r="D2096" s="5">
        <f>Online_RAW!J2096</f>
        <v>8.8355555555555494</v>
      </c>
      <c r="E2096" s="5">
        <f>(1-F2096/100-G2096/100)/(1-C2096/100-D2096/100-General!$B$17/100)</f>
        <v>0.99446688440175257</v>
      </c>
      <c r="F2096" s="5">
        <f>N2096*General!$B$14/(N2096+O2096)+O2096*100/(N2096+O2096)</f>
        <v>93.803424157073437</v>
      </c>
      <c r="G2096" s="5">
        <f>N2096*General!$B$15/(N2096+O2096)</f>
        <v>3.1295837590538224E-3</v>
      </c>
      <c r="H2096" s="5">
        <f>(N2096+O2096)*(1/General!$B$20)*((F2096/100)-E2096*(C2096/100))*1000/B2096</f>
        <v>409.36835407172595</v>
      </c>
      <c r="I2096" s="5">
        <f>(N2096+O2096)*(1/General!$B$20)*((D2096/100)*E2096-(G2096/100))*1000/B2096</f>
        <v>368.14253103096524</v>
      </c>
      <c r="J2096" s="5">
        <f t="shared" si="33"/>
        <v>0.89929406454916772</v>
      </c>
      <c r="K2096" s="5">
        <f>MAX(Online_RAW!$L$2-Online_RAW!L2096,0)</f>
        <v>0</v>
      </c>
      <c r="L2096" s="5">
        <f>0.0039*(Online_RAW!M2096)</f>
        <v>184.43251666666669</v>
      </c>
      <c r="M2096" s="10">
        <f>Online_RAW!$N$2-Online_RAW!N2096</f>
        <v>921.75510139859989</v>
      </c>
      <c r="N2096" s="5">
        <f>Online_RAW!C2096*60</f>
        <v>14.076000000000001</v>
      </c>
      <c r="O2096" s="5">
        <f>MAX(0, Online_RAW!D2096*60)</f>
        <v>165.8329090909092</v>
      </c>
      <c r="P2096" s="5">
        <f>_xlfn.IFNA(VLOOKUP(A2096,Sampling!$D$7:$E$14,2,FALSE),0)</f>
        <v>0</v>
      </c>
      <c r="Q2096">
        <f>_xlfn.IFNA(VLOOKUP(A2096,Refill!$D$6:$G$8,2,FALSE),0)</f>
        <v>0</v>
      </c>
    </row>
    <row r="2097" spans="1:17" x14ac:dyDescent="0.25">
      <c r="A2097" s="5">
        <f>ROUND((Online_RAW!B2097-General!$B$10)*24,3)</f>
        <v>34.917000000000002</v>
      </c>
      <c r="B2097" s="5">
        <f>General!$B$12+Online_ANA!K2097/1000+Online_ANA!L2097/1000+Online_ANA!M2097/1000/General!$B$22-SUM($P$2:P2097)/1000/General!$B$24+SUM($Q$2:Q2097)/1000/General!$B$24</f>
        <v>1.9178933023355873</v>
      </c>
      <c r="C2097" s="5">
        <f>Online_RAW!K2097</f>
        <v>82.052307692307707</v>
      </c>
      <c r="D2097" s="5">
        <f>Online_RAW!J2097</f>
        <v>8.4816666666666691</v>
      </c>
      <c r="E2097" s="5">
        <f>(1-F2097/100-G2097/100)/(1-C2097/100-D2097/100-General!$B$17/100)</f>
        <v>1.6326257719417434</v>
      </c>
      <c r="F2097" s="5">
        <f>N2097*General!$B$14/(N2097+O2097)+O2097*100/(N2097+O2097)</f>
        <v>85.244494918165742</v>
      </c>
      <c r="G2097" s="5">
        <f>N2097*General!$B$15/(N2097+O2097)</f>
        <v>7.4522752938556832E-3</v>
      </c>
      <c r="H2097" s="5">
        <f>(N2097+O2097)*(1/General!$B$20)*((F2097/100)-E2097*(C2097/100))*1000/B2097</f>
        <v>-2035.6920113714477</v>
      </c>
      <c r="I2097" s="5">
        <f>(N2097+O2097)*(1/General!$B$20)*((D2097/100)*E2097-(G2097/100))*1000/B2097</f>
        <v>578.32580886349137</v>
      </c>
      <c r="J2097" s="5">
        <f t="shared" si="33"/>
        <v>-0.28409297950423879</v>
      </c>
      <c r="K2097" s="5">
        <f>MAX(Online_RAW!$L$2-Online_RAW!L2097,0)</f>
        <v>0</v>
      </c>
      <c r="L2097" s="5">
        <f>0.0039*(Online_RAW!M2097)</f>
        <v>185.55680000000012</v>
      </c>
      <c r="M2097" s="10">
        <f>Online_RAW!$N$2-Online_RAW!N2097</f>
        <v>923.59678754578999</v>
      </c>
      <c r="N2097" s="5">
        <f>Online_RAW!C2097*60</f>
        <v>33.466571428571456</v>
      </c>
      <c r="O2097" s="5">
        <f>MAX(0, Online_RAW!D2097*60)</f>
        <v>146.16485714285702</v>
      </c>
      <c r="P2097" s="5">
        <f>_xlfn.IFNA(VLOOKUP(A2097,Sampling!$D$7:$E$14,2,FALSE),0)</f>
        <v>0</v>
      </c>
      <c r="Q2097">
        <f>_xlfn.IFNA(VLOOKUP(A2097,Refill!$D$6:$G$8,2,FALSE),0)</f>
        <v>0</v>
      </c>
    </row>
    <row r="2098" spans="1:17" x14ac:dyDescent="0.25">
      <c r="A2098" s="5">
        <f>ROUND((Online_RAW!B2098-General!$B$10)*24,3)</f>
        <v>34.933</v>
      </c>
      <c r="B2098" s="5">
        <f>General!$B$12+Online_ANA!K2098/1000+Online_ANA!L2098/1000+Online_ANA!M2098/1000/General!$B$22-SUM($P$2:P2098)/1000/General!$B$24+SUM($Q$2:Q2098)/1000/General!$B$24</f>
        <v>1.9196348205491744</v>
      </c>
      <c r="C2098" s="5">
        <f>Online_RAW!K2098</f>
        <v>78.303846153846195</v>
      </c>
      <c r="D2098" s="5">
        <f>Online_RAW!J2098</f>
        <v>7.6671428571428599</v>
      </c>
      <c r="E2098" s="5">
        <f>(1-F2098/100-G2098/100)/(1-C2098/100-D2098/100-General!$B$17/100)</f>
        <v>1.3272521688459566</v>
      </c>
      <c r="F2098" s="5">
        <f>N2098*General!$B$14/(N2098+O2098)+O2098*100/(N2098+O2098)</f>
        <v>81.945137924689277</v>
      </c>
      <c r="G2098" s="5">
        <f>N2098*General!$B$15/(N2098+O2098)</f>
        <v>9.1186172097528877E-3</v>
      </c>
      <c r="H2098" s="5">
        <f>(N2098+O2098)*(1/General!$B$20)*((F2098/100)-E2098*(C2098/100))*1000/B2098</f>
        <v>-916.29414090632156</v>
      </c>
      <c r="I2098" s="5">
        <f>(N2098+O2098)*(1/General!$B$20)*((D2098/100)*E2098-(G2098/100))*1000/B2098</f>
        <v>423.76938684704169</v>
      </c>
      <c r="J2098" s="5">
        <f t="shared" si="33"/>
        <v>-0.4624818253534661</v>
      </c>
      <c r="K2098" s="5">
        <f>MAX(Online_RAW!$L$2-Online_RAW!L2098,0)</f>
        <v>0</v>
      </c>
      <c r="L2098" s="5">
        <f>0.0039*(Online_RAW!M2098)</f>
        <v>185.65170000000001</v>
      </c>
      <c r="M2098" s="10">
        <f>Online_RAW!$N$2-Online_RAW!N2098</f>
        <v>925.39160139859996</v>
      </c>
      <c r="N2098" s="5">
        <f>Online_RAW!C2098*60</f>
        <v>40.882636363636379</v>
      </c>
      <c r="O2098" s="5">
        <f>MAX(0, Online_RAW!D2098*60)</f>
        <v>138.45436363636381</v>
      </c>
      <c r="P2098" s="5">
        <f>_xlfn.IFNA(VLOOKUP(A2098,Sampling!$D$7:$E$14,2,FALSE),0)</f>
        <v>0</v>
      </c>
      <c r="Q2098">
        <f>_xlfn.IFNA(VLOOKUP(A2098,Refill!$D$6:$G$8,2,FALSE),0)</f>
        <v>0</v>
      </c>
    </row>
    <row r="2099" spans="1:17" x14ac:dyDescent="0.25">
      <c r="A2099" s="5">
        <f>ROUND((Online_RAW!B2099-General!$B$10)*24,3)</f>
        <v>34.950000000000003</v>
      </c>
      <c r="B2099" s="5">
        <f>General!$B$12+Online_ANA!K2099/1000+Online_ANA!L2099/1000+Online_ANA!M2099/1000/General!$B$22-SUM($P$2:P2099)/1000/General!$B$24+SUM($Q$2:Q2099)/1000/General!$B$24</f>
        <v>1.9212692659203119</v>
      </c>
      <c r="C2099" s="5">
        <f>Online_RAW!K2099</f>
        <v>71.932500000000005</v>
      </c>
      <c r="D2099" s="5">
        <f>Online_RAW!J2099</f>
        <v>7.3357142857142899</v>
      </c>
      <c r="E2099" s="5">
        <f>(1-F2099/100-G2099/100)/(1-C2099/100-D2099/100-General!$B$17/100)</f>
        <v>0.48549300611905033</v>
      </c>
      <c r="F2099" s="5">
        <f>N2099*General!$B$14/(N2099+O2099)+O2099*100/(N2099+O2099)</f>
        <v>90.139952298470092</v>
      </c>
      <c r="G2099" s="5">
        <f>N2099*General!$B$15/(N2099+O2099)</f>
        <v>4.9798220714797519E-3</v>
      </c>
      <c r="H2099" s="5">
        <f>(N2099+O2099)*(1/General!$B$20)*((F2099/100)-E2099*(C2099/100))*1000/B2099</f>
        <v>2313.6637527855673</v>
      </c>
      <c r="I2099" s="5">
        <f>(N2099+O2099)*(1/General!$B$20)*((D2099/100)*E2099-(G2099/100))*1000/B2099</f>
        <v>149.01958738278441</v>
      </c>
      <c r="J2099" s="5">
        <f t="shared" si="33"/>
        <v>6.4408489437313532E-2</v>
      </c>
      <c r="K2099" s="5">
        <f>MAX(Online_RAW!$L$2-Online_RAW!L2099,0)</f>
        <v>0</v>
      </c>
      <c r="L2099" s="5">
        <f>0.0039*(Online_RAW!M2099)</f>
        <v>185.65170000000001</v>
      </c>
      <c r="M2099" s="10">
        <f>Online_RAW!$N$2-Online_RAW!N2099</f>
        <v>927.17314685313977</v>
      </c>
      <c r="N2099" s="5">
        <f>Online_RAW!C2099*60</f>
        <v>22.464000000000002</v>
      </c>
      <c r="O2099" s="5">
        <f>MAX(0, Online_RAW!D2099*60)</f>
        <v>157.9761818181816</v>
      </c>
      <c r="P2099" s="5">
        <f>_xlfn.IFNA(VLOOKUP(A2099,Sampling!$D$7:$E$14,2,FALSE),0)</f>
        <v>0</v>
      </c>
      <c r="Q2099">
        <f>_xlfn.IFNA(VLOOKUP(A2099,Refill!$D$6:$G$8,2,FALSE),0)</f>
        <v>0</v>
      </c>
    </row>
    <row r="2100" spans="1:17" x14ac:dyDescent="0.25">
      <c r="A2100" s="5">
        <f>ROUND((Online_RAW!B2100-General!$B$10)*24,3)</f>
        <v>34.966999999999999</v>
      </c>
      <c r="B2100" s="5">
        <f>General!$B$12+Online_ANA!K2100/1000+Online_ANA!L2100/1000+Online_ANA!M2100/1000/General!$B$22-SUM($P$2:P2100)/1000/General!$B$24+SUM($Q$2:Q2100)/1000/General!$B$24</f>
        <v>1.9229368222172292</v>
      </c>
      <c r="C2100" s="5">
        <f>Online_RAW!K2100</f>
        <v>74.392857142857096</v>
      </c>
      <c r="D2100" s="5">
        <f>Online_RAW!J2100</f>
        <v>7.6671428571428599</v>
      </c>
      <c r="E2100" s="5">
        <f>(1-F2100/100-G2100/100)/(1-C2100/100-D2100/100-General!$B$17/100)</f>
        <v>9.523610885775835E-2</v>
      </c>
      <c r="F2100" s="5">
        <f>N2100*General!$B$14/(N2100+O2100)+O2100*100/(N2100+O2100)</f>
        <v>98.331829628520481</v>
      </c>
      <c r="G2100" s="5">
        <f>N2100*General!$B$15/(N2100+O2100)</f>
        <v>8.4251028862601912E-4</v>
      </c>
      <c r="H2100" s="5">
        <f>(N2100+O2100)*(1/General!$B$20)*((F2100/100)-E2100*(C2100/100))*1000/B2100</f>
        <v>3817.4528391188946</v>
      </c>
      <c r="I2100" s="5">
        <f>(N2100+O2100)*(1/General!$B$20)*((D2100/100)*E2100-(G2100/100))*1000/B2100</f>
        <v>30.513298951513242</v>
      </c>
      <c r="J2100" s="5">
        <f t="shared" si="33"/>
        <v>7.993104364992237E-3</v>
      </c>
      <c r="K2100" s="5">
        <f>MAX(Online_RAW!$L$2-Online_RAW!L2100,0)</f>
        <v>0</v>
      </c>
      <c r="L2100" s="5">
        <f>0.0039*(Online_RAW!M2100)</f>
        <v>185.65170000000001</v>
      </c>
      <c r="M2100" s="10">
        <f>Online_RAW!$N$2-Online_RAW!N2100</f>
        <v>928.99078321677962</v>
      </c>
      <c r="N2100" s="5">
        <f>Online_RAW!C2100*60</f>
        <v>3.7979999999999996</v>
      </c>
      <c r="O2100" s="5">
        <f>MAX(0, Online_RAW!D2100*60)</f>
        <v>176.52027272727298</v>
      </c>
      <c r="P2100" s="5">
        <f>_xlfn.IFNA(VLOOKUP(A2100,Sampling!$D$7:$E$14,2,FALSE),0)</f>
        <v>0</v>
      </c>
      <c r="Q2100">
        <f>_xlfn.IFNA(VLOOKUP(A2100,Refill!$D$6:$G$8,2,FALSE),0)</f>
        <v>0</v>
      </c>
    </row>
    <row r="2101" spans="1:17" x14ac:dyDescent="0.25">
      <c r="A2101" s="5">
        <f>ROUND((Online_RAW!B2101-General!$B$10)*24,3)</f>
        <v>34.982999999999997</v>
      </c>
      <c r="B2101" s="5">
        <f>General!$B$12+Online_ANA!K2101/1000+Online_ANA!L2101/1000+Online_ANA!M2101/1000/General!$B$22-SUM($P$2:P2101)/1000/General!$B$24+SUM($Q$2:Q2101)/1000/General!$B$24</f>
        <v>1.9245768138769448</v>
      </c>
      <c r="C2101" s="5">
        <f>Online_RAW!K2101</f>
        <v>81</v>
      </c>
      <c r="D2101" s="5">
        <f>Online_RAW!J2101</f>
        <v>8.5184615384615405</v>
      </c>
      <c r="E2101" s="5">
        <f>(1-F2101/100-G2101/100)/(1-C2101/100-D2101/100-General!$B$17/100)</f>
        <v>2.3869909993595893E-3</v>
      </c>
      <c r="F2101" s="5">
        <f>N2101*General!$B$14/(N2101+O2101)+O2101*100/(N2101+O2101)</f>
        <v>99.976001374158713</v>
      </c>
      <c r="G2101" s="5">
        <f>N2101*General!$B$15/(N2101+O2101)</f>
        <v>1.212051810167073E-5</v>
      </c>
      <c r="H2101" s="5">
        <f>(N2101+O2101)*(1/General!$B$20)*((F2101/100)-E2101*(C2101/100))*1000/B2101</f>
        <v>4165.8590201353436</v>
      </c>
      <c r="I2101" s="5">
        <f>(N2101+O2101)*(1/General!$B$20)*((D2101/100)*E2101-(G2101/100))*1000/B2101</f>
        <v>0.84840360804381487</v>
      </c>
      <c r="J2101" s="5">
        <f t="shared" si="33"/>
        <v>2.0365634169162338E-4</v>
      </c>
      <c r="K2101" s="5">
        <f>MAX(Online_RAW!$L$2-Online_RAW!L2101,0)</f>
        <v>0</v>
      </c>
      <c r="L2101" s="5">
        <f>0.0039*(Online_RAW!M2101)</f>
        <v>185.65170000000001</v>
      </c>
      <c r="M2101" s="10">
        <f>Online_RAW!$N$2-Online_RAW!N2101</f>
        <v>930.77837412586996</v>
      </c>
      <c r="N2101" s="5">
        <f>Online_RAW!C2101*60</f>
        <v>5.4571428571428604E-2</v>
      </c>
      <c r="O2101" s="5">
        <f>MAX(0, Online_RAW!D2101*60)</f>
        <v>180.0414545454546</v>
      </c>
      <c r="P2101" s="5">
        <f>_xlfn.IFNA(VLOOKUP(A2101,Sampling!$D$7:$E$14,2,FALSE),0)</f>
        <v>0</v>
      </c>
      <c r="Q2101">
        <f>_xlfn.IFNA(VLOOKUP(A2101,Refill!$D$6:$G$8,2,FALSE),0)</f>
        <v>0</v>
      </c>
    </row>
    <row r="2102" spans="1:17" x14ac:dyDescent="0.25">
      <c r="A2102" s="5">
        <f>ROUND((Online_RAW!B2102-General!$B$10)*24,3)</f>
        <v>35</v>
      </c>
      <c r="B2102" s="5">
        <f>General!$B$12+Online_ANA!K2102/1000+Online_ANA!L2102/1000+Online_ANA!M2102/1000/General!$B$22-SUM($P$2:P2102)/1000/General!$B$24+SUM($Q$2:Q2102)/1000/General!$B$24</f>
        <v>1.926171033266119</v>
      </c>
      <c r="C2102" s="5">
        <f>Online_RAW!K2102</f>
        <v>84.87</v>
      </c>
      <c r="D2102" s="5">
        <f>Online_RAW!J2102</f>
        <v>8.99</v>
      </c>
      <c r="E2102" s="5">
        <f>(1-F2102/100-G2102/100)/(1-C2102/100-D2102/100-General!$B$17/100)</f>
        <v>0.37852458781782633</v>
      </c>
      <c r="F2102" s="5">
        <f>N2102*General!$B$14/(N2102+O2102)+O2102*100/(N2102+O2102)</f>
        <v>97.838552067849946</v>
      </c>
      <c r="G2102" s="5">
        <f>N2102*General!$B$15/(N2102+O2102)</f>
        <v>1.0916403697727476E-3</v>
      </c>
      <c r="H2102" s="5">
        <f>(N2102+O2102)*(1/General!$B$20)*((F2102/100)-E2102*(C2102/100))*1000/B2102</f>
        <v>2735.5519783550526</v>
      </c>
      <c r="I2102" s="5">
        <f>(N2102+O2102)*(1/General!$B$20)*((D2102/100)*E2102-(G2102/100))*1000/B2102</f>
        <v>141.6142631268124</v>
      </c>
      <c r="J2102" s="5">
        <f t="shared" si="33"/>
        <v>5.176807614965085E-2</v>
      </c>
      <c r="K2102" s="5">
        <f>MAX(Online_RAW!$L$2-Online_RAW!L2102,0)</f>
        <v>0</v>
      </c>
      <c r="L2102" s="5">
        <f>0.0039*(Online_RAW!M2102)</f>
        <v>185.65170000000001</v>
      </c>
      <c r="M2102" s="10">
        <f>Online_RAW!$N$2-Online_RAW!N2102</f>
        <v>932.51607326006979</v>
      </c>
      <c r="N2102" s="5">
        <f>Online_RAW!C2102*60</f>
        <v>4.9048571428571401</v>
      </c>
      <c r="O2102" s="5">
        <f>MAX(0, Online_RAW!D2102*60)</f>
        <v>174.8194285714284</v>
      </c>
      <c r="P2102" s="5">
        <f>_xlfn.IFNA(VLOOKUP(A2102,Sampling!$D$7:$E$14,2,FALSE),0)</f>
        <v>0</v>
      </c>
      <c r="Q2102">
        <f>_xlfn.IFNA(VLOOKUP(A2102,Refill!$D$6:$G$8,2,FALSE),0)</f>
        <v>0</v>
      </c>
    </row>
    <row r="2103" spans="1:17" x14ac:dyDescent="0.25">
      <c r="A2103" s="5">
        <f>ROUND((Online_RAW!B2103-General!$B$10)*24,3)</f>
        <v>35.017000000000003</v>
      </c>
      <c r="B2103" s="5">
        <f>General!$B$12+Online_ANA!K2103/1000+Online_ANA!L2103/1000+Online_ANA!M2103/1000/General!$B$22-SUM($P$2:P2103)/1000/General!$B$24+SUM($Q$2:Q2103)/1000/General!$B$24</f>
        <v>1.9277714760954587</v>
      </c>
      <c r="C2103" s="5">
        <f>Online_RAW!K2103</f>
        <v>84.910769230769205</v>
      </c>
      <c r="D2103" s="5">
        <f>Online_RAW!J2103</f>
        <v>8.9529999999999994</v>
      </c>
      <c r="E2103" s="5">
        <f>(1-F2103/100-G2103/100)/(1-C2103/100-D2103/100-General!$B$17/100)</f>
        <v>1.5758217397177841</v>
      </c>
      <c r="F2103" s="5">
        <f>N2103*General!$B$14/(N2103+O2103)+O2103*100/(N2103+O2103)</f>
        <v>91.007698532593437</v>
      </c>
      <c r="G2103" s="5">
        <f>N2103*General!$B$15/(N2103+O2103)</f>
        <v>4.5415663976800837E-3</v>
      </c>
      <c r="H2103" s="5">
        <f>(N2103+O2103)*(1/General!$B$20)*((F2103/100)-E2103*(C2103/100))*1000/B2103</f>
        <v>-1779.1545891619523</v>
      </c>
      <c r="I2103" s="5">
        <f>(N2103+O2103)*(1/General!$B$20)*((D2103/100)*E2103-(G2103/100))*1000/B2103</f>
        <v>586.32835668921427</v>
      </c>
      <c r="J2103" s="5">
        <f t="shared" si="33"/>
        <v>-0.32955447506413516</v>
      </c>
      <c r="K2103" s="5">
        <f>MAX(Online_RAW!$L$2-Online_RAW!L2103,0)</f>
        <v>0</v>
      </c>
      <c r="L2103" s="5">
        <f>0.0039*(Online_RAW!M2103)</f>
        <v>185.65170000000001</v>
      </c>
      <c r="M2103" s="10">
        <f>Online_RAW!$N$2-Online_RAW!N2103</f>
        <v>934.26055594404988</v>
      </c>
      <c r="N2103" s="5">
        <f>Online_RAW!C2103*60</f>
        <v>20.395090909090921</v>
      </c>
      <c r="O2103" s="5">
        <f>MAX(0, Online_RAW!D2103*60)</f>
        <v>159.23536363636381</v>
      </c>
      <c r="P2103" s="5">
        <f>_xlfn.IFNA(VLOOKUP(A2103,Sampling!$D$7:$E$14,2,FALSE),0)</f>
        <v>0</v>
      </c>
      <c r="Q2103">
        <f>_xlfn.IFNA(VLOOKUP(A2103,Refill!$D$6:$G$8,2,FALSE),0)</f>
        <v>0</v>
      </c>
    </row>
    <row r="2104" spans="1:17" x14ac:dyDescent="0.25">
      <c r="A2104" s="5">
        <f>ROUND((Online_RAW!B2104-General!$B$10)*24,3)</f>
        <v>35.033000000000001</v>
      </c>
      <c r="B2104" s="5">
        <f>General!$B$12+Online_ANA!K2104/1000+Online_ANA!L2104/1000+Online_ANA!M2104/1000/General!$B$22-SUM($P$2:P2104)/1000/General!$B$24+SUM($Q$2:Q2104)/1000/General!$B$24</f>
        <v>1.9300339426665596</v>
      </c>
      <c r="C2104" s="5">
        <f>Online_RAW!K2104</f>
        <v>80.650000000000006</v>
      </c>
      <c r="D2104" s="5">
        <f>Online_RAW!J2104</f>
        <v>8.7569999999999997</v>
      </c>
      <c r="E2104" s="5">
        <f>(1-F2104/100-G2104/100)/(1-C2104/100-D2104/100-General!$B$17/100)</f>
        <v>0.86130096968776804</v>
      </c>
      <c r="F2104" s="5">
        <f>N2104*General!$B$14/(N2104+O2104)+O2104*100/(N2104+O2104)</f>
        <v>91.244495160147963</v>
      </c>
      <c r="G2104" s="5">
        <f>N2104*General!$B$15/(N2104+O2104)</f>
        <v>4.4219721413394156E-3</v>
      </c>
      <c r="H2104" s="5">
        <f>(N2104+O2104)*(1/General!$B$20)*((F2104/100)-E2104*(C2104/100))*1000/B2104</f>
        <v>907.31879803398999</v>
      </c>
      <c r="I2104" s="5">
        <f>(N2104+O2104)*(1/General!$B$20)*((D2104/100)*E2104-(G2104/100))*1000/B2104</f>
        <v>314.01198290764341</v>
      </c>
      <c r="J2104" s="5">
        <f t="shared" si="33"/>
        <v>0.34608781785195625</v>
      </c>
      <c r="K2104" s="5">
        <f>MAX(Online_RAW!$L$2-Online_RAW!L2104,0)</f>
        <v>0</v>
      </c>
      <c r="L2104" s="5">
        <f>0.0039*(Online_RAW!M2104)</f>
        <v>186.30178125</v>
      </c>
      <c r="M2104" s="10">
        <f>Online_RAW!$N$2-Online_RAW!N2104</f>
        <v>936.01805594405005</v>
      </c>
      <c r="N2104" s="5">
        <f>Online_RAW!C2104*60</f>
        <v>19.921909090909079</v>
      </c>
      <c r="O2104" s="5">
        <f>MAX(0, Online_RAW!D2104*60)</f>
        <v>160.2864545454546</v>
      </c>
      <c r="P2104" s="5">
        <f>_xlfn.IFNA(VLOOKUP(A2104,Sampling!$D$7:$E$14,2,FALSE),0)</f>
        <v>0</v>
      </c>
      <c r="Q2104">
        <f>_xlfn.IFNA(VLOOKUP(A2104,Refill!$D$6:$G$8,2,FALSE),0)</f>
        <v>0</v>
      </c>
    </row>
    <row r="2105" spans="1:17" x14ac:dyDescent="0.25">
      <c r="A2105" s="5">
        <f>ROUND((Online_RAW!B2105-General!$B$10)*24,3)</f>
        <v>35.049999999999997</v>
      </c>
      <c r="B2105" s="5">
        <f>General!$B$12+Online_ANA!K2105/1000+Online_ANA!L2105/1000+Online_ANA!M2105/1000/General!$B$22-SUM($P$2:P2105)/1000/General!$B$24+SUM($Q$2:Q2105)/1000/General!$B$24</f>
        <v>1.9328683187858033</v>
      </c>
      <c r="C2105" s="5">
        <f>Online_RAW!K2105</f>
        <v>78.249230769230806</v>
      </c>
      <c r="D2105" s="5">
        <f>Online_RAW!J2105</f>
        <v>8.5936363636363602</v>
      </c>
      <c r="E2105" s="5">
        <f>(1-F2105/100-G2105/100)/(1-C2105/100-D2105/100-General!$B$17/100)</f>
        <v>0.18833323069398025</v>
      </c>
      <c r="F2105" s="5">
        <f>N2105*General!$B$14/(N2105+O2105)+O2105*100/(N2105+O2105)</f>
        <v>97.602354068378347</v>
      </c>
      <c r="G2105" s="5">
        <f>N2105*General!$B$15/(N2105+O2105)</f>
        <v>1.2109322886978021E-3</v>
      </c>
      <c r="H2105" s="5">
        <f>(N2105+O2105)*(1/General!$B$20)*((F2105/100)-E2105*(C2105/100))*1000/B2105</f>
        <v>3440.9371332092169</v>
      </c>
      <c r="I2105" s="5">
        <f>(N2105+O2105)*(1/General!$B$20)*((D2105/100)*E2105-(G2105/100))*1000/B2105</f>
        <v>67.155602957951331</v>
      </c>
      <c r="J2105" s="5">
        <f t="shared" si="33"/>
        <v>1.9516660827603709E-2</v>
      </c>
      <c r="K2105" s="5">
        <f>MAX(Online_RAW!$L$2-Online_RAW!L2105,0)</f>
        <v>0</v>
      </c>
      <c r="L2105" s="5">
        <f>0.0039*(Online_RAW!M2105)</f>
        <v>187.53874285714269</v>
      </c>
      <c r="M2105" s="10">
        <f>Online_RAW!$N$2-Online_RAW!N2105</f>
        <v>937.75923776223999</v>
      </c>
      <c r="N2105" s="5">
        <f>Online_RAW!C2105*60</f>
        <v>5.4460909090909082</v>
      </c>
      <c r="O2105" s="5">
        <f>MAX(0, Online_RAW!D2105*60)</f>
        <v>174.45136363636382</v>
      </c>
      <c r="P2105" s="5">
        <f>_xlfn.IFNA(VLOOKUP(A2105,Sampling!$D$7:$E$14,2,FALSE),0)</f>
        <v>0</v>
      </c>
      <c r="Q2105">
        <f>_xlfn.IFNA(VLOOKUP(A2105,Refill!$D$6:$G$8,2,FALSE),0)</f>
        <v>0</v>
      </c>
    </row>
    <row r="2106" spans="1:17" x14ac:dyDescent="0.25">
      <c r="A2106" s="5">
        <f>ROUND((Online_RAW!B2106-General!$B$10)*24,3)</f>
        <v>35.067</v>
      </c>
      <c r="B2106" s="5">
        <f>General!$B$12+Online_ANA!K2106/1000+Online_ANA!L2106/1000+Online_ANA!M2106/1000/General!$B$22-SUM($P$2:P2106)/1000/General!$B$24+SUM($Q$2:Q2106)/1000/General!$B$24</f>
        <v>1.9348416640020549</v>
      </c>
      <c r="C2106" s="5">
        <f>Online_RAW!K2106</f>
        <v>81.813076923076906</v>
      </c>
      <c r="D2106" s="5">
        <f>Online_RAW!J2106</f>
        <v>8.2361538461538508</v>
      </c>
      <c r="E2106" s="5">
        <f>(1-F2106/100-G2106/100)/(1-C2106/100-D2106/100-General!$B$17/100)</f>
        <v>1.6959352593235003E-2</v>
      </c>
      <c r="F2106" s="5">
        <f>N2106*General!$B$14/(N2106+O2106)+O2106*100/(N2106+O2106)</f>
        <v>99.838498010790786</v>
      </c>
      <c r="G2106" s="5">
        <f>N2106*General!$B$15/(N2106+O2106)</f>
        <v>8.1566661216778336E-5</v>
      </c>
      <c r="H2106" s="5">
        <f>(N2106+O2106)*(1/General!$B$20)*((F2106/100)-E2106*(C2106/100))*1000/B2106</f>
        <v>4089.7692920533136</v>
      </c>
      <c r="I2106" s="5">
        <f>(N2106+O2106)*(1/General!$B$20)*((D2106/100)*E2106-(G2106/100))*1000/B2106</f>
        <v>5.7990747956245317</v>
      </c>
      <c r="J2106" s="5">
        <f t="shared" si="33"/>
        <v>1.4179466814650179E-3</v>
      </c>
      <c r="K2106" s="5">
        <f>MAX(Online_RAW!$L$2-Online_RAW!L2106,0)</f>
        <v>0</v>
      </c>
      <c r="L2106" s="5">
        <f>0.0039*(Online_RAW!M2106)</f>
        <v>187.88639999999998</v>
      </c>
      <c r="M2106" s="10">
        <f>Online_RAW!$N$2-Online_RAW!N2106</f>
        <v>939.53123776223993</v>
      </c>
      <c r="N2106" s="5">
        <f>Online_RAW!C2106*60</f>
        <v>0.36736363636363623</v>
      </c>
      <c r="O2106" s="5">
        <f>MAX(0, Online_RAW!D2106*60)</f>
        <v>179.7864545454546</v>
      </c>
      <c r="P2106" s="5">
        <f>_xlfn.IFNA(VLOOKUP(A2106,Sampling!$D$7:$E$14,2,FALSE),0)</f>
        <v>0</v>
      </c>
      <c r="Q2106">
        <f>_xlfn.IFNA(VLOOKUP(A2106,Refill!$D$6:$G$8,2,FALSE),0)</f>
        <v>0</v>
      </c>
    </row>
    <row r="2107" spans="1:17" x14ac:dyDescent="0.25">
      <c r="A2107" s="5">
        <f>ROUND((Online_RAW!B2107-General!$B$10)*24,3)</f>
        <v>35.082999999999998</v>
      </c>
      <c r="B2107" s="5">
        <f>General!$B$12+Online_ANA!K2107/1000+Online_ANA!L2107/1000+Online_ANA!M2107/1000/General!$B$22-SUM($P$2:P2107)/1000/General!$B$24+SUM($Q$2:Q2107)/1000/General!$B$24</f>
        <v>1.9364585530762752</v>
      </c>
      <c r="C2107" s="5">
        <f>Online_RAW!K2107</f>
        <v>85.799285714285702</v>
      </c>
      <c r="D2107" s="5">
        <f>Online_RAW!J2107</f>
        <v>8.0257142857142796</v>
      </c>
      <c r="E2107" s="5">
        <f>(1-F2107/100-G2107/100)/(1-C2107/100-D2107/100-General!$B$17/100)</f>
        <v>0.26254489287654181</v>
      </c>
      <c r="F2107" s="5">
        <f>N2107*General!$B$14/(N2107+O2107)+O2107*100/(N2107+O2107)</f>
        <v>98.491624636319699</v>
      </c>
      <c r="G2107" s="5">
        <f>N2107*General!$B$15/(N2107+O2107)</f>
        <v>7.618057392324778E-4</v>
      </c>
      <c r="H2107" s="5">
        <f>(N2107+O2107)*(1/General!$B$20)*((F2107/100)-E2107*(C2107/100))*1000/B2107</f>
        <v>3140.1423086254504</v>
      </c>
      <c r="I2107" s="5">
        <f>(N2107+O2107)*(1/General!$B$20)*((D2107/100)*E2107-(G2107/100))*1000/B2107</f>
        <v>87.068965080538845</v>
      </c>
      <c r="J2107" s="5">
        <f t="shared" si="33"/>
        <v>2.7727713117133203E-2</v>
      </c>
      <c r="K2107" s="5">
        <f>MAX(Online_RAW!$L$2-Online_RAW!L2107,0)</f>
        <v>0</v>
      </c>
      <c r="L2107" s="5">
        <f>0.0039*(Online_RAW!M2107)</f>
        <v>187.88639999999998</v>
      </c>
      <c r="M2107" s="10">
        <f>Online_RAW!$N$2-Online_RAW!N2107</f>
        <v>941.29364685313976</v>
      </c>
      <c r="N2107" s="5">
        <f>Online_RAW!C2107*60</f>
        <v>3.4169999999999998</v>
      </c>
      <c r="O2107" s="5">
        <f>MAX(0, Online_RAW!D2107*60)</f>
        <v>175.99881818181839</v>
      </c>
      <c r="P2107" s="5">
        <f>_xlfn.IFNA(VLOOKUP(A2107,Sampling!$D$7:$E$14,2,FALSE),0)</f>
        <v>0</v>
      </c>
      <c r="Q2107">
        <f>_xlfn.IFNA(VLOOKUP(A2107,Refill!$D$6:$G$8,2,FALSE),0)</f>
        <v>0</v>
      </c>
    </row>
    <row r="2108" spans="1:17" x14ac:dyDescent="0.25">
      <c r="A2108" s="5">
        <f>ROUND((Online_RAW!B2108-General!$B$10)*24,3)</f>
        <v>35.1</v>
      </c>
      <c r="B2108" s="5">
        <f>General!$B$12+Online_ANA!K2108/1000+Online_ANA!L2108/1000+Online_ANA!M2108/1000/General!$B$22-SUM($P$2:P2108)/1000/General!$B$24+SUM($Q$2:Q2108)/1000/General!$B$24</f>
        <v>1.9380856172964587</v>
      </c>
      <c r="C2108" s="5">
        <f>Online_RAW!K2108</f>
        <v>86.100833333333298</v>
      </c>
      <c r="D2108" s="5">
        <f>Online_RAW!J2108</f>
        <v>7.9777777777777796</v>
      </c>
      <c r="E2108" s="5">
        <f>(1-F2108/100-G2108/100)/(1-C2108/100-D2108/100-General!$B$17/100)</f>
        <v>4.0031517606667162</v>
      </c>
      <c r="F2108" s="5">
        <f>N2108*General!$B$14/(N2108+O2108)+O2108*100/(N2108+O2108)</f>
        <v>78.016811997013832</v>
      </c>
      <c r="G2108" s="5">
        <f>N2108*General!$B$15/(N2108+O2108)</f>
        <v>1.1102620203528368E-2</v>
      </c>
      <c r="H2108" s="5">
        <f>(N2108+O2108)*(1/General!$B$20)*((F2108/100)-E2108*(C2108/100))*1000/B2108</f>
        <v>-11010.740908126782</v>
      </c>
      <c r="I2108" s="5">
        <f>(N2108+O2108)*(1/General!$B$20)*((D2108/100)*E2108-(G2108/100))*1000/B2108</f>
        <v>1318.2418202791973</v>
      </c>
      <c r="J2108" s="5">
        <f t="shared" si="33"/>
        <v>-0.11972326215633977</v>
      </c>
      <c r="K2108" s="5">
        <f>MAX(Online_RAW!$L$2-Online_RAW!L2108,0)</f>
        <v>0</v>
      </c>
      <c r="L2108" s="5">
        <f>0.0039*(Online_RAW!M2108)</f>
        <v>187.88639999999998</v>
      </c>
      <c r="M2108" s="10">
        <f>Online_RAW!$N$2-Online_RAW!N2108</f>
        <v>943.06714685314</v>
      </c>
      <c r="N2108" s="5">
        <f>Online_RAW!C2108*60</f>
        <v>49.787454545454544</v>
      </c>
      <c r="O2108" s="5">
        <f>MAX(0, Online_RAW!D2108*60)</f>
        <v>129.58445454545461</v>
      </c>
      <c r="P2108" s="5">
        <f>_xlfn.IFNA(VLOOKUP(A2108,Sampling!$D$7:$E$14,2,FALSE),0)</f>
        <v>0</v>
      </c>
      <c r="Q2108">
        <f>_xlfn.IFNA(VLOOKUP(A2108,Refill!$D$6:$G$8,2,FALSE),0)</f>
        <v>0</v>
      </c>
    </row>
    <row r="2109" spans="1:17" x14ac:dyDescent="0.25">
      <c r="A2109" s="5">
        <f>ROUND((Online_RAW!B2109-General!$B$10)*24,3)</f>
        <v>35.116999999999997</v>
      </c>
      <c r="B2109" s="5">
        <f>General!$B$12+Online_ANA!K2109/1000+Online_ANA!L2109/1000+Online_ANA!M2109/1000/General!$B$22-SUM($P$2:P2109)/1000/General!$B$24+SUM($Q$2:Q2109)/1000/General!$B$24</f>
        <v>1.9397011157190638</v>
      </c>
      <c r="C2109" s="5">
        <f>Online_RAW!K2109</f>
        <v>76.641538461538502</v>
      </c>
      <c r="D2109" s="5">
        <f>Online_RAW!J2109</f>
        <v>7.7145454545454504</v>
      </c>
      <c r="E2109" s="5">
        <f>(1-F2109/100-G2109/100)/(1-C2109/100-D2109/100-General!$B$17/100)</f>
        <v>2.0062664970696757</v>
      </c>
      <c r="F2109" s="5">
        <f>N2109*General!$B$14/(N2109+O2109)+O2109*100/(N2109+O2109)</f>
        <v>69.466810555582938</v>
      </c>
      <c r="G2109" s="5">
        <f>N2109*General!$B$15/(N2109+O2109)</f>
        <v>1.542080274970559E-2</v>
      </c>
      <c r="H2109" s="5">
        <f>(N2109+O2109)*(1/General!$B$20)*((F2109/100)-E2109*(C2109/100))*1000/B2109</f>
        <v>-3496.4651564025835</v>
      </c>
      <c r="I2109" s="5">
        <f>(N2109+O2109)*(1/General!$B$20)*((D2109/100)*E2109-(G2109/100))*1000/B2109</f>
        <v>641.33581841937405</v>
      </c>
      <c r="J2109" s="5">
        <f t="shared" si="33"/>
        <v>-0.18342405536202361</v>
      </c>
      <c r="K2109" s="5">
        <f>MAX(Online_RAW!$L$2-Online_RAW!L2109,0)</f>
        <v>0</v>
      </c>
      <c r="L2109" s="5">
        <f>0.0039*(Online_RAW!M2109)</f>
        <v>187.88639999999998</v>
      </c>
      <c r="M2109" s="10">
        <f>Online_RAW!$N$2-Online_RAW!N2109</f>
        <v>944.82804013377972</v>
      </c>
      <c r="N2109" s="5">
        <f>Online_RAW!C2109*60</f>
        <v>69.521739130434597</v>
      </c>
      <c r="O2109" s="5">
        <f>MAX(0, Online_RAW!D2109*60)</f>
        <v>110.81060869565221</v>
      </c>
      <c r="P2109" s="5">
        <f>_xlfn.IFNA(VLOOKUP(A2109,Sampling!$D$7:$E$14,2,FALSE),0)</f>
        <v>0</v>
      </c>
      <c r="Q2109">
        <f>_xlfn.IFNA(VLOOKUP(A2109,Refill!$D$6:$G$8,2,FALSE),0)</f>
        <v>0</v>
      </c>
    </row>
    <row r="2110" spans="1:17" x14ac:dyDescent="0.25">
      <c r="A2110" s="5">
        <f>ROUND((Online_RAW!B2110-General!$B$10)*24,3)</f>
        <v>35.133000000000003</v>
      </c>
      <c r="B2110" s="5">
        <f>General!$B$12+Online_ANA!K2110/1000+Online_ANA!L2110/1000+Online_ANA!M2110/1000/General!$B$22-SUM($P$2:P2110)/1000/General!$B$24+SUM($Q$2:Q2110)/1000/General!$B$24</f>
        <v>1.9413849356450823</v>
      </c>
      <c r="C2110" s="5">
        <f>Online_RAW!K2110</f>
        <v>62.54</v>
      </c>
      <c r="D2110" s="5">
        <f>Online_RAW!J2110</f>
        <v>7.6310000000000002</v>
      </c>
      <c r="E2110" s="5">
        <f>(1-F2110/100-G2110/100)/(1-C2110/100-D2110/100-General!$B$17/100)</f>
        <v>0.70135778041443775</v>
      </c>
      <c r="F2110" s="5">
        <f>N2110*General!$B$14/(N2110+O2110)+O2110*100/(N2110+O2110)</f>
        <v>79.372252830417153</v>
      </c>
      <c r="G2110" s="5">
        <f>N2110*General!$B$15/(N2110+O2110)</f>
        <v>1.0418054126051941E-2</v>
      </c>
      <c r="H2110" s="5">
        <f>(N2110+O2110)*(1/General!$B$20)*((F2110/100)-E2110*(C2110/100))*1000/B2110</f>
        <v>1470.3857098204098</v>
      </c>
      <c r="I2110" s="5">
        <f>(N2110+O2110)*(1/General!$B$20)*((D2110/100)*E2110-(G2110/100))*1000/B2110</f>
        <v>221.18902776727418</v>
      </c>
      <c r="J2110" s="5">
        <f t="shared" si="33"/>
        <v>0.15042925559599582</v>
      </c>
      <c r="K2110" s="5">
        <f>MAX(Online_RAW!$L$2-Online_RAW!L2110,0)</f>
        <v>0</v>
      </c>
      <c r="L2110" s="5">
        <f>0.0039*(Online_RAW!M2110)</f>
        <v>187.91369999999998</v>
      </c>
      <c r="M2110" s="10">
        <f>Online_RAW!$N$2-Online_RAW!N2110</f>
        <v>946.63364685313991</v>
      </c>
      <c r="N2110" s="5">
        <f>Online_RAW!C2110*60</f>
        <v>46.929545454545462</v>
      </c>
      <c r="O2110" s="5">
        <f>MAX(0, Online_RAW!D2110*60)</f>
        <v>133.2559090909092</v>
      </c>
      <c r="P2110" s="5">
        <f>_xlfn.IFNA(VLOOKUP(A2110,Sampling!$D$7:$E$14,2,FALSE),0)</f>
        <v>0</v>
      </c>
      <c r="Q2110">
        <f>_xlfn.IFNA(VLOOKUP(A2110,Refill!$D$6:$G$8,2,FALSE),0)</f>
        <v>0</v>
      </c>
    </row>
    <row r="2111" spans="1:17" x14ac:dyDescent="0.25">
      <c r="A2111" s="5">
        <f>ROUND((Online_RAW!B2111-General!$B$10)*24,3)</f>
        <v>35.15</v>
      </c>
      <c r="B2111" s="5">
        <f>General!$B$12+Online_ANA!K2111/1000+Online_ANA!L2111/1000+Online_ANA!M2111/1000/General!$B$22-SUM($P$2:P2111)/1000/General!$B$24+SUM($Q$2:Q2111)/1000/General!$B$24</f>
        <v>1.9437973820587613</v>
      </c>
      <c r="C2111" s="5">
        <f>Online_RAW!K2111</f>
        <v>64.558333333333294</v>
      </c>
      <c r="D2111" s="5">
        <f>Online_RAW!J2111</f>
        <v>7.9</v>
      </c>
      <c r="E2111" s="5">
        <f>(1-F2111/100-G2111/100)/(1-C2111/100-D2111/100-General!$B$17/100)</f>
        <v>0.42875281843728907</v>
      </c>
      <c r="F2111" s="5">
        <f>N2111*General!$B$14/(N2111+O2111)+O2111*100/(N2111+O2111)</f>
        <v>88.371077645537213</v>
      </c>
      <c r="G2111" s="5">
        <f>N2111*General!$B$15/(N2111+O2111)</f>
        <v>5.8731931083145367E-3</v>
      </c>
      <c r="H2111" s="5">
        <f>(N2111+O2111)*(1/General!$B$20)*((F2111/100)-E2111*(C2111/100))*1000/B2111</f>
        <v>2514.4315733039043</v>
      </c>
      <c r="I2111" s="5">
        <f>(N2111+O2111)*(1/General!$B$20)*((D2111/100)*E2111-(G2111/100))*1000/B2111</f>
        <v>140.08519885968971</v>
      </c>
      <c r="J2111" s="5">
        <f t="shared" si="33"/>
        <v>5.5712472093890006E-2</v>
      </c>
      <c r="K2111" s="5">
        <f>MAX(Online_RAW!$L$2-Online_RAW!L2111,0)</f>
        <v>0</v>
      </c>
      <c r="L2111" s="5">
        <f>0.0039*(Online_RAW!M2111)</f>
        <v>188.69045000000011</v>
      </c>
      <c r="M2111" s="10">
        <f>Online_RAW!$N$2-Online_RAW!N2111</f>
        <v>948.41655594404983</v>
      </c>
      <c r="N2111" s="5">
        <f>Online_RAW!C2111*60</f>
        <v>26.503090909090922</v>
      </c>
      <c r="O2111" s="5">
        <f>MAX(0, Online_RAW!D2111*60)</f>
        <v>153.999</v>
      </c>
      <c r="P2111" s="5">
        <f>_xlfn.IFNA(VLOOKUP(A2111,Sampling!$D$7:$E$14,2,FALSE),0)</f>
        <v>0</v>
      </c>
      <c r="Q2111">
        <f>_xlfn.IFNA(VLOOKUP(A2111,Refill!$D$6:$G$8,2,FALSE),0)</f>
        <v>0</v>
      </c>
    </row>
    <row r="2112" spans="1:17" x14ac:dyDescent="0.25">
      <c r="A2112" s="5">
        <f>ROUND((Online_RAW!B2112-General!$B$10)*24,3)</f>
        <v>35.167000000000002</v>
      </c>
      <c r="B2112" s="5">
        <f>General!$B$12+Online_ANA!K2112/1000+Online_ANA!L2112/1000+Online_ANA!M2112/1000/General!$B$22-SUM($P$2:P2112)/1000/General!$B$24+SUM($Q$2:Q2112)/1000/General!$B$24</f>
        <v>1.9466870408994674</v>
      </c>
      <c r="C2112" s="5">
        <f>Online_RAW!K2112</f>
        <v>71.775000000000006</v>
      </c>
      <c r="D2112" s="5">
        <f>Online_RAW!J2112</f>
        <v>8.14</v>
      </c>
      <c r="E2112" s="5">
        <f>(1-F2112/100-G2112/100)/(1-C2112/100-D2112/100-General!$B$17/100)</f>
        <v>0.14079587984060185</v>
      </c>
      <c r="F2112" s="5">
        <f>N2112*General!$B$14/(N2112+O2112)+O2112*100/(N2112+O2112)</f>
        <v>97.231637884878907</v>
      </c>
      <c r="G2112" s="5">
        <f>N2112*General!$B$15/(N2112+O2112)</f>
        <v>1.3981626844045954E-3</v>
      </c>
      <c r="H2112" s="5">
        <f>(N2112+O2112)*(1/General!$B$20)*((F2112/100)-E2112*(C2112/100))*1000/B2112</f>
        <v>3600.6584706285671</v>
      </c>
      <c r="I2112" s="5">
        <f>(N2112+O2112)*(1/General!$B$20)*((D2112/100)*E2112-(G2112/100))*1000/B2112</f>
        <v>47.306225142158866</v>
      </c>
      <c r="J2112" s="5">
        <f t="shared" si="33"/>
        <v>1.3138215003740862E-2</v>
      </c>
      <c r="K2112" s="5">
        <f>MAX(Online_RAW!$L$2-Online_RAW!L2112,0)</f>
        <v>0</v>
      </c>
      <c r="L2112" s="5">
        <f>0.0039*(Online_RAW!M2112)</f>
        <v>189.9495</v>
      </c>
      <c r="M2112" s="10">
        <f>Online_RAW!$N$2-Online_RAW!N2112</f>
        <v>950.19391958041979</v>
      </c>
      <c r="N2112" s="5">
        <f>Online_RAW!C2112*60</f>
        <v>6.3029999999999999</v>
      </c>
      <c r="O2112" s="5">
        <f>MAX(0, Online_RAW!D2112*60)</f>
        <v>174.01936363636381</v>
      </c>
      <c r="P2112" s="5">
        <f>_xlfn.IFNA(VLOOKUP(A2112,Sampling!$D$7:$E$14,2,FALSE),0)</f>
        <v>0</v>
      </c>
      <c r="Q2112">
        <f>_xlfn.IFNA(VLOOKUP(A2112,Refill!$D$6:$G$8,2,FALSE),0)</f>
        <v>0</v>
      </c>
    </row>
    <row r="2113" spans="1:17" x14ac:dyDescent="0.25">
      <c r="A2113" s="5">
        <f>ROUND((Online_RAW!B2113-General!$B$10)*24,3)</f>
        <v>35.183</v>
      </c>
      <c r="B2113" s="5">
        <f>General!$B$12+Online_ANA!K2113/1000+Online_ANA!L2113/1000+Online_ANA!M2113/1000/General!$B$22-SUM($P$2:P2113)/1000/General!$B$24+SUM($Q$2:Q2113)/1000/General!$B$24</f>
        <v>1.9485260122487793</v>
      </c>
      <c r="C2113" s="5">
        <f>Online_RAW!K2113</f>
        <v>80.007857142857105</v>
      </c>
      <c r="D2113" s="5">
        <f>Online_RAW!J2113</f>
        <v>8.1440000000000001</v>
      </c>
      <c r="E2113" s="5">
        <f>(1-F2113/100-G2113/100)/(1-C2113/100-D2113/100-General!$B$17/100)</f>
        <v>1.236399339692546E-3</v>
      </c>
      <c r="F2113" s="5">
        <f>N2113*General!$B$14/(N2113+O2113)+O2113*100/(N2113+O2113)</f>
        <v>99.985878812565517</v>
      </c>
      <c r="G2113" s="5">
        <f>N2113*General!$B$15/(N2113+O2113)</f>
        <v>7.1319128457056997E-6</v>
      </c>
      <c r="H2113" s="5">
        <f>(N2113+O2113)*(1/General!$B$20)*((F2113/100)-E2113*(C2113/100))*1000/B2113</f>
        <v>4115.9083703557581</v>
      </c>
      <c r="I2113" s="5">
        <f>(N2113+O2113)*(1/General!$B$20)*((D2113/100)*E2113-(G2113/100))*1000/B2113</f>
        <v>0.41461568689878303</v>
      </c>
      <c r="J2113" s="5">
        <f t="shared" si="33"/>
        <v>1.0073491671607495E-4</v>
      </c>
      <c r="K2113" s="5">
        <f>MAX(Online_RAW!$L$2-Online_RAW!L2113,0)</f>
        <v>0</v>
      </c>
      <c r="L2113" s="5">
        <f>0.0039*(Online_RAW!M2113)</f>
        <v>190.1172</v>
      </c>
      <c r="M2113" s="10">
        <f>Online_RAW!$N$2-Online_RAW!N2113</f>
        <v>952.0156053511696</v>
      </c>
      <c r="N2113" s="5">
        <f>Online_RAW!C2113*60</f>
        <v>3.2086956521739117E-2</v>
      </c>
      <c r="O2113" s="5">
        <f>MAX(0, Online_RAW!D2113*60)</f>
        <v>179.93060869565221</v>
      </c>
      <c r="P2113" s="5">
        <f>_xlfn.IFNA(VLOOKUP(A2113,Sampling!$D$7:$E$14,2,FALSE),0)</f>
        <v>0</v>
      </c>
      <c r="Q2113">
        <f>_xlfn.IFNA(VLOOKUP(A2113,Refill!$D$6:$G$8,2,FALSE),0)</f>
        <v>0</v>
      </c>
    </row>
    <row r="2114" spans="1:17" x14ac:dyDescent="0.25">
      <c r="A2114" s="5">
        <f>ROUND((Online_RAW!B2114-General!$B$10)*24,3)</f>
        <v>35.200000000000003</v>
      </c>
      <c r="B2114" s="5">
        <f>General!$B$12+Online_ANA!K2114/1000+Online_ANA!L2114/1000+Online_ANA!M2114/1000/General!$B$22-SUM($P$2:P2114)/1000/General!$B$24+SUM($Q$2:Q2114)/1000/General!$B$24</f>
        <v>1.9502056166292381</v>
      </c>
      <c r="C2114" s="5">
        <f>Online_RAW!K2114</f>
        <v>85.195384615384597</v>
      </c>
      <c r="D2114" s="5">
        <f>Online_RAW!J2114</f>
        <v>8.37916666666667</v>
      </c>
      <c r="E2114" s="5">
        <f>(1-F2114/100-G2114/100)/(1-C2114/100-D2114/100-General!$B$17/100)</f>
        <v>3.6947695421713006E-3</v>
      </c>
      <c r="F2114" s="5">
        <f>N2114*General!$B$14/(N2114+O2114)+O2114*100/(N2114+O2114)</f>
        <v>99.977846957736546</v>
      </c>
      <c r="G2114" s="5">
        <f>N2114*General!$B$15/(N2114+O2114)</f>
        <v>1.1188405183557889E-5</v>
      </c>
      <c r="H2114" s="5">
        <f>(N2114+O2114)*(1/General!$B$20)*((F2114/100)-E2114*(C2114/100))*1000/B2114</f>
        <v>4112.6958455266149</v>
      </c>
      <c r="I2114" s="5">
        <f>(N2114+O2114)*(1/General!$B$20)*((D2114/100)*E2114-(G2114/100))*1000/B2114</f>
        <v>1.2770959784880143</v>
      </c>
      <c r="J2114" s="5">
        <f t="shared" si="33"/>
        <v>3.1052526772119881E-4</v>
      </c>
      <c r="K2114" s="5">
        <f>MAX(Online_RAW!$L$2-Online_RAW!L2114,0)</f>
        <v>0</v>
      </c>
      <c r="L2114" s="5">
        <f>0.0039*(Online_RAW!M2114)</f>
        <v>190.1172</v>
      </c>
      <c r="M2114" s="10">
        <f>Online_RAW!$N$2-Online_RAW!N2114</f>
        <v>953.84637412586972</v>
      </c>
      <c r="N2114" s="5">
        <f>Online_RAW!C2114*60</f>
        <v>5.045454545454546E-2</v>
      </c>
      <c r="O2114" s="5">
        <f>MAX(0, Online_RAW!D2114*60)</f>
        <v>180.33109090909079</v>
      </c>
      <c r="P2114" s="5">
        <f>_xlfn.IFNA(VLOOKUP(A2114,Sampling!$D$7:$E$14,2,FALSE),0)</f>
        <v>0</v>
      </c>
      <c r="Q2114">
        <f>_xlfn.IFNA(VLOOKUP(A2114,Refill!$D$6:$G$8,2,FALSE),0)</f>
        <v>0</v>
      </c>
    </row>
    <row r="2115" spans="1:17" x14ac:dyDescent="0.25">
      <c r="A2115" s="5">
        <f>ROUND((Online_RAW!B2115-General!$B$10)*24,3)</f>
        <v>35.216999999999999</v>
      </c>
      <c r="B2115" s="5">
        <f>General!$B$12+Online_ANA!K2115/1000+Online_ANA!L2115/1000+Online_ANA!M2115/1000/General!$B$22-SUM($P$2:P2115)/1000/General!$B$24+SUM($Q$2:Q2115)/1000/General!$B$24</f>
        <v>1.9518538651696875</v>
      </c>
      <c r="C2115" s="5">
        <f>Online_RAW!K2115</f>
        <v>85.683636363636396</v>
      </c>
      <c r="D2115" s="5">
        <f>Online_RAW!J2115</f>
        <v>8.9661538461538495</v>
      </c>
      <c r="E2115" s="5">
        <f>(1-F2115/100-G2115/100)/(1-C2115/100-D2115/100-General!$B$17/100)</f>
        <v>4.6592303847971745E-3</v>
      </c>
      <c r="F2115" s="5">
        <f>N2115*General!$B$14/(N2115+O2115)+O2115*100/(N2115+O2115)</f>
        <v>99.977076575640638</v>
      </c>
      <c r="G2115" s="5">
        <f>N2115*General!$B$15/(N2115+O2115)</f>
        <v>1.1577487050181496E-5</v>
      </c>
      <c r="H2115" s="5">
        <f>(N2115+O2115)*(1/General!$B$20)*((F2115/100)-E2115*(C2115/100))*1000/B2115</f>
        <v>4104.9918430904227</v>
      </c>
      <c r="I2115" s="5">
        <f>(N2115+O2115)*(1/General!$B$20)*((D2115/100)*E2115-(G2115/100))*1000/B2115</f>
        <v>1.7216684468978034</v>
      </c>
      <c r="J2115" s="5">
        <f t="shared" si="33"/>
        <v>4.1940849402557009E-4</v>
      </c>
      <c r="K2115" s="5">
        <f>MAX(Online_RAW!$L$2-Online_RAW!L2115,0)</f>
        <v>0</v>
      </c>
      <c r="L2115" s="5">
        <f>0.0039*(Online_RAW!M2115)</f>
        <v>190.1172</v>
      </c>
      <c r="M2115" s="10">
        <f>Online_RAW!$N$2-Online_RAW!N2115</f>
        <v>955.64296503495962</v>
      </c>
      <c r="N2115" s="5">
        <f>Online_RAW!C2115*60</f>
        <v>5.2200000000000003E-2</v>
      </c>
      <c r="O2115" s="5">
        <f>MAX(0, Online_RAW!D2115*60)</f>
        <v>180.2978181818184</v>
      </c>
      <c r="P2115" s="5">
        <f>_xlfn.IFNA(VLOOKUP(A2115,Sampling!$D$7:$E$14,2,FALSE),0)</f>
        <v>0</v>
      </c>
      <c r="Q2115">
        <f>_xlfn.IFNA(VLOOKUP(A2115,Refill!$D$6:$G$8,2,FALSE),0)</f>
        <v>0</v>
      </c>
    </row>
    <row r="2116" spans="1:17" x14ac:dyDescent="0.25">
      <c r="A2116" s="5">
        <f>ROUND((Online_RAW!B2116-General!$B$10)*24,3)</f>
        <v>35.232999999999997</v>
      </c>
      <c r="B2116" s="5">
        <f>General!$B$12+Online_ANA!K2116/1000+Online_ANA!L2116/1000+Online_ANA!M2116/1000/General!$B$22-SUM($P$2:P2116)/1000/General!$B$24+SUM($Q$2:Q2116)/1000/General!$B$24</f>
        <v>1.9534340569962108</v>
      </c>
      <c r="C2116" s="5">
        <f>Online_RAW!K2116</f>
        <v>85.468888888888898</v>
      </c>
      <c r="D2116" s="5">
        <f>Online_RAW!J2116</f>
        <v>9.3933333333333309</v>
      </c>
      <c r="E2116" s="5">
        <f>(1-F2116/100-G2116/100)/(1-C2116/100-D2116/100-General!$B$17/100)</f>
        <v>2.9668960489398618E-3</v>
      </c>
      <c r="F2116" s="5">
        <f>N2116*General!$B$14/(N2116+O2116)+O2116*100/(N2116+O2116)</f>
        <v>99.98603344669408</v>
      </c>
      <c r="G2116" s="5">
        <f>N2116*General!$B$15/(N2116+O2116)</f>
        <v>7.0538148009658848E-6</v>
      </c>
      <c r="H2116" s="5">
        <f>(N2116+O2116)*(1/General!$B$20)*((F2116/100)-E2116*(C2116/100))*1000/B2116</f>
        <v>4096.4651516041895</v>
      </c>
      <c r="I2116" s="5">
        <f>(N2116+O2116)*(1/General!$B$20)*((D2116/100)*E2116-(G2116/100))*1000/B2116</f>
        <v>1.1444185216815794</v>
      </c>
      <c r="J2116" s="5">
        <f t="shared" si="33"/>
        <v>2.7936732751978162E-4</v>
      </c>
      <c r="K2116" s="5">
        <f>MAX(Online_RAW!$L$2-Online_RAW!L2116,0)</f>
        <v>0</v>
      </c>
      <c r="L2116" s="5">
        <f>0.0039*(Online_RAW!M2116)</f>
        <v>190.1172</v>
      </c>
      <c r="M2116" s="10">
        <f>Online_RAW!$N$2-Online_RAW!N2116</f>
        <v>957.36537412586995</v>
      </c>
      <c r="N2116" s="5">
        <f>Online_RAW!C2116*60</f>
        <v>3.1714285714285743E-2</v>
      </c>
      <c r="O2116" s="5">
        <f>MAX(0, Online_RAW!D2116*60)</f>
        <v>179.8101818181816</v>
      </c>
      <c r="P2116" s="5">
        <f>_xlfn.IFNA(VLOOKUP(A2116,Sampling!$D$7:$E$14,2,FALSE),0)</f>
        <v>0</v>
      </c>
      <c r="Q2116">
        <f>_xlfn.IFNA(VLOOKUP(A2116,Refill!$D$6:$G$8,2,FALSE),0)</f>
        <v>0</v>
      </c>
    </row>
    <row r="2117" spans="1:17" x14ac:dyDescent="0.25">
      <c r="A2117" s="5">
        <f>ROUND((Online_RAW!B2117-General!$B$10)*24,3)</f>
        <v>35.25</v>
      </c>
      <c r="B2117" s="5">
        <f>General!$B$12+Online_ANA!K2117/1000+Online_ANA!L2117/1000+Online_ANA!M2117/1000/General!$B$22-SUM($P$2:P2117)/1000/General!$B$24+SUM($Q$2:Q2117)/1000/General!$B$24</f>
        <v>1.9551914668585961</v>
      </c>
      <c r="C2117" s="5">
        <f>Online_RAW!K2117</f>
        <v>85.501249999999999</v>
      </c>
      <c r="D2117" s="5">
        <f>Online_RAW!J2117</f>
        <v>9.5262499999999992</v>
      </c>
      <c r="E2117" s="5">
        <f>(1-F2117/100-G2117/100)/(1-C2117/100-D2117/100-General!$B$17/100)</f>
        <v>-1.1070523448340713E-4</v>
      </c>
      <c r="F2117" s="5">
        <f>N2117*General!$B$14/(N2117+O2117)+O2117*100/(N2117+O2117)</f>
        <v>100.00050283443187</v>
      </c>
      <c r="G2117" s="5">
        <f>N2117*General!$B$15/(N2117+O2117)</f>
        <v>-2.5395678377008398E-7</v>
      </c>
      <c r="H2117" s="5">
        <f>(N2117+O2117)*(1/General!$B$20)*((F2117/100)-E2117*(C2117/100))*1000/B2117</f>
        <v>4107.96513226978</v>
      </c>
      <c r="I2117" s="5">
        <f>(N2117+O2117)*(1/General!$B$20)*((D2117/100)*E2117-(G2117/100))*1000/B2117</f>
        <v>-4.3308086558730356E-2</v>
      </c>
      <c r="J2117" s="5">
        <f t="shared" si="33"/>
        <v>-1.0542466930531437E-5</v>
      </c>
      <c r="K2117" s="5">
        <f>MAX(Online_RAW!$L$2-Online_RAW!L2117,0)</f>
        <v>0</v>
      </c>
      <c r="L2117" s="5">
        <f>0.0039*(Online_RAW!M2117)</f>
        <v>190.172775</v>
      </c>
      <c r="M2117" s="10">
        <f>Online_RAW!$N$2-Online_RAW!N2117</f>
        <v>959.22037412586997</v>
      </c>
      <c r="N2117" s="5">
        <f>Online_RAW!C2117*60</f>
        <v>-1.142857142857146E-3</v>
      </c>
      <c r="O2117" s="5">
        <f>MAX(0, Online_RAW!D2117*60)</f>
        <v>180.00927272727301</v>
      </c>
      <c r="P2117" s="5">
        <f>_xlfn.IFNA(VLOOKUP(A2117,Sampling!$D$7:$E$14,2,FALSE),0)</f>
        <v>0</v>
      </c>
      <c r="Q2117">
        <f>_xlfn.IFNA(VLOOKUP(A2117,Refill!$D$6:$G$8,2,FALSE),0)</f>
        <v>0</v>
      </c>
    </row>
    <row r="2118" spans="1:17" x14ac:dyDescent="0.25">
      <c r="A2118" s="5">
        <f>ROUND((Online_RAW!B2118-General!$B$10)*24,3)</f>
        <v>35.267000000000003</v>
      </c>
      <c r="B2118" s="5">
        <f>General!$B$12+Online_ANA!K2118/1000+Online_ANA!L2118/1000+Online_ANA!M2118/1000/General!$B$22-SUM($P$2:P2118)/1000/General!$B$24+SUM($Q$2:Q2118)/1000/General!$B$24</f>
        <v>1.9573391508556786</v>
      </c>
      <c r="C2118" s="5">
        <f>Online_RAW!K2118</f>
        <v>85.621428571428595</v>
      </c>
      <c r="D2118" s="5">
        <f>Online_RAW!J2118</f>
        <v>9.5</v>
      </c>
      <c r="E2118" s="5">
        <f>(1-F2118/100-G2118/100)/(1-C2118/100-D2118/100-General!$B$17/100)</f>
        <v>1.0787031506597575E-3</v>
      </c>
      <c r="F2118" s="5">
        <f>N2118*General!$B$14/(N2118+O2118)+O2118*100/(N2118+O2118)</f>
        <v>99.995201792847908</v>
      </c>
      <c r="G2118" s="5">
        <f>N2118*General!$B$15/(N2118+O2118)</f>
        <v>2.4233369455102199E-6</v>
      </c>
      <c r="H2118" s="5">
        <f>(N2118+O2118)*(1/General!$B$20)*((F2118/100)-E2118*(C2118/100))*1000/B2118</f>
        <v>4100.4086389919839</v>
      </c>
      <c r="I2118" s="5">
        <f>(N2118+O2118)*(1/General!$B$20)*((D2118/100)*E2118-(G2118/100))*1000/B2118</f>
        <v>0.42050594295616589</v>
      </c>
      <c r="J2118" s="5">
        <f t="shared" si="33"/>
        <v>1.025522039333963E-4</v>
      </c>
      <c r="K2118" s="5">
        <f>MAX(Online_RAW!$L$2-Online_RAW!L2118,0)</f>
        <v>0</v>
      </c>
      <c r="L2118" s="5">
        <f>0.0039*(Online_RAW!M2118)</f>
        <v>190.66466249999999</v>
      </c>
      <c r="M2118" s="10">
        <f>Online_RAW!$N$2-Online_RAW!N2118</f>
        <v>961.02519230768985</v>
      </c>
      <c r="N2118" s="5">
        <f>Online_RAW!C2118*60</f>
        <v>1.090909090909092E-2</v>
      </c>
      <c r="O2118" s="5">
        <f>MAX(0, Online_RAW!D2118*60)</f>
        <v>180.05634782608681</v>
      </c>
      <c r="P2118" s="5">
        <f>_xlfn.IFNA(VLOOKUP(A2118,Sampling!$D$7:$E$14,2,FALSE),0)</f>
        <v>0</v>
      </c>
      <c r="Q2118">
        <f>_xlfn.IFNA(VLOOKUP(A2118,Refill!$D$6:$G$8,2,FALSE),0)</f>
        <v>0</v>
      </c>
    </row>
    <row r="2119" spans="1:17" x14ac:dyDescent="0.25">
      <c r="A2119" s="5">
        <f>ROUND((Online_RAW!B2119-General!$B$10)*24,3)</f>
        <v>35.283000000000001</v>
      </c>
      <c r="B2119" s="5">
        <f>General!$B$12+Online_ANA!K2119/1000+Online_ANA!L2119/1000+Online_ANA!M2119/1000/General!$B$22-SUM($P$2:P2119)/1000/General!$B$24+SUM($Q$2:Q2119)/1000/General!$B$24</f>
        <v>1.959386574510807</v>
      </c>
      <c r="C2119" s="5">
        <f>Online_RAW!K2119</f>
        <v>85.915833333333296</v>
      </c>
      <c r="D2119" s="5">
        <f>Online_RAW!J2119</f>
        <v>9.3092307692307692</v>
      </c>
      <c r="E2119" s="5">
        <f>(1-F2119/100-G2119/100)/(1-C2119/100-D2119/100-General!$B$17/100)</f>
        <v>7.4570459466990289E-3</v>
      </c>
      <c r="F2119" s="5">
        <f>N2119*General!$B$14/(N2119+O2119)+O2119*100/(N2119+O2119)</f>
        <v>99.96760332808401</v>
      </c>
      <c r="G2119" s="5">
        <f>N2119*General!$B$15/(N2119+O2119)</f>
        <v>1.6361955513122853E-5</v>
      </c>
      <c r="H2119" s="5">
        <f>(N2119+O2119)*(1/General!$B$20)*((F2119/100)-E2119*(C2119/100))*1000/B2119</f>
        <v>4075.7162459643578</v>
      </c>
      <c r="I2119" s="5">
        <f>(N2119+O2119)*(1/General!$B$20)*((D2119/100)*E2119-(G2119/100))*1000/B2119</f>
        <v>2.8478374119978667</v>
      </c>
      <c r="J2119" s="5">
        <f t="shared" si="33"/>
        <v>6.987329932052319E-4</v>
      </c>
      <c r="K2119" s="5">
        <f>MAX(Online_RAW!$L$2-Online_RAW!L2119,0)</f>
        <v>0</v>
      </c>
      <c r="L2119" s="5">
        <f>0.0039*(Online_RAW!M2119)</f>
        <v>191.09870000000012</v>
      </c>
      <c r="M2119" s="10">
        <f>Online_RAW!$N$2-Online_RAW!N2119</f>
        <v>962.78378321677974</v>
      </c>
      <c r="N2119" s="5">
        <f>Online_RAW!C2119*60</f>
        <v>7.3714285714285802E-2</v>
      </c>
      <c r="O2119" s="5">
        <f>MAX(0, Online_RAW!D2119*60)</f>
        <v>180.13527272727302</v>
      </c>
      <c r="P2119" s="5">
        <f>_xlfn.IFNA(VLOOKUP(A2119,Sampling!$D$7:$E$14,2,FALSE),0)</f>
        <v>0</v>
      </c>
      <c r="Q2119">
        <f>_xlfn.IFNA(VLOOKUP(A2119,Refill!$D$6:$G$8,2,FALSE),0)</f>
        <v>0</v>
      </c>
    </row>
    <row r="2120" spans="1:17" x14ac:dyDescent="0.25">
      <c r="A2120" s="5">
        <f>ROUND((Online_RAW!B2120-General!$B$10)*24,3)</f>
        <v>35.299999999999997</v>
      </c>
      <c r="B2120" s="5">
        <f>General!$B$12+Online_ANA!K2120/1000+Online_ANA!L2120/1000+Online_ANA!M2120/1000/General!$B$22-SUM($P$2:P2120)/1000/General!$B$24+SUM($Q$2:Q2120)/1000/General!$B$24</f>
        <v>1.9611778995483393</v>
      </c>
      <c r="C2120" s="5">
        <f>Online_RAW!K2120</f>
        <v>86.142499999999998</v>
      </c>
      <c r="D2120" s="5">
        <f>Online_RAW!J2120</f>
        <v>9.0733333333333306</v>
      </c>
      <c r="E2120" s="5">
        <f>(1-F2120/100-G2120/100)/(1-C2120/100-D2120/100-General!$B$17/100)</f>
        <v>2.0899575171926224E-3</v>
      </c>
      <c r="F2120" s="5">
        <f>N2120*General!$B$14/(N2120+O2120)+O2120*100/(N2120+O2120)</f>
        <v>99.990901008002083</v>
      </c>
      <c r="G2120" s="5">
        <f>N2120*General!$B$15/(N2120+O2120)</f>
        <v>4.5954505040010388E-6</v>
      </c>
      <c r="H2120" s="5">
        <f>(N2120+O2120)*(1/General!$B$20)*((F2120/100)-E2120*(C2120/100))*1000/B2120</f>
        <v>4091.1340818422887</v>
      </c>
      <c r="I2120" s="5">
        <f>(N2120+O2120)*(1/General!$B$20)*((D2120/100)*E2120-(G2120/100))*1000/B2120</f>
        <v>0.77707860317375765</v>
      </c>
      <c r="J2120" s="5">
        <f t="shared" si="33"/>
        <v>1.8994210104789072E-4</v>
      </c>
      <c r="K2120" s="5">
        <f>MAX(Online_RAW!$L$2-Online_RAW!L2120,0)</f>
        <v>0</v>
      </c>
      <c r="L2120" s="5">
        <f>0.0039*(Online_RAW!M2120)</f>
        <v>191.36597999999998</v>
      </c>
      <c r="M2120" s="10">
        <f>Online_RAW!$N$2-Online_RAW!N2120</f>
        <v>964.44499230768997</v>
      </c>
      <c r="N2120" s="5">
        <f>Online_RAW!C2120*60</f>
        <v>2.07E-2</v>
      </c>
      <c r="O2120" s="5">
        <f>MAX(0, Online_RAW!D2120*60)</f>
        <v>180.1575</v>
      </c>
      <c r="P2120" s="5">
        <f>_xlfn.IFNA(VLOOKUP(A2120,Sampling!$D$7:$E$14,2,FALSE),0)</f>
        <v>0</v>
      </c>
      <c r="Q2120">
        <f>_xlfn.IFNA(VLOOKUP(A2120,Refill!$D$6:$G$8,2,FALSE),0)</f>
        <v>0</v>
      </c>
    </row>
    <row r="2121" spans="1:17" x14ac:dyDescent="0.25">
      <c r="A2121" s="5">
        <f>ROUND((Online_RAW!B2121-General!$B$10)*24,3)</f>
        <v>35.317</v>
      </c>
      <c r="B2121" s="5">
        <f>General!$B$12+Online_ANA!K2121/1000+Online_ANA!L2121/1000+Online_ANA!M2121/1000/General!$B$22-SUM($P$2:P2121)/1000/General!$B$24+SUM($Q$2:Q2121)/1000/General!$B$24</f>
        <v>1.9617395776523117</v>
      </c>
      <c r="C2121" s="5">
        <f>Online_RAW!K2121</f>
        <v>86.37</v>
      </c>
      <c r="D2121" s="5">
        <f>Online_RAW!J2121</f>
        <v>8.8375000000000004</v>
      </c>
      <c r="E2121" s="5">
        <f>(1-F2121/100-G2121/100)/(1-C2121/100-D2121/100-General!$B$17/100)</f>
        <v>7.7063024460123706E-4</v>
      </c>
      <c r="F2121" s="5">
        <f>N2121*General!$B$14/(N2121+O2121)+O2121*100/(N2121+O2121)</f>
        <v>99.996638502605705</v>
      </c>
      <c r="G2121" s="5">
        <f>N2121*General!$B$15/(N2121+O2121)</f>
        <v>1.6977259567140505E-6</v>
      </c>
      <c r="H2121" s="5">
        <f>(N2121+O2121)*(1/General!$B$20)*((F2121/100)-E2121*(C2121/100))*1000/B2121</f>
        <v>4088.9755477760827</v>
      </c>
      <c r="I2121" s="5">
        <f>(N2121+O2121)*(1/General!$B$20)*((D2121/100)*E2121-(G2121/100))*1000/B2121</f>
        <v>0.2786028038195692</v>
      </c>
      <c r="J2121" s="5">
        <f t="shared" si="33"/>
        <v>6.8135111243474187E-5</v>
      </c>
      <c r="K2121" s="5">
        <f>MAX(Online_RAW!$L$2-Online_RAW!L2121,0)</f>
        <v>0</v>
      </c>
      <c r="L2121" s="5">
        <f>0.0039*(Online_RAW!M2121)</f>
        <v>191.5446</v>
      </c>
      <c r="M2121" s="10">
        <f>Online_RAW!$N$2-Online_RAW!N2121</f>
        <v>964.8625256410196</v>
      </c>
      <c r="N2121" s="5">
        <f>Online_RAW!C2121*60</f>
        <v>7.6363636363636208E-3</v>
      </c>
      <c r="O2121" s="5">
        <f>MAX(0, Online_RAW!D2121*60)</f>
        <v>179.91218181818158</v>
      </c>
      <c r="P2121" s="5">
        <f>_xlfn.IFNA(VLOOKUP(A2121,Sampling!$D$7:$E$14,2,FALSE),0)</f>
        <v>0</v>
      </c>
      <c r="Q2121">
        <f>_xlfn.IFNA(VLOOKUP(A2121,Refill!$D$6:$G$8,2,FALSE),0)</f>
        <v>0</v>
      </c>
    </row>
    <row r="2122" spans="1:17" x14ac:dyDescent="0.25">
      <c r="A2122" s="5">
        <f>ROUND((Online_RAW!B2122-General!$B$10)*24,3)</f>
        <v>35.332999999999998</v>
      </c>
      <c r="B2122" s="5">
        <f>General!$B$12+Online_ANA!K2122/1000+Online_ANA!L2122/1000+Online_ANA!M2122/1000/General!$B$22-SUM($P$2:P2122)/1000/General!$B$24+SUM($Q$2:Q2122)/1000/General!$B$24</f>
        <v>1.9617060149611831</v>
      </c>
      <c r="C2122" s="5">
        <f>Online_RAW!K2122</f>
        <v>86.706666666666706</v>
      </c>
      <c r="D2122" s="5">
        <f>Online_RAW!J2122</f>
        <v>8.3291666666666693</v>
      </c>
      <c r="E2122" s="5">
        <f>(1-F2122/100-G2122/100)/(1-C2122/100-D2122/100-General!$B$17/100)</f>
        <v>4.6917812485112753</v>
      </c>
      <c r="F2122" s="5">
        <f>N2122*General!$B$14/(N2122+O2122)+O2122*100/(N2122+O2122)</f>
        <v>78.728570428206282</v>
      </c>
      <c r="G2122" s="5">
        <f>N2122*General!$B$15/(N2122+O2122)</f>
        <v>1.074314624838067E-2</v>
      </c>
      <c r="H2122" s="5">
        <f>(N2122+O2122)*(1/General!$B$20)*((F2122/100)-E2122*(C2122/100))*1000/B2122</f>
        <v>-13342.423417212469</v>
      </c>
      <c r="I2122" s="5">
        <f>(N2122+O2122)*(1/General!$B$20)*((D2122/100)*E2122-(G2122/100))*1000/B2122</f>
        <v>1588.8199076911312</v>
      </c>
      <c r="J2122" s="5">
        <f t="shared" si="33"/>
        <v>-0.11908030932682477</v>
      </c>
      <c r="K2122" s="5">
        <f>MAX(Online_RAW!$L$2-Online_RAW!L2122,0)</f>
        <v>0</v>
      </c>
      <c r="L2122" s="5">
        <f>0.0039*(Online_RAW!M2122)</f>
        <v>191.5446</v>
      </c>
      <c r="M2122" s="10">
        <f>Online_RAW!$N$2-Online_RAW!N2122</f>
        <v>964.82594230768973</v>
      </c>
      <c r="N2122" s="5">
        <f>Online_RAW!C2122*60</f>
        <v>48.026347826086976</v>
      </c>
      <c r="O2122" s="5">
        <f>MAX(0, Online_RAW!D2122*60)</f>
        <v>130.79034782608682</v>
      </c>
      <c r="P2122" s="5">
        <f>_xlfn.IFNA(VLOOKUP(A2122,Sampling!$D$7:$E$14,2,FALSE),0)</f>
        <v>0</v>
      </c>
      <c r="Q2122">
        <f>_xlfn.IFNA(VLOOKUP(A2122,Refill!$D$6:$G$8,2,FALSE),0)</f>
        <v>0</v>
      </c>
    </row>
    <row r="2123" spans="1:17" x14ac:dyDescent="0.25">
      <c r="A2123" s="5">
        <f>ROUND((Online_RAW!B2123-General!$B$10)*24,3)</f>
        <v>35.35</v>
      </c>
      <c r="B2123" s="5">
        <f>General!$B$12+Online_ANA!K2123/1000+Online_ANA!L2123/1000+Online_ANA!M2123/1000/General!$B$22-SUM($P$2:P2123)/1000/General!$B$24+SUM($Q$2:Q2123)/1000/General!$B$24</f>
        <v>1.9617144094565961</v>
      </c>
      <c r="C2123" s="5">
        <f>Online_RAW!K2123</f>
        <v>78.694999999999993</v>
      </c>
      <c r="D2123" s="5">
        <f>Online_RAW!J2123</f>
        <v>6.87307692307692</v>
      </c>
      <c r="E2123" s="5">
        <f>(1-F2123/100-G2123/100)/(1-C2123/100-D2123/100-General!$B$17/100)</f>
        <v>4.9239686570450409</v>
      </c>
      <c r="F2123" s="5">
        <f>N2123*General!$B$14/(N2123+O2123)+O2123*100/(N2123+O2123)</f>
        <v>31.033394850804875</v>
      </c>
      <c r="G2123" s="5">
        <f>N2123*General!$B$15/(N2123+O2123)</f>
        <v>3.4831618762219754E-2</v>
      </c>
      <c r="H2123" s="5">
        <f>(N2123+O2123)*(1/General!$B$20)*((F2123/100)-E2123*(C2123/100))*1000/B2123</f>
        <v>-14519.948030436715</v>
      </c>
      <c r="I2123" s="5">
        <f>(N2123+O2123)*(1/General!$B$20)*((D2123/100)*E2123-(G2123/100))*1000/B2123</f>
        <v>1377.1320266846506</v>
      </c>
      <c r="J2123" s="5">
        <f t="shared" si="33"/>
        <v>-9.4844142954086774E-2</v>
      </c>
      <c r="K2123" s="5">
        <f>MAX(Online_RAW!$L$2-Online_RAW!L2123,0)</f>
        <v>0</v>
      </c>
      <c r="L2123" s="5">
        <f>0.0039*(Online_RAW!M2123)</f>
        <v>191.5446</v>
      </c>
      <c r="M2123" s="10">
        <f>Online_RAW!$N$2-Online_RAW!N2123</f>
        <v>964.83509230769005</v>
      </c>
      <c r="N2123" s="5">
        <f>Online_RAW!C2123*60</f>
        <v>155.964272727273</v>
      </c>
      <c r="O2123" s="5">
        <f>MAX(0, Online_RAW!D2123*60)</f>
        <v>23.142272727272701</v>
      </c>
      <c r="P2123" s="5">
        <f>_xlfn.IFNA(VLOOKUP(A2123,Sampling!$D$7:$E$14,2,FALSE),0)</f>
        <v>0</v>
      </c>
      <c r="Q2123">
        <f>_xlfn.IFNA(VLOOKUP(A2123,Refill!$D$6:$G$8,2,FALSE),0)</f>
        <v>0</v>
      </c>
    </row>
    <row r="2124" spans="1:17" x14ac:dyDescent="0.25">
      <c r="A2124" s="5">
        <f>ROUND((Online_RAW!B2124-General!$B$10)*24,3)</f>
        <v>35.366999999999997</v>
      </c>
      <c r="B2124" s="5">
        <f>General!$B$12+Online_ANA!K2124/1000+Online_ANA!L2124/1000+Online_ANA!M2124/1000/General!$B$22-SUM($P$2:P2124)/1000/General!$B$24+SUM($Q$2:Q2124)/1000/General!$B$24</f>
        <v>1.9268006250529264</v>
      </c>
      <c r="C2124" s="5">
        <f>Online_RAW!K2124</f>
        <v>47.608333333333299</v>
      </c>
      <c r="D2124" s="5">
        <f>Online_RAW!J2124</f>
        <v>5.2823076923076897</v>
      </c>
      <c r="E2124" s="5">
        <f>(1-F2124/100-G2124/100)/(1-C2124/100-D2124/100-General!$B$17/100)</f>
        <v>1.6366541741096583</v>
      </c>
      <c r="F2124" s="5">
        <f>N2124*General!$B$14/(N2124+O2124)+O2124*100/(N2124+O2124)</f>
        <v>23.567836563729191</v>
      </c>
      <c r="G2124" s="5">
        <f>N2124*General!$B$15/(N2124+O2124)</f>
        <v>3.8602102745591317E-2</v>
      </c>
      <c r="H2124" s="5">
        <f>(N2124+O2124)*(1/General!$B$20)*((F2124/100)-E2124*(C2124/100))*1000/B2124</f>
        <v>-2261.1165407943249</v>
      </c>
      <c r="I2124" s="5">
        <f>(N2124+O2124)*(1/General!$B$20)*((D2124/100)*E2124-(G2124/100))*1000/B2124</f>
        <v>358.06031317747988</v>
      </c>
      <c r="J2124" s="5">
        <f t="shared" si="33"/>
        <v>-0.15835553219724541</v>
      </c>
      <c r="K2124" s="5">
        <f>MAX(Online_RAW!$L$2-Online_RAW!L2124,0)</f>
        <v>0</v>
      </c>
      <c r="L2124" s="5">
        <f>0.0039*(Online_RAW!M2124)</f>
        <v>191.5446</v>
      </c>
      <c r="M2124" s="10">
        <f>Online_RAW!$N$2-Online_RAW!N2124</f>
        <v>964.92906730768982</v>
      </c>
      <c r="N2124" s="5">
        <f>Online_RAW!C2124*60</f>
        <v>173.39085714285719</v>
      </c>
      <c r="O2124" s="5">
        <f>MAX(0, Online_RAW!D2124*60)</f>
        <v>6.2790000000000008</v>
      </c>
      <c r="P2124" s="5">
        <f>_xlfn.IFNA(VLOOKUP(A2124,Sampling!$D$7:$E$14,2,FALSE),0)</f>
        <v>35</v>
      </c>
      <c r="Q2124">
        <f>_xlfn.IFNA(VLOOKUP(A2124,Refill!$D$6:$G$8,2,FALSE),0)</f>
        <v>0</v>
      </c>
    </row>
  </sheetData>
  <autoFilter ref="A1:Q2124" xr:uid="{00000000-0001-0000-0200-000000000000}"/>
  <phoneticPr fontId="50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179"/>
  <sheetViews>
    <sheetView topLeftCell="E1" zoomScale="90" zoomScaleNormal="90" workbookViewId="0">
      <selection activeCell="X37" sqref="X37"/>
    </sheetView>
  </sheetViews>
  <sheetFormatPr defaultColWidth="11.44140625" defaultRowHeight="13.2" x14ac:dyDescent="0.25"/>
  <cols>
    <col min="1" max="1" width="18.44140625" style="145" bestFit="1" customWidth="1"/>
    <col min="2" max="2" width="18.109375" style="141" bestFit="1" customWidth="1"/>
    <col min="3" max="6" width="18.109375" style="141" customWidth="1"/>
    <col min="7" max="7" width="22.44140625" style="141" bestFit="1" customWidth="1"/>
    <col min="8" max="8" width="8.88671875" customWidth="1"/>
    <col min="10" max="10" width="18.33203125" bestFit="1" customWidth="1"/>
  </cols>
  <sheetData>
    <row r="1" spans="1:13" ht="14.4" x14ac:dyDescent="0.3">
      <c r="A1" s="145" t="s">
        <v>62</v>
      </c>
      <c r="B1" s="115" t="s">
        <v>65</v>
      </c>
      <c r="C1" s="115" t="s">
        <v>70</v>
      </c>
      <c r="D1" s="115" t="s">
        <v>56</v>
      </c>
      <c r="E1" t="s">
        <v>196</v>
      </c>
      <c r="F1" t="s">
        <v>50</v>
      </c>
      <c r="G1" t="s">
        <v>51</v>
      </c>
      <c r="I1" s="116" t="s">
        <v>76</v>
      </c>
      <c r="J1" s="116" t="s">
        <v>77</v>
      </c>
      <c r="K1" s="116" t="s">
        <v>78</v>
      </c>
      <c r="L1" s="116" t="s">
        <v>174</v>
      </c>
    </row>
    <row r="2" spans="1:13" ht="14.4" x14ac:dyDescent="0.3">
      <c r="A2" s="156">
        <v>0</v>
      </c>
      <c r="B2" s="141">
        <v>0.04</v>
      </c>
      <c r="C2" s="141">
        <v>3.707175620325616E-3</v>
      </c>
      <c r="D2" s="141">
        <v>0</v>
      </c>
      <c r="F2" s="141">
        <v>21</v>
      </c>
      <c r="G2" s="141">
        <v>36.552142857142897</v>
      </c>
      <c r="I2" s="116"/>
      <c r="J2" s="116" t="s">
        <v>26</v>
      </c>
      <c r="K2" s="116" t="s">
        <v>79</v>
      </c>
      <c r="L2" s="116" t="s">
        <v>24</v>
      </c>
    </row>
    <row r="3" spans="1:13" ht="14.4" x14ac:dyDescent="0.3">
      <c r="A3" s="156">
        <v>1.7000000000000001E-2</v>
      </c>
      <c r="B3" s="141">
        <v>0.04</v>
      </c>
      <c r="C3" s="141">
        <v>3.3311097015909989E-3</v>
      </c>
      <c r="D3" s="141">
        <v>0</v>
      </c>
      <c r="F3" s="141">
        <v>21</v>
      </c>
      <c r="G3" s="141">
        <v>36.5427777777778</v>
      </c>
      <c r="I3" s="157" t="s">
        <v>80</v>
      </c>
      <c r="J3" s="117">
        <f>VLOOKUP(I3,Sampling!$A$7:$D$14,4,FALSE)</f>
        <v>0</v>
      </c>
      <c r="K3" s="119">
        <f>VLOOKUP(J3,Biomass!$C$7:$R$36,16,FALSE)</f>
        <v>0.14599999999999999</v>
      </c>
      <c r="L3" s="180">
        <f>VLOOKUP(J3,Protein!$D$7:$E$14,2,FALSE)</f>
        <v>0</v>
      </c>
    </row>
    <row r="4" spans="1:13" ht="14.4" x14ac:dyDescent="0.3">
      <c r="A4" s="156">
        <v>3.3000000000000002E-2</v>
      </c>
      <c r="B4" s="141">
        <v>0.04</v>
      </c>
      <c r="C4" s="141">
        <v>3.2008558100511662E-3</v>
      </c>
      <c r="D4" s="141">
        <v>0</v>
      </c>
      <c r="F4" s="141">
        <v>21</v>
      </c>
      <c r="G4" s="141">
        <v>36.78</v>
      </c>
      <c r="I4" s="157" t="s">
        <v>81</v>
      </c>
      <c r="J4" s="117">
        <f>VLOOKUP(I4,Sampling!$A$7:$D$14,4,FALSE)</f>
        <v>23.367000000000001</v>
      </c>
      <c r="K4" s="119">
        <f>VLOOKUP(J4,Biomass!$C$7:$R$36,16,FALSE)</f>
        <v>30.666666666666693</v>
      </c>
      <c r="L4" s="180">
        <f>VLOOKUP(J4,Protein!$D$7:$E$14,2,FALSE)</f>
        <v>0</v>
      </c>
    </row>
    <row r="5" spans="1:13" ht="14.4" x14ac:dyDescent="0.3">
      <c r="A5" s="156">
        <v>0.05</v>
      </c>
      <c r="B5" s="141">
        <v>0.05</v>
      </c>
      <c r="C5" s="141">
        <v>0.50004347364163138</v>
      </c>
      <c r="D5" s="141">
        <v>0</v>
      </c>
      <c r="F5" s="141">
        <v>21</v>
      </c>
      <c r="G5" s="141">
        <v>37.015000000000001</v>
      </c>
      <c r="I5" s="157" t="s">
        <v>82</v>
      </c>
      <c r="J5" s="117">
        <f>VLOOKUP(I5,Sampling!$A$7:$D$14,4,FALSE)</f>
        <v>25.867000000000001</v>
      </c>
      <c r="K5" s="119">
        <f>VLOOKUP(J5,Biomass!$C$7:$R$36,16,FALSE)</f>
        <v>39.76666666666658</v>
      </c>
      <c r="L5" s="180">
        <f>VLOOKUP(J5,Protein!$D$7:$E$14,2,FALSE)</f>
        <v>3.044743039202106</v>
      </c>
    </row>
    <row r="6" spans="1:13" ht="14.4" x14ac:dyDescent="0.3">
      <c r="A6" s="156">
        <v>6.7000000000000004E-2</v>
      </c>
      <c r="B6" s="141">
        <v>4.4999999999999998E-2</v>
      </c>
      <c r="C6" s="141">
        <v>0.2517197638928757</v>
      </c>
      <c r="D6" s="141">
        <v>0</v>
      </c>
      <c r="F6" s="141">
        <v>21</v>
      </c>
      <c r="G6" s="141">
        <v>37.168888888888901</v>
      </c>
      <c r="I6" s="157" t="s">
        <v>83</v>
      </c>
      <c r="J6" s="117">
        <f>VLOOKUP(I6,Sampling!$A$7:$D$14,4,FALSE)</f>
        <v>27.867000000000001</v>
      </c>
      <c r="K6" s="119">
        <f>VLOOKUP(J6,Biomass!$C$7:$R$36,16,FALSE)</f>
        <v>43.299999999999976</v>
      </c>
      <c r="L6" s="180">
        <f>VLOOKUP(J6,Protein!$D$7:$E$14,2,FALSE)</f>
        <v>5.8983238675716869</v>
      </c>
    </row>
    <row r="7" spans="1:13" ht="14.4" x14ac:dyDescent="0.3">
      <c r="A7" s="156">
        <v>8.3000000000000004E-2</v>
      </c>
      <c r="B7" s="141">
        <v>4.4999999999999998E-2</v>
      </c>
      <c r="C7" s="141">
        <v>0.25159990450777558</v>
      </c>
      <c r="D7" s="141">
        <v>0</v>
      </c>
      <c r="F7" s="141">
        <v>21</v>
      </c>
      <c r="G7" s="141">
        <v>37.25</v>
      </c>
      <c r="I7" s="157" t="s">
        <v>84</v>
      </c>
      <c r="J7" s="117">
        <f>VLOOKUP(I7,Sampling!$A$7:$D$14,4,FALSE)</f>
        <v>29.867000000000001</v>
      </c>
      <c r="K7" s="119">
        <f>VLOOKUP(J7,Biomass!$C$7:$R$36,16,FALSE)</f>
        <v>45.79999999999999</v>
      </c>
      <c r="L7" s="180">
        <f>VLOOKUP(J7,Protein!$D$7:$E$14,2,FALSE)</f>
        <v>7.6991273029505471</v>
      </c>
    </row>
    <row r="8" spans="1:13" ht="14.4" x14ac:dyDescent="0.3">
      <c r="A8" s="156">
        <v>0.1</v>
      </c>
      <c r="B8" s="141">
        <v>0.04</v>
      </c>
      <c r="C8" s="141">
        <v>3.0791814922592128E-3</v>
      </c>
      <c r="D8" s="141">
        <v>0</v>
      </c>
      <c r="F8" s="141">
        <v>21</v>
      </c>
      <c r="G8" s="141">
        <v>37.305</v>
      </c>
      <c r="I8" s="157" t="s">
        <v>85</v>
      </c>
      <c r="J8" s="117">
        <f>VLOOKUP(I8,Sampling!$A$7:$D$14,4,FALSE)</f>
        <v>31.95</v>
      </c>
      <c r="K8" s="119">
        <f>VLOOKUP(J8,Biomass!$C$7:$R$36,16,FALSE)</f>
        <v>48.266666666666609</v>
      </c>
      <c r="L8" s="180">
        <f>VLOOKUP(J8,Protein!$D$7:$E$14,2,FALSE)</f>
        <v>7.5883086300041551</v>
      </c>
    </row>
    <row r="9" spans="1:13" ht="14.4" x14ac:dyDescent="0.3">
      <c r="A9" s="156">
        <v>0.11700000000000001</v>
      </c>
      <c r="B9" s="141">
        <v>0.04</v>
      </c>
      <c r="C9" s="141">
        <v>3.0800559536671092E-3</v>
      </c>
      <c r="D9" s="141">
        <v>0</v>
      </c>
      <c r="F9" s="141">
        <v>21</v>
      </c>
      <c r="G9" s="141">
        <v>37.332999999999998</v>
      </c>
      <c r="I9" s="157" t="s">
        <v>86</v>
      </c>
      <c r="J9" s="117">
        <f>VLOOKUP(I9,Sampling!$A$7:$D$14,4,FALSE)</f>
        <v>33.866999999999997</v>
      </c>
      <c r="K9" s="119">
        <f>VLOOKUP(J9,Biomass!$C$7:$R$36,16,FALSE)</f>
        <v>50.300000000000161</v>
      </c>
      <c r="L9" s="180">
        <f>VLOOKUP(J9,Protein!$D$7:$E$14,2,FALSE)</f>
        <v>6.9788059287990034</v>
      </c>
    </row>
    <row r="10" spans="1:13" ht="14.4" x14ac:dyDescent="0.3">
      <c r="A10" s="156">
        <v>0.13300000000000001</v>
      </c>
      <c r="B10" s="141">
        <v>0.04</v>
      </c>
      <c r="C10" s="141">
        <v>3.07729965130941E-3</v>
      </c>
      <c r="D10" s="141">
        <v>0</v>
      </c>
      <c r="F10" s="141">
        <v>21</v>
      </c>
      <c r="G10" s="141">
        <v>37.3466666666667</v>
      </c>
      <c r="I10" s="157" t="s">
        <v>87</v>
      </c>
      <c r="J10" s="117">
        <f>VLOOKUP(I10,Sampling!$A$7:$D$14,4,FALSE)</f>
        <v>35.366999999999997</v>
      </c>
      <c r="K10" s="119">
        <f>VLOOKUP(J10,Biomass!$C$7:$R$36,16,FALSE)</f>
        <v>49.833333333333321</v>
      </c>
      <c r="L10" s="180">
        <f>VLOOKUP(J10,Protein!$D$7:$E$14,2,FALSE)</f>
        <v>6.4524172323036435</v>
      </c>
    </row>
    <row r="11" spans="1:13" ht="14.4" x14ac:dyDescent="0.3">
      <c r="A11" s="156">
        <v>0.15</v>
      </c>
      <c r="B11" s="141">
        <v>0.04</v>
      </c>
      <c r="C11" s="141">
        <v>3.0795312768223679E-3</v>
      </c>
      <c r="D11" s="141">
        <v>0</v>
      </c>
      <c r="F11" s="141">
        <v>21</v>
      </c>
      <c r="G11" s="141">
        <v>37.344444444444399</v>
      </c>
      <c r="I11" s="158"/>
      <c r="J11" s="159"/>
      <c r="K11" s="160"/>
      <c r="L11" s="161"/>
      <c r="M11" s="162"/>
    </row>
    <row r="12" spans="1:13" ht="14.4" x14ac:dyDescent="0.3">
      <c r="A12" s="156">
        <v>0.16700000000000001</v>
      </c>
      <c r="B12" s="141">
        <v>0.04</v>
      </c>
      <c r="C12" s="141">
        <v>2.9787113105994066E-3</v>
      </c>
      <c r="D12" s="141">
        <v>0</v>
      </c>
      <c r="F12" s="141">
        <v>21</v>
      </c>
      <c r="G12" s="141">
        <v>37.33</v>
      </c>
      <c r="I12" s="158"/>
      <c r="J12" s="159"/>
      <c r="K12" s="160"/>
      <c r="L12" s="161"/>
      <c r="M12" s="162"/>
    </row>
    <row r="13" spans="1:13" ht="14.4" x14ac:dyDescent="0.3">
      <c r="A13" s="156">
        <v>0.183</v>
      </c>
      <c r="B13" s="141">
        <v>0.04</v>
      </c>
      <c r="C13" s="141">
        <v>2.825820590345661E-3</v>
      </c>
      <c r="D13" s="141">
        <v>0</v>
      </c>
      <c r="F13" s="141">
        <v>21</v>
      </c>
      <c r="G13" s="141">
        <v>37.32</v>
      </c>
      <c r="I13" s="158"/>
      <c r="J13" s="159"/>
      <c r="K13" s="160"/>
      <c r="L13" s="161"/>
      <c r="M13" s="162"/>
    </row>
    <row r="14" spans="1:13" ht="14.4" x14ac:dyDescent="0.3">
      <c r="A14" s="156">
        <v>0.2</v>
      </c>
      <c r="B14" s="141">
        <v>0.04</v>
      </c>
      <c r="C14" s="141">
        <v>2.9523968749705126E-3</v>
      </c>
      <c r="D14" s="141">
        <v>0</v>
      </c>
      <c r="F14" s="141">
        <v>21</v>
      </c>
      <c r="G14" s="141">
        <v>37.305999999999997</v>
      </c>
      <c r="I14" s="158"/>
      <c r="J14" s="159"/>
      <c r="K14" s="160"/>
      <c r="L14" s="161"/>
      <c r="M14" s="162"/>
    </row>
    <row r="15" spans="1:13" x14ac:dyDescent="0.25">
      <c r="A15" s="156">
        <v>0.217</v>
      </c>
      <c r="B15" s="141">
        <v>0.04</v>
      </c>
      <c r="C15" s="141">
        <v>3.0791082040649838E-3</v>
      </c>
      <c r="D15" s="141">
        <v>0</v>
      </c>
      <c r="F15" s="141">
        <v>21</v>
      </c>
      <c r="G15" s="141">
        <v>37.28</v>
      </c>
    </row>
    <row r="16" spans="1:13" ht="14.4" x14ac:dyDescent="0.3">
      <c r="A16" s="156">
        <v>0.23300000000000001</v>
      </c>
      <c r="B16" s="141">
        <v>0.04</v>
      </c>
      <c r="C16" s="141">
        <v>4.3644426333655922E-3</v>
      </c>
      <c r="D16" s="141">
        <v>0</v>
      </c>
      <c r="F16" s="141">
        <v>21</v>
      </c>
      <c r="G16" s="141">
        <v>37.270000000000003</v>
      </c>
      <c r="I16" s="74"/>
      <c r="J16" s="75"/>
      <c r="K16" s="76"/>
    </row>
    <row r="17" spans="1:12" ht="14.4" x14ac:dyDescent="0.3">
      <c r="A17" s="156">
        <v>0.25</v>
      </c>
      <c r="B17" s="141">
        <v>0.04</v>
      </c>
      <c r="C17" s="141">
        <v>6.4742873020263141E-3</v>
      </c>
      <c r="D17" s="141">
        <v>0</v>
      </c>
      <c r="F17" s="141">
        <v>21</v>
      </c>
      <c r="G17" s="141">
        <v>37.244999999999997</v>
      </c>
      <c r="I17" s="74"/>
      <c r="J17" s="75"/>
      <c r="K17" s="76"/>
      <c r="L17" s="77"/>
    </row>
    <row r="18" spans="1:12" x14ac:dyDescent="0.25">
      <c r="A18" s="156">
        <v>0.26700000000000002</v>
      </c>
      <c r="B18" s="141">
        <v>0.04</v>
      </c>
      <c r="C18" s="141">
        <v>7.8621716281952938E-3</v>
      </c>
      <c r="D18" s="141">
        <v>0</v>
      </c>
      <c r="F18" s="141">
        <v>21</v>
      </c>
      <c r="G18" s="141">
        <v>37.231428571428602</v>
      </c>
    </row>
    <row r="19" spans="1:12" x14ac:dyDescent="0.25">
      <c r="A19" s="156">
        <v>0.28299999999999997</v>
      </c>
      <c r="B19" s="141">
        <v>0.04</v>
      </c>
      <c r="C19" s="141">
        <v>8.4944177373001417E-3</v>
      </c>
      <c r="D19" s="141">
        <v>0</v>
      </c>
      <c r="F19" s="141">
        <v>21</v>
      </c>
      <c r="G19" s="141">
        <v>37.215000000000003</v>
      </c>
    </row>
    <row r="20" spans="1:12" x14ac:dyDescent="0.25">
      <c r="A20" s="156">
        <v>0.3</v>
      </c>
      <c r="B20" s="141">
        <v>0.04</v>
      </c>
      <c r="C20" s="141">
        <v>8.8832834721664991E-3</v>
      </c>
      <c r="D20" s="141">
        <v>0</v>
      </c>
      <c r="F20" s="141">
        <v>21</v>
      </c>
      <c r="G20" s="141">
        <v>37.196666666666701</v>
      </c>
    </row>
    <row r="21" spans="1:12" x14ac:dyDescent="0.25">
      <c r="A21" s="156">
        <v>0.317</v>
      </c>
      <c r="B21" s="141">
        <v>0.04</v>
      </c>
      <c r="C21" s="141">
        <v>9.1256929916407915E-3</v>
      </c>
      <c r="D21" s="141">
        <v>0</v>
      </c>
      <c r="F21" s="141">
        <v>21</v>
      </c>
      <c r="G21" s="141">
        <v>37.1933333333333</v>
      </c>
    </row>
    <row r="22" spans="1:12" x14ac:dyDescent="0.25">
      <c r="A22" s="156">
        <v>0.33300000000000002</v>
      </c>
      <c r="B22" s="141">
        <v>0.04</v>
      </c>
      <c r="C22" s="141">
        <v>9.1177312717886597E-3</v>
      </c>
      <c r="D22" s="141">
        <v>0</v>
      </c>
      <c r="F22" s="141">
        <v>21</v>
      </c>
      <c r="G22" s="141">
        <v>37.18</v>
      </c>
    </row>
    <row r="23" spans="1:12" x14ac:dyDescent="0.25">
      <c r="A23" s="156">
        <v>0.35</v>
      </c>
      <c r="B23" s="141">
        <v>0.04</v>
      </c>
      <c r="C23" s="141">
        <v>9.1222748994068091E-3</v>
      </c>
      <c r="D23" s="141">
        <v>0</v>
      </c>
      <c r="F23" s="141">
        <v>21</v>
      </c>
      <c r="G23" s="141">
        <v>37.173333333333296</v>
      </c>
    </row>
    <row r="24" spans="1:12" x14ac:dyDescent="0.25">
      <c r="A24" s="156">
        <v>0.36699999999999999</v>
      </c>
      <c r="B24" s="141">
        <v>0.04</v>
      </c>
      <c r="C24" s="141">
        <v>9.1279806526171469E-3</v>
      </c>
      <c r="D24" s="141">
        <v>0</v>
      </c>
      <c r="F24" s="141">
        <v>21</v>
      </c>
      <c r="G24" s="141">
        <v>37.164999999999999</v>
      </c>
    </row>
    <row r="25" spans="1:12" x14ac:dyDescent="0.25">
      <c r="A25" s="156">
        <v>0.38300000000000001</v>
      </c>
      <c r="B25" s="141">
        <v>0.04</v>
      </c>
      <c r="C25" s="141">
        <v>9.281767607727023E-3</v>
      </c>
      <c r="D25" s="141">
        <v>0</v>
      </c>
      <c r="F25" s="141">
        <v>21</v>
      </c>
      <c r="G25" s="141">
        <v>37.164999999999999</v>
      </c>
    </row>
    <row r="26" spans="1:12" x14ac:dyDescent="0.25">
      <c r="A26" s="156">
        <v>0.4</v>
      </c>
      <c r="B26" s="141">
        <v>0.04</v>
      </c>
      <c r="C26" s="141">
        <v>9.2207487760675756E-3</v>
      </c>
      <c r="D26" s="141">
        <v>0</v>
      </c>
      <c r="F26" s="141">
        <v>21</v>
      </c>
      <c r="G26" s="141">
        <v>37.159999999999997</v>
      </c>
    </row>
    <row r="27" spans="1:12" x14ac:dyDescent="0.25">
      <c r="A27" s="156">
        <v>0.41699999999999998</v>
      </c>
      <c r="B27" s="141">
        <v>0.04</v>
      </c>
      <c r="C27" s="141">
        <v>9.2214725138854703E-3</v>
      </c>
      <c r="D27" s="141">
        <v>0</v>
      </c>
      <c r="F27" s="141">
        <v>21</v>
      </c>
      <c r="G27" s="141">
        <v>37.151666666666699</v>
      </c>
    </row>
    <row r="28" spans="1:12" x14ac:dyDescent="0.25">
      <c r="A28" s="156">
        <v>0.433</v>
      </c>
      <c r="B28" s="141">
        <v>0.04</v>
      </c>
      <c r="C28" s="141">
        <v>9.1381865245972645E-3</v>
      </c>
      <c r="D28" s="141">
        <v>0</v>
      </c>
      <c r="F28" s="141">
        <v>21</v>
      </c>
      <c r="G28" s="141">
        <v>37.134</v>
      </c>
    </row>
    <row r="29" spans="1:12" x14ac:dyDescent="0.25">
      <c r="A29" s="156">
        <v>0.45</v>
      </c>
      <c r="B29" s="141">
        <v>0.04</v>
      </c>
      <c r="C29" s="141">
        <v>8.87497402462048E-3</v>
      </c>
      <c r="D29" s="141">
        <v>0</v>
      </c>
      <c r="F29" s="141">
        <v>21</v>
      </c>
      <c r="G29" s="141">
        <v>37.119999999999997</v>
      </c>
    </row>
    <row r="30" spans="1:12" x14ac:dyDescent="0.25">
      <c r="A30" s="156">
        <v>0.46700000000000003</v>
      </c>
      <c r="B30" s="141">
        <v>0.04</v>
      </c>
      <c r="C30" s="141">
        <v>8.8815086387097324E-3</v>
      </c>
      <c r="D30" s="141">
        <v>0</v>
      </c>
      <c r="F30" s="141">
        <v>21</v>
      </c>
      <c r="G30" s="141">
        <v>37.115000000000002</v>
      </c>
    </row>
    <row r="31" spans="1:12" x14ac:dyDescent="0.25">
      <c r="A31" s="156">
        <v>0.48299999999999998</v>
      </c>
      <c r="B31" s="141">
        <v>0.04</v>
      </c>
      <c r="C31" s="141">
        <v>9.1341022200331287E-3</v>
      </c>
      <c r="D31" s="141">
        <v>0</v>
      </c>
      <c r="F31" s="141">
        <v>21</v>
      </c>
      <c r="G31" s="141">
        <v>37.11</v>
      </c>
    </row>
    <row r="32" spans="1:12" x14ac:dyDescent="0.25">
      <c r="A32" s="156">
        <v>0.5</v>
      </c>
      <c r="B32" s="141">
        <v>0.04</v>
      </c>
      <c r="C32" s="141">
        <v>9.1362926850506523E-3</v>
      </c>
      <c r="D32" s="141">
        <v>0</v>
      </c>
      <c r="F32" s="141">
        <v>21</v>
      </c>
      <c r="G32" s="141">
        <v>37.094999999999999</v>
      </c>
    </row>
    <row r="33" spans="1:7" x14ac:dyDescent="0.25">
      <c r="A33" s="156">
        <v>0.51700000000000002</v>
      </c>
      <c r="B33" s="141">
        <v>0.04</v>
      </c>
      <c r="C33" s="141">
        <v>9.1102186838451556E-3</v>
      </c>
      <c r="D33" s="141">
        <v>0</v>
      </c>
      <c r="F33" s="141">
        <v>21</v>
      </c>
      <c r="G33" s="141">
        <v>37.094999999999999</v>
      </c>
    </row>
    <row r="34" spans="1:7" x14ac:dyDescent="0.25">
      <c r="A34" s="156">
        <v>0.53300000000000003</v>
      </c>
      <c r="B34" s="141">
        <v>0.04</v>
      </c>
      <c r="C34" s="141">
        <v>9.1238468610859574E-3</v>
      </c>
      <c r="D34" s="141">
        <v>0</v>
      </c>
      <c r="F34" s="141">
        <v>21</v>
      </c>
      <c r="G34" s="141">
        <v>37.084000000000003</v>
      </c>
    </row>
    <row r="35" spans="1:7" x14ac:dyDescent="0.25">
      <c r="A35" s="156">
        <v>0.55000000000000004</v>
      </c>
      <c r="B35" s="141">
        <v>0.04</v>
      </c>
      <c r="C35" s="141">
        <v>9.1172090883049287E-3</v>
      </c>
      <c r="D35" s="141">
        <v>0</v>
      </c>
      <c r="F35" s="141">
        <v>21</v>
      </c>
      <c r="G35" s="141">
        <v>37.075000000000003</v>
      </c>
    </row>
    <row r="36" spans="1:7" x14ac:dyDescent="0.25">
      <c r="A36" s="156">
        <v>0.56699999999999995</v>
      </c>
      <c r="B36" s="141">
        <v>0.04</v>
      </c>
      <c r="C36" s="141">
        <v>8.8742277878263096E-3</v>
      </c>
      <c r="D36" s="141">
        <v>0</v>
      </c>
      <c r="F36" s="141">
        <v>21</v>
      </c>
      <c r="G36" s="141">
        <v>37.073999999999998</v>
      </c>
    </row>
    <row r="37" spans="1:7" x14ac:dyDescent="0.25">
      <c r="A37" s="156">
        <v>0.58299999999999996</v>
      </c>
      <c r="B37" s="141">
        <v>0.04</v>
      </c>
      <c r="C37" s="141">
        <v>8.8794514453857717E-3</v>
      </c>
      <c r="D37" s="141">
        <v>0</v>
      </c>
      <c r="F37" s="141">
        <v>21</v>
      </c>
      <c r="G37" s="141">
        <v>37.064999999999998</v>
      </c>
    </row>
    <row r="38" spans="1:7" x14ac:dyDescent="0.25">
      <c r="A38" s="156">
        <v>0.6</v>
      </c>
      <c r="B38" s="141">
        <v>0.04</v>
      </c>
      <c r="C38" s="141">
        <v>8.8680904067187944E-3</v>
      </c>
      <c r="D38" s="141">
        <v>0</v>
      </c>
      <c r="F38" s="141">
        <v>21</v>
      </c>
      <c r="G38" s="141">
        <v>37.064444444444398</v>
      </c>
    </row>
    <row r="39" spans="1:7" x14ac:dyDescent="0.25">
      <c r="A39" s="156">
        <v>0.61699999999999999</v>
      </c>
      <c r="B39" s="141">
        <v>0.04</v>
      </c>
      <c r="C39" s="141">
        <v>8.8800622646919777E-3</v>
      </c>
      <c r="D39" s="141">
        <v>0</v>
      </c>
      <c r="F39" s="141">
        <v>21</v>
      </c>
      <c r="G39" s="141">
        <v>37.064999999999998</v>
      </c>
    </row>
    <row r="40" spans="1:7" x14ac:dyDescent="0.25">
      <c r="A40" s="156">
        <v>0.63300000000000001</v>
      </c>
      <c r="B40" s="141">
        <v>0.04</v>
      </c>
      <c r="C40" s="141">
        <v>8.8847528959696692E-3</v>
      </c>
      <c r="D40" s="141">
        <v>0</v>
      </c>
      <c r="F40" s="141">
        <v>21</v>
      </c>
      <c r="G40" s="141">
        <v>37.055</v>
      </c>
    </row>
    <row r="41" spans="1:7" x14ac:dyDescent="0.25">
      <c r="A41" s="156">
        <v>0.65</v>
      </c>
      <c r="B41" s="141">
        <v>0.04</v>
      </c>
      <c r="C41" s="141">
        <v>8.870032726929088E-3</v>
      </c>
      <c r="D41" s="141">
        <v>0</v>
      </c>
      <c r="F41" s="141">
        <v>21</v>
      </c>
      <c r="G41" s="141">
        <v>37.053333333333299</v>
      </c>
    </row>
    <row r="42" spans="1:7" x14ac:dyDescent="0.25">
      <c r="A42" s="156">
        <v>0.66700000000000004</v>
      </c>
      <c r="B42" s="141">
        <v>0.04</v>
      </c>
      <c r="C42" s="141">
        <v>8.8709134208035077E-3</v>
      </c>
      <c r="D42" s="141">
        <v>0</v>
      </c>
      <c r="F42" s="141">
        <v>21</v>
      </c>
      <c r="G42" s="141">
        <v>37.043333333333301</v>
      </c>
    </row>
    <row r="43" spans="1:7" x14ac:dyDescent="0.25">
      <c r="A43" s="156">
        <v>0.68300000000000005</v>
      </c>
      <c r="B43" s="141">
        <v>0.04</v>
      </c>
      <c r="C43" s="141">
        <v>9.0467634364965292E-3</v>
      </c>
      <c r="D43" s="141">
        <v>0</v>
      </c>
      <c r="F43" s="141">
        <v>21</v>
      </c>
      <c r="G43" s="141">
        <v>37.045000000000002</v>
      </c>
    </row>
    <row r="44" spans="1:7" x14ac:dyDescent="0.25">
      <c r="A44" s="156">
        <v>0.7</v>
      </c>
      <c r="B44" s="141">
        <v>0.04</v>
      </c>
      <c r="C44" s="141">
        <v>8.885302249181954E-3</v>
      </c>
      <c r="D44" s="141">
        <v>0</v>
      </c>
      <c r="F44" s="141">
        <v>21</v>
      </c>
      <c r="G44" s="141">
        <v>37.045000000000002</v>
      </c>
    </row>
    <row r="45" spans="1:7" x14ac:dyDescent="0.25">
      <c r="A45" s="156">
        <v>0.71699999999999997</v>
      </c>
      <c r="B45" s="141">
        <v>0.04</v>
      </c>
      <c r="C45" s="141">
        <v>8.9894937405483426E-3</v>
      </c>
      <c r="D45" s="141">
        <v>0</v>
      </c>
      <c r="F45" s="141">
        <v>21</v>
      </c>
      <c r="G45" s="141">
        <v>37.045000000000002</v>
      </c>
    </row>
    <row r="46" spans="1:7" x14ac:dyDescent="0.25">
      <c r="A46" s="156">
        <v>0.73299999999999998</v>
      </c>
      <c r="B46" s="141">
        <v>4.4999999999999998E-2</v>
      </c>
      <c r="C46" s="141">
        <v>0.25810172262565545</v>
      </c>
      <c r="D46" s="141">
        <v>0</v>
      </c>
      <c r="F46" s="141">
        <v>21</v>
      </c>
      <c r="G46" s="141">
        <v>37.046666666666702</v>
      </c>
    </row>
    <row r="47" spans="1:7" x14ac:dyDescent="0.25">
      <c r="A47" s="156">
        <v>0.75</v>
      </c>
      <c r="B47" s="141">
        <v>0.05</v>
      </c>
      <c r="C47" s="141">
        <v>0.50818788764960265</v>
      </c>
      <c r="D47" s="141">
        <v>0</v>
      </c>
      <c r="F47" s="141">
        <v>21</v>
      </c>
      <c r="G47" s="141">
        <v>37.036666666666697</v>
      </c>
    </row>
    <row r="48" spans="1:7" x14ac:dyDescent="0.25">
      <c r="A48" s="156">
        <v>0.76700000000000002</v>
      </c>
      <c r="B48" s="141">
        <v>0.04</v>
      </c>
      <c r="C48" s="141">
        <v>8.8743084620743207E-3</v>
      </c>
      <c r="D48" s="141">
        <v>0</v>
      </c>
      <c r="F48" s="141">
        <v>21</v>
      </c>
      <c r="G48" s="141">
        <v>37.034999999999997</v>
      </c>
    </row>
    <row r="49" spans="1:7" x14ac:dyDescent="0.25">
      <c r="A49" s="156">
        <v>0.78300000000000003</v>
      </c>
      <c r="B49" s="141">
        <v>0.04</v>
      </c>
      <c r="C49" s="141">
        <v>8.7418538789165584E-3</v>
      </c>
      <c r="D49" s="141">
        <v>0</v>
      </c>
      <c r="F49" s="141">
        <v>21</v>
      </c>
      <c r="G49" s="141">
        <v>37.034285714285701</v>
      </c>
    </row>
    <row r="50" spans="1:7" x14ac:dyDescent="0.25">
      <c r="A50" s="156">
        <v>0.8</v>
      </c>
      <c r="B50" s="141">
        <v>0.04</v>
      </c>
      <c r="C50" s="141">
        <v>8.8819216140272952E-3</v>
      </c>
      <c r="D50" s="141">
        <v>0</v>
      </c>
      <c r="F50" s="141">
        <v>21</v>
      </c>
      <c r="G50" s="141">
        <v>37.036666666666697</v>
      </c>
    </row>
    <row r="51" spans="1:7" x14ac:dyDescent="0.25">
      <c r="A51" s="156">
        <v>0.81699999999999995</v>
      </c>
      <c r="B51" s="141">
        <v>0.04</v>
      </c>
      <c r="C51" s="141">
        <v>8.6235977540278889E-3</v>
      </c>
      <c r="D51" s="141">
        <v>0</v>
      </c>
      <c r="F51" s="141">
        <v>21</v>
      </c>
      <c r="G51" s="141">
        <v>37.034999999999997</v>
      </c>
    </row>
    <row r="52" spans="1:7" x14ac:dyDescent="0.25">
      <c r="A52" s="156">
        <v>0.83299999999999996</v>
      </c>
      <c r="B52" s="141">
        <v>0.04</v>
      </c>
      <c r="C52" s="141">
        <v>8.3776462079310585E-3</v>
      </c>
      <c r="D52" s="141">
        <v>0</v>
      </c>
      <c r="F52" s="141">
        <v>21</v>
      </c>
      <c r="G52" s="141">
        <v>37.034999999999997</v>
      </c>
    </row>
    <row r="53" spans="1:7" x14ac:dyDescent="0.25">
      <c r="A53" s="156">
        <v>0.85</v>
      </c>
      <c r="B53" s="141">
        <v>0.04</v>
      </c>
      <c r="C53" s="141">
        <v>8.3718478118434136E-3</v>
      </c>
      <c r="D53" s="141">
        <v>0</v>
      </c>
      <c r="F53" s="141">
        <v>21</v>
      </c>
      <c r="G53" s="141">
        <v>37.045000000000002</v>
      </c>
    </row>
    <row r="54" spans="1:7" x14ac:dyDescent="0.25">
      <c r="A54" s="156">
        <v>0.86699999999999999</v>
      </c>
      <c r="B54" s="141">
        <v>0.04</v>
      </c>
      <c r="C54" s="141">
        <v>8.1175508198550982E-3</v>
      </c>
      <c r="D54" s="141">
        <v>0</v>
      </c>
      <c r="F54" s="141">
        <v>21</v>
      </c>
      <c r="G54" s="141">
        <v>37.04</v>
      </c>
    </row>
    <row r="55" spans="1:7" x14ac:dyDescent="0.25">
      <c r="A55" s="156">
        <v>0.88300000000000001</v>
      </c>
      <c r="B55" s="141">
        <v>0.04</v>
      </c>
      <c r="C55" s="141">
        <v>8.1198161646540146E-3</v>
      </c>
      <c r="D55" s="141">
        <v>0</v>
      </c>
      <c r="F55" s="141">
        <v>21</v>
      </c>
      <c r="G55" s="141">
        <v>37.04</v>
      </c>
    </row>
    <row r="56" spans="1:7" x14ac:dyDescent="0.25">
      <c r="A56" s="156">
        <v>0.9</v>
      </c>
      <c r="B56" s="141">
        <v>0.04</v>
      </c>
      <c r="C56" s="141">
        <v>8.1180383213537051E-3</v>
      </c>
      <c r="D56" s="141">
        <v>0</v>
      </c>
      <c r="F56" s="141">
        <v>21</v>
      </c>
      <c r="G56" s="141">
        <v>37.034999999999997</v>
      </c>
    </row>
    <row r="57" spans="1:7" x14ac:dyDescent="0.25">
      <c r="A57" s="156">
        <v>0.91700000000000004</v>
      </c>
      <c r="B57" s="141">
        <v>0.04</v>
      </c>
      <c r="C57" s="141">
        <v>8.1223090101506835E-3</v>
      </c>
      <c r="D57" s="141">
        <v>0</v>
      </c>
      <c r="F57" s="141">
        <v>21</v>
      </c>
      <c r="G57" s="141">
        <v>37.036666666666697</v>
      </c>
    </row>
    <row r="58" spans="1:7" x14ac:dyDescent="0.25">
      <c r="A58" s="156">
        <v>0.93300000000000005</v>
      </c>
      <c r="B58" s="141">
        <v>0.04</v>
      </c>
      <c r="C58" s="141">
        <v>8.1095355925257465E-3</v>
      </c>
      <c r="D58" s="141">
        <v>0</v>
      </c>
      <c r="F58" s="141">
        <v>21</v>
      </c>
      <c r="G58" s="141">
        <v>37.03</v>
      </c>
    </row>
    <row r="59" spans="1:7" x14ac:dyDescent="0.25">
      <c r="A59" s="156">
        <v>0.95</v>
      </c>
      <c r="B59" s="141">
        <v>0.04</v>
      </c>
      <c r="C59" s="141">
        <v>7.9955510335120144E-3</v>
      </c>
      <c r="D59" s="141">
        <v>0</v>
      </c>
      <c r="F59" s="141">
        <v>21</v>
      </c>
      <c r="G59" s="141">
        <v>37.034999999999997</v>
      </c>
    </row>
    <row r="60" spans="1:7" x14ac:dyDescent="0.25">
      <c r="A60" s="156">
        <v>0.96699999999999997</v>
      </c>
      <c r="B60" s="141">
        <v>0.04</v>
      </c>
      <c r="C60" s="141">
        <v>7.993154040649578E-3</v>
      </c>
      <c r="D60" s="141">
        <v>0</v>
      </c>
      <c r="F60" s="141">
        <v>21</v>
      </c>
      <c r="G60" s="141">
        <v>37.034285714285701</v>
      </c>
    </row>
    <row r="61" spans="1:7" x14ac:dyDescent="0.25">
      <c r="A61" s="156">
        <v>0.98299999999999998</v>
      </c>
      <c r="B61" s="141">
        <v>0.04</v>
      </c>
      <c r="C61" s="141">
        <v>7.7377581370081799E-3</v>
      </c>
      <c r="D61" s="141">
        <v>0</v>
      </c>
      <c r="F61" s="141">
        <v>21</v>
      </c>
      <c r="G61" s="141">
        <v>37.03</v>
      </c>
    </row>
    <row r="62" spans="1:7" x14ac:dyDescent="0.25">
      <c r="A62" s="156">
        <v>1</v>
      </c>
      <c r="B62" s="141">
        <v>0.04</v>
      </c>
      <c r="C62" s="141">
        <v>7.6208096656522782E-3</v>
      </c>
      <c r="D62" s="141">
        <v>0</v>
      </c>
      <c r="F62" s="141">
        <v>21</v>
      </c>
      <c r="G62" s="141">
        <v>37.03</v>
      </c>
    </row>
    <row r="63" spans="1:7" x14ac:dyDescent="0.25">
      <c r="A63" s="156">
        <v>1.0169999999999999</v>
      </c>
      <c r="B63" s="141">
        <v>0.04</v>
      </c>
      <c r="C63" s="141">
        <v>7.6023341957547463E-3</v>
      </c>
      <c r="D63" s="141">
        <v>0</v>
      </c>
      <c r="F63" s="141">
        <v>21</v>
      </c>
      <c r="G63" s="141">
        <v>37.03</v>
      </c>
    </row>
    <row r="64" spans="1:7" x14ac:dyDescent="0.25">
      <c r="A64" s="156">
        <v>1.0329999999999999</v>
      </c>
      <c r="B64" s="141">
        <v>0.04</v>
      </c>
      <c r="C64" s="141">
        <v>7.6037699594550291E-3</v>
      </c>
      <c r="D64" s="141">
        <v>0</v>
      </c>
      <c r="F64" s="141">
        <v>21</v>
      </c>
      <c r="G64" s="141">
        <v>37.024999999999999</v>
      </c>
    </row>
    <row r="65" spans="1:7" x14ac:dyDescent="0.25">
      <c r="A65" s="156">
        <v>1.05</v>
      </c>
      <c r="B65" s="141">
        <v>0.04</v>
      </c>
      <c r="C65" s="141">
        <v>7.6028185497740751E-3</v>
      </c>
      <c r="D65" s="141">
        <v>0</v>
      </c>
      <c r="F65" s="141">
        <v>21</v>
      </c>
      <c r="G65" s="141">
        <v>37.024285714285703</v>
      </c>
    </row>
    <row r="66" spans="1:7" x14ac:dyDescent="0.25">
      <c r="A66" s="156">
        <v>1.0669999999999999</v>
      </c>
      <c r="B66" s="141">
        <v>4.6666666666666697E-2</v>
      </c>
      <c r="C66" s="141">
        <v>0.33977573207351247</v>
      </c>
      <c r="D66" s="141">
        <v>0</v>
      </c>
      <c r="F66" s="141">
        <v>21</v>
      </c>
      <c r="G66" s="141">
        <v>37.03</v>
      </c>
    </row>
    <row r="67" spans="1:7" x14ac:dyDescent="0.25">
      <c r="A67" s="156">
        <v>1.083</v>
      </c>
      <c r="B67" s="141">
        <v>4.4999999999999998E-2</v>
      </c>
      <c r="C67" s="141">
        <v>0.2564358854448599</v>
      </c>
      <c r="D67" s="141">
        <v>0</v>
      </c>
      <c r="F67" s="141">
        <v>21</v>
      </c>
      <c r="G67" s="141">
        <v>37.020000000000003</v>
      </c>
    </row>
    <row r="68" spans="1:7" x14ac:dyDescent="0.25">
      <c r="A68" s="156">
        <v>1.1000000000000001</v>
      </c>
      <c r="B68" s="141">
        <v>0.05</v>
      </c>
      <c r="C68" s="141">
        <v>0.50505229445242572</v>
      </c>
      <c r="D68" s="141">
        <v>0</v>
      </c>
      <c r="F68" s="141">
        <v>21</v>
      </c>
      <c r="G68" s="141">
        <v>37.024999999999999</v>
      </c>
    </row>
    <row r="69" spans="1:7" x14ac:dyDescent="0.25">
      <c r="A69" s="156">
        <v>1.117</v>
      </c>
      <c r="B69" s="141">
        <v>0.05</v>
      </c>
      <c r="C69" s="141">
        <v>0.50503601631071815</v>
      </c>
      <c r="D69" s="141">
        <v>0</v>
      </c>
      <c r="F69" s="141">
        <v>21</v>
      </c>
      <c r="G69" s="141">
        <v>37.024999999999999</v>
      </c>
    </row>
    <row r="70" spans="1:7" x14ac:dyDescent="0.25">
      <c r="A70" s="156">
        <v>1.133</v>
      </c>
      <c r="B70" s="141">
        <v>4.4999999999999998E-2</v>
      </c>
      <c r="C70" s="141">
        <v>0.25589865819809826</v>
      </c>
      <c r="D70" s="141">
        <v>0</v>
      </c>
      <c r="F70" s="141">
        <v>21</v>
      </c>
      <c r="G70" s="141">
        <v>37.024999999999999</v>
      </c>
    </row>
    <row r="71" spans="1:7" x14ac:dyDescent="0.25">
      <c r="A71" s="156">
        <v>1.1499999999999999</v>
      </c>
      <c r="B71" s="141">
        <v>4.4999999999999998E-2</v>
      </c>
      <c r="C71" s="141">
        <v>0.25596402782257671</v>
      </c>
      <c r="D71" s="141">
        <v>0</v>
      </c>
      <c r="F71" s="141">
        <v>21</v>
      </c>
      <c r="G71" s="141">
        <v>37.023333333333298</v>
      </c>
    </row>
    <row r="72" spans="1:7" x14ac:dyDescent="0.25">
      <c r="A72" s="156">
        <v>1.167</v>
      </c>
      <c r="B72" s="141">
        <v>0.04</v>
      </c>
      <c r="C72" s="141">
        <v>7.1039210029829837E-3</v>
      </c>
      <c r="D72" s="141">
        <v>0</v>
      </c>
      <c r="F72" s="141">
        <v>21</v>
      </c>
      <c r="G72" s="141">
        <v>37.023333333333298</v>
      </c>
    </row>
    <row r="73" spans="1:7" x14ac:dyDescent="0.25">
      <c r="A73" s="156">
        <v>1.1830000000000001</v>
      </c>
      <c r="B73" s="141">
        <v>0.04</v>
      </c>
      <c r="C73" s="141">
        <v>6.851619201719345E-3</v>
      </c>
      <c r="D73" s="141">
        <v>0</v>
      </c>
      <c r="F73" s="141">
        <v>21</v>
      </c>
      <c r="G73" s="141">
        <v>37.015000000000001</v>
      </c>
    </row>
    <row r="74" spans="1:7" x14ac:dyDescent="0.25">
      <c r="A74" s="156">
        <v>1.2</v>
      </c>
      <c r="B74" s="141">
        <v>0.04</v>
      </c>
      <c r="C74" s="141">
        <v>6.8618027509270603E-3</v>
      </c>
      <c r="D74" s="141">
        <v>0</v>
      </c>
      <c r="F74" s="141">
        <v>21</v>
      </c>
      <c r="G74" s="141">
        <v>37.015000000000001</v>
      </c>
    </row>
    <row r="75" spans="1:7" x14ac:dyDescent="0.25">
      <c r="A75" s="156">
        <v>1.2170000000000001</v>
      </c>
      <c r="B75" s="141">
        <v>0.04</v>
      </c>
      <c r="C75" s="141">
        <v>6.9831862894742802E-3</v>
      </c>
      <c r="D75" s="141">
        <v>0</v>
      </c>
      <c r="F75" s="141">
        <v>21</v>
      </c>
      <c r="G75" s="141">
        <v>37.015000000000001</v>
      </c>
    </row>
    <row r="76" spans="1:7" x14ac:dyDescent="0.25">
      <c r="A76" s="156">
        <v>1.2330000000000001</v>
      </c>
      <c r="B76" s="141">
        <v>0.04</v>
      </c>
      <c r="C76" s="141">
        <v>6.5983518565107631E-3</v>
      </c>
      <c r="D76" s="141">
        <v>0</v>
      </c>
      <c r="F76" s="141">
        <v>21</v>
      </c>
      <c r="G76" s="141">
        <v>37.020000000000003</v>
      </c>
    </row>
    <row r="77" spans="1:7" x14ac:dyDescent="0.25">
      <c r="A77" s="156">
        <v>1.25</v>
      </c>
      <c r="B77" s="141">
        <v>0.05</v>
      </c>
      <c r="C77" s="141">
        <v>0.50416373733832154</v>
      </c>
      <c r="D77" s="141">
        <v>0</v>
      </c>
      <c r="F77" s="141">
        <v>21</v>
      </c>
      <c r="G77" s="141">
        <v>37.015000000000001</v>
      </c>
    </row>
    <row r="78" spans="1:7" x14ac:dyDescent="0.25">
      <c r="A78" s="156">
        <v>1.2669999999999999</v>
      </c>
      <c r="B78" s="141">
        <v>0.05</v>
      </c>
      <c r="C78" s="141">
        <v>0.50374824638634064</v>
      </c>
      <c r="D78" s="141">
        <v>0</v>
      </c>
      <c r="F78" s="141">
        <v>21</v>
      </c>
      <c r="G78" s="141">
        <v>37.0133333333333</v>
      </c>
    </row>
    <row r="79" spans="1:7" x14ac:dyDescent="0.25">
      <c r="A79" s="156">
        <v>1.2829999999999999</v>
      </c>
      <c r="B79" s="141">
        <v>0.05</v>
      </c>
      <c r="C79" s="141">
        <v>0.5050030196646158</v>
      </c>
      <c r="D79" s="141">
        <v>0</v>
      </c>
      <c r="F79" s="141">
        <v>21</v>
      </c>
      <c r="G79" s="141">
        <v>37.015000000000001</v>
      </c>
    </row>
    <row r="80" spans="1:7" x14ac:dyDescent="0.25">
      <c r="A80" s="156">
        <v>1.3</v>
      </c>
      <c r="B80" s="141">
        <v>0.05</v>
      </c>
      <c r="C80" s="141">
        <v>0.50451564392297887</v>
      </c>
      <c r="D80" s="141">
        <v>0</v>
      </c>
      <c r="F80" s="141">
        <v>21</v>
      </c>
      <c r="G80" s="141">
        <v>37.015714285714303</v>
      </c>
    </row>
    <row r="81" spans="1:7" x14ac:dyDescent="0.25">
      <c r="A81" s="156">
        <v>1.3169999999999999</v>
      </c>
      <c r="B81" s="141">
        <v>0.04</v>
      </c>
      <c r="C81" s="141">
        <v>6.5994772175446822E-3</v>
      </c>
      <c r="D81" s="141">
        <v>0</v>
      </c>
      <c r="F81" s="141">
        <v>21</v>
      </c>
      <c r="G81" s="141">
        <v>37.015714285714303</v>
      </c>
    </row>
    <row r="82" spans="1:7" x14ac:dyDescent="0.25">
      <c r="A82" s="156">
        <v>1.333</v>
      </c>
      <c r="B82" s="141">
        <v>0.04</v>
      </c>
      <c r="C82" s="141">
        <v>6.596386225905449E-3</v>
      </c>
      <c r="D82" s="141">
        <v>0</v>
      </c>
      <c r="F82" s="141">
        <v>21</v>
      </c>
      <c r="G82" s="141">
        <v>37.015000000000001</v>
      </c>
    </row>
    <row r="83" spans="1:7" x14ac:dyDescent="0.25">
      <c r="A83" s="156">
        <v>1.35</v>
      </c>
      <c r="B83" s="141">
        <v>0.04</v>
      </c>
      <c r="C83" s="141">
        <v>6.4740728355978956E-3</v>
      </c>
      <c r="D83" s="141">
        <v>0</v>
      </c>
      <c r="F83" s="141">
        <v>21</v>
      </c>
      <c r="G83" s="141">
        <v>37.014000000000003</v>
      </c>
    </row>
    <row r="84" spans="1:7" x14ac:dyDescent="0.25">
      <c r="A84" s="156">
        <v>1.367</v>
      </c>
      <c r="B84" s="141">
        <v>0.04</v>
      </c>
      <c r="C84" s="141">
        <v>6.1960478730622316E-3</v>
      </c>
      <c r="D84" s="141">
        <v>0</v>
      </c>
      <c r="F84" s="141">
        <v>21</v>
      </c>
      <c r="G84" s="141">
        <v>37.015000000000001</v>
      </c>
    </row>
    <row r="85" spans="1:7" x14ac:dyDescent="0.25">
      <c r="A85" s="156">
        <v>1.383</v>
      </c>
      <c r="B85" s="141">
        <v>0.04</v>
      </c>
      <c r="C85" s="141">
        <v>6.1755863948588759E-3</v>
      </c>
      <c r="D85" s="141">
        <v>0</v>
      </c>
      <c r="F85" s="141">
        <v>21</v>
      </c>
      <c r="G85" s="141">
        <v>37.015000000000001</v>
      </c>
    </row>
    <row r="86" spans="1:7" x14ac:dyDescent="0.25">
      <c r="A86" s="156">
        <v>1.4</v>
      </c>
      <c r="B86" s="141">
        <v>0.04</v>
      </c>
      <c r="C86" s="141">
        <v>6.0988366887170607E-3</v>
      </c>
      <c r="D86" s="141">
        <v>0</v>
      </c>
      <c r="F86" s="141">
        <v>21</v>
      </c>
      <c r="G86" s="141">
        <v>37.01</v>
      </c>
    </row>
    <row r="87" spans="1:7" x14ac:dyDescent="0.25">
      <c r="A87" s="156">
        <v>1.417</v>
      </c>
      <c r="B87" s="141">
        <v>0.04</v>
      </c>
      <c r="C87" s="141">
        <v>6.0976171043169757E-3</v>
      </c>
      <c r="D87" s="141">
        <v>0</v>
      </c>
      <c r="F87" s="141">
        <v>21</v>
      </c>
      <c r="G87" s="141">
        <v>37.01</v>
      </c>
    </row>
    <row r="88" spans="1:7" x14ac:dyDescent="0.25">
      <c r="A88" s="156">
        <v>1.4330000000000001</v>
      </c>
      <c r="B88" s="141">
        <v>0.04</v>
      </c>
      <c r="C88" s="141">
        <v>5.8426381030501308E-3</v>
      </c>
      <c r="D88" s="141">
        <v>0</v>
      </c>
      <c r="F88" s="141">
        <v>21</v>
      </c>
      <c r="G88" s="141">
        <v>37.006666666666703</v>
      </c>
    </row>
    <row r="89" spans="1:7" x14ac:dyDescent="0.25">
      <c r="A89" s="156">
        <v>1.45</v>
      </c>
      <c r="B89" s="141">
        <v>0.04</v>
      </c>
      <c r="C89" s="141">
        <v>6.0101144674462965E-3</v>
      </c>
      <c r="D89" s="141">
        <v>0</v>
      </c>
      <c r="F89" s="141">
        <v>21</v>
      </c>
      <c r="G89" s="141">
        <v>37.005000000000003</v>
      </c>
    </row>
    <row r="90" spans="1:7" x14ac:dyDescent="0.25">
      <c r="A90" s="156">
        <v>1.4670000000000001</v>
      </c>
      <c r="B90" s="141">
        <v>0.04</v>
      </c>
      <c r="C90" s="141">
        <v>5.8391836959008209E-3</v>
      </c>
      <c r="D90" s="141">
        <v>0</v>
      </c>
      <c r="F90" s="141">
        <v>21</v>
      </c>
      <c r="G90" s="141">
        <v>37.01</v>
      </c>
    </row>
    <row r="91" spans="1:7" x14ac:dyDescent="0.25">
      <c r="A91" s="156">
        <v>1.4830000000000001</v>
      </c>
      <c r="B91" s="141">
        <v>0.04</v>
      </c>
      <c r="C91" s="141">
        <v>5.8438991349573643E-3</v>
      </c>
      <c r="D91" s="141">
        <v>0</v>
      </c>
      <c r="F91" s="141">
        <v>21</v>
      </c>
      <c r="G91" s="141">
        <v>37.005000000000003</v>
      </c>
    </row>
    <row r="92" spans="1:7" x14ac:dyDescent="0.25">
      <c r="A92" s="156">
        <v>1.5</v>
      </c>
      <c r="B92" s="141">
        <v>0.04</v>
      </c>
      <c r="C92" s="141">
        <v>5.8439711499110531E-3</v>
      </c>
      <c r="D92" s="141">
        <v>0</v>
      </c>
      <c r="F92" s="141">
        <v>21</v>
      </c>
      <c r="G92" s="141">
        <v>37.01</v>
      </c>
    </row>
    <row r="93" spans="1:7" x14ac:dyDescent="0.25">
      <c r="A93" s="156">
        <v>1.5169999999999999</v>
      </c>
      <c r="B93" s="141">
        <v>0.04</v>
      </c>
      <c r="C93" s="141">
        <v>5.8461323687427121E-3</v>
      </c>
      <c r="D93" s="141">
        <v>0</v>
      </c>
      <c r="F93" s="141">
        <v>21</v>
      </c>
      <c r="G93" s="141">
        <v>37.0042857142857</v>
      </c>
    </row>
    <row r="94" spans="1:7" x14ac:dyDescent="0.25">
      <c r="A94" s="156">
        <v>1.5329999999999999</v>
      </c>
      <c r="B94" s="141">
        <v>0.04</v>
      </c>
      <c r="C94" s="141">
        <v>5.5879739783411299E-3</v>
      </c>
      <c r="D94" s="141">
        <v>0</v>
      </c>
      <c r="F94" s="141">
        <v>21</v>
      </c>
      <c r="G94" s="141">
        <v>37.005000000000003</v>
      </c>
    </row>
    <row r="95" spans="1:7" x14ac:dyDescent="0.25">
      <c r="A95" s="156">
        <v>1.55</v>
      </c>
      <c r="B95" s="141">
        <v>0.04</v>
      </c>
      <c r="C95" s="141">
        <v>5.592684641357838E-3</v>
      </c>
      <c r="D95" s="141">
        <v>0</v>
      </c>
      <c r="F95" s="141">
        <v>21</v>
      </c>
      <c r="G95" s="141">
        <v>36.993333333333297</v>
      </c>
    </row>
    <row r="96" spans="1:7" x14ac:dyDescent="0.25">
      <c r="A96" s="156">
        <v>1.5669999999999999</v>
      </c>
      <c r="B96" s="141">
        <v>0.04</v>
      </c>
      <c r="C96" s="141">
        <v>5.6000458123732734E-3</v>
      </c>
      <c r="D96" s="141">
        <v>0</v>
      </c>
      <c r="F96" s="141">
        <v>21</v>
      </c>
      <c r="G96" s="141">
        <v>36.984000000000002</v>
      </c>
    </row>
    <row r="97" spans="1:7" x14ac:dyDescent="0.25">
      <c r="A97" s="156">
        <v>1.583</v>
      </c>
      <c r="B97" s="141">
        <v>0.04</v>
      </c>
      <c r="C97" s="141">
        <v>5.8461057963800321E-3</v>
      </c>
      <c r="D97" s="141">
        <v>0</v>
      </c>
      <c r="F97" s="141">
        <v>21</v>
      </c>
      <c r="G97" s="141">
        <v>36.9866666666667</v>
      </c>
    </row>
    <row r="98" spans="1:7" x14ac:dyDescent="0.25">
      <c r="A98" s="156">
        <v>1.6</v>
      </c>
      <c r="B98" s="141">
        <v>0.04</v>
      </c>
      <c r="C98" s="141">
        <v>6.221295113892431E-3</v>
      </c>
      <c r="D98" s="141">
        <v>0</v>
      </c>
      <c r="F98" s="141">
        <v>21</v>
      </c>
      <c r="G98" s="141">
        <v>36.984285714285697</v>
      </c>
    </row>
    <row r="99" spans="1:7" x14ac:dyDescent="0.25">
      <c r="A99" s="156">
        <v>1.617</v>
      </c>
      <c r="B99" s="141">
        <v>0.04</v>
      </c>
      <c r="C99" s="141">
        <v>6.599312164593074E-3</v>
      </c>
      <c r="D99" s="141">
        <v>0</v>
      </c>
      <c r="F99" s="141">
        <v>21</v>
      </c>
      <c r="G99" s="141">
        <v>36.985714285714302</v>
      </c>
    </row>
    <row r="100" spans="1:7" x14ac:dyDescent="0.25">
      <c r="A100" s="156">
        <v>1.633</v>
      </c>
      <c r="B100" s="141">
        <v>0.04</v>
      </c>
      <c r="C100" s="141">
        <v>6.483948804353561E-3</v>
      </c>
      <c r="D100" s="141">
        <v>0</v>
      </c>
      <c r="F100" s="141">
        <v>21</v>
      </c>
      <c r="G100" s="141">
        <v>36.984999999999999</v>
      </c>
    </row>
    <row r="101" spans="1:7" x14ac:dyDescent="0.25">
      <c r="A101" s="156">
        <v>1.65</v>
      </c>
      <c r="B101" s="141">
        <v>0.04</v>
      </c>
      <c r="C101" s="141">
        <v>6.1028696325847436E-3</v>
      </c>
      <c r="D101" s="141">
        <v>0</v>
      </c>
      <c r="F101" s="141">
        <v>21</v>
      </c>
      <c r="G101" s="141">
        <v>36.99</v>
      </c>
    </row>
    <row r="102" spans="1:7" x14ac:dyDescent="0.25">
      <c r="A102" s="156">
        <v>1.667</v>
      </c>
      <c r="B102" s="141">
        <v>4.4999999999999998E-2</v>
      </c>
      <c r="C102" s="141">
        <v>0.25492782971249323</v>
      </c>
      <c r="D102" s="141">
        <v>0</v>
      </c>
      <c r="F102" s="141">
        <v>21</v>
      </c>
      <c r="G102" s="141">
        <v>36.99</v>
      </c>
    </row>
    <row r="103" spans="1:7" x14ac:dyDescent="0.25">
      <c r="A103" s="156">
        <v>1.6830000000000001</v>
      </c>
      <c r="B103" s="141">
        <v>4.6666666666666697E-2</v>
      </c>
      <c r="C103" s="141">
        <v>0.33772543431187863</v>
      </c>
      <c r="D103" s="141">
        <v>0</v>
      </c>
      <c r="F103" s="141">
        <v>21</v>
      </c>
      <c r="G103" s="141">
        <v>36.984999999999999</v>
      </c>
    </row>
    <row r="104" spans="1:7" x14ac:dyDescent="0.25">
      <c r="A104" s="156">
        <v>1.7</v>
      </c>
      <c r="B104" s="141">
        <v>4.6666666666666697E-2</v>
      </c>
      <c r="C104" s="141">
        <v>0.33820972216096379</v>
      </c>
      <c r="D104" s="141">
        <v>0</v>
      </c>
      <c r="F104" s="141">
        <v>21</v>
      </c>
      <c r="G104" s="141">
        <v>36.984999999999999</v>
      </c>
    </row>
    <row r="105" spans="1:7" x14ac:dyDescent="0.25">
      <c r="A105" s="156">
        <v>1.7170000000000001</v>
      </c>
      <c r="B105" s="141">
        <v>0.05</v>
      </c>
      <c r="C105" s="141">
        <v>0.50374483770329137</v>
      </c>
      <c r="D105" s="141">
        <v>0</v>
      </c>
      <c r="F105" s="141">
        <v>21</v>
      </c>
      <c r="G105" s="141">
        <v>36.984999999999999</v>
      </c>
    </row>
    <row r="106" spans="1:7" x14ac:dyDescent="0.25">
      <c r="A106" s="156">
        <v>1.7330000000000001</v>
      </c>
      <c r="B106" s="141">
        <v>0.05</v>
      </c>
      <c r="C106" s="141">
        <v>0.50529180991687794</v>
      </c>
      <c r="D106" s="141">
        <v>0</v>
      </c>
      <c r="F106" s="141">
        <v>21</v>
      </c>
      <c r="G106" s="141">
        <v>36.994999999999997</v>
      </c>
    </row>
    <row r="107" spans="1:7" x14ac:dyDescent="0.25">
      <c r="A107" s="156">
        <v>1.75</v>
      </c>
      <c r="B107" s="141">
        <v>0.05</v>
      </c>
      <c r="C107" s="141">
        <v>0.50437064736182802</v>
      </c>
      <c r="D107" s="141">
        <v>0</v>
      </c>
      <c r="F107" s="141">
        <v>21</v>
      </c>
      <c r="G107" s="141">
        <v>36.994999999999997</v>
      </c>
    </row>
    <row r="108" spans="1:7" x14ac:dyDescent="0.25">
      <c r="A108" s="156">
        <v>1.7669999999999999</v>
      </c>
      <c r="B108" s="141">
        <v>0.05</v>
      </c>
      <c r="C108" s="141">
        <v>0.50528667809205818</v>
      </c>
      <c r="D108" s="141">
        <v>0</v>
      </c>
      <c r="F108" s="141">
        <v>21</v>
      </c>
      <c r="G108" s="141">
        <v>37.005000000000003</v>
      </c>
    </row>
    <row r="109" spans="1:7" x14ac:dyDescent="0.25">
      <c r="A109" s="156">
        <v>1.7829999999999999</v>
      </c>
      <c r="B109" s="141">
        <v>0.05</v>
      </c>
      <c r="C109" s="141">
        <v>0.50455483753778985</v>
      </c>
      <c r="D109" s="141">
        <v>0</v>
      </c>
      <c r="F109" s="141">
        <v>21</v>
      </c>
      <c r="G109" s="141">
        <v>37</v>
      </c>
    </row>
    <row r="110" spans="1:7" x14ac:dyDescent="0.25">
      <c r="A110" s="156">
        <v>1.8</v>
      </c>
      <c r="B110" s="141">
        <v>0.05</v>
      </c>
      <c r="C110" s="141">
        <v>0.50408268273441659</v>
      </c>
      <c r="D110" s="141">
        <v>0</v>
      </c>
      <c r="F110" s="141">
        <v>21</v>
      </c>
      <c r="G110" s="141">
        <v>37.005714285714298</v>
      </c>
    </row>
    <row r="111" spans="1:7" x14ac:dyDescent="0.25">
      <c r="A111" s="156">
        <v>1.8169999999999999</v>
      </c>
      <c r="B111" s="141">
        <v>0.05</v>
      </c>
      <c r="C111" s="141">
        <v>0.50436740733366947</v>
      </c>
      <c r="D111" s="141">
        <v>0</v>
      </c>
      <c r="F111" s="141">
        <v>21</v>
      </c>
      <c r="G111" s="141">
        <v>37.0042857142857</v>
      </c>
    </row>
    <row r="112" spans="1:7" x14ac:dyDescent="0.25">
      <c r="A112" s="156">
        <v>1.833</v>
      </c>
      <c r="B112" s="141">
        <v>0.05</v>
      </c>
      <c r="C112" s="141">
        <v>0.50557934747887456</v>
      </c>
      <c r="D112" s="141">
        <v>0</v>
      </c>
      <c r="F112" s="141">
        <v>21</v>
      </c>
      <c r="G112" s="141">
        <v>37.005000000000003</v>
      </c>
    </row>
    <row r="113" spans="1:7" x14ac:dyDescent="0.25">
      <c r="A113" s="156">
        <v>1.85</v>
      </c>
      <c r="B113" s="141">
        <v>0.05</v>
      </c>
      <c r="C113" s="141">
        <v>0.5062903102226407</v>
      </c>
      <c r="D113" s="141">
        <v>0</v>
      </c>
      <c r="F113" s="141">
        <v>21</v>
      </c>
      <c r="G113" s="141">
        <v>37.005000000000003</v>
      </c>
    </row>
    <row r="114" spans="1:7" x14ac:dyDescent="0.25">
      <c r="A114" s="156">
        <v>1.867</v>
      </c>
      <c r="B114" s="141">
        <v>0.04</v>
      </c>
      <c r="C114" s="141">
        <v>7.6165690967890699E-3</v>
      </c>
      <c r="D114" s="141">
        <v>0</v>
      </c>
      <c r="F114" s="141">
        <v>21</v>
      </c>
      <c r="G114" s="141">
        <v>37</v>
      </c>
    </row>
    <row r="115" spans="1:7" x14ac:dyDescent="0.25">
      <c r="A115" s="156">
        <v>1.883</v>
      </c>
      <c r="B115" s="141">
        <v>0.04</v>
      </c>
      <c r="C115" s="141">
        <v>7.6078869686190759E-3</v>
      </c>
      <c r="D115" s="141">
        <v>0</v>
      </c>
      <c r="F115" s="141">
        <v>21</v>
      </c>
      <c r="G115" s="141">
        <v>37</v>
      </c>
    </row>
    <row r="116" spans="1:7" x14ac:dyDescent="0.25">
      <c r="A116" s="156">
        <v>1.9</v>
      </c>
      <c r="B116" s="141">
        <v>0.04</v>
      </c>
      <c r="C116" s="141">
        <v>7.3458909252437513E-3</v>
      </c>
      <c r="D116" s="141">
        <v>0</v>
      </c>
      <c r="F116" s="141">
        <v>21</v>
      </c>
      <c r="G116" s="141">
        <v>37</v>
      </c>
    </row>
    <row r="117" spans="1:7" x14ac:dyDescent="0.25">
      <c r="A117" s="156">
        <v>1.917</v>
      </c>
      <c r="B117" s="141">
        <v>0.04</v>
      </c>
      <c r="C117" s="141">
        <v>7.3525139277141691E-3</v>
      </c>
      <c r="D117" s="141">
        <v>0</v>
      </c>
      <c r="F117" s="141">
        <v>21</v>
      </c>
      <c r="G117" s="141">
        <v>37</v>
      </c>
    </row>
    <row r="118" spans="1:7" x14ac:dyDescent="0.25">
      <c r="A118" s="156">
        <v>1.9330000000000001</v>
      </c>
      <c r="B118" s="141">
        <v>0.04</v>
      </c>
      <c r="C118" s="141">
        <v>7.4725301254289118E-3</v>
      </c>
      <c r="D118" s="141">
        <v>0</v>
      </c>
      <c r="F118" s="141">
        <v>21</v>
      </c>
      <c r="G118" s="141">
        <v>37.005000000000003</v>
      </c>
    </row>
    <row r="119" spans="1:7" x14ac:dyDescent="0.25">
      <c r="A119" s="156">
        <v>1.95</v>
      </c>
      <c r="B119" s="141">
        <v>0.04</v>
      </c>
      <c r="C119" s="141">
        <v>7.1072804723496773E-3</v>
      </c>
      <c r="D119" s="141">
        <v>0</v>
      </c>
      <c r="F119" s="141">
        <v>21</v>
      </c>
      <c r="G119" s="141">
        <v>36.994999999999997</v>
      </c>
    </row>
    <row r="120" spans="1:7" x14ac:dyDescent="0.25">
      <c r="A120" s="156">
        <v>1.9670000000000001</v>
      </c>
      <c r="B120" s="141">
        <v>0.04</v>
      </c>
      <c r="C120" s="141">
        <v>7.2610764211964258E-3</v>
      </c>
      <c r="D120" s="141">
        <v>0</v>
      </c>
      <c r="F120" s="141">
        <v>21</v>
      </c>
      <c r="G120" s="141">
        <v>37.003333333333302</v>
      </c>
    </row>
    <row r="121" spans="1:7" x14ac:dyDescent="0.25">
      <c r="A121" s="156">
        <v>1.9830000000000001</v>
      </c>
      <c r="B121" s="141">
        <v>0.04</v>
      </c>
      <c r="C121" s="141">
        <v>7.2698927583895439E-3</v>
      </c>
      <c r="D121" s="141">
        <v>0</v>
      </c>
      <c r="F121" s="141">
        <v>21</v>
      </c>
      <c r="G121" s="141">
        <v>36.994999999999997</v>
      </c>
    </row>
    <row r="122" spans="1:7" x14ac:dyDescent="0.25">
      <c r="A122" s="156">
        <v>2</v>
      </c>
      <c r="B122" s="141">
        <v>0.04</v>
      </c>
      <c r="C122" s="141">
        <v>7.3566337920454887E-3</v>
      </c>
      <c r="D122" s="141">
        <v>0</v>
      </c>
      <c r="F122" s="141">
        <v>21</v>
      </c>
      <c r="G122" s="141">
        <v>37.005000000000003</v>
      </c>
    </row>
    <row r="123" spans="1:7" x14ac:dyDescent="0.25">
      <c r="A123" s="156">
        <v>2.0169999999999999</v>
      </c>
      <c r="B123" s="141">
        <v>0.04</v>
      </c>
      <c r="C123" s="141">
        <v>7.3570686356420611E-3</v>
      </c>
      <c r="D123" s="141">
        <v>0</v>
      </c>
      <c r="F123" s="141">
        <v>21</v>
      </c>
      <c r="G123" s="141">
        <v>37.005000000000003</v>
      </c>
    </row>
    <row r="124" spans="1:7" x14ac:dyDescent="0.25">
      <c r="A124" s="156">
        <v>2.0329999999999999</v>
      </c>
      <c r="B124" s="141">
        <v>0.04</v>
      </c>
      <c r="C124" s="141">
        <v>7.1880733483503474E-3</v>
      </c>
      <c r="D124" s="141">
        <v>0</v>
      </c>
      <c r="F124" s="141">
        <v>21</v>
      </c>
      <c r="G124" s="141">
        <v>36.994999999999997</v>
      </c>
    </row>
    <row r="125" spans="1:7" x14ac:dyDescent="0.25">
      <c r="A125" s="156">
        <v>2.0499999999999998</v>
      </c>
      <c r="B125" s="141">
        <v>0.04</v>
      </c>
      <c r="C125" s="141">
        <v>7.3516330906852516E-3</v>
      </c>
      <c r="D125" s="141">
        <v>0</v>
      </c>
      <c r="F125" s="141">
        <v>21</v>
      </c>
      <c r="G125" s="141">
        <v>36.994999999999997</v>
      </c>
    </row>
    <row r="126" spans="1:7" x14ac:dyDescent="0.25">
      <c r="A126" s="156">
        <v>2.0670000000000002</v>
      </c>
      <c r="B126" s="141">
        <v>0.04</v>
      </c>
      <c r="C126" s="141">
        <v>7.3539243819436377E-3</v>
      </c>
      <c r="D126" s="141">
        <v>0</v>
      </c>
      <c r="F126" s="141">
        <v>21</v>
      </c>
      <c r="G126" s="141">
        <v>37</v>
      </c>
    </row>
    <row r="127" spans="1:7" x14ac:dyDescent="0.25">
      <c r="A127" s="156">
        <v>2.0830000000000002</v>
      </c>
      <c r="B127" s="141">
        <v>0.04</v>
      </c>
      <c r="C127" s="141">
        <v>7.3654270304142839E-3</v>
      </c>
      <c r="D127" s="141">
        <v>0</v>
      </c>
      <c r="F127" s="141">
        <v>21</v>
      </c>
      <c r="G127" s="141">
        <v>37.003333333333302</v>
      </c>
    </row>
    <row r="128" spans="1:7" x14ac:dyDescent="0.25">
      <c r="A128" s="156">
        <v>2.1</v>
      </c>
      <c r="B128" s="141">
        <v>0.04</v>
      </c>
      <c r="C128" s="141">
        <v>7.6134397414836198E-3</v>
      </c>
      <c r="D128" s="141">
        <v>0</v>
      </c>
      <c r="F128" s="141">
        <v>21</v>
      </c>
      <c r="G128" s="141">
        <v>37.006</v>
      </c>
    </row>
    <row r="129" spans="1:7" x14ac:dyDescent="0.25">
      <c r="A129" s="156">
        <v>2.117</v>
      </c>
      <c r="B129" s="141">
        <v>0.04</v>
      </c>
      <c r="C129" s="141">
        <v>7.3521635043030924E-3</v>
      </c>
      <c r="D129" s="141">
        <v>0</v>
      </c>
      <c r="F129" s="141">
        <v>21</v>
      </c>
      <c r="G129" s="141">
        <v>37.005000000000003</v>
      </c>
    </row>
    <row r="130" spans="1:7" x14ac:dyDescent="0.25">
      <c r="A130" s="156">
        <v>2.133</v>
      </c>
      <c r="B130" s="141">
        <v>0.04</v>
      </c>
      <c r="C130" s="141">
        <v>7.1044055418343658E-3</v>
      </c>
      <c r="D130" s="141">
        <v>0</v>
      </c>
      <c r="F130" s="141">
        <v>21</v>
      </c>
      <c r="G130" s="141">
        <v>37.005000000000003</v>
      </c>
    </row>
    <row r="131" spans="1:7" x14ac:dyDescent="0.25">
      <c r="A131" s="156">
        <v>2.15</v>
      </c>
      <c r="B131" s="141">
        <v>0.04</v>
      </c>
      <c r="C131" s="141">
        <v>7.1157437509488872E-3</v>
      </c>
      <c r="D131" s="141">
        <v>0</v>
      </c>
      <c r="F131" s="141">
        <v>21</v>
      </c>
      <c r="G131" s="141">
        <v>37.005000000000003</v>
      </c>
    </row>
    <row r="132" spans="1:7" x14ac:dyDescent="0.25">
      <c r="A132" s="156">
        <v>2.1669999999999998</v>
      </c>
      <c r="B132" s="141">
        <v>0.04</v>
      </c>
      <c r="C132" s="141">
        <v>7.3563661959861037E-3</v>
      </c>
      <c r="D132" s="141">
        <v>0</v>
      </c>
      <c r="F132" s="141">
        <v>21</v>
      </c>
      <c r="G132" s="141">
        <v>37.005000000000003</v>
      </c>
    </row>
    <row r="133" spans="1:7" x14ac:dyDescent="0.25">
      <c r="A133" s="156">
        <v>2.1829999999999998</v>
      </c>
      <c r="B133" s="141">
        <v>4.4999999999999998E-2</v>
      </c>
      <c r="C133" s="141">
        <v>0.25647304349620176</v>
      </c>
      <c r="D133" s="141">
        <v>0</v>
      </c>
      <c r="F133" s="141">
        <v>21</v>
      </c>
      <c r="G133" s="141">
        <v>37.005000000000003</v>
      </c>
    </row>
    <row r="134" spans="1:7" x14ac:dyDescent="0.25">
      <c r="A134" s="156">
        <v>2.2000000000000002</v>
      </c>
      <c r="B134" s="141">
        <v>0.05</v>
      </c>
      <c r="C134" s="141">
        <v>0.50556033800585787</v>
      </c>
      <c r="D134" s="141">
        <v>0</v>
      </c>
      <c r="F134" s="141">
        <v>21</v>
      </c>
      <c r="G134" s="141">
        <v>37.005000000000003</v>
      </c>
    </row>
    <row r="135" spans="1:7" x14ac:dyDescent="0.25">
      <c r="A135" s="156">
        <v>2.2170000000000001</v>
      </c>
      <c r="B135" s="141">
        <v>4.33333333333333E-2</v>
      </c>
      <c r="C135" s="141">
        <v>0.17307296609958023</v>
      </c>
      <c r="D135" s="141">
        <v>0</v>
      </c>
      <c r="F135" s="141">
        <v>21</v>
      </c>
      <c r="G135" s="141">
        <v>37.01</v>
      </c>
    </row>
    <row r="136" spans="1:7" x14ac:dyDescent="0.25">
      <c r="A136" s="156">
        <v>2.2330000000000001</v>
      </c>
      <c r="B136" s="141">
        <v>0.05</v>
      </c>
      <c r="C136" s="141">
        <v>0.50473643791093759</v>
      </c>
      <c r="D136" s="141">
        <v>0</v>
      </c>
      <c r="F136" s="141">
        <v>21</v>
      </c>
      <c r="G136" s="141">
        <v>37.006666666666703</v>
      </c>
    </row>
    <row r="137" spans="1:7" x14ac:dyDescent="0.25">
      <c r="A137" s="156">
        <v>2.25</v>
      </c>
      <c r="B137" s="141">
        <v>0.04</v>
      </c>
      <c r="C137" s="141">
        <v>6.9748817903373811E-3</v>
      </c>
      <c r="D137" s="141">
        <v>0</v>
      </c>
      <c r="F137" s="141">
        <v>21</v>
      </c>
      <c r="G137" s="141">
        <v>37.003999999999998</v>
      </c>
    </row>
    <row r="138" spans="1:7" x14ac:dyDescent="0.25">
      <c r="A138" s="156">
        <v>2.2669999999999999</v>
      </c>
      <c r="B138" s="141">
        <v>0.05</v>
      </c>
      <c r="C138" s="141">
        <v>0.50453537700249373</v>
      </c>
      <c r="D138" s="141">
        <v>0</v>
      </c>
      <c r="F138" s="141">
        <v>21</v>
      </c>
      <c r="G138" s="141">
        <v>37.005000000000003</v>
      </c>
    </row>
    <row r="139" spans="1:7" x14ac:dyDescent="0.25">
      <c r="A139" s="156">
        <v>2.2829999999999999</v>
      </c>
      <c r="B139" s="141">
        <v>0.05</v>
      </c>
      <c r="C139" s="141">
        <v>0.50462315371292243</v>
      </c>
      <c r="D139" s="141">
        <v>0</v>
      </c>
      <c r="F139" s="141">
        <v>21</v>
      </c>
      <c r="G139" s="141">
        <v>37.005000000000003</v>
      </c>
    </row>
    <row r="140" spans="1:7" x14ac:dyDescent="0.25">
      <c r="A140" s="156">
        <v>2.2999999999999998</v>
      </c>
      <c r="B140" s="141">
        <v>0.05</v>
      </c>
      <c r="C140" s="141">
        <v>0.50514201088121913</v>
      </c>
      <c r="D140" s="141">
        <v>0</v>
      </c>
      <c r="F140" s="141">
        <v>21</v>
      </c>
      <c r="G140" s="141">
        <v>37.005000000000003</v>
      </c>
    </row>
    <row r="141" spans="1:7" x14ac:dyDescent="0.25">
      <c r="A141" s="156">
        <v>2.3170000000000002</v>
      </c>
      <c r="B141" s="141">
        <v>0.05</v>
      </c>
      <c r="C141" s="141">
        <v>0.50533169664119415</v>
      </c>
      <c r="D141" s="141">
        <v>0</v>
      </c>
      <c r="F141" s="141">
        <v>21</v>
      </c>
      <c r="G141" s="141">
        <v>37.005000000000003</v>
      </c>
    </row>
    <row r="142" spans="1:7" x14ac:dyDescent="0.25">
      <c r="A142" s="156">
        <v>2.3330000000000002</v>
      </c>
      <c r="B142" s="141">
        <v>0.05</v>
      </c>
      <c r="C142" s="141">
        <v>0.50531186720647436</v>
      </c>
      <c r="D142" s="141">
        <v>0</v>
      </c>
      <c r="F142" s="141">
        <v>21</v>
      </c>
      <c r="G142" s="141">
        <v>37.003333333333302</v>
      </c>
    </row>
    <row r="143" spans="1:7" x14ac:dyDescent="0.25">
      <c r="A143" s="156">
        <v>2.35</v>
      </c>
      <c r="B143" s="141">
        <v>0.05</v>
      </c>
      <c r="C143" s="141">
        <v>0.50486202198649521</v>
      </c>
      <c r="D143" s="141">
        <v>0</v>
      </c>
      <c r="F143" s="141">
        <v>21</v>
      </c>
      <c r="G143" s="141">
        <v>37.005000000000003</v>
      </c>
    </row>
    <row r="144" spans="1:7" x14ac:dyDescent="0.25">
      <c r="A144" s="156">
        <v>2.367</v>
      </c>
      <c r="B144" s="141">
        <v>0.05</v>
      </c>
      <c r="C144" s="141">
        <v>0.50460152777868938</v>
      </c>
      <c r="D144" s="141">
        <v>0</v>
      </c>
      <c r="F144" s="141">
        <v>21</v>
      </c>
      <c r="G144" s="141">
        <v>37.005000000000003</v>
      </c>
    </row>
    <row r="145" spans="1:7" x14ac:dyDescent="0.25">
      <c r="A145" s="156">
        <v>2.383</v>
      </c>
      <c r="B145" s="141">
        <v>0.05</v>
      </c>
      <c r="C145" s="141">
        <v>0.50507653952710307</v>
      </c>
      <c r="D145" s="141">
        <v>0</v>
      </c>
      <c r="F145" s="141">
        <v>21</v>
      </c>
      <c r="G145" s="141">
        <v>37.005000000000003</v>
      </c>
    </row>
    <row r="146" spans="1:7" x14ac:dyDescent="0.25">
      <c r="A146" s="156">
        <v>2.4</v>
      </c>
      <c r="B146" s="141">
        <v>0.05</v>
      </c>
      <c r="C146" s="141">
        <v>0.50472554923485802</v>
      </c>
      <c r="D146" s="141">
        <v>0</v>
      </c>
      <c r="F146" s="141">
        <v>21</v>
      </c>
      <c r="G146" s="141">
        <v>36.996666666666698</v>
      </c>
    </row>
    <row r="147" spans="1:7" x14ac:dyDescent="0.25">
      <c r="A147" s="156">
        <v>2.4169999999999998</v>
      </c>
      <c r="B147" s="141">
        <v>0.05</v>
      </c>
      <c r="C147" s="141">
        <v>0.50549430770861381</v>
      </c>
      <c r="D147" s="141">
        <v>0</v>
      </c>
      <c r="F147" s="141">
        <v>21</v>
      </c>
      <c r="G147" s="141">
        <v>36.994999999999997</v>
      </c>
    </row>
    <row r="148" spans="1:7" x14ac:dyDescent="0.25">
      <c r="A148" s="156">
        <v>2.4329999999999998</v>
      </c>
      <c r="B148" s="141">
        <v>0.05</v>
      </c>
      <c r="C148" s="141">
        <v>0.50415381424714178</v>
      </c>
      <c r="D148" s="141">
        <v>0</v>
      </c>
      <c r="F148" s="141">
        <v>21</v>
      </c>
      <c r="G148" s="141">
        <v>36.994999999999997</v>
      </c>
    </row>
    <row r="149" spans="1:7" x14ac:dyDescent="0.25">
      <c r="A149" s="156">
        <v>2.4500000000000002</v>
      </c>
      <c r="B149" s="141">
        <v>0.05</v>
      </c>
      <c r="C149" s="141">
        <v>0.50439780520983091</v>
      </c>
      <c r="D149" s="141">
        <v>0</v>
      </c>
      <c r="F149" s="141">
        <v>21</v>
      </c>
      <c r="G149" s="141">
        <v>37</v>
      </c>
    </row>
    <row r="150" spans="1:7" x14ac:dyDescent="0.25">
      <c r="A150" s="156">
        <v>2.4670000000000001</v>
      </c>
      <c r="B150" s="141">
        <v>0.05</v>
      </c>
      <c r="C150" s="141">
        <v>0.50424207877194149</v>
      </c>
      <c r="D150" s="141">
        <v>0</v>
      </c>
      <c r="F150" s="141">
        <v>21</v>
      </c>
      <c r="G150" s="141">
        <v>37</v>
      </c>
    </row>
    <row r="151" spans="1:7" x14ac:dyDescent="0.25">
      <c r="A151" s="156">
        <v>2.4830000000000001</v>
      </c>
      <c r="B151" s="141">
        <v>0.05</v>
      </c>
      <c r="C151" s="141">
        <v>0.50422275253804927</v>
      </c>
      <c r="D151" s="141">
        <v>0</v>
      </c>
      <c r="F151" s="141">
        <v>21</v>
      </c>
      <c r="G151" s="141">
        <v>36.994999999999997</v>
      </c>
    </row>
    <row r="152" spans="1:7" x14ac:dyDescent="0.25">
      <c r="A152" s="156">
        <v>2.5</v>
      </c>
      <c r="B152" s="141">
        <v>0.05</v>
      </c>
      <c r="C152" s="141">
        <v>0.50439867291785401</v>
      </c>
      <c r="D152" s="141">
        <v>0</v>
      </c>
      <c r="F152" s="141">
        <v>21</v>
      </c>
      <c r="G152" s="141">
        <v>36.994999999999997</v>
      </c>
    </row>
    <row r="153" spans="1:7" x14ac:dyDescent="0.25">
      <c r="A153" s="156">
        <v>2.5169999999999999</v>
      </c>
      <c r="B153" s="141">
        <v>0.05</v>
      </c>
      <c r="C153" s="141">
        <v>0.50485761712765009</v>
      </c>
      <c r="D153" s="141">
        <v>0</v>
      </c>
      <c r="F153" s="141">
        <v>21</v>
      </c>
      <c r="G153" s="141">
        <v>36.994999999999997</v>
      </c>
    </row>
    <row r="154" spans="1:7" x14ac:dyDescent="0.25">
      <c r="A154" s="156">
        <v>2.5329999999999999</v>
      </c>
      <c r="B154" s="141">
        <v>0.05</v>
      </c>
      <c r="C154" s="141">
        <v>0.50514081729364824</v>
      </c>
      <c r="D154" s="141">
        <v>0</v>
      </c>
      <c r="F154" s="141">
        <v>21</v>
      </c>
      <c r="G154" s="141">
        <v>37</v>
      </c>
    </row>
    <row r="155" spans="1:7" x14ac:dyDescent="0.25">
      <c r="A155" s="156">
        <v>2.5499999999999998</v>
      </c>
      <c r="B155" s="141">
        <v>0.05</v>
      </c>
      <c r="C155" s="141">
        <v>0.50604143084811215</v>
      </c>
      <c r="D155" s="141">
        <v>0</v>
      </c>
      <c r="F155" s="141">
        <v>21</v>
      </c>
      <c r="G155" s="141">
        <v>37.005000000000003</v>
      </c>
    </row>
    <row r="156" spans="1:7" x14ac:dyDescent="0.25">
      <c r="A156" s="156">
        <v>2.5670000000000002</v>
      </c>
      <c r="B156" s="141">
        <v>4.4999999999999998E-2</v>
      </c>
      <c r="C156" s="141">
        <v>0.25629951468711482</v>
      </c>
      <c r="D156" s="141">
        <v>0</v>
      </c>
      <c r="F156" s="141">
        <v>21</v>
      </c>
      <c r="G156" s="141">
        <v>37.005000000000003</v>
      </c>
    </row>
    <row r="157" spans="1:7" x14ac:dyDescent="0.25">
      <c r="A157" s="156">
        <v>2.5830000000000002</v>
      </c>
      <c r="B157" s="141">
        <v>4.4999999999999998E-2</v>
      </c>
      <c r="C157" s="141">
        <v>0.25618123805419918</v>
      </c>
      <c r="D157" s="141">
        <v>0</v>
      </c>
      <c r="F157" s="141">
        <v>21</v>
      </c>
      <c r="G157" s="141">
        <v>37.005000000000003</v>
      </c>
    </row>
    <row r="158" spans="1:7" x14ac:dyDescent="0.25">
      <c r="A158" s="156">
        <v>2.6</v>
      </c>
      <c r="B158" s="141">
        <v>0.04</v>
      </c>
      <c r="C158" s="141">
        <v>6.9849701778810407E-3</v>
      </c>
      <c r="D158" s="141">
        <v>0</v>
      </c>
      <c r="F158" s="141">
        <v>21</v>
      </c>
      <c r="G158" s="141">
        <v>37.006</v>
      </c>
    </row>
    <row r="159" spans="1:7" x14ac:dyDescent="0.25">
      <c r="A159" s="156">
        <v>2.617</v>
      </c>
      <c r="B159" s="141">
        <v>0.04</v>
      </c>
      <c r="C159" s="141">
        <v>6.9829425283249808E-3</v>
      </c>
      <c r="D159" s="141">
        <v>0</v>
      </c>
      <c r="F159" s="141">
        <v>21</v>
      </c>
      <c r="G159" s="141">
        <v>37.01</v>
      </c>
    </row>
    <row r="160" spans="1:7" x14ac:dyDescent="0.25">
      <c r="A160" s="156">
        <v>2.633</v>
      </c>
      <c r="B160" s="141">
        <v>0.05</v>
      </c>
      <c r="C160" s="141">
        <v>0.50552403463184903</v>
      </c>
      <c r="D160" s="141">
        <v>0</v>
      </c>
      <c r="F160" s="141">
        <v>21</v>
      </c>
      <c r="G160" s="141">
        <v>37.015000000000001</v>
      </c>
    </row>
    <row r="161" spans="1:7" x14ac:dyDescent="0.25">
      <c r="A161" s="156">
        <v>2.65</v>
      </c>
      <c r="B161" s="141">
        <v>0.04</v>
      </c>
      <c r="C161" s="141">
        <v>6.9779580157441059E-3</v>
      </c>
      <c r="D161" s="141">
        <v>0</v>
      </c>
      <c r="F161" s="141">
        <v>21</v>
      </c>
      <c r="G161" s="141">
        <v>37.01</v>
      </c>
    </row>
    <row r="162" spans="1:7" x14ac:dyDescent="0.25">
      <c r="A162" s="156">
        <v>2.6669999999999998</v>
      </c>
      <c r="B162" s="141">
        <v>0.04</v>
      </c>
      <c r="C162" s="141">
        <v>6.9843244878381155E-3</v>
      </c>
      <c r="D162" s="141">
        <v>0</v>
      </c>
      <c r="F162" s="141">
        <v>21</v>
      </c>
      <c r="G162" s="141">
        <v>37.01</v>
      </c>
    </row>
    <row r="163" spans="1:7" x14ac:dyDescent="0.25">
      <c r="A163" s="156">
        <v>2.6829999999999998</v>
      </c>
      <c r="B163" s="141">
        <v>4.4999999999999998E-2</v>
      </c>
      <c r="C163" s="141">
        <v>0.2559993004425315</v>
      </c>
      <c r="D163" s="141">
        <v>0</v>
      </c>
      <c r="F163" s="141">
        <v>21</v>
      </c>
      <c r="G163" s="141">
        <v>37.01</v>
      </c>
    </row>
    <row r="164" spans="1:7" x14ac:dyDescent="0.25">
      <c r="A164" s="156">
        <v>2.7</v>
      </c>
      <c r="B164" s="141">
        <v>4.4999999999999998E-2</v>
      </c>
      <c r="C164" s="141">
        <v>0.2550827116759436</v>
      </c>
      <c r="D164" s="141">
        <v>0</v>
      </c>
      <c r="F164" s="141">
        <v>21</v>
      </c>
      <c r="G164" s="141">
        <v>37.01</v>
      </c>
    </row>
    <row r="165" spans="1:7" x14ac:dyDescent="0.25">
      <c r="A165" s="156">
        <v>2.7170000000000001</v>
      </c>
      <c r="B165" s="141">
        <v>4.4999999999999998E-2</v>
      </c>
      <c r="C165" s="141">
        <v>0.25557401457019702</v>
      </c>
      <c r="D165" s="141">
        <v>0</v>
      </c>
      <c r="F165" s="141">
        <v>21</v>
      </c>
      <c r="G165" s="141">
        <v>37.01</v>
      </c>
    </row>
    <row r="166" spans="1:7" x14ac:dyDescent="0.25">
      <c r="A166" s="156">
        <v>2.7330000000000001</v>
      </c>
      <c r="B166" s="141">
        <v>4.4999999999999998E-2</v>
      </c>
      <c r="C166" s="141">
        <v>0.25546785719219489</v>
      </c>
      <c r="D166" s="141">
        <v>0</v>
      </c>
      <c r="F166" s="141">
        <v>21</v>
      </c>
      <c r="G166" s="141">
        <v>37.01</v>
      </c>
    </row>
    <row r="167" spans="1:7" x14ac:dyDescent="0.25">
      <c r="A167" s="156">
        <v>2.75</v>
      </c>
      <c r="B167" s="141">
        <v>4.4999999999999998E-2</v>
      </c>
      <c r="C167" s="141">
        <v>0.25575328470393899</v>
      </c>
      <c r="D167" s="141">
        <v>0</v>
      </c>
      <c r="F167" s="141">
        <v>21</v>
      </c>
      <c r="G167" s="141">
        <v>37.005000000000003</v>
      </c>
    </row>
    <row r="168" spans="1:7" x14ac:dyDescent="0.25">
      <c r="A168" s="156">
        <v>2.7669999999999999</v>
      </c>
      <c r="B168" s="141">
        <v>0.05</v>
      </c>
      <c r="C168" s="141">
        <v>0.50357711474260514</v>
      </c>
      <c r="D168" s="141">
        <v>0</v>
      </c>
      <c r="F168" s="141">
        <v>21</v>
      </c>
      <c r="G168" s="141">
        <v>37.005454545454498</v>
      </c>
    </row>
    <row r="169" spans="1:7" x14ac:dyDescent="0.25">
      <c r="A169" s="156">
        <v>2.7829999999999999</v>
      </c>
      <c r="B169" s="141">
        <v>4.4999999999999998E-2</v>
      </c>
      <c r="C169" s="141">
        <v>0.25485126967501975</v>
      </c>
      <c r="D169" s="141">
        <v>0</v>
      </c>
      <c r="F169" s="141">
        <v>21</v>
      </c>
      <c r="G169" s="141">
        <v>37.005000000000003</v>
      </c>
    </row>
    <row r="170" spans="1:7" x14ac:dyDescent="0.25">
      <c r="A170" s="156">
        <v>2.8</v>
      </c>
      <c r="B170" s="141">
        <v>4.4999999999999998E-2</v>
      </c>
      <c r="C170" s="141">
        <v>0.25555233409321543</v>
      </c>
      <c r="D170" s="141">
        <v>0</v>
      </c>
      <c r="F170" s="141">
        <v>21</v>
      </c>
      <c r="G170" s="141">
        <v>37.005000000000003</v>
      </c>
    </row>
    <row r="171" spans="1:7" x14ac:dyDescent="0.25">
      <c r="A171" s="156">
        <v>2.8170000000000002</v>
      </c>
      <c r="B171" s="141">
        <v>0.05</v>
      </c>
      <c r="C171" s="141">
        <v>0.50425324877955957</v>
      </c>
      <c r="D171" s="141">
        <v>0</v>
      </c>
      <c r="F171" s="141">
        <v>21</v>
      </c>
      <c r="G171" s="141">
        <v>37.01</v>
      </c>
    </row>
    <row r="172" spans="1:7" x14ac:dyDescent="0.25">
      <c r="A172" s="156">
        <v>2.8330000000000002</v>
      </c>
      <c r="B172" s="141">
        <v>0.05</v>
      </c>
      <c r="C172" s="141">
        <v>0.50400549312490572</v>
      </c>
      <c r="D172" s="141">
        <v>0</v>
      </c>
      <c r="F172" s="141">
        <v>21</v>
      </c>
      <c r="G172" s="141">
        <v>37.01</v>
      </c>
    </row>
    <row r="173" spans="1:7" x14ac:dyDescent="0.25">
      <c r="A173" s="156">
        <v>2.85</v>
      </c>
      <c r="B173" s="141">
        <v>0.05</v>
      </c>
      <c r="C173" s="141">
        <v>0.50405589058164757</v>
      </c>
      <c r="D173" s="141">
        <v>0</v>
      </c>
      <c r="F173" s="141">
        <v>21</v>
      </c>
      <c r="G173" s="141">
        <v>37.01</v>
      </c>
    </row>
    <row r="174" spans="1:7" x14ac:dyDescent="0.25">
      <c r="A174" s="156">
        <v>2.867</v>
      </c>
      <c r="B174" s="141">
        <v>0.05</v>
      </c>
      <c r="C174" s="141">
        <v>0.5042241548176295</v>
      </c>
      <c r="D174" s="141">
        <v>0</v>
      </c>
      <c r="F174" s="141">
        <v>21</v>
      </c>
      <c r="G174" s="141">
        <v>37.015000000000001</v>
      </c>
    </row>
    <row r="175" spans="1:7" x14ac:dyDescent="0.25">
      <c r="A175" s="156">
        <v>2.883</v>
      </c>
      <c r="B175" s="141">
        <v>0.05</v>
      </c>
      <c r="C175" s="141">
        <v>0.50356909696539609</v>
      </c>
      <c r="D175" s="141">
        <v>0</v>
      </c>
      <c r="F175" s="141">
        <v>21</v>
      </c>
      <c r="G175" s="141">
        <v>37.01</v>
      </c>
    </row>
    <row r="176" spans="1:7" x14ac:dyDescent="0.25">
      <c r="A176" s="156">
        <v>2.9</v>
      </c>
      <c r="B176" s="141">
        <v>0.05</v>
      </c>
      <c r="C176" s="141">
        <v>0.50364178528588288</v>
      </c>
      <c r="D176" s="141">
        <v>0</v>
      </c>
      <c r="F176" s="141">
        <v>21</v>
      </c>
      <c r="G176" s="141">
        <v>37.01</v>
      </c>
    </row>
    <row r="177" spans="1:7" x14ac:dyDescent="0.25">
      <c r="A177" s="156">
        <v>2.9169999999999998</v>
      </c>
      <c r="B177" s="141">
        <v>0.05</v>
      </c>
      <c r="C177" s="141">
        <v>0.50369857919956118</v>
      </c>
      <c r="D177" s="141">
        <v>0</v>
      </c>
      <c r="F177" s="141">
        <v>21</v>
      </c>
      <c r="G177" s="141">
        <v>37.01</v>
      </c>
    </row>
    <row r="178" spans="1:7" x14ac:dyDescent="0.25">
      <c r="A178" s="156">
        <v>2.9329999999999998</v>
      </c>
      <c r="B178" s="141">
        <v>0.05</v>
      </c>
      <c r="C178" s="141">
        <v>0.50314825803258822</v>
      </c>
      <c r="D178" s="141">
        <v>0</v>
      </c>
      <c r="F178" s="141">
        <v>21</v>
      </c>
      <c r="G178" s="141">
        <v>37.01</v>
      </c>
    </row>
    <row r="179" spans="1:7" x14ac:dyDescent="0.25">
      <c r="A179" s="156">
        <v>2.95</v>
      </c>
      <c r="B179" s="141">
        <v>0.05</v>
      </c>
      <c r="C179" s="141">
        <v>0.50377857011676996</v>
      </c>
      <c r="D179" s="141">
        <v>0</v>
      </c>
      <c r="F179" s="141">
        <v>21</v>
      </c>
      <c r="G179" s="141">
        <v>37.01</v>
      </c>
    </row>
    <row r="180" spans="1:7" x14ac:dyDescent="0.25">
      <c r="A180" s="156">
        <v>2.9670000000000001</v>
      </c>
      <c r="B180" s="141">
        <v>0.05</v>
      </c>
      <c r="C180" s="141">
        <v>0.50271274505173247</v>
      </c>
      <c r="D180" s="141">
        <v>0</v>
      </c>
      <c r="F180" s="141">
        <v>21</v>
      </c>
      <c r="G180" s="141">
        <v>37.015000000000001</v>
      </c>
    </row>
    <row r="181" spans="1:7" x14ac:dyDescent="0.25">
      <c r="A181" s="156">
        <v>2.9830000000000001</v>
      </c>
      <c r="B181" s="141">
        <v>0.05</v>
      </c>
      <c r="C181" s="141">
        <v>0.50378564560641703</v>
      </c>
      <c r="D181" s="141">
        <v>0</v>
      </c>
      <c r="F181" s="141">
        <v>21</v>
      </c>
      <c r="G181" s="141">
        <v>37.014000000000003</v>
      </c>
    </row>
    <row r="182" spans="1:7" x14ac:dyDescent="0.25">
      <c r="A182" s="156">
        <v>3</v>
      </c>
      <c r="B182" s="141">
        <v>0.05</v>
      </c>
      <c r="C182" s="141">
        <v>0.50335320072431866</v>
      </c>
      <c r="D182" s="141">
        <v>0</v>
      </c>
      <c r="F182" s="141">
        <v>21</v>
      </c>
      <c r="G182" s="141">
        <v>37.020000000000003</v>
      </c>
    </row>
    <row r="183" spans="1:7" x14ac:dyDescent="0.25">
      <c r="A183" s="156">
        <v>3.0169999999999999</v>
      </c>
      <c r="B183" s="141">
        <v>0.05</v>
      </c>
      <c r="C183" s="141">
        <v>0.50283402583331827</v>
      </c>
      <c r="D183" s="141">
        <v>0</v>
      </c>
      <c r="F183" s="141">
        <v>21</v>
      </c>
      <c r="G183" s="141">
        <v>37.014545454545498</v>
      </c>
    </row>
    <row r="184" spans="1:7" x14ac:dyDescent="0.25">
      <c r="A184" s="156">
        <v>3.0329999999999999</v>
      </c>
      <c r="B184" s="141">
        <v>0.05</v>
      </c>
      <c r="C184" s="141">
        <v>0.50285325930730307</v>
      </c>
      <c r="D184" s="141">
        <v>0</v>
      </c>
      <c r="F184" s="141">
        <v>21</v>
      </c>
      <c r="G184" s="141">
        <v>37.015000000000001</v>
      </c>
    </row>
    <row r="185" spans="1:7" x14ac:dyDescent="0.25">
      <c r="A185" s="156">
        <v>3.05</v>
      </c>
      <c r="B185" s="141">
        <v>0.05</v>
      </c>
      <c r="C185" s="141">
        <v>0.50382010256086363</v>
      </c>
      <c r="D185" s="141">
        <v>0</v>
      </c>
      <c r="F185" s="141">
        <v>21</v>
      </c>
      <c r="G185" s="141">
        <v>37.006666666666703</v>
      </c>
    </row>
    <row r="186" spans="1:7" x14ac:dyDescent="0.25">
      <c r="A186" s="156">
        <v>3.0670000000000002</v>
      </c>
      <c r="B186" s="141">
        <v>0.05</v>
      </c>
      <c r="C186" s="141">
        <v>0.50338829958357167</v>
      </c>
      <c r="D186" s="141">
        <v>0</v>
      </c>
      <c r="F186" s="141">
        <v>21</v>
      </c>
      <c r="G186" s="141">
        <v>37.006666666666703</v>
      </c>
    </row>
    <row r="187" spans="1:7" x14ac:dyDescent="0.25">
      <c r="A187" s="156">
        <v>3.0830000000000002</v>
      </c>
      <c r="B187" s="141">
        <v>0.05</v>
      </c>
      <c r="C187" s="141">
        <v>0.5034489534299269</v>
      </c>
      <c r="D187" s="141">
        <v>0</v>
      </c>
      <c r="F187" s="141">
        <v>21</v>
      </c>
      <c r="G187" s="141">
        <v>37.01</v>
      </c>
    </row>
    <row r="188" spans="1:7" x14ac:dyDescent="0.25">
      <c r="A188" s="156">
        <v>3.1</v>
      </c>
      <c r="B188" s="141">
        <v>0.05</v>
      </c>
      <c r="C188" s="141">
        <v>0.50260102788336591</v>
      </c>
      <c r="D188" s="141">
        <v>0</v>
      </c>
      <c r="F188" s="141">
        <v>21</v>
      </c>
      <c r="G188" s="141">
        <v>37.006666666666703</v>
      </c>
    </row>
    <row r="189" spans="1:7" x14ac:dyDescent="0.25">
      <c r="A189" s="156">
        <v>3.117</v>
      </c>
      <c r="B189" s="141">
        <v>5.6666666666666698E-2</v>
      </c>
      <c r="C189" s="141">
        <v>0.8342846819288996</v>
      </c>
      <c r="D189" s="141">
        <v>0</v>
      </c>
      <c r="F189" s="141">
        <v>21</v>
      </c>
      <c r="G189" s="141">
        <v>37.006666666666703</v>
      </c>
    </row>
    <row r="190" spans="1:7" x14ac:dyDescent="0.25">
      <c r="A190" s="156">
        <v>3.133</v>
      </c>
      <c r="B190" s="141">
        <v>5.6666666666666698E-2</v>
      </c>
      <c r="C190" s="141">
        <v>0.83386771403970195</v>
      </c>
      <c r="D190" s="141">
        <v>0</v>
      </c>
      <c r="F190" s="141">
        <v>21</v>
      </c>
      <c r="G190" s="141">
        <v>37.006666666666703</v>
      </c>
    </row>
    <row r="191" spans="1:7" x14ac:dyDescent="0.25">
      <c r="A191" s="156">
        <v>3.15</v>
      </c>
      <c r="B191" s="141">
        <v>0.06</v>
      </c>
      <c r="C191" s="141">
        <v>1.0007747436383831</v>
      </c>
      <c r="D191" s="141">
        <v>0</v>
      </c>
      <c r="F191" s="141">
        <v>21</v>
      </c>
      <c r="G191" s="141">
        <v>37.005000000000003</v>
      </c>
    </row>
    <row r="192" spans="1:7" x14ac:dyDescent="0.25">
      <c r="A192" s="156">
        <v>3.1669999999999998</v>
      </c>
      <c r="B192" s="141">
        <v>0.06</v>
      </c>
      <c r="C192" s="141">
        <v>1.0015640245490984</v>
      </c>
      <c r="D192" s="141">
        <v>0</v>
      </c>
      <c r="F192" s="141">
        <v>21</v>
      </c>
      <c r="G192" s="141">
        <v>37.005000000000003</v>
      </c>
    </row>
    <row r="193" spans="1:7" x14ac:dyDescent="0.25">
      <c r="A193" s="156">
        <v>3.1829999999999998</v>
      </c>
      <c r="B193" s="141">
        <v>0.05</v>
      </c>
      <c r="C193" s="141">
        <v>0.50307315189075164</v>
      </c>
      <c r="D193" s="141">
        <v>0</v>
      </c>
      <c r="F193" s="141">
        <v>21</v>
      </c>
      <c r="G193" s="141">
        <v>37.01</v>
      </c>
    </row>
    <row r="194" spans="1:7" x14ac:dyDescent="0.25">
      <c r="A194" s="156">
        <v>3.2</v>
      </c>
      <c r="B194" s="141">
        <v>0.05</v>
      </c>
      <c r="C194" s="141">
        <v>0.5025211611717999</v>
      </c>
      <c r="D194" s="141">
        <v>0</v>
      </c>
      <c r="F194" s="141">
        <v>21</v>
      </c>
      <c r="G194" s="141">
        <v>37.015000000000001</v>
      </c>
    </row>
    <row r="195" spans="1:7" x14ac:dyDescent="0.25">
      <c r="A195" s="156">
        <v>3.2170000000000001</v>
      </c>
      <c r="B195" s="141">
        <v>0.05</v>
      </c>
      <c r="C195" s="141">
        <v>0.50331032046247337</v>
      </c>
      <c r="D195" s="141">
        <v>0</v>
      </c>
      <c r="F195" s="141">
        <v>21</v>
      </c>
      <c r="G195" s="141">
        <v>37.015000000000001</v>
      </c>
    </row>
    <row r="196" spans="1:7" x14ac:dyDescent="0.25">
      <c r="A196" s="156">
        <v>3.2330000000000001</v>
      </c>
      <c r="B196" s="141">
        <v>0.05</v>
      </c>
      <c r="C196" s="141">
        <v>0.50293144366593823</v>
      </c>
      <c r="D196" s="141">
        <v>0</v>
      </c>
      <c r="F196" s="141">
        <v>21</v>
      </c>
      <c r="G196" s="141">
        <v>37.01</v>
      </c>
    </row>
    <row r="197" spans="1:7" x14ac:dyDescent="0.25">
      <c r="A197" s="156">
        <v>3.25</v>
      </c>
      <c r="B197" s="141">
        <v>0.05</v>
      </c>
      <c r="C197" s="141">
        <v>0.50300497755672313</v>
      </c>
      <c r="D197" s="141">
        <v>0</v>
      </c>
      <c r="F197" s="141">
        <v>21</v>
      </c>
      <c r="G197" s="141">
        <v>37.005000000000003</v>
      </c>
    </row>
    <row r="198" spans="1:7" x14ac:dyDescent="0.25">
      <c r="A198" s="156">
        <v>3.2669999999999999</v>
      </c>
      <c r="B198" s="141">
        <v>0.05</v>
      </c>
      <c r="C198" s="141">
        <v>0.50187253033638302</v>
      </c>
      <c r="D198" s="141">
        <v>0</v>
      </c>
      <c r="F198" s="141">
        <v>21</v>
      </c>
      <c r="G198" s="141">
        <v>37.005000000000003</v>
      </c>
    </row>
    <row r="199" spans="1:7" x14ac:dyDescent="0.25">
      <c r="A199" s="156">
        <v>3.2829999999999999</v>
      </c>
      <c r="B199" s="141">
        <v>0.05</v>
      </c>
      <c r="C199" s="141">
        <v>0.50257116775706523</v>
      </c>
      <c r="D199" s="141">
        <v>0</v>
      </c>
      <c r="F199" s="141">
        <v>21</v>
      </c>
      <c r="G199" s="141">
        <v>37.005714285714298</v>
      </c>
    </row>
    <row r="200" spans="1:7" x14ac:dyDescent="0.25">
      <c r="A200" s="156">
        <v>3.3</v>
      </c>
      <c r="B200" s="141">
        <v>0.05</v>
      </c>
      <c r="C200" s="141">
        <v>0.50180009943236425</v>
      </c>
      <c r="D200" s="141">
        <v>0</v>
      </c>
      <c r="F200" s="141">
        <v>21</v>
      </c>
      <c r="G200" s="141">
        <v>37.005000000000003</v>
      </c>
    </row>
    <row r="201" spans="1:7" x14ac:dyDescent="0.25">
      <c r="A201" s="156">
        <v>3.3170000000000002</v>
      </c>
      <c r="B201" s="141">
        <v>0.05</v>
      </c>
      <c r="C201" s="141">
        <v>0.50274666586374073</v>
      </c>
      <c r="D201" s="141">
        <v>0</v>
      </c>
      <c r="F201" s="141">
        <v>21</v>
      </c>
      <c r="G201" s="141">
        <v>37.005000000000003</v>
      </c>
    </row>
    <row r="202" spans="1:7" x14ac:dyDescent="0.25">
      <c r="A202" s="156">
        <v>3.3330000000000002</v>
      </c>
      <c r="B202" s="141">
        <v>0.05</v>
      </c>
      <c r="C202" s="141">
        <v>0.5018241863373597</v>
      </c>
      <c r="D202" s="141">
        <v>0</v>
      </c>
      <c r="F202" s="141">
        <v>21</v>
      </c>
      <c r="G202" s="141">
        <v>37.0042857142857</v>
      </c>
    </row>
    <row r="203" spans="1:7" x14ac:dyDescent="0.25">
      <c r="A203" s="156">
        <v>3.35</v>
      </c>
      <c r="B203" s="141">
        <v>0.05</v>
      </c>
      <c r="C203" s="141">
        <v>0.50234831749696973</v>
      </c>
      <c r="D203" s="141">
        <v>0</v>
      </c>
      <c r="F203" s="141">
        <v>21</v>
      </c>
      <c r="G203" s="141">
        <v>37.005000000000003</v>
      </c>
    </row>
    <row r="204" spans="1:7" x14ac:dyDescent="0.25">
      <c r="A204" s="156">
        <v>3.367</v>
      </c>
      <c r="B204" s="141">
        <v>0.05</v>
      </c>
      <c r="C204" s="141">
        <v>0.50280261836147722</v>
      </c>
      <c r="D204" s="141">
        <v>0</v>
      </c>
      <c r="F204" s="141">
        <v>21</v>
      </c>
      <c r="G204" s="141">
        <v>37.005454545454498</v>
      </c>
    </row>
    <row r="205" spans="1:7" x14ac:dyDescent="0.25">
      <c r="A205" s="156">
        <v>3.383</v>
      </c>
      <c r="B205" s="141">
        <v>0.05</v>
      </c>
      <c r="C205" s="141">
        <v>0.50247387803741173</v>
      </c>
      <c r="D205" s="141">
        <v>0</v>
      </c>
      <c r="F205" s="141">
        <v>21</v>
      </c>
      <c r="G205" s="141">
        <v>37.005000000000003</v>
      </c>
    </row>
    <row r="206" spans="1:7" x14ac:dyDescent="0.25">
      <c r="A206" s="156">
        <v>3.4</v>
      </c>
      <c r="B206" s="141">
        <v>0.05</v>
      </c>
      <c r="C206" s="141">
        <v>0.50231146443327257</v>
      </c>
      <c r="D206" s="141">
        <v>0</v>
      </c>
      <c r="F206" s="141">
        <v>21</v>
      </c>
      <c r="G206" s="141">
        <v>37.003333333333302</v>
      </c>
    </row>
    <row r="207" spans="1:7" x14ac:dyDescent="0.25">
      <c r="A207" s="156">
        <v>3.4169999999999998</v>
      </c>
      <c r="B207" s="141">
        <v>0.05</v>
      </c>
      <c r="C207" s="141">
        <v>0.50236187347848782</v>
      </c>
      <c r="D207" s="141">
        <v>0</v>
      </c>
      <c r="F207" s="141">
        <v>21</v>
      </c>
      <c r="G207" s="141">
        <v>37.003333333333302</v>
      </c>
    </row>
    <row r="208" spans="1:7" x14ac:dyDescent="0.25">
      <c r="A208" s="156">
        <v>3.4329999999999998</v>
      </c>
      <c r="B208" s="141">
        <v>0.05</v>
      </c>
      <c r="C208" s="141">
        <v>0.50279894403805103</v>
      </c>
      <c r="D208" s="141">
        <v>0</v>
      </c>
      <c r="F208" s="141">
        <v>21</v>
      </c>
      <c r="G208" s="141">
        <v>37.003333333333302</v>
      </c>
    </row>
    <row r="209" spans="1:7" x14ac:dyDescent="0.25">
      <c r="A209" s="156">
        <v>3.45</v>
      </c>
      <c r="B209" s="141">
        <v>0.05</v>
      </c>
      <c r="C209" s="141">
        <v>0.50263476778138083</v>
      </c>
      <c r="D209" s="141">
        <v>0</v>
      </c>
      <c r="F209" s="141">
        <v>21</v>
      </c>
      <c r="G209" s="141">
        <v>37.005000000000003</v>
      </c>
    </row>
    <row r="210" spans="1:7" x14ac:dyDescent="0.25">
      <c r="A210" s="156">
        <v>3.4670000000000001</v>
      </c>
      <c r="B210" s="141">
        <v>0.06</v>
      </c>
      <c r="C210" s="141">
        <v>0.999322991604363</v>
      </c>
      <c r="D210" s="141">
        <v>0</v>
      </c>
      <c r="F210" s="141">
        <v>21</v>
      </c>
      <c r="G210" s="141">
        <v>37.005000000000003</v>
      </c>
    </row>
    <row r="211" spans="1:7" x14ac:dyDescent="0.25">
      <c r="A211" s="156">
        <v>3.4830000000000001</v>
      </c>
      <c r="B211" s="141">
        <v>0.06</v>
      </c>
      <c r="C211" s="141">
        <v>1.0007037158682874</v>
      </c>
      <c r="D211" s="141">
        <v>0</v>
      </c>
      <c r="F211" s="141">
        <v>21</v>
      </c>
      <c r="G211" s="141">
        <v>37.005000000000003</v>
      </c>
    </row>
    <row r="212" spans="1:7" x14ac:dyDescent="0.25">
      <c r="A212" s="156">
        <v>3.5</v>
      </c>
      <c r="B212" s="141">
        <v>0.06</v>
      </c>
      <c r="C212" s="141">
        <v>1.0006237678598628</v>
      </c>
      <c r="D212" s="141">
        <v>0</v>
      </c>
      <c r="F212" s="141">
        <v>21</v>
      </c>
      <c r="G212" s="141">
        <v>37.005000000000003</v>
      </c>
    </row>
    <row r="213" spans="1:7" x14ac:dyDescent="0.25">
      <c r="A213" s="156">
        <v>3.5169999999999999</v>
      </c>
      <c r="B213" s="141">
        <v>0.06</v>
      </c>
      <c r="C213" s="141">
        <v>1.000619624068382</v>
      </c>
      <c r="D213" s="141">
        <v>0</v>
      </c>
      <c r="F213" s="141">
        <v>21</v>
      </c>
      <c r="G213" s="141">
        <v>37</v>
      </c>
    </row>
    <row r="214" spans="1:7" x14ac:dyDescent="0.25">
      <c r="A214" s="156">
        <v>3.5329999999999999</v>
      </c>
      <c r="B214" s="141">
        <v>0.06</v>
      </c>
      <c r="C214" s="141">
        <v>1.0007944095132588</v>
      </c>
      <c r="D214" s="141">
        <v>0</v>
      </c>
      <c r="F214" s="141">
        <v>21</v>
      </c>
      <c r="G214" s="141">
        <v>37</v>
      </c>
    </row>
    <row r="215" spans="1:7" x14ac:dyDescent="0.25">
      <c r="A215" s="156">
        <v>3.55</v>
      </c>
      <c r="B215" s="141">
        <v>0.05</v>
      </c>
      <c r="C215" s="141">
        <v>0.50232022282854716</v>
      </c>
      <c r="D215" s="141">
        <v>0</v>
      </c>
      <c r="F215" s="141">
        <v>21</v>
      </c>
      <c r="G215" s="141">
        <v>37.005000000000003</v>
      </c>
    </row>
    <row r="216" spans="1:7" x14ac:dyDescent="0.25">
      <c r="A216" s="156">
        <v>3.5670000000000002</v>
      </c>
      <c r="B216" s="141">
        <v>0.05</v>
      </c>
      <c r="C216" s="141">
        <v>0.50254807290221737</v>
      </c>
      <c r="D216" s="141">
        <v>0</v>
      </c>
      <c r="F216" s="141">
        <v>21</v>
      </c>
      <c r="G216" s="141">
        <v>37</v>
      </c>
    </row>
    <row r="217" spans="1:7" x14ac:dyDescent="0.25">
      <c r="A217" s="156">
        <v>3.5830000000000002</v>
      </c>
      <c r="B217" s="141">
        <v>0.05</v>
      </c>
      <c r="C217" s="141">
        <v>0.50220449360519015</v>
      </c>
      <c r="D217" s="141">
        <v>0</v>
      </c>
      <c r="F217" s="141">
        <v>21</v>
      </c>
      <c r="G217" s="141">
        <v>36.994999999999997</v>
      </c>
    </row>
    <row r="218" spans="1:7" x14ac:dyDescent="0.25">
      <c r="A218" s="156">
        <v>3.6</v>
      </c>
      <c r="B218" s="141">
        <v>0.05</v>
      </c>
      <c r="C218" s="141">
        <v>0.50209811371292956</v>
      </c>
      <c r="D218" s="141">
        <v>0</v>
      </c>
      <c r="F218" s="141">
        <v>21</v>
      </c>
      <c r="G218" s="141">
        <v>36.994</v>
      </c>
    </row>
    <row r="219" spans="1:7" x14ac:dyDescent="0.25">
      <c r="A219" s="156">
        <v>3.617</v>
      </c>
      <c r="B219" s="141">
        <v>0.05</v>
      </c>
      <c r="C219" s="141">
        <v>0.50248458432120557</v>
      </c>
      <c r="D219" s="141">
        <v>0</v>
      </c>
      <c r="F219" s="141">
        <v>21</v>
      </c>
      <c r="G219" s="141">
        <v>36.994999999999997</v>
      </c>
    </row>
    <row r="220" spans="1:7" x14ac:dyDescent="0.25">
      <c r="A220" s="156">
        <v>3.633</v>
      </c>
      <c r="B220" s="141">
        <v>0.05</v>
      </c>
      <c r="C220" s="141">
        <v>0.50222599723562433</v>
      </c>
      <c r="D220" s="141">
        <v>0</v>
      </c>
      <c r="F220" s="141">
        <v>21</v>
      </c>
      <c r="G220" s="141">
        <v>36.99</v>
      </c>
    </row>
    <row r="221" spans="1:7" x14ac:dyDescent="0.25">
      <c r="A221" s="156">
        <v>3.65</v>
      </c>
      <c r="B221" s="141">
        <v>0.05</v>
      </c>
      <c r="C221" s="141">
        <v>0.5030830538409895</v>
      </c>
      <c r="D221" s="141">
        <v>0</v>
      </c>
      <c r="F221" s="141">
        <v>21</v>
      </c>
      <c r="G221" s="141">
        <v>37</v>
      </c>
    </row>
    <row r="222" spans="1:7" x14ac:dyDescent="0.25">
      <c r="A222" s="156">
        <v>3.6669999999999998</v>
      </c>
      <c r="B222" s="141">
        <v>0.05</v>
      </c>
      <c r="C222" s="141">
        <v>0.50271355316589983</v>
      </c>
      <c r="D222" s="141">
        <v>0</v>
      </c>
      <c r="F222" s="141">
        <v>21</v>
      </c>
      <c r="G222" s="141">
        <v>36.99</v>
      </c>
    </row>
    <row r="223" spans="1:7" x14ac:dyDescent="0.25">
      <c r="A223" s="156">
        <v>3.6829999999999998</v>
      </c>
      <c r="B223" s="141">
        <v>0.05</v>
      </c>
      <c r="C223" s="141">
        <v>0.50301602525477251</v>
      </c>
      <c r="D223" s="141">
        <v>0</v>
      </c>
      <c r="F223" s="141">
        <v>21</v>
      </c>
      <c r="G223" s="141">
        <v>36.9957142857143</v>
      </c>
    </row>
    <row r="224" spans="1:7" x14ac:dyDescent="0.25">
      <c r="A224" s="156">
        <v>3.7</v>
      </c>
      <c r="B224" s="141">
        <v>5.5E-2</v>
      </c>
      <c r="C224" s="141">
        <v>0.75113361956025348</v>
      </c>
      <c r="D224" s="141">
        <v>0</v>
      </c>
      <c r="F224" s="141">
        <v>21</v>
      </c>
      <c r="G224" s="141">
        <v>36.9957142857143</v>
      </c>
    </row>
    <row r="225" spans="1:7" x14ac:dyDescent="0.25">
      <c r="A225" s="156">
        <v>3.7170000000000001</v>
      </c>
      <c r="B225" s="141">
        <v>5.5E-2</v>
      </c>
      <c r="C225" s="141">
        <v>0.75047551164107396</v>
      </c>
      <c r="D225" s="141">
        <v>0</v>
      </c>
      <c r="F225" s="141">
        <v>21</v>
      </c>
      <c r="G225" s="141">
        <v>37</v>
      </c>
    </row>
    <row r="226" spans="1:7" x14ac:dyDescent="0.25">
      <c r="A226" s="156">
        <v>3.7330000000000001</v>
      </c>
      <c r="B226" s="141">
        <v>0.06</v>
      </c>
      <c r="C226" s="141">
        <v>0.99931743885831814</v>
      </c>
      <c r="D226" s="141">
        <v>0</v>
      </c>
      <c r="F226" s="141">
        <v>21</v>
      </c>
      <c r="G226" s="141">
        <v>37</v>
      </c>
    </row>
    <row r="227" spans="1:7" x14ac:dyDescent="0.25">
      <c r="A227" s="156">
        <v>3.75</v>
      </c>
      <c r="B227" s="141">
        <v>0.06</v>
      </c>
      <c r="C227" s="141">
        <v>0.99954993282920312</v>
      </c>
      <c r="D227" s="141">
        <v>0</v>
      </c>
      <c r="F227" s="141">
        <v>21</v>
      </c>
      <c r="G227" s="141">
        <v>37</v>
      </c>
    </row>
    <row r="228" spans="1:7" x14ac:dyDescent="0.25">
      <c r="A228" s="156">
        <v>3.7669999999999999</v>
      </c>
      <c r="B228" s="141">
        <v>0.06</v>
      </c>
      <c r="C228" s="141">
        <v>1.0006596666773002</v>
      </c>
      <c r="D228" s="141">
        <v>0</v>
      </c>
      <c r="F228" s="141">
        <v>21</v>
      </c>
      <c r="G228" s="141">
        <v>36.994999999999997</v>
      </c>
    </row>
    <row r="229" spans="1:7" x14ac:dyDescent="0.25">
      <c r="A229" s="156">
        <v>3.7829999999999999</v>
      </c>
      <c r="B229" s="141">
        <v>0.06</v>
      </c>
      <c r="C229" s="141">
        <v>1.0014996029729348</v>
      </c>
      <c r="D229" s="141">
        <v>0</v>
      </c>
      <c r="F229" s="141">
        <v>21</v>
      </c>
      <c r="G229" s="141">
        <v>36.996666666666698</v>
      </c>
    </row>
    <row r="230" spans="1:7" x14ac:dyDescent="0.25">
      <c r="A230" s="156">
        <v>3.8</v>
      </c>
      <c r="B230" s="141">
        <v>0.06</v>
      </c>
      <c r="C230" s="141">
        <v>1.0018246879957127</v>
      </c>
      <c r="D230" s="141">
        <v>0</v>
      </c>
      <c r="F230" s="141">
        <v>21</v>
      </c>
      <c r="G230" s="141">
        <v>36.994999999999997</v>
      </c>
    </row>
    <row r="231" spans="1:7" x14ac:dyDescent="0.25">
      <c r="A231" s="156">
        <v>3.8170000000000002</v>
      </c>
      <c r="B231" s="141">
        <v>0.06</v>
      </c>
      <c r="C231" s="141">
        <v>1.0001840580102843</v>
      </c>
      <c r="D231" s="141">
        <v>0</v>
      </c>
      <c r="F231" s="141">
        <v>21</v>
      </c>
      <c r="G231" s="141">
        <v>36.996000000000002</v>
      </c>
    </row>
    <row r="232" spans="1:7" x14ac:dyDescent="0.25">
      <c r="A232" s="156">
        <v>3.8330000000000002</v>
      </c>
      <c r="B232" s="141">
        <v>0.06</v>
      </c>
      <c r="C232" s="141">
        <v>0.9999176565962552</v>
      </c>
      <c r="D232" s="141">
        <v>0</v>
      </c>
      <c r="F232" s="141">
        <v>21</v>
      </c>
      <c r="G232" s="141">
        <v>36.996000000000002</v>
      </c>
    </row>
    <row r="233" spans="1:7" x14ac:dyDescent="0.25">
      <c r="A233" s="156">
        <v>3.85</v>
      </c>
      <c r="B233" s="141">
        <v>0.06</v>
      </c>
      <c r="C233" s="141">
        <v>0.99979523925690728</v>
      </c>
      <c r="D233" s="141">
        <v>0</v>
      </c>
      <c r="F233" s="141">
        <v>21</v>
      </c>
      <c r="G233" s="141">
        <v>37</v>
      </c>
    </row>
    <row r="234" spans="1:7" x14ac:dyDescent="0.25">
      <c r="A234" s="156">
        <v>3.867</v>
      </c>
      <c r="B234" s="141">
        <v>0.06</v>
      </c>
      <c r="C234" s="141">
        <v>0.99964874470009568</v>
      </c>
      <c r="D234" s="141">
        <v>0</v>
      </c>
      <c r="F234" s="141">
        <v>21</v>
      </c>
      <c r="G234" s="141">
        <v>37.005000000000003</v>
      </c>
    </row>
    <row r="235" spans="1:7" x14ac:dyDescent="0.25">
      <c r="A235" s="156">
        <v>3.883</v>
      </c>
      <c r="B235" s="141">
        <v>0.06</v>
      </c>
      <c r="C235" s="141">
        <v>1.0001915710453135</v>
      </c>
      <c r="D235" s="141">
        <v>0</v>
      </c>
      <c r="F235" s="141">
        <v>21</v>
      </c>
      <c r="G235" s="141">
        <v>37.005000000000003</v>
      </c>
    </row>
    <row r="236" spans="1:7" x14ac:dyDescent="0.25">
      <c r="A236" s="156">
        <v>3.9</v>
      </c>
      <c r="B236" s="141">
        <v>0.06</v>
      </c>
      <c r="C236" s="141">
        <v>0.99998108558664611</v>
      </c>
      <c r="D236" s="141">
        <v>0</v>
      </c>
      <c r="F236" s="141">
        <v>21</v>
      </c>
      <c r="G236" s="141">
        <v>37.005000000000003</v>
      </c>
    </row>
    <row r="237" spans="1:7" x14ac:dyDescent="0.25">
      <c r="A237" s="156">
        <v>3.9169999999999998</v>
      </c>
      <c r="B237" s="141">
        <v>0.06</v>
      </c>
      <c r="C237" s="141">
        <v>1.0012073708264404</v>
      </c>
      <c r="D237" s="141">
        <v>0</v>
      </c>
      <c r="F237" s="141">
        <v>21</v>
      </c>
      <c r="G237" s="141">
        <v>37.005000000000003</v>
      </c>
    </row>
    <row r="238" spans="1:7" x14ac:dyDescent="0.25">
      <c r="A238" s="156">
        <v>3.9329999999999998</v>
      </c>
      <c r="B238" s="141">
        <v>0.06</v>
      </c>
      <c r="C238" s="141">
        <v>1.0001618980689009</v>
      </c>
      <c r="D238" s="141">
        <v>0</v>
      </c>
      <c r="F238" s="141">
        <v>21</v>
      </c>
      <c r="G238" s="141">
        <v>37.006</v>
      </c>
    </row>
    <row r="239" spans="1:7" x14ac:dyDescent="0.25">
      <c r="A239" s="156">
        <v>3.95</v>
      </c>
      <c r="B239" s="141">
        <v>0.06</v>
      </c>
      <c r="C239" s="141">
        <v>1.0007541388421972</v>
      </c>
      <c r="D239" s="141">
        <v>0</v>
      </c>
      <c r="F239" s="141">
        <v>21</v>
      </c>
      <c r="G239" s="141">
        <v>37</v>
      </c>
    </row>
    <row r="240" spans="1:7" x14ac:dyDescent="0.25">
      <c r="A240" s="156">
        <v>3.9670000000000001</v>
      </c>
      <c r="B240" s="141">
        <v>5.5E-2</v>
      </c>
      <c r="C240" s="141">
        <v>0.75213304969103745</v>
      </c>
      <c r="D240" s="141">
        <v>0</v>
      </c>
      <c r="F240" s="141">
        <v>21</v>
      </c>
      <c r="G240" s="141">
        <v>37.005000000000003</v>
      </c>
    </row>
    <row r="241" spans="1:7" x14ac:dyDescent="0.25">
      <c r="A241" s="156">
        <v>3.9830000000000001</v>
      </c>
      <c r="B241" s="141">
        <v>5.5E-2</v>
      </c>
      <c r="C241" s="141">
        <v>0.7508278564273948</v>
      </c>
      <c r="D241" s="141">
        <v>0</v>
      </c>
      <c r="F241" s="141">
        <v>21</v>
      </c>
      <c r="G241" s="141">
        <v>37.005555555555603</v>
      </c>
    </row>
    <row r="242" spans="1:7" x14ac:dyDescent="0.25">
      <c r="A242" s="156">
        <v>4</v>
      </c>
      <c r="B242" s="141">
        <v>0.06</v>
      </c>
      <c r="C242" s="141">
        <v>0.99963461392966224</v>
      </c>
      <c r="D242" s="141">
        <v>0</v>
      </c>
      <c r="F242" s="141">
        <v>21</v>
      </c>
      <c r="G242" s="141">
        <v>37.005000000000003</v>
      </c>
    </row>
    <row r="243" spans="1:7" x14ac:dyDescent="0.25">
      <c r="A243" s="156">
        <v>4.0170000000000003</v>
      </c>
      <c r="B243" s="141">
        <v>0.06</v>
      </c>
      <c r="C243" s="141">
        <v>0.99993896898511081</v>
      </c>
      <c r="D243" s="141">
        <v>0</v>
      </c>
      <c r="F243" s="141">
        <v>21</v>
      </c>
      <c r="G243" s="141">
        <v>37.0045454545455</v>
      </c>
    </row>
    <row r="244" spans="1:7" x14ac:dyDescent="0.25">
      <c r="A244" s="156">
        <v>4.0330000000000004</v>
      </c>
      <c r="B244" s="141">
        <v>0.06</v>
      </c>
      <c r="C244" s="141">
        <v>0.99994729322197273</v>
      </c>
      <c r="D244" s="141">
        <v>0</v>
      </c>
      <c r="F244" s="141">
        <v>21</v>
      </c>
      <c r="G244" s="141">
        <v>37.002000000000002</v>
      </c>
    </row>
    <row r="245" spans="1:7" x14ac:dyDescent="0.25">
      <c r="A245" s="156">
        <v>4.05</v>
      </c>
      <c r="B245" s="141">
        <v>0.06</v>
      </c>
      <c r="C245" s="141">
        <v>1.0001395233673358</v>
      </c>
      <c r="D245" s="141">
        <v>0</v>
      </c>
      <c r="F245" s="141">
        <v>21</v>
      </c>
      <c r="G245" s="141">
        <v>37.003333333333302</v>
      </c>
    </row>
    <row r="246" spans="1:7" x14ac:dyDescent="0.25">
      <c r="A246" s="156">
        <v>4.0670000000000002</v>
      </c>
      <c r="B246" s="141">
        <v>0.06</v>
      </c>
      <c r="C246" s="141">
        <v>1.0002052051563823</v>
      </c>
      <c r="D246" s="141">
        <v>0</v>
      </c>
      <c r="F246" s="141">
        <v>21</v>
      </c>
      <c r="G246" s="141">
        <v>37.006</v>
      </c>
    </row>
    <row r="247" spans="1:7" x14ac:dyDescent="0.25">
      <c r="A247" s="156">
        <v>4.0830000000000002</v>
      </c>
      <c r="B247" s="141">
        <v>7.0000000000000007E-2</v>
      </c>
      <c r="C247" s="141">
        <v>1.4989097912916727</v>
      </c>
      <c r="D247" s="141">
        <v>0</v>
      </c>
      <c r="F247" s="141">
        <v>21</v>
      </c>
      <c r="G247" s="141">
        <v>37.003999999999998</v>
      </c>
    </row>
    <row r="248" spans="1:7" x14ac:dyDescent="0.25">
      <c r="A248" s="156">
        <v>4.0999999999999996</v>
      </c>
      <c r="B248" s="141">
        <v>7.0000000000000007E-2</v>
      </c>
      <c r="C248" s="141">
        <v>1.4948550368252829</v>
      </c>
      <c r="D248" s="141">
        <v>0</v>
      </c>
      <c r="F248" s="141">
        <v>21</v>
      </c>
      <c r="G248" s="141">
        <v>37.006666666666703</v>
      </c>
    </row>
    <row r="249" spans="1:7" x14ac:dyDescent="0.25">
      <c r="A249" s="156">
        <v>4.117</v>
      </c>
      <c r="B249" s="141">
        <v>7.0000000000000007E-2</v>
      </c>
      <c r="C249" s="141">
        <v>1.4978405271715673</v>
      </c>
      <c r="D249" s="141">
        <v>0</v>
      </c>
      <c r="F249" s="141">
        <v>21</v>
      </c>
      <c r="G249" s="141">
        <v>37.005000000000003</v>
      </c>
    </row>
    <row r="250" spans="1:7" x14ac:dyDescent="0.25">
      <c r="A250" s="156">
        <v>4.133</v>
      </c>
      <c r="B250" s="141">
        <v>7.0000000000000007E-2</v>
      </c>
      <c r="C250" s="141">
        <v>1.4991740764867181</v>
      </c>
      <c r="D250" s="141">
        <v>0</v>
      </c>
      <c r="F250" s="141">
        <v>21</v>
      </c>
      <c r="G250" s="141">
        <v>37.005000000000003</v>
      </c>
    </row>
    <row r="251" spans="1:7" x14ac:dyDescent="0.25">
      <c r="A251" s="156">
        <v>4.1500000000000004</v>
      </c>
      <c r="B251" s="141">
        <v>7.0000000000000007E-2</v>
      </c>
      <c r="C251" s="141">
        <v>1.4976194849769671</v>
      </c>
      <c r="D251" s="141">
        <v>0</v>
      </c>
      <c r="F251" s="141">
        <v>21</v>
      </c>
      <c r="G251" s="141">
        <v>37.005000000000003</v>
      </c>
    </row>
    <row r="252" spans="1:7" x14ac:dyDescent="0.25">
      <c r="A252" s="156">
        <v>4.1669999999999998</v>
      </c>
      <c r="B252" s="141">
        <v>6.3333333333333297E-2</v>
      </c>
      <c r="C252" s="141">
        <v>1.1656775300778837</v>
      </c>
      <c r="D252" s="141">
        <v>0</v>
      </c>
      <c r="F252" s="141">
        <v>21</v>
      </c>
      <c r="G252" s="141">
        <v>37.005000000000003</v>
      </c>
    </row>
    <row r="253" spans="1:7" x14ac:dyDescent="0.25">
      <c r="A253" s="156">
        <v>4.1829999999999998</v>
      </c>
      <c r="B253" s="141">
        <v>6.3333333333333297E-2</v>
      </c>
      <c r="C253" s="141">
        <v>1.1661972935926985</v>
      </c>
      <c r="D253" s="141">
        <v>0</v>
      </c>
      <c r="F253" s="141">
        <v>21</v>
      </c>
      <c r="G253" s="141">
        <v>37.005000000000003</v>
      </c>
    </row>
    <row r="254" spans="1:7" x14ac:dyDescent="0.25">
      <c r="A254" s="156">
        <v>4.2</v>
      </c>
      <c r="B254" s="141">
        <v>0.06</v>
      </c>
      <c r="C254" s="141">
        <v>1.0006475944438311</v>
      </c>
      <c r="D254" s="141">
        <v>0</v>
      </c>
      <c r="F254" s="141">
        <v>21</v>
      </c>
      <c r="G254" s="141">
        <v>37.005000000000003</v>
      </c>
    </row>
    <row r="255" spans="1:7" x14ac:dyDescent="0.25">
      <c r="A255" s="156">
        <v>4.2169999999999996</v>
      </c>
      <c r="B255" s="141">
        <v>0.06</v>
      </c>
      <c r="C255" s="141">
        <v>1.0012216295697205</v>
      </c>
      <c r="D255" s="141">
        <v>0</v>
      </c>
      <c r="F255" s="141">
        <v>21</v>
      </c>
      <c r="G255" s="141">
        <v>37.005714285714298</v>
      </c>
    </row>
    <row r="256" spans="1:7" x14ac:dyDescent="0.25">
      <c r="A256" s="156">
        <v>4.2329999999999997</v>
      </c>
      <c r="B256" s="141">
        <v>0.06</v>
      </c>
      <c r="C256" s="141">
        <v>1.0011629214318449</v>
      </c>
      <c r="D256" s="141">
        <v>0</v>
      </c>
      <c r="F256" s="141">
        <v>21</v>
      </c>
      <c r="G256" s="141">
        <v>37.0042857142857</v>
      </c>
    </row>
    <row r="257" spans="1:7" x14ac:dyDescent="0.25">
      <c r="A257" s="156">
        <v>4.25</v>
      </c>
      <c r="B257" s="141">
        <v>0.06</v>
      </c>
      <c r="C257" s="141">
        <v>0.99952166328782144</v>
      </c>
      <c r="D257" s="141">
        <v>0</v>
      </c>
      <c r="F257" s="141">
        <v>21</v>
      </c>
      <c r="G257" s="141">
        <v>37.005000000000003</v>
      </c>
    </row>
    <row r="258" spans="1:7" x14ac:dyDescent="0.25">
      <c r="A258" s="156">
        <v>4.2670000000000003</v>
      </c>
      <c r="B258" s="141">
        <v>0.06</v>
      </c>
      <c r="C258" s="141">
        <v>0.99970864217463151</v>
      </c>
      <c r="D258" s="141">
        <v>0</v>
      </c>
      <c r="F258" s="141">
        <v>21</v>
      </c>
      <c r="G258" s="141">
        <v>37</v>
      </c>
    </row>
    <row r="259" spans="1:7" x14ac:dyDescent="0.25">
      <c r="A259" s="156">
        <v>4.2830000000000004</v>
      </c>
      <c r="B259" s="141">
        <v>0.06</v>
      </c>
      <c r="C259" s="141">
        <v>0.99969233534496138</v>
      </c>
      <c r="D259" s="141">
        <v>0</v>
      </c>
      <c r="F259" s="141">
        <v>21</v>
      </c>
      <c r="G259" s="141">
        <v>36.994</v>
      </c>
    </row>
    <row r="260" spans="1:7" x14ac:dyDescent="0.25">
      <c r="A260" s="156">
        <v>4.3</v>
      </c>
      <c r="B260" s="141">
        <v>0.06</v>
      </c>
      <c r="C260" s="141">
        <v>1.0008091182506975</v>
      </c>
      <c r="D260" s="141">
        <v>0</v>
      </c>
      <c r="F260" s="141">
        <v>21</v>
      </c>
      <c r="G260" s="141">
        <v>36.994999999999997</v>
      </c>
    </row>
    <row r="261" spans="1:7" x14ac:dyDescent="0.25">
      <c r="A261" s="156">
        <v>4.3170000000000002</v>
      </c>
      <c r="B261" s="141">
        <v>0.06</v>
      </c>
      <c r="C261" s="141">
        <v>0.99994803756904072</v>
      </c>
      <c r="D261" s="141">
        <v>0</v>
      </c>
      <c r="F261" s="141">
        <v>21</v>
      </c>
      <c r="G261" s="141">
        <v>36.99</v>
      </c>
    </row>
    <row r="262" spans="1:7" x14ac:dyDescent="0.25">
      <c r="A262" s="156">
        <v>4.3330000000000002</v>
      </c>
      <c r="B262" s="141">
        <v>0.06</v>
      </c>
      <c r="C262" s="141">
        <v>0.99919577828356598</v>
      </c>
      <c r="D262" s="141">
        <v>0</v>
      </c>
      <c r="F262" s="141">
        <v>21</v>
      </c>
      <c r="G262" s="141">
        <v>36.99</v>
      </c>
    </row>
    <row r="263" spans="1:7" x14ac:dyDescent="0.25">
      <c r="A263" s="156">
        <v>4.3499999999999996</v>
      </c>
      <c r="B263" s="141">
        <v>0.06</v>
      </c>
      <c r="C263" s="141">
        <v>0.99953010024395328</v>
      </c>
      <c r="D263" s="141">
        <v>0</v>
      </c>
      <c r="F263" s="141">
        <v>21</v>
      </c>
      <c r="G263" s="141">
        <v>36.994</v>
      </c>
    </row>
    <row r="264" spans="1:7" x14ac:dyDescent="0.25">
      <c r="A264" s="156">
        <v>4.367</v>
      </c>
      <c r="B264" s="141">
        <v>0.06</v>
      </c>
      <c r="C264" s="141">
        <v>1.0003759358861444</v>
      </c>
      <c r="D264" s="141">
        <v>0</v>
      </c>
      <c r="F264" s="141">
        <v>21</v>
      </c>
      <c r="G264" s="141">
        <v>36.996666666666698</v>
      </c>
    </row>
    <row r="265" spans="1:7" x14ac:dyDescent="0.25">
      <c r="A265" s="156">
        <v>4.383</v>
      </c>
      <c r="B265" s="141">
        <v>0.06</v>
      </c>
      <c r="C265" s="141">
        <v>1.0005281134138639</v>
      </c>
      <c r="D265" s="141">
        <v>0</v>
      </c>
      <c r="F265" s="141">
        <v>21</v>
      </c>
      <c r="G265" s="141">
        <v>36.994999999999997</v>
      </c>
    </row>
    <row r="266" spans="1:7" x14ac:dyDescent="0.25">
      <c r="A266" s="156">
        <v>4.4000000000000004</v>
      </c>
      <c r="B266" s="141">
        <v>7.0000000000000007E-2</v>
      </c>
      <c r="C266" s="141">
        <v>1.4972998553325991</v>
      </c>
      <c r="D266" s="141">
        <v>0</v>
      </c>
      <c r="F266" s="141">
        <v>21</v>
      </c>
      <c r="G266" s="141">
        <v>36.994444444444397</v>
      </c>
    </row>
    <row r="267" spans="1:7" x14ac:dyDescent="0.25">
      <c r="A267" s="156">
        <v>4.4169999999999998</v>
      </c>
      <c r="B267" s="141">
        <v>6.5000000000000002E-2</v>
      </c>
      <c r="C267" s="141">
        <v>1.2495665040419466</v>
      </c>
      <c r="D267" s="141">
        <v>0</v>
      </c>
      <c r="F267" s="141">
        <v>21</v>
      </c>
      <c r="G267" s="141">
        <v>36.994999999999997</v>
      </c>
    </row>
    <row r="268" spans="1:7" x14ac:dyDescent="0.25">
      <c r="A268" s="156">
        <v>4.4329999999999998</v>
      </c>
      <c r="B268" s="141">
        <v>0.06</v>
      </c>
      <c r="C268" s="141">
        <v>1.000406742337894</v>
      </c>
      <c r="D268" s="141">
        <v>0</v>
      </c>
      <c r="F268" s="141">
        <v>21</v>
      </c>
      <c r="G268" s="141">
        <v>36.994999999999997</v>
      </c>
    </row>
    <row r="269" spans="1:7" x14ac:dyDescent="0.25">
      <c r="A269" s="156">
        <v>4.45</v>
      </c>
      <c r="B269" s="141">
        <v>6.6666666666666693E-2</v>
      </c>
      <c r="C269" s="141">
        <v>1.334054056682936</v>
      </c>
      <c r="D269" s="141">
        <v>0</v>
      </c>
      <c r="F269" s="141">
        <v>21</v>
      </c>
      <c r="G269" s="141">
        <v>36.994999999999997</v>
      </c>
    </row>
    <row r="270" spans="1:7" x14ac:dyDescent="0.25">
      <c r="A270" s="156">
        <v>4.4669999999999996</v>
      </c>
      <c r="B270" s="141">
        <v>7.0000000000000007E-2</v>
      </c>
      <c r="C270" s="141">
        <v>1.4974113776615656</v>
      </c>
      <c r="D270" s="141">
        <v>0</v>
      </c>
      <c r="F270" s="141">
        <v>21</v>
      </c>
      <c r="G270" s="141">
        <v>36.994999999999997</v>
      </c>
    </row>
    <row r="271" spans="1:7" x14ac:dyDescent="0.25">
      <c r="A271" s="156">
        <v>4.4829999999999997</v>
      </c>
      <c r="B271" s="141">
        <v>7.0000000000000007E-2</v>
      </c>
      <c r="C271" s="141">
        <v>1.5002147793944032</v>
      </c>
      <c r="D271" s="141">
        <v>0</v>
      </c>
      <c r="F271" s="141">
        <v>21</v>
      </c>
      <c r="G271" s="141">
        <v>36.994999999999997</v>
      </c>
    </row>
    <row r="272" spans="1:7" x14ac:dyDescent="0.25">
      <c r="A272" s="156">
        <v>4.5</v>
      </c>
      <c r="B272" s="141">
        <v>7.0000000000000007E-2</v>
      </c>
      <c r="C272" s="141">
        <v>1.4987765601838017</v>
      </c>
      <c r="D272" s="141">
        <v>0</v>
      </c>
      <c r="F272" s="141">
        <v>21</v>
      </c>
      <c r="G272" s="141">
        <v>36.99</v>
      </c>
    </row>
    <row r="273" spans="1:7" x14ac:dyDescent="0.25">
      <c r="A273" s="156">
        <v>4.5170000000000003</v>
      </c>
      <c r="B273" s="141">
        <v>7.0000000000000007E-2</v>
      </c>
      <c r="C273" s="141">
        <v>1.4971369383506987</v>
      </c>
      <c r="D273" s="141">
        <v>0</v>
      </c>
      <c r="F273" s="141">
        <v>21</v>
      </c>
      <c r="G273" s="141">
        <v>36.99</v>
      </c>
    </row>
    <row r="274" spans="1:7" x14ac:dyDescent="0.25">
      <c r="A274" s="156">
        <v>4.5330000000000004</v>
      </c>
      <c r="B274" s="141">
        <v>7.0000000000000007E-2</v>
      </c>
      <c r="C274" s="141">
        <v>1.5004734541739411</v>
      </c>
      <c r="D274" s="141">
        <v>0</v>
      </c>
      <c r="F274" s="141">
        <v>21</v>
      </c>
      <c r="G274" s="141">
        <v>36.99</v>
      </c>
    </row>
    <row r="275" spans="1:7" x14ac:dyDescent="0.25">
      <c r="A275" s="156">
        <v>4.55</v>
      </c>
      <c r="B275" s="141">
        <v>6.5000000000000002E-2</v>
      </c>
      <c r="C275" s="141">
        <v>1.2503773670591625</v>
      </c>
      <c r="D275" s="141">
        <v>0</v>
      </c>
      <c r="F275" s="141">
        <v>21</v>
      </c>
      <c r="G275" s="141">
        <v>36.984999999999999</v>
      </c>
    </row>
    <row r="276" spans="1:7" x14ac:dyDescent="0.25">
      <c r="A276" s="156">
        <v>4.5670000000000002</v>
      </c>
      <c r="B276" s="141">
        <v>6.6666666666666693E-2</v>
      </c>
      <c r="C276" s="141">
        <v>1.3326684282305694</v>
      </c>
      <c r="D276" s="141">
        <v>0</v>
      </c>
      <c r="F276" s="141">
        <v>21</v>
      </c>
      <c r="G276" s="141">
        <v>36.984999999999999</v>
      </c>
    </row>
    <row r="277" spans="1:7" x14ac:dyDescent="0.25">
      <c r="A277" s="156">
        <v>4.5830000000000002</v>
      </c>
      <c r="B277" s="141">
        <v>0.06</v>
      </c>
      <c r="C277" s="141">
        <v>0.99991616547711148</v>
      </c>
      <c r="D277" s="141">
        <v>0</v>
      </c>
      <c r="F277" s="141">
        <v>21</v>
      </c>
      <c r="G277" s="141">
        <v>36.984999999999999</v>
      </c>
    </row>
    <row r="278" spans="1:7" x14ac:dyDescent="0.25">
      <c r="A278" s="156">
        <v>4.5999999999999996</v>
      </c>
      <c r="B278" s="141">
        <v>0.06</v>
      </c>
      <c r="C278" s="141">
        <v>1.0015150026032793</v>
      </c>
      <c r="D278" s="141">
        <v>0</v>
      </c>
      <c r="F278" s="141">
        <v>21</v>
      </c>
      <c r="G278" s="141">
        <v>36.99</v>
      </c>
    </row>
    <row r="279" spans="1:7" x14ac:dyDescent="0.25">
      <c r="A279" s="156">
        <v>4.617</v>
      </c>
      <c r="B279" s="141">
        <v>0.06</v>
      </c>
      <c r="C279" s="141">
        <v>1.0009155517284913</v>
      </c>
      <c r="D279" s="141">
        <v>0</v>
      </c>
      <c r="F279" s="141">
        <v>21</v>
      </c>
      <c r="G279" s="141">
        <v>36.983333333333299</v>
      </c>
    </row>
    <row r="280" spans="1:7" x14ac:dyDescent="0.25">
      <c r="A280" s="156">
        <v>4.633</v>
      </c>
      <c r="B280" s="141">
        <v>0.06</v>
      </c>
      <c r="C280" s="141">
        <v>1.001528070569258</v>
      </c>
      <c r="D280" s="141">
        <v>0</v>
      </c>
      <c r="F280" s="141">
        <v>21</v>
      </c>
      <c r="G280" s="141">
        <v>36.985999999999997</v>
      </c>
    </row>
    <row r="281" spans="1:7" x14ac:dyDescent="0.25">
      <c r="A281" s="156">
        <v>4.6500000000000004</v>
      </c>
      <c r="B281" s="141">
        <v>6.5000000000000002E-2</v>
      </c>
      <c r="C281" s="141">
        <v>1.2505718766362557</v>
      </c>
      <c r="D281" s="141">
        <v>0</v>
      </c>
      <c r="F281" s="141">
        <v>21</v>
      </c>
      <c r="G281" s="141">
        <v>36.985999999999997</v>
      </c>
    </row>
    <row r="282" spans="1:7" x14ac:dyDescent="0.25">
      <c r="A282" s="156">
        <v>4.6669999999999998</v>
      </c>
      <c r="B282" s="141">
        <v>6.5000000000000002E-2</v>
      </c>
      <c r="C282" s="141">
        <v>1.2509513888122439</v>
      </c>
      <c r="D282" s="141">
        <v>0</v>
      </c>
      <c r="F282" s="141">
        <v>21</v>
      </c>
      <c r="G282" s="141">
        <v>36.99</v>
      </c>
    </row>
    <row r="283" spans="1:7" x14ac:dyDescent="0.25">
      <c r="A283" s="156">
        <v>4.6829999999999998</v>
      </c>
      <c r="B283" s="141">
        <v>6.5000000000000002E-2</v>
      </c>
      <c r="C283" s="141">
        <v>1.2504575634541539</v>
      </c>
      <c r="D283" s="141">
        <v>0</v>
      </c>
      <c r="F283" s="141">
        <v>21</v>
      </c>
      <c r="G283" s="141">
        <v>36.994999999999997</v>
      </c>
    </row>
    <row r="284" spans="1:7" x14ac:dyDescent="0.25">
      <c r="A284" s="156">
        <v>4.7</v>
      </c>
      <c r="B284" s="141">
        <v>7.0000000000000007E-2</v>
      </c>
      <c r="C284" s="141">
        <v>1.4994410494298573</v>
      </c>
      <c r="D284" s="141">
        <v>0</v>
      </c>
      <c r="F284" s="141">
        <v>21</v>
      </c>
      <c r="G284" s="141">
        <v>36.996000000000002</v>
      </c>
    </row>
    <row r="285" spans="1:7" x14ac:dyDescent="0.25">
      <c r="A285" s="156">
        <v>4.7169999999999996</v>
      </c>
      <c r="B285" s="141">
        <v>7.0000000000000007E-2</v>
      </c>
      <c r="C285" s="141">
        <v>1.5014806511883159</v>
      </c>
      <c r="D285" s="141">
        <v>0</v>
      </c>
      <c r="F285" s="141">
        <v>21</v>
      </c>
      <c r="G285" s="141">
        <v>36.994</v>
      </c>
    </row>
    <row r="286" spans="1:7" x14ac:dyDescent="0.25">
      <c r="A286" s="156">
        <v>4.7329999999999997</v>
      </c>
      <c r="B286" s="141">
        <v>7.0000000000000007E-2</v>
      </c>
      <c r="C286" s="141">
        <v>1.5004699686671552</v>
      </c>
      <c r="D286" s="141">
        <v>0</v>
      </c>
      <c r="F286" s="141">
        <v>21</v>
      </c>
      <c r="G286" s="141">
        <v>36.994999999999997</v>
      </c>
    </row>
    <row r="287" spans="1:7" x14ac:dyDescent="0.25">
      <c r="A287" s="156">
        <v>4.75</v>
      </c>
      <c r="B287" s="141">
        <v>7.0000000000000007E-2</v>
      </c>
      <c r="C287" s="141">
        <v>1.4998851361890462</v>
      </c>
      <c r="D287" s="141">
        <v>0</v>
      </c>
      <c r="F287" s="141">
        <v>21</v>
      </c>
      <c r="G287" s="141">
        <v>36.996666666666698</v>
      </c>
    </row>
    <row r="288" spans="1:7" x14ac:dyDescent="0.25">
      <c r="A288" s="156">
        <v>4.7670000000000003</v>
      </c>
      <c r="B288" s="141">
        <v>7.0000000000000007E-2</v>
      </c>
      <c r="C288" s="141">
        <v>1.4984502894843723</v>
      </c>
      <c r="D288" s="141">
        <v>0</v>
      </c>
      <c r="F288" s="141">
        <v>21</v>
      </c>
      <c r="G288" s="141">
        <v>36.994</v>
      </c>
    </row>
    <row r="289" spans="1:7" x14ac:dyDescent="0.25">
      <c r="A289" s="156">
        <v>4.7830000000000004</v>
      </c>
      <c r="B289" s="141">
        <v>7.0000000000000007E-2</v>
      </c>
      <c r="C289" s="141">
        <v>1.5012125438575916</v>
      </c>
      <c r="D289" s="141">
        <v>0</v>
      </c>
      <c r="F289" s="141">
        <v>21</v>
      </c>
      <c r="G289" s="141">
        <v>36.994999999999997</v>
      </c>
    </row>
    <row r="290" spans="1:7" x14ac:dyDescent="0.25">
      <c r="A290" s="156">
        <v>4.8</v>
      </c>
      <c r="B290" s="141">
        <v>7.0000000000000007E-2</v>
      </c>
      <c r="C290" s="141">
        <v>1.4996923260872401</v>
      </c>
      <c r="D290" s="141">
        <v>0</v>
      </c>
      <c r="F290" s="141">
        <v>21</v>
      </c>
      <c r="G290" s="141">
        <v>36.99</v>
      </c>
    </row>
    <row r="291" spans="1:7" x14ac:dyDescent="0.25">
      <c r="A291" s="156">
        <v>4.8170000000000002</v>
      </c>
      <c r="B291" s="141">
        <v>7.0000000000000007E-2</v>
      </c>
      <c r="C291" s="141">
        <v>1.4981931652818015</v>
      </c>
      <c r="D291" s="141">
        <v>0</v>
      </c>
      <c r="F291" s="141">
        <v>21</v>
      </c>
      <c r="G291" s="141">
        <v>36.99</v>
      </c>
    </row>
    <row r="292" spans="1:7" x14ac:dyDescent="0.25">
      <c r="A292" s="156">
        <v>4.8330000000000002</v>
      </c>
      <c r="B292" s="141">
        <v>7.0000000000000007E-2</v>
      </c>
      <c r="C292" s="141">
        <v>1.5012257391155388</v>
      </c>
      <c r="D292" s="141">
        <v>0</v>
      </c>
      <c r="F292" s="141">
        <v>21</v>
      </c>
      <c r="G292" s="141">
        <v>36.994999999999997</v>
      </c>
    </row>
    <row r="293" spans="1:7" x14ac:dyDescent="0.25">
      <c r="A293" s="156">
        <v>4.8499999999999996</v>
      </c>
      <c r="B293" s="141">
        <v>7.0000000000000007E-2</v>
      </c>
      <c r="C293" s="141">
        <v>1.496298440160404</v>
      </c>
      <c r="D293" s="141">
        <v>0</v>
      </c>
      <c r="F293" s="141">
        <v>21</v>
      </c>
      <c r="G293" s="141">
        <v>36.99</v>
      </c>
    </row>
    <row r="294" spans="1:7" x14ac:dyDescent="0.25">
      <c r="A294" s="156">
        <v>4.867</v>
      </c>
      <c r="B294" s="141">
        <v>7.0000000000000007E-2</v>
      </c>
      <c r="C294" s="141">
        <v>1.4990333720792963</v>
      </c>
      <c r="D294" s="141">
        <v>0</v>
      </c>
      <c r="F294" s="141">
        <v>21</v>
      </c>
      <c r="G294" s="141">
        <v>36.996666666666698</v>
      </c>
    </row>
    <row r="295" spans="1:7" x14ac:dyDescent="0.25">
      <c r="A295" s="156">
        <v>4.883</v>
      </c>
      <c r="B295" s="141">
        <v>7.0000000000000007E-2</v>
      </c>
      <c r="C295" s="141">
        <v>1.5005168645302316</v>
      </c>
      <c r="D295" s="141">
        <v>0</v>
      </c>
      <c r="F295" s="141">
        <v>21</v>
      </c>
      <c r="G295" s="141">
        <v>36.994999999999997</v>
      </c>
    </row>
    <row r="296" spans="1:7" x14ac:dyDescent="0.25">
      <c r="A296" s="156">
        <v>4.9000000000000004</v>
      </c>
      <c r="B296" s="141">
        <v>7.4999999999999997E-2</v>
      </c>
      <c r="C296" s="141">
        <v>1.7467085930901247</v>
      </c>
      <c r="D296" s="141">
        <v>0</v>
      </c>
      <c r="F296" s="141">
        <v>21</v>
      </c>
      <c r="G296" s="141">
        <v>36.994999999999997</v>
      </c>
    </row>
    <row r="297" spans="1:7" x14ac:dyDescent="0.25">
      <c r="A297" s="156">
        <v>4.9169999999999998</v>
      </c>
      <c r="B297" s="141">
        <v>7.0000000000000007E-2</v>
      </c>
      <c r="C297" s="141">
        <v>1.499397814689607</v>
      </c>
      <c r="D297" s="141">
        <v>0</v>
      </c>
      <c r="F297" s="141">
        <v>21</v>
      </c>
      <c r="G297" s="141">
        <v>36.994999999999997</v>
      </c>
    </row>
    <row r="298" spans="1:7" x14ac:dyDescent="0.25">
      <c r="A298" s="156">
        <v>4.9329999999999998</v>
      </c>
      <c r="B298" s="141">
        <v>7.0000000000000007E-2</v>
      </c>
      <c r="C298" s="141">
        <v>1.5002933777124767</v>
      </c>
      <c r="D298" s="141">
        <v>0</v>
      </c>
      <c r="F298" s="141">
        <v>21</v>
      </c>
      <c r="G298" s="141">
        <v>36.994999999999997</v>
      </c>
    </row>
    <row r="299" spans="1:7" x14ac:dyDescent="0.25">
      <c r="A299" s="156">
        <v>4.95</v>
      </c>
      <c r="B299" s="141">
        <v>7.4999999999999997E-2</v>
      </c>
      <c r="C299" s="141">
        <v>1.7480268439582709</v>
      </c>
      <c r="D299" s="141">
        <v>0</v>
      </c>
      <c r="F299" s="141">
        <v>21</v>
      </c>
      <c r="G299" s="141">
        <v>37.005000000000003</v>
      </c>
    </row>
    <row r="300" spans="1:7" x14ac:dyDescent="0.25">
      <c r="A300" s="156">
        <v>4.9669999999999996</v>
      </c>
      <c r="B300" s="141">
        <v>7.4999999999999997E-2</v>
      </c>
      <c r="C300" s="141">
        <v>1.7462972247583628</v>
      </c>
      <c r="D300" s="141">
        <v>0</v>
      </c>
      <c r="F300" s="141">
        <v>21</v>
      </c>
      <c r="G300" s="141">
        <v>37.005000000000003</v>
      </c>
    </row>
    <row r="301" spans="1:7" x14ac:dyDescent="0.25">
      <c r="A301" s="156">
        <v>4.9829999999999997</v>
      </c>
      <c r="B301" s="141">
        <v>0.08</v>
      </c>
      <c r="C301" s="141">
        <v>1.9994069248418953</v>
      </c>
      <c r="D301" s="141">
        <v>0</v>
      </c>
      <c r="F301" s="141">
        <v>21</v>
      </c>
      <c r="G301" s="141">
        <v>37.005000000000003</v>
      </c>
    </row>
    <row r="302" spans="1:7" x14ac:dyDescent="0.25">
      <c r="A302" s="156">
        <v>5</v>
      </c>
      <c r="B302" s="141">
        <v>0.08</v>
      </c>
      <c r="C302" s="141">
        <v>1.993987946594677</v>
      </c>
      <c r="D302" s="141">
        <v>0</v>
      </c>
      <c r="F302" s="141">
        <v>21</v>
      </c>
      <c r="G302" s="141">
        <v>37</v>
      </c>
    </row>
    <row r="303" spans="1:7" x14ac:dyDescent="0.25">
      <c r="A303" s="156">
        <v>5.0170000000000003</v>
      </c>
      <c r="B303" s="141">
        <v>0.08</v>
      </c>
      <c r="C303" s="141">
        <v>1.9978957364685435</v>
      </c>
      <c r="D303" s="141">
        <v>0</v>
      </c>
      <c r="F303" s="141">
        <v>21</v>
      </c>
      <c r="G303" s="141">
        <v>37.005714285714298</v>
      </c>
    </row>
    <row r="304" spans="1:7" x14ac:dyDescent="0.25">
      <c r="A304" s="156">
        <v>5.0330000000000004</v>
      </c>
      <c r="B304" s="141">
        <v>0.08</v>
      </c>
      <c r="C304" s="141">
        <v>1.9974102420611572</v>
      </c>
      <c r="D304" s="141">
        <v>0</v>
      </c>
      <c r="F304" s="141">
        <v>21</v>
      </c>
      <c r="G304" s="141">
        <v>37.003333333333302</v>
      </c>
    </row>
    <row r="305" spans="1:7" x14ac:dyDescent="0.25">
      <c r="A305" s="156">
        <v>5.05</v>
      </c>
      <c r="B305" s="141">
        <v>0.08</v>
      </c>
      <c r="C305" s="141">
        <v>1.9965425385019342</v>
      </c>
      <c r="D305" s="141">
        <v>0</v>
      </c>
      <c r="F305" s="141">
        <v>21</v>
      </c>
      <c r="G305" s="141">
        <v>37.005000000000003</v>
      </c>
    </row>
    <row r="306" spans="1:7" x14ac:dyDescent="0.25">
      <c r="A306" s="156">
        <v>5.0670000000000002</v>
      </c>
      <c r="B306" s="141">
        <v>0.08</v>
      </c>
      <c r="C306" s="141">
        <v>1.9987686402563705</v>
      </c>
      <c r="D306" s="141">
        <v>0</v>
      </c>
      <c r="F306" s="141">
        <v>21</v>
      </c>
      <c r="G306" s="141">
        <v>37.005000000000003</v>
      </c>
    </row>
    <row r="307" spans="1:7" x14ac:dyDescent="0.25">
      <c r="A307" s="156">
        <v>5.0830000000000002</v>
      </c>
      <c r="B307" s="141">
        <v>0.08</v>
      </c>
      <c r="C307" s="141">
        <v>1.9974203550891756</v>
      </c>
      <c r="D307" s="141">
        <v>0</v>
      </c>
      <c r="F307" s="141">
        <v>21</v>
      </c>
      <c r="G307" s="141">
        <v>37.0042857142857</v>
      </c>
    </row>
    <row r="308" spans="1:7" x14ac:dyDescent="0.25">
      <c r="A308" s="156">
        <v>5.0999999999999996</v>
      </c>
      <c r="B308" s="141">
        <v>0.08</v>
      </c>
      <c r="C308" s="141">
        <v>1.9976912661567943</v>
      </c>
      <c r="D308" s="141">
        <v>0</v>
      </c>
      <c r="F308" s="141">
        <v>21</v>
      </c>
      <c r="G308" s="141">
        <v>37.005000000000003</v>
      </c>
    </row>
    <row r="309" spans="1:7" x14ac:dyDescent="0.25">
      <c r="A309" s="156">
        <v>5.117</v>
      </c>
      <c r="B309" s="141">
        <v>0.08</v>
      </c>
      <c r="C309" s="141">
        <v>1.995285449174329</v>
      </c>
      <c r="D309" s="141">
        <v>0</v>
      </c>
      <c r="F309" s="141">
        <v>21</v>
      </c>
      <c r="G309" s="141">
        <v>37</v>
      </c>
    </row>
    <row r="310" spans="1:7" x14ac:dyDescent="0.25">
      <c r="A310" s="156">
        <v>5.133</v>
      </c>
      <c r="B310" s="141">
        <v>0.08</v>
      </c>
      <c r="C310" s="141">
        <v>1.9984349031240325</v>
      </c>
      <c r="D310" s="141">
        <v>0</v>
      </c>
      <c r="F310" s="141">
        <v>21</v>
      </c>
      <c r="G310" s="141">
        <v>36.994999999999997</v>
      </c>
    </row>
    <row r="311" spans="1:7" x14ac:dyDescent="0.25">
      <c r="A311" s="156">
        <v>5.15</v>
      </c>
      <c r="B311" s="141">
        <v>0.08</v>
      </c>
      <c r="C311" s="141">
        <v>1.99651608975144</v>
      </c>
      <c r="D311" s="141">
        <v>0</v>
      </c>
      <c r="F311" s="141">
        <v>21</v>
      </c>
      <c r="G311" s="141">
        <v>36.994999999999997</v>
      </c>
    </row>
    <row r="312" spans="1:7" x14ac:dyDescent="0.25">
      <c r="A312" s="156">
        <v>5.1669999999999998</v>
      </c>
      <c r="B312" s="141">
        <v>0.08</v>
      </c>
      <c r="C312" s="141">
        <v>1.9963944656502217</v>
      </c>
      <c r="D312" s="141">
        <v>0</v>
      </c>
      <c r="F312" s="141">
        <v>21</v>
      </c>
      <c r="G312" s="141">
        <v>36.996000000000002</v>
      </c>
    </row>
    <row r="313" spans="1:7" x14ac:dyDescent="0.25">
      <c r="A313" s="156">
        <v>5.1829999999999998</v>
      </c>
      <c r="B313" s="141">
        <v>7.0000000000000007E-2</v>
      </c>
      <c r="C313" s="141">
        <v>1.5001560735925337</v>
      </c>
      <c r="D313" s="141">
        <v>0</v>
      </c>
      <c r="F313" s="141">
        <v>21</v>
      </c>
      <c r="G313" s="141">
        <v>36.996000000000002</v>
      </c>
    </row>
    <row r="314" spans="1:7" x14ac:dyDescent="0.25">
      <c r="A314" s="156">
        <v>5.2</v>
      </c>
      <c r="B314" s="141">
        <v>7.0000000000000007E-2</v>
      </c>
      <c r="C314" s="141">
        <v>1.5018495727501258</v>
      </c>
      <c r="D314" s="141">
        <v>0</v>
      </c>
      <c r="F314" s="141">
        <v>21</v>
      </c>
      <c r="G314" s="141">
        <v>37</v>
      </c>
    </row>
    <row r="315" spans="1:7" x14ac:dyDescent="0.25">
      <c r="A315" s="156">
        <v>5.2169999999999996</v>
      </c>
      <c r="B315" s="141">
        <v>7.0000000000000007E-2</v>
      </c>
      <c r="C315" s="141">
        <v>1.5009421645258587</v>
      </c>
      <c r="D315" s="141">
        <v>0</v>
      </c>
      <c r="F315" s="141">
        <v>21</v>
      </c>
      <c r="G315" s="141">
        <v>37.005000000000003</v>
      </c>
    </row>
    <row r="316" spans="1:7" x14ac:dyDescent="0.25">
      <c r="A316" s="156">
        <v>5.2329999999999997</v>
      </c>
      <c r="B316" s="141">
        <v>7.0000000000000007E-2</v>
      </c>
      <c r="C316" s="141">
        <v>1.5005749254453755</v>
      </c>
      <c r="D316" s="141">
        <v>0</v>
      </c>
      <c r="F316" s="141">
        <v>21</v>
      </c>
      <c r="G316" s="141">
        <v>37.005000000000003</v>
      </c>
    </row>
    <row r="317" spans="1:7" x14ac:dyDescent="0.25">
      <c r="A317" s="156">
        <v>5.25</v>
      </c>
      <c r="B317" s="141">
        <v>7.0000000000000007E-2</v>
      </c>
      <c r="C317" s="141">
        <v>1.5005135509826877</v>
      </c>
      <c r="D317" s="141">
        <v>0</v>
      </c>
      <c r="F317" s="141">
        <v>21</v>
      </c>
      <c r="G317" s="141">
        <v>37.001666666666701</v>
      </c>
    </row>
    <row r="318" spans="1:7" x14ac:dyDescent="0.25">
      <c r="A318" s="156">
        <v>5.2670000000000003</v>
      </c>
      <c r="B318" s="141">
        <v>7.0000000000000007E-2</v>
      </c>
      <c r="C318" s="141">
        <v>1.5014381787690612</v>
      </c>
      <c r="D318" s="141">
        <v>0</v>
      </c>
      <c r="F318" s="141">
        <v>21</v>
      </c>
      <c r="G318" s="141">
        <v>37.005000000000003</v>
      </c>
    </row>
    <row r="319" spans="1:7" x14ac:dyDescent="0.25">
      <c r="A319" s="156">
        <v>5.2830000000000004</v>
      </c>
      <c r="B319" s="141">
        <v>7.0000000000000007E-2</v>
      </c>
      <c r="C319" s="141">
        <v>1.4972682294191291</v>
      </c>
      <c r="D319" s="141">
        <v>0</v>
      </c>
      <c r="F319" s="141">
        <v>21</v>
      </c>
      <c r="G319" s="141">
        <v>37.01</v>
      </c>
    </row>
    <row r="320" spans="1:7" x14ac:dyDescent="0.25">
      <c r="A320" s="156">
        <v>5.3</v>
      </c>
      <c r="B320" s="141">
        <v>7.0000000000000007E-2</v>
      </c>
      <c r="C320" s="141">
        <v>1.4999877887213227</v>
      </c>
      <c r="D320" s="141">
        <v>0</v>
      </c>
      <c r="F320" s="141">
        <v>21</v>
      </c>
      <c r="G320" s="141">
        <v>37.016666666666701</v>
      </c>
    </row>
    <row r="321" spans="1:7" x14ac:dyDescent="0.25">
      <c r="A321" s="156">
        <v>5.3170000000000002</v>
      </c>
      <c r="B321" s="141">
        <v>7.0000000000000007E-2</v>
      </c>
      <c r="C321" s="141">
        <v>1.4995007860487366</v>
      </c>
      <c r="D321" s="141">
        <v>0</v>
      </c>
      <c r="F321" s="141">
        <v>21</v>
      </c>
      <c r="G321" s="141">
        <v>37.014285714285698</v>
      </c>
    </row>
    <row r="322" spans="1:7" x14ac:dyDescent="0.25">
      <c r="A322" s="156">
        <v>5.3330000000000002</v>
      </c>
      <c r="B322" s="141">
        <v>7.0000000000000007E-2</v>
      </c>
      <c r="C322" s="141">
        <v>1.4994285399219804</v>
      </c>
      <c r="D322" s="141">
        <v>0</v>
      </c>
      <c r="F322" s="141">
        <v>21</v>
      </c>
      <c r="G322" s="141">
        <v>37.015000000000001</v>
      </c>
    </row>
    <row r="323" spans="1:7" x14ac:dyDescent="0.25">
      <c r="A323" s="156">
        <v>5.35</v>
      </c>
      <c r="B323" s="141">
        <v>7.0000000000000007E-2</v>
      </c>
      <c r="C323" s="141">
        <v>1.4980504943372848</v>
      </c>
      <c r="D323" s="141">
        <v>0</v>
      </c>
      <c r="F323" s="141">
        <v>21</v>
      </c>
      <c r="G323" s="141">
        <v>37.0133333333333</v>
      </c>
    </row>
    <row r="324" spans="1:7" x14ac:dyDescent="0.25">
      <c r="A324" s="156">
        <v>5.367</v>
      </c>
      <c r="B324" s="141">
        <v>7.4999999999999997E-2</v>
      </c>
      <c r="C324" s="141">
        <v>1.7476864040780811</v>
      </c>
      <c r="D324" s="141">
        <v>0</v>
      </c>
      <c r="F324" s="141">
        <v>21</v>
      </c>
      <c r="G324" s="141">
        <v>37.015555555555601</v>
      </c>
    </row>
    <row r="325" spans="1:7" x14ac:dyDescent="0.25">
      <c r="A325" s="156">
        <v>5.383</v>
      </c>
      <c r="B325" s="141">
        <v>7.4999999999999997E-2</v>
      </c>
      <c r="C325" s="141">
        <v>1.7479182506950572</v>
      </c>
      <c r="D325" s="141">
        <v>0</v>
      </c>
      <c r="F325" s="141">
        <v>21</v>
      </c>
      <c r="G325" s="141">
        <v>37.015000000000001</v>
      </c>
    </row>
    <row r="326" spans="1:7" x14ac:dyDescent="0.25">
      <c r="A326" s="156">
        <v>5.4</v>
      </c>
      <c r="B326" s="141">
        <v>0.08</v>
      </c>
      <c r="C326" s="141">
        <v>1.9958591974321358</v>
      </c>
      <c r="D326" s="141">
        <v>0</v>
      </c>
      <c r="F326" s="141">
        <v>21</v>
      </c>
      <c r="G326" s="141">
        <v>37.015000000000001</v>
      </c>
    </row>
    <row r="327" spans="1:7" x14ac:dyDescent="0.25">
      <c r="A327" s="156">
        <v>5.4169999999999998</v>
      </c>
      <c r="B327" s="141">
        <v>0.08</v>
      </c>
      <c r="C327" s="141">
        <v>1.997660899414897</v>
      </c>
      <c r="D327" s="141">
        <v>0</v>
      </c>
      <c r="F327" s="141">
        <v>21</v>
      </c>
      <c r="G327" s="141">
        <v>37.014285714285698</v>
      </c>
    </row>
    <row r="328" spans="1:7" x14ac:dyDescent="0.25">
      <c r="A328" s="156">
        <v>5.4329999999999998</v>
      </c>
      <c r="B328" s="141">
        <v>0.08</v>
      </c>
      <c r="C328" s="141">
        <v>1.9959000420614688</v>
      </c>
      <c r="D328" s="141">
        <v>0</v>
      </c>
      <c r="F328" s="141">
        <v>21</v>
      </c>
      <c r="G328" s="141">
        <v>37.015555555555601</v>
      </c>
    </row>
    <row r="329" spans="1:7" x14ac:dyDescent="0.25">
      <c r="A329" s="156">
        <v>5.45</v>
      </c>
      <c r="B329" s="141">
        <v>0.08</v>
      </c>
      <c r="C329" s="141">
        <v>1.9982745985731964</v>
      </c>
      <c r="D329" s="141">
        <v>0</v>
      </c>
      <c r="F329" s="141">
        <v>21</v>
      </c>
      <c r="G329" s="141">
        <v>37.015000000000001</v>
      </c>
    </row>
    <row r="330" spans="1:7" x14ac:dyDescent="0.25">
      <c r="A330" s="156">
        <v>5.4669999999999996</v>
      </c>
      <c r="B330" s="141">
        <v>0.08</v>
      </c>
      <c r="C330" s="141">
        <v>1.996209866342858</v>
      </c>
      <c r="D330" s="141">
        <v>0</v>
      </c>
      <c r="F330" s="141">
        <v>21</v>
      </c>
      <c r="G330" s="141">
        <v>37.014545454545498</v>
      </c>
    </row>
    <row r="331" spans="1:7" x14ac:dyDescent="0.25">
      <c r="A331" s="156">
        <v>5.4829999999999997</v>
      </c>
      <c r="B331" s="141">
        <v>0.08</v>
      </c>
      <c r="C331" s="141">
        <v>1.9935173377670112</v>
      </c>
      <c r="D331" s="141">
        <v>0</v>
      </c>
      <c r="F331" s="141">
        <v>21</v>
      </c>
      <c r="G331" s="141">
        <v>37.015000000000001</v>
      </c>
    </row>
    <row r="332" spans="1:7" x14ac:dyDescent="0.25">
      <c r="A332" s="156">
        <v>5.5</v>
      </c>
      <c r="B332" s="141">
        <v>0.08</v>
      </c>
      <c r="C332" s="141">
        <v>1.9956038769681157</v>
      </c>
      <c r="D332" s="141">
        <v>0</v>
      </c>
      <c r="F332" s="141">
        <v>21</v>
      </c>
      <c r="G332" s="141">
        <v>37.015000000000001</v>
      </c>
    </row>
    <row r="333" spans="1:7" x14ac:dyDescent="0.25">
      <c r="A333" s="156">
        <v>5.5170000000000003</v>
      </c>
      <c r="B333" s="141">
        <v>0.08</v>
      </c>
      <c r="C333" s="141">
        <v>1.9938777989380578</v>
      </c>
      <c r="D333" s="141">
        <v>0</v>
      </c>
      <c r="F333" s="141">
        <v>21</v>
      </c>
      <c r="G333" s="141">
        <v>37.0042857142857</v>
      </c>
    </row>
    <row r="334" spans="1:7" x14ac:dyDescent="0.25">
      <c r="A334" s="156">
        <v>5.5330000000000004</v>
      </c>
      <c r="B334" s="141">
        <v>0.08</v>
      </c>
      <c r="C334" s="141">
        <v>1.9932575881905834</v>
      </c>
      <c r="D334" s="141">
        <v>0</v>
      </c>
      <c r="F334" s="141">
        <v>21</v>
      </c>
      <c r="G334" s="141">
        <v>37.005000000000003</v>
      </c>
    </row>
    <row r="335" spans="1:7" x14ac:dyDescent="0.25">
      <c r="A335" s="156">
        <v>5.55</v>
      </c>
      <c r="B335" s="141">
        <v>0.08</v>
      </c>
      <c r="C335" s="141">
        <v>1.9943036270418457</v>
      </c>
      <c r="D335" s="141">
        <v>0</v>
      </c>
      <c r="F335" s="141">
        <v>21</v>
      </c>
      <c r="G335" s="141">
        <v>37.005000000000003</v>
      </c>
    </row>
    <row r="336" spans="1:7" x14ac:dyDescent="0.25">
      <c r="A336" s="156">
        <v>5.5670000000000002</v>
      </c>
      <c r="B336" s="141">
        <v>0.08</v>
      </c>
      <c r="C336" s="141">
        <v>1.994738551858372</v>
      </c>
      <c r="D336" s="141">
        <v>0</v>
      </c>
      <c r="F336" s="141">
        <v>21</v>
      </c>
      <c r="G336" s="141">
        <v>36.994</v>
      </c>
    </row>
    <row r="337" spans="1:7" x14ac:dyDescent="0.25">
      <c r="A337" s="156">
        <v>5.5830000000000002</v>
      </c>
      <c r="B337" s="141">
        <v>8.3333333333333301E-2</v>
      </c>
      <c r="C337" s="141">
        <v>2.1600577383988937</v>
      </c>
      <c r="D337" s="141">
        <v>0</v>
      </c>
      <c r="F337" s="141">
        <v>21</v>
      </c>
      <c r="G337" s="141">
        <v>36.996000000000002</v>
      </c>
    </row>
    <row r="338" spans="1:7" x14ac:dyDescent="0.25">
      <c r="A338" s="156">
        <v>5.6</v>
      </c>
      <c r="B338" s="141">
        <v>0.09</v>
      </c>
      <c r="C338" s="141">
        <v>2.4918396107798366</v>
      </c>
      <c r="D338" s="141">
        <v>0</v>
      </c>
      <c r="F338" s="141">
        <v>21</v>
      </c>
      <c r="G338" s="141">
        <v>37.006666666666703</v>
      </c>
    </row>
    <row r="339" spans="1:7" x14ac:dyDescent="0.25">
      <c r="A339" s="156">
        <v>5.617</v>
      </c>
      <c r="B339" s="141">
        <v>8.5000000000000006E-2</v>
      </c>
      <c r="C339" s="141">
        <v>2.245262372988635</v>
      </c>
      <c r="D339" s="141">
        <v>0</v>
      </c>
      <c r="F339" s="141">
        <v>21</v>
      </c>
      <c r="G339" s="141">
        <v>37.01</v>
      </c>
    </row>
    <row r="340" spans="1:7" x14ac:dyDescent="0.25">
      <c r="A340" s="156">
        <v>5.633</v>
      </c>
      <c r="B340" s="141">
        <v>0.09</v>
      </c>
      <c r="C340" s="141">
        <v>2.4943454600332431</v>
      </c>
      <c r="D340" s="141">
        <v>0</v>
      </c>
      <c r="F340" s="141">
        <v>21</v>
      </c>
      <c r="G340" s="141">
        <v>37.01</v>
      </c>
    </row>
    <row r="341" spans="1:7" x14ac:dyDescent="0.25">
      <c r="A341" s="156">
        <v>5.65</v>
      </c>
      <c r="B341" s="141">
        <v>0.09</v>
      </c>
      <c r="C341" s="141">
        <v>2.4920378050184935</v>
      </c>
      <c r="D341" s="141">
        <v>0</v>
      </c>
      <c r="F341" s="141">
        <v>21</v>
      </c>
      <c r="G341" s="141">
        <v>37.01</v>
      </c>
    </row>
    <row r="342" spans="1:7" x14ac:dyDescent="0.25">
      <c r="A342" s="156">
        <v>5.6669999999999998</v>
      </c>
      <c r="B342" s="141">
        <v>0.09</v>
      </c>
      <c r="C342" s="141">
        <v>2.4915510705590496</v>
      </c>
      <c r="D342" s="141">
        <v>0</v>
      </c>
      <c r="F342" s="141">
        <v>21</v>
      </c>
      <c r="G342" s="141">
        <v>37.005000000000003</v>
      </c>
    </row>
    <row r="343" spans="1:7" x14ac:dyDescent="0.25">
      <c r="A343" s="156">
        <v>5.6829999999999998</v>
      </c>
      <c r="B343" s="141">
        <v>0.09</v>
      </c>
      <c r="C343" s="141">
        <v>2.4924570526423144</v>
      </c>
      <c r="D343" s="141">
        <v>0</v>
      </c>
      <c r="F343" s="141">
        <v>21</v>
      </c>
      <c r="G343" s="141">
        <v>37.006</v>
      </c>
    </row>
    <row r="344" spans="1:7" x14ac:dyDescent="0.25">
      <c r="A344" s="156">
        <v>5.7</v>
      </c>
      <c r="B344" s="141">
        <v>0.09</v>
      </c>
      <c r="C344" s="141">
        <v>2.4901595234169807</v>
      </c>
      <c r="D344" s="141">
        <v>0</v>
      </c>
      <c r="F344" s="141">
        <v>21</v>
      </c>
      <c r="G344" s="141">
        <v>37.004444444444403</v>
      </c>
    </row>
    <row r="345" spans="1:7" x14ac:dyDescent="0.25">
      <c r="A345" s="156">
        <v>5.7169999999999996</v>
      </c>
      <c r="B345" s="141">
        <v>0.09</v>
      </c>
      <c r="C345" s="141">
        <v>2.4907492242262919</v>
      </c>
      <c r="D345" s="141">
        <v>0</v>
      </c>
      <c r="F345" s="141">
        <v>21</v>
      </c>
      <c r="G345" s="141">
        <v>37.006</v>
      </c>
    </row>
    <row r="346" spans="1:7" x14ac:dyDescent="0.25">
      <c r="A346" s="156">
        <v>5.7329999999999997</v>
      </c>
      <c r="B346" s="141">
        <v>0.09</v>
      </c>
      <c r="C346" s="141">
        <v>2.4936361905803404</v>
      </c>
      <c r="D346" s="141">
        <v>0</v>
      </c>
      <c r="F346" s="141">
        <v>21</v>
      </c>
      <c r="G346" s="141">
        <v>37.005000000000003</v>
      </c>
    </row>
    <row r="347" spans="1:7" x14ac:dyDescent="0.25">
      <c r="A347" s="156">
        <v>5.75</v>
      </c>
      <c r="B347" s="141">
        <v>0.09</v>
      </c>
      <c r="C347" s="141">
        <v>2.4924085118062376</v>
      </c>
      <c r="D347" s="141">
        <v>0</v>
      </c>
      <c r="F347" s="141">
        <v>21</v>
      </c>
      <c r="G347" s="141">
        <v>37.005000000000003</v>
      </c>
    </row>
    <row r="348" spans="1:7" x14ac:dyDescent="0.25">
      <c r="A348" s="156">
        <v>5.7670000000000003</v>
      </c>
      <c r="B348" s="141">
        <v>9.5000000000000001E-2</v>
      </c>
      <c r="C348" s="141">
        <v>2.7415694797794257</v>
      </c>
      <c r="D348" s="141">
        <v>0</v>
      </c>
      <c r="F348" s="141">
        <v>21</v>
      </c>
      <c r="G348" s="141">
        <v>37.005000000000003</v>
      </c>
    </row>
    <row r="349" spans="1:7" x14ac:dyDescent="0.25">
      <c r="A349" s="156">
        <v>5.7830000000000004</v>
      </c>
      <c r="B349" s="141">
        <v>9.6666666666666706E-2</v>
      </c>
      <c r="C349" s="141">
        <v>2.8233485598305115</v>
      </c>
      <c r="D349" s="141">
        <v>0</v>
      </c>
      <c r="F349" s="141">
        <v>21</v>
      </c>
      <c r="G349" s="141">
        <v>37.005000000000003</v>
      </c>
    </row>
    <row r="350" spans="1:7" x14ac:dyDescent="0.25">
      <c r="A350" s="156">
        <v>5.8</v>
      </c>
      <c r="B350" s="141">
        <v>0.09</v>
      </c>
      <c r="C350" s="141">
        <v>2.488845668048473</v>
      </c>
      <c r="D350" s="141">
        <v>0</v>
      </c>
      <c r="F350" s="141">
        <v>21</v>
      </c>
      <c r="G350" s="141">
        <v>37.01</v>
      </c>
    </row>
    <row r="351" spans="1:7" x14ac:dyDescent="0.25">
      <c r="A351" s="156">
        <v>5.8170000000000002</v>
      </c>
      <c r="B351" s="141">
        <v>0.09</v>
      </c>
      <c r="C351" s="141">
        <v>2.49044908005654</v>
      </c>
      <c r="D351" s="141">
        <v>0</v>
      </c>
      <c r="F351" s="141">
        <v>21</v>
      </c>
      <c r="G351" s="141">
        <v>37</v>
      </c>
    </row>
    <row r="352" spans="1:7" x14ac:dyDescent="0.25">
      <c r="A352" s="156">
        <v>5.8330000000000002</v>
      </c>
      <c r="B352" s="141">
        <v>0.09</v>
      </c>
      <c r="C352" s="141">
        <v>2.4914721490412588</v>
      </c>
      <c r="D352" s="141">
        <v>0</v>
      </c>
      <c r="F352" s="141">
        <v>21</v>
      </c>
      <c r="G352" s="141">
        <v>36.984999999999999</v>
      </c>
    </row>
    <row r="353" spans="1:7" x14ac:dyDescent="0.25">
      <c r="A353" s="156">
        <v>5.85</v>
      </c>
      <c r="B353" s="141">
        <v>0.09</v>
      </c>
      <c r="C353" s="141">
        <v>2.492902026665397</v>
      </c>
      <c r="D353" s="141">
        <v>0</v>
      </c>
      <c r="F353" s="141">
        <v>21</v>
      </c>
      <c r="G353" s="141">
        <v>36.985454545454502</v>
      </c>
    </row>
    <row r="354" spans="1:7" x14ac:dyDescent="0.25">
      <c r="A354" s="156">
        <v>5.867</v>
      </c>
      <c r="B354" s="141">
        <v>0.09</v>
      </c>
      <c r="C354" s="141">
        <v>2.491564710272411</v>
      </c>
      <c r="D354" s="141">
        <v>0</v>
      </c>
      <c r="F354" s="141">
        <v>21</v>
      </c>
      <c r="G354" s="141">
        <v>36.985454545454502</v>
      </c>
    </row>
    <row r="355" spans="1:7" x14ac:dyDescent="0.25">
      <c r="A355" s="156">
        <v>5.883</v>
      </c>
      <c r="B355" s="141">
        <v>0.09</v>
      </c>
      <c r="C355" s="141">
        <v>2.4902786946870017</v>
      </c>
      <c r="D355" s="141">
        <v>0</v>
      </c>
      <c r="F355" s="141">
        <v>21</v>
      </c>
      <c r="G355" s="141">
        <v>36.99</v>
      </c>
    </row>
    <row r="356" spans="1:7" x14ac:dyDescent="0.25">
      <c r="A356" s="156">
        <v>5.9</v>
      </c>
      <c r="B356" s="141">
        <v>0.09</v>
      </c>
      <c r="C356" s="141">
        <v>2.4891437863344277</v>
      </c>
      <c r="D356" s="141">
        <v>0</v>
      </c>
      <c r="F356" s="141">
        <v>21</v>
      </c>
      <c r="G356" s="141">
        <v>36.996666666666698</v>
      </c>
    </row>
    <row r="357" spans="1:7" x14ac:dyDescent="0.25">
      <c r="A357" s="156">
        <v>5.9169999999999998</v>
      </c>
      <c r="B357" s="141">
        <v>0.09</v>
      </c>
      <c r="C357" s="141">
        <v>2.4892128962558551</v>
      </c>
      <c r="D357" s="141">
        <v>0</v>
      </c>
      <c r="F357" s="141">
        <v>21</v>
      </c>
      <c r="G357" s="141">
        <v>36.994999999999997</v>
      </c>
    </row>
    <row r="358" spans="1:7" x14ac:dyDescent="0.25">
      <c r="A358" s="156">
        <v>5.9329999999999998</v>
      </c>
      <c r="B358" s="141">
        <v>0.09</v>
      </c>
      <c r="C358" s="141">
        <v>2.4902491951962347</v>
      </c>
      <c r="D358" s="141">
        <v>0</v>
      </c>
      <c r="F358" s="141">
        <v>21</v>
      </c>
      <c r="G358" s="141">
        <v>36.99</v>
      </c>
    </row>
    <row r="359" spans="1:7" x14ac:dyDescent="0.25">
      <c r="A359" s="156">
        <v>5.95</v>
      </c>
      <c r="B359" s="141">
        <v>0.09</v>
      </c>
      <c r="C359" s="141">
        <v>2.4880603987524768</v>
      </c>
      <c r="D359" s="141">
        <v>0</v>
      </c>
      <c r="F359" s="141">
        <v>21</v>
      </c>
      <c r="G359" s="141">
        <v>36.984000000000002</v>
      </c>
    </row>
    <row r="360" spans="1:7" x14ac:dyDescent="0.25">
      <c r="A360" s="156">
        <v>5.9669999999999996</v>
      </c>
      <c r="B360" s="141">
        <v>0.09</v>
      </c>
      <c r="C360" s="141">
        <v>2.4880022385656253</v>
      </c>
      <c r="D360" s="141">
        <v>0</v>
      </c>
      <c r="F360" s="141">
        <v>21</v>
      </c>
      <c r="G360" s="141">
        <v>36.984000000000002</v>
      </c>
    </row>
    <row r="361" spans="1:7" x14ac:dyDescent="0.25">
      <c r="A361" s="156">
        <v>5.9829999999999997</v>
      </c>
      <c r="B361" s="141">
        <v>0.09</v>
      </c>
      <c r="C361" s="141">
        <v>2.4914161521134042</v>
      </c>
      <c r="D361" s="141">
        <v>0</v>
      </c>
      <c r="F361" s="141">
        <v>21</v>
      </c>
      <c r="G361" s="141">
        <v>36.976666666666702</v>
      </c>
    </row>
    <row r="362" spans="1:7" x14ac:dyDescent="0.25">
      <c r="A362" s="156">
        <v>6</v>
      </c>
      <c r="B362" s="141">
        <v>0.09</v>
      </c>
      <c r="C362" s="141">
        <v>2.4898881794420493</v>
      </c>
      <c r="D362" s="141">
        <v>0</v>
      </c>
      <c r="F362" s="141">
        <v>21</v>
      </c>
      <c r="G362" s="141">
        <v>36.979999999999997</v>
      </c>
    </row>
    <row r="363" spans="1:7" x14ac:dyDescent="0.25">
      <c r="A363" s="156">
        <v>6.0170000000000003</v>
      </c>
      <c r="B363" s="141">
        <v>0.09</v>
      </c>
      <c r="C363" s="141">
        <v>2.4931833524088396</v>
      </c>
      <c r="D363" s="141">
        <v>0</v>
      </c>
      <c r="F363" s="141">
        <v>21</v>
      </c>
      <c r="G363" s="141">
        <v>36.975000000000001</v>
      </c>
    </row>
    <row r="364" spans="1:7" x14ac:dyDescent="0.25">
      <c r="A364" s="156">
        <v>6.0330000000000004</v>
      </c>
      <c r="B364" s="141">
        <v>0.09</v>
      </c>
      <c r="C364" s="141">
        <v>2.4927997452303421</v>
      </c>
      <c r="D364" s="141">
        <v>0</v>
      </c>
      <c r="F364" s="141">
        <v>21</v>
      </c>
      <c r="G364" s="141">
        <v>36.984999999999999</v>
      </c>
    </row>
    <row r="365" spans="1:7" x14ac:dyDescent="0.25">
      <c r="A365" s="156">
        <v>6.05</v>
      </c>
      <c r="B365" s="141">
        <v>0.1</v>
      </c>
      <c r="C365" s="141">
        <v>2.9878734299539742</v>
      </c>
      <c r="D365" s="141">
        <v>0</v>
      </c>
      <c r="F365" s="141">
        <v>21</v>
      </c>
      <c r="G365" s="141">
        <v>36.984999999999999</v>
      </c>
    </row>
    <row r="366" spans="1:7" x14ac:dyDescent="0.25">
      <c r="A366" s="156">
        <v>6.0670000000000002</v>
      </c>
      <c r="B366" s="141">
        <v>0.1</v>
      </c>
      <c r="C366" s="141">
        <v>2.989218597539546</v>
      </c>
      <c r="D366" s="141">
        <v>0</v>
      </c>
      <c r="F366" s="141">
        <v>21</v>
      </c>
      <c r="G366" s="141">
        <v>36.983333333333299</v>
      </c>
    </row>
    <row r="367" spans="1:7" x14ac:dyDescent="0.25">
      <c r="A367" s="156">
        <v>6.0830000000000002</v>
      </c>
      <c r="B367" s="141">
        <v>0.1</v>
      </c>
      <c r="C367" s="141">
        <v>2.9903718185310884</v>
      </c>
      <c r="D367" s="141">
        <v>0</v>
      </c>
      <c r="F367" s="141">
        <v>21</v>
      </c>
      <c r="G367" s="141">
        <v>36.985714285714302</v>
      </c>
    </row>
    <row r="368" spans="1:7" x14ac:dyDescent="0.25">
      <c r="A368" s="156">
        <v>6.1</v>
      </c>
      <c r="B368" s="141">
        <v>0.1</v>
      </c>
      <c r="C368" s="141">
        <v>2.9892058764911291</v>
      </c>
      <c r="D368" s="141">
        <v>0</v>
      </c>
      <c r="F368" s="141">
        <v>21</v>
      </c>
      <c r="G368" s="141">
        <v>36.984999999999999</v>
      </c>
    </row>
    <row r="369" spans="1:7" x14ac:dyDescent="0.25">
      <c r="A369" s="156">
        <v>6.117</v>
      </c>
      <c r="B369" s="141">
        <v>0.1</v>
      </c>
      <c r="C369" s="141">
        <v>2.9891259373105994</v>
      </c>
      <c r="D369" s="141">
        <v>0</v>
      </c>
      <c r="F369" s="141">
        <v>21</v>
      </c>
      <c r="G369" s="141">
        <v>36.984999999999999</v>
      </c>
    </row>
    <row r="370" spans="1:7" x14ac:dyDescent="0.25">
      <c r="A370" s="156">
        <v>6.133</v>
      </c>
      <c r="B370" s="141">
        <v>0.1</v>
      </c>
      <c r="C370" s="141">
        <v>2.9908828454307157</v>
      </c>
      <c r="D370" s="141">
        <v>0</v>
      </c>
      <c r="F370" s="141">
        <v>21</v>
      </c>
      <c r="G370" s="141">
        <v>36.996000000000002</v>
      </c>
    </row>
    <row r="371" spans="1:7" x14ac:dyDescent="0.25">
      <c r="A371" s="156">
        <v>6.15</v>
      </c>
      <c r="B371" s="141">
        <v>0.1</v>
      </c>
      <c r="C371" s="141">
        <v>2.9901966610793784</v>
      </c>
      <c r="D371" s="141">
        <v>0</v>
      </c>
      <c r="F371" s="141">
        <v>21</v>
      </c>
      <c r="G371" s="141">
        <v>36.994999999999997</v>
      </c>
    </row>
    <row r="372" spans="1:7" x14ac:dyDescent="0.25">
      <c r="A372" s="156">
        <v>6.1669999999999998</v>
      </c>
      <c r="B372" s="141">
        <v>0.1</v>
      </c>
      <c r="C372" s="141">
        <v>2.9920563134427329</v>
      </c>
      <c r="D372" s="141">
        <v>0</v>
      </c>
      <c r="F372" s="141">
        <v>21</v>
      </c>
      <c r="G372" s="141">
        <v>37.005000000000003</v>
      </c>
    </row>
    <row r="373" spans="1:7" x14ac:dyDescent="0.25">
      <c r="A373" s="156">
        <v>6.1829999999999998</v>
      </c>
      <c r="B373" s="141">
        <v>0.1</v>
      </c>
      <c r="C373" s="141">
        <v>2.9926678176908195</v>
      </c>
      <c r="D373" s="141">
        <v>0</v>
      </c>
      <c r="F373" s="141">
        <v>21</v>
      </c>
      <c r="G373" s="141">
        <v>37.006666666666703</v>
      </c>
    </row>
    <row r="374" spans="1:7" x14ac:dyDescent="0.25">
      <c r="A374" s="156">
        <v>6.2</v>
      </c>
      <c r="B374" s="141">
        <v>0.1</v>
      </c>
      <c r="C374" s="141">
        <v>2.9896902126140161</v>
      </c>
      <c r="D374" s="141">
        <v>0</v>
      </c>
      <c r="F374" s="141">
        <v>21</v>
      </c>
      <c r="G374" s="141">
        <v>37.005000000000003</v>
      </c>
    </row>
    <row r="375" spans="1:7" x14ac:dyDescent="0.25">
      <c r="A375" s="156">
        <v>6.2169999999999996</v>
      </c>
      <c r="B375" s="141">
        <v>0.1</v>
      </c>
      <c r="C375" s="141">
        <v>2.9869513267689594</v>
      </c>
      <c r="D375" s="141">
        <v>0</v>
      </c>
      <c r="F375" s="141">
        <v>21</v>
      </c>
      <c r="G375" s="141">
        <v>37.005000000000003</v>
      </c>
    </row>
    <row r="376" spans="1:7" x14ac:dyDescent="0.25">
      <c r="A376" s="156">
        <v>6.2329999999999997</v>
      </c>
      <c r="B376" s="141">
        <v>0.11</v>
      </c>
      <c r="C376" s="141">
        <v>3.4902583617436269</v>
      </c>
      <c r="D376" s="141">
        <v>0</v>
      </c>
      <c r="F376" s="141">
        <v>21</v>
      </c>
      <c r="G376" s="141">
        <v>37.01</v>
      </c>
    </row>
    <row r="377" spans="1:7" x14ac:dyDescent="0.25">
      <c r="A377" s="156">
        <v>6.25</v>
      </c>
      <c r="B377" s="141">
        <v>0.11</v>
      </c>
      <c r="C377" s="141">
        <v>3.4884353420654532</v>
      </c>
      <c r="D377" s="141">
        <v>0</v>
      </c>
      <c r="F377" s="141">
        <v>21</v>
      </c>
      <c r="G377" s="141">
        <v>37.01</v>
      </c>
    </row>
    <row r="378" spans="1:7" x14ac:dyDescent="0.25">
      <c r="A378" s="156">
        <v>6.2670000000000003</v>
      </c>
      <c r="B378" s="141">
        <v>0.11</v>
      </c>
      <c r="C378" s="141">
        <v>3.4861841679031382</v>
      </c>
      <c r="D378" s="141">
        <v>0</v>
      </c>
      <c r="F378" s="141">
        <v>21</v>
      </c>
      <c r="G378" s="141">
        <v>37.015000000000001</v>
      </c>
    </row>
    <row r="379" spans="1:7" x14ac:dyDescent="0.25">
      <c r="A379" s="156">
        <v>6.2830000000000004</v>
      </c>
      <c r="B379" s="141">
        <v>0.11</v>
      </c>
      <c r="C379" s="141">
        <v>3.4898843036067699</v>
      </c>
      <c r="D379" s="141">
        <v>0</v>
      </c>
      <c r="F379" s="141">
        <v>21</v>
      </c>
      <c r="G379" s="141">
        <v>37.01</v>
      </c>
    </row>
    <row r="380" spans="1:7" x14ac:dyDescent="0.25">
      <c r="A380" s="156">
        <v>6.3</v>
      </c>
      <c r="B380" s="141">
        <v>0.11</v>
      </c>
      <c r="C380" s="141">
        <v>3.4868263290451726</v>
      </c>
      <c r="D380" s="141">
        <v>0</v>
      </c>
      <c r="F380" s="141">
        <v>21</v>
      </c>
      <c r="G380" s="141">
        <v>37.01</v>
      </c>
    </row>
    <row r="381" spans="1:7" x14ac:dyDescent="0.25">
      <c r="A381" s="156">
        <v>6.3170000000000002</v>
      </c>
      <c r="B381" s="141">
        <v>0.11</v>
      </c>
      <c r="C381" s="141">
        <v>3.4883005971327226</v>
      </c>
      <c r="D381" s="141">
        <v>0</v>
      </c>
      <c r="F381" s="141">
        <v>21</v>
      </c>
      <c r="G381" s="141">
        <v>37.01</v>
      </c>
    </row>
    <row r="382" spans="1:7" x14ac:dyDescent="0.25">
      <c r="A382" s="156">
        <v>6.3330000000000002</v>
      </c>
      <c r="B382" s="141">
        <v>0.11</v>
      </c>
      <c r="C382" s="141">
        <v>3.4880073287497164</v>
      </c>
      <c r="D382" s="141">
        <v>0</v>
      </c>
      <c r="F382" s="141">
        <v>21</v>
      </c>
      <c r="G382" s="141">
        <v>37.005000000000003</v>
      </c>
    </row>
    <row r="383" spans="1:7" x14ac:dyDescent="0.25">
      <c r="A383" s="156">
        <v>6.35</v>
      </c>
      <c r="B383" s="141">
        <v>0.11</v>
      </c>
      <c r="C383" s="141">
        <v>3.4879692831216493</v>
      </c>
      <c r="D383" s="141">
        <v>0</v>
      </c>
      <c r="F383" s="141">
        <v>21</v>
      </c>
      <c r="G383" s="141">
        <v>37.006</v>
      </c>
    </row>
    <row r="384" spans="1:7" x14ac:dyDescent="0.25">
      <c r="A384" s="156">
        <v>6.367</v>
      </c>
      <c r="B384" s="141">
        <v>0.11</v>
      </c>
      <c r="C384" s="141">
        <v>3.4851697589897968</v>
      </c>
      <c r="D384" s="141">
        <v>0</v>
      </c>
      <c r="F384" s="141">
        <v>21</v>
      </c>
      <c r="G384" s="141">
        <v>37.005000000000003</v>
      </c>
    </row>
    <row r="385" spans="1:7" x14ac:dyDescent="0.25">
      <c r="A385" s="156">
        <v>6.383</v>
      </c>
      <c r="B385" s="141">
        <v>0.12</v>
      </c>
      <c r="C385" s="141">
        <v>3.9882991549260693</v>
      </c>
      <c r="D385" s="141">
        <v>0</v>
      </c>
      <c r="F385" s="141">
        <v>21</v>
      </c>
      <c r="G385" s="141">
        <v>36.996666666666698</v>
      </c>
    </row>
    <row r="386" spans="1:7" x14ac:dyDescent="0.25">
      <c r="A386" s="156">
        <v>6.4</v>
      </c>
      <c r="B386" s="141">
        <v>0.12</v>
      </c>
      <c r="C386" s="141">
        <v>3.991360806332751</v>
      </c>
      <c r="D386" s="141">
        <v>0</v>
      </c>
      <c r="F386" s="141">
        <v>21</v>
      </c>
      <c r="G386" s="141">
        <v>36.994999999999997</v>
      </c>
    </row>
    <row r="387" spans="1:7" x14ac:dyDescent="0.25">
      <c r="A387" s="156">
        <v>6.4169999999999998</v>
      </c>
      <c r="B387" s="141">
        <v>0.12</v>
      </c>
      <c r="C387" s="141">
        <v>3.989118066550025</v>
      </c>
      <c r="D387" s="141">
        <v>0</v>
      </c>
      <c r="F387" s="141">
        <v>21</v>
      </c>
      <c r="G387" s="141">
        <v>37.005714285714298</v>
      </c>
    </row>
    <row r="388" spans="1:7" x14ac:dyDescent="0.25">
      <c r="A388" s="156">
        <v>6.4329999999999998</v>
      </c>
      <c r="B388" s="141">
        <v>0.12</v>
      </c>
      <c r="C388" s="141">
        <v>3.9885565684363398</v>
      </c>
      <c r="D388" s="141">
        <v>0</v>
      </c>
      <c r="F388" s="141">
        <v>21</v>
      </c>
      <c r="G388" s="141">
        <v>37.005000000000003</v>
      </c>
    </row>
    <row r="389" spans="1:7" x14ac:dyDescent="0.25">
      <c r="A389" s="156">
        <v>6.45</v>
      </c>
      <c r="B389" s="141">
        <v>0.12</v>
      </c>
      <c r="C389" s="141">
        <v>3.9840260474250462</v>
      </c>
      <c r="D389" s="141">
        <v>0</v>
      </c>
      <c r="F389" s="141">
        <v>21</v>
      </c>
      <c r="G389" s="141">
        <v>37.003999999999998</v>
      </c>
    </row>
    <row r="390" spans="1:7" x14ac:dyDescent="0.25">
      <c r="A390" s="156">
        <v>6.4669999999999996</v>
      </c>
      <c r="B390" s="141">
        <v>0.12</v>
      </c>
      <c r="C390" s="141">
        <v>3.9846357959095737</v>
      </c>
      <c r="D390" s="141">
        <v>0</v>
      </c>
      <c r="F390" s="141">
        <v>21</v>
      </c>
      <c r="G390" s="141">
        <v>37.005000000000003</v>
      </c>
    </row>
    <row r="391" spans="1:7" x14ac:dyDescent="0.25">
      <c r="A391" s="156">
        <v>6.4829999999999997</v>
      </c>
      <c r="B391" s="141">
        <v>0.11333333333333299</v>
      </c>
      <c r="C391" s="141">
        <v>3.6542772031088617</v>
      </c>
      <c r="D391" s="141">
        <v>0</v>
      </c>
      <c r="F391" s="141">
        <v>21</v>
      </c>
      <c r="G391" s="141">
        <v>37.005000000000003</v>
      </c>
    </row>
    <row r="392" spans="1:7" x14ac:dyDescent="0.25">
      <c r="A392" s="156">
        <v>6.5</v>
      </c>
      <c r="B392" s="141">
        <v>0.115</v>
      </c>
      <c r="C392" s="141">
        <v>3.7353978587047805</v>
      </c>
      <c r="D392" s="141">
        <v>0</v>
      </c>
      <c r="F392" s="141">
        <v>21</v>
      </c>
      <c r="G392" s="141">
        <v>37.003999999999998</v>
      </c>
    </row>
    <row r="393" spans="1:7" x14ac:dyDescent="0.25">
      <c r="A393" s="156">
        <v>6.5170000000000003</v>
      </c>
      <c r="B393" s="141">
        <v>0.115</v>
      </c>
      <c r="C393" s="141">
        <v>3.7341554977161642</v>
      </c>
      <c r="D393" s="141">
        <v>0</v>
      </c>
      <c r="F393" s="141">
        <v>21</v>
      </c>
      <c r="G393" s="141">
        <v>37.005714285714298</v>
      </c>
    </row>
    <row r="394" spans="1:7" x14ac:dyDescent="0.25">
      <c r="A394" s="156">
        <v>6.5330000000000004</v>
      </c>
      <c r="B394" s="141">
        <v>0.11</v>
      </c>
      <c r="C394" s="141">
        <v>3.4861491335705499</v>
      </c>
      <c r="D394" s="141">
        <v>0</v>
      </c>
      <c r="F394" s="141">
        <v>21</v>
      </c>
      <c r="G394" s="141">
        <v>37.005000000000003</v>
      </c>
    </row>
    <row r="395" spans="1:7" x14ac:dyDescent="0.25">
      <c r="A395" s="156">
        <v>6.55</v>
      </c>
      <c r="B395" s="141">
        <v>0.11</v>
      </c>
      <c r="C395" s="141">
        <v>3.4867617049264288</v>
      </c>
      <c r="D395" s="141">
        <v>0</v>
      </c>
      <c r="F395" s="141">
        <v>21</v>
      </c>
      <c r="G395" s="141">
        <v>37.005000000000003</v>
      </c>
    </row>
    <row r="396" spans="1:7" x14ac:dyDescent="0.25">
      <c r="A396" s="156">
        <v>6.5670000000000002</v>
      </c>
      <c r="B396" s="141">
        <v>0.11</v>
      </c>
      <c r="C396" s="141">
        <v>3.4861887565560412</v>
      </c>
      <c r="D396" s="141">
        <v>0</v>
      </c>
      <c r="F396" s="141">
        <v>21</v>
      </c>
      <c r="G396" s="141">
        <v>37.005000000000003</v>
      </c>
    </row>
    <row r="397" spans="1:7" x14ac:dyDescent="0.25">
      <c r="A397" s="156">
        <v>6.5830000000000002</v>
      </c>
      <c r="B397" s="141">
        <v>0.115</v>
      </c>
      <c r="C397" s="141">
        <v>3.7367147958523965</v>
      </c>
      <c r="D397" s="141">
        <v>0</v>
      </c>
      <c r="F397" s="141">
        <v>21</v>
      </c>
      <c r="G397" s="141">
        <v>37.015000000000001</v>
      </c>
    </row>
    <row r="398" spans="1:7" x14ac:dyDescent="0.25">
      <c r="A398" s="156">
        <v>6.6</v>
      </c>
      <c r="B398" s="141">
        <v>0.115</v>
      </c>
      <c r="C398" s="141">
        <v>3.7376370040277185</v>
      </c>
      <c r="D398" s="141">
        <v>0</v>
      </c>
      <c r="F398" s="141">
        <v>21</v>
      </c>
      <c r="G398" s="141">
        <v>37.01</v>
      </c>
    </row>
    <row r="399" spans="1:7" x14ac:dyDescent="0.25">
      <c r="A399" s="156">
        <v>6.617</v>
      </c>
      <c r="B399" s="141">
        <v>0.115</v>
      </c>
      <c r="C399" s="141">
        <v>3.736212257008567</v>
      </c>
      <c r="D399" s="141">
        <v>0</v>
      </c>
      <c r="F399" s="141">
        <v>21</v>
      </c>
      <c r="G399" s="141">
        <v>37.003333333333302</v>
      </c>
    </row>
    <row r="400" spans="1:7" x14ac:dyDescent="0.25">
      <c r="A400" s="156">
        <v>6.633</v>
      </c>
      <c r="B400" s="141">
        <v>0.12</v>
      </c>
      <c r="C400" s="141">
        <v>3.9863705258964481</v>
      </c>
      <c r="D400" s="141">
        <v>0</v>
      </c>
      <c r="F400" s="141">
        <v>21</v>
      </c>
      <c r="G400" s="141">
        <v>36.994999999999997</v>
      </c>
    </row>
    <row r="401" spans="1:7" x14ac:dyDescent="0.25">
      <c r="A401" s="156">
        <v>6.65</v>
      </c>
      <c r="B401" s="141">
        <v>0.12</v>
      </c>
      <c r="C401" s="141">
        <v>3.9881923965323187</v>
      </c>
      <c r="D401" s="141">
        <v>0</v>
      </c>
      <c r="F401" s="141">
        <v>21</v>
      </c>
      <c r="G401" s="141">
        <v>36.994285714285702</v>
      </c>
    </row>
    <row r="402" spans="1:7" x14ac:dyDescent="0.25">
      <c r="A402" s="156">
        <v>6.6669999999999998</v>
      </c>
      <c r="B402" s="141">
        <v>0.12</v>
      </c>
      <c r="C402" s="141">
        <v>3.9919330534481903</v>
      </c>
      <c r="D402" s="141">
        <v>0</v>
      </c>
      <c r="F402" s="141">
        <v>21</v>
      </c>
      <c r="G402" s="141">
        <v>36.995555555555597</v>
      </c>
    </row>
    <row r="403" spans="1:7" x14ac:dyDescent="0.25">
      <c r="A403" s="156">
        <v>6.6829999999999998</v>
      </c>
      <c r="B403" s="141">
        <v>0.12</v>
      </c>
      <c r="C403" s="141">
        <v>3.9851776818111042</v>
      </c>
      <c r="D403" s="141">
        <v>0</v>
      </c>
      <c r="F403" s="141">
        <v>21</v>
      </c>
      <c r="G403" s="141">
        <v>36.994999999999997</v>
      </c>
    </row>
    <row r="404" spans="1:7" x14ac:dyDescent="0.25">
      <c r="A404" s="156">
        <v>6.7</v>
      </c>
      <c r="B404" s="141">
        <v>0.13</v>
      </c>
      <c r="C404" s="141">
        <v>4.4766424081888969</v>
      </c>
      <c r="D404" s="141">
        <v>0</v>
      </c>
      <c r="F404" s="141">
        <v>21</v>
      </c>
      <c r="G404" s="141">
        <v>37</v>
      </c>
    </row>
    <row r="405" spans="1:7" x14ac:dyDescent="0.25">
      <c r="A405" s="156">
        <v>6.7169999999999996</v>
      </c>
      <c r="B405" s="141">
        <v>0.12</v>
      </c>
      <c r="C405" s="141">
        <v>3.9855283316856349</v>
      </c>
      <c r="D405" s="141">
        <v>0</v>
      </c>
      <c r="F405" s="141">
        <v>21</v>
      </c>
      <c r="G405" s="141">
        <v>37.006666666666703</v>
      </c>
    </row>
    <row r="406" spans="1:7" x14ac:dyDescent="0.25">
      <c r="A406" s="156">
        <v>6.7329999999999997</v>
      </c>
      <c r="B406" s="141">
        <v>0.13</v>
      </c>
      <c r="C406" s="141">
        <v>4.4868050059295372</v>
      </c>
      <c r="D406" s="141">
        <v>0</v>
      </c>
      <c r="F406" s="141">
        <v>21</v>
      </c>
      <c r="G406" s="141">
        <v>37.003999999999998</v>
      </c>
    </row>
    <row r="407" spans="1:7" x14ac:dyDescent="0.25">
      <c r="A407" s="156">
        <v>6.75</v>
      </c>
      <c r="B407" s="141">
        <v>0.13</v>
      </c>
      <c r="C407" s="141">
        <v>4.4837956826242813</v>
      </c>
      <c r="D407" s="141">
        <v>0</v>
      </c>
      <c r="F407" s="141">
        <v>21</v>
      </c>
      <c r="G407" s="141">
        <v>37</v>
      </c>
    </row>
    <row r="408" spans="1:7" x14ac:dyDescent="0.25">
      <c r="A408" s="156">
        <v>6.7670000000000003</v>
      </c>
      <c r="B408" s="141">
        <v>0.13</v>
      </c>
      <c r="C408" s="141">
        <v>4.4842355667755145</v>
      </c>
      <c r="D408" s="141">
        <v>0</v>
      </c>
      <c r="F408" s="141">
        <v>21</v>
      </c>
      <c r="G408" s="141">
        <v>36.994999999999997</v>
      </c>
    </row>
    <row r="409" spans="1:7" x14ac:dyDescent="0.25">
      <c r="A409" s="156">
        <v>6.7830000000000004</v>
      </c>
      <c r="B409" s="141">
        <v>0.13</v>
      </c>
      <c r="C409" s="141">
        <v>4.4801217164806912</v>
      </c>
      <c r="D409" s="141">
        <v>0</v>
      </c>
      <c r="F409" s="141">
        <v>21</v>
      </c>
      <c r="G409" s="141">
        <v>36.994</v>
      </c>
    </row>
    <row r="410" spans="1:7" x14ac:dyDescent="0.25">
      <c r="A410" s="156">
        <v>6.8</v>
      </c>
      <c r="B410" s="141">
        <v>0.13</v>
      </c>
      <c r="C410" s="141">
        <v>4.4792964791420946</v>
      </c>
      <c r="D410" s="141">
        <v>0</v>
      </c>
      <c r="F410" s="141">
        <v>21</v>
      </c>
      <c r="G410" s="141">
        <v>36.9954545454545</v>
      </c>
    </row>
    <row r="411" spans="1:7" x14ac:dyDescent="0.25">
      <c r="A411" s="156">
        <v>6.8170000000000002</v>
      </c>
      <c r="B411" s="141">
        <v>0.13</v>
      </c>
      <c r="C411" s="141">
        <v>4.4842409839233817</v>
      </c>
      <c r="D411" s="141">
        <v>0</v>
      </c>
      <c r="F411" s="141">
        <v>21</v>
      </c>
      <c r="G411" s="141">
        <v>36.994999999999997</v>
      </c>
    </row>
    <row r="412" spans="1:7" x14ac:dyDescent="0.25">
      <c r="A412" s="156">
        <v>6.8330000000000002</v>
      </c>
      <c r="B412" s="141">
        <v>0.13</v>
      </c>
      <c r="C412" s="141">
        <v>4.478834704049441</v>
      </c>
      <c r="D412" s="141">
        <v>0</v>
      </c>
      <c r="F412" s="141">
        <v>21</v>
      </c>
      <c r="G412" s="141">
        <v>37.005000000000003</v>
      </c>
    </row>
    <row r="413" spans="1:7" x14ac:dyDescent="0.25">
      <c r="A413" s="156">
        <v>6.85</v>
      </c>
      <c r="B413" s="141">
        <v>0.13500000000000001</v>
      </c>
      <c r="C413" s="141">
        <v>4.7285337595545629</v>
      </c>
      <c r="D413" s="141">
        <v>0</v>
      </c>
      <c r="F413" s="141">
        <v>21</v>
      </c>
      <c r="G413" s="141">
        <v>37.0042857142857</v>
      </c>
    </row>
    <row r="414" spans="1:7" x14ac:dyDescent="0.25">
      <c r="A414" s="156">
        <v>6.867</v>
      </c>
      <c r="B414" s="141">
        <v>0.13500000000000001</v>
      </c>
      <c r="C414" s="141">
        <v>4.7293359318380297</v>
      </c>
      <c r="D414" s="141">
        <v>0</v>
      </c>
      <c r="F414" s="141">
        <v>21</v>
      </c>
      <c r="G414" s="141">
        <v>36.994999999999997</v>
      </c>
    </row>
    <row r="415" spans="1:7" x14ac:dyDescent="0.25">
      <c r="A415" s="156">
        <v>6.883</v>
      </c>
      <c r="B415" s="141">
        <v>0.14000000000000001</v>
      </c>
      <c r="C415" s="141">
        <v>4.9789916971004926</v>
      </c>
      <c r="D415" s="141">
        <v>0</v>
      </c>
      <c r="F415" s="141">
        <v>21</v>
      </c>
      <c r="G415" s="141">
        <v>36.994285714285702</v>
      </c>
    </row>
    <row r="416" spans="1:7" x14ac:dyDescent="0.25">
      <c r="A416" s="156">
        <v>6.9</v>
      </c>
      <c r="B416" s="141">
        <v>0.14000000000000001</v>
      </c>
      <c r="C416" s="141">
        <v>4.9856380757272563</v>
      </c>
      <c r="D416" s="141">
        <v>0</v>
      </c>
      <c r="F416" s="141">
        <v>21</v>
      </c>
      <c r="G416" s="141">
        <v>36.995555555555597</v>
      </c>
    </row>
    <row r="417" spans="1:7" x14ac:dyDescent="0.25">
      <c r="A417" s="156">
        <v>6.9169999999999998</v>
      </c>
      <c r="B417" s="141">
        <v>0.14000000000000001</v>
      </c>
      <c r="C417" s="141">
        <v>4.9815598854358809</v>
      </c>
      <c r="D417" s="141">
        <v>0</v>
      </c>
      <c r="F417" s="141">
        <v>21</v>
      </c>
      <c r="G417" s="141">
        <v>36.993333333333297</v>
      </c>
    </row>
    <row r="418" spans="1:7" x14ac:dyDescent="0.25">
      <c r="A418" s="156">
        <v>6.9329999999999998</v>
      </c>
      <c r="B418" s="141">
        <v>0.14000000000000001</v>
      </c>
      <c r="C418" s="141">
        <v>4.9786899684448418</v>
      </c>
      <c r="D418" s="141">
        <v>0</v>
      </c>
      <c r="F418" s="141">
        <v>21</v>
      </c>
      <c r="G418" s="141">
        <v>36.996000000000002</v>
      </c>
    </row>
    <row r="419" spans="1:7" x14ac:dyDescent="0.25">
      <c r="A419" s="156">
        <v>6.95</v>
      </c>
      <c r="B419" s="141">
        <v>0.14000000000000001</v>
      </c>
      <c r="C419" s="141">
        <v>4.9790940311959</v>
      </c>
      <c r="D419" s="141">
        <v>0</v>
      </c>
      <c r="F419" s="141">
        <v>21</v>
      </c>
      <c r="G419" s="141">
        <v>37</v>
      </c>
    </row>
    <row r="420" spans="1:7" x14ac:dyDescent="0.25">
      <c r="A420" s="156">
        <v>6.9669999999999996</v>
      </c>
      <c r="B420" s="141">
        <v>0.14599999999999999</v>
      </c>
      <c r="C420" s="141">
        <v>5.2775282982247269</v>
      </c>
      <c r="D420" s="141">
        <v>0</v>
      </c>
      <c r="F420" s="141">
        <v>21</v>
      </c>
      <c r="G420" s="141">
        <v>37.005714285714298</v>
      </c>
    </row>
    <row r="421" spans="1:7" x14ac:dyDescent="0.25">
      <c r="A421" s="156">
        <v>6.9829999999999997</v>
      </c>
      <c r="B421" s="141">
        <v>0.14000000000000001</v>
      </c>
      <c r="C421" s="141">
        <v>4.9786415148397518</v>
      </c>
      <c r="D421" s="141">
        <v>0</v>
      </c>
      <c r="F421" s="141">
        <v>21</v>
      </c>
      <c r="G421" s="141">
        <v>37.005000000000003</v>
      </c>
    </row>
    <row r="422" spans="1:7" x14ac:dyDescent="0.25">
      <c r="A422" s="156">
        <v>7</v>
      </c>
      <c r="B422" s="141">
        <v>0.15</v>
      </c>
      <c r="C422" s="141">
        <v>5.4745742819391321</v>
      </c>
      <c r="D422" s="141">
        <v>0</v>
      </c>
      <c r="F422" s="141">
        <v>21</v>
      </c>
      <c r="G422" s="141">
        <v>37.01</v>
      </c>
    </row>
    <row r="423" spans="1:7" x14ac:dyDescent="0.25">
      <c r="A423" s="156">
        <v>7.0170000000000003</v>
      </c>
      <c r="B423" s="141">
        <v>0.15</v>
      </c>
      <c r="C423" s="141">
        <v>5.4761784700189393</v>
      </c>
      <c r="D423" s="141">
        <v>0</v>
      </c>
      <c r="F423" s="141">
        <v>21</v>
      </c>
      <c r="G423" s="141">
        <v>37.005000000000003</v>
      </c>
    </row>
    <row r="424" spans="1:7" x14ac:dyDescent="0.25">
      <c r="A424" s="156">
        <v>7.0330000000000004</v>
      </c>
      <c r="B424" s="141">
        <v>0.15</v>
      </c>
      <c r="C424" s="141">
        <v>5.4742332667468272</v>
      </c>
      <c r="D424" s="141">
        <v>0</v>
      </c>
      <c r="F424" s="141">
        <v>21</v>
      </c>
      <c r="G424" s="141">
        <v>37.005000000000003</v>
      </c>
    </row>
    <row r="425" spans="1:7" x14ac:dyDescent="0.25">
      <c r="A425" s="156">
        <v>7.05</v>
      </c>
      <c r="B425" s="141">
        <v>0.15</v>
      </c>
      <c r="C425" s="141">
        <v>5.4770476820166998</v>
      </c>
      <c r="D425" s="141">
        <v>0</v>
      </c>
      <c r="F425" s="141">
        <v>21</v>
      </c>
      <c r="G425" s="141">
        <v>37.01</v>
      </c>
    </row>
    <row r="426" spans="1:7" x14ac:dyDescent="0.25">
      <c r="A426" s="156">
        <v>7.0670000000000002</v>
      </c>
      <c r="B426" s="141">
        <v>0.15</v>
      </c>
      <c r="C426" s="141">
        <v>5.4793003787702919</v>
      </c>
      <c r="D426" s="141">
        <v>0</v>
      </c>
      <c r="F426" s="141">
        <v>21</v>
      </c>
      <c r="G426" s="141">
        <v>37.01</v>
      </c>
    </row>
    <row r="427" spans="1:7" x14ac:dyDescent="0.25">
      <c r="A427" s="156">
        <v>7.0830000000000002</v>
      </c>
      <c r="B427" s="141">
        <v>0.15</v>
      </c>
      <c r="C427" s="141">
        <v>5.4812041575811428</v>
      </c>
      <c r="D427" s="141">
        <v>0</v>
      </c>
      <c r="F427" s="141">
        <v>21</v>
      </c>
      <c r="G427" s="141">
        <v>37.01</v>
      </c>
    </row>
    <row r="428" spans="1:7" x14ac:dyDescent="0.25">
      <c r="A428" s="156">
        <v>7.1</v>
      </c>
      <c r="B428" s="141">
        <v>0.15</v>
      </c>
      <c r="C428" s="141">
        <v>5.4806455761783228</v>
      </c>
      <c r="D428" s="141">
        <v>0</v>
      </c>
      <c r="F428" s="141">
        <v>21</v>
      </c>
      <c r="G428" s="141">
        <v>37.015000000000001</v>
      </c>
    </row>
    <row r="429" spans="1:7" x14ac:dyDescent="0.25">
      <c r="A429" s="156">
        <v>7.117</v>
      </c>
      <c r="B429" s="141">
        <v>0.15</v>
      </c>
      <c r="C429" s="141">
        <v>5.4800535824011911</v>
      </c>
      <c r="D429" s="141">
        <v>0</v>
      </c>
      <c r="F429" s="141">
        <v>21</v>
      </c>
      <c r="G429" s="141">
        <v>37.015999999999998</v>
      </c>
    </row>
    <row r="430" spans="1:7" x14ac:dyDescent="0.25">
      <c r="A430" s="156">
        <v>7.133</v>
      </c>
      <c r="B430" s="141">
        <v>0.15</v>
      </c>
      <c r="C430" s="141">
        <v>5.4812968427371986</v>
      </c>
      <c r="D430" s="141">
        <v>0</v>
      </c>
      <c r="F430" s="141">
        <v>21</v>
      </c>
      <c r="G430" s="141">
        <v>37.014444444444401</v>
      </c>
    </row>
    <row r="431" spans="1:7" x14ac:dyDescent="0.25">
      <c r="A431" s="156">
        <v>7.15</v>
      </c>
      <c r="B431" s="141">
        <v>0.15</v>
      </c>
      <c r="C431" s="141">
        <v>5.481756497970677</v>
      </c>
      <c r="D431" s="141">
        <v>0</v>
      </c>
      <c r="F431" s="141">
        <v>21</v>
      </c>
      <c r="G431" s="141">
        <v>37.015555555555601</v>
      </c>
    </row>
    <row r="432" spans="1:7" x14ac:dyDescent="0.25">
      <c r="A432" s="156">
        <v>7.1669999999999998</v>
      </c>
      <c r="B432" s="141">
        <v>0.15</v>
      </c>
      <c r="C432" s="141">
        <v>5.4805997206717594</v>
      </c>
      <c r="D432" s="141">
        <v>0</v>
      </c>
      <c r="F432" s="141">
        <v>21</v>
      </c>
      <c r="G432" s="141">
        <v>37.014285714285698</v>
      </c>
    </row>
    <row r="433" spans="1:7" x14ac:dyDescent="0.25">
      <c r="A433" s="156">
        <v>7.1829999999999998</v>
      </c>
      <c r="B433" s="141">
        <v>0.15</v>
      </c>
      <c r="C433" s="141">
        <v>5.4745140436840369</v>
      </c>
      <c r="D433" s="141">
        <v>0</v>
      </c>
      <c r="F433" s="141">
        <v>21</v>
      </c>
      <c r="G433" s="141">
        <v>37.015999999999998</v>
      </c>
    </row>
    <row r="434" spans="1:7" x14ac:dyDescent="0.25">
      <c r="A434" s="156">
        <v>7.2</v>
      </c>
      <c r="B434" s="141">
        <v>0.15</v>
      </c>
      <c r="C434" s="141">
        <v>5.4813512000156166</v>
      </c>
      <c r="D434" s="141">
        <v>0</v>
      </c>
      <c r="F434" s="141">
        <v>21</v>
      </c>
      <c r="G434" s="141">
        <v>37.0133333333333</v>
      </c>
    </row>
    <row r="435" spans="1:7" x14ac:dyDescent="0.25">
      <c r="A435" s="156">
        <v>7.2169999999999996</v>
      </c>
      <c r="B435" s="141">
        <v>0.15</v>
      </c>
      <c r="C435" s="141">
        <v>5.4767115687192467</v>
      </c>
      <c r="D435" s="141">
        <v>0</v>
      </c>
      <c r="F435" s="141">
        <v>21</v>
      </c>
      <c r="G435" s="141">
        <v>37.01</v>
      </c>
    </row>
    <row r="436" spans="1:7" x14ac:dyDescent="0.25">
      <c r="A436" s="156">
        <v>7.2329999999999997</v>
      </c>
      <c r="B436" s="141">
        <v>0.15</v>
      </c>
      <c r="C436" s="141">
        <v>5.4747678343148944</v>
      </c>
      <c r="D436" s="141">
        <v>0</v>
      </c>
      <c r="F436" s="141">
        <v>21</v>
      </c>
      <c r="G436" s="141">
        <v>37.015000000000001</v>
      </c>
    </row>
    <row r="437" spans="1:7" x14ac:dyDescent="0.25">
      <c r="A437" s="156">
        <v>7.25</v>
      </c>
      <c r="B437" s="141">
        <v>0.16</v>
      </c>
      <c r="C437" s="141">
        <v>5.9653755921832863</v>
      </c>
      <c r="D437" s="141">
        <v>0</v>
      </c>
      <c r="F437" s="141">
        <v>21</v>
      </c>
      <c r="G437" s="141">
        <v>37.015000000000001</v>
      </c>
    </row>
    <row r="438" spans="1:7" x14ac:dyDescent="0.25">
      <c r="A438" s="156">
        <v>7.2670000000000003</v>
      </c>
      <c r="B438" s="141">
        <v>0.155</v>
      </c>
      <c r="C438" s="141">
        <v>5.7271607841727992</v>
      </c>
      <c r="D438" s="141">
        <v>0</v>
      </c>
      <c r="F438" s="141">
        <v>21</v>
      </c>
      <c r="G438" s="141">
        <v>37.015999999999998</v>
      </c>
    </row>
    <row r="439" spans="1:7" x14ac:dyDescent="0.25">
      <c r="A439" s="156">
        <v>7.2830000000000004</v>
      </c>
      <c r="B439" s="141">
        <v>0.16</v>
      </c>
      <c r="C439" s="141">
        <v>5.965118501859922</v>
      </c>
      <c r="D439" s="141">
        <v>0</v>
      </c>
      <c r="F439" s="141">
        <v>21</v>
      </c>
      <c r="G439" s="141">
        <v>37.03</v>
      </c>
    </row>
    <row r="440" spans="1:7" x14ac:dyDescent="0.25">
      <c r="A440" s="156">
        <v>7.3</v>
      </c>
      <c r="B440" s="141">
        <v>0.16</v>
      </c>
      <c r="C440" s="141">
        <v>5.9695926983475793</v>
      </c>
      <c r="D440" s="141">
        <v>0</v>
      </c>
      <c r="F440" s="141">
        <v>21</v>
      </c>
      <c r="G440" s="141">
        <v>37.024999999999999</v>
      </c>
    </row>
    <row r="441" spans="1:7" x14ac:dyDescent="0.25">
      <c r="A441" s="156">
        <v>7.3170000000000002</v>
      </c>
      <c r="B441" s="141">
        <v>0.16</v>
      </c>
      <c r="C441" s="141">
        <v>5.9641269095398739</v>
      </c>
      <c r="D441" s="141">
        <v>0</v>
      </c>
      <c r="F441" s="141">
        <v>21</v>
      </c>
      <c r="G441" s="141">
        <v>37.024000000000001</v>
      </c>
    </row>
    <row r="442" spans="1:7" x14ac:dyDescent="0.25">
      <c r="A442" s="156">
        <v>7.3330000000000002</v>
      </c>
      <c r="B442" s="141">
        <v>0.16500000000000001</v>
      </c>
      <c r="C442" s="141">
        <v>6.2153885588922826</v>
      </c>
      <c r="D442" s="141">
        <v>0</v>
      </c>
      <c r="F442" s="141">
        <v>21</v>
      </c>
      <c r="G442" s="141">
        <v>37.025714285714301</v>
      </c>
    </row>
    <row r="443" spans="1:7" x14ac:dyDescent="0.25">
      <c r="A443" s="156">
        <v>7.35</v>
      </c>
      <c r="B443" s="141">
        <v>0.16500000000000001</v>
      </c>
      <c r="C443" s="141">
        <v>6.2125333887227683</v>
      </c>
      <c r="D443" s="141">
        <v>0</v>
      </c>
      <c r="F443" s="141">
        <v>21</v>
      </c>
      <c r="G443" s="141">
        <v>37.024999999999999</v>
      </c>
    </row>
    <row r="444" spans="1:7" x14ac:dyDescent="0.25">
      <c r="A444" s="156">
        <v>7.367</v>
      </c>
      <c r="B444" s="141">
        <v>0.17</v>
      </c>
      <c r="C444" s="141">
        <v>6.4628738800896537</v>
      </c>
      <c r="D444" s="141">
        <v>0</v>
      </c>
      <c r="F444" s="141">
        <v>21</v>
      </c>
      <c r="G444" s="141">
        <v>37.024999999999999</v>
      </c>
    </row>
    <row r="445" spans="1:7" x14ac:dyDescent="0.25">
      <c r="A445" s="156">
        <v>7.383</v>
      </c>
      <c r="B445" s="141">
        <v>0.17</v>
      </c>
      <c r="C445" s="141">
        <v>6.4629000022352567</v>
      </c>
      <c r="D445" s="141">
        <v>0</v>
      </c>
      <c r="F445" s="141">
        <v>21</v>
      </c>
      <c r="G445" s="141">
        <v>37.021999999999998</v>
      </c>
    </row>
    <row r="446" spans="1:7" x14ac:dyDescent="0.25">
      <c r="A446" s="156">
        <v>7.4</v>
      </c>
      <c r="B446" s="141">
        <v>0.17</v>
      </c>
      <c r="C446" s="141">
        <v>6.4703265892461284</v>
      </c>
      <c r="D446" s="141">
        <v>0</v>
      </c>
      <c r="F446" s="141">
        <v>21</v>
      </c>
      <c r="G446" s="141">
        <v>37.015000000000001</v>
      </c>
    </row>
    <row r="447" spans="1:7" x14ac:dyDescent="0.25">
      <c r="A447" s="156">
        <v>7.4169999999999998</v>
      </c>
      <c r="B447" s="141">
        <v>0.17</v>
      </c>
      <c r="C447" s="141">
        <v>6.4655749933192173</v>
      </c>
      <c r="D447" s="141">
        <v>0</v>
      </c>
      <c r="F447" s="141">
        <v>21</v>
      </c>
      <c r="G447" s="141">
        <v>37.015000000000001</v>
      </c>
    </row>
    <row r="448" spans="1:7" x14ac:dyDescent="0.25">
      <c r="A448" s="156">
        <v>7.4329999999999998</v>
      </c>
      <c r="B448" s="141">
        <v>0.17499999999999999</v>
      </c>
      <c r="C448" s="141">
        <v>6.7212926914158837</v>
      </c>
      <c r="D448" s="141">
        <v>0</v>
      </c>
      <c r="F448" s="141">
        <v>21</v>
      </c>
      <c r="G448" s="141">
        <v>37.015000000000001</v>
      </c>
    </row>
    <row r="449" spans="1:7" x14ac:dyDescent="0.25">
      <c r="A449" s="156">
        <v>7.45</v>
      </c>
      <c r="B449" s="141">
        <v>0.17499999999999999</v>
      </c>
      <c r="C449" s="141">
        <v>6.7224380764297083</v>
      </c>
      <c r="D449" s="141">
        <v>0</v>
      </c>
      <c r="F449" s="141">
        <v>21</v>
      </c>
      <c r="G449" s="141">
        <v>37.01</v>
      </c>
    </row>
    <row r="450" spans="1:7" x14ac:dyDescent="0.25">
      <c r="A450" s="156">
        <v>7.4669999999999996</v>
      </c>
      <c r="B450" s="141">
        <v>0.18</v>
      </c>
      <c r="C450" s="141">
        <v>6.9674526392119507</v>
      </c>
      <c r="D450" s="141">
        <v>0</v>
      </c>
      <c r="F450" s="141">
        <v>21</v>
      </c>
      <c r="G450" s="141">
        <v>37.005000000000003</v>
      </c>
    </row>
    <row r="451" spans="1:7" x14ac:dyDescent="0.25">
      <c r="A451" s="156">
        <v>7.4829999999999997</v>
      </c>
      <c r="B451" s="141">
        <v>0.18</v>
      </c>
      <c r="C451" s="141">
        <v>6.9601790290824708</v>
      </c>
      <c r="D451" s="141">
        <v>0</v>
      </c>
      <c r="F451" s="141">
        <v>21</v>
      </c>
      <c r="G451" s="141">
        <v>37.003999999999998</v>
      </c>
    </row>
    <row r="452" spans="1:7" x14ac:dyDescent="0.25">
      <c r="A452" s="156">
        <v>7.5</v>
      </c>
      <c r="B452" s="141">
        <v>0.18</v>
      </c>
      <c r="C452" s="141">
        <v>6.9654216074141804</v>
      </c>
      <c r="D452" s="141">
        <v>0</v>
      </c>
      <c r="F452" s="141">
        <v>21</v>
      </c>
      <c r="G452" s="141">
        <v>36.994999999999997</v>
      </c>
    </row>
    <row r="453" spans="1:7" x14ac:dyDescent="0.25">
      <c r="A453" s="156">
        <v>7.5170000000000003</v>
      </c>
      <c r="B453" s="141">
        <v>0.18666666666666701</v>
      </c>
      <c r="C453" s="141">
        <v>7.2858545890304338</v>
      </c>
      <c r="D453" s="141">
        <v>0</v>
      </c>
      <c r="F453" s="141">
        <v>21</v>
      </c>
      <c r="G453" s="141">
        <v>36.994545454545502</v>
      </c>
    </row>
    <row r="454" spans="1:7" x14ac:dyDescent="0.25">
      <c r="A454" s="156">
        <v>7.5330000000000004</v>
      </c>
      <c r="B454" s="141">
        <v>0.18666666666666701</v>
      </c>
      <c r="C454" s="141">
        <v>7.299433849380029</v>
      </c>
      <c r="D454" s="141">
        <v>0</v>
      </c>
      <c r="F454" s="141">
        <v>21</v>
      </c>
      <c r="G454" s="141">
        <v>36.994999999999997</v>
      </c>
    </row>
    <row r="455" spans="1:7" x14ac:dyDescent="0.25">
      <c r="A455" s="156">
        <v>7.55</v>
      </c>
      <c r="B455" s="141">
        <v>0.19</v>
      </c>
      <c r="C455" s="141">
        <v>7.4651767388726595</v>
      </c>
      <c r="D455" s="141">
        <v>0</v>
      </c>
      <c r="F455" s="141">
        <v>21</v>
      </c>
      <c r="G455" s="141">
        <v>36.994999999999997</v>
      </c>
    </row>
    <row r="456" spans="1:7" x14ac:dyDescent="0.25">
      <c r="A456" s="156">
        <v>7.5670000000000002</v>
      </c>
      <c r="B456" s="141">
        <v>0.19</v>
      </c>
      <c r="C456" s="141">
        <v>7.4532236438074904</v>
      </c>
      <c r="D456" s="141">
        <v>0</v>
      </c>
      <c r="F456" s="141">
        <v>21</v>
      </c>
      <c r="G456" s="141">
        <v>36.994999999999997</v>
      </c>
    </row>
    <row r="457" spans="1:7" x14ac:dyDescent="0.25">
      <c r="A457" s="156">
        <v>7.5830000000000002</v>
      </c>
      <c r="B457" s="141">
        <v>0.19</v>
      </c>
      <c r="C457" s="141">
        <v>7.4662909896203749</v>
      </c>
      <c r="D457" s="141">
        <v>0</v>
      </c>
      <c r="F457" s="141">
        <v>21</v>
      </c>
      <c r="G457" s="141">
        <v>36.993333333333297</v>
      </c>
    </row>
    <row r="458" spans="1:7" x14ac:dyDescent="0.25">
      <c r="A458" s="156">
        <v>7.6</v>
      </c>
      <c r="B458" s="141">
        <v>0.193333333333333</v>
      </c>
      <c r="C458" s="141">
        <v>7.627654673036699</v>
      </c>
      <c r="D458" s="141">
        <v>0</v>
      </c>
      <c r="F458" s="141">
        <v>21</v>
      </c>
      <c r="G458" s="141">
        <v>36.994999999999997</v>
      </c>
    </row>
    <row r="459" spans="1:7" x14ac:dyDescent="0.25">
      <c r="A459" s="156">
        <v>7.617</v>
      </c>
      <c r="B459" s="141">
        <v>0.2</v>
      </c>
      <c r="C459" s="141">
        <v>7.9679088331783845</v>
      </c>
      <c r="D459" s="141">
        <v>0</v>
      </c>
      <c r="F459" s="141">
        <v>21</v>
      </c>
      <c r="G459" s="141">
        <v>36.994999999999997</v>
      </c>
    </row>
    <row r="460" spans="1:7" x14ac:dyDescent="0.25">
      <c r="A460" s="156">
        <v>7.633</v>
      </c>
      <c r="B460" s="141">
        <v>0.2</v>
      </c>
      <c r="C460" s="141">
        <v>7.9535535161446278</v>
      </c>
      <c r="D460" s="141">
        <v>0</v>
      </c>
      <c r="F460" s="141">
        <v>21</v>
      </c>
      <c r="G460" s="141">
        <v>36.994999999999997</v>
      </c>
    </row>
    <row r="461" spans="1:7" x14ac:dyDescent="0.25">
      <c r="A461" s="156">
        <v>7.65</v>
      </c>
      <c r="B461" s="141">
        <v>0.19500000000000001</v>
      </c>
      <c r="C461" s="141">
        <v>7.7109990257633676</v>
      </c>
      <c r="D461" s="141">
        <v>0</v>
      </c>
      <c r="F461" s="141">
        <v>21</v>
      </c>
      <c r="G461" s="141">
        <v>37</v>
      </c>
    </row>
    <row r="462" spans="1:7" x14ac:dyDescent="0.25">
      <c r="A462" s="156">
        <v>7.6669999999999998</v>
      </c>
      <c r="B462" s="141">
        <v>0.2</v>
      </c>
      <c r="C462" s="141">
        <v>7.9585190896656295</v>
      </c>
      <c r="D462" s="141">
        <v>0</v>
      </c>
      <c r="F462" s="141">
        <v>21</v>
      </c>
      <c r="G462" s="141">
        <v>37</v>
      </c>
    </row>
    <row r="463" spans="1:7" x14ac:dyDescent="0.25">
      <c r="A463" s="156">
        <v>7.6829999999999998</v>
      </c>
      <c r="B463" s="141">
        <v>0.19500000000000001</v>
      </c>
      <c r="C463" s="141">
        <v>7.7062669813680342</v>
      </c>
      <c r="D463" s="141">
        <v>0</v>
      </c>
      <c r="F463" s="141">
        <v>21</v>
      </c>
      <c r="G463" s="141">
        <v>36.996666666666698</v>
      </c>
    </row>
    <row r="464" spans="1:7" x14ac:dyDescent="0.25">
      <c r="A464" s="156">
        <v>7.7</v>
      </c>
      <c r="B464" s="141">
        <v>0.19500000000000001</v>
      </c>
      <c r="C464" s="141">
        <v>7.7180711602111698</v>
      </c>
      <c r="D464" s="141">
        <v>0</v>
      </c>
      <c r="F464" s="141">
        <v>21</v>
      </c>
      <c r="G464" s="141">
        <v>37</v>
      </c>
    </row>
    <row r="465" spans="1:7" x14ac:dyDescent="0.25">
      <c r="A465" s="156">
        <v>7.7169999999999996</v>
      </c>
      <c r="B465" s="141">
        <v>0.2</v>
      </c>
      <c r="C465" s="141">
        <v>7.9717900838807338</v>
      </c>
      <c r="D465" s="141">
        <v>0</v>
      </c>
      <c r="F465" s="141">
        <v>21</v>
      </c>
      <c r="G465" s="141">
        <v>37.005000000000003</v>
      </c>
    </row>
    <row r="466" spans="1:7" x14ac:dyDescent="0.25">
      <c r="A466" s="156">
        <v>7.7329999999999997</v>
      </c>
      <c r="B466" s="141">
        <v>0.2</v>
      </c>
      <c r="C466" s="141">
        <v>7.9659861308806912</v>
      </c>
      <c r="D466" s="141">
        <v>0</v>
      </c>
      <c r="F466" s="141">
        <v>21</v>
      </c>
      <c r="G466" s="141">
        <v>37.005000000000003</v>
      </c>
    </row>
    <row r="467" spans="1:7" x14ac:dyDescent="0.25">
      <c r="A467" s="156">
        <v>7.75</v>
      </c>
      <c r="B467" s="141">
        <v>0.19500000000000001</v>
      </c>
      <c r="C467" s="141">
        <v>7.7168013991478084</v>
      </c>
      <c r="D467" s="141">
        <v>0</v>
      </c>
      <c r="F467" s="141">
        <v>21</v>
      </c>
      <c r="G467" s="141">
        <v>36.994999999999997</v>
      </c>
    </row>
    <row r="468" spans="1:7" x14ac:dyDescent="0.25">
      <c r="A468" s="156">
        <v>7.7670000000000003</v>
      </c>
      <c r="B468" s="141">
        <v>0.19500000000000001</v>
      </c>
      <c r="C468" s="141">
        <v>7.7149998633621566</v>
      </c>
      <c r="D468" s="141">
        <v>0</v>
      </c>
      <c r="F468" s="141">
        <v>21</v>
      </c>
      <c r="G468" s="141">
        <v>37</v>
      </c>
    </row>
    <row r="469" spans="1:7" x14ac:dyDescent="0.25">
      <c r="A469" s="156">
        <v>7.7830000000000004</v>
      </c>
      <c r="B469" s="141">
        <v>0.2</v>
      </c>
      <c r="C469" s="141">
        <v>7.9653846528829666</v>
      </c>
      <c r="D469" s="141">
        <v>0</v>
      </c>
      <c r="F469" s="141">
        <v>21</v>
      </c>
      <c r="G469" s="141">
        <v>37</v>
      </c>
    </row>
    <row r="470" spans="1:7" x14ac:dyDescent="0.25">
      <c r="A470" s="156">
        <v>7.8</v>
      </c>
      <c r="B470" s="141">
        <v>0.20499999999999999</v>
      </c>
      <c r="C470" s="141">
        <v>8.2232270970920816</v>
      </c>
      <c r="D470" s="141">
        <v>0</v>
      </c>
      <c r="F470" s="141">
        <v>21</v>
      </c>
      <c r="G470" s="141">
        <v>37</v>
      </c>
    </row>
    <row r="471" spans="1:7" x14ac:dyDescent="0.25">
      <c r="A471" s="156">
        <v>7.8170000000000002</v>
      </c>
      <c r="B471" s="141">
        <v>0.20499999999999999</v>
      </c>
      <c r="C471" s="141">
        <v>8.2250530988154971</v>
      </c>
      <c r="D471" s="141">
        <v>0</v>
      </c>
      <c r="F471" s="141">
        <v>21</v>
      </c>
      <c r="G471" s="141">
        <v>37</v>
      </c>
    </row>
    <row r="472" spans="1:7" x14ac:dyDescent="0.25">
      <c r="A472" s="156">
        <v>7.8330000000000002</v>
      </c>
      <c r="B472" s="141">
        <v>0.21</v>
      </c>
      <c r="C472" s="141">
        <v>8.4513612575378456</v>
      </c>
      <c r="D472" s="141">
        <v>0</v>
      </c>
      <c r="F472" s="141">
        <v>21</v>
      </c>
      <c r="G472" s="141">
        <v>37.006</v>
      </c>
    </row>
    <row r="473" spans="1:7" x14ac:dyDescent="0.25">
      <c r="A473" s="156">
        <v>7.85</v>
      </c>
      <c r="B473" s="141">
        <v>0.21</v>
      </c>
      <c r="C473" s="141">
        <v>8.459910941212458</v>
      </c>
      <c r="D473" s="141">
        <v>0</v>
      </c>
      <c r="F473" s="141">
        <v>21</v>
      </c>
      <c r="G473" s="141">
        <v>37.0042857142857</v>
      </c>
    </row>
    <row r="474" spans="1:7" x14ac:dyDescent="0.25">
      <c r="A474" s="156">
        <v>7.867</v>
      </c>
      <c r="B474" s="141">
        <v>0.21</v>
      </c>
      <c r="C474" s="141">
        <v>8.4639388673717608</v>
      </c>
      <c r="D474" s="141">
        <v>0</v>
      </c>
      <c r="F474" s="141">
        <v>21</v>
      </c>
      <c r="G474" s="141">
        <v>37.006666666666703</v>
      </c>
    </row>
    <row r="475" spans="1:7" x14ac:dyDescent="0.25">
      <c r="A475" s="156">
        <v>7.883</v>
      </c>
      <c r="B475" s="141">
        <v>0.22</v>
      </c>
      <c r="C475" s="141">
        <v>8.9608333607965527</v>
      </c>
      <c r="D475" s="141">
        <v>0</v>
      </c>
      <c r="F475" s="141">
        <v>21</v>
      </c>
      <c r="G475" s="141">
        <v>37.005000000000003</v>
      </c>
    </row>
    <row r="476" spans="1:7" x14ac:dyDescent="0.25">
      <c r="A476" s="156">
        <v>7.9</v>
      </c>
      <c r="B476" s="141">
        <v>0.22</v>
      </c>
      <c r="C476" s="141">
        <v>8.9596523613420658</v>
      </c>
      <c r="D476" s="141">
        <v>0</v>
      </c>
      <c r="F476" s="141">
        <v>21</v>
      </c>
      <c r="G476" s="141">
        <v>37.01</v>
      </c>
    </row>
    <row r="477" spans="1:7" x14ac:dyDescent="0.25">
      <c r="A477" s="156">
        <v>7.9169999999999998</v>
      </c>
      <c r="B477" s="141">
        <v>0.22</v>
      </c>
      <c r="C477" s="141">
        <v>8.9615078812719151</v>
      </c>
      <c r="D477" s="141">
        <v>0</v>
      </c>
      <c r="F477" s="141">
        <v>21</v>
      </c>
      <c r="G477" s="141">
        <v>37.005000000000003</v>
      </c>
    </row>
    <row r="478" spans="1:7" x14ac:dyDescent="0.25">
      <c r="A478" s="156">
        <v>7.9329999999999998</v>
      </c>
      <c r="B478" s="141">
        <v>0.22</v>
      </c>
      <c r="C478" s="141">
        <v>8.9514753748859928</v>
      </c>
      <c r="D478" s="141">
        <v>0</v>
      </c>
      <c r="F478" s="141">
        <v>21</v>
      </c>
      <c r="G478" s="141">
        <v>37.005000000000003</v>
      </c>
    </row>
    <row r="479" spans="1:7" x14ac:dyDescent="0.25">
      <c r="A479" s="156">
        <v>7.95</v>
      </c>
      <c r="B479" s="141">
        <v>0.22</v>
      </c>
      <c r="C479" s="141">
        <v>8.9720567707979182</v>
      </c>
      <c r="D479" s="141">
        <v>0</v>
      </c>
      <c r="F479" s="141">
        <v>21</v>
      </c>
      <c r="G479" s="141">
        <v>37.005000000000003</v>
      </c>
    </row>
    <row r="480" spans="1:7" x14ac:dyDescent="0.25">
      <c r="A480" s="156">
        <v>7.9669999999999996</v>
      </c>
      <c r="B480" s="141">
        <v>0.22</v>
      </c>
      <c r="C480" s="141">
        <v>8.9469931919500567</v>
      </c>
      <c r="D480" s="141">
        <v>0</v>
      </c>
      <c r="F480" s="141">
        <v>21</v>
      </c>
      <c r="G480" s="141">
        <v>37.01</v>
      </c>
    </row>
    <row r="481" spans="1:7" x14ac:dyDescent="0.25">
      <c r="A481" s="156">
        <v>7.9829999999999997</v>
      </c>
      <c r="B481" s="141">
        <v>0.22500000000000001</v>
      </c>
      <c r="C481" s="141">
        <v>9.2043236473573202</v>
      </c>
      <c r="D481" s="141">
        <v>0</v>
      </c>
      <c r="F481" s="141">
        <v>21</v>
      </c>
      <c r="G481" s="141">
        <v>37.020000000000003</v>
      </c>
    </row>
    <row r="482" spans="1:7" x14ac:dyDescent="0.25">
      <c r="A482" s="156">
        <v>8</v>
      </c>
      <c r="B482" s="141">
        <v>0.22500000000000001</v>
      </c>
      <c r="C482" s="141">
        <v>9.2129237988986219</v>
      </c>
      <c r="D482" s="141">
        <v>0</v>
      </c>
      <c r="F482" s="141">
        <v>21</v>
      </c>
      <c r="G482" s="141">
        <v>37.015000000000001</v>
      </c>
    </row>
    <row r="483" spans="1:7" x14ac:dyDescent="0.25">
      <c r="A483" s="156">
        <v>8.0169999999999995</v>
      </c>
      <c r="B483" s="141">
        <v>0.23</v>
      </c>
      <c r="C483" s="141">
        <v>9.4668614655971481</v>
      </c>
      <c r="D483" s="141">
        <v>0</v>
      </c>
      <c r="F483" s="141">
        <v>21</v>
      </c>
      <c r="G483" s="141">
        <v>37.015000000000001</v>
      </c>
    </row>
    <row r="484" spans="1:7" x14ac:dyDescent="0.25">
      <c r="A484" s="156">
        <v>8.0329999999999995</v>
      </c>
      <c r="B484" s="141">
        <v>0.23</v>
      </c>
      <c r="C484" s="141">
        <v>9.4543689564091551</v>
      </c>
      <c r="D484" s="141">
        <v>0</v>
      </c>
      <c r="F484" s="141">
        <v>21</v>
      </c>
      <c r="G484" s="141">
        <v>37.024999999999999</v>
      </c>
    </row>
    <row r="485" spans="1:7" x14ac:dyDescent="0.25">
      <c r="A485" s="156">
        <v>8.0500000000000007</v>
      </c>
      <c r="B485" s="141">
        <v>0.23599999999999999</v>
      </c>
      <c r="C485" s="141">
        <v>9.7541467322294704</v>
      </c>
      <c r="D485" s="141">
        <v>0</v>
      </c>
      <c r="F485" s="141">
        <v>21</v>
      </c>
      <c r="G485" s="141">
        <v>37.026666666666699</v>
      </c>
    </row>
    <row r="486" spans="1:7" x14ac:dyDescent="0.25">
      <c r="A486" s="156">
        <v>8.0670000000000002</v>
      </c>
      <c r="B486" s="141">
        <v>0.24</v>
      </c>
      <c r="C486" s="141">
        <v>9.9505261678874497</v>
      </c>
      <c r="D486" s="141">
        <v>0</v>
      </c>
      <c r="F486" s="141">
        <v>21</v>
      </c>
      <c r="G486" s="141">
        <v>37.024999999999999</v>
      </c>
    </row>
    <row r="487" spans="1:7" x14ac:dyDescent="0.25">
      <c r="A487" s="156">
        <v>8.0830000000000002</v>
      </c>
      <c r="B487" s="141">
        <v>0.24</v>
      </c>
      <c r="C487" s="141">
        <v>9.9412303939170243</v>
      </c>
      <c r="D487" s="141">
        <v>0</v>
      </c>
      <c r="F487" s="141">
        <v>21</v>
      </c>
      <c r="G487" s="141">
        <v>37.03</v>
      </c>
    </row>
    <row r="488" spans="1:7" x14ac:dyDescent="0.25">
      <c r="A488" s="156">
        <v>8.1</v>
      </c>
      <c r="B488" s="141">
        <v>0.24</v>
      </c>
      <c r="C488" s="141">
        <v>9.9463860200686689</v>
      </c>
      <c r="D488" s="141">
        <v>0</v>
      </c>
      <c r="F488" s="141">
        <v>21</v>
      </c>
      <c r="G488" s="141">
        <v>37.036666666666697</v>
      </c>
    </row>
    <row r="489" spans="1:7" x14ac:dyDescent="0.25">
      <c r="A489" s="156">
        <v>8.1170000000000009</v>
      </c>
      <c r="B489" s="141">
        <v>0.24666666666666701</v>
      </c>
      <c r="C489" s="141">
        <v>10.274824205753479</v>
      </c>
      <c r="D489" s="141">
        <v>0</v>
      </c>
      <c r="F489" s="141">
        <v>21</v>
      </c>
      <c r="G489" s="141">
        <v>37.034999999999997</v>
      </c>
    </row>
    <row r="490" spans="1:7" x14ac:dyDescent="0.25">
      <c r="A490" s="156">
        <v>8.1329999999999991</v>
      </c>
      <c r="B490" s="141">
        <v>0.25</v>
      </c>
      <c r="C490" s="141">
        <v>10.43517121597522</v>
      </c>
      <c r="D490" s="141">
        <v>0</v>
      </c>
      <c r="F490" s="141">
        <v>21</v>
      </c>
      <c r="G490" s="141">
        <v>37.03</v>
      </c>
    </row>
    <row r="491" spans="1:7" x14ac:dyDescent="0.25">
      <c r="A491" s="156">
        <v>8.15</v>
      </c>
      <c r="B491" s="141">
        <v>0.25</v>
      </c>
      <c r="C491" s="141">
        <v>10.459778410458657</v>
      </c>
      <c r="D491" s="141">
        <v>0</v>
      </c>
      <c r="F491" s="141">
        <v>21</v>
      </c>
      <c r="G491" s="141">
        <v>37.03</v>
      </c>
    </row>
    <row r="492" spans="1:7" x14ac:dyDescent="0.25">
      <c r="A492" s="156">
        <v>8.1669999999999998</v>
      </c>
      <c r="B492" s="141">
        <v>0.25666666666666699</v>
      </c>
      <c r="C492" s="141">
        <v>10.771617198781922</v>
      </c>
      <c r="D492" s="141">
        <v>0</v>
      </c>
      <c r="F492" s="141">
        <v>21</v>
      </c>
      <c r="G492" s="141">
        <v>37.03</v>
      </c>
    </row>
    <row r="493" spans="1:7" x14ac:dyDescent="0.25">
      <c r="A493" s="156">
        <v>8.1829999999999998</v>
      </c>
      <c r="B493" s="141">
        <v>0.26</v>
      </c>
      <c r="C493" s="141">
        <v>10.930645363020975</v>
      </c>
      <c r="D493" s="141">
        <v>0</v>
      </c>
      <c r="F493" s="141">
        <v>21</v>
      </c>
      <c r="G493" s="141">
        <v>37.03</v>
      </c>
    </row>
    <row r="494" spans="1:7" x14ac:dyDescent="0.25">
      <c r="A494" s="156">
        <v>8.1999999999999993</v>
      </c>
      <c r="B494" s="141">
        <v>0.26</v>
      </c>
      <c r="C494" s="141">
        <v>10.935997144681316</v>
      </c>
      <c r="D494" s="141">
        <v>0</v>
      </c>
      <c r="F494" s="141">
        <v>21</v>
      </c>
      <c r="G494" s="141">
        <v>37.026666666666699</v>
      </c>
    </row>
    <row r="495" spans="1:7" x14ac:dyDescent="0.25">
      <c r="A495" s="156">
        <v>8.2170000000000005</v>
      </c>
      <c r="B495" s="141">
        <v>0.26</v>
      </c>
      <c r="C495" s="141">
        <v>10.934263563381155</v>
      </c>
      <c r="D495" s="141">
        <v>0</v>
      </c>
      <c r="F495" s="141">
        <v>21</v>
      </c>
      <c r="G495" s="141">
        <v>37.024999999999999</v>
      </c>
    </row>
    <row r="496" spans="1:7" x14ac:dyDescent="0.25">
      <c r="A496" s="156">
        <v>8.2330000000000005</v>
      </c>
      <c r="B496" s="141">
        <v>0.26</v>
      </c>
      <c r="C496" s="141">
        <v>10.938544992685868</v>
      </c>
      <c r="D496" s="141">
        <v>0</v>
      </c>
      <c r="F496" s="141">
        <v>21</v>
      </c>
      <c r="G496" s="141">
        <v>37.03</v>
      </c>
    </row>
    <row r="497" spans="1:7" x14ac:dyDescent="0.25">
      <c r="A497" s="156">
        <v>8.25</v>
      </c>
      <c r="B497" s="141">
        <v>0.26</v>
      </c>
      <c r="C497" s="141">
        <v>10.932535813360719</v>
      </c>
      <c r="D497" s="141">
        <v>0</v>
      </c>
      <c r="F497" s="141">
        <v>21</v>
      </c>
      <c r="G497" s="141">
        <v>37.03</v>
      </c>
    </row>
    <row r="498" spans="1:7" x14ac:dyDescent="0.25">
      <c r="A498" s="156">
        <v>8.2669999999999995</v>
      </c>
      <c r="B498" s="141">
        <v>0.26</v>
      </c>
      <c r="C498" s="141">
        <v>10.931437343940962</v>
      </c>
      <c r="D498" s="141">
        <v>0</v>
      </c>
      <c r="F498" s="141">
        <v>21</v>
      </c>
      <c r="G498" s="141">
        <v>37.03</v>
      </c>
    </row>
    <row r="499" spans="1:7" x14ac:dyDescent="0.25">
      <c r="A499" s="156">
        <v>8.2829999999999995</v>
      </c>
      <c r="B499" s="141">
        <v>0.26</v>
      </c>
      <c r="C499" s="141">
        <v>10.93829400835903</v>
      </c>
      <c r="D499" s="141">
        <v>0</v>
      </c>
      <c r="F499" s="141">
        <v>21</v>
      </c>
      <c r="G499" s="141">
        <v>37.025714285714301</v>
      </c>
    </row>
    <row r="500" spans="1:7" x14ac:dyDescent="0.25">
      <c r="A500" s="156">
        <v>8.3000000000000007</v>
      </c>
      <c r="B500" s="141">
        <v>0.26</v>
      </c>
      <c r="C500" s="141">
        <v>10.934571810583524</v>
      </c>
      <c r="D500" s="141">
        <v>0</v>
      </c>
      <c r="F500" s="141">
        <v>21</v>
      </c>
      <c r="G500" s="141">
        <v>37.024285714285703</v>
      </c>
    </row>
    <row r="501" spans="1:7" x14ac:dyDescent="0.25">
      <c r="A501" s="156">
        <v>8.3170000000000002</v>
      </c>
      <c r="B501" s="141">
        <v>0.27</v>
      </c>
      <c r="C501" s="141">
        <v>11.44094733522382</v>
      </c>
      <c r="D501" s="141">
        <v>0</v>
      </c>
      <c r="F501" s="141">
        <v>21</v>
      </c>
      <c r="G501" s="141">
        <v>37.024999999999999</v>
      </c>
    </row>
    <row r="502" spans="1:7" x14ac:dyDescent="0.25">
      <c r="A502" s="156">
        <v>8.3330000000000002</v>
      </c>
      <c r="B502" s="141">
        <v>0.27</v>
      </c>
      <c r="C502" s="141">
        <v>11.434789373449131</v>
      </c>
      <c r="D502" s="141">
        <v>0</v>
      </c>
      <c r="F502" s="141">
        <v>21</v>
      </c>
      <c r="G502" s="141">
        <v>37.024999999999999</v>
      </c>
    </row>
    <row r="503" spans="1:7" x14ac:dyDescent="0.25">
      <c r="A503" s="156">
        <v>8.35</v>
      </c>
      <c r="B503" s="141">
        <v>0.27</v>
      </c>
      <c r="C503" s="141">
        <v>11.443708539353228</v>
      </c>
      <c r="D503" s="141">
        <v>0</v>
      </c>
      <c r="F503" s="141">
        <v>21</v>
      </c>
      <c r="G503" s="141">
        <v>37.016666666666701</v>
      </c>
    </row>
    <row r="504" spans="1:7" x14ac:dyDescent="0.25">
      <c r="A504" s="156">
        <v>8.3670000000000009</v>
      </c>
      <c r="B504" s="141">
        <v>0.27</v>
      </c>
      <c r="C504" s="141">
        <v>11.430014525377729</v>
      </c>
      <c r="D504" s="141">
        <v>0</v>
      </c>
      <c r="F504" s="141">
        <v>21</v>
      </c>
      <c r="G504" s="141">
        <v>37.015000000000001</v>
      </c>
    </row>
    <row r="505" spans="1:7" x14ac:dyDescent="0.25">
      <c r="A505" s="156">
        <v>8.3829999999999991</v>
      </c>
      <c r="B505" s="141">
        <v>0.28000000000000003</v>
      </c>
      <c r="C505" s="141">
        <v>11.93423805841574</v>
      </c>
      <c r="D505" s="141">
        <v>0</v>
      </c>
      <c r="F505" s="141">
        <v>21</v>
      </c>
      <c r="G505" s="141">
        <v>37.014285714285698</v>
      </c>
    </row>
    <row r="506" spans="1:7" x14ac:dyDescent="0.25">
      <c r="A506" s="156">
        <v>8.4</v>
      </c>
      <c r="B506" s="141">
        <v>0.28000000000000003</v>
      </c>
      <c r="C506" s="141">
        <v>11.927151417587133</v>
      </c>
      <c r="D506" s="141">
        <v>0</v>
      </c>
      <c r="F506" s="141">
        <v>21</v>
      </c>
      <c r="G506" s="141">
        <v>37.014285714285698</v>
      </c>
    </row>
    <row r="507" spans="1:7" x14ac:dyDescent="0.25">
      <c r="A507" s="156">
        <v>8.4169999999999998</v>
      </c>
      <c r="B507" s="141">
        <v>0.28000000000000003</v>
      </c>
      <c r="C507" s="141">
        <v>11.927666701649676</v>
      </c>
      <c r="D507" s="141">
        <v>0</v>
      </c>
      <c r="F507" s="141">
        <v>21</v>
      </c>
      <c r="G507" s="141">
        <v>37.01</v>
      </c>
    </row>
    <row r="508" spans="1:7" x14ac:dyDescent="0.25">
      <c r="A508" s="156">
        <v>8.4329999999999998</v>
      </c>
      <c r="B508" s="141">
        <v>0.28999999999999998</v>
      </c>
      <c r="C508" s="141">
        <v>12.422269265422676</v>
      </c>
      <c r="D508" s="141">
        <v>0</v>
      </c>
      <c r="F508" s="141">
        <v>21</v>
      </c>
      <c r="G508" s="141">
        <v>37</v>
      </c>
    </row>
    <row r="509" spans="1:7" x14ac:dyDescent="0.25">
      <c r="A509" s="156">
        <v>8.4499999999999993</v>
      </c>
      <c r="B509" s="141">
        <v>0.28999999999999998</v>
      </c>
      <c r="C509" s="141">
        <v>12.404768323840901</v>
      </c>
      <c r="D509" s="141">
        <v>0</v>
      </c>
      <c r="F509" s="141">
        <v>21</v>
      </c>
      <c r="G509" s="141">
        <v>36.9957142857143</v>
      </c>
    </row>
    <row r="510" spans="1:7" x14ac:dyDescent="0.25">
      <c r="A510" s="156">
        <v>8.4670000000000005</v>
      </c>
      <c r="B510" s="141">
        <v>0.28999999999999998</v>
      </c>
      <c r="C510" s="141">
        <v>12.41628736190799</v>
      </c>
      <c r="D510" s="141">
        <v>0</v>
      </c>
      <c r="F510" s="141">
        <v>21</v>
      </c>
      <c r="G510" s="141">
        <v>36.994999999999997</v>
      </c>
    </row>
    <row r="511" spans="1:7" x14ac:dyDescent="0.25">
      <c r="A511" s="156">
        <v>8.4830000000000005</v>
      </c>
      <c r="B511" s="141">
        <v>0.28999999999999998</v>
      </c>
      <c r="C511" s="141">
        <v>12.413448695274305</v>
      </c>
      <c r="D511" s="141">
        <v>0</v>
      </c>
      <c r="F511" s="141">
        <v>21</v>
      </c>
      <c r="G511" s="141">
        <v>36.994285714285702</v>
      </c>
    </row>
    <row r="512" spans="1:7" x14ac:dyDescent="0.25">
      <c r="A512" s="156">
        <v>8.5</v>
      </c>
      <c r="B512" s="141">
        <v>0.29499999999999998</v>
      </c>
      <c r="C512" s="141">
        <v>12.677335361944507</v>
      </c>
      <c r="D512" s="141">
        <v>0</v>
      </c>
      <c r="F512" s="141">
        <v>21</v>
      </c>
      <c r="G512" s="141">
        <v>36.994999999999997</v>
      </c>
    </row>
    <row r="513" spans="1:7" x14ac:dyDescent="0.25">
      <c r="A513" s="156">
        <v>8.5169999999999995</v>
      </c>
      <c r="B513" s="141">
        <v>0.29499999999999998</v>
      </c>
      <c r="C513" s="141">
        <v>12.663184396623794</v>
      </c>
      <c r="D513" s="141">
        <v>0</v>
      </c>
      <c r="F513" s="141">
        <v>21</v>
      </c>
      <c r="G513" s="141">
        <v>36.9957142857143</v>
      </c>
    </row>
    <row r="514" spans="1:7" x14ac:dyDescent="0.25">
      <c r="A514" s="156">
        <v>8.5329999999999995</v>
      </c>
      <c r="B514" s="141">
        <v>0.3</v>
      </c>
      <c r="C514" s="141">
        <v>12.913471958224864</v>
      </c>
      <c r="D514" s="141">
        <v>0</v>
      </c>
      <c r="F514" s="141">
        <v>21</v>
      </c>
      <c r="G514" s="141">
        <v>36.994999999999997</v>
      </c>
    </row>
    <row r="515" spans="1:7" x14ac:dyDescent="0.25">
      <c r="A515" s="156">
        <v>8.5500000000000007</v>
      </c>
      <c r="B515" s="141">
        <v>0.30499999999999999</v>
      </c>
      <c r="C515" s="141">
        <v>13.138465949295394</v>
      </c>
      <c r="D515" s="141">
        <v>0</v>
      </c>
      <c r="F515" s="141">
        <v>21</v>
      </c>
      <c r="G515" s="141">
        <v>36.994999999999997</v>
      </c>
    </row>
    <row r="516" spans="1:7" x14ac:dyDescent="0.25">
      <c r="A516" s="156">
        <v>8.5670000000000002</v>
      </c>
      <c r="B516" s="141">
        <v>0.30499999999999999</v>
      </c>
      <c r="C516" s="141">
        <v>13.167046198247533</v>
      </c>
      <c r="D516" s="141">
        <v>0</v>
      </c>
      <c r="F516" s="141">
        <v>21</v>
      </c>
      <c r="G516" s="141">
        <v>37.005000000000003</v>
      </c>
    </row>
    <row r="517" spans="1:7" x14ac:dyDescent="0.25">
      <c r="A517" s="156">
        <v>8.5830000000000002</v>
      </c>
      <c r="B517" s="141">
        <v>0.31</v>
      </c>
      <c r="C517" s="141">
        <v>13.40270075132082</v>
      </c>
      <c r="D517" s="141">
        <v>0</v>
      </c>
      <c r="F517" s="141">
        <v>21</v>
      </c>
      <c r="G517" s="141">
        <v>37</v>
      </c>
    </row>
    <row r="518" spans="1:7" x14ac:dyDescent="0.25">
      <c r="A518" s="156">
        <v>8.6</v>
      </c>
      <c r="B518" s="141">
        <v>0.31</v>
      </c>
      <c r="C518" s="141">
        <v>13.40323668204368</v>
      </c>
      <c r="D518" s="141">
        <v>0</v>
      </c>
      <c r="F518" s="141">
        <v>21</v>
      </c>
      <c r="G518" s="141">
        <v>37.005000000000003</v>
      </c>
    </row>
    <row r="519" spans="1:7" x14ac:dyDescent="0.25">
      <c r="A519" s="156">
        <v>8.6170000000000009</v>
      </c>
      <c r="B519" s="141">
        <v>0.32</v>
      </c>
      <c r="C519" s="141">
        <v>13.907067638925554</v>
      </c>
      <c r="D519" s="141">
        <v>0</v>
      </c>
      <c r="F519" s="141">
        <v>21</v>
      </c>
      <c r="G519" s="141">
        <v>37.005000000000003</v>
      </c>
    </row>
    <row r="520" spans="1:7" x14ac:dyDescent="0.25">
      <c r="A520" s="156">
        <v>8.6329999999999991</v>
      </c>
      <c r="B520" s="141">
        <v>0.32</v>
      </c>
      <c r="C520" s="141">
        <v>13.918581708045343</v>
      </c>
      <c r="D520" s="141">
        <v>0</v>
      </c>
      <c r="F520" s="141">
        <v>21</v>
      </c>
      <c r="G520" s="141">
        <v>37</v>
      </c>
    </row>
    <row r="521" spans="1:7" x14ac:dyDescent="0.25">
      <c r="A521" s="156">
        <v>8.65</v>
      </c>
      <c r="B521" s="141">
        <v>0.32500000000000001</v>
      </c>
      <c r="C521" s="141">
        <v>14.158739571631799</v>
      </c>
      <c r="D521" s="141">
        <v>0</v>
      </c>
      <c r="F521" s="141">
        <v>21</v>
      </c>
      <c r="G521" s="141">
        <v>36.996666666666698</v>
      </c>
    </row>
    <row r="522" spans="1:7" x14ac:dyDescent="0.25">
      <c r="A522" s="156">
        <v>8.6669999999999998</v>
      </c>
      <c r="B522" s="141">
        <v>0.33</v>
      </c>
      <c r="C522" s="141">
        <v>14.412066159596936</v>
      </c>
      <c r="D522" s="141">
        <v>0</v>
      </c>
      <c r="F522" s="141">
        <v>21</v>
      </c>
      <c r="G522" s="141">
        <v>37.005000000000003</v>
      </c>
    </row>
    <row r="523" spans="1:7" x14ac:dyDescent="0.25">
      <c r="A523" s="156">
        <v>8.6829999999999998</v>
      </c>
      <c r="B523" s="141">
        <v>0.33</v>
      </c>
      <c r="C523" s="141">
        <v>14.410057312826815</v>
      </c>
      <c r="D523" s="141">
        <v>0</v>
      </c>
      <c r="F523" s="141">
        <v>21</v>
      </c>
      <c r="G523" s="141">
        <v>37.005000000000003</v>
      </c>
    </row>
    <row r="524" spans="1:7" x14ac:dyDescent="0.25">
      <c r="A524" s="156">
        <v>8.6999999999999993</v>
      </c>
      <c r="B524" s="141">
        <v>0.33</v>
      </c>
      <c r="C524" s="141">
        <v>14.411243760055347</v>
      </c>
      <c r="D524" s="141">
        <v>0</v>
      </c>
      <c r="F524" s="141">
        <v>21</v>
      </c>
      <c r="G524" s="141">
        <v>36.994999999999997</v>
      </c>
    </row>
    <row r="525" spans="1:7" x14ac:dyDescent="0.25">
      <c r="A525" s="156">
        <v>8.7170000000000005</v>
      </c>
      <c r="B525" s="141">
        <v>0.34</v>
      </c>
      <c r="C525" s="141">
        <v>14.902022330486394</v>
      </c>
      <c r="D525" s="141">
        <v>0</v>
      </c>
      <c r="F525" s="141">
        <v>21</v>
      </c>
      <c r="G525" s="141">
        <v>36.994999999999997</v>
      </c>
    </row>
    <row r="526" spans="1:7" x14ac:dyDescent="0.25">
      <c r="A526" s="156">
        <v>8.7330000000000005</v>
      </c>
      <c r="B526" s="141">
        <v>0.34</v>
      </c>
      <c r="C526" s="141">
        <v>14.900046045534811</v>
      </c>
      <c r="D526" s="141">
        <v>0</v>
      </c>
      <c r="F526" s="141">
        <v>21</v>
      </c>
      <c r="G526" s="141">
        <v>37.01</v>
      </c>
    </row>
    <row r="527" spans="1:7" x14ac:dyDescent="0.25">
      <c r="A527" s="156">
        <v>8.75</v>
      </c>
      <c r="B527" s="141">
        <v>0.35</v>
      </c>
      <c r="C527" s="141">
        <v>15.400900061110978</v>
      </c>
      <c r="D527" s="141">
        <v>0</v>
      </c>
      <c r="F527" s="141">
        <v>21</v>
      </c>
      <c r="G527" s="141">
        <v>37.01</v>
      </c>
    </row>
    <row r="528" spans="1:7" x14ac:dyDescent="0.25">
      <c r="A528" s="156">
        <v>8.7669999999999995</v>
      </c>
      <c r="B528" s="141">
        <v>0.34</v>
      </c>
      <c r="C528" s="141">
        <v>14.893363003863218</v>
      </c>
      <c r="D528" s="141">
        <v>0</v>
      </c>
      <c r="F528" s="141">
        <v>21</v>
      </c>
      <c r="G528" s="141">
        <v>37.015000000000001</v>
      </c>
    </row>
    <row r="529" spans="1:7" x14ac:dyDescent="0.25">
      <c r="A529" s="156">
        <v>8.7829999999999995</v>
      </c>
      <c r="B529" s="141">
        <v>0.35</v>
      </c>
      <c r="C529" s="141">
        <v>15.412995557836705</v>
      </c>
      <c r="D529" s="141">
        <v>0</v>
      </c>
      <c r="F529" s="141">
        <v>21</v>
      </c>
      <c r="G529" s="141">
        <v>37.024285714285703</v>
      </c>
    </row>
    <row r="530" spans="1:7" x14ac:dyDescent="0.25">
      <c r="A530" s="156">
        <v>8.8000000000000007</v>
      </c>
      <c r="B530" s="141">
        <v>0.35</v>
      </c>
      <c r="C530" s="141">
        <v>15.413031724203339</v>
      </c>
      <c r="D530" s="141">
        <v>0</v>
      </c>
      <c r="F530" s="141">
        <v>21</v>
      </c>
      <c r="G530" s="141">
        <v>37.024999999999999</v>
      </c>
    </row>
    <row r="531" spans="1:7" x14ac:dyDescent="0.25">
      <c r="A531" s="156">
        <v>8.8170000000000002</v>
      </c>
      <c r="B531" s="141">
        <v>0.35</v>
      </c>
      <c r="C531" s="141">
        <v>15.402460266226857</v>
      </c>
      <c r="D531" s="141">
        <v>0</v>
      </c>
      <c r="F531" s="141">
        <v>21</v>
      </c>
      <c r="G531" s="141">
        <v>37.025555555555599</v>
      </c>
    </row>
    <row r="532" spans="1:7" x14ac:dyDescent="0.25">
      <c r="A532" s="156">
        <v>8.8330000000000002</v>
      </c>
      <c r="B532" s="141">
        <v>0.35</v>
      </c>
      <c r="C532" s="141">
        <v>15.392071527188309</v>
      </c>
      <c r="D532" s="141">
        <v>0</v>
      </c>
      <c r="F532" s="141">
        <v>21</v>
      </c>
      <c r="G532" s="141">
        <v>37.03</v>
      </c>
    </row>
    <row r="533" spans="1:7" x14ac:dyDescent="0.25">
      <c r="A533" s="156">
        <v>8.85</v>
      </c>
      <c r="B533" s="141">
        <v>0.35</v>
      </c>
      <c r="C533" s="141">
        <v>15.379709334100921</v>
      </c>
      <c r="D533" s="141">
        <v>0</v>
      </c>
      <c r="F533" s="141">
        <v>21</v>
      </c>
      <c r="G533" s="141">
        <v>37.034999999999997</v>
      </c>
    </row>
    <row r="534" spans="1:7" x14ac:dyDescent="0.25">
      <c r="A534" s="156">
        <v>8.8670000000000009</v>
      </c>
      <c r="B534" s="141">
        <v>0.35666666666666702</v>
      </c>
      <c r="C534" s="141">
        <v>15.724750664875485</v>
      </c>
      <c r="D534" s="141">
        <v>0</v>
      </c>
      <c r="F534" s="141">
        <v>21</v>
      </c>
      <c r="G534" s="141">
        <v>37.034999999999997</v>
      </c>
    </row>
    <row r="535" spans="1:7" x14ac:dyDescent="0.25">
      <c r="A535" s="156">
        <v>8.8829999999999991</v>
      </c>
      <c r="B535" s="141">
        <v>0.35666666666666702</v>
      </c>
      <c r="C535" s="141">
        <v>15.725924480617721</v>
      </c>
      <c r="D535" s="141">
        <v>0</v>
      </c>
      <c r="F535" s="141">
        <v>21</v>
      </c>
      <c r="G535" s="141">
        <v>37.033333333333303</v>
      </c>
    </row>
    <row r="536" spans="1:7" x14ac:dyDescent="0.25">
      <c r="A536" s="156">
        <v>8.9</v>
      </c>
      <c r="B536" s="141">
        <v>0.36333333333333301</v>
      </c>
      <c r="C536" s="141">
        <v>16.054690543682707</v>
      </c>
      <c r="D536" s="141">
        <v>0</v>
      </c>
      <c r="F536" s="141">
        <v>21</v>
      </c>
      <c r="G536" s="141">
        <v>37.033333333333303</v>
      </c>
    </row>
    <row r="537" spans="1:7" x14ac:dyDescent="0.25">
      <c r="A537" s="156">
        <v>8.9169999999999998</v>
      </c>
      <c r="B537" s="141">
        <v>0.37</v>
      </c>
      <c r="C537" s="141">
        <v>16.394734540680584</v>
      </c>
      <c r="D537" s="141">
        <v>0</v>
      </c>
      <c r="F537" s="141">
        <v>21</v>
      </c>
      <c r="G537" s="141">
        <v>37.034999999999997</v>
      </c>
    </row>
    <row r="538" spans="1:7" x14ac:dyDescent="0.25">
      <c r="A538" s="156">
        <v>8.9329999999999998</v>
      </c>
      <c r="B538" s="141">
        <v>0.37</v>
      </c>
      <c r="C538" s="141">
        <v>16.372568723727166</v>
      </c>
      <c r="D538" s="141">
        <v>0</v>
      </c>
      <c r="F538" s="141">
        <v>21</v>
      </c>
      <c r="G538" s="141">
        <v>37.03</v>
      </c>
    </row>
    <row r="539" spans="1:7" x14ac:dyDescent="0.25">
      <c r="A539" s="156">
        <v>8.9499999999999993</v>
      </c>
      <c r="B539" s="141">
        <v>0.37</v>
      </c>
      <c r="C539" s="141">
        <v>16.368387919231871</v>
      </c>
      <c r="D539" s="141">
        <v>0</v>
      </c>
      <c r="F539" s="141">
        <v>21</v>
      </c>
      <c r="G539" s="141">
        <v>37.03</v>
      </c>
    </row>
    <row r="540" spans="1:7" x14ac:dyDescent="0.25">
      <c r="A540" s="156">
        <v>8.9670000000000005</v>
      </c>
      <c r="B540" s="141">
        <v>0.38</v>
      </c>
      <c r="C540" s="141">
        <v>16.887374071364697</v>
      </c>
      <c r="D540" s="141">
        <v>0</v>
      </c>
      <c r="F540" s="141">
        <v>21</v>
      </c>
      <c r="G540" s="141">
        <v>37.034999999999997</v>
      </c>
    </row>
    <row r="541" spans="1:7" x14ac:dyDescent="0.25">
      <c r="A541" s="156">
        <v>8.9830000000000005</v>
      </c>
      <c r="B541" s="141">
        <v>0.38</v>
      </c>
      <c r="C541" s="141">
        <v>16.840937585728902</v>
      </c>
      <c r="D541" s="141">
        <v>0</v>
      </c>
      <c r="F541" s="141">
        <v>21</v>
      </c>
      <c r="G541" s="141">
        <v>37.033999999999999</v>
      </c>
    </row>
    <row r="542" spans="1:7" x14ac:dyDescent="0.25">
      <c r="A542" s="156">
        <v>9</v>
      </c>
      <c r="B542" s="141">
        <v>0.39</v>
      </c>
      <c r="C542" s="141">
        <v>17.377085542113143</v>
      </c>
      <c r="D542" s="141">
        <v>0</v>
      </c>
      <c r="F542" s="141">
        <v>21</v>
      </c>
      <c r="G542" s="141">
        <v>37.034999999999997</v>
      </c>
    </row>
    <row r="543" spans="1:7" x14ac:dyDescent="0.25">
      <c r="A543" s="156">
        <v>9.0169999999999995</v>
      </c>
      <c r="B543" s="141">
        <v>0.39</v>
      </c>
      <c r="C543" s="141">
        <v>17.356208042960425</v>
      </c>
      <c r="D543" s="141">
        <v>0</v>
      </c>
      <c r="F543" s="141">
        <v>21</v>
      </c>
      <c r="G543" s="141">
        <v>37.034999999999997</v>
      </c>
    </row>
    <row r="544" spans="1:7" x14ac:dyDescent="0.25">
      <c r="A544" s="156">
        <v>9.0329999999999995</v>
      </c>
      <c r="B544" s="141">
        <v>0.39</v>
      </c>
      <c r="C544" s="141">
        <v>17.361824874076873</v>
      </c>
      <c r="D544" s="141">
        <v>0</v>
      </c>
      <c r="F544" s="141">
        <v>21</v>
      </c>
      <c r="G544" s="141">
        <v>37.036666666666697</v>
      </c>
    </row>
    <row r="545" spans="1:7" x14ac:dyDescent="0.25">
      <c r="A545" s="156">
        <v>9.0500000000000007</v>
      </c>
      <c r="B545" s="141">
        <v>0.39</v>
      </c>
      <c r="C545" s="141">
        <v>17.354563712877781</v>
      </c>
      <c r="D545" s="141">
        <v>0</v>
      </c>
      <c r="F545" s="141">
        <v>21</v>
      </c>
      <c r="G545" s="141">
        <v>37.033999999999999</v>
      </c>
    </row>
    <row r="546" spans="1:7" x14ac:dyDescent="0.25">
      <c r="A546" s="156">
        <v>9.0670000000000002</v>
      </c>
      <c r="B546" s="141">
        <v>0.4</v>
      </c>
      <c r="C546" s="141">
        <v>17.838379402944629</v>
      </c>
      <c r="D546" s="141">
        <v>0</v>
      </c>
      <c r="F546" s="141">
        <v>21</v>
      </c>
      <c r="G546" s="141">
        <v>37.03</v>
      </c>
    </row>
    <row r="547" spans="1:7" x14ac:dyDescent="0.25">
      <c r="A547" s="156">
        <v>9.0830000000000002</v>
      </c>
      <c r="B547" s="141">
        <v>0.4</v>
      </c>
      <c r="C547" s="141">
        <v>17.844922880937748</v>
      </c>
      <c r="D547" s="141">
        <v>0</v>
      </c>
      <c r="F547" s="141">
        <v>21</v>
      </c>
      <c r="G547" s="141">
        <v>37.024999999999999</v>
      </c>
    </row>
    <row r="548" spans="1:7" x14ac:dyDescent="0.25">
      <c r="A548" s="156">
        <v>9.1</v>
      </c>
      <c r="B548" s="141">
        <v>0.41</v>
      </c>
      <c r="C548" s="141">
        <v>18.321379490918019</v>
      </c>
      <c r="D548" s="141">
        <v>0</v>
      </c>
      <c r="F548" s="141">
        <v>21</v>
      </c>
      <c r="G548" s="141">
        <v>37.024000000000001</v>
      </c>
    </row>
    <row r="549" spans="1:7" x14ac:dyDescent="0.25">
      <c r="A549" s="156">
        <v>9.1170000000000009</v>
      </c>
      <c r="B549" s="141">
        <v>0.41</v>
      </c>
      <c r="C549" s="141">
        <v>18.309362017128642</v>
      </c>
      <c r="D549" s="141">
        <v>0</v>
      </c>
      <c r="F549" s="141">
        <v>21</v>
      </c>
      <c r="G549" s="141">
        <v>37.015000000000001</v>
      </c>
    </row>
    <row r="550" spans="1:7" x14ac:dyDescent="0.25">
      <c r="A550" s="156">
        <v>9.1329999999999991</v>
      </c>
      <c r="B550" s="141">
        <v>0.42</v>
      </c>
      <c r="C550" s="141">
        <v>18.829063682483465</v>
      </c>
      <c r="D550" s="141">
        <v>0</v>
      </c>
      <c r="F550" s="141">
        <v>21</v>
      </c>
      <c r="G550" s="141">
        <v>37.014000000000003</v>
      </c>
    </row>
    <row r="551" spans="1:7" x14ac:dyDescent="0.25">
      <c r="A551" s="156">
        <v>9.15</v>
      </c>
      <c r="B551" s="141">
        <v>0.42</v>
      </c>
      <c r="C551" s="141">
        <v>18.825149444200864</v>
      </c>
      <c r="D551" s="141">
        <v>0</v>
      </c>
      <c r="F551" s="141">
        <v>21</v>
      </c>
      <c r="G551" s="141">
        <v>37.015999999999998</v>
      </c>
    </row>
    <row r="552" spans="1:7" x14ac:dyDescent="0.25">
      <c r="A552" s="156">
        <v>9.1669999999999998</v>
      </c>
      <c r="B552" s="141">
        <v>0.42</v>
      </c>
      <c r="C552" s="141">
        <v>18.822161312534263</v>
      </c>
      <c r="D552" s="141">
        <v>0</v>
      </c>
      <c r="F552" s="141">
        <v>21</v>
      </c>
      <c r="G552" s="141">
        <v>37.015000000000001</v>
      </c>
    </row>
    <row r="553" spans="1:7" x14ac:dyDescent="0.25">
      <c r="A553" s="156">
        <v>9.1829999999999998</v>
      </c>
      <c r="B553" s="141">
        <v>0.42499999999999999</v>
      </c>
      <c r="C553" s="141">
        <v>19.057722719446776</v>
      </c>
      <c r="D553" s="141">
        <v>0</v>
      </c>
      <c r="F553" s="141">
        <v>21</v>
      </c>
      <c r="G553" s="141">
        <v>37.014000000000003</v>
      </c>
    </row>
    <row r="554" spans="1:7" x14ac:dyDescent="0.25">
      <c r="A554" s="156">
        <v>9.1999999999999993</v>
      </c>
      <c r="B554" s="141">
        <v>0.42499999999999999</v>
      </c>
      <c r="C554" s="141">
        <v>19.087948787866704</v>
      </c>
      <c r="D554" s="141">
        <v>0</v>
      </c>
      <c r="F554" s="141">
        <v>21</v>
      </c>
      <c r="G554" s="141">
        <v>37.014000000000003</v>
      </c>
    </row>
    <row r="555" spans="1:7" x14ac:dyDescent="0.25">
      <c r="A555" s="156">
        <v>9.2170000000000005</v>
      </c>
      <c r="B555" s="141">
        <v>0.43</v>
      </c>
      <c r="C555" s="141">
        <v>19.316150863567131</v>
      </c>
      <c r="D555" s="141">
        <v>0</v>
      </c>
      <c r="F555" s="141">
        <v>21</v>
      </c>
      <c r="G555" s="141">
        <v>37.01</v>
      </c>
    </row>
    <row r="556" spans="1:7" x14ac:dyDescent="0.25">
      <c r="A556" s="156">
        <v>9.2330000000000005</v>
      </c>
      <c r="B556" s="141">
        <v>0.44</v>
      </c>
      <c r="C556" s="141">
        <v>19.824563286936456</v>
      </c>
      <c r="D556" s="141">
        <v>0</v>
      </c>
      <c r="F556" s="141">
        <v>21</v>
      </c>
      <c r="G556" s="141">
        <v>37.01</v>
      </c>
    </row>
    <row r="557" spans="1:7" x14ac:dyDescent="0.25">
      <c r="A557" s="156">
        <v>9.25</v>
      </c>
      <c r="B557" s="141">
        <v>0.45</v>
      </c>
      <c r="C557" s="141">
        <v>20.317731948733883</v>
      </c>
      <c r="D557" s="141">
        <v>0</v>
      </c>
      <c r="F557" s="141">
        <v>21</v>
      </c>
      <c r="G557" s="141">
        <v>37.01</v>
      </c>
    </row>
    <row r="558" spans="1:7" x14ac:dyDescent="0.25">
      <c r="A558" s="156">
        <v>9.2669999999999995</v>
      </c>
      <c r="B558" s="141">
        <v>0.45</v>
      </c>
      <c r="C558" s="141">
        <v>20.318787347841774</v>
      </c>
      <c r="D558" s="141">
        <v>0</v>
      </c>
      <c r="F558" s="141">
        <v>21</v>
      </c>
      <c r="G558" s="141">
        <v>37.01</v>
      </c>
    </row>
    <row r="559" spans="1:7" x14ac:dyDescent="0.25">
      <c r="A559" s="156">
        <v>9.2829999999999995</v>
      </c>
      <c r="B559" s="141">
        <v>0.45</v>
      </c>
      <c r="C559" s="141">
        <v>20.306132368128988</v>
      </c>
      <c r="D559" s="141">
        <v>0</v>
      </c>
      <c r="F559" s="141">
        <v>21</v>
      </c>
      <c r="G559" s="141">
        <v>37.015000000000001</v>
      </c>
    </row>
    <row r="560" spans="1:7" x14ac:dyDescent="0.25">
      <c r="A560" s="156">
        <v>9.3000000000000007</v>
      </c>
      <c r="B560" s="141">
        <v>0.45</v>
      </c>
      <c r="C560" s="141">
        <v>20.303555457860696</v>
      </c>
      <c r="D560" s="141">
        <v>0</v>
      </c>
      <c r="F560" s="141">
        <v>21</v>
      </c>
      <c r="G560" s="141">
        <v>37.015000000000001</v>
      </c>
    </row>
    <row r="561" spans="1:7" x14ac:dyDescent="0.25">
      <c r="A561" s="156">
        <v>9.3170000000000002</v>
      </c>
      <c r="B561" s="141">
        <v>0.46</v>
      </c>
      <c r="C561" s="141">
        <v>20.804462458341611</v>
      </c>
      <c r="D561" s="141">
        <v>0</v>
      </c>
      <c r="F561" s="141">
        <v>21</v>
      </c>
      <c r="G561" s="141">
        <v>37.015000000000001</v>
      </c>
    </row>
    <row r="562" spans="1:7" x14ac:dyDescent="0.25">
      <c r="A562" s="156">
        <v>9.3330000000000002</v>
      </c>
      <c r="B562" s="141">
        <v>0.46</v>
      </c>
      <c r="C562" s="141">
        <v>20.822470499416706</v>
      </c>
      <c r="D562" s="141">
        <v>0</v>
      </c>
      <c r="F562" s="141">
        <v>21</v>
      </c>
      <c r="G562" s="141">
        <v>37.015000000000001</v>
      </c>
    </row>
    <row r="563" spans="1:7" x14ac:dyDescent="0.25">
      <c r="A563" s="156">
        <v>9.35</v>
      </c>
      <c r="B563" s="141">
        <v>0.46</v>
      </c>
      <c r="C563" s="141">
        <v>20.78868361065182</v>
      </c>
      <c r="D563" s="141">
        <v>0</v>
      </c>
      <c r="F563" s="141">
        <v>21</v>
      </c>
      <c r="G563" s="141">
        <v>37.014444444444401</v>
      </c>
    </row>
    <row r="564" spans="1:7" x14ac:dyDescent="0.25">
      <c r="A564" s="156">
        <v>9.3670000000000009</v>
      </c>
      <c r="B564" s="141">
        <v>0.46</v>
      </c>
      <c r="C564" s="141">
        <v>20.776056846066911</v>
      </c>
      <c r="D564" s="141">
        <v>0</v>
      </c>
      <c r="F564" s="141">
        <v>21</v>
      </c>
      <c r="G564" s="141">
        <v>37.015000000000001</v>
      </c>
    </row>
    <row r="565" spans="1:7" x14ac:dyDescent="0.25">
      <c r="A565" s="156">
        <v>9.3829999999999991</v>
      </c>
      <c r="B565" s="141">
        <v>0.46500000000000002</v>
      </c>
      <c r="C565" s="141">
        <v>21.045878465984668</v>
      </c>
      <c r="D565" s="141">
        <v>0</v>
      </c>
      <c r="F565" s="141">
        <v>21</v>
      </c>
      <c r="G565" s="141">
        <v>37.015000000000001</v>
      </c>
    </row>
    <row r="566" spans="1:7" x14ac:dyDescent="0.25">
      <c r="A566" s="156">
        <v>9.4</v>
      </c>
      <c r="B566" s="141">
        <v>0.46500000000000002</v>
      </c>
      <c r="C566" s="141">
        <v>21.042788722238143</v>
      </c>
      <c r="D566" s="141">
        <v>0</v>
      </c>
      <c r="F566" s="141">
        <v>21</v>
      </c>
      <c r="G566" s="141">
        <v>37.015000000000001</v>
      </c>
    </row>
    <row r="567" spans="1:7" x14ac:dyDescent="0.25">
      <c r="A567" s="156">
        <v>9.4169999999999998</v>
      </c>
      <c r="B567" s="141">
        <v>0.47</v>
      </c>
      <c r="C567" s="141">
        <v>21.287125688610242</v>
      </c>
      <c r="D567" s="141">
        <v>0</v>
      </c>
      <c r="F567" s="141">
        <v>21</v>
      </c>
      <c r="G567" s="141">
        <v>37.015000000000001</v>
      </c>
    </row>
    <row r="568" spans="1:7" x14ac:dyDescent="0.25">
      <c r="A568" s="156">
        <v>9.4329999999999998</v>
      </c>
      <c r="B568" s="141">
        <v>0.48</v>
      </c>
      <c r="C568" s="141">
        <v>21.795632545560718</v>
      </c>
      <c r="D568" s="141">
        <v>0</v>
      </c>
      <c r="F568" s="141">
        <v>21</v>
      </c>
      <c r="G568" s="141">
        <v>37.015000000000001</v>
      </c>
    </row>
    <row r="569" spans="1:7" x14ac:dyDescent="0.25">
      <c r="A569" s="156">
        <v>9.4499999999999993</v>
      </c>
      <c r="B569" s="141">
        <v>0.48</v>
      </c>
      <c r="C569" s="141">
        <v>21.797700246916687</v>
      </c>
      <c r="D569" s="141">
        <v>0</v>
      </c>
      <c r="F569" s="141">
        <v>21</v>
      </c>
      <c r="G569" s="141">
        <v>37.006</v>
      </c>
    </row>
    <row r="570" spans="1:7" x14ac:dyDescent="0.25">
      <c r="A570" s="156">
        <v>9.4670000000000005</v>
      </c>
      <c r="B570" s="141">
        <v>0.48499999999999999</v>
      </c>
      <c r="C570" s="141">
        <v>22.038454217848379</v>
      </c>
      <c r="D570" s="141">
        <v>0</v>
      </c>
      <c r="F570" s="141">
        <v>21</v>
      </c>
      <c r="G570" s="141">
        <v>37.005000000000003</v>
      </c>
    </row>
    <row r="571" spans="1:7" x14ac:dyDescent="0.25">
      <c r="A571" s="156">
        <v>9.4830000000000005</v>
      </c>
      <c r="B571" s="141">
        <v>0.49</v>
      </c>
      <c r="C571" s="141">
        <v>22.286349854489551</v>
      </c>
      <c r="D571" s="141">
        <v>0</v>
      </c>
      <c r="F571" s="141">
        <v>21</v>
      </c>
      <c r="G571" s="141">
        <v>37.005000000000003</v>
      </c>
    </row>
    <row r="572" spans="1:7" x14ac:dyDescent="0.25">
      <c r="A572" s="156">
        <v>9.5</v>
      </c>
      <c r="B572" s="141">
        <v>0.5</v>
      </c>
      <c r="C572" s="141">
        <v>22.755271489037366</v>
      </c>
      <c r="D572" s="141">
        <v>0</v>
      </c>
      <c r="F572" s="141">
        <v>21</v>
      </c>
      <c r="G572" s="141">
        <v>37.005000000000003</v>
      </c>
    </row>
    <row r="573" spans="1:7" x14ac:dyDescent="0.25">
      <c r="A573" s="156">
        <v>9.5169999999999995</v>
      </c>
      <c r="B573" s="141">
        <v>0.5</v>
      </c>
      <c r="C573" s="141">
        <v>22.808372362458105</v>
      </c>
      <c r="D573" s="141">
        <v>0</v>
      </c>
      <c r="F573" s="141">
        <v>21</v>
      </c>
      <c r="G573" s="141">
        <v>37.005000000000003</v>
      </c>
    </row>
    <row r="574" spans="1:7" x14ac:dyDescent="0.25">
      <c r="A574" s="156">
        <v>9.5329999999999995</v>
      </c>
      <c r="B574" s="141">
        <v>0.5</v>
      </c>
      <c r="C574" s="141">
        <v>22.784614362440003</v>
      </c>
      <c r="D574" s="141">
        <v>0</v>
      </c>
      <c r="F574" s="141">
        <v>21</v>
      </c>
      <c r="G574" s="141">
        <v>37.006</v>
      </c>
    </row>
    <row r="575" spans="1:7" x14ac:dyDescent="0.25">
      <c r="A575" s="156">
        <v>9.5500000000000007</v>
      </c>
      <c r="B575" s="141">
        <v>0.51</v>
      </c>
      <c r="C575" s="141">
        <v>23.276351841589118</v>
      </c>
      <c r="D575" s="141">
        <v>0</v>
      </c>
      <c r="F575" s="141">
        <v>21</v>
      </c>
      <c r="G575" s="141">
        <v>37.005000000000003</v>
      </c>
    </row>
    <row r="576" spans="1:7" x14ac:dyDescent="0.25">
      <c r="A576" s="156">
        <v>9.5670000000000002</v>
      </c>
      <c r="B576" s="141">
        <v>0.51</v>
      </c>
      <c r="C576" s="141">
        <v>23.252236653024237</v>
      </c>
      <c r="D576" s="141">
        <v>0</v>
      </c>
      <c r="F576" s="141">
        <v>21</v>
      </c>
      <c r="G576" s="141">
        <v>37.005000000000003</v>
      </c>
    </row>
    <row r="577" spans="1:7" x14ac:dyDescent="0.25">
      <c r="A577" s="156">
        <v>9.5830000000000002</v>
      </c>
      <c r="B577" s="141">
        <v>0.52</v>
      </c>
      <c r="C577" s="141">
        <v>23.750937919971999</v>
      </c>
      <c r="D577" s="141">
        <v>0</v>
      </c>
      <c r="F577" s="141">
        <v>21</v>
      </c>
      <c r="G577" s="141">
        <v>37.005000000000003</v>
      </c>
    </row>
    <row r="578" spans="1:7" x14ac:dyDescent="0.25">
      <c r="A578" s="156">
        <v>9.6</v>
      </c>
      <c r="B578" s="141">
        <v>0.52</v>
      </c>
      <c r="C578" s="141">
        <v>23.780975513391727</v>
      </c>
      <c r="D578" s="141">
        <v>0</v>
      </c>
      <c r="F578" s="141">
        <v>21</v>
      </c>
      <c r="G578" s="141">
        <v>37.01</v>
      </c>
    </row>
    <row r="579" spans="1:7" x14ac:dyDescent="0.25">
      <c r="A579" s="156">
        <v>9.6170000000000009</v>
      </c>
      <c r="B579" s="141">
        <v>0.53</v>
      </c>
      <c r="C579" s="141">
        <v>24.242564173359209</v>
      </c>
      <c r="D579" s="141">
        <v>0</v>
      </c>
      <c r="F579" s="141">
        <v>21</v>
      </c>
      <c r="G579" s="141">
        <v>37.015000000000001</v>
      </c>
    </row>
    <row r="580" spans="1:7" x14ac:dyDescent="0.25">
      <c r="A580" s="156">
        <v>9.6329999999999991</v>
      </c>
      <c r="B580" s="141">
        <v>0.53</v>
      </c>
      <c r="C580" s="141">
        <v>24.216909681370023</v>
      </c>
      <c r="D580" s="141">
        <v>0</v>
      </c>
      <c r="F580" s="141">
        <v>21</v>
      </c>
      <c r="G580" s="141">
        <v>37.015000000000001</v>
      </c>
    </row>
    <row r="581" spans="1:7" x14ac:dyDescent="0.25">
      <c r="A581" s="156">
        <v>9.65</v>
      </c>
      <c r="B581" s="141">
        <v>0.53666666666666696</v>
      </c>
      <c r="C581" s="141">
        <v>24.564263900719428</v>
      </c>
      <c r="D581" s="141">
        <v>0</v>
      </c>
      <c r="F581" s="141">
        <v>21</v>
      </c>
      <c r="G581" s="141">
        <v>37.020000000000003</v>
      </c>
    </row>
    <row r="582" spans="1:7" x14ac:dyDescent="0.25">
      <c r="A582" s="156">
        <v>9.6669999999999998</v>
      </c>
      <c r="B582" s="141">
        <v>0.53666666666666696</v>
      </c>
      <c r="C582" s="141">
        <v>24.586575076636279</v>
      </c>
      <c r="D582" s="141">
        <v>0</v>
      </c>
      <c r="F582" s="141">
        <v>21</v>
      </c>
      <c r="G582" s="141">
        <v>37.024999999999999</v>
      </c>
    </row>
    <row r="583" spans="1:7" x14ac:dyDescent="0.25">
      <c r="A583" s="156">
        <v>9.6829999999999998</v>
      </c>
      <c r="B583" s="141">
        <v>0.54500000000000004</v>
      </c>
      <c r="C583" s="141">
        <v>25.033049754331433</v>
      </c>
      <c r="D583" s="141">
        <v>0</v>
      </c>
      <c r="F583" s="141">
        <v>21</v>
      </c>
      <c r="G583" s="141">
        <v>37.024999999999999</v>
      </c>
    </row>
    <row r="584" spans="1:7" x14ac:dyDescent="0.25">
      <c r="A584" s="156">
        <v>9.6999999999999993</v>
      </c>
      <c r="B584" s="141">
        <v>0.55500000000000005</v>
      </c>
      <c r="C584" s="141">
        <v>25.50482836636181</v>
      </c>
      <c r="D584" s="141">
        <v>0</v>
      </c>
      <c r="F584" s="141">
        <v>21</v>
      </c>
      <c r="G584" s="141">
        <v>37.03</v>
      </c>
    </row>
    <row r="585" spans="1:7" x14ac:dyDescent="0.25">
      <c r="A585" s="156">
        <v>9.7170000000000005</v>
      </c>
      <c r="B585" s="141">
        <v>0.55500000000000005</v>
      </c>
      <c r="C585" s="141">
        <v>25.457185410618759</v>
      </c>
      <c r="D585" s="141">
        <v>0</v>
      </c>
      <c r="F585" s="141">
        <v>21</v>
      </c>
      <c r="G585" s="141">
        <v>37.034999999999997</v>
      </c>
    </row>
    <row r="586" spans="1:7" x14ac:dyDescent="0.25">
      <c r="A586" s="156">
        <v>9.7330000000000005</v>
      </c>
      <c r="B586" s="141">
        <v>0.56499999999999995</v>
      </c>
      <c r="C586" s="141">
        <v>25.981488898503851</v>
      </c>
      <c r="D586" s="141">
        <v>0</v>
      </c>
      <c r="F586" s="141">
        <v>21</v>
      </c>
      <c r="G586" s="141">
        <v>37.034999999999997</v>
      </c>
    </row>
    <row r="587" spans="1:7" x14ac:dyDescent="0.25">
      <c r="A587" s="156">
        <v>9.75</v>
      </c>
      <c r="B587" s="141">
        <v>0.56499999999999995</v>
      </c>
      <c r="C587" s="141">
        <v>25.963608304729</v>
      </c>
      <c r="D587" s="141">
        <v>0</v>
      </c>
      <c r="F587" s="141">
        <v>21</v>
      </c>
      <c r="G587" s="141">
        <v>37.034444444444397</v>
      </c>
    </row>
    <row r="588" spans="1:7" x14ac:dyDescent="0.25">
      <c r="A588" s="156">
        <v>9.7669999999999995</v>
      </c>
      <c r="B588" s="141">
        <v>0.56999999999999995</v>
      </c>
      <c r="C588" s="141">
        <v>26.223194000264098</v>
      </c>
      <c r="D588" s="141">
        <v>0</v>
      </c>
      <c r="F588" s="141">
        <v>21</v>
      </c>
      <c r="G588" s="141">
        <v>37.034999999999997</v>
      </c>
    </row>
    <row r="589" spans="1:7" x14ac:dyDescent="0.25">
      <c r="A589" s="156">
        <v>9.7829999999999995</v>
      </c>
      <c r="B589" s="141">
        <v>0.57999999999999996</v>
      </c>
      <c r="C589" s="141">
        <v>26.70778596623629</v>
      </c>
      <c r="D589" s="141">
        <v>0</v>
      </c>
      <c r="F589" s="141">
        <v>21</v>
      </c>
      <c r="G589" s="141">
        <v>37.034999999999997</v>
      </c>
    </row>
    <row r="590" spans="1:7" x14ac:dyDescent="0.25">
      <c r="A590" s="156">
        <v>9.8000000000000007</v>
      </c>
      <c r="B590" s="141">
        <v>0.59</v>
      </c>
      <c r="C590" s="141">
        <v>27.16040657956033</v>
      </c>
      <c r="D590" s="141">
        <v>0</v>
      </c>
      <c r="F590" s="141">
        <v>21</v>
      </c>
      <c r="G590" s="141">
        <v>37.034999999999997</v>
      </c>
    </row>
    <row r="591" spans="1:7" x14ac:dyDescent="0.25">
      <c r="A591" s="156">
        <v>9.8170000000000002</v>
      </c>
      <c r="B591" s="141">
        <v>0.59499999999999997</v>
      </c>
      <c r="C591" s="141">
        <v>27.46944378691672</v>
      </c>
      <c r="D591" s="141">
        <v>0</v>
      </c>
      <c r="F591" s="141">
        <v>21</v>
      </c>
      <c r="G591" s="141">
        <v>37.033999999999999</v>
      </c>
    </row>
    <row r="592" spans="1:7" x14ac:dyDescent="0.25">
      <c r="A592" s="156">
        <v>9.8330000000000002</v>
      </c>
      <c r="B592" s="141">
        <v>0.59499999999999997</v>
      </c>
      <c r="C592" s="141">
        <v>27.444736737904506</v>
      </c>
      <c r="D592" s="141">
        <v>0</v>
      </c>
      <c r="F592" s="141">
        <v>21</v>
      </c>
      <c r="G592" s="141">
        <v>37.04</v>
      </c>
    </row>
    <row r="593" spans="1:7" x14ac:dyDescent="0.25">
      <c r="A593" s="156">
        <v>9.85</v>
      </c>
      <c r="B593" s="141">
        <v>0.6</v>
      </c>
      <c r="C593" s="141">
        <v>27.695099798588355</v>
      </c>
      <c r="D593" s="141">
        <v>0</v>
      </c>
      <c r="F593" s="141">
        <v>21</v>
      </c>
      <c r="G593" s="141">
        <v>37.034999999999997</v>
      </c>
    </row>
    <row r="594" spans="1:7" x14ac:dyDescent="0.25">
      <c r="A594" s="156">
        <v>9.8670000000000009</v>
      </c>
      <c r="B594" s="141">
        <v>0.60499999999999998</v>
      </c>
      <c r="C594" s="141">
        <v>27.926398751558256</v>
      </c>
      <c r="D594" s="141">
        <v>0</v>
      </c>
      <c r="F594" s="141">
        <v>21</v>
      </c>
      <c r="G594" s="141">
        <v>37.034999999999997</v>
      </c>
    </row>
    <row r="595" spans="1:7" x14ac:dyDescent="0.25">
      <c r="A595" s="156">
        <v>9.8829999999999991</v>
      </c>
      <c r="B595" s="141">
        <v>0.60499999999999998</v>
      </c>
      <c r="C595" s="141">
        <v>27.946524587539457</v>
      </c>
      <c r="D595" s="141">
        <v>0</v>
      </c>
      <c r="F595" s="141">
        <v>21</v>
      </c>
      <c r="G595" s="141">
        <v>37.045000000000002</v>
      </c>
    </row>
    <row r="596" spans="1:7" x14ac:dyDescent="0.25">
      <c r="A596" s="156">
        <v>9.9</v>
      </c>
      <c r="B596" s="141">
        <v>0.61</v>
      </c>
      <c r="C596" s="141">
        <v>28.201458871917801</v>
      </c>
      <c r="D596" s="141">
        <v>0</v>
      </c>
      <c r="F596" s="141">
        <v>21</v>
      </c>
      <c r="G596" s="141">
        <v>37.045000000000002</v>
      </c>
    </row>
    <row r="597" spans="1:7" x14ac:dyDescent="0.25">
      <c r="A597" s="156">
        <v>9.9169999999999998</v>
      </c>
      <c r="B597" s="141">
        <v>0.62</v>
      </c>
      <c r="C597" s="141">
        <v>28.668838475013136</v>
      </c>
      <c r="D597" s="141">
        <v>0</v>
      </c>
      <c r="F597" s="141">
        <v>21</v>
      </c>
      <c r="G597" s="141">
        <v>37.033999999999999</v>
      </c>
    </row>
    <row r="598" spans="1:7" x14ac:dyDescent="0.25">
      <c r="A598" s="156">
        <v>9.9329999999999998</v>
      </c>
      <c r="B598" s="141">
        <v>0.62</v>
      </c>
      <c r="C598" s="141">
        <v>28.64629609821765</v>
      </c>
      <c r="D598" s="141">
        <v>0</v>
      </c>
      <c r="F598" s="141">
        <v>21</v>
      </c>
      <c r="G598" s="141">
        <v>37.024999999999999</v>
      </c>
    </row>
    <row r="599" spans="1:7" x14ac:dyDescent="0.25">
      <c r="A599" s="156">
        <v>9.9499999999999993</v>
      </c>
      <c r="B599" s="141">
        <v>0.625</v>
      </c>
      <c r="C599" s="141">
        <v>28.879560809713919</v>
      </c>
      <c r="D599" s="141">
        <v>0</v>
      </c>
      <c r="F599" s="141">
        <v>21</v>
      </c>
      <c r="G599" s="141">
        <v>37.031666666666702</v>
      </c>
    </row>
    <row r="600" spans="1:7" x14ac:dyDescent="0.25">
      <c r="A600" s="156">
        <v>9.9670000000000005</v>
      </c>
      <c r="B600" s="141">
        <v>0.63500000000000001</v>
      </c>
      <c r="C600" s="141">
        <v>29.378695300417444</v>
      </c>
      <c r="D600" s="141">
        <v>0</v>
      </c>
      <c r="F600" s="141">
        <v>21</v>
      </c>
      <c r="G600" s="141">
        <v>37.035714285714299</v>
      </c>
    </row>
    <row r="601" spans="1:7" x14ac:dyDescent="0.25">
      <c r="A601" s="156">
        <v>9.9830000000000005</v>
      </c>
      <c r="B601" s="141">
        <v>0.64</v>
      </c>
      <c r="C601" s="141">
        <v>29.644884174383371</v>
      </c>
      <c r="D601" s="141">
        <v>0</v>
      </c>
      <c r="F601" s="141">
        <v>21</v>
      </c>
      <c r="G601" s="141">
        <v>37.034285714285701</v>
      </c>
    </row>
    <row r="602" spans="1:7" x14ac:dyDescent="0.25">
      <c r="A602" s="156">
        <v>10</v>
      </c>
      <c r="B602" s="141">
        <v>0.64</v>
      </c>
      <c r="C602" s="141">
        <v>29.647062198489966</v>
      </c>
      <c r="D602" s="141">
        <v>0</v>
      </c>
      <c r="F602" s="141">
        <v>21</v>
      </c>
      <c r="G602" s="141">
        <v>37.034999999999997</v>
      </c>
    </row>
    <row r="603" spans="1:7" x14ac:dyDescent="0.25">
      <c r="A603" s="156">
        <v>10.016999999999999</v>
      </c>
      <c r="B603" s="141">
        <v>0.65</v>
      </c>
      <c r="C603" s="141">
        <v>30.119722450809785</v>
      </c>
      <c r="D603" s="141">
        <v>0</v>
      </c>
      <c r="F603" s="141">
        <v>21</v>
      </c>
      <c r="G603" s="141">
        <v>37.035714285714299</v>
      </c>
    </row>
    <row r="604" spans="1:7" x14ac:dyDescent="0.25">
      <c r="A604" s="156">
        <v>10.032999999999999</v>
      </c>
      <c r="B604" s="141">
        <v>0.66</v>
      </c>
      <c r="C604" s="141">
        <v>30.617833719062585</v>
      </c>
      <c r="D604" s="141">
        <v>0</v>
      </c>
      <c r="F604" s="141">
        <v>21</v>
      </c>
      <c r="G604" s="141">
        <v>37.034999999999997</v>
      </c>
    </row>
    <row r="605" spans="1:7" x14ac:dyDescent="0.25">
      <c r="A605" s="156">
        <v>10.050000000000001</v>
      </c>
      <c r="B605" s="141">
        <v>0.66500000000000004</v>
      </c>
      <c r="C605" s="141">
        <v>30.85418173543157</v>
      </c>
      <c r="D605" s="141">
        <v>0</v>
      </c>
      <c r="F605" s="141">
        <v>21</v>
      </c>
      <c r="G605" s="141">
        <v>37.033999999999999</v>
      </c>
    </row>
    <row r="606" spans="1:7" x14ac:dyDescent="0.25">
      <c r="A606" s="156">
        <v>10.067</v>
      </c>
      <c r="B606" s="141">
        <v>0.66500000000000004</v>
      </c>
      <c r="C606" s="141">
        <v>30.863955052295697</v>
      </c>
      <c r="D606" s="141">
        <v>0</v>
      </c>
      <c r="F606" s="141">
        <v>21</v>
      </c>
      <c r="G606" s="141">
        <v>37.035555555555597</v>
      </c>
    </row>
    <row r="607" spans="1:7" x14ac:dyDescent="0.25">
      <c r="A607" s="156">
        <v>10.083</v>
      </c>
      <c r="B607" s="141">
        <v>0.67500000000000004</v>
      </c>
      <c r="C607" s="141">
        <v>31.337975322946861</v>
      </c>
      <c r="D607" s="141">
        <v>0</v>
      </c>
      <c r="F607" s="141">
        <v>21</v>
      </c>
      <c r="G607" s="141">
        <v>37.045000000000002</v>
      </c>
    </row>
    <row r="608" spans="1:7" x14ac:dyDescent="0.25">
      <c r="A608" s="156">
        <v>10.1</v>
      </c>
      <c r="B608" s="141">
        <v>0.67500000000000004</v>
      </c>
      <c r="C608" s="141">
        <v>31.35415060978384</v>
      </c>
      <c r="D608" s="141">
        <v>0</v>
      </c>
      <c r="F608" s="141">
        <v>21</v>
      </c>
      <c r="G608" s="141">
        <v>37.045000000000002</v>
      </c>
    </row>
    <row r="609" spans="1:7" x14ac:dyDescent="0.25">
      <c r="A609" s="156">
        <v>10.117000000000001</v>
      </c>
      <c r="B609" s="141">
        <v>0.68500000000000005</v>
      </c>
      <c r="C609" s="141">
        <v>31.855432879818515</v>
      </c>
      <c r="D609" s="141">
        <v>0</v>
      </c>
      <c r="F609" s="141">
        <v>21</v>
      </c>
      <c r="G609" s="141">
        <v>37.033999999999999</v>
      </c>
    </row>
    <row r="610" spans="1:7" x14ac:dyDescent="0.25">
      <c r="A610" s="156">
        <v>10.132999999999999</v>
      </c>
      <c r="B610" s="141">
        <v>0.7</v>
      </c>
      <c r="C610" s="141">
        <v>32.588157006506854</v>
      </c>
      <c r="D610" s="141">
        <v>0</v>
      </c>
      <c r="F610" s="141">
        <v>21</v>
      </c>
      <c r="G610" s="141">
        <v>37.033999999999999</v>
      </c>
    </row>
    <row r="611" spans="1:7" x14ac:dyDescent="0.25">
      <c r="A611" s="156">
        <v>10.15</v>
      </c>
      <c r="B611" s="141">
        <v>0.71</v>
      </c>
      <c r="C611" s="141">
        <v>33.074974158992241</v>
      </c>
      <c r="D611" s="141">
        <v>0</v>
      </c>
      <c r="F611" s="141">
        <v>21</v>
      </c>
      <c r="G611" s="141">
        <v>37.034545454545501</v>
      </c>
    </row>
    <row r="612" spans="1:7" x14ac:dyDescent="0.25">
      <c r="A612" s="156">
        <v>10.167</v>
      </c>
      <c r="B612" s="141">
        <v>0.72</v>
      </c>
      <c r="C612" s="141">
        <v>33.550246886661981</v>
      </c>
      <c r="D612" s="141">
        <v>0</v>
      </c>
      <c r="F612" s="141">
        <v>21</v>
      </c>
      <c r="G612" s="141">
        <v>37.034545454545501</v>
      </c>
    </row>
    <row r="613" spans="1:7" x14ac:dyDescent="0.25">
      <c r="A613" s="156">
        <v>10.183</v>
      </c>
      <c r="B613" s="141">
        <v>0.71499999999999997</v>
      </c>
      <c r="C613" s="141">
        <v>33.307927169067874</v>
      </c>
      <c r="D613" s="141">
        <v>0</v>
      </c>
      <c r="F613" s="141">
        <v>21</v>
      </c>
      <c r="G613" s="141">
        <v>37.023333333333298</v>
      </c>
    </row>
    <row r="614" spans="1:7" x14ac:dyDescent="0.25">
      <c r="A614" s="156">
        <v>10.199999999999999</v>
      </c>
      <c r="B614" s="141">
        <v>0.73</v>
      </c>
      <c r="C614" s="141">
        <v>34.020384977262069</v>
      </c>
      <c r="D614" s="141">
        <v>0</v>
      </c>
      <c r="F614" s="141">
        <v>21</v>
      </c>
      <c r="G614" s="141">
        <v>37.018000000000001</v>
      </c>
    </row>
    <row r="615" spans="1:7" x14ac:dyDescent="0.25">
      <c r="A615" s="156">
        <v>10.217000000000001</v>
      </c>
      <c r="B615" s="141">
        <v>0.73</v>
      </c>
      <c r="C615" s="141">
        <v>34.051312162108225</v>
      </c>
      <c r="D615" s="141">
        <v>0</v>
      </c>
      <c r="F615" s="141">
        <v>21</v>
      </c>
      <c r="G615" s="141">
        <v>37.023333333333298</v>
      </c>
    </row>
    <row r="616" spans="1:7" x14ac:dyDescent="0.25">
      <c r="A616" s="156">
        <v>10.233000000000001</v>
      </c>
      <c r="B616" s="141">
        <v>0.74</v>
      </c>
      <c r="C616" s="141">
        <v>34.529754685384383</v>
      </c>
      <c r="D616" s="141">
        <v>0</v>
      </c>
      <c r="F616" s="141">
        <v>21</v>
      </c>
      <c r="G616" s="141">
        <v>37.024999999999999</v>
      </c>
    </row>
    <row r="617" spans="1:7" x14ac:dyDescent="0.25">
      <c r="A617" s="156">
        <v>10.25</v>
      </c>
      <c r="B617" s="141">
        <v>0.75</v>
      </c>
      <c r="C617" s="141">
        <v>35.010993258903831</v>
      </c>
      <c r="D617" s="141">
        <v>0</v>
      </c>
      <c r="F617" s="141">
        <v>21</v>
      </c>
      <c r="G617" s="141">
        <v>37.024999999999999</v>
      </c>
    </row>
    <row r="618" spans="1:7" x14ac:dyDescent="0.25">
      <c r="A618" s="156">
        <v>10.266999999999999</v>
      </c>
      <c r="B618" s="141">
        <v>0.76</v>
      </c>
      <c r="C618" s="141">
        <v>35.482022664809591</v>
      </c>
      <c r="D618" s="141">
        <v>0</v>
      </c>
      <c r="F618" s="141">
        <v>21</v>
      </c>
      <c r="G618" s="141">
        <v>37.026000000000003</v>
      </c>
    </row>
    <row r="619" spans="1:7" x14ac:dyDescent="0.25">
      <c r="A619" s="156">
        <v>10.282999999999999</v>
      </c>
      <c r="B619" s="141">
        <v>0.76500000000000001</v>
      </c>
      <c r="C619" s="141">
        <v>35.818942672345635</v>
      </c>
      <c r="D619" s="141">
        <v>0</v>
      </c>
      <c r="F619" s="141">
        <v>21</v>
      </c>
      <c r="G619" s="141">
        <v>37.026000000000003</v>
      </c>
    </row>
    <row r="620" spans="1:7" x14ac:dyDescent="0.25">
      <c r="A620" s="156">
        <v>10.3</v>
      </c>
      <c r="B620" s="141">
        <v>0.76500000000000001</v>
      </c>
      <c r="C620" s="141">
        <v>35.781714872156662</v>
      </c>
      <c r="D620" s="141">
        <v>0</v>
      </c>
      <c r="F620" s="141">
        <v>21</v>
      </c>
      <c r="G620" s="141">
        <v>37.026666666666699</v>
      </c>
    </row>
    <row r="621" spans="1:7" x14ac:dyDescent="0.25">
      <c r="A621" s="156">
        <v>10.317</v>
      </c>
      <c r="B621" s="141">
        <v>0.77500000000000002</v>
      </c>
      <c r="C621" s="141">
        <v>36.237954883876242</v>
      </c>
      <c r="D621" s="141">
        <v>0</v>
      </c>
      <c r="F621" s="141">
        <v>21</v>
      </c>
      <c r="G621" s="141">
        <v>37.034999999999997</v>
      </c>
    </row>
    <row r="622" spans="1:7" x14ac:dyDescent="0.25">
      <c r="A622" s="156">
        <v>10.333</v>
      </c>
      <c r="B622" s="141">
        <v>0.79</v>
      </c>
      <c r="C622" s="141">
        <v>37.004179766616346</v>
      </c>
      <c r="D622" s="141">
        <v>0</v>
      </c>
      <c r="F622" s="141">
        <v>21</v>
      </c>
      <c r="G622" s="141">
        <v>37.034999999999997</v>
      </c>
    </row>
    <row r="623" spans="1:7" x14ac:dyDescent="0.25">
      <c r="A623" s="156">
        <v>10.35</v>
      </c>
      <c r="B623" s="141">
        <v>0.79500000000000004</v>
      </c>
      <c r="C623" s="141">
        <v>37.249218784846043</v>
      </c>
      <c r="D623" s="141">
        <v>0</v>
      </c>
      <c r="F623" s="141">
        <v>21</v>
      </c>
      <c r="G623" s="141">
        <v>37.034999999999997</v>
      </c>
    </row>
    <row r="624" spans="1:7" x14ac:dyDescent="0.25">
      <c r="A624" s="156">
        <v>10.367000000000001</v>
      </c>
      <c r="B624" s="141">
        <v>0.81</v>
      </c>
      <c r="C624" s="141">
        <v>37.95274364868439</v>
      </c>
      <c r="D624" s="141">
        <v>0</v>
      </c>
      <c r="F624" s="141">
        <v>21</v>
      </c>
      <c r="G624" s="141">
        <v>37.03</v>
      </c>
    </row>
    <row r="625" spans="1:7" x14ac:dyDescent="0.25">
      <c r="A625" s="156">
        <v>10.382999999999999</v>
      </c>
      <c r="B625" s="141">
        <v>0.82</v>
      </c>
      <c r="C625" s="141">
        <v>38.487375465697554</v>
      </c>
      <c r="D625" s="141">
        <v>0</v>
      </c>
      <c r="F625" s="141">
        <v>21</v>
      </c>
      <c r="G625" s="141">
        <v>37.034999999999997</v>
      </c>
    </row>
    <row r="626" spans="1:7" x14ac:dyDescent="0.25">
      <c r="A626" s="156">
        <v>10.4</v>
      </c>
      <c r="B626" s="141">
        <v>0.81</v>
      </c>
      <c r="C626" s="141">
        <v>37.913108884771198</v>
      </c>
      <c r="D626" s="141">
        <v>0</v>
      </c>
      <c r="F626" s="141">
        <v>21</v>
      </c>
      <c r="G626" s="141">
        <v>37.034999999999997</v>
      </c>
    </row>
    <row r="627" spans="1:7" x14ac:dyDescent="0.25">
      <c r="A627" s="156">
        <v>10.417</v>
      </c>
      <c r="B627" s="141">
        <v>0.82</v>
      </c>
      <c r="C627" s="141">
        <v>38.49216885008456</v>
      </c>
      <c r="D627" s="141">
        <v>0</v>
      </c>
      <c r="F627" s="141">
        <v>21</v>
      </c>
      <c r="G627" s="141">
        <v>37.024999999999999</v>
      </c>
    </row>
    <row r="628" spans="1:7" x14ac:dyDescent="0.25">
      <c r="A628" s="156">
        <v>10.433</v>
      </c>
      <c r="B628" s="141">
        <v>0.83</v>
      </c>
      <c r="C628" s="141">
        <v>38.952192522917009</v>
      </c>
      <c r="D628" s="141">
        <v>0</v>
      </c>
      <c r="F628" s="141">
        <v>21</v>
      </c>
      <c r="G628" s="141">
        <v>37.025714285714301</v>
      </c>
    </row>
    <row r="629" spans="1:7" x14ac:dyDescent="0.25">
      <c r="A629" s="156">
        <v>10.45</v>
      </c>
      <c r="B629" s="141">
        <v>0.84</v>
      </c>
      <c r="C629" s="141">
        <v>39.447762430553126</v>
      </c>
      <c r="D629" s="141">
        <v>0</v>
      </c>
      <c r="F629" s="141">
        <v>21</v>
      </c>
      <c r="G629" s="141">
        <v>37.023333333333298</v>
      </c>
    </row>
    <row r="630" spans="1:7" x14ac:dyDescent="0.25">
      <c r="A630" s="156">
        <v>10.467000000000001</v>
      </c>
      <c r="B630" s="141">
        <v>0.84</v>
      </c>
      <c r="C630" s="141">
        <v>39.438042757345031</v>
      </c>
      <c r="D630" s="141">
        <v>0</v>
      </c>
      <c r="F630" s="141">
        <v>21</v>
      </c>
      <c r="G630" s="141">
        <v>37.025555555555599</v>
      </c>
    </row>
    <row r="631" spans="1:7" x14ac:dyDescent="0.25">
      <c r="A631" s="156">
        <v>10.483000000000001</v>
      </c>
      <c r="B631" s="141">
        <v>0.84499999999999997</v>
      </c>
      <c r="C631" s="141">
        <v>39.654131585836112</v>
      </c>
      <c r="D631" s="141">
        <v>0</v>
      </c>
      <c r="F631" s="141">
        <v>21</v>
      </c>
      <c r="G631" s="141">
        <v>37.024000000000001</v>
      </c>
    </row>
    <row r="632" spans="1:7" x14ac:dyDescent="0.25">
      <c r="A632" s="156">
        <v>10.5</v>
      </c>
      <c r="B632" s="141">
        <v>0.86</v>
      </c>
      <c r="C632" s="141">
        <v>40.368160368599959</v>
      </c>
      <c r="D632" s="141">
        <v>0</v>
      </c>
      <c r="F632" s="141">
        <v>21</v>
      </c>
      <c r="G632" s="141">
        <v>37.0254545454546</v>
      </c>
    </row>
    <row r="633" spans="1:7" x14ac:dyDescent="0.25">
      <c r="A633" s="156">
        <v>10.516999999999999</v>
      </c>
      <c r="B633" s="141">
        <v>0.87</v>
      </c>
      <c r="C633" s="141">
        <v>40.909198439368311</v>
      </c>
      <c r="D633" s="141">
        <v>0</v>
      </c>
      <c r="F633" s="141">
        <v>21</v>
      </c>
      <c r="G633" s="141">
        <v>37.024999999999999</v>
      </c>
    </row>
    <row r="634" spans="1:7" x14ac:dyDescent="0.25">
      <c r="A634" s="156">
        <v>10.532999999999999</v>
      </c>
      <c r="B634" s="141">
        <v>0.88</v>
      </c>
      <c r="C634" s="141">
        <v>41.43000595012645</v>
      </c>
      <c r="D634" s="141">
        <v>0</v>
      </c>
      <c r="F634" s="141">
        <v>21</v>
      </c>
      <c r="G634" s="141">
        <v>37.03</v>
      </c>
    </row>
    <row r="635" spans="1:7" x14ac:dyDescent="0.25">
      <c r="A635" s="156">
        <v>10.55</v>
      </c>
      <c r="B635" s="141">
        <v>0.89</v>
      </c>
      <c r="C635" s="141">
        <v>41.883310462271929</v>
      </c>
      <c r="D635" s="141">
        <v>0</v>
      </c>
      <c r="F635" s="141">
        <v>21</v>
      </c>
      <c r="G635" s="141">
        <v>37.024285714285703</v>
      </c>
    </row>
    <row r="636" spans="1:7" x14ac:dyDescent="0.25">
      <c r="A636" s="156">
        <v>10.567</v>
      </c>
      <c r="B636" s="141">
        <v>0.89</v>
      </c>
      <c r="C636" s="141">
        <v>41.849436684229396</v>
      </c>
      <c r="D636" s="141">
        <v>0</v>
      </c>
      <c r="F636" s="141">
        <v>21</v>
      </c>
      <c r="G636" s="141">
        <v>37.026666666666699</v>
      </c>
    </row>
    <row r="637" spans="1:7" x14ac:dyDescent="0.25">
      <c r="A637" s="156">
        <v>10.583</v>
      </c>
      <c r="B637" s="141">
        <v>0.90500000000000003</v>
      </c>
      <c r="C637" s="141">
        <v>42.577350516942097</v>
      </c>
      <c r="D637" s="141">
        <v>0</v>
      </c>
      <c r="F637" s="141">
        <v>21</v>
      </c>
      <c r="G637" s="141">
        <v>37.034999999999997</v>
      </c>
    </row>
    <row r="638" spans="1:7" x14ac:dyDescent="0.25">
      <c r="A638" s="156">
        <v>10.6</v>
      </c>
      <c r="B638" s="141">
        <v>0.91</v>
      </c>
      <c r="C638" s="141">
        <v>42.848289243304713</v>
      </c>
      <c r="D638" s="141">
        <v>0</v>
      </c>
      <c r="F638" s="141">
        <v>21</v>
      </c>
      <c r="G638" s="141">
        <v>37.034999999999997</v>
      </c>
    </row>
    <row r="639" spans="1:7" x14ac:dyDescent="0.25">
      <c r="A639" s="156">
        <v>10.617000000000001</v>
      </c>
      <c r="B639" s="141">
        <v>0.92500000000000004</v>
      </c>
      <c r="C639" s="141">
        <v>43.583817587404624</v>
      </c>
      <c r="D639" s="141">
        <v>0</v>
      </c>
      <c r="F639" s="141">
        <v>21</v>
      </c>
      <c r="G639" s="141">
        <v>37.036666666666697</v>
      </c>
    </row>
    <row r="640" spans="1:7" x14ac:dyDescent="0.25">
      <c r="A640" s="156">
        <v>10.632999999999999</v>
      </c>
      <c r="B640" s="141">
        <v>0.94</v>
      </c>
      <c r="C640" s="141">
        <v>44.431947391022099</v>
      </c>
      <c r="D640" s="141">
        <v>0</v>
      </c>
      <c r="F640" s="141">
        <v>21</v>
      </c>
      <c r="G640" s="141">
        <v>37.049999999999997</v>
      </c>
    </row>
    <row r="641" spans="1:7" x14ac:dyDescent="0.25">
      <c r="A641" s="156">
        <v>10.65</v>
      </c>
      <c r="B641" s="141">
        <v>0.95</v>
      </c>
      <c r="C641" s="141">
        <v>44.824452370842181</v>
      </c>
      <c r="D641" s="141">
        <v>0</v>
      </c>
      <c r="F641" s="141">
        <v>21</v>
      </c>
      <c r="G641" s="141">
        <v>37.049999999999997</v>
      </c>
    </row>
    <row r="642" spans="1:7" x14ac:dyDescent="0.25">
      <c r="A642" s="156">
        <v>10.667</v>
      </c>
      <c r="B642" s="141">
        <v>0.95</v>
      </c>
      <c r="C642" s="141">
        <v>44.81863752899423</v>
      </c>
      <c r="D642" s="141">
        <v>0</v>
      </c>
      <c r="F642" s="141">
        <v>21</v>
      </c>
      <c r="G642" s="141">
        <v>37.049999999999997</v>
      </c>
    </row>
    <row r="643" spans="1:7" x14ac:dyDescent="0.25">
      <c r="A643" s="156">
        <v>10.683</v>
      </c>
      <c r="B643" s="141">
        <v>0.96</v>
      </c>
      <c r="C643" s="141">
        <v>45.319278183152406</v>
      </c>
      <c r="D643" s="141">
        <v>0</v>
      </c>
      <c r="F643" s="141">
        <v>21</v>
      </c>
      <c r="G643" s="141">
        <v>37.049999999999997</v>
      </c>
    </row>
    <row r="644" spans="1:7" x14ac:dyDescent="0.25">
      <c r="A644" s="156">
        <v>10.7</v>
      </c>
      <c r="B644" s="141">
        <v>0.98</v>
      </c>
      <c r="C644" s="141">
        <v>46.285324836192373</v>
      </c>
      <c r="D644" s="141">
        <v>0</v>
      </c>
      <c r="F644" s="141">
        <v>21</v>
      </c>
      <c r="G644" s="141">
        <v>37.045000000000002</v>
      </c>
    </row>
    <row r="645" spans="1:7" x14ac:dyDescent="0.25">
      <c r="A645" s="156">
        <v>10.717000000000001</v>
      </c>
      <c r="B645" s="141">
        <v>0.99</v>
      </c>
      <c r="C645" s="141">
        <v>46.784981092901127</v>
      </c>
      <c r="D645" s="141">
        <v>0</v>
      </c>
      <c r="F645" s="141">
        <v>21</v>
      </c>
      <c r="G645" s="141">
        <v>37.045714285714297</v>
      </c>
    </row>
    <row r="646" spans="1:7" x14ac:dyDescent="0.25">
      <c r="A646" s="156">
        <v>10.733000000000001</v>
      </c>
      <c r="B646" s="141">
        <v>1</v>
      </c>
      <c r="C646" s="141">
        <v>47.291482598418725</v>
      </c>
      <c r="D646" s="141">
        <v>0</v>
      </c>
      <c r="F646" s="141">
        <v>21</v>
      </c>
      <c r="G646" s="141">
        <v>37.045714285714297</v>
      </c>
    </row>
    <row r="647" spans="1:7" x14ac:dyDescent="0.25">
      <c r="A647" s="156">
        <v>10.75</v>
      </c>
      <c r="B647" s="141">
        <v>1.01</v>
      </c>
      <c r="C647" s="141">
        <v>47.773822036965399</v>
      </c>
      <c r="D647" s="141">
        <v>0</v>
      </c>
      <c r="F647" s="141">
        <v>21</v>
      </c>
      <c r="G647" s="141">
        <v>37.049999999999997</v>
      </c>
    </row>
    <row r="648" spans="1:7" x14ac:dyDescent="0.25">
      <c r="A648" s="156">
        <v>10.766999999999999</v>
      </c>
      <c r="B648" s="141">
        <v>1.02</v>
      </c>
      <c r="C648" s="141">
        <v>48.253667347954035</v>
      </c>
      <c r="D648" s="141">
        <v>0</v>
      </c>
      <c r="F648" s="141">
        <v>21</v>
      </c>
      <c r="G648" s="141">
        <v>37.049999999999997</v>
      </c>
    </row>
    <row r="649" spans="1:7" x14ac:dyDescent="0.25">
      <c r="A649" s="156">
        <v>10.782999999999999</v>
      </c>
      <c r="B649" s="141">
        <v>1.0349999999999999</v>
      </c>
      <c r="C649" s="141">
        <v>48.950335523105224</v>
      </c>
      <c r="D649" s="141">
        <v>0</v>
      </c>
      <c r="F649" s="141">
        <v>21</v>
      </c>
      <c r="G649" s="141">
        <v>37.0566666666667</v>
      </c>
    </row>
    <row r="650" spans="1:7" x14ac:dyDescent="0.25">
      <c r="A650" s="156">
        <v>10.8</v>
      </c>
      <c r="B650" s="141">
        <v>1.0349999999999999</v>
      </c>
      <c r="C650" s="141">
        <v>48.897038761709787</v>
      </c>
      <c r="D650" s="141">
        <v>0</v>
      </c>
      <c r="F650" s="141">
        <v>21</v>
      </c>
      <c r="G650" s="141">
        <v>37.0544444444444</v>
      </c>
    </row>
    <row r="651" spans="1:7" x14ac:dyDescent="0.25">
      <c r="A651" s="156">
        <v>10.817</v>
      </c>
      <c r="B651" s="141">
        <v>1.05</v>
      </c>
      <c r="C651" s="141">
        <v>49.742888323691389</v>
      </c>
      <c r="D651" s="141">
        <v>0</v>
      </c>
      <c r="F651" s="141">
        <v>21</v>
      </c>
      <c r="G651" s="141">
        <v>37.055</v>
      </c>
    </row>
    <row r="652" spans="1:7" x14ac:dyDescent="0.25">
      <c r="A652" s="156">
        <v>10.833</v>
      </c>
      <c r="B652" s="141">
        <v>1.07</v>
      </c>
      <c r="C652" s="141">
        <v>50.651229981007766</v>
      </c>
      <c r="D652" s="141">
        <v>0</v>
      </c>
      <c r="F652" s="141">
        <v>21</v>
      </c>
      <c r="G652" s="141">
        <v>37.055</v>
      </c>
    </row>
    <row r="653" spans="1:7" x14ac:dyDescent="0.25">
      <c r="A653" s="156">
        <v>10.85</v>
      </c>
      <c r="B653" s="141">
        <v>1.07666666666667</v>
      </c>
      <c r="C653" s="141">
        <v>50.910992068775982</v>
      </c>
      <c r="D653" s="141">
        <v>0</v>
      </c>
      <c r="F653" s="141">
        <v>21</v>
      </c>
      <c r="G653" s="141">
        <v>37.055</v>
      </c>
    </row>
    <row r="654" spans="1:7" x14ac:dyDescent="0.25">
      <c r="A654" s="156">
        <v>10.867000000000001</v>
      </c>
      <c r="B654" s="141">
        <v>1.0900000000000001</v>
      </c>
      <c r="C654" s="141">
        <v>51.631301594591434</v>
      </c>
      <c r="D654" s="141">
        <v>0</v>
      </c>
      <c r="F654" s="141">
        <v>21</v>
      </c>
      <c r="G654" s="141">
        <v>37.055</v>
      </c>
    </row>
    <row r="655" spans="1:7" x14ac:dyDescent="0.25">
      <c r="A655" s="156">
        <v>10.882999999999999</v>
      </c>
      <c r="B655" s="141">
        <v>1.1000000000000001</v>
      </c>
      <c r="C655" s="141">
        <v>52.193429969040473</v>
      </c>
      <c r="D655" s="141">
        <v>0</v>
      </c>
      <c r="F655" s="141">
        <v>21</v>
      </c>
      <c r="G655" s="141">
        <v>37.0555555555556</v>
      </c>
    </row>
    <row r="656" spans="1:7" x14ac:dyDescent="0.25">
      <c r="A656" s="156">
        <v>10.9</v>
      </c>
      <c r="B656" s="141">
        <v>1.1100000000000001</v>
      </c>
      <c r="C656" s="141">
        <v>52.683289125174269</v>
      </c>
      <c r="D656" s="141">
        <v>0</v>
      </c>
      <c r="F656" s="141">
        <v>21</v>
      </c>
      <c r="G656" s="141">
        <v>37.055</v>
      </c>
    </row>
    <row r="657" spans="1:7" x14ac:dyDescent="0.25">
      <c r="A657" s="156">
        <v>10.917</v>
      </c>
      <c r="B657" s="141">
        <v>1.11666666666667</v>
      </c>
      <c r="C657" s="141">
        <v>52.966744825727766</v>
      </c>
      <c r="D657" s="141">
        <v>0</v>
      </c>
      <c r="F657" s="141">
        <v>21</v>
      </c>
      <c r="G657" s="141">
        <v>37.055</v>
      </c>
    </row>
    <row r="658" spans="1:7" x14ac:dyDescent="0.25">
      <c r="A658" s="156">
        <v>10.933</v>
      </c>
      <c r="B658" s="141">
        <v>1.125</v>
      </c>
      <c r="C658" s="141">
        <v>53.35495432608252</v>
      </c>
      <c r="D658" s="141">
        <v>0</v>
      </c>
      <c r="F658" s="141">
        <v>21</v>
      </c>
      <c r="G658" s="141">
        <v>37.055714285714302</v>
      </c>
    </row>
    <row r="659" spans="1:7" x14ac:dyDescent="0.25">
      <c r="A659" s="156">
        <v>10.95</v>
      </c>
      <c r="B659" s="141">
        <v>1.135</v>
      </c>
      <c r="C659" s="141">
        <v>53.943696560980278</v>
      </c>
      <c r="D659" s="141">
        <v>0</v>
      </c>
      <c r="F659" s="141">
        <v>21</v>
      </c>
      <c r="G659" s="141">
        <v>37.053333333333299</v>
      </c>
    </row>
    <row r="660" spans="1:7" x14ac:dyDescent="0.25">
      <c r="A660" s="156">
        <v>10.967000000000001</v>
      </c>
      <c r="B660" s="141">
        <v>1.155</v>
      </c>
      <c r="C660" s="141">
        <v>54.799173809111117</v>
      </c>
      <c r="D660" s="141">
        <v>0</v>
      </c>
      <c r="F660" s="141">
        <v>21</v>
      </c>
      <c r="G660" s="141">
        <v>37.055</v>
      </c>
    </row>
    <row r="661" spans="1:7" x14ac:dyDescent="0.25">
      <c r="A661" s="156">
        <v>10.983000000000001</v>
      </c>
      <c r="B661" s="141">
        <v>1.155</v>
      </c>
      <c r="C661" s="141">
        <v>54.822495748299588</v>
      </c>
      <c r="D661" s="141">
        <v>0</v>
      </c>
      <c r="F661" s="141">
        <v>21</v>
      </c>
      <c r="G661" s="141">
        <v>37.055</v>
      </c>
    </row>
    <row r="662" spans="1:7" x14ac:dyDescent="0.25">
      <c r="A662" s="156">
        <v>11</v>
      </c>
      <c r="B662" s="141">
        <v>1.17</v>
      </c>
      <c r="C662" s="141">
        <v>55.471989330455649</v>
      </c>
      <c r="D662" s="141">
        <v>0</v>
      </c>
      <c r="F662" s="141">
        <v>21</v>
      </c>
      <c r="G662" s="141">
        <v>37.06</v>
      </c>
    </row>
    <row r="663" spans="1:7" x14ac:dyDescent="0.25">
      <c r="A663" s="156">
        <v>11.016999999999999</v>
      </c>
      <c r="B663" s="141">
        <v>1.19</v>
      </c>
      <c r="C663" s="141">
        <v>56.470663584589225</v>
      </c>
      <c r="D663" s="141">
        <v>0</v>
      </c>
      <c r="F663" s="141">
        <v>21</v>
      </c>
      <c r="G663" s="141">
        <v>37.06</v>
      </c>
    </row>
    <row r="664" spans="1:7" x14ac:dyDescent="0.25">
      <c r="A664" s="156">
        <v>11.032999999999999</v>
      </c>
      <c r="B664" s="141">
        <v>1.2</v>
      </c>
      <c r="C664" s="141">
        <v>56.942381141137375</v>
      </c>
      <c r="D664" s="141">
        <v>0</v>
      </c>
      <c r="F664" s="141">
        <v>21</v>
      </c>
      <c r="G664" s="141">
        <v>37.0555555555556</v>
      </c>
    </row>
    <row r="665" spans="1:7" x14ac:dyDescent="0.25">
      <c r="A665" s="156">
        <v>11.05</v>
      </c>
      <c r="B665" s="141">
        <v>1.2066666666666701</v>
      </c>
      <c r="C665" s="141">
        <v>57.320230868965673</v>
      </c>
      <c r="D665" s="141">
        <v>0</v>
      </c>
      <c r="F665" s="141">
        <v>21</v>
      </c>
      <c r="G665" s="141">
        <v>37.055</v>
      </c>
    </row>
    <row r="666" spans="1:7" x14ac:dyDescent="0.25">
      <c r="A666" s="156">
        <v>11.067</v>
      </c>
      <c r="B666" s="141">
        <v>1.22</v>
      </c>
      <c r="C666" s="141">
        <v>57.980076832242673</v>
      </c>
      <c r="D666" s="141">
        <v>0</v>
      </c>
      <c r="F666" s="141">
        <v>21</v>
      </c>
      <c r="G666" s="141">
        <v>37.053333333333299</v>
      </c>
    </row>
    <row r="667" spans="1:7" x14ac:dyDescent="0.25">
      <c r="A667" s="156">
        <v>11.083</v>
      </c>
      <c r="B667" s="141">
        <v>1.2350000000000001</v>
      </c>
      <c r="C667" s="141">
        <v>58.704042565914854</v>
      </c>
      <c r="D667" s="141">
        <v>0</v>
      </c>
      <c r="F667" s="141">
        <v>21</v>
      </c>
      <c r="G667" s="141">
        <v>37.049999999999997</v>
      </c>
    </row>
    <row r="668" spans="1:7" x14ac:dyDescent="0.25">
      <c r="A668" s="156">
        <v>11.1</v>
      </c>
      <c r="B668" s="141">
        <v>1.25</v>
      </c>
      <c r="C668" s="141">
        <v>59.43577638253354</v>
      </c>
      <c r="D668" s="141">
        <v>0</v>
      </c>
      <c r="F668" s="141">
        <v>21</v>
      </c>
      <c r="G668" s="141">
        <v>37.055</v>
      </c>
    </row>
    <row r="669" spans="1:7" x14ac:dyDescent="0.25">
      <c r="A669" s="156">
        <v>11.117000000000001</v>
      </c>
      <c r="B669" s="141">
        <v>1.26</v>
      </c>
      <c r="C669" s="141">
        <v>59.875431944347113</v>
      </c>
      <c r="D669" s="141">
        <v>0</v>
      </c>
      <c r="F669" s="141">
        <v>21</v>
      </c>
      <c r="G669" s="141">
        <v>37.055</v>
      </c>
    </row>
    <row r="670" spans="1:7" x14ac:dyDescent="0.25">
      <c r="A670" s="156">
        <v>11.132999999999999</v>
      </c>
      <c r="B670" s="141">
        <v>1.2733333333333301</v>
      </c>
      <c r="C670" s="141">
        <v>60.591320766065174</v>
      </c>
      <c r="D670" s="141">
        <v>0</v>
      </c>
      <c r="F670" s="141">
        <v>21</v>
      </c>
      <c r="G670" s="141">
        <v>37.06</v>
      </c>
    </row>
    <row r="671" spans="1:7" x14ac:dyDescent="0.25">
      <c r="A671" s="156">
        <v>11.15</v>
      </c>
      <c r="B671" s="141">
        <v>1.2849999999999999</v>
      </c>
      <c r="C671" s="141">
        <v>61.11529315768729</v>
      </c>
      <c r="D671" s="141">
        <v>0</v>
      </c>
      <c r="F671" s="141">
        <v>21</v>
      </c>
      <c r="G671" s="141">
        <v>37.049999999999997</v>
      </c>
    </row>
    <row r="672" spans="1:7" x14ac:dyDescent="0.25">
      <c r="A672" s="156">
        <v>11.167</v>
      </c>
      <c r="B672" s="141">
        <v>1.3</v>
      </c>
      <c r="C672" s="141">
        <v>61.825059774922387</v>
      </c>
      <c r="D672" s="141">
        <v>0</v>
      </c>
      <c r="F672" s="141">
        <v>21.08</v>
      </c>
      <c r="G672" s="141">
        <v>37.049999999999997</v>
      </c>
    </row>
    <row r="673" spans="1:7" x14ac:dyDescent="0.25">
      <c r="A673" s="156">
        <v>11.183</v>
      </c>
      <c r="B673" s="141">
        <v>1.3149999999999999</v>
      </c>
      <c r="C673" s="141">
        <v>62.469175800467113</v>
      </c>
      <c r="D673" s="141">
        <v>0</v>
      </c>
      <c r="F673" s="141">
        <v>21.34</v>
      </c>
      <c r="G673" s="141">
        <v>37.043333333333301</v>
      </c>
    </row>
    <row r="674" spans="1:7" x14ac:dyDescent="0.25">
      <c r="A674" s="156">
        <v>11.2</v>
      </c>
      <c r="B674" s="141">
        <v>1.33</v>
      </c>
      <c r="C674" s="141">
        <v>63.021421101527089</v>
      </c>
      <c r="D674" s="141">
        <v>0</v>
      </c>
      <c r="F674" s="141">
        <v>21.51</v>
      </c>
      <c r="G674" s="141">
        <v>37.04</v>
      </c>
    </row>
    <row r="675" spans="1:7" x14ac:dyDescent="0.25">
      <c r="A675" s="156">
        <v>11.217000000000001</v>
      </c>
      <c r="B675" s="141">
        <v>1.345</v>
      </c>
      <c r="C675" s="141">
        <v>63.610589555935938</v>
      </c>
      <c r="D675" s="141">
        <v>0</v>
      </c>
      <c r="F675" s="141">
        <v>21.66</v>
      </c>
      <c r="G675" s="141">
        <v>37.046666666666702</v>
      </c>
    </row>
    <row r="676" spans="1:7" x14ac:dyDescent="0.25">
      <c r="A676" s="156">
        <v>11.233000000000001</v>
      </c>
      <c r="B676" s="141">
        <v>1.345</v>
      </c>
      <c r="C676" s="141">
        <v>63.816751409174159</v>
      </c>
      <c r="D676" s="141">
        <v>0</v>
      </c>
      <c r="F676" s="141">
        <v>21.754999999999999</v>
      </c>
      <c r="G676" s="141">
        <v>37.045000000000002</v>
      </c>
    </row>
    <row r="677" spans="1:7" x14ac:dyDescent="0.25">
      <c r="A677" s="156">
        <v>11.25</v>
      </c>
      <c r="B677" s="141">
        <v>1.36</v>
      </c>
      <c r="C677" s="141">
        <v>64.602345627093754</v>
      </c>
      <c r="D677" s="141">
        <v>0</v>
      </c>
      <c r="F677" s="141">
        <v>21.895</v>
      </c>
      <c r="G677" s="141">
        <v>37.043999999999997</v>
      </c>
    </row>
    <row r="678" spans="1:7" x14ac:dyDescent="0.25">
      <c r="A678" s="156">
        <v>11.266999999999999</v>
      </c>
      <c r="B678" s="141">
        <v>1.38</v>
      </c>
      <c r="C678" s="141">
        <v>65.471548949114805</v>
      </c>
      <c r="D678" s="141">
        <v>0</v>
      </c>
      <c r="F678" s="141">
        <v>22.03</v>
      </c>
      <c r="G678" s="141">
        <v>37.0416666666667</v>
      </c>
    </row>
    <row r="679" spans="1:7" x14ac:dyDescent="0.25">
      <c r="A679" s="156">
        <v>11.282999999999999</v>
      </c>
      <c r="B679" s="141">
        <v>1.39</v>
      </c>
      <c r="C679" s="141">
        <v>65.94930413166766</v>
      </c>
      <c r="D679" s="141">
        <v>0</v>
      </c>
      <c r="F679" s="141">
        <v>22.163333333333298</v>
      </c>
      <c r="G679" s="141">
        <v>37.045000000000002</v>
      </c>
    </row>
    <row r="680" spans="1:7" x14ac:dyDescent="0.25">
      <c r="A680" s="156">
        <v>11.3</v>
      </c>
      <c r="B680" s="141">
        <v>1.395</v>
      </c>
      <c r="C680" s="141">
        <v>66.104517701590211</v>
      </c>
      <c r="D680" s="141">
        <v>0</v>
      </c>
      <c r="F680" s="141">
        <v>22.27</v>
      </c>
      <c r="G680" s="141">
        <v>37.033999999999999</v>
      </c>
    </row>
    <row r="681" spans="1:7" x14ac:dyDescent="0.25">
      <c r="A681" s="156">
        <v>11.317</v>
      </c>
      <c r="B681" s="141">
        <v>1.41</v>
      </c>
      <c r="C681" s="141">
        <v>66.972514394430362</v>
      </c>
      <c r="D681" s="141">
        <v>0</v>
      </c>
      <c r="F681" s="141">
        <v>22.343333333333302</v>
      </c>
      <c r="G681" s="141">
        <v>37.043999999999997</v>
      </c>
    </row>
    <row r="682" spans="1:7" x14ac:dyDescent="0.25">
      <c r="A682" s="156">
        <v>11.333</v>
      </c>
      <c r="B682" s="141">
        <v>1.4266666666666701</v>
      </c>
      <c r="C682" s="141">
        <v>67.755062315267892</v>
      </c>
      <c r="D682" s="141">
        <v>0</v>
      </c>
      <c r="F682" s="141">
        <v>22.53</v>
      </c>
      <c r="G682" s="141">
        <v>37.045000000000002</v>
      </c>
    </row>
    <row r="683" spans="1:7" x14ac:dyDescent="0.25">
      <c r="A683" s="156">
        <v>11.35</v>
      </c>
      <c r="B683" s="141">
        <v>1.44</v>
      </c>
      <c r="C683" s="141">
        <v>68.424387670824913</v>
      </c>
      <c r="D683" s="141">
        <v>0</v>
      </c>
      <c r="F683" s="141">
        <v>22.71</v>
      </c>
      <c r="G683" s="141">
        <v>37.034285714285701</v>
      </c>
    </row>
    <row r="684" spans="1:7" x14ac:dyDescent="0.25">
      <c r="A684" s="156">
        <v>11.367000000000001</v>
      </c>
      <c r="B684" s="141">
        <v>1.46</v>
      </c>
      <c r="C684" s="141">
        <v>69.13750229527075</v>
      </c>
      <c r="D684" s="141">
        <v>0</v>
      </c>
      <c r="F684" s="141">
        <v>22.913333333333298</v>
      </c>
      <c r="G684" s="141">
        <v>37.036000000000001</v>
      </c>
    </row>
    <row r="685" spans="1:7" x14ac:dyDescent="0.25">
      <c r="A685" s="156">
        <v>11.382999999999999</v>
      </c>
      <c r="B685" s="141">
        <v>1.48</v>
      </c>
      <c r="C685" s="141">
        <v>70.234681658331994</v>
      </c>
      <c r="D685" s="141">
        <v>0</v>
      </c>
      <c r="F685" s="141">
        <v>23.024999999999999</v>
      </c>
      <c r="G685" s="141">
        <v>37.045000000000002</v>
      </c>
    </row>
    <row r="686" spans="1:7" x14ac:dyDescent="0.25">
      <c r="A686" s="156">
        <v>11.4</v>
      </c>
      <c r="B686" s="141">
        <v>1.5</v>
      </c>
      <c r="C686" s="141">
        <v>71.217508844855431</v>
      </c>
      <c r="D686" s="141">
        <v>0</v>
      </c>
      <c r="F686" s="141">
        <v>23.135000000000002</v>
      </c>
      <c r="G686" s="141">
        <v>37.045714285714297</v>
      </c>
    </row>
    <row r="687" spans="1:7" x14ac:dyDescent="0.25">
      <c r="A687" s="156">
        <v>11.417</v>
      </c>
      <c r="B687" s="141">
        <v>1.51</v>
      </c>
      <c r="C687" s="141">
        <v>71.781500765240949</v>
      </c>
      <c r="D687" s="141">
        <v>0</v>
      </c>
      <c r="F687" s="141">
        <v>23.25</v>
      </c>
      <c r="G687" s="141">
        <v>37.04</v>
      </c>
    </row>
    <row r="688" spans="1:7" x14ac:dyDescent="0.25">
      <c r="A688" s="156">
        <v>11.433</v>
      </c>
      <c r="B688" s="141">
        <v>1.52</v>
      </c>
      <c r="C688" s="141">
        <v>72.254338476778614</v>
      </c>
      <c r="D688" s="141">
        <v>0</v>
      </c>
      <c r="F688" s="141">
        <v>23.335000000000001</v>
      </c>
      <c r="G688" s="141">
        <v>37.045999999999999</v>
      </c>
    </row>
    <row r="689" spans="1:7" x14ac:dyDescent="0.25">
      <c r="A689" s="156">
        <v>11.45</v>
      </c>
      <c r="B689" s="141">
        <v>1.53</v>
      </c>
      <c r="C689" s="141">
        <v>72.791541061508596</v>
      </c>
      <c r="D689" s="141">
        <v>0</v>
      </c>
      <c r="F689" s="141">
        <v>23.465</v>
      </c>
      <c r="G689" s="141">
        <v>37.043999999999997</v>
      </c>
    </row>
    <row r="690" spans="1:7" x14ac:dyDescent="0.25">
      <c r="A690" s="156">
        <v>11.467000000000001</v>
      </c>
      <c r="B690" s="141">
        <v>1.5449999999999999</v>
      </c>
      <c r="C690" s="141">
        <v>73.384241133748205</v>
      </c>
      <c r="D690" s="141">
        <v>0</v>
      </c>
      <c r="F690" s="141">
        <v>23.64</v>
      </c>
      <c r="G690" s="141">
        <v>37.04</v>
      </c>
    </row>
    <row r="691" spans="1:7" x14ac:dyDescent="0.25">
      <c r="A691" s="156">
        <v>11.483000000000001</v>
      </c>
      <c r="B691" s="141">
        <v>1.56</v>
      </c>
      <c r="C691" s="141">
        <v>74.224466031003956</v>
      </c>
      <c r="D691" s="141">
        <v>0</v>
      </c>
      <c r="F691" s="141">
        <v>23.795000000000002</v>
      </c>
      <c r="G691" s="141">
        <v>37.04</v>
      </c>
    </row>
    <row r="692" spans="1:7" x14ac:dyDescent="0.25">
      <c r="A692" s="156">
        <v>11.5</v>
      </c>
      <c r="B692" s="141">
        <v>1.57</v>
      </c>
      <c r="C692" s="141">
        <v>74.623008453408815</v>
      </c>
      <c r="D692" s="141">
        <v>0</v>
      </c>
      <c r="F692" s="141">
        <v>23.91</v>
      </c>
      <c r="G692" s="141">
        <v>37.045000000000002</v>
      </c>
    </row>
    <row r="693" spans="1:7" x14ac:dyDescent="0.25">
      <c r="A693" s="156">
        <v>11.516999999999999</v>
      </c>
      <c r="B693" s="141">
        <v>1.58</v>
      </c>
      <c r="C693" s="141">
        <v>75.056610141386898</v>
      </c>
      <c r="D693" s="141">
        <v>0</v>
      </c>
      <c r="F693" s="141">
        <v>24.093333333333302</v>
      </c>
      <c r="G693" s="141">
        <v>37.049999999999997</v>
      </c>
    </row>
    <row r="694" spans="1:7" x14ac:dyDescent="0.25">
      <c r="A694" s="156">
        <v>11.532999999999999</v>
      </c>
      <c r="B694" s="141">
        <v>1.595</v>
      </c>
      <c r="C694" s="141">
        <v>75.642376847037724</v>
      </c>
      <c r="D694" s="141">
        <v>0</v>
      </c>
      <c r="F694" s="141">
        <v>24.32</v>
      </c>
      <c r="G694" s="141">
        <v>37.045000000000002</v>
      </c>
    </row>
    <row r="695" spans="1:7" x14ac:dyDescent="0.25">
      <c r="A695" s="156">
        <v>11.55</v>
      </c>
      <c r="B695" s="141">
        <v>1.6</v>
      </c>
      <c r="C695" s="141">
        <v>75.989202119585471</v>
      </c>
      <c r="D695" s="141">
        <v>0</v>
      </c>
      <c r="F695" s="141">
        <v>24.44</v>
      </c>
      <c r="G695" s="141">
        <v>37.049999999999997</v>
      </c>
    </row>
    <row r="696" spans="1:7" x14ac:dyDescent="0.25">
      <c r="A696" s="156">
        <v>11.567</v>
      </c>
      <c r="B696" s="141">
        <v>1.62</v>
      </c>
      <c r="C696" s="141">
        <v>76.960573146627269</v>
      </c>
      <c r="D696" s="141">
        <v>0</v>
      </c>
      <c r="F696" s="141">
        <v>24.59</v>
      </c>
      <c r="G696" s="141">
        <v>37.045000000000002</v>
      </c>
    </row>
    <row r="697" spans="1:7" x14ac:dyDescent="0.25">
      <c r="A697" s="156">
        <v>11.583</v>
      </c>
      <c r="B697" s="141">
        <v>1.645</v>
      </c>
      <c r="C697" s="141">
        <v>78.21262376160017</v>
      </c>
      <c r="D697" s="141">
        <v>0</v>
      </c>
      <c r="F697" s="141">
        <v>24.734999999999999</v>
      </c>
      <c r="G697" s="141">
        <v>37.045000000000002</v>
      </c>
    </row>
    <row r="698" spans="1:7" x14ac:dyDescent="0.25">
      <c r="A698" s="156">
        <v>11.6</v>
      </c>
      <c r="B698" s="141">
        <v>1.66</v>
      </c>
      <c r="C698" s="141">
        <v>78.86491067472268</v>
      </c>
      <c r="D698" s="141">
        <v>0</v>
      </c>
      <c r="F698" s="141">
        <v>24.84</v>
      </c>
      <c r="G698" s="141">
        <v>37.055</v>
      </c>
    </row>
    <row r="699" spans="1:7" x14ac:dyDescent="0.25">
      <c r="A699" s="156">
        <v>11.617000000000001</v>
      </c>
      <c r="B699" s="141">
        <v>1.67</v>
      </c>
      <c r="C699" s="141">
        <v>79.370901600331905</v>
      </c>
      <c r="D699" s="141">
        <v>0</v>
      </c>
      <c r="F699" s="141">
        <v>25.03</v>
      </c>
      <c r="G699" s="141">
        <v>37.066000000000003</v>
      </c>
    </row>
    <row r="700" spans="1:7" x14ac:dyDescent="0.25">
      <c r="A700" s="156">
        <v>11.632999999999999</v>
      </c>
      <c r="B700" s="141">
        <v>1.6850000000000001</v>
      </c>
      <c r="C700" s="141">
        <v>79.856160443600032</v>
      </c>
      <c r="D700" s="141">
        <v>0</v>
      </c>
      <c r="F700" s="141">
        <v>25.3</v>
      </c>
      <c r="G700" s="141">
        <v>37.064999999999998</v>
      </c>
    </row>
    <row r="701" spans="1:7" x14ac:dyDescent="0.25">
      <c r="A701" s="156">
        <v>11.65</v>
      </c>
      <c r="B701" s="141">
        <v>1.7050000000000001</v>
      </c>
      <c r="C701" s="141">
        <v>80.903008529768059</v>
      </c>
      <c r="D701" s="141">
        <v>0</v>
      </c>
      <c r="F701" s="141">
        <v>25.47</v>
      </c>
      <c r="G701" s="141">
        <v>37.064999999999998</v>
      </c>
    </row>
    <row r="702" spans="1:7" x14ac:dyDescent="0.25">
      <c r="A702" s="156">
        <v>11.667</v>
      </c>
      <c r="B702" s="141">
        <v>1.7166666666666699</v>
      </c>
      <c r="C702" s="141">
        <v>81.41527954313635</v>
      </c>
      <c r="D702" s="141">
        <v>0</v>
      </c>
      <c r="F702" s="141">
        <v>25.655000000000001</v>
      </c>
      <c r="G702" s="141">
        <v>37.07</v>
      </c>
    </row>
    <row r="703" spans="1:7" x14ac:dyDescent="0.25">
      <c r="A703" s="156">
        <v>11.683</v>
      </c>
      <c r="B703" s="141">
        <v>1.7350000000000001</v>
      </c>
      <c r="C703" s="141">
        <v>82.32880633711126</v>
      </c>
      <c r="D703" s="141">
        <v>0</v>
      </c>
      <c r="F703" s="141">
        <v>25.73</v>
      </c>
      <c r="G703" s="141">
        <v>37.07</v>
      </c>
    </row>
    <row r="704" spans="1:7" x14ac:dyDescent="0.25">
      <c r="A704" s="156">
        <v>11.7</v>
      </c>
      <c r="B704" s="141">
        <v>1.7549999999999999</v>
      </c>
      <c r="C704" s="141">
        <v>83.111289108223204</v>
      </c>
      <c r="D704" s="141">
        <v>0</v>
      </c>
      <c r="F704" s="141">
        <v>25.97</v>
      </c>
      <c r="G704" s="141">
        <v>37.075000000000003</v>
      </c>
    </row>
    <row r="705" spans="1:7" x14ac:dyDescent="0.25">
      <c r="A705" s="156">
        <v>11.717000000000001</v>
      </c>
      <c r="B705" s="141">
        <v>1.77</v>
      </c>
      <c r="C705" s="141">
        <v>83.957999428889181</v>
      </c>
      <c r="D705" s="141">
        <v>0</v>
      </c>
      <c r="F705" s="141">
        <v>26.055</v>
      </c>
      <c r="G705" s="141">
        <v>37.075000000000003</v>
      </c>
    </row>
    <row r="706" spans="1:7" x14ac:dyDescent="0.25">
      <c r="A706" s="156">
        <v>11.733000000000001</v>
      </c>
      <c r="B706" s="141">
        <v>1.78</v>
      </c>
      <c r="C706" s="141">
        <v>84.732768094501253</v>
      </c>
      <c r="D706" s="141">
        <v>0</v>
      </c>
      <c r="F706" s="141">
        <v>26.164999999999999</v>
      </c>
      <c r="G706" s="141">
        <v>37.073333333333302</v>
      </c>
    </row>
    <row r="707" spans="1:7" x14ac:dyDescent="0.25">
      <c r="A707" s="156">
        <v>11.75</v>
      </c>
      <c r="B707" s="141">
        <v>1.8</v>
      </c>
      <c r="C707" s="141">
        <v>85.471140189095891</v>
      </c>
      <c r="D707" s="141">
        <v>0</v>
      </c>
      <c r="F707" s="141">
        <v>26.41</v>
      </c>
      <c r="G707" s="141">
        <v>37.076666666666704</v>
      </c>
    </row>
    <row r="708" spans="1:7" x14ac:dyDescent="0.25">
      <c r="A708" s="156">
        <v>11.766999999999999</v>
      </c>
      <c r="B708" s="141">
        <v>1.82</v>
      </c>
      <c r="C708" s="141">
        <v>86.336594994733048</v>
      </c>
      <c r="D708" s="141">
        <v>0</v>
      </c>
      <c r="F708" s="141">
        <v>26.69</v>
      </c>
      <c r="G708" s="141">
        <v>37.073999999999998</v>
      </c>
    </row>
    <row r="709" spans="1:7" x14ac:dyDescent="0.25">
      <c r="A709" s="156">
        <v>11.782999999999999</v>
      </c>
      <c r="B709" s="141">
        <v>1.835</v>
      </c>
      <c r="C709" s="141">
        <v>87.130276122759682</v>
      </c>
      <c r="D709" s="141">
        <v>0</v>
      </c>
      <c r="F709" s="141">
        <v>26.8</v>
      </c>
      <c r="G709" s="141">
        <v>37.075000000000003</v>
      </c>
    </row>
    <row r="710" spans="1:7" x14ac:dyDescent="0.25">
      <c r="A710" s="156">
        <v>11.8</v>
      </c>
      <c r="B710" s="141">
        <v>1.855</v>
      </c>
      <c r="C710" s="141">
        <v>88.371735592801585</v>
      </c>
      <c r="D710" s="141">
        <v>0</v>
      </c>
      <c r="F710" s="141">
        <v>26.815000000000001</v>
      </c>
      <c r="G710" s="141">
        <v>37.075000000000003</v>
      </c>
    </row>
    <row r="711" spans="1:7" x14ac:dyDescent="0.25">
      <c r="A711" s="156">
        <v>11.817</v>
      </c>
      <c r="B711" s="141">
        <v>1.87</v>
      </c>
      <c r="C711" s="141">
        <v>89.138698469950015</v>
      </c>
      <c r="D711" s="141">
        <v>0</v>
      </c>
      <c r="F711" s="141">
        <v>27.06</v>
      </c>
      <c r="G711" s="141">
        <v>37.08</v>
      </c>
    </row>
    <row r="712" spans="1:7" x14ac:dyDescent="0.25">
      <c r="A712" s="156">
        <v>11.833</v>
      </c>
      <c r="B712" s="141">
        <v>1.885</v>
      </c>
      <c r="C712" s="141">
        <v>89.489331498321803</v>
      </c>
      <c r="D712" s="141">
        <v>0</v>
      </c>
      <c r="F712" s="141">
        <v>27.36</v>
      </c>
      <c r="G712" s="141">
        <v>37.07</v>
      </c>
    </row>
    <row r="713" spans="1:7" x14ac:dyDescent="0.25">
      <c r="A713" s="156">
        <v>11.85</v>
      </c>
      <c r="B713" s="141">
        <v>1.905</v>
      </c>
      <c r="C713" s="141">
        <v>90.461907693604488</v>
      </c>
      <c r="D713" s="141">
        <v>0</v>
      </c>
      <c r="F713" s="141">
        <v>27.46</v>
      </c>
      <c r="G713" s="141">
        <v>37.076666666666704</v>
      </c>
    </row>
    <row r="714" spans="1:7" x14ac:dyDescent="0.25">
      <c r="A714" s="156">
        <v>11.867000000000001</v>
      </c>
      <c r="B714" s="141">
        <v>1.925</v>
      </c>
      <c r="C714" s="141">
        <v>91.523216226166824</v>
      </c>
      <c r="D714" s="141">
        <v>0</v>
      </c>
      <c r="F714" s="141">
        <v>27.585000000000001</v>
      </c>
      <c r="G714" s="141">
        <v>37.0833333333333</v>
      </c>
    </row>
    <row r="715" spans="1:7" x14ac:dyDescent="0.25">
      <c r="A715" s="156">
        <v>11.882999999999999</v>
      </c>
      <c r="B715" s="141">
        <v>1.94</v>
      </c>
      <c r="C715" s="141">
        <v>92.137930195201378</v>
      </c>
      <c r="D715" s="141">
        <v>0</v>
      </c>
      <c r="F715" s="141">
        <v>27.78</v>
      </c>
      <c r="G715" s="141">
        <v>37.0833333333333</v>
      </c>
    </row>
    <row r="716" spans="1:7" x14ac:dyDescent="0.25">
      <c r="A716" s="156">
        <v>11.9</v>
      </c>
      <c r="B716" s="141">
        <v>1.9550000000000001</v>
      </c>
      <c r="C716" s="141">
        <v>92.845094380575688</v>
      </c>
      <c r="D716" s="141">
        <v>0</v>
      </c>
      <c r="F716" s="141">
        <v>28.02</v>
      </c>
      <c r="G716" s="141">
        <v>37.08</v>
      </c>
    </row>
    <row r="717" spans="1:7" x14ac:dyDescent="0.25">
      <c r="A717" s="156">
        <v>11.917</v>
      </c>
      <c r="B717" s="141">
        <v>1.9750000000000001</v>
      </c>
      <c r="C717" s="141">
        <v>93.770460932620537</v>
      </c>
      <c r="D717" s="141">
        <v>0</v>
      </c>
      <c r="F717" s="141">
        <v>28.254999999999999</v>
      </c>
      <c r="G717" s="141">
        <v>37.085000000000001</v>
      </c>
    </row>
    <row r="718" spans="1:7" x14ac:dyDescent="0.25">
      <c r="A718" s="156">
        <v>11.933</v>
      </c>
      <c r="B718" s="141">
        <v>1.9950000000000001</v>
      </c>
      <c r="C718" s="141">
        <v>94.545990559713701</v>
      </c>
      <c r="D718" s="141">
        <v>0</v>
      </c>
      <c r="F718" s="141">
        <v>28.45</v>
      </c>
      <c r="G718" s="141">
        <v>37.08</v>
      </c>
    </row>
    <row r="719" spans="1:7" x14ac:dyDescent="0.25">
      <c r="A719" s="156">
        <v>11.95</v>
      </c>
      <c r="B719" s="141">
        <v>2.0099999999999998</v>
      </c>
      <c r="C719" s="141">
        <v>95.409504799072451</v>
      </c>
      <c r="D719" s="141">
        <v>0</v>
      </c>
      <c r="F719" s="141">
        <v>28.594999999999999</v>
      </c>
      <c r="G719" s="141">
        <v>37.08</v>
      </c>
    </row>
    <row r="720" spans="1:7" x14ac:dyDescent="0.25">
      <c r="A720" s="156">
        <v>11.967000000000001</v>
      </c>
      <c r="B720" s="141">
        <v>2.0249999999999999</v>
      </c>
      <c r="C720" s="141">
        <v>96.210435673834951</v>
      </c>
      <c r="D720" s="141">
        <v>0</v>
      </c>
      <c r="F720" s="141">
        <v>28.77</v>
      </c>
      <c r="G720" s="141">
        <v>37.08</v>
      </c>
    </row>
    <row r="721" spans="1:7" x14ac:dyDescent="0.25">
      <c r="A721" s="156">
        <v>11.983000000000001</v>
      </c>
      <c r="B721" s="141">
        <v>2.04</v>
      </c>
      <c r="C721" s="141">
        <v>96.744397973590395</v>
      </c>
      <c r="D721" s="141">
        <v>0</v>
      </c>
      <c r="F721" s="141">
        <v>28.975000000000001</v>
      </c>
      <c r="G721" s="141">
        <v>37.085000000000001</v>
      </c>
    </row>
    <row r="722" spans="1:7" x14ac:dyDescent="0.25">
      <c r="A722" s="156">
        <v>12</v>
      </c>
      <c r="B722" s="141">
        <v>2.06</v>
      </c>
      <c r="C722" s="141">
        <v>97.941166951392177</v>
      </c>
      <c r="D722" s="141">
        <v>0</v>
      </c>
      <c r="F722" s="141">
        <v>29.18</v>
      </c>
      <c r="G722" s="141">
        <v>37.085000000000001</v>
      </c>
    </row>
    <row r="723" spans="1:7" x14ac:dyDescent="0.25">
      <c r="A723" s="156">
        <v>12.016999999999999</v>
      </c>
      <c r="B723" s="141">
        <v>2.0750000000000002</v>
      </c>
      <c r="C723" s="141">
        <v>98.329296974345624</v>
      </c>
      <c r="D723" s="141">
        <v>0</v>
      </c>
      <c r="F723" s="141">
        <v>29.414999999999999</v>
      </c>
      <c r="G723" s="141">
        <v>37.075000000000003</v>
      </c>
    </row>
    <row r="724" spans="1:7" x14ac:dyDescent="0.25">
      <c r="A724" s="156">
        <v>12.032999999999999</v>
      </c>
      <c r="B724" s="141">
        <v>2.085</v>
      </c>
      <c r="C724" s="141">
        <v>98.749990571240332</v>
      </c>
      <c r="D724" s="141">
        <v>0</v>
      </c>
      <c r="F724" s="141">
        <v>29.61</v>
      </c>
      <c r="G724" s="141">
        <v>37.075000000000003</v>
      </c>
    </row>
    <row r="725" spans="1:7" x14ac:dyDescent="0.25">
      <c r="A725" s="156">
        <v>12.05</v>
      </c>
      <c r="B725" s="141">
        <v>2.105</v>
      </c>
      <c r="C725" s="141">
        <v>99.905877277739876</v>
      </c>
      <c r="D725" s="141">
        <v>0</v>
      </c>
      <c r="F725" s="141">
        <v>29.68</v>
      </c>
      <c r="G725" s="141">
        <v>37.073333333333302</v>
      </c>
    </row>
    <row r="726" spans="1:7" x14ac:dyDescent="0.25">
      <c r="A726" s="156">
        <v>12.067</v>
      </c>
      <c r="B726" s="141">
        <v>2.125</v>
      </c>
      <c r="C726" s="141">
        <v>101.15228147078687</v>
      </c>
      <c r="D726" s="141">
        <v>0</v>
      </c>
      <c r="F726" s="141">
        <v>29.805</v>
      </c>
      <c r="G726" s="141">
        <v>37.075000000000003</v>
      </c>
    </row>
    <row r="727" spans="1:7" x14ac:dyDescent="0.25">
      <c r="A727" s="156">
        <v>12.083</v>
      </c>
      <c r="B727" s="141">
        <v>2.14</v>
      </c>
      <c r="C727" s="141">
        <v>101.79290430617939</v>
      </c>
      <c r="D727" s="141">
        <v>0</v>
      </c>
      <c r="F727" s="141">
        <v>30.024999999999999</v>
      </c>
      <c r="G727" s="141">
        <v>37.076000000000001</v>
      </c>
    </row>
    <row r="728" spans="1:7" x14ac:dyDescent="0.25">
      <c r="A728" s="156">
        <v>12.1</v>
      </c>
      <c r="B728" s="141">
        <v>2.16</v>
      </c>
      <c r="C728" s="141">
        <v>102.34877707614118</v>
      </c>
      <c r="D728" s="141">
        <v>0</v>
      </c>
      <c r="F728" s="141">
        <v>30.39</v>
      </c>
      <c r="G728" s="141">
        <v>37.075000000000003</v>
      </c>
    </row>
    <row r="729" spans="1:7" x14ac:dyDescent="0.25">
      <c r="A729" s="156">
        <v>12.117000000000001</v>
      </c>
      <c r="B729" s="141">
        <v>2.1749999999999998</v>
      </c>
      <c r="C729" s="141">
        <v>103.06948554264551</v>
      </c>
      <c r="D729" s="141">
        <v>0</v>
      </c>
      <c r="F729" s="141">
        <v>30.55</v>
      </c>
      <c r="G729" s="141">
        <v>37.071666666666701</v>
      </c>
    </row>
    <row r="730" spans="1:7" x14ac:dyDescent="0.25">
      <c r="A730" s="156">
        <v>12.132999999999999</v>
      </c>
      <c r="B730" s="141">
        <v>2.1949999999999998</v>
      </c>
      <c r="C730" s="141">
        <v>104.00889715106175</v>
      </c>
      <c r="D730" s="141">
        <v>0</v>
      </c>
      <c r="F730" s="141">
        <v>30.815000000000001</v>
      </c>
      <c r="G730" s="141">
        <v>37.064999999999998</v>
      </c>
    </row>
    <row r="731" spans="1:7" x14ac:dyDescent="0.25">
      <c r="A731" s="156">
        <v>12.15</v>
      </c>
      <c r="B731" s="141">
        <v>2.2149999999999999</v>
      </c>
      <c r="C731" s="141">
        <v>104.97666156543023</v>
      </c>
      <c r="D731" s="141">
        <v>0</v>
      </c>
      <c r="F731" s="141">
        <v>30.965</v>
      </c>
      <c r="G731" s="141">
        <v>37.064999999999998</v>
      </c>
    </row>
    <row r="732" spans="1:7" x14ac:dyDescent="0.25">
      <c r="A732" s="156">
        <v>12.167</v>
      </c>
      <c r="B732" s="141">
        <v>2.23</v>
      </c>
      <c r="C732" s="141">
        <v>105.67657257994087</v>
      </c>
      <c r="D732" s="141">
        <v>0</v>
      </c>
      <c r="F732" s="141">
        <v>31.25</v>
      </c>
      <c r="G732" s="141">
        <v>37.066000000000003</v>
      </c>
    </row>
    <row r="733" spans="1:7" x14ac:dyDescent="0.25">
      <c r="A733" s="156">
        <v>12.183</v>
      </c>
      <c r="B733" s="141">
        <v>2.2549999999999999</v>
      </c>
      <c r="C733" s="141">
        <v>106.87426798573995</v>
      </c>
      <c r="D733" s="141">
        <v>0</v>
      </c>
      <c r="F733" s="141">
        <v>31.425000000000001</v>
      </c>
      <c r="G733" s="141">
        <v>37.064</v>
      </c>
    </row>
    <row r="734" spans="1:7" x14ac:dyDescent="0.25">
      <c r="A734" s="156">
        <v>12.2</v>
      </c>
      <c r="B734" s="141">
        <v>2.2766666666666699</v>
      </c>
      <c r="C734" s="141">
        <v>107.96719838419685</v>
      </c>
      <c r="D734" s="141">
        <v>0</v>
      </c>
      <c r="F734" s="141">
        <v>31.59</v>
      </c>
      <c r="G734" s="141">
        <v>37.064999999999998</v>
      </c>
    </row>
    <row r="735" spans="1:7" x14ac:dyDescent="0.25">
      <c r="A735" s="156">
        <v>12.217000000000001</v>
      </c>
      <c r="B735" s="141">
        <v>2.2949999999999999</v>
      </c>
      <c r="C735" s="141">
        <v>108.69446295060851</v>
      </c>
      <c r="D735" s="141">
        <v>0</v>
      </c>
      <c r="F735" s="141">
        <v>31.89</v>
      </c>
      <c r="G735" s="141">
        <v>37.066666666666698</v>
      </c>
    </row>
    <row r="736" spans="1:7" x14ac:dyDescent="0.25">
      <c r="A736" s="156">
        <v>12.233000000000001</v>
      </c>
      <c r="B736" s="141">
        <v>2.3149999999999999</v>
      </c>
      <c r="C736" s="141">
        <v>109.5364657989917</v>
      </c>
      <c r="D736" s="141">
        <v>0</v>
      </c>
      <c r="F736" s="141">
        <v>32.11</v>
      </c>
      <c r="G736" s="141">
        <v>37.064999999999998</v>
      </c>
    </row>
    <row r="737" spans="1:7" x14ac:dyDescent="0.25">
      <c r="A737" s="156">
        <v>12.25</v>
      </c>
      <c r="B737" s="141">
        <v>2.34</v>
      </c>
      <c r="C737" s="141">
        <v>110.70457805291906</v>
      </c>
      <c r="D737" s="141">
        <v>0</v>
      </c>
      <c r="F737" s="141">
        <v>32.31</v>
      </c>
      <c r="G737" s="141">
        <v>37.064999999999998</v>
      </c>
    </row>
    <row r="738" spans="1:7" x14ac:dyDescent="0.25">
      <c r="A738" s="156">
        <v>12.266999999999999</v>
      </c>
      <c r="B738" s="141">
        <v>2.3650000000000002</v>
      </c>
      <c r="C738" s="141">
        <v>112.15820743141755</v>
      </c>
      <c r="D738" s="141">
        <v>0</v>
      </c>
      <c r="F738" s="141">
        <v>32.505000000000003</v>
      </c>
      <c r="G738" s="141">
        <v>37.064999999999998</v>
      </c>
    </row>
    <row r="739" spans="1:7" x14ac:dyDescent="0.25">
      <c r="A739" s="156">
        <v>12.282999999999999</v>
      </c>
      <c r="B739" s="141">
        <v>2.3849999999999998</v>
      </c>
      <c r="C739" s="141">
        <v>112.8895620102346</v>
      </c>
      <c r="D739" s="141">
        <v>0</v>
      </c>
      <c r="F739" s="141">
        <v>32.770000000000003</v>
      </c>
      <c r="G739" s="141">
        <v>37.075000000000003</v>
      </c>
    </row>
    <row r="740" spans="1:7" x14ac:dyDescent="0.25">
      <c r="A740" s="156">
        <v>12.3</v>
      </c>
      <c r="B740" s="141">
        <v>2.4049999999999998</v>
      </c>
      <c r="C740" s="141">
        <v>113.84961492190106</v>
      </c>
      <c r="D740" s="141">
        <v>0</v>
      </c>
      <c r="F740" s="141">
        <v>32.905000000000001</v>
      </c>
      <c r="G740" s="141">
        <v>37.075000000000003</v>
      </c>
    </row>
    <row r="741" spans="1:7" x14ac:dyDescent="0.25">
      <c r="A741" s="156">
        <v>12.317</v>
      </c>
      <c r="B741" s="141">
        <v>2.4300000000000002</v>
      </c>
      <c r="C741" s="141">
        <v>115.49998466910986</v>
      </c>
      <c r="D741" s="141">
        <v>0</v>
      </c>
      <c r="F741" s="141">
        <v>33.11</v>
      </c>
      <c r="G741" s="141">
        <v>37.075000000000003</v>
      </c>
    </row>
    <row r="742" spans="1:7" x14ac:dyDescent="0.25">
      <c r="A742" s="156">
        <v>12.333</v>
      </c>
      <c r="B742" s="141">
        <v>2.44</v>
      </c>
      <c r="C742" s="141">
        <v>115.55031152952738</v>
      </c>
      <c r="D742" s="141">
        <v>0</v>
      </c>
      <c r="F742" s="141">
        <v>33.465000000000003</v>
      </c>
      <c r="G742" s="141">
        <v>37.075000000000003</v>
      </c>
    </row>
    <row r="743" spans="1:7" x14ac:dyDescent="0.25">
      <c r="A743" s="156">
        <v>12.35</v>
      </c>
      <c r="B743" s="141">
        <v>2.4633333333333298</v>
      </c>
      <c r="C743" s="141">
        <v>116.3041049947597</v>
      </c>
      <c r="D743" s="141">
        <v>0</v>
      </c>
      <c r="F743" s="141">
        <v>33.795000000000002</v>
      </c>
      <c r="G743" s="141">
        <v>37.075000000000003</v>
      </c>
    </row>
    <row r="744" spans="1:7" x14ac:dyDescent="0.25">
      <c r="A744" s="156">
        <v>12.367000000000001</v>
      </c>
      <c r="B744" s="141">
        <v>2.4783333333333299</v>
      </c>
      <c r="C744" s="141">
        <v>117.09578312547907</v>
      </c>
      <c r="D744" s="141">
        <v>0</v>
      </c>
      <c r="F744" s="141">
        <v>33.954999999999998</v>
      </c>
      <c r="G744" s="141">
        <v>37.075000000000003</v>
      </c>
    </row>
    <row r="745" spans="1:7" x14ac:dyDescent="0.25">
      <c r="A745" s="156">
        <v>12.382999999999999</v>
      </c>
      <c r="B745" s="141">
        <v>2.5150000000000001</v>
      </c>
      <c r="C745" s="141">
        <v>119.16713699032945</v>
      </c>
      <c r="D745" s="141">
        <v>0</v>
      </c>
      <c r="F745" s="141">
        <v>34.15</v>
      </c>
      <c r="G745" s="141">
        <v>37.075000000000003</v>
      </c>
    </row>
    <row r="746" spans="1:7" x14ac:dyDescent="0.25">
      <c r="A746" s="156">
        <v>12.4</v>
      </c>
      <c r="B746" s="141">
        <v>2.5333333333333301</v>
      </c>
      <c r="C746" s="141">
        <v>119.74252916375886</v>
      </c>
      <c r="D746" s="141">
        <v>0</v>
      </c>
      <c r="F746" s="141">
        <v>34.454999999999998</v>
      </c>
      <c r="G746" s="141">
        <v>37.08</v>
      </c>
    </row>
    <row r="747" spans="1:7" x14ac:dyDescent="0.25">
      <c r="A747" s="156">
        <v>12.417</v>
      </c>
      <c r="B747" s="141">
        <v>2.5499999999999998</v>
      </c>
      <c r="C747" s="141">
        <v>120.17884352309189</v>
      </c>
      <c r="D747" s="141">
        <v>0</v>
      </c>
      <c r="F747" s="141">
        <v>34.86</v>
      </c>
      <c r="G747" s="141">
        <v>37.075000000000003</v>
      </c>
    </row>
    <row r="748" spans="1:7" x14ac:dyDescent="0.25">
      <c r="A748" s="156">
        <v>12.433</v>
      </c>
      <c r="B748" s="141">
        <v>2.57</v>
      </c>
      <c r="C748" s="141">
        <v>121.27288660365348</v>
      </c>
      <c r="D748" s="141">
        <v>0</v>
      </c>
      <c r="F748" s="141">
        <v>35.08</v>
      </c>
      <c r="G748" s="141">
        <v>37.075000000000003</v>
      </c>
    </row>
    <row r="749" spans="1:7" x14ac:dyDescent="0.25">
      <c r="A749" s="156">
        <v>12.45</v>
      </c>
      <c r="B749" s="141">
        <v>2.5950000000000002</v>
      </c>
      <c r="C749" s="141">
        <v>122.52304387423496</v>
      </c>
      <c r="D749" s="141">
        <v>0</v>
      </c>
      <c r="F749" s="141">
        <v>35.26</v>
      </c>
      <c r="G749" s="141">
        <v>37.087777777777802</v>
      </c>
    </row>
    <row r="750" spans="1:7" x14ac:dyDescent="0.25">
      <c r="A750" s="156">
        <v>12.467000000000001</v>
      </c>
      <c r="B750" s="141">
        <v>2.6150000000000002</v>
      </c>
      <c r="C750" s="141">
        <v>123.32073447175404</v>
      </c>
      <c r="D750" s="141">
        <v>0</v>
      </c>
      <c r="F750" s="141">
        <v>35.57</v>
      </c>
      <c r="G750" s="141">
        <v>37.095999999999997</v>
      </c>
    </row>
    <row r="751" spans="1:7" x14ac:dyDescent="0.25">
      <c r="A751" s="156">
        <v>12.483000000000001</v>
      </c>
      <c r="B751" s="141">
        <v>2.64</v>
      </c>
      <c r="C751" s="141">
        <v>124.11657546897624</v>
      </c>
      <c r="D751" s="141">
        <v>0</v>
      </c>
      <c r="F751" s="141">
        <v>35.935000000000002</v>
      </c>
      <c r="G751" s="141">
        <v>37.095999999999997</v>
      </c>
    </row>
    <row r="752" spans="1:7" x14ac:dyDescent="0.25">
      <c r="A752" s="156">
        <v>12.5</v>
      </c>
      <c r="B752" s="141">
        <v>2.67</v>
      </c>
      <c r="C752" s="141">
        <v>125.70627399364477</v>
      </c>
      <c r="D752" s="141">
        <v>0</v>
      </c>
      <c r="F752" s="141">
        <v>36.164999999999999</v>
      </c>
      <c r="G752" s="141">
        <v>37.094999999999999</v>
      </c>
    </row>
    <row r="753" spans="1:7" x14ac:dyDescent="0.25">
      <c r="A753" s="156">
        <v>12.516999999999999</v>
      </c>
      <c r="B753" s="141">
        <v>2.6933333333333298</v>
      </c>
      <c r="C753" s="141">
        <v>126.89941451960246</v>
      </c>
      <c r="D753" s="141">
        <v>0</v>
      </c>
      <c r="F753" s="141">
        <v>36.340000000000003</v>
      </c>
      <c r="G753" s="141">
        <v>37.1</v>
      </c>
    </row>
    <row r="754" spans="1:7" x14ac:dyDescent="0.25">
      <c r="A754" s="156">
        <v>12.532999999999999</v>
      </c>
      <c r="B754" s="141">
        <v>2.71</v>
      </c>
      <c r="C754" s="141">
        <v>127.6518023266803</v>
      </c>
      <c r="D754" s="141">
        <v>0</v>
      </c>
      <c r="F754" s="141">
        <v>36.590000000000003</v>
      </c>
      <c r="G754" s="141">
        <v>37.104999999999997</v>
      </c>
    </row>
    <row r="755" spans="1:7" x14ac:dyDescent="0.25">
      <c r="A755" s="156">
        <v>12.55</v>
      </c>
      <c r="B755" s="141">
        <v>2.7349999999999999</v>
      </c>
      <c r="C755" s="141">
        <v>128.75896153684374</v>
      </c>
      <c r="D755" s="141">
        <v>0</v>
      </c>
      <c r="F755" s="141">
        <v>36.994999999999997</v>
      </c>
      <c r="G755" s="141">
        <v>37.104999999999997</v>
      </c>
    </row>
    <row r="756" spans="1:7" x14ac:dyDescent="0.25">
      <c r="A756" s="156">
        <v>12.567</v>
      </c>
      <c r="B756" s="141">
        <v>2.76</v>
      </c>
      <c r="C756" s="141">
        <v>129.69612668548405</v>
      </c>
      <c r="D756" s="141">
        <v>0</v>
      </c>
      <c r="F756" s="141">
        <v>37.265000000000001</v>
      </c>
      <c r="G756" s="141">
        <v>37.104999999999997</v>
      </c>
    </row>
    <row r="757" spans="1:7" x14ac:dyDescent="0.25">
      <c r="A757" s="156">
        <v>12.583</v>
      </c>
      <c r="B757" s="141">
        <v>2.78</v>
      </c>
      <c r="C757" s="141">
        <v>130.90693361993669</v>
      </c>
      <c r="D757" s="141">
        <v>0</v>
      </c>
      <c r="F757" s="141">
        <v>37.494999999999997</v>
      </c>
      <c r="G757" s="141">
        <v>37.104999999999997</v>
      </c>
    </row>
    <row r="758" spans="1:7" x14ac:dyDescent="0.25">
      <c r="A758" s="156">
        <v>12.6</v>
      </c>
      <c r="B758" s="141">
        <v>2.8050000000000002</v>
      </c>
      <c r="C758" s="141">
        <v>132.67581628418336</v>
      </c>
      <c r="D758" s="141">
        <v>0</v>
      </c>
      <c r="F758" s="141">
        <v>37.645000000000003</v>
      </c>
      <c r="G758" s="141">
        <v>37.104999999999997</v>
      </c>
    </row>
    <row r="759" spans="1:7" x14ac:dyDescent="0.25">
      <c r="A759" s="156">
        <v>12.617000000000001</v>
      </c>
      <c r="B759" s="141">
        <v>2.8250000000000002</v>
      </c>
      <c r="C759" s="141">
        <v>133.48400183831228</v>
      </c>
      <c r="D759" s="141">
        <v>0</v>
      </c>
      <c r="F759" s="141">
        <v>37.835000000000001</v>
      </c>
      <c r="G759" s="141">
        <v>37.11</v>
      </c>
    </row>
    <row r="760" spans="1:7" x14ac:dyDescent="0.25">
      <c r="A760" s="156">
        <v>12.632999999999999</v>
      </c>
      <c r="B760" s="141">
        <v>2.8450000000000002</v>
      </c>
      <c r="C760" s="141">
        <v>134.16111749571706</v>
      </c>
      <c r="D760" s="141">
        <v>0</v>
      </c>
      <c r="F760" s="141">
        <v>38.204999999999998</v>
      </c>
      <c r="G760" s="141">
        <v>37.115000000000002</v>
      </c>
    </row>
    <row r="761" spans="1:7" x14ac:dyDescent="0.25">
      <c r="A761" s="156">
        <v>12.65</v>
      </c>
      <c r="B761" s="141">
        <v>2.87</v>
      </c>
      <c r="C761" s="141">
        <v>135.05834317774861</v>
      </c>
      <c r="D761" s="141">
        <v>0</v>
      </c>
      <c r="F761" s="141">
        <v>38.585000000000001</v>
      </c>
      <c r="G761" s="141">
        <v>37.116666666666703</v>
      </c>
    </row>
    <row r="762" spans="1:7" x14ac:dyDescent="0.25">
      <c r="A762" s="156">
        <v>12.667</v>
      </c>
      <c r="B762" s="141">
        <v>2.9</v>
      </c>
      <c r="C762" s="141">
        <v>136.35659415684802</v>
      </c>
      <c r="D762" s="141">
        <v>0</v>
      </c>
      <c r="F762" s="141">
        <v>38.89</v>
      </c>
      <c r="G762" s="141">
        <v>37.113999999999997</v>
      </c>
    </row>
    <row r="763" spans="1:7" x14ac:dyDescent="0.25">
      <c r="A763" s="156">
        <v>12.683</v>
      </c>
      <c r="B763" s="141">
        <v>2.9249999999999998</v>
      </c>
      <c r="C763" s="141">
        <v>137.34501343819031</v>
      </c>
      <c r="D763" s="141">
        <v>0</v>
      </c>
      <c r="F763" s="141">
        <v>39.119999999999997</v>
      </c>
      <c r="G763" s="141">
        <v>37.113999999999997</v>
      </c>
    </row>
    <row r="764" spans="1:7" x14ac:dyDescent="0.25">
      <c r="A764" s="156">
        <v>12.7</v>
      </c>
      <c r="B764" s="141">
        <v>2.95</v>
      </c>
      <c r="C764" s="141">
        <v>139.09040334664067</v>
      </c>
      <c r="D764" s="141">
        <v>0</v>
      </c>
      <c r="F764" s="141">
        <v>39.29</v>
      </c>
      <c r="G764" s="141">
        <v>37.11</v>
      </c>
    </row>
    <row r="765" spans="1:7" x14ac:dyDescent="0.25">
      <c r="A765" s="156">
        <v>12.717000000000001</v>
      </c>
      <c r="B765" s="141">
        <v>2.9750000000000001</v>
      </c>
      <c r="C765" s="141">
        <v>139.99978469821107</v>
      </c>
      <c r="D765" s="141">
        <v>0</v>
      </c>
      <c r="F765" s="141">
        <v>39.5</v>
      </c>
      <c r="G765" s="141">
        <v>37.104999999999997</v>
      </c>
    </row>
    <row r="766" spans="1:7" x14ac:dyDescent="0.25">
      <c r="A766" s="156">
        <v>12.733000000000001</v>
      </c>
      <c r="B766" s="141">
        <v>2.9950000000000001</v>
      </c>
      <c r="C766" s="141">
        <v>141.19842408457973</v>
      </c>
      <c r="D766" s="141">
        <v>0</v>
      </c>
      <c r="F766" s="141">
        <v>39.865000000000002</v>
      </c>
      <c r="G766" s="141">
        <v>37.115000000000002</v>
      </c>
    </row>
    <row r="767" spans="1:7" x14ac:dyDescent="0.25">
      <c r="A767" s="156">
        <v>12.75</v>
      </c>
      <c r="B767" s="141">
        <v>3.02</v>
      </c>
      <c r="C767" s="141">
        <v>141.12753506277539</v>
      </c>
      <c r="D767" s="141">
        <v>0</v>
      </c>
      <c r="F767" s="141">
        <v>40.43</v>
      </c>
      <c r="G767" s="141">
        <v>37.115000000000002</v>
      </c>
    </row>
    <row r="768" spans="1:7" x14ac:dyDescent="0.25">
      <c r="A768" s="156">
        <v>12.766999999999999</v>
      </c>
      <c r="B768" s="141">
        <v>3.05</v>
      </c>
      <c r="C768" s="141">
        <v>142.98584164394802</v>
      </c>
      <c r="D768" s="141">
        <v>0</v>
      </c>
      <c r="F768" s="141">
        <v>40.630000000000003</v>
      </c>
      <c r="G768" s="141">
        <v>37.115000000000002</v>
      </c>
    </row>
    <row r="769" spans="1:7" x14ac:dyDescent="0.25">
      <c r="A769" s="156">
        <v>12.782999999999999</v>
      </c>
      <c r="B769" s="141">
        <v>3.0750000000000002</v>
      </c>
      <c r="C769" s="141">
        <v>144.19384397680298</v>
      </c>
      <c r="D769" s="141">
        <v>0</v>
      </c>
      <c r="F769" s="141">
        <v>40.93</v>
      </c>
      <c r="G769" s="141">
        <v>37.115000000000002</v>
      </c>
    </row>
    <row r="770" spans="1:7" x14ac:dyDescent="0.25">
      <c r="A770" s="156">
        <v>12.8</v>
      </c>
      <c r="B770" s="141">
        <v>3.0950000000000002</v>
      </c>
      <c r="C770" s="141">
        <v>144.41052292927608</v>
      </c>
      <c r="D770" s="141">
        <v>0</v>
      </c>
      <c r="F770" s="141">
        <v>41.38</v>
      </c>
      <c r="G770" s="141">
        <v>37.115000000000002</v>
      </c>
    </row>
    <row r="771" spans="1:7" x14ac:dyDescent="0.25">
      <c r="A771" s="156">
        <v>12.817</v>
      </c>
      <c r="B771" s="141">
        <v>3.12</v>
      </c>
      <c r="C771" s="141">
        <v>145.70765137747307</v>
      </c>
      <c r="D771" s="141">
        <v>0</v>
      </c>
      <c r="F771" s="141">
        <v>41.66</v>
      </c>
      <c r="G771" s="141">
        <v>37.116</v>
      </c>
    </row>
    <row r="772" spans="1:7" x14ac:dyDescent="0.25">
      <c r="A772" s="156">
        <v>12.833</v>
      </c>
      <c r="B772" s="141">
        <v>3.15</v>
      </c>
      <c r="C772" s="141">
        <v>146.89839988828498</v>
      </c>
      <c r="D772" s="141">
        <v>0</v>
      </c>
      <c r="F772" s="141">
        <v>41.945</v>
      </c>
      <c r="G772" s="141">
        <v>37.115000000000002</v>
      </c>
    </row>
    <row r="773" spans="1:7" x14ac:dyDescent="0.25">
      <c r="A773" s="156">
        <v>12.85</v>
      </c>
      <c r="B773" s="141">
        <v>3.18</v>
      </c>
      <c r="C773" s="141">
        <v>148.16531571988935</v>
      </c>
      <c r="D773" s="141">
        <v>0</v>
      </c>
      <c r="F773" s="141">
        <v>42.284999999999997</v>
      </c>
      <c r="G773" s="141">
        <v>37.113333333333301</v>
      </c>
    </row>
    <row r="774" spans="1:7" x14ac:dyDescent="0.25">
      <c r="A774" s="156">
        <v>12.867000000000001</v>
      </c>
      <c r="B774" s="141">
        <v>3.2050000000000001</v>
      </c>
      <c r="C774" s="141">
        <v>149.63971958468204</v>
      </c>
      <c r="D774" s="141">
        <v>0</v>
      </c>
      <c r="F774" s="141">
        <v>42.6</v>
      </c>
      <c r="G774" s="141">
        <v>37.115000000000002</v>
      </c>
    </row>
    <row r="775" spans="1:7" x14ac:dyDescent="0.25">
      <c r="A775" s="156">
        <v>12.882999999999999</v>
      </c>
      <c r="B775" s="141">
        <v>3.2349999999999999</v>
      </c>
      <c r="C775" s="141">
        <v>151.40258992129682</v>
      </c>
      <c r="D775" s="141">
        <v>0</v>
      </c>
      <c r="F775" s="141">
        <v>42.784999999999997</v>
      </c>
      <c r="G775" s="141">
        <v>37.116</v>
      </c>
    </row>
    <row r="776" spans="1:7" x14ac:dyDescent="0.25">
      <c r="A776" s="156">
        <v>12.9</v>
      </c>
      <c r="B776" s="141">
        <v>3.2650000000000001</v>
      </c>
      <c r="C776" s="141">
        <v>152.89301107430546</v>
      </c>
      <c r="D776" s="141">
        <v>0</v>
      </c>
      <c r="F776" s="141">
        <v>43.134999999999998</v>
      </c>
      <c r="G776" s="141">
        <v>37.115000000000002</v>
      </c>
    </row>
    <row r="777" spans="1:7" x14ac:dyDescent="0.25">
      <c r="A777" s="156">
        <v>12.917</v>
      </c>
      <c r="B777" s="141">
        <v>3.29</v>
      </c>
      <c r="C777" s="141">
        <v>153.44037692629402</v>
      </c>
      <c r="D777" s="141">
        <v>0</v>
      </c>
      <c r="F777" s="141">
        <v>43.524999999999999</v>
      </c>
      <c r="G777" s="141">
        <v>37.118333333333297</v>
      </c>
    </row>
    <row r="778" spans="1:7" x14ac:dyDescent="0.25">
      <c r="A778" s="156">
        <v>12.933</v>
      </c>
      <c r="B778" s="141">
        <v>3.32</v>
      </c>
      <c r="C778" s="141">
        <v>154.12197397637314</v>
      </c>
      <c r="D778" s="141">
        <v>0</v>
      </c>
      <c r="F778" s="141">
        <v>44.07</v>
      </c>
      <c r="G778" s="141">
        <v>37.122</v>
      </c>
    </row>
    <row r="779" spans="1:7" x14ac:dyDescent="0.25">
      <c r="A779" s="156">
        <v>12.95</v>
      </c>
      <c r="B779" s="141">
        <v>3.34</v>
      </c>
      <c r="C779" s="141">
        <v>155.20109848295607</v>
      </c>
      <c r="D779" s="141">
        <v>0</v>
      </c>
      <c r="F779" s="141">
        <v>44.31</v>
      </c>
      <c r="G779" s="141">
        <v>37.119999999999997</v>
      </c>
    </row>
    <row r="780" spans="1:7" x14ac:dyDescent="0.25">
      <c r="A780" s="156">
        <v>12.967000000000001</v>
      </c>
      <c r="B780" s="141">
        <v>3.37</v>
      </c>
      <c r="C780" s="141">
        <v>156.9970646940763</v>
      </c>
      <c r="D780" s="141">
        <v>0</v>
      </c>
      <c r="F780" s="141">
        <v>44.54</v>
      </c>
      <c r="G780" s="141">
        <v>37.125</v>
      </c>
    </row>
    <row r="781" spans="1:7" x14ac:dyDescent="0.25">
      <c r="A781" s="156">
        <v>12.983000000000001</v>
      </c>
      <c r="B781" s="141">
        <v>3.395</v>
      </c>
      <c r="C781" s="141">
        <v>157.70781312065461</v>
      </c>
      <c r="D781" s="141">
        <v>0</v>
      </c>
      <c r="F781" s="141">
        <v>45.055</v>
      </c>
      <c r="G781" s="141">
        <v>37.130000000000003</v>
      </c>
    </row>
    <row r="782" spans="1:7" x14ac:dyDescent="0.25">
      <c r="A782" s="156">
        <v>13</v>
      </c>
      <c r="B782" s="141">
        <v>3.43</v>
      </c>
      <c r="C782" s="141">
        <v>159.20008314481672</v>
      </c>
      <c r="D782" s="141">
        <v>0</v>
      </c>
      <c r="F782" s="141">
        <v>45.335000000000001</v>
      </c>
      <c r="G782" s="141">
        <v>37.119999999999997</v>
      </c>
    </row>
    <row r="783" spans="1:7" x14ac:dyDescent="0.25">
      <c r="A783" s="156">
        <v>13.016999999999999</v>
      </c>
      <c r="B783" s="141">
        <v>3.4649999999999999</v>
      </c>
      <c r="C783" s="141">
        <v>161.03294646350466</v>
      </c>
      <c r="D783" s="141">
        <v>0</v>
      </c>
      <c r="F783" s="141">
        <v>45.655000000000001</v>
      </c>
      <c r="G783" s="141">
        <v>37.130000000000003</v>
      </c>
    </row>
    <row r="784" spans="1:7" x14ac:dyDescent="0.25">
      <c r="A784" s="156">
        <v>13.032999999999999</v>
      </c>
      <c r="B784" s="141">
        <v>3.4950000000000001</v>
      </c>
      <c r="C784" s="141">
        <v>162.4853481903605</v>
      </c>
      <c r="D784" s="141">
        <v>0</v>
      </c>
      <c r="F784" s="141">
        <v>45.994999999999997</v>
      </c>
      <c r="G784" s="141">
        <v>37.124000000000002</v>
      </c>
    </row>
    <row r="785" spans="1:7" x14ac:dyDescent="0.25">
      <c r="A785" s="156">
        <v>13.05</v>
      </c>
      <c r="B785" s="141">
        <v>3.53</v>
      </c>
      <c r="C785" s="141">
        <v>164.20970780579543</v>
      </c>
      <c r="D785" s="141">
        <v>0</v>
      </c>
      <c r="F785" s="141">
        <v>46.41</v>
      </c>
      <c r="G785" s="141">
        <v>37.133333333333297</v>
      </c>
    </row>
    <row r="786" spans="1:7" x14ac:dyDescent="0.25">
      <c r="A786" s="156">
        <v>13.067</v>
      </c>
      <c r="B786" s="141">
        <v>3.5579999999999998</v>
      </c>
      <c r="C786" s="141">
        <v>164.66739565596873</v>
      </c>
      <c r="D786" s="141">
        <v>0</v>
      </c>
      <c r="F786" s="141">
        <v>46.79</v>
      </c>
      <c r="G786" s="141">
        <v>37.123333333333299</v>
      </c>
    </row>
    <row r="787" spans="1:7" x14ac:dyDescent="0.25">
      <c r="A787" s="156">
        <v>13.083</v>
      </c>
      <c r="B787" s="141">
        <v>3.59</v>
      </c>
      <c r="C787" s="141">
        <v>166.40648145728647</v>
      </c>
      <c r="D787" s="141">
        <v>0</v>
      </c>
      <c r="F787" s="141">
        <v>47.155000000000001</v>
      </c>
      <c r="G787" s="141">
        <v>37.119999999999997</v>
      </c>
    </row>
    <row r="788" spans="1:7" x14ac:dyDescent="0.25">
      <c r="A788" s="156">
        <v>13.1</v>
      </c>
      <c r="B788" s="141">
        <v>3.62</v>
      </c>
      <c r="C788" s="141">
        <v>166.70483532792483</v>
      </c>
      <c r="D788" s="141">
        <v>0</v>
      </c>
      <c r="F788" s="141">
        <v>47.715000000000003</v>
      </c>
      <c r="G788" s="141">
        <v>37.119999999999997</v>
      </c>
    </row>
    <row r="789" spans="1:7" x14ac:dyDescent="0.25">
      <c r="A789" s="156">
        <v>13.117000000000001</v>
      </c>
      <c r="B789" s="141">
        <v>3.65</v>
      </c>
      <c r="C789" s="141">
        <v>168.17077171543741</v>
      </c>
      <c r="D789" s="141">
        <v>0</v>
      </c>
      <c r="F789" s="141">
        <v>48.06</v>
      </c>
      <c r="G789" s="141">
        <v>37.125</v>
      </c>
    </row>
    <row r="790" spans="1:7" x14ac:dyDescent="0.25">
      <c r="A790" s="156">
        <v>13.132999999999999</v>
      </c>
      <c r="B790" s="141">
        <v>3.68</v>
      </c>
      <c r="C790" s="141">
        <v>169.80542376018451</v>
      </c>
      <c r="D790" s="141">
        <v>0</v>
      </c>
      <c r="F790" s="141">
        <v>48.375</v>
      </c>
      <c r="G790" s="141">
        <v>37.123333333333299</v>
      </c>
    </row>
    <row r="791" spans="1:7" x14ac:dyDescent="0.25">
      <c r="A791" s="156">
        <v>13.15</v>
      </c>
      <c r="B791" s="141">
        <v>3.71</v>
      </c>
      <c r="C791" s="141">
        <v>171.35951096835925</v>
      </c>
      <c r="D791" s="141">
        <v>0</v>
      </c>
      <c r="F791" s="141">
        <v>48.875</v>
      </c>
      <c r="G791" s="141">
        <v>37.134</v>
      </c>
    </row>
    <row r="792" spans="1:7" x14ac:dyDescent="0.25">
      <c r="A792" s="156">
        <v>13.167</v>
      </c>
      <c r="B792" s="141">
        <v>3.7450000000000001</v>
      </c>
      <c r="C792" s="141">
        <v>171.93060772918014</v>
      </c>
      <c r="D792" s="141">
        <v>0</v>
      </c>
      <c r="F792" s="141">
        <v>49.354999999999997</v>
      </c>
      <c r="G792" s="141">
        <v>37.125</v>
      </c>
    </row>
    <row r="793" spans="1:7" x14ac:dyDescent="0.25">
      <c r="A793" s="156">
        <v>13.183</v>
      </c>
      <c r="B793" s="141">
        <v>3.7850000000000001</v>
      </c>
      <c r="C793" s="141">
        <v>173.92025772649504</v>
      </c>
      <c r="D793" s="141">
        <v>0</v>
      </c>
      <c r="F793" s="141">
        <v>49.805</v>
      </c>
      <c r="G793" s="141">
        <v>37.125</v>
      </c>
    </row>
    <row r="794" spans="1:7" x14ac:dyDescent="0.25">
      <c r="A794" s="156">
        <v>13.2</v>
      </c>
      <c r="B794" s="141">
        <v>3.8250000000000002</v>
      </c>
      <c r="C794" s="141">
        <v>175.02645356916827</v>
      </c>
      <c r="D794" s="141">
        <v>0</v>
      </c>
      <c r="F794" s="141">
        <v>50.314999999999998</v>
      </c>
      <c r="G794" s="141">
        <v>37.136666666666699</v>
      </c>
    </row>
    <row r="795" spans="1:7" x14ac:dyDescent="0.25">
      <c r="A795" s="156">
        <v>13.217000000000001</v>
      </c>
      <c r="B795" s="141">
        <v>3.8583333333333298</v>
      </c>
      <c r="C795" s="141">
        <v>176.40568963060741</v>
      </c>
      <c r="D795" s="141">
        <v>0</v>
      </c>
      <c r="F795" s="141">
        <v>50.83</v>
      </c>
      <c r="G795" s="141">
        <v>37.14</v>
      </c>
    </row>
    <row r="796" spans="1:7" x14ac:dyDescent="0.25">
      <c r="A796" s="156">
        <v>13.233000000000001</v>
      </c>
      <c r="B796" s="141">
        <v>3.9</v>
      </c>
      <c r="C796" s="141">
        <v>177.98395293503586</v>
      </c>
      <c r="D796" s="141">
        <v>0</v>
      </c>
      <c r="F796" s="141">
        <v>51.28</v>
      </c>
      <c r="G796" s="141">
        <v>37.145000000000003</v>
      </c>
    </row>
    <row r="797" spans="1:7" x14ac:dyDescent="0.25">
      <c r="A797" s="156">
        <v>13.25</v>
      </c>
      <c r="B797" s="141">
        <v>3.94</v>
      </c>
      <c r="C797" s="141">
        <v>179.86217926335163</v>
      </c>
      <c r="D797" s="141">
        <v>0</v>
      </c>
      <c r="F797" s="141">
        <v>51.76</v>
      </c>
      <c r="G797" s="141">
        <v>37.15</v>
      </c>
    </row>
    <row r="798" spans="1:7" x14ac:dyDescent="0.25">
      <c r="A798" s="156">
        <v>13.266999999999999</v>
      </c>
      <c r="B798" s="141">
        <v>3.9849999999999999</v>
      </c>
      <c r="C798" s="141">
        <v>180.69763497185514</v>
      </c>
      <c r="D798" s="141">
        <v>0</v>
      </c>
      <c r="F798" s="141">
        <v>52.395000000000003</v>
      </c>
      <c r="G798" s="141">
        <v>37.156666666666702</v>
      </c>
    </row>
    <row r="799" spans="1:7" x14ac:dyDescent="0.25">
      <c r="A799" s="156">
        <v>13.282999999999999</v>
      </c>
      <c r="B799" s="141">
        <v>4.04</v>
      </c>
      <c r="C799" s="141">
        <v>183.05562579046179</v>
      </c>
      <c r="D799" s="141">
        <v>0</v>
      </c>
      <c r="F799" s="141">
        <v>53.16</v>
      </c>
      <c r="G799" s="141">
        <v>37.164999999999999</v>
      </c>
    </row>
    <row r="800" spans="1:7" x14ac:dyDescent="0.25">
      <c r="A800" s="156">
        <v>13.3</v>
      </c>
      <c r="B800" s="141">
        <v>4.0949999999999998</v>
      </c>
      <c r="C800" s="141">
        <v>183.76413694322613</v>
      </c>
      <c r="D800" s="141">
        <v>0</v>
      </c>
      <c r="F800" s="141">
        <v>54.164999999999999</v>
      </c>
      <c r="G800" s="141">
        <v>37.18</v>
      </c>
    </row>
    <row r="801" spans="1:7" x14ac:dyDescent="0.25">
      <c r="A801" s="156">
        <v>13.317</v>
      </c>
      <c r="B801" s="141">
        <v>4.1571428571428601</v>
      </c>
      <c r="C801" s="141">
        <v>204.91572054994424</v>
      </c>
      <c r="D801" s="141">
        <v>0</v>
      </c>
      <c r="F801" s="141">
        <v>47.11</v>
      </c>
      <c r="G801" s="141">
        <v>37.051052631578898</v>
      </c>
    </row>
    <row r="802" spans="1:7" x14ac:dyDescent="0.25">
      <c r="A802" s="156">
        <v>13.333</v>
      </c>
      <c r="B802" s="141">
        <v>4.125</v>
      </c>
      <c r="C802" s="141">
        <v>310.29237485833403</v>
      </c>
      <c r="D802" s="141">
        <v>0</v>
      </c>
      <c r="F802" s="141">
        <v>21.295000000000002</v>
      </c>
      <c r="G802" s="141">
        <v>36.668695652173902</v>
      </c>
    </row>
    <row r="803" spans="1:7" x14ac:dyDescent="0.25">
      <c r="A803" s="156">
        <v>13.35</v>
      </c>
      <c r="B803" s="141">
        <v>3.77</v>
      </c>
      <c r="C803" s="141">
        <v>259.17703657362659</v>
      </c>
      <c r="D803" s="141">
        <v>0</v>
      </c>
      <c r="F803" s="141">
        <v>21</v>
      </c>
      <c r="G803" s="141">
        <v>36.325217391304299</v>
      </c>
    </row>
    <row r="804" spans="1:7" x14ac:dyDescent="0.25">
      <c r="A804" s="156">
        <v>13.367000000000001</v>
      </c>
      <c r="B804" s="141">
        <v>3.12769230769231</v>
      </c>
      <c r="C804" s="141">
        <v>175.37558123526395</v>
      </c>
      <c r="D804" s="141">
        <v>0</v>
      </c>
      <c r="F804" s="141">
        <v>21</v>
      </c>
      <c r="G804" s="141">
        <v>36.113333333333301</v>
      </c>
    </row>
    <row r="805" spans="1:7" x14ac:dyDescent="0.25">
      <c r="A805" s="156">
        <v>13.382999999999999</v>
      </c>
      <c r="B805" s="141">
        <v>2.4750000000000001</v>
      </c>
      <c r="C805" s="141">
        <v>125.49340483691468</v>
      </c>
      <c r="D805" s="141">
        <v>0</v>
      </c>
      <c r="F805" s="141">
        <v>21</v>
      </c>
      <c r="G805" s="141">
        <v>36.005714285714298</v>
      </c>
    </row>
    <row r="806" spans="1:7" x14ac:dyDescent="0.25">
      <c r="A806" s="156">
        <v>13.4</v>
      </c>
      <c r="B806" s="141">
        <v>1.91333333333333</v>
      </c>
      <c r="C806" s="141">
        <v>130.74684503839677</v>
      </c>
      <c r="D806" s="141">
        <v>0</v>
      </c>
      <c r="F806" s="141">
        <v>21</v>
      </c>
      <c r="G806" s="141">
        <v>35.984999999999999</v>
      </c>
    </row>
    <row r="807" spans="1:7" x14ac:dyDescent="0.25">
      <c r="A807" s="156">
        <v>13.417</v>
      </c>
      <c r="B807" s="141">
        <v>1.47</v>
      </c>
      <c r="C807" s="141">
        <v>105.41873014607467</v>
      </c>
      <c r="D807" s="141">
        <v>0</v>
      </c>
      <c r="F807" s="141">
        <v>21</v>
      </c>
      <c r="G807" s="141">
        <v>36.005000000000003</v>
      </c>
    </row>
    <row r="808" spans="1:7" x14ac:dyDescent="0.25">
      <c r="A808" s="156">
        <v>13.433</v>
      </c>
      <c r="B808" s="141">
        <v>1.0516666666666701</v>
      </c>
      <c r="C808" s="141">
        <v>74.193799214038208</v>
      </c>
      <c r="D808" s="141">
        <v>0</v>
      </c>
      <c r="F808" s="141">
        <v>21</v>
      </c>
      <c r="G808" s="141">
        <v>36.015000000000001</v>
      </c>
    </row>
    <row r="809" spans="1:7" x14ac:dyDescent="0.25">
      <c r="A809" s="156">
        <v>13.45</v>
      </c>
      <c r="B809" s="141">
        <v>0.8</v>
      </c>
      <c r="C809" s="141">
        <v>55.545339765948668</v>
      </c>
      <c r="D809" s="141">
        <v>0.26135897435960942</v>
      </c>
      <c r="F809" s="141">
        <v>21</v>
      </c>
      <c r="G809" s="141">
        <v>35.984999999999999</v>
      </c>
    </row>
    <row r="810" spans="1:7" x14ac:dyDescent="0.25">
      <c r="A810" s="156">
        <v>13.467000000000001</v>
      </c>
      <c r="B810" s="141">
        <v>0.64700000000000002</v>
      </c>
      <c r="C810" s="141">
        <v>44.289711903898031</v>
      </c>
      <c r="D810" s="141">
        <v>0.37429230768975685</v>
      </c>
      <c r="F810" s="141">
        <v>21</v>
      </c>
      <c r="G810" s="141">
        <v>35.96</v>
      </c>
    </row>
    <row r="811" spans="1:7" x14ac:dyDescent="0.25">
      <c r="A811" s="156">
        <v>13.483000000000001</v>
      </c>
      <c r="B811" s="141">
        <v>0.56999999999999995</v>
      </c>
      <c r="C811" s="141">
        <v>38.623855067434398</v>
      </c>
      <c r="D811" s="141">
        <v>0.43206730768997659</v>
      </c>
      <c r="F811" s="141">
        <v>21</v>
      </c>
      <c r="G811" s="141">
        <v>35.938000000000002</v>
      </c>
    </row>
    <row r="812" spans="1:7" x14ac:dyDescent="0.25">
      <c r="A812" s="156">
        <v>13.5</v>
      </c>
      <c r="B812" s="141">
        <v>0.53500000000000003</v>
      </c>
      <c r="C812" s="141">
        <v>36.004923266907745</v>
      </c>
      <c r="D812" s="141">
        <v>0.7122637362599562</v>
      </c>
      <c r="F812" s="141">
        <v>21</v>
      </c>
      <c r="G812" s="141">
        <v>35.9</v>
      </c>
    </row>
    <row r="813" spans="1:7" x14ac:dyDescent="0.25">
      <c r="A813" s="156">
        <v>13.516999999999999</v>
      </c>
      <c r="B813" s="141">
        <v>0.53</v>
      </c>
      <c r="C813" s="141">
        <v>35.569144972965589</v>
      </c>
      <c r="D813" s="141">
        <v>0.87581730768943089</v>
      </c>
      <c r="F813" s="141">
        <v>21</v>
      </c>
      <c r="G813" s="141">
        <v>35.85</v>
      </c>
    </row>
    <row r="814" spans="1:7" x14ac:dyDescent="0.25">
      <c r="A814" s="156">
        <v>13.532999999999999</v>
      </c>
      <c r="B814" s="141">
        <v>0.55500000000000005</v>
      </c>
      <c r="C814" s="141">
        <v>37.391987430843358</v>
      </c>
      <c r="D814" s="141">
        <v>1.0268741258696537</v>
      </c>
      <c r="F814" s="141">
        <v>21</v>
      </c>
      <c r="G814" s="141">
        <v>35.799999999999997</v>
      </c>
    </row>
    <row r="815" spans="1:7" x14ac:dyDescent="0.25">
      <c r="A815" s="156">
        <v>13.55</v>
      </c>
      <c r="B815" s="141">
        <v>0.58499999999999996</v>
      </c>
      <c r="C815" s="141">
        <v>39.538936262461938</v>
      </c>
      <c r="D815" s="141">
        <v>1.1995673076899038</v>
      </c>
      <c r="F815" s="141">
        <v>21</v>
      </c>
      <c r="G815" s="141">
        <v>35.74</v>
      </c>
    </row>
    <row r="816" spans="1:7" x14ac:dyDescent="0.25">
      <c r="A816" s="156">
        <v>13.567</v>
      </c>
      <c r="B816" s="141">
        <v>0.62</v>
      </c>
      <c r="C816" s="141">
        <v>42.0957470749739</v>
      </c>
      <c r="D816" s="141">
        <v>1.4176923076902312</v>
      </c>
      <c r="F816" s="141">
        <v>21</v>
      </c>
      <c r="G816" s="141">
        <v>35.69</v>
      </c>
    </row>
    <row r="817" spans="1:7" x14ac:dyDescent="0.25">
      <c r="A817" s="156">
        <v>13.583</v>
      </c>
      <c r="B817" s="141">
        <v>0.64500000000000002</v>
      </c>
      <c r="C817" s="141">
        <v>43.869002509799266</v>
      </c>
      <c r="D817" s="141">
        <v>1.6324065933995371</v>
      </c>
      <c r="F817" s="141">
        <v>21</v>
      </c>
      <c r="G817" s="141">
        <v>35.625</v>
      </c>
    </row>
    <row r="818" spans="1:7" x14ac:dyDescent="0.25">
      <c r="A818" s="156">
        <v>13.6</v>
      </c>
      <c r="B818" s="141">
        <v>0.66</v>
      </c>
      <c r="C818" s="141">
        <v>44.938148697990421</v>
      </c>
      <c r="D818" s="141">
        <v>1.7594923076894702</v>
      </c>
      <c r="F818" s="141">
        <v>21</v>
      </c>
      <c r="G818" s="141">
        <v>35.57</v>
      </c>
    </row>
    <row r="819" spans="1:7" x14ac:dyDescent="0.25">
      <c r="A819" s="156">
        <v>13.617000000000001</v>
      </c>
      <c r="B819" s="141">
        <v>0.67</v>
      </c>
      <c r="C819" s="141">
        <v>45.667854422838012</v>
      </c>
      <c r="D819" s="141">
        <v>1.9296923076899475</v>
      </c>
      <c r="F819" s="141">
        <v>21</v>
      </c>
      <c r="G819" s="141">
        <v>35.520000000000003</v>
      </c>
    </row>
    <row r="820" spans="1:7" x14ac:dyDescent="0.25">
      <c r="A820" s="156">
        <v>13.632999999999999</v>
      </c>
      <c r="B820" s="141">
        <v>0.68</v>
      </c>
      <c r="C820" s="141">
        <v>46.370175783447991</v>
      </c>
      <c r="D820" s="141">
        <v>2.1685494505500174</v>
      </c>
      <c r="F820" s="141">
        <v>21</v>
      </c>
      <c r="G820" s="141">
        <v>35.47</v>
      </c>
    </row>
    <row r="821" spans="1:7" x14ac:dyDescent="0.25">
      <c r="A821" s="156">
        <v>13.65</v>
      </c>
      <c r="B821" s="141">
        <v>0.68</v>
      </c>
      <c r="C821" s="141">
        <v>46.419448749228515</v>
      </c>
      <c r="D821" s="141">
        <v>2.3314923076895866</v>
      </c>
      <c r="F821" s="141">
        <v>21</v>
      </c>
      <c r="G821" s="141">
        <v>35.421428571428599</v>
      </c>
    </row>
    <row r="822" spans="1:7" x14ac:dyDescent="0.25">
      <c r="A822" s="156">
        <v>13.667</v>
      </c>
      <c r="B822" s="141">
        <v>0.68</v>
      </c>
      <c r="C822" s="141">
        <v>46.394029876638051</v>
      </c>
      <c r="D822" s="141">
        <v>2.510049450549559</v>
      </c>
      <c r="F822" s="141">
        <v>21</v>
      </c>
      <c r="G822" s="141">
        <v>35.375</v>
      </c>
    </row>
    <row r="823" spans="1:7" x14ac:dyDescent="0.25">
      <c r="A823" s="156">
        <v>13.683</v>
      </c>
      <c r="B823" s="141">
        <v>0.68</v>
      </c>
      <c r="C823" s="141">
        <v>46.401901524728949</v>
      </c>
      <c r="D823" s="141">
        <v>2.6691923076896273</v>
      </c>
      <c r="F823" s="141">
        <v>21</v>
      </c>
      <c r="G823" s="141">
        <v>35.335000000000001</v>
      </c>
    </row>
    <row r="824" spans="1:7" x14ac:dyDescent="0.25">
      <c r="A824" s="156">
        <v>13.7</v>
      </c>
      <c r="B824" s="141">
        <v>0.68</v>
      </c>
      <c r="C824" s="141">
        <v>46.341427585152495</v>
      </c>
      <c r="D824" s="141">
        <v>2.8602923076896332</v>
      </c>
      <c r="F824" s="141">
        <v>21</v>
      </c>
      <c r="G824" s="141">
        <v>35.295000000000002</v>
      </c>
    </row>
    <row r="825" spans="1:7" x14ac:dyDescent="0.25">
      <c r="A825" s="156">
        <v>13.717000000000001</v>
      </c>
      <c r="B825" s="141">
        <v>0.68</v>
      </c>
      <c r="C825" s="141">
        <v>46.363768831200446</v>
      </c>
      <c r="D825" s="141">
        <v>3.0213589743598277</v>
      </c>
      <c r="F825" s="141">
        <v>21</v>
      </c>
      <c r="G825" s="141">
        <v>35.265999999999998</v>
      </c>
    </row>
    <row r="826" spans="1:7" x14ac:dyDescent="0.25">
      <c r="A826" s="156">
        <v>13.733000000000001</v>
      </c>
      <c r="B826" s="141">
        <v>0.68</v>
      </c>
      <c r="C826" s="141">
        <v>46.338272793519863</v>
      </c>
      <c r="D826" s="141">
        <v>3.141817307689962</v>
      </c>
      <c r="F826" s="141">
        <v>21</v>
      </c>
      <c r="G826" s="141">
        <v>35.229999999999997</v>
      </c>
    </row>
    <row r="827" spans="1:7" x14ac:dyDescent="0.25">
      <c r="A827" s="156">
        <v>13.75</v>
      </c>
      <c r="B827" s="141">
        <v>0.67500000000000004</v>
      </c>
      <c r="C827" s="141">
        <v>45.984379905998786</v>
      </c>
      <c r="D827" s="141">
        <v>3.341025641019769</v>
      </c>
      <c r="F827" s="141">
        <v>21</v>
      </c>
      <c r="G827" s="141">
        <v>35.204999999999998</v>
      </c>
    </row>
    <row r="828" spans="1:7" x14ac:dyDescent="0.25">
      <c r="A828" s="156">
        <v>13.766999999999999</v>
      </c>
      <c r="B828" s="141">
        <v>0.67500000000000004</v>
      </c>
      <c r="C828" s="141">
        <v>45.973440413105997</v>
      </c>
      <c r="D828" s="141">
        <v>3.4786923076899257</v>
      </c>
      <c r="F828" s="141">
        <v>21</v>
      </c>
      <c r="G828" s="141">
        <v>35.185000000000002</v>
      </c>
    </row>
    <row r="829" spans="1:7" x14ac:dyDescent="0.25">
      <c r="A829" s="156">
        <v>13.782999999999999</v>
      </c>
      <c r="B829" s="141">
        <v>0.66</v>
      </c>
      <c r="C829" s="141">
        <v>44.873124212707104</v>
      </c>
      <c r="D829" s="141">
        <v>3.6639780219702516</v>
      </c>
      <c r="F829" s="141">
        <v>21</v>
      </c>
      <c r="G829" s="141">
        <v>35.164999999999999</v>
      </c>
    </row>
    <row r="830" spans="1:7" x14ac:dyDescent="0.25">
      <c r="A830" s="156">
        <v>13.8</v>
      </c>
      <c r="B830" s="141">
        <v>0.65500000000000003</v>
      </c>
      <c r="C830" s="141">
        <v>44.487783292542431</v>
      </c>
      <c r="D830" s="141">
        <v>3.8500673076896419</v>
      </c>
      <c r="F830" s="141">
        <v>21</v>
      </c>
      <c r="G830" s="141">
        <v>35.14</v>
      </c>
    </row>
    <row r="831" spans="1:7" x14ac:dyDescent="0.25">
      <c r="A831" s="156">
        <v>13.817</v>
      </c>
      <c r="B831" s="141">
        <v>0.65500000000000003</v>
      </c>
      <c r="C831" s="141">
        <v>44.472392836681337</v>
      </c>
      <c r="D831" s="141">
        <v>3.993803418799871</v>
      </c>
      <c r="F831" s="141">
        <v>21</v>
      </c>
      <c r="G831" s="141">
        <v>35.125</v>
      </c>
    </row>
    <row r="832" spans="1:7" x14ac:dyDescent="0.25">
      <c r="A832" s="156">
        <v>13.833</v>
      </c>
      <c r="B832" s="141">
        <v>0.65500000000000003</v>
      </c>
      <c r="C832" s="141">
        <v>44.436278165264234</v>
      </c>
      <c r="D832" s="141">
        <v>4.1436923076898893</v>
      </c>
      <c r="F832" s="141">
        <v>21</v>
      </c>
      <c r="G832" s="141">
        <v>35.119999999999997</v>
      </c>
    </row>
    <row r="833" spans="1:7" x14ac:dyDescent="0.25">
      <c r="A833" s="156">
        <v>13.85</v>
      </c>
      <c r="B833" s="141">
        <v>0.64500000000000002</v>
      </c>
      <c r="C833" s="141">
        <v>43.792916680530837</v>
      </c>
      <c r="D833" s="141">
        <v>4.2685256410195507</v>
      </c>
      <c r="F833" s="141">
        <v>21</v>
      </c>
      <c r="G833" s="141">
        <v>35.107999999999997</v>
      </c>
    </row>
    <row r="834" spans="1:7" x14ac:dyDescent="0.25">
      <c r="A834" s="156">
        <v>13.867000000000001</v>
      </c>
      <c r="B834" s="141">
        <v>0.64500000000000002</v>
      </c>
      <c r="C834" s="141">
        <v>43.7695591646483</v>
      </c>
      <c r="D834" s="141">
        <v>4.4456923076895691</v>
      </c>
      <c r="F834" s="141">
        <v>21</v>
      </c>
      <c r="G834" s="141">
        <v>35.090000000000003</v>
      </c>
    </row>
    <row r="835" spans="1:7" x14ac:dyDescent="0.25">
      <c r="A835" s="156">
        <v>13.882999999999999</v>
      </c>
      <c r="B835" s="141">
        <v>0.64</v>
      </c>
      <c r="C835" s="141">
        <v>43.371534049338365</v>
      </c>
      <c r="D835" s="141">
        <v>4.5856923076898966</v>
      </c>
      <c r="F835" s="141">
        <v>21</v>
      </c>
      <c r="G835" s="141">
        <v>35.0833333333333</v>
      </c>
    </row>
    <row r="836" spans="1:7" x14ac:dyDescent="0.25">
      <c r="A836" s="156">
        <v>13.9</v>
      </c>
      <c r="B836" s="141">
        <v>0.65</v>
      </c>
      <c r="C836" s="141">
        <v>44.062616885912313</v>
      </c>
      <c r="D836" s="141">
        <v>4.6752756410196525</v>
      </c>
      <c r="F836" s="141">
        <v>21</v>
      </c>
      <c r="G836" s="141">
        <v>35.073333333333302</v>
      </c>
    </row>
    <row r="837" spans="1:7" x14ac:dyDescent="0.25">
      <c r="A837" s="156">
        <v>13.917</v>
      </c>
      <c r="B837" s="141">
        <v>0.64500000000000002</v>
      </c>
      <c r="C837" s="141">
        <v>43.683376776209592</v>
      </c>
      <c r="D837" s="141">
        <v>4.8626923076899402</v>
      </c>
      <c r="F837" s="141">
        <v>21</v>
      </c>
      <c r="G837" s="141">
        <v>35.075000000000003</v>
      </c>
    </row>
    <row r="838" spans="1:7" x14ac:dyDescent="0.25">
      <c r="A838" s="156">
        <v>13.933</v>
      </c>
      <c r="B838" s="141">
        <v>0.64500000000000002</v>
      </c>
      <c r="C838" s="141">
        <v>43.759503018930559</v>
      </c>
      <c r="D838" s="141">
        <v>5.0288034187997255</v>
      </c>
      <c r="F838" s="141">
        <v>21</v>
      </c>
      <c r="G838" s="141">
        <v>35.064</v>
      </c>
    </row>
    <row r="839" spans="1:7" x14ac:dyDescent="0.25">
      <c r="A839" s="156">
        <v>13.95</v>
      </c>
      <c r="B839" s="141">
        <v>0.64500000000000002</v>
      </c>
      <c r="C839" s="141">
        <v>43.674932479951543</v>
      </c>
      <c r="D839" s="141">
        <v>5.2660494505498718</v>
      </c>
      <c r="F839" s="141">
        <v>21</v>
      </c>
      <c r="G839" s="141">
        <v>35.053333333333299</v>
      </c>
    </row>
    <row r="840" spans="1:7" x14ac:dyDescent="0.25">
      <c r="A840" s="156">
        <v>13.967000000000001</v>
      </c>
      <c r="B840" s="141">
        <v>0.64500000000000002</v>
      </c>
      <c r="C840" s="141">
        <v>43.73956038191627</v>
      </c>
      <c r="D840" s="141">
        <v>5.4852377622401036</v>
      </c>
      <c r="F840" s="141">
        <v>21</v>
      </c>
      <c r="G840" s="141">
        <v>35.04</v>
      </c>
    </row>
    <row r="841" spans="1:7" x14ac:dyDescent="0.25">
      <c r="A841" s="156">
        <v>13.983000000000001</v>
      </c>
      <c r="B841" s="141">
        <v>0.64500000000000002</v>
      </c>
      <c r="C841" s="141">
        <v>43.648765372728114</v>
      </c>
      <c r="D841" s="141">
        <v>5.6648589743599587</v>
      </c>
      <c r="F841" s="141">
        <v>21</v>
      </c>
      <c r="G841" s="141">
        <v>35.033333333333303</v>
      </c>
    </row>
    <row r="842" spans="1:7" x14ac:dyDescent="0.25">
      <c r="A842" s="156">
        <v>14</v>
      </c>
      <c r="B842" s="141">
        <v>0.65</v>
      </c>
      <c r="C842" s="141">
        <v>44.018127995082082</v>
      </c>
      <c r="D842" s="141">
        <v>5.7514065934001337</v>
      </c>
      <c r="F842" s="141">
        <v>21</v>
      </c>
      <c r="G842" s="141">
        <v>35.024999999999999</v>
      </c>
    </row>
    <row r="843" spans="1:7" x14ac:dyDescent="0.25">
      <c r="A843" s="156">
        <v>14.016999999999999</v>
      </c>
      <c r="B843" s="141">
        <v>0.65</v>
      </c>
      <c r="C843" s="141">
        <v>44.029784783719506</v>
      </c>
      <c r="D843" s="141">
        <v>5.9061923076897074</v>
      </c>
      <c r="F843" s="141">
        <v>21</v>
      </c>
      <c r="G843" s="141">
        <v>35.015000000000001</v>
      </c>
    </row>
    <row r="844" spans="1:7" x14ac:dyDescent="0.25">
      <c r="A844" s="156">
        <v>14.032999999999999</v>
      </c>
      <c r="B844" s="141">
        <v>0.65</v>
      </c>
      <c r="C844" s="141">
        <v>44.021333335329494</v>
      </c>
      <c r="D844" s="141">
        <v>6.1414423076894309</v>
      </c>
      <c r="F844" s="141">
        <v>21</v>
      </c>
      <c r="G844" s="141">
        <v>35.003999999999998</v>
      </c>
    </row>
    <row r="845" spans="1:7" x14ac:dyDescent="0.25">
      <c r="A845" s="156">
        <v>14.05</v>
      </c>
      <c r="B845" s="141">
        <v>0.64500000000000002</v>
      </c>
      <c r="C845" s="141">
        <v>43.636719272072938</v>
      </c>
      <c r="D845" s="141">
        <v>6.2676923076896855</v>
      </c>
      <c r="F845" s="141">
        <v>21</v>
      </c>
      <c r="G845" s="141">
        <v>35.005000000000003</v>
      </c>
    </row>
    <row r="846" spans="1:7" x14ac:dyDescent="0.25">
      <c r="A846" s="156">
        <v>14.067</v>
      </c>
      <c r="B846" s="141">
        <v>0.64</v>
      </c>
      <c r="C846" s="141">
        <v>43.307873475670775</v>
      </c>
      <c r="D846" s="141">
        <v>6.4422377622395288</v>
      </c>
      <c r="F846" s="141">
        <v>21</v>
      </c>
      <c r="G846" s="141">
        <v>35.005000000000003</v>
      </c>
    </row>
    <row r="847" spans="1:7" x14ac:dyDescent="0.25">
      <c r="A847" s="156">
        <v>14.083</v>
      </c>
      <c r="B847" s="141">
        <v>0.64</v>
      </c>
      <c r="C847" s="141">
        <v>43.27126358143488</v>
      </c>
      <c r="D847" s="141">
        <v>6.594092307689607</v>
      </c>
      <c r="F847" s="141">
        <v>21</v>
      </c>
      <c r="G847" s="141">
        <v>35</v>
      </c>
    </row>
    <row r="848" spans="1:7" x14ac:dyDescent="0.25">
      <c r="A848" s="156">
        <v>14.1</v>
      </c>
      <c r="B848" s="141">
        <v>0.64500000000000002</v>
      </c>
      <c r="C848" s="141">
        <v>43.61139286283899</v>
      </c>
      <c r="D848" s="141">
        <v>6.7367923076899388</v>
      </c>
      <c r="F848" s="141">
        <v>21</v>
      </c>
      <c r="G848" s="141">
        <v>35</v>
      </c>
    </row>
    <row r="849" spans="1:7" x14ac:dyDescent="0.25">
      <c r="A849" s="156">
        <v>14.117000000000001</v>
      </c>
      <c r="B849" s="141">
        <v>0.65</v>
      </c>
      <c r="C849" s="141">
        <v>43.990942261303353</v>
      </c>
      <c r="D849" s="141">
        <v>6.8858034187996964</v>
      </c>
      <c r="F849" s="141">
        <v>21</v>
      </c>
      <c r="G849" s="141">
        <v>34.994999999999997</v>
      </c>
    </row>
    <row r="850" spans="1:7" x14ac:dyDescent="0.25">
      <c r="A850" s="156">
        <v>14.132999999999999</v>
      </c>
      <c r="B850" s="141">
        <v>0.65</v>
      </c>
      <c r="C850" s="141">
        <v>43.989592300616643</v>
      </c>
      <c r="D850" s="141">
        <v>7.0354195804202391</v>
      </c>
      <c r="F850" s="141">
        <v>21</v>
      </c>
      <c r="G850" s="141">
        <v>34.99</v>
      </c>
    </row>
    <row r="851" spans="1:7" x14ac:dyDescent="0.25">
      <c r="A851" s="156">
        <v>14.15</v>
      </c>
      <c r="B851" s="141">
        <v>0.65</v>
      </c>
      <c r="C851" s="141">
        <v>43.936355402834138</v>
      </c>
      <c r="D851" s="141">
        <v>7.2694065934001628</v>
      </c>
      <c r="F851" s="141">
        <v>21</v>
      </c>
      <c r="G851" s="141">
        <v>34.991666666666703</v>
      </c>
    </row>
    <row r="852" spans="1:7" x14ac:dyDescent="0.25">
      <c r="A852" s="156">
        <v>14.167</v>
      </c>
      <c r="B852" s="141">
        <v>0.66</v>
      </c>
      <c r="C852" s="141">
        <v>44.676609097580837</v>
      </c>
      <c r="D852" s="141">
        <v>7.4051923076895037</v>
      </c>
      <c r="F852" s="141">
        <v>21</v>
      </c>
      <c r="G852" s="141">
        <v>34.984285714285697</v>
      </c>
    </row>
    <row r="853" spans="1:7" x14ac:dyDescent="0.25">
      <c r="A853" s="156">
        <v>14.183</v>
      </c>
      <c r="B853" s="141">
        <v>0.66</v>
      </c>
      <c r="C853" s="141">
        <v>44.673804812190355</v>
      </c>
      <c r="D853" s="141">
        <v>7.5853589743601333</v>
      </c>
      <c r="F853" s="141">
        <v>21</v>
      </c>
      <c r="G853" s="141">
        <v>34.985714285714302</v>
      </c>
    </row>
    <row r="854" spans="1:7" x14ac:dyDescent="0.25">
      <c r="A854" s="156">
        <v>14.2</v>
      </c>
      <c r="B854" s="141">
        <v>0.66</v>
      </c>
      <c r="C854" s="141">
        <v>44.6544407073008</v>
      </c>
      <c r="D854" s="141">
        <v>7.7075104895102413</v>
      </c>
      <c r="F854" s="141">
        <v>21</v>
      </c>
      <c r="G854" s="141">
        <v>34.984285714285697</v>
      </c>
    </row>
    <row r="855" spans="1:7" x14ac:dyDescent="0.25">
      <c r="A855" s="156">
        <v>14.217000000000001</v>
      </c>
      <c r="B855" s="141">
        <v>0.66500000000000004</v>
      </c>
      <c r="C855" s="141">
        <v>45.008619656998484</v>
      </c>
      <c r="D855" s="141">
        <v>7.8578589743601697</v>
      </c>
      <c r="F855" s="141">
        <v>21</v>
      </c>
      <c r="G855" s="141">
        <v>34.9866666666667</v>
      </c>
    </row>
    <row r="856" spans="1:7" x14ac:dyDescent="0.25">
      <c r="A856" s="156">
        <v>14.233000000000001</v>
      </c>
      <c r="B856" s="141">
        <v>0.663333333333333</v>
      </c>
      <c r="C856" s="141">
        <v>44.91817048252198</v>
      </c>
      <c r="D856" s="141">
        <v>8.0313173076901876</v>
      </c>
      <c r="F856" s="141">
        <v>21</v>
      </c>
      <c r="G856" s="141">
        <v>34.993333333333297</v>
      </c>
    </row>
    <row r="857" spans="1:7" x14ac:dyDescent="0.25">
      <c r="A857" s="156">
        <v>14.25</v>
      </c>
      <c r="B857" s="141">
        <v>0.66</v>
      </c>
      <c r="C857" s="141">
        <v>44.643028838406067</v>
      </c>
      <c r="D857" s="141">
        <v>8.2205673076896346</v>
      </c>
      <c r="F857" s="141">
        <v>21</v>
      </c>
      <c r="G857" s="141">
        <v>34.9957142857143</v>
      </c>
    </row>
    <row r="858" spans="1:7" x14ac:dyDescent="0.25">
      <c r="A858" s="156">
        <v>14.266999999999999</v>
      </c>
      <c r="B858" s="141">
        <v>0.67</v>
      </c>
      <c r="C858" s="141">
        <v>45.368287685647417</v>
      </c>
      <c r="D858" s="141">
        <v>8.374783216780088</v>
      </c>
      <c r="F858" s="141">
        <v>21</v>
      </c>
      <c r="G858" s="141">
        <v>34.994999999999997</v>
      </c>
    </row>
    <row r="859" spans="1:7" x14ac:dyDescent="0.25">
      <c r="A859" s="156">
        <v>14.282999999999999</v>
      </c>
      <c r="B859" s="141">
        <v>0.66500000000000004</v>
      </c>
      <c r="C859" s="141">
        <v>45.00259959335979</v>
      </c>
      <c r="D859" s="141">
        <v>8.5048351648301832</v>
      </c>
      <c r="F859" s="141">
        <v>21</v>
      </c>
      <c r="G859" s="141">
        <v>35</v>
      </c>
    </row>
    <row r="860" spans="1:7" x14ac:dyDescent="0.25">
      <c r="A860" s="156">
        <v>14.3</v>
      </c>
      <c r="B860" s="141">
        <v>0.66500000000000004</v>
      </c>
      <c r="C860" s="141">
        <v>44.987416996048566</v>
      </c>
      <c r="D860" s="141">
        <v>8.6901923076902676</v>
      </c>
      <c r="F860" s="141">
        <v>21</v>
      </c>
      <c r="G860" s="141">
        <v>34.994999999999997</v>
      </c>
    </row>
    <row r="861" spans="1:7" x14ac:dyDescent="0.25">
      <c r="A861" s="156">
        <v>14.317</v>
      </c>
      <c r="B861" s="141">
        <v>0.67</v>
      </c>
      <c r="C861" s="141">
        <v>45.321955330947588</v>
      </c>
      <c r="D861" s="141">
        <v>8.8402637362596579</v>
      </c>
      <c r="F861" s="141">
        <v>21</v>
      </c>
      <c r="G861" s="141">
        <v>34.994999999999997</v>
      </c>
    </row>
    <row r="862" spans="1:7" x14ac:dyDescent="0.25">
      <c r="A862" s="156">
        <v>14.333</v>
      </c>
      <c r="B862" s="141">
        <v>0.67</v>
      </c>
      <c r="C862" s="141">
        <v>45.311081837734122</v>
      </c>
      <c r="D862" s="141">
        <v>9.0106923076900785</v>
      </c>
      <c r="F862" s="141">
        <v>21</v>
      </c>
      <c r="G862" s="141">
        <v>34.994999999999997</v>
      </c>
    </row>
    <row r="863" spans="1:7" x14ac:dyDescent="0.25">
      <c r="A863" s="156">
        <v>14.35</v>
      </c>
      <c r="B863" s="141">
        <v>0.68</v>
      </c>
      <c r="C863" s="141">
        <v>46.041531045544467</v>
      </c>
      <c r="D863" s="141">
        <v>9.1595923076902181</v>
      </c>
      <c r="F863" s="141">
        <v>21</v>
      </c>
      <c r="G863" s="141">
        <v>35</v>
      </c>
    </row>
    <row r="864" spans="1:7" x14ac:dyDescent="0.25">
      <c r="A864" s="156">
        <v>14.367000000000001</v>
      </c>
      <c r="B864" s="141">
        <v>0.67500000000000004</v>
      </c>
      <c r="C864" s="141">
        <v>45.656686363907681</v>
      </c>
      <c r="D864" s="141">
        <v>9.2722756410194052</v>
      </c>
      <c r="F864" s="141">
        <v>21</v>
      </c>
      <c r="G864" s="141">
        <v>35</v>
      </c>
    </row>
    <row r="865" spans="1:7" x14ac:dyDescent="0.25">
      <c r="A865" s="156">
        <v>14.382999999999999</v>
      </c>
      <c r="B865" s="141">
        <v>0.68</v>
      </c>
      <c r="C865" s="141">
        <v>46.070609292503754</v>
      </c>
      <c r="D865" s="141">
        <v>9.4134423076902749</v>
      </c>
      <c r="F865" s="141">
        <v>21</v>
      </c>
      <c r="G865" s="141">
        <v>35.008333333333297</v>
      </c>
    </row>
    <row r="866" spans="1:7" x14ac:dyDescent="0.25">
      <c r="A866" s="156">
        <v>14.4</v>
      </c>
      <c r="B866" s="141">
        <v>0.67500000000000004</v>
      </c>
      <c r="C866" s="141">
        <v>45.63544668886032</v>
      </c>
      <c r="D866" s="141">
        <v>9.5324923076896084</v>
      </c>
      <c r="F866" s="141">
        <v>21</v>
      </c>
      <c r="G866" s="141">
        <v>35.008333333333297</v>
      </c>
    </row>
    <row r="867" spans="1:7" x14ac:dyDescent="0.25">
      <c r="A867" s="156">
        <v>14.417</v>
      </c>
      <c r="B867" s="141">
        <v>0.67500000000000004</v>
      </c>
      <c r="C867" s="141">
        <v>45.627016582268162</v>
      </c>
      <c r="D867" s="141">
        <v>9.7757756410201182</v>
      </c>
      <c r="F867" s="141">
        <v>21</v>
      </c>
      <c r="G867" s="141">
        <v>35.005000000000003</v>
      </c>
    </row>
    <row r="868" spans="1:7" x14ac:dyDescent="0.25">
      <c r="A868" s="156">
        <v>14.433</v>
      </c>
      <c r="B868" s="141">
        <v>0.68</v>
      </c>
      <c r="C868" s="141">
        <v>45.992026138362512</v>
      </c>
      <c r="D868" s="141">
        <v>9.9566923076899911</v>
      </c>
      <c r="F868" s="141">
        <v>21</v>
      </c>
      <c r="G868" s="141">
        <v>35.0042857142857</v>
      </c>
    </row>
    <row r="869" spans="1:7" x14ac:dyDescent="0.25">
      <c r="A869" s="156">
        <v>14.45</v>
      </c>
      <c r="B869" s="141">
        <v>0.68666666666666698</v>
      </c>
      <c r="C869" s="141">
        <v>46.461045363188148</v>
      </c>
      <c r="D869" s="141">
        <v>10.131384615379829</v>
      </c>
      <c r="F869" s="141">
        <v>21</v>
      </c>
      <c r="G869" s="141">
        <v>35.005000000000003</v>
      </c>
    </row>
    <row r="870" spans="1:7" x14ac:dyDescent="0.25">
      <c r="A870" s="156">
        <v>14.467000000000001</v>
      </c>
      <c r="B870" s="141">
        <v>0.68666666666666698</v>
      </c>
      <c r="C870" s="141">
        <v>46.462172121500473</v>
      </c>
      <c r="D870" s="141">
        <v>10.311153846149864</v>
      </c>
      <c r="F870" s="141">
        <v>21</v>
      </c>
      <c r="G870" s="141">
        <v>35.005714285714298</v>
      </c>
    </row>
    <row r="871" spans="1:7" x14ac:dyDescent="0.25">
      <c r="A871" s="156">
        <v>14.483000000000001</v>
      </c>
      <c r="B871" s="141">
        <v>0.69</v>
      </c>
      <c r="C871" s="141">
        <v>46.673666825855854</v>
      </c>
      <c r="D871" s="141">
        <v>10.515025641019747</v>
      </c>
      <c r="F871" s="141">
        <v>21</v>
      </c>
      <c r="G871" s="141">
        <v>35.005714285714298</v>
      </c>
    </row>
    <row r="872" spans="1:7" x14ac:dyDescent="0.25">
      <c r="A872" s="156">
        <v>14.5</v>
      </c>
      <c r="B872" s="141">
        <v>0.68500000000000005</v>
      </c>
      <c r="C872" s="141">
        <v>46.312283336217192</v>
      </c>
      <c r="D872" s="141">
        <v>10.662978021980052</v>
      </c>
      <c r="F872" s="141">
        <v>21</v>
      </c>
      <c r="G872" s="141">
        <v>35.006666666666703</v>
      </c>
    </row>
    <row r="873" spans="1:7" x14ac:dyDescent="0.25">
      <c r="A873" s="156">
        <v>14.516999999999999</v>
      </c>
      <c r="B873" s="141">
        <v>0.69</v>
      </c>
      <c r="C873" s="141">
        <v>46.655931556135677</v>
      </c>
      <c r="D873" s="141">
        <v>10.870406593399821</v>
      </c>
      <c r="F873" s="141">
        <v>21</v>
      </c>
      <c r="G873" s="141">
        <v>35.003333333333302</v>
      </c>
    </row>
    <row r="874" spans="1:7" x14ac:dyDescent="0.25">
      <c r="A874" s="156">
        <v>14.532999999999999</v>
      </c>
      <c r="B874" s="141">
        <v>0.69</v>
      </c>
      <c r="C874" s="141">
        <v>46.670044922295041</v>
      </c>
      <c r="D874" s="141">
        <v>10.999620879119902</v>
      </c>
      <c r="F874" s="141">
        <v>21</v>
      </c>
      <c r="G874" s="141">
        <v>35.005000000000003</v>
      </c>
    </row>
    <row r="875" spans="1:7" x14ac:dyDescent="0.25">
      <c r="A875" s="156">
        <v>14.55</v>
      </c>
      <c r="B875" s="141">
        <v>0.69</v>
      </c>
      <c r="C875" s="141">
        <v>46.637237574133266</v>
      </c>
      <c r="D875" s="141">
        <v>11.25594230769002</v>
      </c>
      <c r="F875" s="141">
        <v>21</v>
      </c>
      <c r="G875" s="141">
        <v>35.005000000000003</v>
      </c>
    </row>
    <row r="876" spans="1:7" x14ac:dyDescent="0.25">
      <c r="A876" s="156">
        <v>14.567</v>
      </c>
      <c r="B876" s="141">
        <v>0.69</v>
      </c>
      <c r="C876" s="141">
        <v>46.636499769918537</v>
      </c>
      <c r="D876" s="141">
        <v>11.399525641019864</v>
      </c>
      <c r="F876" s="141">
        <v>21</v>
      </c>
      <c r="G876" s="141">
        <v>35.005000000000003</v>
      </c>
    </row>
    <row r="877" spans="1:7" x14ac:dyDescent="0.25">
      <c r="A877" s="156">
        <v>14.583</v>
      </c>
      <c r="B877" s="141">
        <v>0.69</v>
      </c>
      <c r="C877" s="141">
        <v>46.605663279049999</v>
      </c>
      <c r="D877" s="141">
        <v>11.558692307689853</v>
      </c>
      <c r="F877" s="141">
        <v>21</v>
      </c>
      <c r="G877" s="141">
        <v>35.01</v>
      </c>
    </row>
    <row r="878" spans="1:7" x14ac:dyDescent="0.25">
      <c r="A878" s="156">
        <v>14.6</v>
      </c>
      <c r="B878" s="141">
        <v>0.69</v>
      </c>
      <c r="C878" s="141">
        <v>46.613943350484888</v>
      </c>
      <c r="D878" s="141">
        <v>11.731425641019996</v>
      </c>
      <c r="F878" s="141">
        <v>21</v>
      </c>
      <c r="G878" s="141">
        <v>35.003999999999998</v>
      </c>
    </row>
    <row r="879" spans="1:7" x14ac:dyDescent="0.25">
      <c r="A879" s="156">
        <v>14.617000000000001</v>
      </c>
      <c r="B879" s="141">
        <v>0.69666666666666699</v>
      </c>
      <c r="C879" s="141">
        <v>47.061745450943988</v>
      </c>
      <c r="D879" s="141">
        <v>11.922092307690036</v>
      </c>
      <c r="F879" s="141">
        <v>21</v>
      </c>
      <c r="G879" s="141">
        <v>35.003999999999998</v>
      </c>
    </row>
    <row r="880" spans="1:7" x14ac:dyDescent="0.25">
      <c r="A880" s="156">
        <v>14.632999999999999</v>
      </c>
      <c r="B880" s="141">
        <v>0.69666666666666699</v>
      </c>
      <c r="C880" s="141">
        <v>47.102149794995626</v>
      </c>
      <c r="D880" s="141">
        <v>12.041092307689723</v>
      </c>
      <c r="F880" s="141">
        <v>21</v>
      </c>
      <c r="G880" s="141">
        <v>35.005000000000003</v>
      </c>
    </row>
    <row r="881" spans="1:7" x14ac:dyDescent="0.25">
      <c r="A881" s="156">
        <v>14.65</v>
      </c>
      <c r="B881" s="141">
        <v>0.7</v>
      </c>
      <c r="C881" s="141">
        <v>47.287830024544306</v>
      </c>
      <c r="D881" s="141">
        <v>12.189769230770253</v>
      </c>
      <c r="F881" s="141">
        <v>21</v>
      </c>
      <c r="G881" s="141">
        <v>35.005000000000003</v>
      </c>
    </row>
    <row r="882" spans="1:7" x14ac:dyDescent="0.25">
      <c r="A882" s="156">
        <v>14.667</v>
      </c>
      <c r="B882" s="141">
        <v>0.7</v>
      </c>
      <c r="C882" s="141">
        <v>47.289370472882986</v>
      </c>
      <c r="D882" s="141">
        <v>12.350692307690224</v>
      </c>
      <c r="F882" s="141">
        <v>21</v>
      </c>
      <c r="G882" s="141">
        <v>35.005000000000003</v>
      </c>
    </row>
    <row r="883" spans="1:7" x14ac:dyDescent="0.25">
      <c r="A883" s="156">
        <v>14.683</v>
      </c>
      <c r="B883" s="141">
        <v>0.7</v>
      </c>
      <c r="C883" s="141">
        <v>47.270425846998975</v>
      </c>
      <c r="D883" s="141">
        <v>12.533692307690217</v>
      </c>
      <c r="F883" s="141">
        <v>21</v>
      </c>
      <c r="G883" s="141">
        <v>35.0133333333333</v>
      </c>
    </row>
    <row r="884" spans="1:7" x14ac:dyDescent="0.25">
      <c r="A884" s="156">
        <v>14.7</v>
      </c>
      <c r="B884" s="141">
        <v>0.70499999999999996</v>
      </c>
      <c r="C884" s="141">
        <v>47.625053637209064</v>
      </c>
      <c r="D884" s="141">
        <v>12.67781730769002</v>
      </c>
      <c r="F884" s="141">
        <v>21</v>
      </c>
      <c r="G884" s="141">
        <v>35.020000000000003</v>
      </c>
    </row>
    <row r="885" spans="1:7" x14ac:dyDescent="0.25">
      <c r="A885" s="156">
        <v>14.717000000000001</v>
      </c>
      <c r="B885" s="141">
        <v>0.71</v>
      </c>
      <c r="C885" s="141">
        <v>48.010268316836395</v>
      </c>
      <c r="D885" s="141">
        <v>12.810120879119495</v>
      </c>
      <c r="F885" s="141">
        <v>21</v>
      </c>
      <c r="G885" s="141">
        <v>35.020000000000003</v>
      </c>
    </row>
    <row r="886" spans="1:7" x14ac:dyDescent="0.25">
      <c r="A886" s="156">
        <v>14.733000000000001</v>
      </c>
      <c r="B886" s="141">
        <v>0.71</v>
      </c>
      <c r="C886" s="141">
        <v>47.993343012931938</v>
      </c>
      <c r="D886" s="141">
        <v>13.041538461539858</v>
      </c>
      <c r="F886" s="141">
        <v>21</v>
      </c>
      <c r="G886" s="141">
        <v>35.0133333333333</v>
      </c>
    </row>
    <row r="887" spans="1:7" x14ac:dyDescent="0.25">
      <c r="A887" s="156">
        <v>14.75</v>
      </c>
      <c r="B887" s="141">
        <v>0.71</v>
      </c>
      <c r="C887" s="141">
        <v>47.94278811664914</v>
      </c>
      <c r="D887" s="141">
        <v>13.240470085469497</v>
      </c>
      <c r="F887" s="141">
        <v>21</v>
      </c>
      <c r="G887" s="141">
        <v>35.015000000000001</v>
      </c>
    </row>
    <row r="888" spans="1:7" x14ac:dyDescent="0.25">
      <c r="A888" s="156">
        <v>14.766999999999999</v>
      </c>
      <c r="B888" s="141">
        <v>0.71499999999999997</v>
      </c>
      <c r="C888" s="141">
        <v>48.328332109295502</v>
      </c>
      <c r="D888" s="141">
        <v>13.397692307689795</v>
      </c>
      <c r="F888" s="141">
        <v>21</v>
      </c>
      <c r="G888" s="141">
        <v>35.016666666666701</v>
      </c>
    </row>
    <row r="889" spans="1:7" x14ac:dyDescent="0.25">
      <c r="A889" s="156">
        <v>14.782999999999999</v>
      </c>
      <c r="B889" s="141">
        <v>0.71333333333333304</v>
      </c>
      <c r="C889" s="141">
        <v>48.177025891712681</v>
      </c>
      <c r="D889" s="141">
        <v>13.522692307689795</v>
      </c>
      <c r="F889" s="141">
        <v>21</v>
      </c>
      <c r="G889" s="141">
        <v>35.020000000000003</v>
      </c>
    </row>
    <row r="890" spans="1:7" x14ac:dyDescent="0.25">
      <c r="A890" s="156">
        <v>14.8</v>
      </c>
      <c r="B890" s="141">
        <v>0.71499999999999997</v>
      </c>
      <c r="C890" s="141">
        <v>48.288372474536146</v>
      </c>
      <c r="D890" s="141">
        <v>13.75319230768946</v>
      </c>
      <c r="F890" s="141">
        <v>21</v>
      </c>
      <c r="G890" s="141">
        <v>35.0133333333333</v>
      </c>
    </row>
    <row r="891" spans="1:7" x14ac:dyDescent="0.25">
      <c r="A891" s="156">
        <v>14.817</v>
      </c>
      <c r="B891" s="141">
        <v>0.72</v>
      </c>
      <c r="C891" s="141">
        <v>48.635624371627635</v>
      </c>
      <c r="D891" s="141">
        <v>13.873492307689958</v>
      </c>
      <c r="F891" s="141">
        <v>21</v>
      </c>
      <c r="G891" s="141">
        <v>35.017777777777802</v>
      </c>
    </row>
    <row r="892" spans="1:7" x14ac:dyDescent="0.25">
      <c r="A892" s="156">
        <v>14.833</v>
      </c>
      <c r="B892" s="141">
        <v>0.72666666666666702</v>
      </c>
      <c r="C892" s="141">
        <v>49.108667814673609</v>
      </c>
      <c r="D892" s="141">
        <v>14.023692307689998</v>
      </c>
      <c r="F892" s="141">
        <v>21</v>
      </c>
      <c r="G892" s="141">
        <v>35.024999999999999</v>
      </c>
    </row>
    <row r="893" spans="1:7" x14ac:dyDescent="0.25">
      <c r="A893" s="156">
        <v>14.85</v>
      </c>
      <c r="B893" s="141">
        <v>0.72333333333333305</v>
      </c>
      <c r="C893" s="141">
        <v>48.892744376990272</v>
      </c>
      <c r="D893" s="141">
        <v>14.236358974359973</v>
      </c>
      <c r="F893" s="141">
        <v>21</v>
      </c>
      <c r="G893" s="141">
        <v>35.014000000000003</v>
      </c>
    </row>
    <row r="894" spans="1:7" x14ac:dyDescent="0.25">
      <c r="A894" s="156">
        <v>14.867000000000001</v>
      </c>
      <c r="B894" s="141">
        <v>0.73</v>
      </c>
      <c r="C894" s="141">
        <v>49.320530535980993</v>
      </c>
      <c r="D894" s="141">
        <v>14.38659230769008</v>
      </c>
      <c r="F894" s="141">
        <v>21</v>
      </c>
      <c r="G894" s="141">
        <v>35.01</v>
      </c>
    </row>
    <row r="895" spans="1:7" x14ac:dyDescent="0.25">
      <c r="A895" s="156">
        <v>14.882999999999999</v>
      </c>
      <c r="B895" s="141">
        <v>0.73</v>
      </c>
      <c r="C895" s="141">
        <v>49.308164476284276</v>
      </c>
      <c r="D895" s="141">
        <v>14.534803418800038</v>
      </c>
      <c r="F895" s="141">
        <v>21</v>
      </c>
      <c r="G895" s="141">
        <v>35.020000000000003</v>
      </c>
    </row>
    <row r="896" spans="1:7" x14ac:dyDescent="0.25">
      <c r="A896" s="156">
        <v>14.9</v>
      </c>
      <c r="B896" s="141">
        <v>0.73499999999999999</v>
      </c>
      <c r="C896" s="141">
        <v>49.669425647071904</v>
      </c>
      <c r="D896" s="141">
        <v>14.717025641019973</v>
      </c>
      <c r="F896" s="141">
        <v>21</v>
      </c>
      <c r="G896" s="141">
        <v>35.015000000000001</v>
      </c>
    </row>
    <row r="897" spans="1:7" x14ac:dyDescent="0.25">
      <c r="A897" s="156">
        <v>14.917</v>
      </c>
      <c r="B897" s="141">
        <v>0.74</v>
      </c>
      <c r="C897" s="141">
        <v>49.996450879407938</v>
      </c>
      <c r="D897" s="141">
        <v>14.940120879119604</v>
      </c>
      <c r="F897" s="141">
        <v>21</v>
      </c>
      <c r="G897" s="141">
        <v>35.014285714285698</v>
      </c>
    </row>
    <row r="898" spans="1:7" x14ac:dyDescent="0.25">
      <c r="A898" s="156">
        <v>14.933</v>
      </c>
      <c r="B898" s="141">
        <v>0.73499999999999999</v>
      </c>
      <c r="C898" s="141">
        <v>49.656205057166318</v>
      </c>
      <c r="D898" s="141">
        <v>15.095942307690166</v>
      </c>
      <c r="F898" s="141">
        <v>21</v>
      </c>
      <c r="G898" s="141">
        <v>35.016666666666701</v>
      </c>
    </row>
    <row r="899" spans="1:7" x14ac:dyDescent="0.25">
      <c r="A899" s="156">
        <v>14.95</v>
      </c>
      <c r="B899" s="141">
        <v>0.73499999999999999</v>
      </c>
      <c r="C899" s="141">
        <v>49.687733319696783</v>
      </c>
      <c r="D899" s="141">
        <v>15.247692307690158</v>
      </c>
      <c r="F899" s="141">
        <v>21</v>
      </c>
      <c r="G899" s="141">
        <v>35.015000000000001</v>
      </c>
    </row>
    <row r="900" spans="1:7" x14ac:dyDescent="0.25">
      <c r="A900" s="156">
        <v>14.967000000000001</v>
      </c>
      <c r="B900" s="141">
        <v>0.73499999999999999</v>
      </c>
      <c r="C900" s="141">
        <v>49.620106377546016</v>
      </c>
      <c r="D900" s="141">
        <v>15.432358974359886</v>
      </c>
      <c r="F900" s="141">
        <v>21</v>
      </c>
      <c r="G900" s="141">
        <v>35.020000000000003</v>
      </c>
    </row>
    <row r="901" spans="1:7" x14ac:dyDescent="0.25">
      <c r="A901" s="156">
        <v>14.983000000000001</v>
      </c>
      <c r="B901" s="141">
        <v>0.73666666666666702</v>
      </c>
      <c r="C901" s="141">
        <v>49.734559335854421</v>
      </c>
      <c r="D901" s="141">
        <v>15.645237762239958</v>
      </c>
      <c r="F901" s="141">
        <v>21</v>
      </c>
      <c r="G901" s="141">
        <v>35.014000000000003</v>
      </c>
    </row>
    <row r="902" spans="1:7" x14ac:dyDescent="0.25">
      <c r="A902" s="156">
        <v>15</v>
      </c>
      <c r="B902" s="141">
        <v>0.73666666666666702</v>
      </c>
      <c r="C902" s="141">
        <v>49.700143983021007</v>
      </c>
      <c r="D902" s="141">
        <v>15.833978021979419</v>
      </c>
      <c r="F902" s="141">
        <v>21</v>
      </c>
      <c r="G902" s="141">
        <v>35.016666666666701</v>
      </c>
    </row>
    <row r="903" spans="1:7" x14ac:dyDescent="0.25">
      <c r="A903" s="156">
        <v>15.016999999999999</v>
      </c>
      <c r="B903" s="141">
        <v>0.73666666666666702</v>
      </c>
      <c r="C903" s="141">
        <v>49.693469228127206</v>
      </c>
      <c r="D903" s="141">
        <v>16.017835164830103</v>
      </c>
      <c r="F903" s="141">
        <v>21</v>
      </c>
      <c r="G903" s="141">
        <v>35.020000000000003</v>
      </c>
    </row>
    <row r="904" spans="1:7" x14ac:dyDescent="0.25">
      <c r="A904" s="156">
        <v>15.032999999999999</v>
      </c>
      <c r="B904" s="141">
        <v>0.73666666666666702</v>
      </c>
      <c r="C904" s="141">
        <v>49.701602901809011</v>
      </c>
      <c r="D904" s="141">
        <v>16.298874125869588</v>
      </c>
      <c r="F904" s="141">
        <v>21</v>
      </c>
      <c r="G904" s="141">
        <v>35.020000000000003</v>
      </c>
    </row>
    <row r="905" spans="1:7" x14ac:dyDescent="0.25">
      <c r="A905" s="156">
        <v>15.05</v>
      </c>
      <c r="B905" s="141">
        <v>0.74</v>
      </c>
      <c r="C905" s="141">
        <v>49.936947313874995</v>
      </c>
      <c r="D905" s="141">
        <v>16.508067307689998</v>
      </c>
      <c r="F905" s="141">
        <v>21</v>
      </c>
      <c r="G905" s="141">
        <v>35.0133333333333</v>
      </c>
    </row>
    <row r="906" spans="1:7" x14ac:dyDescent="0.25">
      <c r="A906" s="156">
        <v>15.067</v>
      </c>
      <c r="B906" s="141">
        <v>0.75</v>
      </c>
      <c r="C906" s="141">
        <v>50.661724072511284</v>
      </c>
      <c r="D906" s="141">
        <v>16.734358974359566</v>
      </c>
      <c r="F906" s="141">
        <v>21</v>
      </c>
      <c r="G906" s="141">
        <v>35.015000000000001</v>
      </c>
    </row>
    <row r="907" spans="1:7" x14ac:dyDescent="0.25">
      <c r="A907" s="156">
        <v>15.083</v>
      </c>
      <c r="B907" s="141">
        <v>0.745</v>
      </c>
      <c r="C907" s="141">
        <v>50.302194194511664</v>
      </c>
      <c r="D907" s="141">
        <v>16.941692307689664</v>
      </c>
      <c r="F907" s="141">
        <v>21</v>
      </c>
      <c r="G907" s="141">
        <v>35.005000000000003</v>
      </c>
    </row>
    <row r="908" spans="1:7" x14ac:dyDescent="0.25">
      <c r="A908" s="156">
        <v>15.1</v>
      </c>
      <c r="B908" s="141">
        <v>0.745</v>
      </c>
      <c r="C908" s="141">
        <v>50.281325245915561</v>
      </c>
      <c r="D908" s="141">
        <v>17.129292307689866</v>
      </c>
      <c r="F908" s="141">
        <v>21</v>
      </c>
      <c r="G908" s="141">
        <v>35.0042857142857</v>
      </c>
    </row>
    <row r="909" spans="1:7" x14ac:dyDescent="0.25">
      <c r="A909" s="156">
        <v>15.117000000000001</v>
      </c>
      <c r="B909" s="141">
        <v>0.755</v>
      </c>
      <c r="C909" s="141">
        <v>50.937576289899596</v>
      </c>
      <c r="D909" s="141">
        <v>17.315192307690268</v>
      </c>
      <c r="F909" s="141">
        <v>21</v>
      </c>
      <c r="G909" s="141">
        <v>35.01</v>
      </c>
    </row>
    <row r="910" spans="1:7" x14ac:dyDescent="0.25">
      <c r="A910" s="156">
        <v>15.132999999999999</v>
      </c>
      <c r="B910" s="141">
        <v>0.755</v>
      </c>
      <c r="C910" s="141">
        <v>50.931303476160494</v>
      </c>
      <c r="D910" s="141">
        <v>17.517442307689635</v>
      </c>
      <c r="F910" s="141">
        <v>21</v>
      </c>
      <c r="G910" s="141">
        <v>35.003333333333302</v>
      </c>
    </row>
    <row r="911" spans="1:7" x14ac:dyDescent="0.25">
      <c r="A911" s="156">
        <v>15.15</v>
      </c>
      <c r="B911" s="141">
        <v>0.75</v>
      </c>
      <c r="C911" s="141">
        <v>50.578566669699576</v>
      </c>
      <c r="D911" s="141">
        <v>17.643192307689787</v>
      </c>
      <c r="F911" s="141">
        <v>21</v>
      </c>
      <c r="G911" s="141">
        <v>34.993333333333297</v>
      </c>
    </row>
    <row r="912" spans="1:7" x14ac:dyDescent="0.25">
      <c r="A912" s="156">
        <v>15.167</v>
      </c>
      <c r="B912" s="141">
        <v>0.76</v>
      </c>
      <c r="C912" s="141">
        <v>51.276635372027272</v>
      </c>
      <c r="D912" s="141">
        <v>17.851803418800046</v>
      </c>
      <c r="F912" s="141">
        <v>21</v>
      </c>
      <c r="G912" s="141">
        <v>35</v>
      </c>
    </row>
    <row r="913" spans="1:7" x14ac:dyDescent="0.25">
      <c r="A913" s="156">
        <v>15.183</v>
      </c>
      <c r="B913" s="141">
        <v>0.76</v>
      </c>
      <c r="C913" s="141">
        <v>51.285976874781987</v>
      </c>
      <c r="D913" s="141">
        <v>18.033692307690217</v>
      </c>
      <c r="F913" s="141">
        <v>21</v>
      </c>
      <c r="G913" s="141">
        <v>34.994999999999997</v>
      </c>
    </row>
    <row r="914" spans="1:7" x14ac:dyDescent="0.25">
      <c r="A914" s="156">
        <v>15.2</v>
      </c>
      <c r="B914" s="141">
        <v>0.76</v>
      </c>
      <c r="C914" s="141">
        <v>51.229869133619012</v>
      </c>
      <c r="D914" s="141">
        <v>18.235221719450237</v>
      </c>
      <c r="F914" s="141">
        <v>21</v>
      </c>
      <c r="G914" s="141">
        <v>34.993333333333297</v>
      </c>
    </row>
    <row r="915" spans="1:7" x14ac:dyDescent="0.25">
      <c r="A915" s="156">
        <v>15.217000000000001</v>
      </c>
      <c r="B915" s="141">
        <v>0.77</v>
      </c>
      <c r="C915" s="141">
        <v>51.990727916763277</v>
      </c>
      <c r="D915" s="141">
        <v>18.432692307689649</v>
      </c>
      <c r="F915" s="141">
        <v>21</v>
      </c>
      <c r="G915" s="141">
        <v>34.994999999999997</v>
      </c>
    </row>
    <row r="916" spans="1:7" x14ac:dyDescent="0.25">
      <c r="A916" s="156">
        <v>15.233000000000001</v>
      </c>
      <c r="B916" s="141">
        <v>0.77</v>
      </c>
      <c r="C916" s="141">
        <v>51.914535233953593</v>
      </c>
      <c r="D916" s="141">
        <v>18.574025641019944</v>
      </c>
      <c r="F916" s="141">
        <v>21</v>
      </c>
      <c r="G916" s="141">
        <v>34.99</v>
      </c>
    </row>
    <row r="917" spans="1:7" x14ac:dyDescent="0.25">
      <c r="A917" s="156">
        <v>15.25</v>
      </c>
      <c r="B917" s="141">
        <v>0.77333333333333298</v>
      </c>
      <c r="C917" s="141">
        <v>52.197526447610457</v>
      </c>
      <c r="D917" s="141">
        <v>18.733858974359464</v>
      </c>
      <c r="F917" s="141">
        <v>21</v>
      </c>
      <c r="G917" s="141">
        <v>35</v>
      </c>
    </row>
    <row r="918" spans="1:7" x14ac:dyDescent="0.25">
      <c r="A918" s="156">
        <v>15.266999999999999</v>
      </c>
      <c r="B918" s="141">
        <v>0.77333333333333298</v>
      </c>
      <c r="C918" s="141">
        <v>52.147901164812509</v>
      </c>
      <c r="D918" s="141">
        <v>18.938092307689658</v>
      </c>
      <c r="F918" s="141">
        <v>21</v>
      </c>
      <c r="G918" s="141">
        <v>35</v>
      </c>
    </row>
    <row r="919" spans="1:7" x14ac:dyDescent="0.25">
      <c r="A919" s="156">
        <v>15.282999999999999</v>
      </c>
      <c r="B919" s="141">
        <v>0.77600000000000002</v>
      </c>
      <c r="C919" s="141">
        <v>52.379931371699342</v>
      </c>
      <c r="D919" s="141">
        <v>19.119549450550039</v>
      </c>
      <c r="F919" s="141">
        <v>21</v>
      </c>
      <c r="G919" s="141">
        <v>35</v>
      </c>
    </row>
    <row r="920" spans="1:7" x14ac:dyDescent="0.25">
      <c r="A920" s="156">
        <v>15.3</v>
      </c>
      <c r="B920" s="141">
        <v>0.78</v>
      </c>
      <c r="C920" s="141">
        <v>52.652733011747152</v>
      </c>
      <c r="D920" s="141">
        <v>19.290478021979652</v>
      </c>
      <c r="F920" s="141">
        <v>21</v>
      </c>
      <c r="G920" s="141">
        <v>34.996000000000002</v>
      </c>
    </row>
    <row r="921" spans="1:7" x14ac:dyDescent="0.25">
      <c r="A921" s="156">
        <v>15.317</v>
      </c>
      <c r="B921" s="141">
        <v>0.78</v>
      </c>
      <c r="C921" s="141">
        <v>52.601248283469396</v>
      </c>
      <c r="D921" s="141">
        <v>19.470692307690115</v>
      </c>
      <c r="F921" s="141">
        <v>21</v>
      </c>
      <c r="G921" s="141">
        <v>34.996000000000002</v>
      </c>
    </row>
    <row r="922" spans="1:7" x14ac:dyDescent="0.25">
      <c r="A922" s="156">
        <v>15.333</v>
      </c>
      <c r="B922" s="141">
        <v>0.78</v>
      </c>
      <c r="C922" s="141">
        <v>52.634760682336619</v>
      </c>
      <c r="D922" s="141">
        <v>19.648146853140133</v>
      </c>
      <c r="F922" s="141">
        <v>21</v>
      </c>
      <c r="G922" s="141">
        <v>34.993333333333297</v>
      </c>
    </row>
    <row r="923" spans="1:7" x14ac:dyDescent="0.25">
      <c r="A923" s="156">
        <v>15.35</v>
      </c>
      <c r="B923" s="141">
        <v>0.78500000000000003</v>
      </c>
      <c r="C923" s="141">
        <v>52.947531462219217</v>
      </c>
      <c r="D923" s="141">
        <v>19.820858974359908</v>
      </c>
      <c r="F923" s="141">
        <v>21</v>
      </c>
      <c r="G923" s="141">
        <v>34.994999999999997</v>
      </c>
    </row>
    <row r="924" spans="1:7" x14ac:dyDescent="0.25">
      <c r="A924" s="156">
        <v>15.367000000000001</v>
      </c>
      <c r="B924" s="141">
        <v>0.78500000000000003</v>
      </c>
      <c r="C924" s="141">
        <v>52.963747163414475</v>
      </c>
      <c r="D924" s="141">
        <v>19.958692307689489</v>
      </c>
      <c r="F924" s="141">
        <v>21</v>
      </c>
      <c r="G924" s="141">
        <v>34.996666666666698</v>
      </c>
    </row>
    <row r="925" spans="1:7" x14ac:dyDescent="0.25">
      <c r="A925" s="156">
        <v>15.382999999999999</v>
      </c>
      <c r="B925" s="141">
        <v>0.79</v>
      </c>
      <c r="C925" s="141">
        <v>53.301700714848458</v>
      </c>
      <c r="D925" s="141">
        <v>20.131892307689668</v>
      </c>
      <c r="F925" s="141">
        <v>21</v>
      </c>
      <c r="G925" s="141">
        <v>35.005714285714298</v>
      </c>
    </row>
    <row r="926" spans="1:7" x14ac:dyDescent="0.25">
      <c r="A926" s="156">
        <v>15.4</v>
      </c>
      <c r="B926" s="141">
        <v>0.78333333333333299</v>
      </c>
      <c r="C926" s="141">
        <v>52.808562887388092</v>
      </c>
      <c r="D926" s="141">
        <v>20.361025641020206</v>
      </c>
      <c r="F926" s="141">
        <v>21</v>
      </c>
      <c r="G926" s="141">
        <v>35.003999999999998</v>
      </c>
    </row>
    <row r="927" spans="1:7" x14ac:dyDescent="0.25">
      <c r="A927" s="156">
        <v>15.417</v>
      </c>
      <c r="B927" s="141">
        <v>0.79</v>
      </c>
      <c r="C927" s="141">
        <v>53.286672664016386</v>
      </c>
      <c r="D927" s="141">
        <v>20.506692307690173</v>
      </c>
      <c r="F927" s="141">
        <v>21</v>
      </c>
      <c r="G927" s="141">
        <v>35.01</v>
      </c>
    </row>
    <row r="928" spans="1:7" x14ac:dyDescent="0.25">
      <c r="A928" s="156">
        <v>15.433</v>
      </c>
      <c r="B928" s="141">
        <v>0.79</v>
      </c>
      <c r="C928" s="141">
        <v>53.279699536433696</v>
      </c>
      <c r="D928" s="141">
        <v>20.653692307690108</v>
      </c>
      <c r="F928" s="141">
        <v>21</v>
      </c>
      <c r="G928" s="141">
        <v>35.015999999999998</v>
      </c>
    </row>
    <row r="929" spans="1:7" x14ac:dyDescent="0.25">
      <c r="A929" s="156">
        <v>15.45</v>
      </c>
      <c r="B929" s="141">
        <v>0.78</v>
      </c>
      <c r="C929" s="141">
        <v>52.532128100428523</v>
      </c>
      <c r="D929" s="141">
        <v>20.85312087912007</v>
      </c>
      <c r="F929" s="141">
        <v>21</v>
      </c>
      <c r="G929" s="141">
        <v>35.015000000000001</v>
      </c>
    </row>
    <row r="930" spans="1:7" x14ac:dyDescent="0.25">
      <c r="A930" s="156">
        <v>15.467000000000001</v>
      </c>
      <c r="B930" s="141">
        <v>0.79</v>
      </c>
      <c r="C930" s="141">
        <v>53.251627543372884</v>
      </c>
      <c r="D930" s="141">
        <v>21.056442307689395</v>
      </c>
      <c r="F930" s="141">
        <v>21</v>
      </c>
      <c r="G930" s="141">
        <v>35.015000000000001</v>
      </c>
    </row>
    <row r="931" spans="1:7" x14ac:dyDescent="0.25">
      <c r="A931" s="156">
        <v>15.483000000000001</v>
      </c>
      <c r="B931" s="141">
        <v>0.79</v>
      </c>
      <c r="C931" s="141">
        <v>53.219846888694683</v>
      </c>
      <c r="D931" s="141">
        <v>21.230025641019893</v>
      </c>
      <c r="F931" s="141">
        <v>21</v>
      </c>
      <c r="G931" s="141">
        <v>35.015000000000001</v>
      </c>
    </row>
    <row r="932" spans="1:7" x14ac:dyDescent="0.25">
      <c r="A932" s="156">
        <v>15.5</v>
      </c>
      <c r="B932" s="141">
        <v>0.8</v>
      </c>
      <c r="C932" s="141">
        <v>53.937822416336907</v>
      </c>
      <c r="D932" s="141">
        <v>21.386942307689424</v>
      </c>
      <c r="F932" s="141">
        <v>21</v>
      </c>
      <c r="G932" s="141">
        <v>35.020000000000003</v>
      </c>
    </row>
    <row r="933" spans="1:7" x14ac:dyDescent="0.25">
      <c r="A933" s="156">
        <v>15.516999999999999</v>
      </c>
      <c r="B933" s="141">
        <v>0.8</v>
      </c>
      <c r="C933" s="141">
        <v>53.921709484949396</v>
      </c>
      <c r="D933" s="141">
        <v>21.598835164830234</v>
      </c>
      <c r="F933" s="141">
        <v>21</v>
      </c>
      <c r="G933" s="141">
        <v>35.020000000000003</v>
      </c>
    </row>
    <row r="934" spans="1:7" x14ac:dyDescent="0.25">
      <c r="A934" s="156">
        <v>15.532999999999999</v>
      </c>
      <c r="B934" s="141">
        <v>0.8</v>
      </c>
      <c r="C934" s="141">
        <v>53.899775178471465</v>
      </c>
      <c r="D934" s="141">
        <v>21.812136752129845</v>
      </c>
      <c r="F934" s="141">
        <v>21</v>
      </c>
      <c r="G934" s="141">
        <v>35.015000000000001</v>
      </c>
    </row>
    <row r="935" spans="1:7" x14ac:dyDescent="0.25">
      <c r="A935" s="156">
        <v>15.55</v>
      </c>
      <c r="B935" s="141">
        <v>0.8</v>
      </c>
      <c r="C935" s="141">
        <v>53.892078676386419</v>
      </c>
      <c r="D935" s="141">
        <v>22.010978021980009</v>
      </c>
      <c r="F935" s="141">
        <v>21</v>
      </c>
      <c r="G935" s="141">
        <v>35.025555555555599</v>
      </c>
    </row>
    <row r="936" spans="1:7" x14ac:dyDescent="0.25">
      <c r="A936" s="156">
        <v>15.567</v>
      </c>
      <c r="B936" s="141">
        <v>0.80333333333333301</v>
      </c>
      <c r="C936" s="141">
        <v>54.122587918972101</v>
      </c>
      <c r="D936" s="141">
        <v>22.250892307690265</v>
      </c>
      <c r="F936" s="141">
        <v>21</v>
      </c>
      <c r="G936" s="141">
        <v>35.024285714285703</v>
      </c>
    </row>
    <row r="937" spans="1:7" x14ac:dyDescent="0.25">
      <c r="A937" s="156">
        <v>15.583</v>
      </c>
      <c r="B937" s="141">
        <v>0.81</v>
      </c>
      <c r="C937" s="141">
        <v>54.57076715799618</v>
      </c>
      <c r="D937" s="141">
        <v>22.371136752130042</v>
      </c>
      <c r="F937" s="141">
        <v>21</v>
      </c>
      <c r="G937" s="141">
        <v>35.024285714285703</v>
      </c>
    </row>
    <row r="938" spans="1:7" x14ac:dyDescent="0.25">
      <c r="A938" s="156">
        <v>15.6</v>
      </c>
      <c r="B938" s="141">
        <v>0.81</v>
      </c>
      <c r="C938" s="141">
        <v>54.554742690867911</v>
      </c>
      <c r="D938" s="141">
        <v>22.529817307689882</v>
      </c>
      <c r="F938" s="141">
        <v>21</v>
      </c>
      <c r="G938" s="141">
        <v>35.024285714285703</v>
      </c>
    </row>
    <row r="939" spans="1:7" x14ac:dyDescent="0.25">
      <c r="A939" s="156">
        <v>15.617000000000001</v>
      </c>
      <c r="B939" s="141">
        <v>0.81</v>
      </c>
      <c r="C939" s="141">
        <v>54.535086432857852</v>
      </c>
      <c r="D939" s="141">
        <v>22.800237762239703</v>
      </c>
      <c r="F939" s="141">
        <v>21</v>
      </c>
      <c r="G939" s="141">
        <v>35.024999999999999</v>
      </c>
    </row>
    <row r="940" spans="1:7" x14ac:dyDescent="0.25">
      <c r="A940" s="156">
        <v>15.632999999999999</v>
      </c>
      <c r="B940" s="141">
        <v>0.81499999999999995</v>
      </c>
      <c r="C940" s="141">
        <v>54.895386079093377</v>
      </c>
      <c r="D940" s="141">
        <v>23.042525641019893</v>
      </c>
      <c r="F940" s="141">
        <v>21</v>
      </c>
      <c r="G940" s="141">
        <v>35.024999999999999</v>
      </c>
    </row>
    <row r="941" spans="1:7" x14ac:dyDescent="0.25">
      <c r="A941" s="156">
        <v>15.65</v>
      </c>
      <c r="B941" s="141">
        <v>0.81</v>
      </c>
      <c r="C941" s="141">
        <v>54.513612167258046</v>
      </c>
      <c r="D941" s="141">
        <v>23.079692307689584</v>
      </c>
      <c r="F941" s="141">
        <v>21</v>
      </c>
      <c r="G941" s="141">
        <v>35.020000000000003</v>
      </c>
    </row>
    <row r="942" spans="1:7" x14ac:dyDescent="0.25">
      <c r="A942" s="156">
        <v>15.667</v>
      </c>
      <c r="B942" s="141">
        <v>0.82</v>
      </c>
      <c r="C942" s="141">
        <v>55.210353497192301</v>
      </c>
      <c r="D942" s="141">
        <v>23.369692307689547</v>
      </c>
      <c r="F942" s="141">
        <v>21</v>
      </c>
      <c r="G942" s="141">
        <v>35.020000000000003</v>
      </c>
    </row>
    <row r="943" spans="1:7" x14ac:dyDescent="0.25">
      <c r="A943" s="156">
        <v>15.683</v>
      </c>
      <c r="B943" s="141">
        <v>0.82</v>
      </c>
      <c r="C943" s="141">
        <v>55.211606392189701</v>
      </c>
      <c r="D943" s="141">
        <v>23.542692307690231</v>
      </c>
      <c r="F943" s="141">
        <v>21</v>
      </c>
      <c r="G943" s="141">
        <v>35.020000000000003</v>
      </c>
    </row>
    <row r="944" spans="1:7" x14ac:dyDescent="0.25">
      <c r="A944" s="156">
        <v>15.7</v>
      </c>
      <c r="B944" s="141">
        <v>0.82499999999999996</v>
      </c>
      <c r="C944" s="141">
        <v>55.523452715630867</v>
      </c>
      <c r="D944" s="141">
        <v>23.715525641019667</v>
      </c>
      <c r="F944" s="141">
        <v>21</v>
      </c>
      <c r="G944" s="141">
        <v>35.020000000000003</v>
      </c>
    </row>
    <row r="945" spans="1:7" x14ac:dyDescent="0.25">
      <c r="A945" s="156">
        <v>15.717000000000001</v>
      </c>
      <c r="B945" s="141">
        <v>0.83</v>
      </c>
      <c r="C945" s="141">
        <v>55.923076055552876</v>
      </c>
      <c r="D945" s="141">
        <v>23.959692307689693</v>
      </c>
      <c r="F945" s="141">
        <v>21</v>
      </c>
      <c r="G945" s="141">
        <v>35.024285714285703</v>
      </c>
    </row>
    <row r="946" spans="1:7" x14ac:dyDescent="0.25">
      <c r="A946" s="156">
        <v>15.733000000000001</v>
      </c>
      <c r="B946" s="141">
        <v>0.83</v>
      </c>
      <c r="C946" s="141">
        <v>55.854813290152855</v>
      </c>
      <c r="D946" s="141">
        <v>24.189049450549646</v>
      </c>
      <c r="F946" s="141">
        <v>21</v>
      </c>
      <c r="G946" s="141">
        <v>35.024285714285703</v>
      </c>
    </row>
    <row r="947" spans="1:7" x14ac:dyDescent="0.25">
      <c r="A947" s="156">
        <v>15.75</v>
      </c>
      <c r="B947" s="141">
        <v>0.83</v>
      </c>
      <c r="C947" s="141">
        <v>55.847334307453615</v>
      </c>
      <c r="D947" s="141">
        <v>24.365406593399712</v>
      </c>
      <c r="F947" s="141">
        <v>21</v>
      </c>
      <c r="G947" s="141">
        <v>35.024000000000001</v>
      </c>
    </row>
    <row r="948" spans="1:7" x14ac:dyDescent="0.25">
      <c r="A948" s="156">
        <v>15.766999999999999</v>
      </c>
      <c r="B948" s="141">
        <v>0.84</v>
      </c>
      <c r="C948" s="141">
        <v>56.573732142791208</v>
      </c>
      <c r="D948" s="141">
        <v>24.56739230769017</v>
      </c>
      <c r="F948" s="141">
        <v>21</v>
      </c>
      <c r="G948" s="141">
        <v>35.024999999999999</v>
      </c>
    </row>
    <row r="949" spans="1:7" x14ac:dyDescent="0.25">
      <c r="A949" s="156">
        <v>15.782999999999999</v>
      </c>
      <c r="B949" s="141">
        <v>0.84499999999999997</v>
      </c>
      <c r="C949" s="141">
        <v>56.923707395880825</v>
      </c>
      <c r="D949" s="141">
        <v>24.777192307689802</v>
      </c>
      <c r="F949" s="141">
        <v>21</v>
      </c>
      <c r="G949" s="141">
        <v>35.024999999999999</v>
      </c>
    </row>
    <row r="950" spans="1:7" x14ac:dyDescent="0.25">
      <c r="A950" s="156">
        <v>15.8</v>
      </c>
      <c r="B950" s="141">
        <v>0.84</v>
      </c>
      <c r="C950" s="141">
        <v>56.530210497044884</v>
      </c>
      <c r="D950" s="141">
        <v>24.964978021979732</v>
      </c>
      <c r="F950" s="141">
        <v>21</v>
      </c>
      <c r="G950" s="141">
        <v>35.024999999999999</v>
      </c>
    </row>
    <row r="951" spans="1:7" x14ac:dyDescent="0.25">
      <c r="A951" s="156">
        <v>15.817</v>
      </c>
      <c r="B951" s="141">
        <v>0.85</v>
      </c>
      <c r="C951" s="141">
        <v>57.234862009377288</v>
      </c>
      <c r="D951" s="141">
        <v>25.170692307689933</v>
      </c>
      <c r="F951" s="141">
        <v>21</v>
      </c>
      <c r="G951" s="141">
        <v>35.020000000000003</v>
      </c>
    </row>
    <row r="952" spans="1:7" x14ac:dyDescent="0.25">
      <c r="A952" s="156">
        <v>15.833</v>
      </c>
      <c r="B952" s="141">
        <v>0.85</v>
      </c>
      <c r="C952" s="141">
        <v>57.25724644856119</v>
      </c>
      <c r="D952" s="141">
        <v>25.327525641019747</v>
      </c>
      <c r="F952" s="141">
        <v>21</v>
      </c>
      <c r="G952" s="141">
        <v>35.024999999999999</v>
      </c>
    </row>
    <row r="953" spans="1:7" x14ac:dyDescent="0.25">
      <c r="A953" s="156">
        <v>15.85</v>
      </c>
      <c r="B953" s="141">
        <v>0.84</v>
      </c>
      <c r="C953" s="141">
        <v>56.512823959315156</v>
      </c>
      <c r="D953" s="141">
        <v>25.507067307689795</v>
      </c>
      <c r="F953" s="141">
        <v>21</v>
      </c>
      <c r="G953" s="141">
        <v>35.024999999999999</v>
      </c>
    </row>
    <row r="954" spans="1:7" x14ac:dyDescent="0.25">
      <c r="A954" s="156">
        <v>15.867000000000001</v>
      </c>
      <c r="B954" s="141">
        <v>0.84</v>
      </c>
      <c r="C954" s="141">
        <v>56.503800906212994</v>
      </c>
      <c r="D954" s="141">
        <v>25.746692307689955</v>
      </c>
      <c r="F954" s="141">
        <v>21</v>
      </c>
      <c r="G954" s="141">
        <v>35.015000000000001</v>
      </c>
    </row>
    <row r="955" spans="1:7" x14ac:dyDescent="0.25">
      <c r="A955" s="156">
        <v>15.882999999999999</v>
      </c>
      <c r="B955" s="141">
        <v>0.85</v>
      </c>
      <c r="C955" s="141">
        <v>57.182258960658757</v>
      </c>
      <c r="D955" s="141">
        <v>25.999942307689707</v>
      </c>
      <c r="F955" s="141">
        <v>21</v>
      </c>
      <c r="G955" s="141">
        <v>35.020000000000003</v>
      </c>
    </row>
    <row r="956" spans="1:7" x14ac:dyDescent="0.25">
      <c r="A956" s="156">
        <v>15.9</v>
      </c>
      <c r="B956" s="141">
        <v>0.84</v>
      </c>
      <c r="C956" s="141">
        <v>56.475951141659586</v>
      </c>
      <c r="D956" s="141">
        <v>26.268092307689585</v>
      </c>
      <c r="F956" s="141">
        <v>21</v>
      </c>
      <c r="G956" s="141">
        <v>35.020000000000003</v>
      </c>
    </row>
    <row r="957" spans="1:7" x14ac:dyDescent="0.25">
      <c r="A957" s="156">
        <v>15.917</v>
      </c>
      <c r="B957" s="141">
        <v>0.85</v>
      </c>
      <c r="C957" s="141">
        <v>57.17347432737926</v>
      </c>
      <c r="D957" s="141">
        <v>26.475692307690224</v>
      </c>
      <c r="F957" s="141">
        <v>21</v>
      </c>
      <c r="G957" s="141">
        <v>35.0133333333333</v>
      </c>
    </row>
    <row r="958" spans="1:7" x14ac:dyDescent="0.25">
      <c r="A958" s="156">
        <v>15.933</v>
      </c>
      <c r="B958" s="141">
        <v>0.86</v>
      </c>
      <c r="C958" s="141">
        <v>57.843932738585885</v>
      </c>
      <c r="D958" s="141">
        <v>26.712692307689395</v>
      </c>
      <c r="F958" s="141">
        <v>21</v>
      </c>
      <c r="G958" s="141">
        <v>35.015999999999998</v>
      </c>
    </row>
    <row r="959" spans="1:7" x14ac:dyDescent="0.25">
      <c r="A959" s="156">
        <v>15.95</v>
      </c>
      <c r="B959" s="141">
        <v>0.85</v>
      </c>
      <c r="C959" s="141">
        <v>57.095086058403282</v>
      </c>
      <c r="D959" s="141">
        <v>26.860153846149842</v>
      </c>
      <c r="F959" s="141">
        <v>21</v>
      </c>
      <c r="G959" s="141">
        <v>35.014444444444401</v>
      </c>
    </row>
    <row r="960" spans="1:7" x14ac:dyDescent="0.25">
      <c r="A960" s="156">
        <v>15.967000000000001</v>
      </c>
      <c r="B960" s="141">
        <v>0.86</v>
      </c>
      <c r="C960" s="141">
        <v>57.791899231624811</v>
      </c>
      <c r="D960" s="141">
        <v>27.133192307689569</v>
      </c>
      <c r="F960" s="141">
        <v>21</v>
      </c>
      <c r="G960" s="141">
        <v>35.015000000000001</v>
      </c>
    </row>
    <row r="961" spans="1:7" x14ac:dyDescent="0.25">
      <c r="A961" s="156">
        <v>15.983000000000001</v>
      </c>
      <c r="B961" s="141">
        <v>0.86</v>
      </c>
      <c r="C961" s="141">
        <v>57.803240780079989</v>
      </c>
      <c r="D961" s="141">
        <v>27.31989230768977</v>
      </c>
      <c r="F961" s="141">
        <v>21</v>
      </c>
      <c r="G961" s="141">
        <v>35.015000000000001</v>
      </c>
    </row>
    <row r="962" spans="1:7" x14ac:dyDescent="0.25">
      <c r="A962" s="156">
        <v>16</v>
      </c>
      <c r="B962" s="141">
        <v>0.86499999999999999</v>
      </c>
      <c r="C962" s="141">
        <v>58.165857766521015</v>
      </c>
      <c r="D962" s="141">
        <v>27.467601398599982</v>
      </c>
      <c r="F962" s="141">
        <v>21</v>
      </c>
      <c r="G962" s="141">
        <v>35.015555555555601</v>
      </c>
    </row>
    <row r="963" spans="1:7" x14ac:dyDescent="0.25">
      <c r="A963" s="156">
        <v>16.016999999999999</v>
      </c>
      <c r="B963" s="141">
        <v>0.86499999999999999</v>
      </c>
      <c r="C963" s="141">
        <v>58.140529903275862</v>
      </c>
      <c r="D963" s="141">
        <v>27.718567307690137</v>
      </c>
      <c r="F963" s="141">
        <v>21</v>
      </c>
      <c r="G963" s="141">
        <v>35.014444444444401</v>
      </c>
    </row>
    <row r="964" spans="1:7" x14ac:dyDescent="0.25">
      <c r="A964" s="156">
        <v>16.033000000000001</v>
      </c>
      <c r="B964" s="141">
        <v>0.87</v>
      </c>
      <c r="C964" s="141">
        <v>58.431597298093067</v>
      </c>
      <c r="D964" s="141">
        <v>27.943923076919418</v>
      </c>
      <c r="F964" s="141">
        <v>21</v>
      </c>
      <c r="G964" s="141">
        <v>35.005000000000003</v>
      </c>
    </row>
    <row r="965" spans="1:7" x14ac:dyDescent="0.25">
      <c r="A965" s="156">
        <v>16.05</v>
      </c>
      <c r="B965" s="141">
        <v>0.875</v>
      </c>
      <c r="C965" s="141">
        <v>58.788829518232745</v>
      </c>
      <c r="D965" s="141">
        <v>28.130874125869923</v>
      </c>
      <c r="F965" s="141">
        <v>21</v>
      </c>
      <c r="G965" s="141">
        <v>35.015384615384598</v>
      </c>
    </row>
    <row r="966" spans="1:7" x14ac:dyDescent="0.25">
      <c r="A966" s="156">
        <v>16.067</v>
      </c>
      <c r="B966" s="141">
        <v>0.875</v>
      </c>
      <c r="C966" s="141">
        <v>58.800782164007444</v>
      </c>
      <c r="D966" s="141">
        <v>28.349992307689718</v>
      </c>
      <c r="F966" s="141">
        <v>21</v>
      </c>
      <c r="G966" s="141">
        <v>35.014000000000003</v>
      </c>
    </row>
    <row r="967" spans="1:7" x14ac:dyDescent="0.25">
      <c r="A967" s="156">
        <v>16.082999999999998</v>
      </c>
      <c r="B967" s="141">
        <v>0.88</v>
      </c>
      <c r="C967" s="141">
        <v>59.107086137372676</v>
      </c>
      <c r="D967" s="141">
        <v>28.562858974360097</v>
      </c>
      <c r="F967" s="141">
        <v>21</v>
      </c>
      <c r="G967" s="141">
        <v>35.0042857142857</v>
      </c>
    </row>
    <row r="968" spans="1:7" x14ac:dyDescent="0.25">
      <c r="A968" s="156">
        <v>16.100000000000001</v>
      </c>
      <c r="B968" s="141">
        <v>0.88</v>
      </c>
      <c r="C968" s="141">
        <v>59.136722013658741</v>
      </c>
      <c r="D968" s="141">
        <v>28.753992307690169</v>
      </c>
      <c r="F968" s="141">
        <v>21</v>
      </c>
      <c r="G968" s="141">
        <v>35.01</v>
      </c>
    </row>
    <row r="969" spans="1:7" x14ac:dyDescent="0.25">
      <c r="A969" s="156">
        <v>16.117000000000001</v>
      </c>
      <c r="B969" s="141">
        <v>0.88500000000000001</v>
      </c>
      <c r="C969" s="141">
        <v>59.456610947596239</v>
      </c>
      <c r="D969" s="141">
        <v>28.947581196579449</v>
      </c>
      <c r="F969" s="141">
        <v>21</v>
      </c>
      <c r="G969" s="141">
        <v>35.015000000000001</v>
      </c>
    </row>
    <row r="970" spans="1:7" x14ac:dyDescent="0.25">
      <c r="A970" s="156">
        <v>16.132999999999999</v>
      </c>
      <c r="B970" s="141">
        <v>0.89</v>
      </c>
      <c r="C970" s="141">
        <v>59.818746939929611</v>
      </c>
      <c r="D970" s="141">
        <v>29.16785897435966</v>
      </c>
      <c r="F970" s="141">
        <v>21</v>
      </c>
      <c r="G970" s="141">
        <v>35.015000000000001</v>
      </c>
    </row>
    <row r="971" spans="1:7" x14ac:dyDescent="0.25">
      <c r="A971" s="156">
        <v>16.149999999999999</v>
      </c>
      <c r="B971" s="141">
        <v>0.89</v>
      </c>
      <c r="C971" s="141">
        <v>59.781718669169742</v>
      </c>
      <c r="D971" s="141">
        <v>29.376581196579536</v>
      </c>
      <c r="F971" s="141">
        <v>21.04</v>
      </c>
      <c r="G971" s="141">
        <v>35.01</v>
      </c>
    </row>
    <row r="972" spans="1:7" x14ac:dyDescent="0.25">
      <c r="A972" s="156">
        <v>16.167000000000002</v>
      </c>
      <c r="B972" s="141">
        <v>0.9</v>
      </c>
      <c r="C972" s="141">
        <v>60.454465984147767</v>
      </c>
      <c r="D972" s="141">
        <v>29.567247863249577</v>
      </c>
      <c r="F972" s="141">
        <v>21.094999999999999</v>
      </c>
      <c r="G972" s="141">
        <v>35.015000000000001</v>
      </c>
    </row>
    <row r="973" spans="1:7" x14ac:dyDescent="0.25">
      <c r="A973" s="156">
        <v>16.183</v>
      </c>
      <c r="B973" s="141">
        <v>0.89</v>
      </c>
      <c r="C973" s="141">
        <v>59.637160500134286</v>
      </c>
      <c r="D973" s="141">
        <v>29.778292307690208</v>
      </c>
      <c r="F973" s="141">
        <v>21.225000000000001</v>
      </c>
      <c r="G973" s="141">
        <v>35.014000000000003</v>
      </c>
    </row>
    <row r="974" spans="1:7" x14ac:dyDescent="0.25">
      <c r="A974" s="156">
        <v>16.2</v>
      </c>
      <c r="B974" s="141">
        <v>0.9</v>
      </c>
      <c r="C974" s="141">
        <v>60.323058699512323</v>
      </c>
      <c r="D974" s="141">
        <v>30.055120879119386</v>
      </c>
      <c r="F974" s="141">
        <v>21.225000000000001</v>
      </c>
      <c r="G974" s="141">
        <v>35.003333333333302</v>
      </c>
    </row>
    <row r="975" spans="1:7" x14ac:dyDescent="0.25">
      <c r="A975" s="156">
        <v>16.216999999999999</v>
      </c>
      <c r="B975" s="141">
        <v>0.9</v>
      </c>
      <c r="C975" s="141">
        <v>60.402936075925119</v>
      </c>
      <c r="D975" s="141">
        <v>30.244923076919804</v>
      </c>
      <c r="F975" s="141">
        <v>21.234999999999999</v>
      </c>
      <c r="G975" s="141">
        <v>35.005000000000003</v>
      </c>
    </row>
    <row r="976" spans="1:7" x14ac:dyDescent="0.25">
      <c r="A976" s="156">
        <v>16.233000000000001</v>
      </c>
      <c r="B976" s="141">
        <v>0.9</v>
      </c>
      <c r="C976" s="141">
        <v>60.378343855340603</v>
      </c>
      <c r="D976" s="141">
        <v>30.421558974359868</v>
      </c>
      <c r="F976" s="141">
        <v>21.27</v>
      </c>
      <c r="G976" s="141">
        <v>35.005000000000003</v>
      </c>
    </row>
    <row r="977" spans="1:7" x14ac:dyDescent="0.25">
      <c r="A977" s="156">
        <v>16.25</v>
      </c>
      <c r="B977" s="141">
        <v>0.90500000000000003</v>
      </c>
      <c r="C977" s="141">
        <v>60.698680691120771</v>
      </c>
      <c r="D977" s="141">
        <v>30.665549450549406</v>
      </c>
      <c r="F977" s="141">
        <v>21.364999999999998</v>
      </c>
      <c r="G977" s="141">
        <v>35</v>
      </c>
    </row>
    <row r="978" spans="1:7" x14ac:dyDescent="0.25">
      <c r="A978" s="156">
        <v>16.266999999999999</v>
      </c>
      <c r="B978" s="141">
        <v>0.90500000000000003</v>
      </c>
      <c r="C978" s="141">
        <v>60.652043447194224</v>
      </c>
      <c r="D978" s="141">
        <v>30.830406593399857</v>
      </c>
      <c r="F978" s="141">
        <v>21.42</v>
      </c>
      <c r="G978" s="141">
        <v>35.005000000000003</v>
      </c>
    </row>
    <row r="979" spans="1:7" x14ac:dyDescent="0.25">
      <c r="A979" s="156">
        <v>16.283000000000001</v>
      </c>
      <c r="B979" s="141">
        <v>0.90500000000000003</v>
      </c>
      <c r="C979" s="141">
        <v>60.724820961938967</v>
      </c>
      <c r="D979" s="141">
        <v>31.073328671330273</v>
      </c>
      <c r="F979" s="141">
        <v>21.39</v>
      </c>
      <c r="G979" s="141">
        <v>35.005000000000003</v>
      </c>
    </row>
    <row r="980" spans="1:7" x14ac:dyDescent="0.25">
      <c r="A980" s="156">
        <v>16.3</v>
      </c>
      <c r="B980" s="141">
        <v>0.90500000000000003</v>
      </c>
      <c r="C980" s="141">
        <v>60.734179224860867</v>
      </c>
      <c r="D980" s="141">
        <v>31.353192307689824</v>
      </c>
      <c r="F980" s="141">
        <v>21.33</v>
      </c>
      <c r="G980" s="141">
        <v>34.994999999999997</v>
      </c>
    </row>
    <row r="981" spans="1:7" x14ac:dyDescent="0.25">
      <c r="A981" s="156">
        <v>16.317</v>
      </c>
      <c r="B981" s="141">
        <v>0.90666666666666695</v>
      </c>
      <c r="C981" s="141">
        <v>60.85023176926741</v>
      </c>
      <c r="D981" s="141">
        <v>31.498783216779884</v>
      </c>
      <c r="F981" s="141">
        <v>21.364999999999998</v>
      </c>
      <c r="G981" s="141">
        <v>34.994999999999997</v>
      </c>
    </row>
    <row r="982" spans="1:7" x14ac:dyDescent="0.25">
      <c r="A982" s="156">
        <v>16.332999999999998</v>
      </c>
      <c r="B982" s="141">
        <v>0.91</v>
      </c>
      <c r="C982" s="141">
        <v>60.967577220462744</v>
      </c>
      <c r="D982" s="141">
        <v>31.721978021980249</v>
      </c>
      <c r="F982" s="141">
        <v>21.465</v>
      </c>
      <c r="G982" s="141">
        <v>35.005000000000003</v>
      </c>
    </row>
    <row r="983" spans="1:7" x14ac:dyDescent="0.25">
      <c r="A983" s="156">
        <v>16.350000000000001</v>
      </c>
      <c r="B983" s="141">
        <v>0.91</v>
      </c>
      <c r="C983" s="141">
        <v>60.9866036167275</v>
      </c>
      <c r="D983" s="141">
        <v>31.954892307689988</v>
      </c>
      <c r="F983" s="141">
        <v>21.51</v>
      </c>
      <c r="G983" s="141">
        <v>35.005000000000003</v>
      </c>
    </row>
    <row r="984" spans="1:7" x14ac:dyDescent="0.25">
      <c r="A984" s="156">
        <v>16.367000000000001</v>
      </c>
      <c r="B984" s="141">
        <v>0.91</v>
      </c>
      <c r="C984" s="141">
        <v>60.96454030338095</v>
      </c>
      <c r="D984" s="141">
        <v>32.036025641019478</v>
      </c>
      <c r="F984" s="141">
        <v>21.565000000000001</v>
      </c>
      <c r="G984" s="141">
        <v>35</v>
      </c>
    </row>
    <row r="985" spans="1:7" x14ac:dyDescent="0.25">
      <c r="A985" s="156">
        <v>16.382999999999999</v>
      </c>
      <c r="B985" s="141">
        <v>0.91666666666666696</v>
      </c>
      <c r="C985" s="141">
        <v>61.408929787890195</v>
      </c>
      <c r="D985" s="141">
        <v>32.289965034960005</v>
      </c>
      <c r="F985" s="141">
        <v>21.625</v>
      </c>
      <c r="G985" s="141">
        <v>35.006666666666703</v>
      </c>
    </row>
    <row r="986" spans="1:7" x14ac:dyDescent="0.25">
      <c r="A986" s="156">
        <v>16.399999999999999</v>
      </c>
      <c r="B986" s="141">
        <v>0.92</v>
      </c>
      <c r="C986" s="141">
        <v>61.623572836054436</v>
      </c>
      <c r="D986" s="141">
        <v>32.55432867133004</v>
      </c>
      <c r="F986" s="141">
        <v>21.675000000000001</v>
      </c>
      <c r="G986" s="141">
        <v>35.005000000000003</v>
      </c>
    </row>
    <row r="987" spans="1:7" x14ac:dyDescent="0.25">
      <c r="A987" s="156">
        <v>16.417000000000002</v>
      </c>
      <c r="B987" s="141">
        <v>0.92</v>
      </c>
      <c r="C987" s="141">
        <v>61.61074653311519</v>
      </c>
      <c r="D987" s="141">
        <v>32.755692307689969</v>
      </c>
      <c r="F987" s="141">
        <v>21.66</v>
      </c>
      <c r="G987" s="141">
        <v>35.004444444444403</v>
      </c>
    </row>
    <row r="988" spans="1:7" x14ac:dyDescent="0.25">
      <c r="A988" s="156">
        <v>16.433</v>
      </c>
      <c r="B988" s="141">
        <v>0.92500000000000004</v>
      </c>
      <c r="C988" s="141">
        <v>61.984799339719146</v>
      </c>
      <c r="D988" s="141">
        <v>32.967803418800031</v>
      </c>
      <c r="F988" s="141">
        <v>21.66</v>
      </c>
      <c r="G988" s="141">
        <v>35.006666666666703</v>
      </c>
    </row>
    <row r="989" spans="1:7" x14ac:dyDescent="0.25">
      <c r="A989" s="156">
        <v>16.45</v>
      </c>
      <c r="B989" s="141">
        <v>0.92500000000000004</v>
      </c>
      <c r="C989" s="141">
        <v>61.99013596468356</v>
      </c>
      <c r="D989" s="141">
        <v>33.186025641020024</v>
      </c>
      <c r="F989" s="141">
        <v>21.66</v>
      </c>
      <c r="G989" s="141">
        <v>35.003333333333302</v>
      </c>
    </row>
    <row r="990" spans="1:7" x14ac:dyDescent="0.25">
      <c r="A990" s="156">
        <v>16.466999999999999</v>
      </c>
      <c r="B990" s="141">
        <v>0.93</v>
      </c>
      <c r="C990" s="141">
        <v>62.346381826801803</v>
      </c>
      <c r="D990" s="141">
        <v>33.412692307690122</v>
      </c>
      <c r="F990" s="141">
        <v>21.7</v>
      </c>
      <c r="G990" s="141">
        <v>35.006</v>
      </c>
    </row>
    <row r="991" spans="1:7" x14ac:dyDescent="0.25">
      <c r="A991" s="156">
        <v>16.483000000000001</v>
      </c>
      <c r="B991" s="141">
        <v>0.93</v>
      </c>
      <c r="C991" s="141">
        <v>62.28241631799068</v>
      </c>
      <c r="D991" s="141">
        <v>33.589406593399872</v>
      </c>
      <c r="F991" s="141">
        <v>21.745000000000001</v>
      </c>
      <c r="G991" s="141">
        <v>35.0042857142857</v>
      </c>
    </row>
    <row r="992" spans="1:7" x14ac:dyDescent="0.25">
      <c r="A992" s="156">
        <v>16.5</v>
      </c>
      <c r="B992" s="141">
        <v>0.93</v>
      </c>
      <c r="C992" s="141">
        <v>62.194341013582331</v>
      </c>
      <c r="D992" s="141">
        <v>33.733625641019898</v>
      </c>
      <c r="F992" s="141">
        <v>21.82</v>
      </c>
      <c r="G992" s="141">
        <v>35.015000000000001</v>
      </c>
    </row>
    <row r="993" spans="1:7" x14ac:dyDescent="0.25">
      <c r="A993" s="156">
        <v>16.516999999999999</v>
      </c>
      <c r="B993" s="141">
        <v>0.93500000000000005</v>
      </c>
      <c r="C993" s="141">
        <v>62.573299005638042</v>
      </c>
      <c r="D993" s="141">
        <v>33.986792307689939</v>
      </c>
      <c r="F993" s="141">
        <v>21.82</v>
      </c>
      <c r="G993" s="141">
        <v>35.015000000000001</v>
      </c>
    </row>
    <row r="994" spans="1:7" x14ac:dyDescent="0.25">
      <c r="A994" s="156">
        <v>16.533000000000001</v>
      </c>
      <c r="B994" s="141">
        <v>0.94</v>
      </c>
      <c r="C994" s="141">
        <v>63.00342710949981</v>
      </c>
      <c r="D994" s="141">
        <v>34.197120879120121</v>
      </c>
      <c r="F994" s="141">
        <v>21.82</v>
      </c>
      <c r="G994" s="141">
        <v>35.020000000000003</v>
      </c>
    </row>
    <row r="995" spans="1:7" x14ac:dyDescent="0.25">
      <c r="A995" s="156">
        <v>16.55</v>
      </c>
      <c r="B995" s="141">
        <v>0.94499999999999995</v>
      </c>
      <c r="C995" s="141">
        <v>63.330384332073024</v>
      </c>
      <c r="D995" s="141">
        <v>34.413858974359755</v>
      </c>
      <c r="F995" s="141">
        <v>21.83</v>
      </c>
      <c r="G995" s="141">
        <v>35.020000000000003</v>
      </c>
    </row>
    <row r="996" spans="1:7" x14ac:dyDescent="0.25">
      <c r="A996" s="156">
        <v>16.567</v>
      </c>
      <c r="B996" s="141">
        <v>0.94499999999999995</v>
      </c>
      <c r="C996" s="141">
        <v>63.250715858689098</v>
      </c>
      <c r="D996" s="141">
        <v>34.633942307689722</v>
      </c>
      <c r="F996" s="141">
        <v>21.905000000000001</v>
      </c>
      <c r="G996" s="141">
        <v>35.020000000000003</v>
      </c>
    </row>
    <row r="997" spans="1:7" x14ac:dyDescent="0.25">
      <c r="A997" s="156">
        <v>16.582999999999998</v>
      </c>
      <c r="B997" s="141">
        <v>0.95</v>
      </c>
      <c r="C997" s="141">
        <v>63.52926724135073</v>
      </c>
      <c r="D997" s="141">
        <v>34.841835164829718</v>
      </c>
      <c r="F997" s="141">
        <v>22.004999999999999</v>
      </c>
      <c r="G997" s="141">
        <v>35.026666666666699</v>
      </c>
    </row>
    <row r="998" spans="1:7" x14ac:dyDescent="0.25">
      <c r="A998" s="156">
        <v>16.600000000000001</v>
      </c>
      <c r="B998" s="141">
        <v>0.95</v>
      </c>
      <c r="C998" s="141">
        <v>63.559295417054905</v>
      </c>
      <c r="D998" s="141">
        <v>35.075835164830096</v>
      </c>
      <c r="F998" s="141">
        <v>22.004999999999999</v>
      </c>
      <c r="G998" s="141">
        <v>35.023333333333298</v>
      </c>
    </row>
    <row r="999" spans="1:7" x14ac:dyDescent="0.25">
      <c r="A999" s="156">
        <v>16.617000000000001</v>
      </c>
      <c r="B999" s="141">
        <v>0.95</v>
      </c>
      <c r="C999" s="141">
        <v>63.569087660522683</v>
      </c>
      <c r="D999" s="141">
        <v>35.37569230768986</v>
      </c>
      <c r="F999" s="141">
        <v>22.015000000000001</v>
      </c>
      <c r="G999" s="141">
        <v>35.024999999999999</v>
      </c>
    </row>
    <row r="1000" spans="1:7" x14ac:dyDescent="0.25">
      <c r="A1000" s="156">
        <v>16.632999999999999</v>
      </c>
      <c r="B1000" s="141">
        <v>0.96</v>
      </c>
      <c r="C1000" s="141">
        <v>64.292937172902597</v>
      </c>
      <c r="D1000" s="141">
        <v>35.565263736260022</v>
      </c>
      <c r="F1000" s="141">
        <v>22.03</v>
      </c>
      <c r="G1000" s="141">
        <v>35.020000000000003</v>
      </c>
    </row>
    <row r="1001" spans="1:7" x14ac:dyDescent="0.25">
      <c r="A1001" s="156">
        <v>16.649999999999999</v>
      </c>
      <c r="B1001" s="141">
        <v>0.96</v>
      </c>
      <c r="C1001" s="141">
        <v>64.2741995075463</v>
      </c>
      <c r="D1001" s="141">
        <v>35.7883076923099</v>
      </c>
      <c r="F1001" s="141">
        <v>22.074999999999999</v>
      </c>
      <c r="G1001" s="141">
        <v>35.024999999999999</v>
      </c>
    </row>
    <row r="1002" spans="1:7" x14ac:dyDescent="0.25">
      <c r="A1002" s="156">
        <v>16.667000000000002</v>
      </c>
      <c r="B1002" s="141">
        <v>0.96</v>
      </c>
      <c r="C1002" s="141">
        <v>64.163946298204223</v>
      </c>
      <c r="D1002" s="141">
        <v>36.049317307690217</v>
      </c>
      <c r="F1002" s="141">
        <v>22.145</v>
      </c>
      <c r="G1002" s="141">
        <v>35.015000000000001</v>
      </c>
    </row>
    <row r="1003" spans="1:7" x14ac:dyDescent="0.25">
      <c r="A1003" s="156">
        <v>16.683</v>
      </c>
      <c r="B1003" s="141">
        <v>0.97</v>
      </c>
      <c r="C1003" s="141">
        <v>64.890418267962815</v>
      </c>
      <c r="D1003" s="141">
        <v>36.233442307689984</v>
      </c>
      <c r="F1003" s="141">
        <v>22.145</v>
      </c>
      <c r="G1003" s="141">
        <v>35.016666666666701</v>
      </c>
    </row>
    <row r="1004" spans="1:7" x14ac:dyDescent="0.25">
      <c r="A1004" s="156">
        <v>16.7</v>
      </c>
      <c r="B1004" s="141">
        <v>0.97</v>
      </c>
      <c r="C1004" s="141">
        <v>64.95094493719418</v>
      </c>
      <c r="D1004" s="141">
        <v>36.470549450549697</v>
      </c>
      <c r="F1004" s="141">
        <v>22.16</v>
      </c>
      <c r="G1004" s="141">
        <v>35.020000000000003</v>
      </c>
    </row>
    <row r="1005" spans="1:7" x14ac:dyDescent="0.25">
      <c r="A1005" s="156">
        <v>16.716999999999999</v>
      </c>
      <c r="B1005" s="141">
        <v>0.96499999999999997</v>
      </c>
      <c r="C1005" s="141">
        <v>64.623935682382566</v>
      </c>
      <c r="D1005" s="141">
        <v>36.697803418799595</v>
      </c>
      <c r="F1005" s="141">
        <v>22.175000000000001</v>
      </c>
      <c r="G1005" s="141">
        <v>35.014285714285698</v>
      </c>
    </row>
    <row r="1006" spans="1:7" x14ac:dyDescent="0.25">
      <c r="A1006" s="156">
        <v>16.733000000000001</v>
      </c>
      <c r="B1006" s="141">
        <v>0.96499999999999997</v>
      </c>
      <c r="C1006" s="141">
        <v>64.510067434672763</v>
      </c>
      <c r="D1006" s="141">
        <v>36.98494230768938</v>
      </c>
      <c r="F1006" s="141">
        <v>22.234999999999999</v>
      </c>
      <c r="G1006" s="141">
        <v>35.014285714285698</v>
      </c>
    </row>
    <row r="1007" spans="1:7" x14ac:dyDescent="0.25">
      <c r="A1007" s="156">
        <v>16.75</v>
      </c>
      <c r="B1007" s="141">
        <v>0.97</v>
      </c>
      <c r="C1007" s="141">
        <v>64.81512280478475</v>
      </c>
      <c r="D1007" s="141">
        <v>37.241817307689416</v>
      </c>
      <c r="F1007" s="141">
        <v>22.285</v>
      </c>
      <c r="G1007" s="141">
        <v>35.015000000000001</v>
      </c>
    </row>
    <row r="1008" spans="1:7" x14ac:dyDescent="0.25">
      <c r="A1008" s="156">
        <v>16.766999999999999</v>
      </c>
      <c r="B1008" s="141">
        <v>0.96499999999999997</v>
      </c>
      <c r="C1008" s="141">
        <v>64.454476777296762</v>
      </c>
      <c r="D1008" s="141">
        <v>37.456692307689991</v>
      </c>
      <c r="F1008" s="141">
        <v>22.32</v>
      </c>
      <c r="G1008" s="141">
        <v>35.015000000000001</v>
      </c>
    </row>
    <row r="1009" spans="1:7" x14ac:dyDescent="0.25">
      <c r="A1009" s="156">
        <v>16.783000000000001</v>
      </c>
      <c r="B1009" s="141">
        <v>0.97</v>
      </c>
      <c r="C1009" s="141">
        <v>64.83180129511986</v>
      </c>
      <c r="D1009" s="141">
        <v>37.671307692309711</v>
      </c>
      <c r="F1009" s="141">
        <v>22.38</v>
      </c>
      <c r="G1009" s="141">
        <v>35.015000000000001</v>
      </c>
    </row>
    <row r="1010" spans="1:7" x14ac:dyDescent="0.25">
      <c r="A1010" s="156">
        <v>16.8</v>
      </c>
      <c r="B1010" s="141">
        <v>0.97499999999999998</v>
      </c>
      <c r="C1010" s="141">
        <v>65.113261021904194</v>
      </c>
      <c r="D1010" s="141">
        <v>37.911317307689387</v>
      </c>
      <c r="F1010" s="141">
        <v>22.44</v>
      </c>
      <c r="G1010" s="141">
        <v>35.014545454545498</v>
      </c>
    </row>
    <row r="1011" spans="1:7" x14ac:dyDescent="0.25">
      <c r="A1011" s="156">
        <v>16.817</v>
      </c>
      <c r="B1011" s="141">
        <v>0.97499999999999998</v>
      </c>
      <c r="C1011" s="141">
        <v>65.150435255473184</v>
      </c>
      <c r="D1011" s="141">
        <v>38.158978021980147</v>
      </c>
      <c r="F1011" s="141">
        <v>22.44</v>
      </c>
      <c r="G1011" s="141">
        <v>35.014545454545498</v>
      </c>
    </row>
    <row r="1012" spans="1:7" x14ac:dyDescent="0.25">
      <c r="A1012" s="156">
        <v>16.832999999999998</v>
      </c>
      <c r="B1012" s="141">
        <v>0.97499999999999998</v>
      </c>
      <c r="C1012" s="141">
        <v>65.132720934116378</v>
      </c>
      <c r="D1012" s="141">
        <v>38.414025641020089</v>
      </c>
      <c r="F1012" s="141">
        <v>22.44</v>
      </c>
      <c r="G1012" s="141">
        <v>35.01</v>
      </c>
    </row>
    <row r="1013" spans="1:7" x14ac:dyDescent="0.25">
      <c r="A1013" s="156">
        <v>16.850000000000001</v>
      </c>
      <c r="B1013" s="141">
        <v>0.98</v>
      </c>
      <c r="C1013" s="141">
        <v>65.454766381464566</v>
      </c>
      <c r="D1013" s="141">
        <v>38.569025641019834</v>
      </c>
      <c r="F1013" s="141">
        <v>22.48</v>
      </c>
      <c r="G1013" s="141">
        <v>35.015000000000001</v>
      </c>
    </row>
    <row r="1014" spans="1:7" x14ac:dyDescent="0.25">
      <c r="A1014" s="156">
        <v>16.867000000000001</v>
      </c>
      <c r="B1014" s="141">
        <v>0.98499999999999999</v>
      </c>
      <c r="C1014" s="141">
        <v>65.695116201574351</v>
      </c>
      <c r="D1014" s="141">
        <v>38.799978021979769</v>
      </c>
      <c r="F1014" s="141">
        <v>22.614999999999998</v>
      </c>
      <c r="G1014" s="141">
        <v>35.0133333333333</v>
      </c>
    </row>
    <row r="1015" spans="1:7" x14ac:dyDescent="0.25">
      <c r="A1015" s="156">
        <v>16.882999999999999</v>
      </c>
      <c r="B1015" s="141">
        <v>0.99</v>
      </c>
      <c r="C1015" s="141">
        <v>66.010286687248154</v>
      </c>
      <c r="D1015" s="141">
        <v>39.016120879119626</v>
      </c>
      <c r="F1015" s="141">
        <v>22.69</v>
      </c>
      <c r="G1015" s="141">
        <v>35.020000000000003</v>
      </c>
    </row>
    <row r="1016" spans="1:7" x14ac:dyDescent="0.25">
      <c r="A1016" s="156">
        <v>16.899999999999999</v>
      </c>
      <c r="B1016" s="141">
        <v>0.995</v>
      </c>
      <c r="C1016" s="141">
        <v>66.426159112224767</v>
      </c>
      <c r="D1016" s="141">
        <v>39.278442307690057</v>
      </c>
      <c r="F1016" s="141">
        <v>22.625</v>
      </c>
      <c r="G1016" s="141">
        <v>35.015000000000001</v>
      </c>
    </row>
    <row r="1017" spans="1:7" x14ac:dyDescent="0.25">
      <c r="A1017" s="156">
        <v>16.917000000000002</v>
      </c>
      <c r="B1017" s="141">
        <v>0.99</v>
      </c>
      <c r="C1017" s="141">
        <v>66.123490968346317</v>
      </c>
      <c r="D1017" s="141">
        <v>39.534317307689889</v>
      </c>
      <c r="F1017" s="141">
        <v>22.6</v>
      </c>
      <c r="G1017" s="141">
        <v>35.015000000000001</v>
      </c>
    </row>
    <row r="1018" spans="1:7" x14ac:dyDescent="0.25">
      <c r="A1018" s="156">
        <v>16.933</v>
      </c>
      <c r="B1018" s="141">
        <v>0.995</v>
      </c>
      <c r="C1018" s="141">
        <v>66.380321637503741</v>
      </c>
      <c r="D1018" s="141">
        <v>39.771817307690071</v>
      </c>
      <c r="F1018" s="141">
        <v>22.7</v>
      </c>
      <c r="G1018" s="141">
        <v>35.015000000000001</v>
      </c>
    </row>
    <row r="1019" spans="1:7" x14ac:dyDescent="0.25">
      <c r="A1019" s="156">
        <v>16.95</v>
      </c>
      <c r="B1019" s="141">
        <v>1</v>
      </c>
      <c r="C1019" s="141">
        <v>66.694061648005416</v>
      </c>
      <c r="D1019" s="141">
        <v>39.961263736259752</v>
      </c>
      <c r="F1019" s="141">
        <v>22.76</v>
      </c>
      <c r="G1019" s="141">
        <v>35.014285714285698</v>
      </c>
    </row>
    <row r="1020" spans="1:7" x14ac:dyDescent="0.25">
      <c r="A1020" s="156">
        <v>16.966999999999999</v>
      </c>
      <c r="B1020" s="141">
        <v>1</v>
      </c>
      <c r="C1020" s="141">
        <v>66.624747730532278</v>
      </c>
      <c r="D1020" s="141">
        <v>40.206846153840161</v>
      </c>
      <c r="F1020" s="141">
        <v>22.81</v>
      </c>
      <c r="G1020" s="141">
        <v>35.015000000000001</v>
      </c>
    </row>
    <row r="1021" spans="1:7" x14ac:dyDescent="0.25">
      <c r="A1021" s="156">
        <v>16.983000000000001</v>
      </c>
      <c r="B1021" s="141">
        <v>1.01</v>
      </c>
      <c r="C1021" s="141">
        <v>67.403636705120448</v>
      </c>
      <c r="D1021" s="141">
        <v>40.455692307689787</v>
      </c>
      <c r="F1021" s="141">
        <v>22.82</v>
      </c>
      <c r="G1021" s="141">
        <v>35.01</v>
      </c>
    </row>
    <row r="1022" spans="1:7" x14ac:dyDescent="0.25">
      <c r="A1022" s="156">
        <v>17</v>
      </c>
      <c r="B1022" s="141">
        <v>1.01</v>
      </c>
      <c r="C1022" s="141">
        <v>67.40419451870909</v>
      </c>
      <c r="D1022" s="141">
        <v>40.619120879119691</v>
      </c>
      <c r="F1022" s="141">
        <v>22.844999999999999</v>
      </c>
      <c r="G1022" s="141">
        <v>35.01</v>
      </c>
    </row>
    <row r="1023" spans="1:7" x14ac:dyDescent="0.25">
      <c r="A1023" s="156">
        <v>17.016999999999999</v>
      </c>
      <c r="B1023" s="141">
        <v>1.01</v>
      </c>
      <c r="C1023" s="141">
        <v>67.282545551192328</v>
      </c>
      <c r="D1023" s="141">
        <v>40.888525641019442</v>
      </c>
      <c r="F1023" s="141">
        <v>22.895</v>
      </c>
      <c r="G1023" s="141">
        <v>35.015999999999998</v>
      </c>
    </row>
    <row r="1024" spans="1:7" x14ac:dyDescent="0.25">
      <c r="A1024" s="156">
        <v>17.033000000000001</v>
      </c>
      <c r="B1024" s="141">
        <v>1.01</v>
      </c>
      <c r="C1024" s="141">
        <v>67.262227014203546</v>
      </c>
      <c r="D1024" s="141">
        <v>41.147692307689795</v>
      </c>
      <c r="F1024" s="141">
        <v>22.94</v>
      </c>
      <c r="G1024" s="141">
        <v>35.015000000000001</v>
      </c>
    </row>
    <row r="1025" spans="1:7" x14ac:dyDescent="0.25">
      <c r="A1025" s="156">
        <v>17.05</v>
      </c>
      <c r="B1025" s="141">
        <v>1.02</v>
      </c>
      <c r="C1025" s="141">
        <v>67.986198489908375</v>
      </c>
      <c r="D1025" s="141">
        <v>41.361692307689736</v>
      </c>
      <c r="F1025" s="141">
        <v>22.965</v>
      </c>
      <c r="G1025" s="141">
        <v>35.014444444444401</v>
      </c>
    </row>
    <row r="1026" spans="1:7" x14ac:dyDescent="0.25">
      <c r="A1026" s="156">
        <v>17.067</v>
      </c>
      <c r="B1026" s="141">
        <v>1.02</v>
      </c>
      <c r="C1026" s="141">
        <v>68.035108624239996</v>
      </c>
      <c r="D1026" s="141">
        <v>41.608192307689933</v>
      </c>
      <c r="F1026" s="141">
        <v>22.94</v>
      </c>
      <c r="G1026" s="141">
        <v>35.016666666666701</v>
      </c>
    </row>
    <row r="1027" spans="1:7" x14ac:dyDescent="0.25">
      <c r="A1027" s="156">
        <v>17.082999999999998</v>
      </c>
      <c r="B1027" s="141">
        <v>1.03</v>
      </c>
      <c r="C1027" s="141">
        <v>68.631250064275036</v>
      </c>
      <c r="D1027" s="141">
        <v>41.843914529909853</v>
      </c>
      <c r="F1027" s="141">
        <v>23.04</v>
      </c>
      <c r="G1027" s="141">
        <v>35.015000000000001</v>
      </c>
    </row>
    <row r="1028" spans="1:7" x14ac:dyDescent="0.25">
      <c r="A1028" s="156">
        <v>17.100000000000001</v>
      </c>
      <c r="B1028" s="141">
        <v>1.03</v>
      </c>
      <c r="C1028" s="141">
        <v>68.562474296836555</v>
      </c>
      <c r="D1028" s="141">
        <v>42.061978021979485</v>
      </c>
      <c r="F1028" s="141">
        <v>23.14</v>
      </c>
      <c r="G1028" s="141">
        <v>35.020000000000003</v>
      </c>
    </row>
    <row r="1029" spans="1:7" x14ac:dyDescent="0.25">
      <c r="A1029" s="156">
        <v>17.117000000000001</v>
      </c>
      <c r="B1029" s="141">
        <v>1.02</v>
      </c>
      <c r="C1029" s="141">
        <v>67.914559340751154</v>
      </c>
      <c r="D1029" s="141">
        <v>42.279275641019922</v>
      </c>
      <c r="F1029" s="141">
        <v>23.15</v>
      </c>
      <c r="G1029" s="141">
        <v>35.015000000000001</v>
      </c>
    </row>
    <row r="1030" spans="1:7" x14ac:dyDescent="0.25">
      <c r="A1030" s="156">
        <v>17.132999999999999</v>
      </c>
      <c r="B1030" s="141">
        <v>1.0349999999999999</v>
      </c>
      <c r="C1030" s="141">
        <v>69.013765034131922</v>
      </c>
      <c r="D1030" s="141">
        <v>42.546192307690035</v>
      </c>
      <c r="F1030" s="141">
        <v>23.065000000000001</v>
      </c>
      <c r="G1030" s="141">
        <v>35.023333333333298</v>
      </c>
    </row>
    <row r="1031" spans="1:7" x14ac:dyDescent="0.25">
      <c r="A1031" s="156">
        <v>17.149999999999999</v>
      </c>
      <c r="B1031" s="141">
        <v>1.0349999999999999</v>
      </c>
      <c r="C1031" s="141">
        <v>69.068267164641298</v>
      </c>
      <c r="D1031" s="141">
        <v>42.72096503495959</v>
      </c>
      <c r="F1031" s="141">
        <v>23.065000000000001</v>
      </c>
      <c r="G1031" s="141">
        <v>35.024999999999999</v>
      </c>
    </row>
    <row r="1032" spans="1:7" x14ac:dyDescent="0.25">
      <c r="A1032" s="156">
        <v>17.167000000000002</v>
      </c>
      <c r="B1032" s="141">
        <v>1.0349999999999999</v>
      </c>
      <c r="C1032" s="141">
        <v>68.956222868076438</v>
      </c>
      <c r="D1032" s="141">
        <v>43.024263736259854</v>
      </c>
      <c r="F1032" s="141">
        <v>23.126666666666701</v>
      </c>
      <c r="G1032" s="141">
        <v>35.020000000000003</v>
      </c>
    </row>
    <row r="1033" spans="1:7" x14ac:dyDescent="0.25">
      <c r="A1033" s="156">
        <v>17.183</v>
      </c>
      <c r="B1033" s="141">
        <v>1.0349999999999999</v>
      </c>
      <c r="C1033" s="141">
        <v>68.814115913197782</v>
      </c>
      <c r="D1033" s="141">
        <v>43.235025641020002</v>
      </c>
      <c r="F1033" s="141">
        <v>23.234999999999999</v>
      </c>
      <c r="G1033" s="141">
        <v>35.020000000000003</v>
      </c>
    </row>
    <row r="1034" spans="1:7" x14ac:dyDescent="0.25">
      <c r="A1034" s="156">
        <v>17.2</v>
      </c>
      <c r="B1034" s="141">
        <v>1.03666666666667</v>
      </c>
      <c r="C1034" s="141">
        <v>69.000947087634913</v>
      </c>
      <c r="D1034" s="141">
        <v>43.451817307689453</v>
      </c>
      <c r="F1034" s="141">
        <v>23.27</v>
      </c>
      <c r="G1034" s="141">
        <v>35.020000000000003</v>
      </c>
    </row>
    <row r="1035" spans="1:7" x14ac:dyDescent="0.25">
      <c r="A1035" s="156">
        <v>17.216999999999999</v>
      </c>
      <c r="B1035" s="141">
        <v>1.04</v>
      </c>
      <c r="C1035" s="141">
        <v>69.240593034768636</v>
      </c>
      <c r="D1035" s="141">
        <v>43.725692307690224</v>
      </c>
      <c r="F1035" s="141">
        <v>23.234999999999999</v>
      </c>
      <c r="G1035" s="141">
        <v>35.020000000000003</v>
      </c>
    </row>
    <row r="1036" spans="1:7" x14ac:dyDescent="0.25">
      <c r="A1036" s="156">
        <v>17.233000000000001</v>
      </c>
      <c r="B1036" s="141">
        <v>1.0449999999999999</v>
      </c>
      <c r="C1036" s="141">
        <v>69.616685420950787</v>
      </c>
      <c r="D1036" s="141">
        <v>43.936525641020125</v>
      </c>
      <c r="F1036" s="141">
        <v>23.25</v>
      </c>
      <c r="G1036" s="141">
        <v>35.020000000000003</v>
      </c>
    </row>
    <row r="1037" spans="1:7" x14ac:dyDescent="0.25">
      <c r="A1037" s="156">
        <v>17.25</v>
      </c>
      <c r="B1037" s="141">
        <v>1.0449999999999999</v>
      </c>
      <c r="C1037" s="141">
        <v>69.552260069583966</v>
      </c>
      <c r="D1037" s="141">
        <v>44.163792307689619</v>
      </c>
      <c r="F1037" s="141">
        <v>23.324999999999999</v>
      </c>
      <c r="G1037" s="141">
        <v>35.024999999999999</v>
      </c>
    </row>
    <row r="1038" spans="1:7" x14ac:dyDescent="0.25">
      <c r="A1038" s="156">
        <v>17.266999999999999</v>
      </c>
      <c r="B1038" s="141">
        <v>1.04</v>
      </c>
      <c r="C1038" s="141">
        <v>69.077932172482548</v>
      </c>
      <c r="D1038" s="141">
        <v>44.455538461539618</v>
      </c>
      <c r="F1038" s="141">
        <v>23.395</v>
      </c>
      <c r="G1038" s="141">
        <v>35.015000000000001</v>
      </c>
    </row>
    <row r="1039" spans="1:7" x14ac:dyDescent="0.25">
      <c r="A1039" s="156">
        <v>17.283000000000001</v>
      </c>
      <c r="B1039" s="141">
        <v>1.05</v>
      </c>
      <c r="C1039" s="141">
        <v>69.854140716918508</v>
      </c>
      <c r="D1039" s="141">
        <v>44.615817307690122</v>
      </c>
      <c r="F1039" s="141">
        <v>23.405000000000001</v>
      </c>
      <c r="G1039" s="141">
        <v>35.020000000000003</v>
      </c>
    </row>
    <row r="1040" spans="1:7" x14ac:dyDescent="0.25">
      <c r="A1040" s="156">
        <v>17.3</v>
      </c>
      <c r="B1040" s="141">
        <v>1.05</v>
      </c>
      <c r="C1040" s="141">
        <v>69.877085124971416</v>
      </c>
      <c r="D1040" s="141">
        <v>44.911146853140053</v>
      </c>
      <c r="F1040" s="141">
        <v>23.405000000000001</v>
      </c>
      <c r="G1040" s="141">
        <v>35.015000000000001</v>
      </c>
    </row>
    <row r="1041" spans="1:7" x14ac:dyDescent="0.25">
      <c r="A1041" s="156">
        <v>17.317</v>
      </c>
      <c r="B1041" s="141">
        <v>1.05</v>
      </c>
      <c r="C1041" s="141">
        <v>69.824252633816769</v>
      </c>
      <c r="D1041" s="141">
        <v>45.142692307689686</v>
      </c>
      <c r="F1041" s="141">
        <v>23.465</v>
      </c>
      <c r="G1041" s="141">
        <v>35.014000000000003</v>
      </c>
    </row>
    <row r="1042" spans="1:7" x14ac:dyDescent="0.25">
      <c r="A1042" s="156">
        <v>17.332999999999998</v>
      </c>
      <c r="B1042" s="141">
        <v>1.0549999999999999</v>
      </c>
      <c r="C1042" s="141">
        <v>70.118555555317513</v>
      </c>
      <c r="D1042" s="141">
        <v>45.404419580419926</v>
      </c>
      <c r="F1042" s="141">
        <v>23.52</v>
      </c>
      <c r="G1042" s="141">
        <v>35.016666666666701</v>
      </c>
    </row>
    <row r="1043" spans="1:7" x14ac:dyDescent="0.25">
      <c r="A1043" s="156">
        <v>17.350000000000001</v>
      </c>
      <c r="B1043" s="141">
        <v>1.06</v>
      </c>
      <c r="C1043" s="141">
        <v>70.477956392242078</v>
      </c>
      <c r="D1043" s="141">
        <v>45.694923076919622</v>
      </c>
      <c r="F1043" s="141">
        <v>23.52</v>
      </c>
      <c r="G1043" s="141">
        <v>35.014000000000003</v>
      </c>
    </row>
    <row r="1044" spans="1:7" x14ac:dyDescent="0.25">
      <c r="A1044" s="156">
        <v>17.367000000000001</v>
      </c>
      <c r="B1044" s="141">
        <v>1.0660000000000001</v>
      </c>
      <c r="C1044" s="141">
        <v>70.900043832312491</v>
      </c>
      <c r="D1044" s="141">
        <v>46.032567307689533</v>
      </c>
      <c r="F1044" s="141">
        <v>23.565000000000001</v>
      </c>
      <c r="G1044" s="141">
        <v>35.014000000000003</v>
      </c>
    </row>
    <row r="1045" spans="1:7" x14ac:dyDescent="0.25">
      <c r="A1045" s="156">
        <v>17.382999999999999</v>
      </c>
      <c r="B1045" s="141">
        <v>1.0649999999999999</v>
      </c>
      <c r="C1045" s="141">
        <v>70.782713008205789</v>
      </c>
      <c r="D1045" s="141">
        <v>46.250817307689431</v>
      </c>
      <c r="F1045" s="141">
        <v>23.66</v>
      </c>
      <c r="G1045" s="141">
        <v>35.014000000000003</v>
      </c>
    </row>
    <row r="1046" spans="1:7" x14ac:dyDescent="0.25">
      <c r="A1046" s="156">
        <v>17.399999999999999</v>
      </c>
      <c r="B1046" s="141">
        <v>1.0649999999999999</v>
      </c>
      <c r="C1046" s="141">
        <v>70.646232660320649</v>
      </c>
      <c r="D1046" s="141">
        <v>46.575692307689678</v>
      </c>
      <c r="F1046" s="141">
        <v>23.74</v>
      </c>
      <c r="G1046" s="141">
        <v>35.014000000000003</v>
      </c>
    </row>
    <row r="1047" spans="1:7" x14ac:dyDescent="0.25">
      <c r="A1047" s="156">
        <v>17.417000000000002</v>
      </c>
      <c r="B1047" s="141">
        <v>1.07</v>
      </c>
      <c r="C1047" s="141">
        <v>71.046080966956609</v>
      </c>
      <c r="D1047" s="141">
        <v>46.816874125869617</v>
      </c>
      <c r="F1047" s="141">
        <v>23.675000000000001</v>
      </c>
      <c r="G1047" s="141">
        <v>35.005000000000003</v>
      </c>
    </row>
    <row r="1048" spans="1:7" x14ac:dyDescent="0.25">
      <c r="A1048" s="156">
        <v>17.433</v>
      </c>
      <c r="B1048" s="141">
        <v>1.07666666666667</v>
      </c>
      <c r="C1048" s="141">
        <v>71.658694442340519</v>
      </c>
      <c r="D1048" s="141">
        <v>47.011914529909518</v>
      </c>
      <c r="F1048" s="141">
        <v>23.61</v>
      </c>
      <c r="G1048" s="141">
        <v>35.014285714285698</v>
      </c>
    </row>
    <row r="1049" spans="1:7" x14ac:dyDescent="0.25">
      <c r="A1049" s="156">
        <v>17.45</v>
      </c>
      <c r="B1049" s="141">
        <v>1.07</v>
      </c>
      <c r="C1049" s="141">
        <v>71.112879926484922</v>
      </c>
      <c r="D1049" s="141">
        <v>47.32094230768962</v>
      </c>
      <c r="F1049" s="141">
        <v>23.664999999999999</v>
      </c>
      <c r="G1049" s="141">
        <v>35</v>
      </c>
    </row>
    <row r="1050" spans="1:7" x14ac:dyDescent="0.25">
      <c r="A1050" s="156">
        <v>17.466999999999999</v>
      </c>
      <c r="B1050" s="141">
        <v>1.08</v>
      </c>
      <c r="C1050" s="141">
        <v>71.713592317989367</v>
      </c>
      <c r="D1050" s="141">
        <v>47.525792307689699</v>
      </c>
      <c r="F1050" s="141">
        <v>23.774999999999999</v>
      </c>
      <c r="G1050" s="141">
        <v>35</v>
      </c>
    </row>
    <row r="1051" spans="1:7" x14ac:dyDescent="0.25">
      <c r="A1051" s="156">
        <v>17.483000000000001</v>
      </c>
      <c r="B1051" s="141">
        <v>1.0900000000000001</v>
      </c>
      <c r="C1051" s="141">
        <v>72.379048172665193</v>
      </c>
      <c r="D1051" s="141">
        <v>47.770442307690246</v>
      </c>
      <c r="F1051" s="141">
        <v>23.844999999999999</v>
      </c>
      <c r="G1051" s="141">
        <v>34.994999999999997</v>
      </c>
    </row>
    <row r="1052" spans="1:7" x14ac:dyDescent="0.25">
      <c r="A1052" s="156">
        <v>17.5</v>
      </c>
      <c r="B1052" s="141">
        <v>1.0833333333333299</v>
      </c>
      <c r="C1052" s="141">
        <v>71.915140686174752</v>
      </c>
      <c r="D1052" s="141">
        <v>48.033692307690217</v>
      </c>
      <c r="F1052" s="141">
        <v>23.87</v>
      </c>
      <c r="G1052" s="141">
        <v>34.994999999999997</v>
      </c>
    </row>
    <row r="1053" spans="1:7" x14ac:dyDescent="0.25">
      <c r="A1053" s="156">
        <v>17.516999999999999</v>
      </c>
      <c r="B1053" s="141">
        <v>1.08666666666667</v>
      </c>
      <c r="C1053" s="141">
        <v>72.147371488984987</v>
      </c>
      <c r="D1053" s="141">
        <v>48.27858119657958</v>
      </c>
      <c r="F1053" s="141">
        <v>23.83</v>
      </c>
      <c r="G1053" s="141">
        <v>34.996000000000002</v>
      </c>
    </row>
    <row r="1054" spans="1:7" x14ac:dyDescent="0.25">
      <c r="A1054" s="156">
        <v>17.533000000000001</v>
      </c>
      <c r="B1054" s="141">
        <v>1.08666666666667</v>
      </c>
      <c r="C1054" s="141">
        <v>72.186947409911127</v>
      </c>
      <c r="D1054" s="141">
        <v>48.538892307689821</v>
      </c>
      <c r="F1054" s="141">
        <v>23.895</v>
      </c>
      <c r="G1054" s="141">
        <v>34.996000000000002</v>
      </c>
    </row>
    <row r="1055" spans="1:7" x14ac:dyDescent="0.25">
      <c r="A1055" s="156">
        <v>17.55</v>
      </c>
      <c r="B1055" s="141">
        <v>1.08666666666667</v>
      </c>
      <c r="C1055" s="141">
        <v>72.136402350570251</v>
      </c>
      <c r="D1055" s="141">
        <v>48.78927564102014</v>
      </c>
      <c r="F1055" s="141">
        <v>23.92</v>
      </c>
      <c r="G1055" s="141">
        <v>35</v>
      </c>
    </row>
    <row r="1056" spans="1:7" x14ac:dyDescent="0.25">
      <c r="A1056" s="156">
        <v>17.567</v>
      </c>
      <c r="B1056" s="141">
        <v>1.1000000000000001</v>
      </c>
      <c r="C1056" s="141">
        <v>72.991323405345</v>
      </c>
      <c r="D1056" s="141">
        <v>49.060406593399421</v>
      </c>
      <c r="F1056" s="141">
        <v>23.945</v>
      </c>
      <c r="G1056" s="141">
        <v>34.996666666666698</v>
      </c>
    </row>
    <row r="1057" spans="1:7" x14ac:dyDescent="0.25">
      <c r="A1057" s="156">
        <v>17.582999999999998</v>
      </c>
      <c r="B1057" s="141">
        <v>1.105</v>
      </c>
      <c r="C1057" s="141">
        <v>73.404121268183545</v>
      </c>
      <c r="D1057" s="141">
        <v>49.296120879119371</v>
      </c>
      <c r="F1057" s="141">
        <v>23.99</v>
      </c>
      <c r="G1057" s="141">
        <v>35.001666666666701</v>
      </c>
    </row>
    <row r="1058" spans="1:7" x14ac:dyDescent="0.25">
      <c r="A1058" s="156">
        <v>17.600000000000001</v>
      </c>
      <c r="B1058" s="141">
        <v>1.1000000000000001</v>
      </c>
      <c r="C1058" s="141">
        <v>73.043615911393729</v>
      </c>
      <c r="D1058" s="141">
        <v>49.449192307689373</v>
      </c>
      <c r="F1058" s="141">
        <v>24.03</v>
      </c>
      <c r="G1058" s="141">
        <v>35.005000000000003</v>
      </c>
    </row>
    <row r="1059" spans="1:7" x14ac:dyDescent="0.25">
      <c r="A1059" s="156">
        <v>17.617000000000001</v>
      </c>
      <c r="B1059" s="141">
        <v>1.1000000000000001</v>
      </c>
      <c r="C1059" s="141">
        <v>73.00436204939183</v>
      </c>
      <c r="D1059" s="141">
        <v>49.719136752129998</v>
      </c>
      <c r="F1059" s="141">
        <v>23.99</v>
      </c>
      <c r="G1059" s="141">
        <v>35.003333333333302</v>
      </c>
    </row>
    <row r="1060" spans="1:7" x14ac:dyDescent="0.25">
      <c r="A1060" s="156">
        <v>17.632999999999999</v>
      </c>
      <c r="B1060" s="141">
        <v>1.1033333333333299</v>
      </c>
      <c r="C1060" s="141">
        <v>73.279260992739722</v>
      </c>
      <c r="D1060" s="141">
        <v>50.006792307689466</v>
      </c>
      <c r="F1060" s="141">
        <v>23.99</v>
      </c>
      <c r="G1060" s="141">
        <v>35.005000000000003</v>
      </c>
    </row>
    <row r="1061" spans="1:7" x14ac:dyDescent="0.25">
      <c r="A1061" s="156">
        <v>17.649999999999999</v>
      </c>
      <c r="B1061" s="141">
        <v>1.1033333333333299</v>
      </c>
      <c r="C1061" s="141">
        <v>73.236709459086825</v>
      </c>
      <c r="D1061" s="141">
        <v>50.275247863240111</v>
      </c>
      <c r="F1061" s="141">
        <v>24.003333333333298</v>
      </c>
      <c r="G1061" s="141">
        <v>35</v>
      </c>
    </row>
    <row r="1062" spans="1:7" x14ac:dyDescent="0.25">
      <c r="A1062" s="156">
        <v>17.667000000000002</v>
      </c>
      <c r="B1062" s="141">
        <v>1.1000000000000001</v>
      </c>
      <c r="C1062" s="141">
        <v>72.907429536980615</v>
      </c>
      <c r="D1062" s="141">
        <v>50.451025641019442</v>
      </c>
      <c r="F1062" s="141">
        <v>24.114999999999998</v>
      </c>
      <c r="G1062" s="141">
        <v>35.005000000000003</v>
      </c>
    </row>
    <row r="1063" spans="1:7" x14ac:dyDescent="0.25">
      <c r="A1063" s="156">
        <v>17.683</v>
      </c>
      <c r="B1063" s="141">
        <v>1.1000000000000001</v>
      </c>
      <c r="C1063" s="141">
        <v>72.778476298652421</v>
      </c>
      <c r="D1063" s="141">
        <v>50.718092307689403</v>
      </c>
      <c r="F1063" s="141">
        <v>24.234999999999999</v>
      </c>
      <c r="G1063" s="141">
        <v>35.005000000000003</v>
      </c>
    </row>
    <row r="1064" spans="1:7" x14ac:dyDescent="0.25">
      <c r="A1064" s="156">
        <v>17.7</v>
      </c>
      <c r="B1064" s="141">
        <v>1.1100000000000001</v>
      </c>
      <c r="C1064" s="141">
        <v>73.448388046602986</v>
      </c>
      <c r="D1064" s="141">
        <v>50.962292307689495</v>
      </c>
      <c r="F1064" s="141">
        <v>24.3</v>
      </c>
      <c r="G1064" s="141">
        <v>35.006</v>
      </c>
    </row>
    <row r="1065" spans="1:7" x14ac:dyDescent="0.25">
      <c r="A1065" s="156">
        <v>17.716999999999999</v>
      </c>
      <c r="B1065" s="141">
        <v>1.1100000000000001</v>
      </c>
      <c r="C1065" s="141">
        <v>73.531032945717811</v>
      </c>
      <c r="D1065" s="141">
        <v>51.114478021980176</v>
      </c>
      <c r="F1065" s="141">
        <v>24.245000000000001</v>
      </c>
      <c r="G1065" s="141">
        <v>35.015000000000001</v>
      </c>
    </row>
    <row r="1066" spans="1:7" x14ac:dyDescent="0.25">
      <c r="A1066" s="156">
        <v>17.733000000000001</v>
      </c>
      <c r="B1066" s="141">
        <v>1.1100000000000001</v>
      </c>
      <c r="C1066" s="141">
        <v>73.64674077879998</v>
      </c>
      <c r="D1066" s="141">
        <v>51.419892307690134</v>
      </c>
      <c r="F1066" s="141">
        <v>24.245000000000001</v>
      </c>
      <c r="G1066" s="141">
        <v>35</v>
      </c>
    </row>
    <row r="1067" spans="1:7" x14ac:dyDescent="0.25">
      <c r="A1067" s="156">
        <v>17.75</v>
      </c>
      <c r="B1067" s="141">
        <v>1.1200000000000001</v>
      </c>
      <c r="C1067" s="141">
        <v>74.277530305417045</v>
      </c>
      <c r="D1067" s="141">
        <v>51.750525641019522</v>
      </c>
      <c r="F1067" s="141">
        <v>24.2633333333333</v>
      </c>
      <c r="G1067" s="141">
        <v>35.005000000000003</v>
      </c>
    </row>
    <row r="1068" spans="1:7" x14ac:dyDescent="0.25">
      <c r="A1068" s="156">
        <v>17.766999999999999</v>
      </c>
      <c r="B1068" s="141">
        <v>1.115</v>
      </c>
      <c r="C1068" s="141">
        <v>73.752376878450889</v>
      </c>
      <c r="D1068" s="141">
        <v>52.036803418799536</v>
      </c>
      <c r="F1068" s="141">
        <v>24.385000000000002</v>
      </c>
      <c r="G1068" s="141">
        <v>35.006666666666703</v>
      </c>
    </row>
    <row r="1069" spans="1:7" x14ac:dyDescent="0.25">
      <c r="A1069" s="156">
        <v>17.783000000000001</v>
      </c>
      <c r="B1069" s="141">
        <v>1.1299999999999999</v>
      </c>
      <c r="C1069" s="141">
        <v>74.794658489611692</v>
      </c>
      <c r="D1069" s="141">
        <v>52.209567307690122</v>
      </c>
      <c r="F1069" s="141">
        <v>24.454999999999998</v>
      </c>
      <c r="G1069" s="141">
        <v>35.016666666666701</v>
      </c>
    </row>
    <row r="1070" spans="1:7" x14ac:dyDescent="0.25">
      <c r="A1070" s="156">
        <v>17.8</v>
      </c>
      <c r="B1070" s="141">
        <v>1.125</v>
      </c>
      <c r="C1070" s="141">
        <v>74.501689765384654</v>
      </c>
      <c r="D1070" s="141">
        <v>52.481965034960012</v>
      </c>
      <c r="F1070" s="141">
        <v>24.42</v>
      </c>
      <c r="G1070" s="141">
        <v>35.016666666666701</v>
      </c>
    </row>
    <row r="1071" spans="1:7" x14ac:dyDescent="0.25">
      <c r="A1071" s="156">
        <v>17.817</v>
      </c>
      <c r="B1071" s="141">
        <v>1.1200000000000001</v>
      </c>
      <c r="C1071" s="141">
        <v>74.190727168013225</v>
      </c>
      <c r="D1071" s="141">
        <v>52.791692307690028</v>
      </c>
      <c r="F1071" s="141">
        <v>24.454999999999998</v>
      </c>
      <c r="G1071" s="141">
        <v>35.020000000000003</v>
      </c>
    </row>
    <row r="1072" spans="1:7" x14ac:dyDescent="0.25">
      <c r="A1072" s="156">
        <v>17.832999999999998</v>
      </c>
      <c r="B1072" s="141">
        <v>1.12666666666667</v>
      </c>
      <c r="C1072" s="141">
        <v>74.592834584123281</v>
      </c>
      <c r="D1072" s="141">
        <v>53.055942307690202</v>
      </c>
      <c r="F1072" s="141">
        <v>24.49</v>
      </c>
      <c r="G1072" s="141">
        <v>35.015000000000001</v>
      </c>
    </row>
    <row r="1073" spans="1:7" x14ac:dyDescent="0.25">
      <c r="A1073" s="156">
        <v>17.850000000000001</v>
      </c>
      <c r="B1073" s="141">
        <v>1.12666666666667</v>
      </c>
      <c r="C1073" s="141">
        <v>74.639651439798087</v>
      </c>
      <c r="D1073" s="141">
        <v>53.258558974359403</v>
      </c>
      <c r="F1073" s="141">
        <v>24.47</v>
      </c>
      <c r="G1073" s="141">
        <v>35.024999999999999</v>
      </c>
    </row>
    <row r="1074" spans="1:7" x14ac:dyDescent="0.25">
      <c r="A1074" s="156">
        <v>17.867000000000001</v>
      </c>
      <c r="B1074" s="141">
        <v>1.135</v>
      </c>
      <c r="C1074" s="141">
        <v>75.172897675940632</v>
      </c>
      <c r="D1074" s="141">
        <v>53.581192307689889</v>
      </c>
      <c r="F1074" s="141">
        <v>24.504999999999999</v>
      </c>
      <c r="G1074" s="141">
        <v>35.020000000000003</v>
      </c>
    </row>
    <row r="1075" spans="1:7" x14ac:dyDescent="0.25">
      <c r="A1075" s="156">
        <v>17.882999999999999</v>
      </c>
      <c r="B1075" s="141">
        <v>1.135</v>
      </c>
      <c r="C1075" s="141">
        <v>75.064719649718583</v>
      </c>
      <c r="D1075" s="141">
        <v>53.83858119657998</v>
      </c>
      <c r="F1075" s="141">
        <v>24.58</v>
      </c>
      <c r="G1075" s="141">
        <v>35.03</v>
      </c>
    </row>
    <row r="1076" spans="1:7" x14ac:dyDescent="0.25">
      <c r="A1076" s="156">
        <v>17.899999999999999</v>
      </c>
      <c r="B1076" s="141">
        <v>1.145</v>
      </c>
      <c r="C1076" s="141">
        <v>75.732144300699161</v>
      </c>
      <c r="D1076" s="141">
        <v>54.052581196579922</v>
      </c>
      <c r="F1076" s="141">
        <v>24.684999999999999</v>
      </c>
      <c r="G1076" s="141">
        <v>35.034999999999997</v>
      </c>
    </row>
    <row r="1077" spans="1:7" x14ac:dyDescent="0.25">
      <c r="A1077" s="156">
        <v>17.917000000000002</v>
      </c>
      <c r="B1077" s="141">
        <v>1.145</v>
      </c>
      <c r="C1077" s="141">
        <v>75.665351487016423</v>
      </c>
      <c r="D1077" s="141">
        <v>54.412692307690122</v>
      </c>
      <c r="F1077" s="141">
        <v>24.76</v>
      </c>
      <c r="G1077" s="141">
        <v>35.024999999999999</v>
      </c>
    </row>
    <row r="1078" spans="1:7" x14ac:dyDescent="0.25">
      <c r="A1078" s="156">
        <v>17.933</v>
      </c>
      <c r="B1078" s="141">
        <v>1.1599999999999999</v>
      </c>
      <c r="C1078" s="141">
        <v>76.68279932652645</v>
      </c>
      <c r="D1078" s="141">
        <v>54.603136752130013</v>
      </c>
      <c r="F1078" s="141">
        <v>24.81</v>
      </c>
      <c r="G1078" s="141">
        <v>35.024999999999999</v>
      </c>
    </row>
    <row r="1079" spans="1:7" x14ac:dyDescent="0.25">
      <c r="A1079" s="156">
        <v>17.95</v>
      </c>
      <c r="B1079" s="141">
        <v>1.1499999999999999</v>
      </c>
      <c r="C1079" s="141">
        <v>76.004346727187979</v>
      </c>
      <c r="D1079" s="141">
        <v>54.89160139859996</v>
      </c>
      <c r="F1079" s="141">
        <v>24.81</v>
      </c>
      <c r="G1079" s="141">
        <v>35.020000000000003</v>
      </c>
    </row>
    <row r="1080" spans="1:7" x14ac:dyDescent="0.25">
      <c r="A1080" s="156">
        <v>17.966999999999999</v>
      </c>
      <c r="B1080" s="141">
        <v>1.155</v>
      </c>
      <c r="C1080" s="141">
        <v>76.428163492693088</v>
      </c>
      <c r="D1080" s="141">
        <v>55.134692307689875</v>
      </c>
      <c r="F1080" s="141">
        <v>24.81</v>
      </c>
      <c r="G1080" s="141">
        <v>35.020000000000003</v>
      </c>
    </row>
    <row r="1081" spans="1:7" x14ac:dyDescent="0.25">
      <c r="A1081" s="156">
        <v>17.983000000000001</v>
      </c>
      <c r="B1081" s="141">
        <v>1.155</v>
      </c>
      <c r="C1081" s="141">
        <v>76.332486760266917</v>
      </c>
      <c r="D1081" s="141">
        <v>55.339076923070024</v>
      </c>
      <c r="F1081" s="141">
        <v>24.86</v>
      </c>
      <c r="G1081" s="141">
        <v>35.024999999999999</v>
      </c>
    </row>
    <row r="1082" spans="1:7" x14ac:dyDescent="0.25">
      <c r="A1082" s="156">
        <v>18</v>
      </c>
      <c r="B1082" s="141">
        <v>1.1599999999999999</v>
      </c>
      <c r="C1082" s="141">
        <v>76.602570888292746</v>
      </c>
      <c r="D1082" s="141">
        <v>55.665978021979754</v>
      </c>
      <c r="F1082" s="141">
        <v>24.984999999999999</v>
      </c>
      <c r="G1082" s="141">
        <v>35.020000000000003</v>
      </c>
    </row>
    <row r="1083" spans="1:7" x14ac:dyDescent="0.25">
      <c r="A1083" s="156">
        <v>18.016999999999999</v>
      </c>
      <c r="B1083" s="141">
        <v>1.17</v>
      </c>
      <c r="C1083" s="141">
        <v>77.197498033452746</v>
      </c>
      <c r="D1083" s="141">
        <v>55.915817307689395</v>
      </c>
      <c r="F1083" s="141">
        <v>25.02</v>
      </c>
      <c r="G1083" s="141">
        <v>35.015000000000001</v>
      </c>
    </row>
    <row r="1084" spans="1:7" x14ac:dyDescent="0.25">
      <c r="A1084" s="156">
        <v>18.033000000000001</v>
      </c>
      <c r="B1084" s="141">
        <v>1.1666666666666701</v>
      </c>
      <c r="C1084" s="141">
        <v>77.03049560920158</v>
      </c>
      <c r="D1084" s="141">
        <v>56.167567307689751</v>
      </c>
      <c r="F1084" s="141">
        <v>24.98</v>
      </c>
      <c r="G1084" s="141">
        <v>35.020000000000003</v>
      </c>
    </row>
    <row r="1085" spans="1:7" x14ac:dyDescent="0.25">
      <c r="A1085" s="156">
        <v>18.05</v>
      </c>
      <c r="B1085" s="141">
        <v>1.1666666666666701</v>
      </c>
      <c r="C1085" s="141">
        <v>77.136139762506133</v>
      </c>
      <c r="D1085" s="141">
        <v>56.449942307689525</v>
      </c>
      <c r="F1085" s="141">
        <v>24.93</v>
      </c>
      <c r="G1085" s="141">
        <v>35.020000000000003</v>
      </c>
    </row>
    <row r="1086" spans="1:7" x14ac:dyDescent="0.25">
      <c r="A1086" s="156">
        <v>18.067</v>
      </c>
      <c r="B1086" s="141">
        <v>1.17</v>
      </c>
      <c r="C1086" s="141">
        <v>77.318823030555563</v>
      </c>
      <c r="D1086" s="141">
        <v>56.716025641019769</v>
      </c>
      <c r="F1086" s="141">
        <v>24.995000000000001</v>
      </c>
      <c r="G1086" s="141">
        <v>35.025714285714301</v>
      </c>
    </row>
    <row r="1087" spans="1:7" x14ac:dyDescent="0.25">
      <c r="A1087" s="156">
        <v>18.082999999999998</v>
      </c>
      <c r="B1087" s="141">
        <v>1.17</v>
      </c>
      <c r="C1087" s="141">
        <v>77.129935068500913</v>
      </c>
      <c r="D1087" s="141">
        <v>56.984775641019951</v>
      </c>
      <c r="F1087" s="141">
        <v>25.125</v>
      </c>
      <c r="G1087" s="141">
        <v>35.024444444444399</v>
      </c>
    </row>
    <row r="1088" spans="1:7" x14ac:dyDescent="0.25">
      <c r="A1088" s="156">
        <v>18.100000000000001</v>
      </c>
      <c r="B1088" s="141">
        <v>1.17</v>
      </c>
      <c r="C1088" s="141">
        <v>77.121550715331082</v>
      </c>
      <c r="D1088" s="141">
        <v>57.258092307690276</v>
      </c>
      <c r="F1088" s="141">
        <v>25.13</v>
      </c>
      <c r="G1088" s="141">
        <v>35.026666666666699</v>
      </c>
    </row>
    <row r="1089" spans="1:7" x14ac:dyDescent="0.25">
      <c r="A1089" s="156">
        <v>18.117000000000001</v>
      </c>
      <c r="B1089" s="141">
        <v>1.17</v>
      </c>
      <c r="C1089" s="141">
        <v>77.166185856368088</v>
      </c>
      <c r="D1089" s="141">
        <v>57.535692307689715</v>
      </c>
      <c r="F1089" s="141">
        <v>25.175000000000001</v>
      </c>
      <c r="G1089" s="141">
        <v>35.020000000000003</v>
      </c>
    </row>
    <row r="1090" spans="1:7" x14ac:dyDescent="0.25">
      <c r="A1090" s="156">
        <v>18.132999999999999</v>
      </c>
      <c r="B1090" s="141">
        <v>1.175</v>
      </c>
      <c r="C1090" s="141">
        <v>77.365416210177258</v>
      </c>
      <c r="D1090" s="141">
        <v>57.868317307689722</v>
      </c>
      <c r="F1090" s="141">
        <v>25.26</v>
      </c>
      <c r="G1090" s="141">
        <v>35.024999999999999</v>
      </c>
    </row>
    <row r="1091" spans="1:7" x14ac:dyDescent="0.25">
      <c r="A1091" s="156">
        <v>18.149999999999999</v>
      </c>
      <c r="B1091" s="141">
        <v>1.18</v>
      </c>
      <c r="C1091" s="141">
        <v>77.813650725545656</v>
      </c>
      <c r="D1091" s="141">
        <v>58.153317307689576</v>
      </c>
      <c r="F1091" s="141">
        <v>25.225000000000001</v>
      </c>
      <c r="G1091" s="141">
        <v>35.020000000000003</v>
      </c>
    </row>
    <row r="1092" spans="1:7" x14ac:dyDescent="0.25">
      <c r="A1092" s="156">
        <v>18.167000000000002</v>
      </c>
      <c r="B1092" s="141">
        <v>1.19</v>
      </c>
      <c r="C1092" s="141">
        <v>78.675939356544831</v>
      </c>
      <c r="D1092" s="141">
        <v>58.400792307689699</v>
      </c>
      <c r="F1092" s="141">
        <v>25.114999999999998</v>
      </c>
      <c r="G1092" s="141">
        <v>35.020000000000003</v>
      </c>
    </row>
    <row r="1093" spans="1:7" x14ac:dyDescent="0.25">
      <c r="A1093" s="156">
        <v>18.183</v>
      </c>
      <c r="B1093" s="141">
        <v>1.18</v>
      </c>
      <c r="C1093" s="141">
        <v>77.84265846810608</v>
      </c>
      <c r="D1093" s="141">
        <v>58.678692307689744</v>
      </c>
      <c r="F1093" s="141">
        <v>25.265000000000001</v>
      </c>
      <c r="G1093" s="141">
        <v>35.022857142857099</v>
      </c>
    </row>
    <row r="1094" spans="1:7" x14ac:dyDescent="0.25">
      <c r="A1094" s="156">
        <v>18.2</v>
      </c>
      <c r="B1094" s="141">
        <v>1.1850000000000001</v>
      </c>
      <c r="C1094" s="141">
        <v>77.997706559349098</v>
      </c>
      <c r="D1094" s="141">
        <v>58.96431730769018</v>
      </c>
      <c r="F1094" s="141">
        <v>25.36</v>
      </c>
      <c r="G1094" s="141">
        <v>35.024000000000001</v>
      </c>
    </row>
    <row r="1095" spans="1:7" x14ac:dyDescent="0.25">
      <c r="A1095" s="156">
        <v>18.216999999999999</v>
      </c>
      <c r="B1095" s="141">
        <v>1.18</v>
      </c>
      <c r="C1095" s="141">
        <v>77.649455477985242</v>
      </c>
      <c r="D1095" s="141">
        <v>59.310892307689755</v>
      </c>
      <c r="F1095" s="141">
        <v>25.36</v>
      </c>
      <c r="G1095" s="141">
        <v>35.0133333333333</v>
      </c>
    </row>
    <row r="1096" spans="1:7" x14ac:dyDescent="0.25">
      <c r="A1096" s="156">
        <v>18.233000000000001</v>
      </c>
      <c r="B1096" s="141">
        <v>1.19</v>
      </c>
      <c r="C1096" s="141">
        <v>78.36420111666672</v>
      </c>
      <c r="D1096" s="141">
        <v>59.610692307689533</v>
      </c>
      <c r="F1096" s="141">
        <v>25.41</v>
      </c>
      <c r="G1096" s="141">
        <v>35.008333333333297</v>
      </c>
    </row>
    <row r="1097" spans="1:7" x14ac:dyDescent="0.25">
      <c r="A1097" s="156">
        <v>18.25</v>
      </c>
      <c r="B1097" s="141">
        <v>1.2</v>
      </c>
      <c r="C1097" s="141">
        <v>78.975400669474581</v>
      </c>
      <c r="D1097" s="141">
        <v>59.917549450549814</v>
      </c>
      <c r="F1097" s="141">
        <v>25.45</v>
      </c>
      <c r="G1097" s="141">
        <v>35.012</v>
      </c>
    </row>
    <row r="1098" spans="1:7" x14ac:dyDescent="0.25">
      <c r="A1098" s="156">
        <v>18.266999999999999</v>
      </c>
      <c r="B1098" s="141">
        <v>1.2066666666666701</v>
      </c>
      <c r="C1098" s="141">
        <v>79.457350337851281</v>
      </c>
      <c r="D1098" s="141">
        <v>60.158092307689913</v>
      </c>
      <c r="F1098" s="141">
        <v>25.47</v>
      </c>
      <c r="G1098" s="141">
        <v>35.015000000000001</v>
      </c>
    </row>
    <row r="1099" spans="1:7" x14ac:dyDescent="0.25">
      <c r="A1099" s="156">
        <v>18.283000000000001</v>
      </c>
      <c r="B1099" s="141">
        <v>1.2050000000000001</v>
      </c>
      <c r="C1099" s="141">
        <v>79.313518107961912</v>
      </c>
      <c r="D1099" s="141">
        <v>60.419419580420254</v>
      </c>
      <c r="F1099" s="141">
        <v>25.515000000000001</v>
      </c>
      <c r="G1099" s="141">
        <v>35.015000000000001</v>
      </c>
    </row>
    <row r="1100" spans="1:7" x14ac:dyDescent="0.25">
      <c r="A1100" s="156">
        <v>18.3</v>
      </c>
      <c r="B1100" s="141">
        <v>1.2050000000000001</v>
      </c>
      <c r="C1100" s="141">
        <v>79.234978059930739</v>
      </c>
      <c r="D1100" s="141">
        <v>60.725247863249933</v>
      </c>
      <c r="F1100" s="141">
        <v>25.614999999999998</v>
      </c>
      <c r="G1100" s="141">
        <v>35.006666666666703</v>
      </c>
    </row>
    <row r="1101" spans="1:7" x14ac:dyDescent="0.25">
      <c r="A1101" s="156">
        <v>18.317</v>
      </c>
      <c r="B1101" s="141">
        <v>1.21</v>
      </c>
      <c r="C1101" s="141">
        <v>79.555832950308314</v>
      </c>
      <c r="D1101" s="141">
        <v>61.024692307690202</v>
      </c>
      <c r="F1101" s="141">
        <v>25.62</v>
      </c>
      <c r="G1101" s="141">
        <v>35.003999999999998</v>
      </c>
    </row>
    <row r="1102" spans="1:7" x14ac:dyDescent="0.25">
      <c r="A1102" s="156">
        <v>18.332999999999998</v>
      </c>
      <c r="B1102" s="141">
        <v>1.22</v>
      </c>
      <c r="C1102" s="141">
        <v>80.25621538891032</v>
      </c>
      <c r="D1102" s="141">
        <v>61.242775641019762</v>
      </c>
      <c r="F1102" s="141">
        <v>25.64</v>
      </c>
      <c r="G1102" s="141">
        <v>35.014000000000003</v>
      </c>
    </row>
    <row r="1103" spans="1:7" x14ac:dyDescent="0.25">
      <c r="A1103" s="156">
        <v>18.350000000000001</v>
      </c>
      <c r="B1103" s="141">
        <v>1.22</v>
      </c>
      <c r="C1103" s="141">
        <v>80.229027604442777</v>
      </c>
      <c r="D1103" s="141">
        <v>61.523419580419613</v>
      </c>
      <c r="F1103" s="141">
        <v>25.7</v>
      </c>
      <c r="G1103" s="141">
        <v>35.011666666666699</v>
      </c>
    </row>
    <row r="1104" spans="1:7" x14ac:dyDescent="0.25">
      <c r="A1104" s="156">
        <v>18.367000000000001</v>
      </c>
      <c r="B1104" s="141">
        <v>1.22</v>
      </c>
      <c r="C1104" s="141">
        <v>80.149546416703998</v>
      </c>
      <c r="D1104" s="141">
        <v>61.785601398600193</v>
      </c>
      <c r="F1104" s="141">
        <v>25.765000000000001</v>
      </c>
      <c r="G1104" s="141">
        <v>35.005000000000003</v>
      </c>
    </row>
    <row r="1105" spans="1:7" x14ac:dyDescent="0.25">
      <c r="A1105" s="156">
        <v>18.382999999999999</v>
      </c>
      <c r="B1105" s="141">
        <v>1.2250000000000001</v>
      </c>
      <c r="C1105" s="141">
        <v>80.434173715575312</v>
      </c>
      <c r="D1105" s="141">
        <v>62.095999999999549</v>
      </c>
      <c r="F1105" s="141">
        <v>25.835000000000001</v>
      </c>
      <c r="G1105" s="141">
        <v>35.005000000000003</v>
      </c>
    </row>
    <row r="1106" spans="1:7" x14ac:dyDescent="0.25">
      <c r="A1106" s="156">
        <v>18.399999999999999</v>
      </c>
      <c r="B1106" s="141">
        <v>1.2250000000000001</v>
      </c>
      <c r="C1106" s="141">
        <v>80.436120170848397</v>
      </c>
      <c r="D1106" s="141">
        <v>62.392192307689584</v>
      </c>
      <c r="F1106" s="141">
        <v>25.89</v>
      </c>
      <c r="G1106" s="141">
        <v>35</v>
      </c>
    </row>
    <row r="1107" spans="1:7" x14ac:dyDescent="0.25">
      <c r="A1107" s="156">
        <v>18.417000000000002</v>
      </c>
      <c r="B1107" s="141">
        <v>1.23</v>
      </c>
      <c r="C1107" s="141">
        <v>80.849607548773534</v>
      </c>
      <c r="D1107" s="141">
        <v>62.619292307689648</v>
      </c>
      <c r="F1107" s="141">
        <v>25.824999999999999</v>
      </c>
      <c r="G1107" s="141">
        <v>35.012222222222199</v>
      </c>
    </row>
    <row r="1108" spans="1:7" x14ac:dyDescent="0.25">
      <c r="A1108" s="156">
        <v>18.433</v>
      </c>
      <c r="B1108" s="141">
        <v>1.24</v>
      </c>
      <c r="C1108" s="141">
        <v>81.644564196233262</v>
      </c>
      <c r="D1108" s="141">
        <v>62.862999999999374</v>
      </c>
      <c r="F1108" s="141">
        <v>25.76</v>
      </c>
      <c r="G1108" s="141">
        <v>35.016666666666701</v>
      </c>
    </row>
    <row r="1109" spans="1:7" x14ac:dyDescent="0.25">
      <c r="A1109" s="156">
        <v>18.45</v>
      </c>
      <c r="B1109" s="141">
        <v>1.2350000000000001</v>
      </c>
      <c r="C1109" s="141">
        <v>81.102712945901317</v>
      </c>
      <c r="D1109" s="141">
        <v>63.185592307690058</v>
      </c>
      <c r="F1109" s="141">
        <v>25.97</v>
      </c>
      <c r="G1109" s="141">
        <v>35.014285714285698</v>
      </c>
    </row>
    <row r="1110" spans="1:7" x14ac:dyDescent="0.25">
      <c r="A1110" s="156">
        <v>18.466999999999999</v>
      </c>
      <c r="B1110" s="141">
        <v>1.2350000000000001</v>
      </c>
      <c r="C1110" s="141">
        <v>81.056083671684007</v>
      </c>
      <c r="D1110" s="141">
        <v>63.530692307689606</v>
      </c>
      <c r="F1110" s="141">
        <v>25.895</v>
      </c>
      <c r="G1110" s="141">
        <v>35.015000000000001</v>
      </c>
    </row>
    <row r="1111" spans="1:7" x14ac:dyDescent="0.25">
      <c r="A1111" s="156">
        <v>18.483000000000001</v>
      </c>
      <c r="B1111" s="141">
        <v>1.24</v>
      </c>
      <c r="C1111" s="141">
        <v>81.723835223736728</v>
      </c>
      <c r="D1111" s="141">
        <v>63.764992307689681</v>
      </c>
      <c r="F1111" s="141">
        <v>25.774999999999999</v>
      </c>
      <c r="G1111" s="141">
        <v>35.015000000000001</v>
      </c>
    </row>
    <row r="1112" spans="1:7" x14ac:dyDescent="0.25">
      <c r="A1112" s="156">
        <v>18.5</v>
      </c>
      <c r="B1112" s="141">
        <v>1.25</v>
      </c>
      <c r="C1112" s="141">
        <v>82.543161659468964</v>
      </c>
      <c r="D1112" s="141">
        <v>64.038601398599894</v>
      </c>
      <c r="F1112" s="141">
        <v>25.68</v>
      </c>
      <c r="G1112" s="141">
        <v>35.016666666666701</v>
      </c>
    </row>
    <row r="1113" spans="1:7" x14ac:dyDescent="0.25">
      <c r="A1113" s="156">
        <v>18.516999999999999</v>
      </c>
      <c r="B1113" s="141">
        <v>1.24</v>
      </c>
      <c r="C1113" s="141">
        <v>81.640376225261562</v>
      </c>
      <c r="D1113" s="141">
        <v>64.260358974359406</v>
      </c>
      <c r="F1113" s="141">
        <v>25.824999999999999</v>
      </c>
      <c r="G1113" s="141">
        <v>35.016666666666701</v>
      </c>
    </row>
    <row r="1114" spans="1:7" x14ac:dyDescent="0.25">
      <c r="A1114" s="156">
        <v>18.533000000000001</v>
      </c>
      <c r="B1114" s="141">
        <v>1.24</v>
      </c>
      <c r="C1114" s="141">
        <v>81.364532211340745</v>
      </c>
      <c r="D1114" s="141">
        <v>64.603892307689421</v>
      </c>
      <c r="F1114" s="141">
        <v>26.06</v>
      </c>
      <c r="G1114" s="141">
        <v>35.016666666666701</v>
      </c>
    </row>
    <row r="1115" spans="1:7" x14ac:dyDescent="0.25">
      <c r="A1115" s="156">
        <v>18.55</v>
      </c>
      <c r="B1115" s="141">
        <v>1.24</v>
      </c>
      <c r="C1115" s="141">
        <v>81.149180241683055</v>
      </c>
      <c r="D1115" s="141">
        <v>64.807492307690154</v>
      </c>
      <c r="F1115" s="141">
        <v>26.225000000000001</v>
      </c>
      <c r="G1115" s="141">
        <v>35.023333333333298</v>
      </c>
    </row>
    <row r="1116" spans="1:7" x14ac:dyDescent="0.25">
      <c r="A1116" s="156">
        <v>18.567</v>
      </c>
      <c r="B1116" s="141">
        <v>1.25</v>
      </c>
      <c r="C1116" s="141">
        <v>81.797662731559839</v>
      </c>
      <c r="D1116" s="141">
        <v>65.103620879120172</v>
      </c>
      <c r="F1116" s="141">
        <v>26.28</v>
      </c>
      <c r="G1116" s="141">
        <v>35.023333333333298</v>
      </c>
    </row>
    <row r="1117" spans="1:7" x14ac:dyDescent="0.25">
      <c r="A1117" s="156">
        <v>18.582999999999998</v>
      </c>
      <c r="B1117" s="141">
        <v>1.25</v>
      </c>
      <c r="C1117" s="141">
        <v>81.906285678322945</v>
      </c>
      <c r="D1117" s="141">
        <v>65.48314685314017</v>
      </c>
      <c r="F1117" s="141">
        <v>26.28</v>
      </c>
      <c r="G1117" s="141">
        <v>35.020000000000003</v>
      </c>
    </row>
    <row r="1118" spans="1:7" x14ac:dyDescent="0.25">
      <c r="A1118" s="156">
        <v>18.600000000000001</v>
      </c>
      <c r="B1118" s="141">
        <v>1.2566666666666699</v>
      </c>
      <c r="C1118" s="141">
        <v>82.441010665773362</v>
      </c>
      <c r="D1118" s="141">
        <v>65.798406593399704</v>
      </c>
      <c r="F1118" s="141">
        <v>26.23</v>
      </c>
      <c r="G1118" s="141">
        <v>35.024999999999999</v>
      </c>
    </row>
    <row r="1119" spans="1:7" x14ac:dyDescent="0.25">
      <c r="A1119" s="156">
        <v>18.617000000000001</v>
      </c>
      <c r="B1119" s="141">
        <v>1.2566666666666699</v>
      </c>
      <c r="C1119" s="141">
        <v>82.412912446663441</v>
      </c>
      <c r="D1119" s="141">
        <v>66.161914529910064</v>
      </c>
      <c r="F1119" s="141">
        <v>26.274999999999999</v>
      </c>
      <c r="G1119" s="141">
        <v>35.01</v>
      </c>
    </row>
    <row r="1120" spans="1:7" x14ac:dyDescent="0.25">
      <c r="A1120" s="156">
        <v>18.632999999999999</v>
      </c>
      <c r="B1120" s="141">
        <v>1.2649999999999999</v>
      </c>
      <c r="C1120" s="141">
        <v>82.810226481814809</v>
      </c>
      <c r="D1120" s="141">
        <v>66.442192307689766</v>
      </c>
      <c r="F1120" s="141">
        <v>26.385000000000002</v>
      </c>
      <c r="G1120" s="141">
        <v>35.015000000000001</v>
      </c>
    </row>
    <row r="1121" spans="1:7" x14ac:dyDescent="0.25">
      <c r="A1121" s="156">
        <v>18.649999999999999</v>
      </c>
      <c r="B1121" s="141">
        <v>1.27</v>
      </c>
      <c r="C1121" s="141">
        <v>83.070591317414937</v>
      </c>
      <c r="D1121" s="141">
        <v>66.696328671329866</v>
      </c>
      <c r="F1121" s="141">
        <v>26.47</v>
      </c>
      <c r="G1121" s="141">
        <v>35</v>
      </c>
    </row>
    <row r="1122" spans="1:7" x14ac:dyDescent="0.25">
      <c r="A1122" s="156">
        <v>18.667000000000002</v>
      </c>
      <c r="B1122" s="141">
        <v>1.27</v>
      </c>
      <c r="C1122" s="141">
        <v>83.10523458980893</v>
      </c>
      <c r="D1122" s="141">
        <v>67.041965034959503</v>
      </c>
      <c r="F1122" s="141">
        <v>26.475000000000001</v>
      </c>
      <c r="G1122" s="141">
        <v>35.005000000000003</v>
      </c>
    </row>
    <row r="1123" spans="1:7" x14ac:dyDescent="0.25">
      <c r="A1123" s="156">
        <v>18.683</v>
      </c>
      <c r="B1123" s="141">
        <v>1.2749999999999999</v>
      </c>
      <c r="C1123" s="141">
        <v>83.548988387386018</v>
      </c>
      <c r="D1123" s="141">
        <v>67.30585897435958</v>
      </c>
      <c r="F1123" s="141">
        <v>26.434999999999999</v>
      </c>
      <c r="G1123" s="141">
        <v>35.01</v>
      </c>
    </row>
    <row r="1124" spans="1:7" x14ac:dyDescent="0.25">
      <c r="A1124" s="156">
        <v>18.7</v>
      </c>
      <c r="B1124" s="141">
        <v>1.27</v>
      </c>
      <c r="C1124" s="141">
        <v>83.126936637267065</v>
      </c>
      <c r="D1124" s="141">
        <v>67.57712087912023</v>
      </c>
      <c r="F1124" s="141">
        <v>26.484999999999999</v>
      </c>
      <c r="G1124" s="141">
        <v>35.0042857142857</v>
      </c>
    </row>
    <row r="1125" spans="1:7" x14ac:dyDescent="0.25">
      <c r="A1125" s="156">
        <v>18.716999999999999</v>
      </c>
      <c r="B1125" s="141">
        <v>1.2849999999999999</v>
      </c>
      <c r="C1125" s="141">
        <v>84.117503633762709</v>
      </c>
      <c r="D1125" s="141">
        <v>67.891025641019951</v>
      </c>
      <c r="F1125" s="141">
        <v>26.484999999999999</v>
      </c>
      <c r="G1125" s="141">
        <v>35.006666666666703</v>
      </c>
    </row>
    <row r="1126" spans="1:7" x14ac:dyDescent="0.25">
      <c r="A1126" s="156">
        <v>18.733000000000001</v>
      </c>
      <c r="B1126" s="141">
        <v>1.2849999999999999</v>
      </c>
      <c r="C1126" s="141">
        <v>84.300677156576668</v>
      </c>
      <c r="D1126" s="141">
        <v>68.169549450550221</v>
      </c>
      <c r="F1126" s="141">
        <v>26.406666666666698</v>
      </c>
      <c r="G1126" s="141">
        <v>35.01</v>
      </c>
    </row>
    <row r="1127" spans="1:7" x14ac:dyDescent="0.25">
      <c r="A1127" s="156">
        <v>18.75</v>
      </c>
      <c r="B1127" s="141">
        <v>1.2833333333333301</v>
      </c>
      <c r="C1127" s="141">
        <v>84.473115199231515</v>
      </c>
      <c r="D1127" s="141">
        <v>68.471492307689914</v>
      </c>
      <c r="F1127" s="141">
        <v>26.36</v>
      </c>
      <c r="G1127" s="141">
        <v>35.0042857142857</v>
      </c>
    </row>
    <row r="1128" spans="1:7" x14ac:dyDescent="0.25">
      <c r="A1128" s="156">
        <v>18.766999999999999</v>
      </c>
      <c r="B1128" s="141">
        <v>1.29</v>
      </c>
      <c r="C1128" s="141">
        <v>84.262020033250451</v>
      </c>
      <c r="D1128" s="141">
        <v>68.722292307689713</v>
      </c>
      <c r="F1128" s="141">
        <v>26.81</v>
      </c>
      <c r="G1128" s="141">
        <v>35.01</v>
      </c>
    </row>
    <row r="1129" spans="1:7" x14ac:dyDescent="0.25">
      <c r="A1129" s="156">
        <v>18.783000000000001</v>
      </c>
      <c r="B1129" s="141">
        <v>1.29</v>
      </c>
      <c r="C1129" s="141">
        <v>84.061973094914251</v>
      </c>
      <c r="D1129" s="141">
        <v>69.003817307690042</v>
      </c>
      <c r="F1129" s="141">
        <v>26.76</v>
      </c>
      <c r="G1129" s="141">
        <v>35.005000000000003</v>
      </c>
    </row>
    <row r="1130" spans="1:7" x14ac:dyDescent="0.25">
      <c r="A1130" s="156">
        <v>18.8</v>
      </c>
      <c r="B1130" s="141">
        <v>1.2949999999999999</v>
      </c>
      <c r="C1130" s="141">
        <v>84.619067784834073</v>
      </c>
      <c r="D1130" s="141">
        <v>69.378592307690269</v>
      </c>
      <c r="F1130" s="141">
        <v>26.75</v>
      </c>
      <c r="G1130" s="141">
        <v>35.003999999999998</v>
      </c>
    </row>
    <row r="1131" spans="1:7" x14ac:dyDescent="0.25">
      <c r="A1131" s="156">
        <v>18.817</v>
      </c>
      <c r="B1131" s="141">
        <v>1.3</v>
      </c>
      <c r="C1131" s="141">
        <v>85.08534360415014</v>
      </c>
      <c r="D1131" s="141">
        <v>69.641525641030057</v>
      </c>
      <c r="F1131" s="141">
        <v>26.79</v>
      </c>
      <c r="G1131" s="141">
        <v>35.006</v>
      </c>
    </row>
    <row r="1132" spans="1:7" x14ac:dyDescent="0.25">
      <c r="A1132" s="156">
        <v>18.832999999999998</v>
      </c>
      <c r="B1132" s="141">
        <v>1.3049999999999999</v>
      </c>
      <c r="C1132" s="141">
        <v>85.339945259790099</v>
      </c>
      <c r="D1132" s="141">
        <v>69.924692307689838</v>
      </c>
      <c r="F1132" s="141">
        <v>26.824999999999999</v>
      </c>
      <c r="G1132" s="141">
        <v>35.003999999999998</v>
      </c>
    </row>
    <row r="1133" spans="1:7" x14ac:dyDescent="0.25">
      <c r="A1133" s="156">
        <v>18.850000000000001</v>
      </c>
      <c r="B1133" s="141">
        <v>1.31</v>
      </c>
      <c r="C1133" s="141">
        <v>85.618744398852499</v>
      </c>
      <c r="D1133" s="141">
        <v>70.162146853140257</v>
      </c>
      <c r="F1133" s="141">
        <v>26.824999999999999</v>
      </c>
      <c r="G1133" s="141">
        <v>35.012222222222199</v>
      </c>
    </row>
    <row r="1134" spans="1:7" x14ac:dyDescent="0.25">
      <c r="A1134" s="156">
        <v>18.867000000000001</v>
      </c>
      <c r="B1134" s="141">
        <v>1.31</v>
      </c>
      <c r="C1134" s="141">
        <v>85.590509875725857</v>
      </c>
      <c r="D1134" s="141">
        <v>70.550581196579515</v>
      </c>
      <c r="F1134" s="141">
        <v>26.88</v>
      </c>
      <c r="G1134" s="141">
        <v>35.003333333333302</v>
      </c>
    </row>
    <row r="1135" spans="1:7" x14ac:dyDescent="0.25">
      <c r="A1135" s="156">
        <v>18.882999999999999</v>
      </c>
      <c r="B1135" s="141">
        <v>1.32</v>
      </c>
      <c r="C1135" s="141">
        <v>86.273503633068216</v>
      </c>
      <c r="D1135" s="141">
        <v>70.81758119658025</v>
      </c>
      <c r="F1135" s="141">
        <v>26.89</v>
      </c>
      <c r="G1135" s="141">
        <v>35.006666666666703</v>
      </c>
    </row>
    <row r="1136" spans="1:7" x14ac:dyDescent="0.25">
      <c r="A1136" s="156">
        <v>18.899999999999999</v>
      </c>
      <c r="B1136" s="141">
        <v>1.32</v>
      </c>
      <c r="C1136" s="141">
        <v>86.176945945238757</v>
      </c>
      <c r="D1136" s="141">
        <v>71.090592307689803</v>
      </c>
      <c r="F1136" s="141">
        <v>26.925000000000001</v>
      </c>
      <c r="G1136" s="141">
        <v>35.005000000000003</v>
      </c>
    </row>
    <row r="1137" spans="1:7" x14ac:dyDescent="0.25">
      <c r="A1137" s="156">
        <v>18.917000000000002</v>
      </c>
      <c r="B1137" s="141">
        <v>1.32</v>
      </c>
      <c r="C1137" s="141">
        <v>86.19086882415867</v>
      </c>
      <c r="D1137" s="141">
        <v>71.425942307690093</v>
      </c>
      <c r="F1137" s="141">
        <v>27.004999999999999</v>
      </c>
      <c r="G1137" s="141">
        <v>35.005000000000003</v>
      </c>
    </row>
    <row r="1138" spans="1:7" x14ac:dyDescent="0.25">
      <c r="A1138" s="156">
        <v>18.933</v>
      </c>
      <c r="B1138" s="141">
        <v>1.325</v>
      </c>
      <c r="C1138" s="141">
        <v>86.337531639894848</v>
      </c>
      <c r="D1138" s="141">
        <v>71.59969230769002</v>
      </c>
      <c r="F1138" s="141">
        <v>27.18</v>
      </c>
      <c r="G1138" s="141">
        <v>35.015000000000001</v>
      </c>
    </row>
    <row r="1139" spans="1:7" x14ac:dyDescent="0.25">
      <c r="A1139" s="156">
        <v>18.95</v>
      </c>
      <c r="B1139" s="141">
        <v>1.33</v>
      </c>
      <c r="C1139" s="141">
        <v>86.591029909464979</v>
      </c>
      <c r="D1139" s="141">
        <v>71.964049450550192</v>
      </c>
      <c r="F1139" s="141">
        <v>27.2</v>
      </c>
      <c r="G1139" s="141">
        <v>35.015000000000001</v>
      </c>
    </row>
    <row r="1140" spans="1:7" x14ac:dyDescent="0.25">
      <c r="A1140" s="156">
        <v>18.966999999999999</v>
      </c>
      <c r="B1140" s="141">
        <v>1.32</v>
      </c>
      <c r="C1140" s="141">
        <v>86.132040312750306</v>
      </c>
      <c r="D1140" s="141">
        <v>72.269592307689891</v>
      </c>
      <c r="F1140" s="141">
        <v>27.145</v>
      </c>
      <c r="G1140" s="141">
        <v>35.0133333333333</v>
      </c>
    </row>
    <row r="1141" spans="1:7" x14ac:dyDescent="0.25">
      <c r="A1141" s="156">
        <v>18.983000000000001</v>
      </c>
      <c r="B1141" s="141">
        <v>1.33</v>
      </c>
      <c r="C1141" s="141">
        <v>86.891305770232179</v>
      </c>
      <c r="D1141" s="141">
        <v>72.568192307689969</v>
      </c>
      <c r="F1141" s="141">
        <v>27.16</v>
      </c>
      <c r="G1141" s="141">
        <v>35.0133333333333</v>
      </c>
    </row>
    <row r="1142" spans="1:7" x14ac:dyDescent="0.25">
      <c r="A1142" s="156">
        <v>19</v>
      </c>
      <c r="B1142" s="141">
        <v>1.33</v>
      </c>
      <c r="C1142" s="141">
        <v>86.806323775640095</v>
      </c>
      <c r="D1142" s="141">
        <v>72.855692307689424</v>
      </c>
      <c r="F1142" s="141">
        <v>27.204999999999998</v>
      </c>
      <c r="G1142" s="141">
        <v>35.016666666666701</v>
      </c>
    </row>
    <row r="1143" spans="1:7" x14ac:dyDescent="0.25">
      <c r="A1143" s="156">
        <v>19.016999999999999</v>
      </c>
      <c r="B1143" s="141">
        <v>1.33</v>
      </c>
      <c r="C1143" s="141">
        <v>86.661944649086806</v>
      </c>
      <c r="D1143" s="141">
        <v>73.162025641019682</v>
      </c>
      <c r="F1143" s="141">
        <v>27.305</v>
      </c>
      <c r="G1143" s="141">
        <v>35.024999999999999</v>
      </c>
    </row>
    <row r="1144" spans="1:7" x14ac:dyDescent="0.25">
      <c r="A1144" s="156">
        <v>19.033000000000001</v>
      </c>
      <c r="B1144" s="141">
        <v>1.33</v>
      </c>
      <c r="C1144" s="141">
        <v>86.570685314226907</v>
      </c>
      <c r="D1144" s="141">
        <v>73.481581196580009</v>
      </c>
      <c r="F1144" s="141">
        <v>27.36</v>
      </c>
      <c r="G1144" s="141">
        <v>35.020000000000003</v>
      </c>
    </row>
    <row r="1145" spans="1:7" x14ac:dyDescent="0.25">
      <c r="A1145" s="156">
        <v>19.05</v>
      </c>
      <c r="B1145" s="141">
        <v>1.34</v>
      </c>
      <c r="C1145" s="141">
        <v>87.240150637879083</v>
      </c>
      <c r="D1145" s="141">
        <v>73.833581196579871</v>
      </c>
      <c r="F1145" s="141">
        <v>27.385000000000002</v>
      </c>
      <c r="G1145" s="141">
        <v>35.020000000000003</v>
      </c>
    </row>
    <row r="1146" spans="1:7" x14ac:dyDescent="0.25">
      <c r="A1146" s="156">
        <v>19.067</v>
      </c>
      <c r="B1146" s="141">
        <v>1.34</v>
      </c>
      <c r="C1146" s="141">
        <v>87.312977847532281</v>
      </c>
      <c r="D1146" s="141">
        <v>74.15547008546946</v>
      </c>
      <c r="F1146" s="141">
        <v>27.35</v>
      </c>
      <c r="G1146" s="141">
        <v>35.020000000000003</v>
      </c>
    </row>
    <row r="1147" spans="1:7" x14ac:dyDescent="0.25">
      <c r="A1147" s="156">
        <v>19.082999999999998</v>
      </c>
      <c r="B1147" s="141">
        <v>1.35</v>
      </c>
      <c r="C1147" s="141">
        <v>87.985878040524966</v>
      </c>
      <c r="D1147" s="141">
        <v>74.39710897435998</v>
      </c>
      <c r="F1147" s="141">
        <v>27.395</v>
      </c>
      <c r="G1147" s="141">
        <v>35.024999999999999</v>
      </c>
    </row>
    <row r="1148" spans="1:7" x14ac:dyDescent="0.25">
      <c r="A1148" s="156">
        <v>19.100000000000001</v>
      </c>
      <c r="B1148" s="141">
        <v>1.35</v>
      </c>
      <c r="C1148" s="141">
        <v>87.865015819252378</v>
      </c>
      <c r="D1148" s="141">
        <v>74.750328671329953</v>
      </c>
      <c r="F1148" s="141">
        <v>27.45</v>
      </c>
      <c r="G1148" s="141">
        <v>35.020000000000003</v>
      </c>
    </row>
    <row r="1149" spans="1:7" x14ac:dyDescent="0.25">
      <c r="A1149" s="156">
        <v>19.117000000000001</v>
      </c>
      <c r="B1149" s="141">
        <v>1.355</v>
      </c>
      <c r="C1149" s="141">
        <v>88.202360752459256</v>
      </c>
      <c r="D1149" s="141">
        <v>75.106136752129714</v>
      </c>
      <c r="F1149" s="141">
        <v>27.42</v>
      </c>
      <c r="G1149" s="141">
        <v>35.015000000000001</v>
      </c>
    </row>
    <row r="1150" spans="1:7" x14ac:dyDescent="0.25">
      <c r="A1150" s="156">
        <v>19.132999999999999</v>
      </c>
      <c r="B1150" s="141">
        <v>1.36</v>
      </c>
      <c r="C1150" s="141">
        <v>88.523420629066464</v>
      </c>
      <c r="D1150" s="141">
        <v>75.439835164829674</v>
      </c>
      <c r="F1150" s="141">
        <v>27.585000000000001</v>
      </c>
      <c r="G1150" s="141">
        <v>35.015000000000001</v>
      </c>
    </row>
    <row r="1151" spans="1:7" x14ac:dyDescent="0.25">
      <c r="A1151" s="156">
        <v>19.149999999999999</v>
      </c>
      <c r="B1151" s="141">
        <v>1.36</v>
      </c>
      <c r="C1151" s="141">
        <v>88.314056613745507</v>
      </c>
      <c r="D1151" s="141">
        <v>75.745692307689751</v>
      </c>
      <c r="F1151" s="141">
        <v>27.704999999999998</v>
      </c>
      <c r="G1151" s="141">
        <v>35.014000000000003</v>
      </c>
    </row>
    <row r="1152" spans="1:7" x14ac:dyDescent="0.25">
      <c r="A1152" s="156">
        <v>19.167000000000002</v>
      </c>
      <c r="B1152" s="141">
        <v>1.36</v>
      </c>
      <c r="C1152" s="141">
        <v>88.3874161956725</v>
      </c>
      <c r="D1152" s="141">
        <v>76.049992307689536</v>
      </c>
      <c r="F1152" s="141">
        <v>27.655000000000001</v>
      </c>
      <c r="G1152" s="141">
        <v>35.020000000000003</v>
      </c>
    </row>
    <row r="1153" spans="1:7" x14ac:dyDescent="0.25">
      <c r="A1153" s="156">
        <v>19.183</v>
      </c>
      <c r="B1153" s="141">
        <v>1.37</v>
      </c>
      <c r="C1153" s="141">
        <v>89.296141733568007</v>
      </c>
      <c r="D1153" s="141">
        <v>76.356510489509674</v>
      </c>
      <c r="F1153" s="141">
        <v>27.57</v>
      </c>
      <c r="G1153" s="141">
        <v>35.0133333333333</v>
      </c>
    </row>
    <row r="1154" spans="1:7" x14ac:dyDescent="0.25">
      <c r="A1154" s="156">
        <v>19.2</v>
      </c>
      <c r="B1154" s="141">
        <v>1.37</v>
      </c>
      <c r="C1154" s="141">
        <v>89.235464696535828</v>
      </c>
      <c r="D1154" s="141">
        <v>76.75732867132956</v>
      </c>
      <c r="F1154" s="141">
        <v>27.655000000000001</v>
      </c>
      <c r="G1154" s="141">
        <v>35.005000000000003</v>
      </c>
    </row>
    <row r="1155" spans="1:7" x14ac:dyDescent="0.25">
      <c r="A1155" s="156">
        <v>19.216999999999999</v>
      </c>
      <c r="B1155" s="141">
        <v>1.375</v>
      </c>
      <c r="C1155" s="141">
        <v>89.269236333412152</v>
      </c>
      <c r="D1155" s="141">
        <v>76.96547008546986</v>
      </c>
      <c r="F1155" s="141">
        <v>27.84</v>
      </c>
      <c r="G1155" s="141">
        <v>35.015454545454503</v>
      </c>
    </row>
    <row r="1156" spans="1:7" x14ac:dyDescent="0.25">
      <c r="A1156" s="156">
        <v>19.233000000000001</v>
      </c>
      <c r="B1156" s="141">
        <v>1.38</v>
      </c>
      <c r="C1156" s="141">
        <v>89.453415363521472</v>
      </c>
      <c r="D1156" s="141">
        <v>77.387237762230143</v>
      </c>
      <c r="F1156" s="141">
        <v>27.79</v>
      </c>
      <c r="G1156" s="141">
        <v>35.015000000000001</v>
      </c>
    </row>
    <row r="1157" spans="1:7" x14ac:dyDescent="0.25">
      <c r="A1157" s="156">
        <v>19.25</v>
      </c>
      <c r="B1157" s="141">
        <v>1.39</v>
      </c>
      <c r="C1157" s="141">
        <v>90.616103728614121</v>
      </c>
      <c r="D1157" s="141">
        <v>77.62819230768946</v>
      </c>
      <c r="F1157" s="141">
        <v>27.67</v>
      </c>
      <c r="G1157" s="141">
        <v>35.015000000000001</v>
      </c>
    </row>
    <row r="1158" spans="1:7" x14ac:dyDescent="0.25">
      <c r="A1158" s="156">
        <v>19.266999999999999</v>
      </c>
      <c r="B1158" s="141">
        <v>1.385</v>
      </c>
      <c r="C1158" s="141">
        <v>90.065118063735994</v>
      </c>
      <c r="D1158" s="141">
        <v>77.922783216779862</v>
      </c>
      <c r="F1158" s="141">
        <v>27.934999999999999</v>
      </c>
      <c r="G1158" s="141">
        <v>35.014000000000003</v>
      </c>
    </row>
    <row r="1159" spans="1:7" x14ac:dyDescent="0.25">
      <c r="A1159" s="156">
        <v>19.283000000000001</v>
      </c>
      <c r="B1159" s="141">
        <v>1.395</v>
      </c>
      <c r="C1159" s="141">
        <v>90.339254884099432</v>
      </c>
      <c r="D1159" s="141">
        <v>78.279120879119546</v>
      </c>
      <c r="F1159" s="141">
        <v>28.08</v>
      </c>
      <c r="G1159" s="141">
        <v>35.005000000000003</v>
      </c>
    </row>
    <row r="1160" spans="1:7" x14ac:dyDescent="0.25">
      <c r="A1160" s="156">
        <v>19.3</v>
      </c>
      <c r="B1160" s="141">
        <v>1.395</v>
      </c>
      <c r="C1160" s="141">
        <v>90.638918891092061</v>
      </c>
      <c r="D1160" s="141">
        <v>78.540892307690228</v>
      </c>
      <c r="F1160" s="141">
        <v>27.885000000000002</v>
      </c>
      <c r="G1160" s="141">
        <v>35.015000000000001</v>
      </c>
    </row>
    <row r="1161" spans="1:7" x14ac:dyDescent="0.25">
      <c r="A1161" s="156">
        <v>19.317</v>
      </c>
      <c r="B1161" s="141">
        <v>1.4</v>
      </c>
      <c r="C1161" s="141">
        <v>91.131527474848369</v>
      </c>
      <c r="D1161" s="141">
        <v>78.922076923069653</v>
      </c>
      <c r="F1161" s="141">
        <v>27.925000000000001</v>
      </c>
      <c r="G1161" s="141">
        <v>35.015000000000001</v>
      </c>
    </row>
    <row r="1162" spans="1:7" x14ac:dyDescent="0.25">
      <c r="A1162" s="156">
        <v>19.332999999999998</v>
      </c>
      <c r="B1162" s="141">
        <v>1.4</v>
      </c>
      <c r="C1162" s="141">
        <v>90.834318953918412</v>
      </c>
      <c r="D1162" s="141">
        <v>79.227692307689722</v>
      </c>
      <c r="F1162" s="141">
        <v>28.094999999999999</v>
      </c>
      <c r="G1162" s="141">
        <v>35.015714285714303</v>
      </c>
    </row>
    <row r="1163" spans="1:7" x14ac:dyDescent="0.25">
      <c r="A1163" s="156">
        <v>19.350000000000001</v>
      </c>
      <c r="B1163" s="141">
        <v>1.4066666666666701</v>
      </c>
      <c r="C1163" s="141">
        <v>91.07986669091693</v>
      </c>
      <c r="D1163" s="141">
        <v>79.529247863250021</v>
      </c>
      <c r="F1163" s="141">
        <v>28.195</v>
      </c>
      <c r="G1163" s="141">
        <v>35.015714285714303</v>
      </c>
    </row>
    <row r="1164" spans="1:7" x14ac:dyDescent="0.25">
      <c r="A1164" s="156">
        <v>19.367000000000001</v>
      </c>
      <c r="B1164" s="141">
        <v>1.405</v>
      </c>
      <c r="C1164" s="141">
        <v>91.055244825730156</v>
      </c>
      <c r="D1164" s="141">
        <v>79.853192307689824</v>
      </c>
      <c r="F1164" s="141">
        <v>28.18</v>
      </c>
      <c r="G1164" s="141">
        <v>35.024000000000001</v>
      </c>
    </row>
    <row r="1165" spans="1:7" x14ac:dyDescent="0.25">
      <c r="A1165" s="156">
        <v>19.382999999999999</v>
      </c>
      <c r="B1165" s="141">
        <v>1.415</v>
      </c>
      <c r="C1165" s="141">
        <v>91.779309034916267</v>
      </c>
      <c r="D1165" s="141">
        <v>80.186817307690035</v>
      </c>
      <c r="F1165" s="141">
        <v>28.18</v>
      </c>
      <c r="G1165" s="141">
        <v>35.024000000000001</v>
      </c>
    </row>
    <row r="1166" spans="1:7" x14ac:dyDescent="0.25">
      <c r="A1166" s="156">
        <v>19.399999999999999</v>
      </c>
      <c r="B1166" s="141">
        <v>1.415</v>
      </c>
      <c r="C1166" s="141">
        <v>91.772851589264818</v>
      </c>
      <c r="D1166" s="141">
        <v>80.497769230770245</v>
      </c>
      <c r="F1166" s="141">
        <v>28.22</v>
      </c>
      <c r="G1166" s="141">
        <v>35.020000000000003</v>
      </c>
    </row>
    <row r="1167" spans="1:7" x14ac:dyDescent="0.25">
      <c r="A1167" s="156">
        <v>19.417000000000002</v>
      </c>
      <c r="B1167" s="141">
        <v>1.4139999999999999</v>
      </c>
      <c r="C1167" s="141">
        <v>91.608891014646701</v>
      </c>
      <c r="D1167" s="141">
        <v>80.780567307690035</v>
      </c>
      <c r="F1167" s="141">
        <v>28.28</v>
      </c>
      <c r="G1167" s="141">
        <v>35.024999999999999</v>
      </c>
    </row>
    <row r="1168" spans="1:7" x14ac:dyDescent="0.25">
      <c r="A1168" s="156">
        <v>19.433</v>
      </c>
      <c r="B1168" s="141">
        <v>1.42</v>
      </c>
      <c r="C1168" s="141">
        <v>91.924103282840974</v>
      </c>
      <c r="D1168" s="141">
        <v>81.154146853139537</v>
      </c>
      <c r="F1168" s="141">
        <v>28.315000000000001</v>
      </c>
      <c r="G1168" s="141">
        <v>35.020000000000003</v>
      </c>
    </row>
    <row r="1169" spans="1:7" x14ac:dyDescent="0.25">
      <c r="A1169" s="156">
        <v>19.45</v>
      </c>
      <c r="B1169" s="141">
        <v>1.42</v>
      </c>
      <c r="C1169" s="141">
        <v>91.932777131264018</v>
      </c>
      <c r="D1169" s="141">
        <v>81.464442307689751</v>
      </c>
      <c r="F1169" s="141">
        <v>28.35</v>
      </c>
      <c r="G1169" s="141">
        <v>35.020000000000003</v>
      </c>
    </row>
    <row r="1170" spans="1:7" x14ac:dyDescent="0.25">
      <c r="A1170" s="156">
        <v>19.466999999999999</v>
      </c>
      <c r="B1170" s="141">
        <v>1.43</v>
      </c>
      <c r="C1170" s="141">
        <v>92.675039302102022</v>
      </c>
      <c r="D1170" s="141">
        <v>81.805136752130238</v>
      </c>
      <c r="F1170" s="141">
        <v>28.305</v>
      </c>
      <c r="G1170" s="141">
        <v>35.026000000000003</v>
      </c>
    </row>
    <row r="1171" spans="1:7" x14ac:dyDescent="0.25">
      <c r="A1171" s="156">
        <v>19.483000000000001</v>
      </c>
      <c r="B1171" s="141">
        <v>1.42</v>
      </c>
      <c r="C1171" s="141">
        <v>92.040581950963031</v>
      </c>
      <c r="D1171" s="141">
        <v>82.08826373626016</v>
      </c>
      <c r="F1171" s="141">
        <v>28.475000000000001</v>
      </c>
      <c r="G1171" s="141">
        <v>35.034999999999997</v>
      </c>
    </row>
    <row r="1172" spans="1:7" x14ac:dyDescent="0.25">
      <c r="A1172" s="156">
        <v>19.5</v>
      </c>
      <c r="B1172" s="141">
        <v>1.42</v>
      </c>
      <c r="C1172" s="141">
        <v>91.69076747948597</v>
      </c>
      <c r="D1172" s="141">
        <v>82.428942307689795</v>
      </c>
      <c r="F1172" s="141">
        <v>28.6</v>
      </c>
      <c r="G1172" s="141">
        <v>35.020000000000003</v>
      </c>
    </row>
    <row r="1173" spans="1:7" x14ac:dyDescent="0.25">
      <c r="A1173" s="156">
        <v>19.516999999999999</v>
      </c>
      <c r="B1173" s="141">
        <v>1.43</v>
      </c>
      <c r="C1173" s="141">
        <v>92.414272577607861</v>
      </c>
      <c r="D1173" s="141">
        <v>82.821120879119917</v>
      </c>
      <c r="F1173" s="141">
        <v>28.55</v>
      </c>
      <c r="G1173" s="141">
        <v>35.0133333333333</v>
      </c>
    </row>
    <row r="1174" spans="1:7" x14ac:dyDescent="0.25">
      <c r="A1174" s="156">
        <v>19.533000000000001</v>
      </c>
      <c r="B1174" s="141">
        <v>1.43</v>
      </c>
      <c r="C1174" s="141">
        <v>92.643581739395799</v>
      </c>
      <c r="D1174" s="141">
        <v>83.126692307690064</v>
      </c>
      <c r="F1174" s="141">
        <v>28.475000000000001</v>
      </c>
      <c r="G1174" s="141">
        <v>35.016666666666701</v>
      </c>
    </row>
    <row r="1175" spans="1:7" x14ac:dyDescent="0.25">
      <c r="A1175" s="156">
        <v>19.55</v>
      </c>
      <c r="B1175" s="141">
        <v>1.44</v>
      </c>
      <c r="C1175" s="141">
        <v>93.349974870375235</v>
      </c>
      <c r="D1175" s="141">
        <v>83.450692307689678</v>
      </c>
      <c r="F1175" s="141">
        <v>28.495000000000001</v>
      </c>
      <c r="G1175" s="141">
        <v>35.020000000000003</v>
      </c>
    </row>
    <row r="1176" spans="1:7" x14ac:dyDescent="0.25">
      <c r="A1176" s="156">
        <v>19.567</v>
      </c>
      <c r="B1176" s="141">
        <v>1.44</v>
      </c>
      <c r="C1176" s="141">
        <v>93.097927041636893</v>
      </c>
      <c r="D1176" s="141">
        <v>83.776942307689751</v>
      </c>
      <c r="F1176" s="141">
        <v>28.62</v>
      </c>
      <c r="G1176" s="141">
        <v>35.020000000000003</v>
      </c>
    </row>
    <row r="1177" spans="1:7" x14ac:dyDescent="0.25">
      <c r="A1177" s="156">
        <v>19.582999999999998</v>
      </c>
      <c r="B1177" s="141">
        <v>1.45</v>
      </c>
      <c r="C1177" s="141">
        <v>93.443589767614014</v>
      </c>
      <c r="D1177" s="141">
        <v>84.172692307689431</v>
      </c>
      <c r="F1177" s="141">
        <v>28.765000000000001</v>
      </c>
      <c r="G1177" s="141">
        <v>35.020000000000003</v>
      </c>
    </row>
    <row r="1178" spans="1:7" x14ac:dyDescent="0.25">
      <c r="A1178" s="156">
        <v>19.600000000000001</v>
      </c>
      <c r="B1178" s="141">
        <v>1.45</v>
      </c>
      <c r="C1178" s="141">
        <v>93.533750227452032</v>
      </c>
      <c r="D1178" s="141">
        <v>84.515120879119422</v>
      </c>
      <c r="F1178" s="141">
        <v>28.74</v>
      </c>
      <c r="G1178" s="141">
        <v>35.024999999999999</v>
      </c>
    </row>
    <row r="1179" spans="1:7" x14ac:dyDescent="0.25">
      <c r="A1179" s="156">
        <v>19.617000000000001</v>
      </c>
      <c r="B1179" s="141">
        <v>1.4550000000000001</v>
      </c>
      <c r="C1179" s="141">
        <v>94.161509093506822</v>
      </c>
      <c r="D1179" s="141">
        <v>84.728692307689926</v>
      </c>
      <c r="F1179" s="141">
        <v>28.645</v>
      </c>
      <c r="G1179" s="141">
        <v>35.024000000000001</v>
      </c>
    </row>
    <row r="1180" spans="1:7" x14ac:dyDescent="0.25">
      <c r="A1180" s="156">
        <v>19.632999999999999</v>
      </c>
      <c r="B1180" s="141">
        <v>1.46</v>
      </c>
      <c r="C1180" s="141">
        <v>94.736891319824522</v>
      </c>
      <c r="D1180" s="141">
        <v>85.132817307689947</v>
      </c>
      <c r="F1180" s="141">
        <v>28.695</v>
      </c>
      <c r="G1180" s="141">
        <v>35.023333333333298</v>
      </c>
    </row>
    <row r="1181" spans="1:7" x14ac:dyDescent="0.25">
      <c r="A1181" s="156">
        <v>19.649999999999999</v>
      </c>
      <c r="B1181" s="141">
        <v>1.4550000000000001</v>
      </c>
      <c r="C1181" s="141">
        <v>93.775487949202727</v>
      </c>
      <c r="D1181" s="141">
        <v>85.413906593399588</v>
      </c>
      <c r="F1181" s="141">
        <v>29.01</v>
      </c>
      <c r="G1181" s="141">
        <v>35.024999999999999</v>
      </c>
    </row>
    <row r="1182" spans="1:7" x14ac:dyDescent="0.25">
      <c r="A1182" s="156">
        <v>19.667000000000002</v>
      </c>
      <c r="B1182" s="141">
        <v>1.46</v>
      </c>
      <c r="C1182" s="141">
        <v>93.989242993762204</v>
      </c>
      <c r="D1182" s="141">
        <v>85.854914529910275</v>
      </c>
      <c r="F1182" s="141">
        <v>28.855</v>
      </c>
      <c r="G1182" s="141">
        <v>35.024999999999999</v>
      </c>
    </row>
    <row r="1183" spans="1:7" x14ac:dyDescent="0.25">
      <c r="A1183" s="156">
        <v>19.683</v>
      </c>
      <c r="B1183" s="141">
        <v>1.47</v>
      </c>
      <c r="C1183" s="141">
        <v>95.291327624098471</v>
      </c>
      <c r="D1183" s="141">
        <v>84.931192307690253</v>
      </c>
      <c r="F1183" s="141">
        <v>28.774999999999999</v>
      </c>
      <c r="G1183" s="141">
        <v>35.024999999999999</v>
      </c>
    </row>
    <row r="1184" spans="1:7" x14ac:dyDescent="0.25">
      <c r="A1184" s="156">
        <v>19.7</v>
      </c>
      <c r="B1184" s="141">
        <v>1.47</v>
      </c>
      <c r="C1184" s="141">
        <v>94.883225823702205</v>
      </c>
      <c r="D1184" s="141">
        <v>85.036620879120164</v>
      </c>
      <c r="F1184" s="141">
        <v>29.195</v>
      </c>
      <c r="G1184" s="141">
        <v>35.023333333333298</v>
      </c>
    </row>
    <row r="1185" spans="1:7" x14ac:dyDescent="0.25">
      <c r="A1185" s="156">
        <v>19.716999999999999</v>
      </c>
      <c r="B1185" s="141">
        <v>1.48</v>
      </c>
      <c r="C1185" s="141">
        <v>95.303012552851044</v>
      </c>
      <c r="D1185" s="141">
        <v>85.42256730768986</v>
      </c>
      <c r="F1185" s="141">
        <v>29.085000000000001</v>
      </c>
      <c r="G1185" s="141">
        <v>35.024999999999999</v>
      </c>
    </row>
    <row r="1186" spans="1:7" x14ac:dyDescent="0.25">
      <c r="A1186" s="156">
        <v>19.733000000000001</v>
      </c>
      <c r="B1186" s="141">
        <v>1.48</v>
      </c>
      <c r="C1186" s="141">
        <v>95.669139986488574</v>
      </c>
      <c r="D1186" s="141">
        <v>85.787442307690071</v>
      </c>
      <c r="F1186" s="141">
        <v>28.995000000000001</v>
      </c>
      <c r="G1186" s="141">
        <v>35.020000000000003</v>
      </c>
    </row>
    <row r="1187" spans="1:7" x14ac:dyDescent="0.25">
      <c r="A1187" s="156">
        <v>19.75</v>
      </c>
      <c r="B1187" s="141">
        <v>1.49</v>
      </c>
      <c r="C1187" s="141">
        <v>96.284333338825107</v>
      </c>
      <c r="D1187" s="141">
        <v>86.101858974359857</v>
      </c>
      <c r="F1187" s="141">
        <v>28.995000000000001</v>
      </c>
      <c r="G1187" s="141">
        <v>35.026666666666699</v>
      </c>
    </row>
    <row r="1188" spans="1:7" x14ac:dyDescent="0.25">
      <c r="A1188" s="156">
        <v>19.766999999999999</v>
      </c>
      <c r="B1188" s="141">
        <v>1.48</v>
      </c>
      <c r="C1188" s="141">
        <v>95.557304246838996</v>
      </c>
      <c r="D1188" s="141">
        <v>86.446461538459516</v>
      </c>
      <c r="F1188" s="141">
        <v>29.156666666666698</v>
      </c>
      <c r="G1188" s="141">
        <v>35.023333333333298</v>
      </c>
    </row>
    <row r="1189" spans="1:7" x14ac:dyDescent="0.25">
      <c r="A1189" s="156">
        <v>19.783000000000001</v>
      </c>
      <c r="B1189" s="141">
        <v>1.4950000000000001</v>
      </c>
      <c r="C1189" s="141">
        <v>96.286179780757138</v>
      </c>
      <c r="D1189" s="141">
        <v>86.846025641019878</v>
      </c>
      <c r="F1189" s="141">
        <v>29.364999999999998</v>
      </c>
      <c r="G1189" s="141">
        <v>35.024999999999999</v>
      </c>
    </row>
    <row r="1190" spans="1:7" x14ac:dyDescent="0.25">
      <c r="A1190" s="156">
        <v>19.8</v>
      </c>
      <c r="B1190" s="141">
        <v>1.4950000000000001</v>
      </c>
      <c r="C1190" s="141">
        <v>96.106984225742849</v>
      </c>
      <c r="D1190" s="141">
        <v>87.23599230769014</v>
      </c>
      <c r="F1190" s="141">
        <v>29.48</v>
      </c>
      <c r="G1190" s="141">
        <v>35.024999999999999</v>
      </c>
    </row>
    <row r="1191" spans="1:7" x14ac:dyDescent="0.25">
      <c r="A1191" s="156">
        <v>19.817</v>
      </c>
      <c r="B1191" s="141">
        <v>1.5</v>
      </c>
      <c r="C1191" s="141">
        <v>96.571205254708914</v>
      </c>
      <c r="D1191" s="141">
        <v>87.622783216779681</v>
      </c>
      <c r="F1191" s="141">
        <v>29.414999999999999</v>
      </c>
      <c r="G1191" s="141">
        <v>35.023333333333298</v>
      </c>
    </row>
    <row r="1192" spans="1:7" x14ac:dyDescent="0.25">
      <c r="A1192" s="156">
        <v>19.832999999999998</v>
      </c>
      <c r="B1192" s="141">
        <v>1.5</v>
      </c>
      <c r="C1192" s="141">
        <v>96.686191532756126</v>
      </c>
      <c r="D1192" s="141">
        <v>87.961581196579573</v>
      </c>
      <c r="F1192" s="141">
        <v>29.364999999999998</v>
      </c>
      <c r="G1192" s="141">
        <v>35.020000000000003</v>
      </c>
    </row>
    <row r="1193" spans="1:7" x14ac:dyDescent="0.25">
      <c r="A1193" s="156">
        <v>19.850000000000001</v>
      </c>
      <c r="B1193" s="141">
        <v>1.5049999999999999</v>
      </c>
      <c r="C1193" s="141">
        <v>97.057138987722894</v>
      </c>
      <c r="D1193" s="141">
        <v>88.331470085469846</v>
      </c>
      <c r="F1193" s="141">
        <v>29.34</v>
      </c>
      <c r="G1193" s="141">
        <v>35.020000000000003</v>
      </c>
    </row>
    <row r="1194" spans="1:7" x14ac:dyDescent="0.25">
      <c r="A1194" s="156">
        <v>19.867000000000001</v>
      </c>
      <c r="B1194" s="141">
        <v>1.5133333333333301</v>
      </c>
      <c r="C1194" s="141">
        <v>97.492024207910305</v>
      </c>
      <c r="D1194" s="141">
        <v>88.692692307689867</v>
      </c>
      <c r="F1194" s="141">
        <v>29.43</v>
      </c>
      <c r="G1194" s="141">
        <v>35.016666666666701</v>
      </c>
    </row>
    <row r="1195" spans="1:7" x14ac:dyDescent="0.25">
      <c r="A1195" s="156">
        <v>19.882999999999999</v>
      </c>
      <c r="B1195" s="141">
        <v>1.5049999999999999</v>
      </c>
      <c r="C1195" s="141">
        <v>96.920611250013806</v>
      </c>
      <c r="D1195" s="141">
        <v>89.067942307689918</v>
      </c>
      <c r="F1195" s="141">
        <v>29.44</v>
      </c>
      <c r="G1195" s="141">
        <v>35.014285714285698</v>
      </c>
    </row>
    <row r="1196" spans="1:7" x14ac:dyDescent="0.25">
      <c r="A1196" s="156">
        <v>19.899999999999999</v>
      </c>
      <c r="B1196" s="141">
        <v>1.5</v>
      </c>
      <c r="C1196" s="141">
        <v>96.431093503859614</v>
      </c>
      <c r="D1196" s="141">
        <v>89.441470085469518</v>
      </c>
      <c r="F1196" s="141">
        <v>29.535</v>
      </c>
      <c r="G1196" s="141">
        <v>35.014285714285698</v>
      </c>
    </row>
    <row r="1197" spans="1:7" x14ac:dyDescent="0.25">
      <c r="A1197" s="156">
        <v>19.917000000000002</v>
      </c>
      <c r="B1197" s="141">
        <v>1.51</v>
      </c>
      <c r="C1197" s="141">
        <v>96.911731372977641</v>
      </c>
      <c r="D1197" s="141">
        <v>89.804942307689998</v>
      </c>
      <c r="F1197" s="141">
        <v>29.754999999999999</v>
      </c>
      <c r="G1197" s="141">
        <v>35.015000000000001</v>
      </c>
    </row>
    <row r="1198" spans="1:7" x14ac:dyDescent="0.25">
      <c r="A1198" s="156">
        <v>19.933</v>
      </c>
      <c r="B1198" s="141">
        <v>1.5149999999999999</v>
      </c>
      <c r="C1198" s="141">
        <v>97.111344703575995</v>
      </c>
      <c r="D1198" s="141">
        <v>90.143092307689585</v>
      </c>
      <c r="F1198" s="141">
        <v>29.78</v>
      </c>
      <c r="G1198" s="141">
        <v>35.015000000000001</v>
      </c>
    </row>
    <row r="1199" spans="1:7" x14ac:dyDescent="0.25">
      <c r="A1199" s="156">
        <v>19.95</v>
      </c>
      <c r="B1199" s="141">
        <v>1.52</v>
      </c>
      <c r="C1199" s="141">
        <v>97.614726383613728</v>
      </c>
      <c r="D1199" s="141">
        <v>90.532328671330106</v>
      </c>
      <c r="F1199" s="141">
        <v>29.78</v>
      </c>
      <c r="G1199" s="141">
        <v>35.015000000000001</v>
      </c>
    </row>
    <row r="1200" spans="1:7" x14ac:dyDescent="0.25">
      <c r="A1200" s="156">
        <v>19.966999999999999</v>
      </c>
      <c r="B1200" s="141">
        <v>1.52</v>
      </c>
      <c r="C1200" s="141">
        <v>97.653451815101391</v>
      </c>
      <c r="D1200" s="141">
        <v>90.874692307689656</v>
      </c>
      <c r="F1200" s="141">
        <v>29.78</v>
      </c>
      <c r="G1200" s="141">
        <v>35.014000000000003</v>
      </c>
    </row>
    <row r="1201" spans="1:7" x14ac:dyDescent="0.25">
      <c r="A1201" s="156">
        <v>19.983000000000001</v>
      </c>
      <c r="B1201" s="141">
        <v>1.53</v>
      </c>
      <c r="C1201" s="141">
        <v>98.366770419933474</v>
      </c>
      <c r="D1201" s="141">
        <v>91.257254807689606</v>
      </c>
      <c r="F1201" s="141">
        <v>29.704999999999998</v>
      </c>
      <c r="G1201" s="141">
        <v>35.005000000000003</v>
      </c>
    </row>
    <row r="1202" spans="1:7" x14ac:dyDescent="0.25">
      <c r="A1202" s="156">
        <v>20</v>
      </c>
      <c r="B1202" s="141">
        <v>1.54</v>
      </c>
      <c r="C1202" s="141">
        <v>98.926720392717797</v>
      </c>
      <c r="D1202" s="141">
        <v>91.652358974360141</v>
      </c>
      <c r="F1202" s="141">
        <v>29.795000000000002</v>
      </c>
      <c r="G1202" s="141">
        <v>35</v>
      </c>
    </row>
    <row r="1203" spans="1:7" x14ac:dyDescent="0.25">
      <c r="A1203" s="156">
        <v>20.016999999999999</v>
      </c>
      <c r="B1203" s="141">
        <v>1.54</v>
      </c>
      <c r="C1203" s="141">
        <v>98.758777780103003</v>
      </c>
      <c r="D1203" s="141">
        <v>92.022978021979725</v>
      </c>
      <c r="F1203" s="141">
        <v>29.925000000000001</v>
      </c>
      <c r="G1203" s="141">
        <v>34.994999999999997</v>
      </c>
    </row>
    <row r="1204" spans="1:7" x14ac:dyDescent="0.25">
      <c r="A1204" s="156">
        <v>20.033000000000001</v>
      </c>
      <c r="B1204" s="141">
        <v>1.54</v>
      </c>
      <c r="C1204" s="141">
        <v>98.623381987625805</v>
      </c>
      <c r="D1204" s="141">
        <v>92.32515897435951</v>
      </c>
      <c r="F1204" s="141">
        <v>30.065000000000001</v>
      </c>
      <c r="G1204" s="141">
        <v>35</v>
      </c>
    </row>
    <row r="1205" spans="1:7" x14ac:dyDescent="0.25">
      <c r="A1205" s="156">
        <v>20.05</v>
      </c>
      <c r="B1205" s="141">
        <v>1.5349999999999999</v>
      </c>
      <c r="C1205" s="141">
        <v>98.240766242956752</v>
      </c>
      <c r="D1205" s="141">
        <v>92.638567307690209</v>
      </c>
      <c r="F1205" s="141">
        <v>30.074999999999999</v>
      </c>
      <c r="G1205" s="141">
        <v>35.01</v>
      </c>
    </row>
    <row r="1206" spans="1:7" x14ac:dyDescent="0.25">
      <c r="A1206" s="156">
        <v>20.067</v>
      </c>
      <c r="B1206" s="141">
        <v>1.54666666666667</v>
      </c>
      <c r="C1206" s="141">
        <v>99.344724411576138</v>
      </c>
      <c r="D1206" s="141">
        <v>93.076965034960267</v>
      </c>
      <c r="F1206" s="141">
        <v>29.96</v>
      </c>
      <c r="G1206" s="141">
        <v>35.003999999999998</v>
      </c>
    </row>
    <row r="1207" spans="1:7" x14ac:dyDescent="0.25">
      <c r="A1207" s="156">
        <v>20.082999999999998</v>
      </c>
      <c r="B1207" s="141">
        <v>1.54666666666667</v>
      </c>
      <c r="C1207" s="141">
        <v>99.273183510213357</v>
      </c>
      <c r="D1207" s="141">
        <v>93.438055944049665</v>
      </c>
      <c r="F1207" s="141">
        <v>30.05</v>
      </c>
      <c r="G1207" s="141">
        <v>35.005000000000003</v>
      </c>
    </row>
    <row r="1208" spans="1:7" x14ac:dyDescent="0.25">
      <c r="A1208" s="156">
        <v>20.100000000000001</v>
      </c>
      <c r="B1208" s="141">
        <v>1.55</v>
      </c>
      <c r="C1208" s="141">
        <v>99.245949211435629</v>
      </c>
      <c r="D1208" s="141">
        <v>93.743442307690202</v>
      </c>
      <c r="F1208" s="141">
        <v>30.195</v>
      </c>
      <c r="G1208" s="141">
        <v>35.005000000000003</v>
      </c>
    </row>
    <row r="1209" spans="1:7" x14ac:dyDescent="0.25">
      <c r="A1209" s="156">
        <v>20.117000000000001</v>
      </c>
      <c r="B1209" s="141">
        <v>1.56</v>
      </c>
      <c r="C1209" s="141">
        <v>99.817844517249128</v>
      </c>
      <c r="D1209" s="141">
        <v>94.117692307690049</v>
      </c>
      <c r="F1209" s="141">
        <v>30.305</v>
      </c>
      <c r="G1209" s="141">
        <v>35.01</v>
      </c>
    </row>
    <row r="1210" spans="1:7" x14ac:dyDescent="0.25">
      <c r="A1210" s="156">
        <v>20.132999999999999</v>
      </c>
      <c r="B1210" s="141">
        <v>1.56</v>
      </c>
      <c r="C1210" s="141">
        <v>99.82385455623141</v>
      </c>
      <c r="D1210" s="141">
        <v>94.388120879119924</v>
      </c>
      <c r="F1210" s="141">
        <v>30.31</v>
      </c>
      <c r="G1210" s="141">
        <v>35.01</v>
      </c>
    </row>
    <row r="1211" spans="1:7" x14ac:dyDescent="0.25">
      <c r="A1211" s="156">
        <v>20.149999999999999</v>
      </c>
      <c r="B1211" s="141">
        <v>1.56</v>
      </c>
      <c r="C1211" s="141">
        <v>99.912706344108685</v>
      </c>
      <c r="D1211" s="141">
        <v>94.85841958041965</v>
      </c>
      <c r="F1211" s="141">
        <v>30.295000000000002</v>
      </c>
      <c r="G1211" s="141">
        <v>35.015000000000001</v>
      </c>
    </row>
    <row r="1212" spans="1:7" x14ac:dyDescent="0.25">
      <c r="A1212" s="156">
        <v>20.167000000000002</v>
      </c>
      <c r="B1212" s="141">
        <v>1.5660000000000001</v>
      </c>
      <c r="C1212" s="141">
        <v>100.32905371551095</v>
      </c>
      <c r="D1212" s="141">
        <v>95.169419580420254</v>
      </c>
      <c r="F1212" s="141">
        <v>30.355</v>
      </c>
      <c r="G1212" s="141">
        <v>35.015000000000001</v>
      </c>
    </row>
    <row r="1213" spans="1:7" x14ac:dyDescent="0.25">
      <c r="A1213" s="156">
        <v>20.183</v>
      </c>
      <c r="B1213" s="141">
        <v>1.5660000000000001</v>
      </c>
      <c r="C1213" s="141">
        <v>100.13313481669505</v>
      </c>
      <c r="D1213" s="141">
        <v>95.552892307689945</v>
      </c>
      <c r="F1213" s="141">
        <v>30.454999999999998</v>
      </c>
      <c r="G1213" s="141">
        <v>35.015000000000001</v>
      </c>
    </row>
    <row r="1214" spans="1:7" x14ac:dyDescent="0.25">
      <c r="A1214" s="156">
        <v>20.2</v>
      </c>
      <c r="B1214" s="141">
        <v>1.575</v>
      </c>
      <c r="C1214" s="141">
        <v>100.67550166344078</v>
      </c>
      <c r="D1214" s="141">
        <v>95.952892307689581</v>
      </c>
      <c r="F1214" s="141">
        <v>30.454999999999998</v>
      </c>
      <c r="G1214" s="141">
        <v>35.015000000000001</v>
      </c>
    </row>
    <row r="1215" spans="1:7" x14ac:dyDescent="0.25">
      <c r="A1215" s="156">
        <v>20.216999999999999</v>
      </c>
      <c r="B1215" s="141">
        <v>1.58</v>
      </c>
      <c r="C1215" s="141">
        <v>101.17516643940134</v>
      </c>
      <c r="D1215" s="141">
        <v>96.32799999999952</v>
      </c>
      <c r="F1215" s="141">
        <v>30.436666666666699</v>
      </c>
      <c r="G1215" s="141">
        <v>35.015000000000001</v>
      </c>
    </row>
    <row r="1216" spans="1:7" x14ac:dyDescent="0.25">
      <c r="A1216" s="156">
        <v>20.233000000000001</v>
      </c>
      <c r="B1216" s="141">
        <v>1.58</v>
      </c>
      <c r="C1216" s="141">
        <v>101.19468126319499</v>
      </c>
      <c r="D1216" s="141">
        <v>96.650108974359682</v>
      </c>
      <c r="F1216" s="141">
        <v>30.405000000000001</v>
      </c>
      <c r="G1216" s="141">
        <v>35.014000000000003</v>
      </c>
    </row>
    <row r="1217" spans="1:7" x14ac:dyDescent="0.25">
      <c r="A1217" s="156">
        <v>20.25</v>
      </c>
      <c r="B1217" s="141">
        <v>1.585</v>
      </c>
      <c r="C1217" s="141">
        <v>101.39414909315718</v>
      </c>
      <c r="D1217" s="141">
        <v>96.979992307689827</v>
      </c>
      <c r="F1217" s="141">
        <v>30.54</v>
      </c>
      <c r="G1217" s="141">
        <v>35.015000000000001</v>
      </c>
    </row>
    <row r="1218" spans="1:7" x14ac:dyDescent="0.25">
      <c r="A1218" s="156">
        <v>20.266999999999999</v>
      </c>
      <c r="B1218" s="141">
        <v>1.585</v>
      </c>
      <c r="C1218" s="141">
        <v>101.13252060849214</v>
      </c>
      <c r="D1218" s="141">
        <v>97.277835164829412</v>
      </c>
      <c r="F1218" s="141">
        <v>30.704999999999998</v>
      </c>
      <c r="G1218" s="141">
        <v>35.015000000000001</v>
      </c>
    </row>
    <row r="1219" spans="1:7" x14ac:dyDescent="0.25">
      <c r="A1219" s="156">
        <v>20.283000000000001</v>
      </c>
      <c r="B1219" s="141">
        <v>1.6</v>
      </c>
      <c r="C1219" s="141">
        <v>102.01676613490504</v>
      </c>
      <c r="D1219" s="141">
        <v>97.634328671329968</v>
      </c>
      <c r="F1219" s="141">
        <v>30.67</v>
      </c>
      <c r="G1219" s="141">
        <v>35.015000000000001</v>
      </c>
    </row>
    <row r="1220" spans="1:7" x14ac:dyDescent="0.25">
      <c r="A1220" s="156">
        <v>20.3</v>
      </c>
      <c r="B1220" s="141">
        <v>1.6</v>
      </c>
      <c r="C1220" s="141">
        <v>102.18275277252913</v>
      </c>
      <c r="D1220" s="141">
        <v>98.049567307690268</v>
      </c>
      <c r="F1220" s="141">
        <v>30.754999999999999</v>
      </c>
      <c r="G1220" s="141">
        <v>35.015000000000001</v>
      </c>
    </row>
    <row r="1221" spans="1:7" x14ac:dyDescent="0.25">
      <c r="A1221" s="156">
        <v>20.317</v>
      </c>
      <c r="B1221" s="141">
        <v>1.6</v>
      </c>
      <c r="C1221" s="141">
        <v>102.29355907475325</v>
      </c>
      <c r="D1221" s="141">
        <v>98.424608974360126</v>
      </c>
      <c r="F1221" s="141">
        <v>30.68</v>
      </c>
      <c r="G1221" s="141">
        <v>35.015000000000001</v>
      </c>
    </row>
    <row r="1222" spans="1:7" x14ac:dyDescent="0.25">
      <c r="A1222" s="156">
        <v>20.332999999999998</v>
      </c>
      <c r="B1222" s="141">
        <v>1.6</v>
      </c>
      <c r="C1222" s="141">
        <v>102.15452809417398</v>
      </c>
      <c r="D1222" s="141">
        <v>98.734965034959714</v>
      </c>
      <c r="F1222" s="141">
        <v>30.815000000000001</v>
      </c>
      <c r="G1222" s="141">
        <v>35.015000000000001</v>
      </c>
    </row>
    <row r="1223" spans="1:7" x14ac:dyDescent="0.25">
      <c r="A1223" s="156">
        <v>20.350000000000001</v>
      </c>
      <c r="B1223" s="141">
        <v>1.605</v>
      </c>
      <c r="C1223" s="141">
        <v>102.27645945422512</v>
      </c>
      <c r="D1223" s="141">
        <v>99.12569230768986</v>
      </c>
      <c r="F1223" s="141">
        <v>30.94</v>
      </c>
      <c r="G1223" s="141">
        <v>35.024999999999999</v>
      </c>
    </row>
    <row r="1224" spans="1:7" x14ac:dyDescent="0.25">
      <c r="A1224" s="156">
        <v>20.367000000000001</v>
      </c>
      <c r="B1224" s="141">
        <v>1.605</v>
      </c>
      <c r="C1224" s="141">
        <v>102.31290198912825</v>
      </c>
      <c r="D1224" s="141">
        <v>99.505965034959445</v>
      </c>
      <c r="F1224" s="141">
        <v>30.82</v>
      </c>
      <c r="G1224" s="141">
        <v>35.024999999999999</v>
      </c>
    </row>
    <row r="1225" spans="1:7" x14ac:dyDescent="0.25">
      <c r="A1225" s="156">
        <v>20.382999999999999</v>
      </c>
      <c r="B1225" s="141">
        <v>1.61</v>
      </c>
      <c r="C1225" s="141">
        <v>102.7088876664215</v>
      </c>
      <c r="D1225" s="141">
        <v>99.916601398599596</v>
      </c>
      <c r="F1225" s="141">
        <v>31.05</v>
      </c>
      <c r="G1225" s="141">
        <v>35.024999999999999</v>
      </c>
    </row>
    <row r="1226" spans="1:7" x14ac:dyDescent="0.25">
      <c r="A1226" s="156">
        <v>20.399999999999999</v>
      </c>
      <c r="B1226" s="141">
        <v>1.61</v>
      </c>
      <c r="C1226" s="141">
        <v>102.26870511144173</v>
      </c>
      <c r="D1226" s="141">
        <v>100.23969230768944</v>
      </c>
      <c r="F1226" s="141">
        <v>31.195</v>
      </c>
      <c r="G1226" s="141">
        <v>35.024444444444399</v>
      </c>
    </row>
    <row r="1227" spans="1:7" x14ac:dyDescent="0.25">
      <c r="A1227" s="156">
        <v>20.417000000000002</v>
      </c>
      <c r="B1227" s="141">
        <v>1.61666666666667</v>
      </c>
      <c r="C1227" s="141">
        <v>102.915409918611</v>
      </c>
      <c r="D1227" s="141">
        <v>100.63487412586983</v>
      </c>
      <c r="F1227" s="141">
        <v>31.035</v>
      </c>
      <c r="G1227" s="141">
        <v>35.026000000000003</v>
      </c>
    </row>
    <row r="1228" spans="1:7" x14ac:dyDescent="0.25">
      <c r="A1228" s="156">
        <v>20.433</v>
      </c>
      <c r="B1228" s="141">
        <v>1.625</v>
      </c>
      <c r="C1228" s="141">
        <v>103.78574806151373</v>
      </c>
      <c r="D1228" s="141">
        <v>101.05287412586949</v>
      </c>
      <c r="F1228" s="141">
        <v>31.035</v>
      </c>
      <c r="G1228" s="141">
        <v>35.020000000000003</v>
      </c>
    </row>
    <row r="1229" spans="1:7" x14ac:dyDescent="0.25">
      <c r="A1229" s="156">
        <v>20.45</v>
      </c>
      <c r="B1229" s="141">
        <v>1.63</v>
      </c>
      <c r="C1229" s="141">
        <v>103.89182250929032</v>
      </c>
      <c r="D1229" s="141">
        <v>101.36849230768985</v>
      </c>
      <c r="F1229" s="141">
        <v>31.07</v>
      </c>
      <c r="G1229" s="141">
        <v>35.024999999999999</v>
      </c>
    </row>
    <row r="1230" spans="1:7" x14ac:dyDescent="0.25">
      <c r="A1230" s="156">
        <v>20.466999999999999</v>
      </c>
      <c r="B1230" s="141">
        <v>1.63</v>
      </c>
      <c r="C1230" s="141">
        <v>103.63908248785043</v>
      </c>
      <c r="D1230" s="141">
        <v>101.77844230769006</v>
      </c>
      <c r="F1230" s="141">
        <v>31.245000000000001</v>
      </c>
      <c r="G1230" s="141">
        <v>35.024999999999999</v>
      </c>
    </row>
    <row r="1231" spans="1:7" x14ac:dyDescent="0.25">
      <c r="A1231" s="156">
        <v>20.483000000000001</v>
      </c>
      <c r="B1231" s="141">
        <v>1.635</v>
      </c>
      <c r="C1231" s="141">
        <v>103.6984812429062</v>
      </c>
      <c r="D1231" s="141">
        <v>102.13513675213017</v>
      </c>
      <c r="F1231" s="141">
        <v>31.39</v>
      </c>
      <c r="G1231" s="141">
        <v>35.020000000000003</v>
      </c>
    </row>
    <row r="1232" spans="1:7" x14ac:dyDescent="0.25">
      <c r="A1232" s="156">
        <v>20.5</v>
      </c>
      <c r="B1232" s="141">
        <v>1.6359999999999999</v>
      </c>
      <c r="C1232" s="141">
        <v>103.9059650397332</v>
      </c>
      <c r="D1232" s="141">
        <v>102.55713675212974</v>
      </c>
      <c r="F1232" s="141">
        <v>31.295000000000002</v>
      </c>
      <c r="G1232" s="141">
        <v>35.026666666666699</v>
      </c>
    </row>
    <row r="1233" spans="1:7" x14ac:dyDescent="0.25">
      <c r="A1233" s="156">
        <v>20.516999999999999</v>
      </c>
      <c r="B1233" s="141">
        <v>1.645</v>
      </c>
      <c r="C1233" s="141">
        <v>104.57760807397571</v>
      </c>
      <c r="D1233" s="141">
        <v>102.96749230769001</v>
      </c>
      <c r="F1233" s="141">
        <v>31.48</v>
      </c>
      <c r="G1233" s="141">
        <v>35.026666666666699</v>
      </c>
    </row>
    <row r="1234" spans="1:7" x14ac:dyDescent="0.25">
      <c r="A1234" s="156">
        <v>20.533000000000001</v>
      </c>
      <c r="B1234" s="141">
        <v>1.65</v>
      </c>
      <c r="C1234" s="141">
        <v>104.84896247493806</v>
      </c>
      <c r="D1234" s="141">
        <v>103.3188589743595</v>
      </c>
      <c r="F1234" s="141">
        <v>31.4</v>
      </c>
      <c r="G1234" s="141">
        <v>35.031428571428599</v>
      </c>
    </row>
    <row r="1235" spans="1:7" x14ac:dyDescent="0.25">
      <c r="A1235" s="156">
        <v>20.55</v>
      </c>
      <c r="B1235" s="141">
        <v>1.65</v>
      </c>
      <c r="C1235" s="141">
        <v>104.90749933159918</v>
      </c>
      <c r="D1235" s="141">
        <v>103.73749230768954</v>
      </c>
      <c r="F1235" s="141">
        <v>31.465</v>
      </c>
      <c r="G1235" s="141">
        <v>35.024285714285703</v>
      </c>
    </row>
    <row r="1236" spans="1:7" x14ac:dyDescent="0.25">
      <c r="A1236" s="156">
        <v>20.567</v>
      </c>
      <c r="B1236" s="141">
        <v>1.66</v>
      </c>
      <c r="C1236" s="141">
        <v>105.40283107462052</v>
      </c>
      <c r="D1236" s="141">
        <v>104.11869230769025</v>
      </c>
      <c r="F1236" s="141">
        <v>31.515000000000001</v>
      </c>
      <c r="G1236" s="141">
        <v>35.024999999999999</v>
      </c>
    </row>
    <row r="1237" spans="1:7" x14ac:dyDescent="0.25">
      <c r="A1237" s="156">
        <v>20.582999999999998</v>
      </c>
      <c r="B1237" s="141">
        <v>1.66</v>
      </c>
      <c r="C1237" s="141">
        <v>105.46776108628494</v>
      </c>
      <c r="D1237" s="141">
        <v>104.52819230769001</v>
      </c>
      <c r="F1237" s="141">
        <v>31.5</v>
      </c>
      <c r="G1237" s="141">
        <v>35.024999999999999</v>
      </c>
    </row>
    <row r="1238" spans="1:7" x14ac:dyDescent="0.25">
      <c r="A1238" s="156">
        <v>20.6</v>
      </c>
      <c r="B1238" s="141">
        <v>1.66</v>
      </c>
      <c r="C1238" s="141">
        <v>105.49961239237741</v>
      </c>
      <c r="D1238" s="141">
        <v>104.89560139859987</v>
      </c>
      <c r="F1238" s="141">
        <v>31.53</v>
      </c>
      <c r="G1238" s="141">
        <v>35.024999999999999</v>
      </c>
    </row>
    <row r="1239" spans="1:7" x14ac:dyDescent="0.25">
      <c r="A1239" s="156">
        <v>20.617000000000001</v>
      </c>
      <c r="B1239" s="141">
        <v>1.67</v>
      </c>
      <c r="C1239" s="141">
        <v>106.060924737005</v>
      </c>
      <c r="D1239" s="141">
        <v>105.33584615384007</v>
      </c>
      <c r="F1239" s="141">
        <v>31.67</v>
      </c>
      <c r="G1239" s="141">
        <v>35.020000000000003</v>
      </c>
    </row>
    <row r="1240" spans="1:7" x14ac:dyDescent="0.25">
      <c r="A1240" s="156">
        <v>20.632999999999999</v>
      </c>
      <c r="B1240" s="141">
        <v>1.665</v>
      </c>
      <c r="C1240" s="141">
        <v>105.2482843975442</v>
      </c>
      <c r="D1240" s="141">
        <v>105.69704945054946</v>
      </c>
      <c r="F1240" s="141">
        <v>31.855</v>
      </c>
      <c r="G1240" s="141">
        <v>35.024999999999999</v>
      </c>
    </row>
    <row r="1241" spans="1:7" x14ac:dyDescent="0.25">
      <c r="A1241" s="156">
        <v>20.65</v>
      </c>
      <c r="B1241" s="141">
        <v>1.665</v>
      </c>
      <c r="C1241" s="141">
        <v>105.46565273799263</v>
      </c>
      <c r="D1241" s="141">
        <v>106.08823776224017</v>
      </c>
      <c r="F1241" s="141">
        <v>31.805</v>
      </c>
      <c r="G1241" s="141">
        <v>35.024999999999999</v>
      </c>
    </row>
    <row r="1242" spans="1:7" x14ac:dyDescent="0.25">
      <c r="A1242" s="156">
        <v>20.667000000000002</v>
      </c>
      <c r="B1242" s="141">
        <v>1.6766666666666701</v>
      </c>
      <c r="C1242" s="141">
        <v>106.30913782035628</v>
      </c>
      <c r="D1242" s="141">
        <v>106.45981730769017</v>
      </c>
      <c r="F1242" s="141">
        <v>31.84</v>
      </c>
      <c r="G1242" s="141">
        <v>35.020000000000003</v>
      </c>
    </row>
    <row r="1243" spans="1:7" x14ac:dyDescent="0.25">
      <c r="A1243" s="156">
        <v>20.683</v>
      </c>
      <c r="B1243" s="141">
        <v>1.6766666666666701</v>
      </c>
      <c r="C1243" s="141">
        <v>106.241159204006</v>
      </c>
      <c r="D1243" s="141">
        <v>106.84159230769001</v>
      </c>
      <c r="F1243" s="141">
        <v>31.84</v>
      </c>
      <c r="G1243" s="141">
        <v>35.015000000000001</v>
      </c>
    </row>
    <row r="1244" spans="1:7" x14ac:dyDescent="0.25">
      <c r="A1244" s="156">
        <v>20.7</v>
      </c>
      <c r="B1244" s="141">
        <v>1.6850000000000001</v>
      </c>
      <c r="C1244" s="141">
        <v>106.801689011797</v>
      </c>
      <c r="D1244" s="141">
        <v>107.23614685313987</v>
      </c>
      <c r="F1244" s="141">
        <v>31.91</v>
      </c>
      <c r="G1244" s="141">
        <v>35.024999999999999</v>
      </c>
    </row>
    <row r="1245" spans="1:7" x14ac:dyDescent="0.25">
      <c r="A1245" s="156">
        <v>20.716999999999999</v>
      </c>
      <c r="B1245" s="141">
        <v>1.6950000000000001</v>
      </c>
      <c r="C1245" s="141">
        <v>107.28182738926012</v>
      </c>
      <c r="D1245" s="141">
        <v>107.61890659339952</v>
      </c>
      <c r="F1245" s="141">
        <v>32.075000000000003</v>
      </c>
      <c r="G1245" s="141">
        <v>35.026666666666699</v>
      </c>
    </row>
    <row r="1246" spans="1:7" x14ac:dyDescent="0.25">
      <c r="A1246" s="156">
        <v>20.733000000000001</v>
      </c>
      <c r="B1246" s="141">
        <v>1.7050000000000001</v>
      </c>
      <c r="C1246" s="141">
        <v>107.83071829078098</v>
      </c>
      <c r="D1246" s="141">
        <v>108.05059230768984</v>
      </c>
      <c r="F1246" s="141">
        <v>32.1</v>
      </c>
      <c r="G1246" s="141">
        <v>35.023333333333298</v>
      </c>
    </row>
    <row r="1247" spans="1:7" x14ac:dyDescent="0.25">
      <c r="A1247" s="156">
        <v>20.75</v>
      </c>
      <c r="B1247" s="141">
        <v>1.70333333333333</v>
      </c>
      <c r="C1247" s="141">
        <v>107.88717310406967</v>
      </c>
      <c r="D1247" s="141">
        <v>108.41819230768942</v>
      </c>
      <c r="F1247" s="141">
        <v>32.06</v>
      </c>
      <c r="G1247" s="141">
        <v>35.020000000000003</v>
      </c>
    </row>
    <row r="1248" spans="1:7" x14ac:dyDescent="0.25">
      <c r="A1248" s="156">
        <v>20.766999999999999</v>
      </c>
      <c r="B1248" s="141">
        <v>1.7</v>
      </c>
      <c r="C1248" s="141">
        <v>107.65548096841965</v>
      </c>
      <c r="D1248" s="141">
        <v>108.85694230768968</v>
      </c>
      <c r="F1248" s="141">
        <v>32.090000000000003</v>
      </c>
      <c r="G1248" s="141">
        <v>35.020000000000003</v>
      </c>
    </row>
    <row r="1249" spans="1:7" x14ac:dyDescent="0.25">
      <c r="A1249" s="156">
        <v>20.783000000000001</v>
      </c>
      <c r="B1249" s="141">
        <v>1.7</v>
      </c>
      <c r="C1249" s="141">
        <v>107.57527977134097</v>
      </c>
      <c r="D1249" s="141">
        <v>109.24269230769005</v>
      </c>
      <c r="F1249" s="141">
        <v>32.134999999999998</v>
      </c>
      <c r="G1249" s="141">
        <v>35.015000000000001</v>
      </c>
    </row>
    <row r="1250" spans="1:7" x14ac:dyDescent="0.25">
      <c r="A1250" s="156">
        <v>20.8</v>
      </c>
      <c r="B1250" s="141">
        <v>1.7050000000000001</v>
      </c>
      <c r="C1250" s="141">
        <v>107.77002786304962</v>
      </c>
      <c r="D1250" s="141">
        <v>109.61826373625991</v>
      </c>
      <c r="F1250" s="141">
        <v>32.244999999999997</v>
      </c>
      <c r="G1250" s="141">
        <v>35.020000000000003</v>
      </c>
    </row>
    <row r="1251" spans="1:7" x14ac:dyDescent="0.25">
      <c r="A1251" s="156">
        <v>20.817</v>
      </c>
      <c r="B1251" s="141">
        <v>1.71</v>
      </c>
      <c r="C1251" s="141">
        <v>108.04998590498772</v>
      </c>
      <c r="D1251" s="141">
        <v>109.93907692307948</v>
      </c>
      <c r="F1251" s="141">
        <v>32.229999999999997</v>
      </c>
      <c r="G1251" s="141">
        <v>35.015000000000001</v>
      </c>
    </row>
    <row r="1252" spans="1:7" x14ac:dyDescent="0.25">
      <c r="A1252" s="156">
        <v>20.832999999999998</v>
      </c>
      <c r="B1252" s="141">
        <v>1.71</v>
      </c>
      <c r="C1252" s="141">
        <v>108.01185441609502</v>
      </c>
      <c r="D1252" s="141">
        <v>110.40605594404951</v>
      </c>
      <c r="F1252" s="141">
        <v>32.270000000000003</v>
      </c>
      <c r="G1252" s="141">
        <v>35.020000000000003</v>
      </c>
    </row>
    <row r="1253" spans="1:7" x14ac:dyDescent="0.25">
      <c r="A1253" s="156">
        <v>20.85</v>
      </c>
      <c r="B1253" s="141">
        <v>1.7150000000000001</v>
      </c>
      <c r="C1253" s="141">
        <v>108.25528838941246</v>
      </c>
      <c r="D1253" s="141">
        <v>110.74410407239975</v>
      </c>
      <c r="F1253" s="141">
        <v>32.354999999999997</v>
      </c>
      <c r="G1253" s="141">
        <v>35.026666666666699</v>
      </c>
    </row>
    <row r="1254" spans="1:7" x14ac:dyDescent="0.25">
      <c r="A1254" s="156">
        <v>20.867000000000001</v>
      </c>
      <c r="B1254" s="141">
        <v>1.72</v>
      </c>
      <c r="C1254" s="141">
        <v>108.39747546123748</v>
      </c>
      <c r="D1254" s="141">
        <v>111.15884615383948</v>
      </c>
      <c r="F1254" s="141">
        <v>32.465000000000003</v>
      </c>
      <c r="G1254" s="141">
        <v>35.023333333333298</v>
      </c>
    </row>
    <row r="1255" spans="1:7" x14ac:dyDescent="0.25">
      <c r="A1255" s="156">
        <v>20.882999999999999</v>
      </c>
      <c r="B1255" s="141">
        <v>1.72</v>
      </c>
      <c r="C1255" s="141">
        <v>108.35193063397824</v>
      </c>
      <c r="D1255" s="141">
        <v>111.57209230768967</v>
      </c>
      <c r="F1255" s="141">
        <v>32.53</v>
      </c>
      <c r="G1255" s="141">
        <v>35.020000000000003</v>
      </c>
    </row>
    <row r="1256" spans="1:7" x14ac:dyDescent="0.25">
      <c r="A1256" s="156">
        <v>20.9</v>
      </c>
      <c r="B1256" s="141">
        <v>1.72</v>
      </c>
      <c r="C1256" s="141">
        <v>108.40937144540354</v>
      </c>
      <c r="D1256" s="141">
        <v>111.95005594404938</v>
      </c>
      <c r="F1256" s="141">
        <v>32.49</v>
      </c>
      <c r="G1256" s="141">
        <v>35.020000000000003</v>
      </c>
    </row>
    <row r="1257" spans="1:7" x14ac:dyDescent="0.25">
      <c r="A1257" s="156">
        <v>20.917000000000002</v>
      </c>
      <c r="B1257" s="141">
        <v>1.7333333333333301</v>
      </c>
      <c r="C1257" s="141">
        <v>109.54354009401044</v>
      </c>
      <c r="D1257" s="141">
        <v>112.34242564101987</v>
      </c>
      <c r="F1257" s="141">
        <v>32.549999999999997</v>
      </c>
      <c r="G1257" s="141">
        <v>35.024999999999999</v>
      </c>
    </row>
    <row r="1258" spans="1:7" x14ac:dyDescent="0.25">
      <c r="A1258" s="156">
        <v>20.933</v>
      </c>
      <c r="B1258" s="141">
        <v>1.73</v>
      </c>
      <c r="C1258" s="141">
        <v>109.02437424697892</v>
      </c>
      <c r="D1258" s="141">
        <v>112.71576923077009</v>
      </c>
      <c r="F1258" s="141">
        <v>32.625</v>
      </c>
      <c r="G1258" s="141">
        <v>35.025555555555599</v>
      </c>
    </row>
    <row r="1259" spans="1:7" x14ac:dyDescent="0.25">
      <c r="A1259" s="156">
        <v>20.95</v>
      </c>
      <c r="B1259" s="141">
        <v>1.7450000000000001</v>
      </c>
      <c r="C1259" s="141">
        <v>109.79921345559339</v>
      </c>
      <c r="D1259" s="141">
        <v>113.09884615383999</v>
      </c>
      <c r="F1259" s="141">
        <v>32.685000000000002</v>
      </c>
      <c r="G1259" s="141">
        <v>35.024285714285703</v>
      </c>
    </row>
    <row r="1260" spans="1:7" x14ac:dyDescent="0.25">
      <c r="A1260" s="156">
        <v>20.966999999999999</v>
      </c>
      <c r="B1260" s="141">
        <v>1.7450000000000001</v>
      </c>
      <c r="C1260" s="141">
        <v>109.87000566534685</v>
      </c>
      <c r="D1260" s="141">
        <v>113.51899230768959</v>
      </c>
      <c r="F1260" s="141">
        <v>32.72</v>
      </c>
      <c r="G1260" s="141">
        <v>35.024999999999999</v>
      </c>
    </row>
    <row r="1261" spans="1:7" x14ac:dyDescent="0.25">
      <c r="A1261" s="156">
        <v>20.983000000000001</v>
      </c>
      <c r="B1261" s="141">
        <v>1.7533333333333301</v>
      </c>
      <c r="C1261" s="141">
        <v>110.39661756226693</v>
      </c>
      <c r="D1261" s="141">
        <v>113.92569230769004</v>
      </c>
      <c r="F1261" s="141">
        <v>32.76</v>
      </c>
      <c r="G1261" s="141">
        <v>35.026000000000003</v>
      </c>
    </row>
    <row r="1262" spans="1:7" x14ac:dyDescent="0.25">
      <c r="A1262" s="156">
        <v>21</v>
      </c>
      <c r="B1262" s="141">
        <v>1.7549999999999999</v>
      </c>
      <c r="C1262" s="141">
        <v>110.47688596750675</v>
      </c>
      <c r="D1262" s="141">
        <v>114.24727564101977</v>
      </c>
      <c r="F1262" s="141">
        <v>32.81</v>
      </c>
      <c r="G1262" s="141">
        <v>35.020000000000003</v>
      </c>
    </row>
    <row r="1263" spans="1:7" x14ac:dyDescent="0.25">
      <c r="A1263" s="156">
        <v>21.016999999999999</v>
      </c>
      <c r="B1263" s="141">
        <v>1.76</v>
      </c>
      <c r="C1263" s="141">
        <v>110.72236016691471</v>
      </c>
      <c r="D1263" s="141">
        <v>114.73487412587019</v>
      </c>
      <c r="F1263" s="141">
        <v>32.81</v>
      </c>
      <c r="G1263" s="141">
        <v>35.026666666666699</v>
      </c>
    </row>
    <row r="1264" spans="1:7" x14ac:dyDescent="0.25">
      <c r="A1264" s="156">
        <v>21.033000000000001</v>
      </c>
      <c r="B1264" s="141">
        <v>1.77</v>
      </c>
      <c r="C1264" s="141">
        <v>111.48915748709727</v>
      </c>
      <c r="D1264" s="141">
        <v>115.06839819004017</v>
      </c>
      <c r="F1264" s="141">
        <v>32.83</v>
      </c>
      <c r="G1264" s="141">
        <v>35.023333333333298</v>
      </c>
    </row>
    <row r="1265" spans="1:7" x14ac:dyDescent="0.25">
      <c r="A1265" s="156">
        <v>21.05</v>
      </c>
      <c r="B1265" s="141">
        <v>1.77</v>
      </c>
      <c r="C1265" s="141">
        <v>111.28131910850482</v>
      </c>
      <c r="D1265" s="141">
        <v>115.50961538460979</v>
      </c>
      <c r="F1265" s="141">
        <v>32.880000000000003</v>
      </c>
      <c r="G1265" s="141">
        <v>35.024999999999999</v>
      </c>
    </row>
    <row r="1266" spans="1:7" x14ac:dyDescent="0.25">
      <c r="A1266" s="156">
        <v>21.067</v>
      </c>
      <c r="B1266" s="141">
        <v>1.77</v>
      </c>
      <c r="C1266" s="141">
        <v>111.19738539097652</v>
      </c>
      <c r="D1266" s="141">
        <v>115.92892307692</v>
      </c>
      <c r="F1266" s="141">
        <v>33.015000000000001</v>
      </c>
      <c r="G1266" s="141">
        <v>35.026666666666699</v>
      </c>
    </row>
    <row r="1267" spans="1:7" x14ac:dyDescent="0.25">
      <c r="A1267" s="156">
        <v>21.082999999999998</v>
      </c>
      <c r="B1267" s="141">
        <v>1.77</v>
      </c>
      <c r="C1267" s="141">
        <v>111.03545129317234</v>
      </c>
      <c r="D1267" s="141">
        <v>116.37413675212974</v>
      </c>
      <c r="F1267" s="141">
        <v>33.21</v>
      </c>
      <c r="G1267" s="141">
        <v>35.024999999999999</v>
      </c>
    </row>
    <row r="1268" spans="1:7" x14ac:dyDescent="0.25">
      <c r="A1268" s="156">
        <v>21.1</v>
      </c>
      <c r="B1268" s="141">
        <v>1.7749999999999999</v>
      </c>
      <c r="C1268" s="141">
        <v>111.05684280864264</v>
      </c>
      <c r="D1268" s="141">
        <v>116.78894230768947</v>
      </c>
      <c r="F1268" s="141">
        <v>33.270000000000003</v>
      </c>
      <c r="G1268" s="141">
        <v>35.020000000000003</v>
      </c>
    </row>
    <row r="1269" spans="1:7" x14ac:dyDescent="0.25">
      <c r="A1269" s="156">
        <v>21.117000000000001</v>
      </c>
      <c r="B1269" s="141">
        <v>1.7849999999999999</v>
      </c>
      <c r="C1269" s="141">
        <v>112.07715972587674</v>
      </c>
      <c r="D1269" s="141">
        <v>117.35269230768972</v>
      </c>
      <c r="F1269" s="141">
        <v>33.134999999999998</v>
      </c>
      <c r="G1269" s="141">
        <v>35.014000000000003</v>
      </c>
    </row>
    <row r="1270" spans="1:7" x14ac:dyDescent="0.25">
      <c r="A1270" s="156">
        <v>21.132999999999999</v>
      </c>
      <c r="B1270" s="141">
        <v>1.78666666666667</v>
      </c>
      <c r="C1270" s="141">
        <v>112.41578345513537</v>
      </c>
      <c r="D1270" s="141">
        <v>117.6470559440495</v>
      </c>
      <c r="F1270" s="141">
        <v>33.075000000000003</v>
      </c>
      <c r="G1270" s="141">
        <v>35.020000000000003</v>
      </c>
    </row>
    <row r="1271" spans="1:7" x14ac:dyDescent="0.25">
      <c r="A1271" s="156">
        <v>21.15</v>
      </c>
      <c r="B1271" s="141">
        <v>1.79</v>
      </c>
      <c r="C1271" s="141">
        <v>112.47623087026459</v>
      </c>
      <c r="D1271" s="141">
        <v>118.09675897435955</v>
      </c>
      <c r="F1271" s="141">
        <v>33.200000000000003</v>
      </c>
      <c r="G1271" s="141">
        <v>35.015000000000001</v>
      </c>
    </row>
    <row r="1272" spans="1:7" x14ac:dyDescent="0.25">
      <c r="A1272" s="156">
        <v>21.167000000000002</v>
      </c>
      <c r="B1272" s="141">
        <v>1.79666666666667</v>
      </c>
      <c r="C1272" s="141">
        <v>112.34341771274053</v>
      </c>
      <c r="D1272" s="141">
        <v>118.52951048950945</v>
      </c>
      <c r="F1272" s="141">
        <v>33.409999999999997</v>
      </c>
      <c r="G1272" s="141">
        <v>35.0133333333333</v>
      </c>
    </row>
    <row r="1273" spans="1:7" x14ac:dyDescent="0.25">
      <c r="A1273" s="156">
        <v>21.183</v>
      </c>
      <c r="B1273" s="141">
        <v>1.81</v>
      </c>
      <c r="C1273" s="141">
        <v>113.1214217244585</v>
      </c>
      <c r="D1273" s="141">
        <v>118.94427564101989</v>
      </c>
      <c r="F1273" s="141">
        <v>33.47</v>
      </c>
      <c r="G1273" s="141">
        <v>35.015000000000001</v>
      </c>
    </row>
    <row r="1274" spans="1:7" x14ac:dyDescent="0.25">
      <c r="A1274" s="156">
        <v>21.2</v>
      </c>
      <c r="B1274" s="141">
        <v>1.82</v>
      </c>
      <c r="C1274" s="141">
        <v>114.0223758822345</v>
      </c>
      <c r="D1274" s="141">
        <v>119.33342564101986</v>
      </c>
      <c r="F1274" s="141">
        <v>33.409999999999997</v>
      </c>
      <c r="G1274" s="141">
        <v>35.015714285714303</v>
      </c>
    </row>
    <row r="1275" spans="1:7" x14ac:dyDescent="0.25">
      <c r="A1275" s="156">
        <v>21.216999999999999</v>
      </c>
      <c r="B1275" s="141">
        <v>1.81</v>
      </c>
      <c r="C1275" s="141">
        <v>113.53348772883741</v>
      </c>
      <c r="D1275" s="141">
        <v>119.80046153845979</v>
      </c>
      <c r="F1275" s="141">
        <v>33.505000000000003</v>
      </c>
      <c r="G1275" s="141">
        <v>35.015000000000001</v>
      </c>
    </row>
    <row r="1276" spans="1:7" x14ac:dyDescent="0.25">
      <c r="A1276" s="156">
        <v>21.233000000000001</v>
      </c>
      <c r="B1276" s="141">
        <v>1.8049999999999999</v>
      </c>
      <c r="C1276" s="141">
        <v>112.89098685345462</v>
      </c>
      <c r="D1276" s="141">
        <v>120.18056730768967</v>
      </c>
      <c r="F1276" s="141">
        <v>33.564999999999998</v>
      </c>
      <c r="G1276" s="141">
        <v>35.0133333333333</v>
      </c>
    </row>
    <row r="1277" spans="1:7" x14ac:dyDescent="0.25">
      <c r="A1277" s="156">
        <v>21.25</v>
      </c>
      <c r="B1277" s="141">
        <v>1.8049999999999999</v>
      </c>
      <c r="C1277" s="141">
        <v>112.99564021840403</v>
      </c>
      <c r="D1277" s="141">
        <v>120.62727564101988</v>
      </c>
      <c r="F1277" s="141">
        <v>33.515000000000001</v>
      </c>
      <c r="G1277" s="141">
        <v>35.015000000000001</v>
      </c>
    </row>
    <row r="1278" spans="1:7" x14ac:dyDescent="0.25">
      <c r="A1278" s="156">
        <v>21.266999999999999</v>
      </c>
      <c r="B1278" s="141">
        <v>1.8149999999999999</v>
      </c>
      <c r="C1278" s="141">
        <v>113.77795087914532</v>
      </c>
      <c r="D1278" s="141">
        <v>121.07742564101954</v>
      </c>
      <c r="F1278" s="141">
        <v>33.53</v>
      </c>
      <c r="G1278" s="141">
        <v>35.01</v>
      </c>
    </row>
    <row r="1279" spans="1:7" x14ac:dyDescent="0.25">
      <c r="A1279" s="156">
        <v>21.283000000000001</v>
      </c>
      <c r="B1279" s="141">
        <v>1.8149999999999999</v>
      </c>
      <c r="C1279" s="141">
        <v>113.51926526263031</v>
      </c>
      <c r="D1279" s="141">
        <v>121.43519230769016</v>
      </c>
      <c r="F1279" s="141">
        <v>33.564999999999998</v>
      </c>
      <c r="G1279" s="141">
        <v>35.015000000000001</v>
      </c>
    </row>
    <row r="1280" spans="1:7" x14ac:dyDescent="0.25">
      <c r="A1280" s="156">
        <v>21.3</v>
      </c>
      <c r="B1280" s="141">
        <v>1.8233333333333299</v>
      </c>
      <c r="C1280" s="141">
        <v>114.07102465102771</v>
      </c>
      <c r="D1280" s="141">
        <v>121.84719230768951</v>
      </c>
      <c r="F1280" s="141">
        <v>33.75</v>
      </c>
      <c r="G1280" s="141">
        <v>35.015714285714303</v>
      </c>
    </row>
    <row r="1281" spans="1:7" x14ac:dyDescent="0.25">
      <c r="A1281" s="156">
        <v>21.317</v>
      </c>
      <c r="B1281" s="141">
        <v>1.82666666666667</v>
      </c>
      <c r="C1281" s="141">
        <v>113.68780004492625</v>
      </c>
      <c r="D1281" s="141">
        <v>122.27644230768965</v>
      </c>
      <c r="F1281" s="141">
        <v>33.92</v>
      </c>
      <c r="G1281" s="141">
        <v>35.015000000000001</v>
      </c>
    </row>
    <row r="1282" spans="1:7" x14ac:dyDescent="0.25">
      <c r="A1282" s="156">
        <v>21.332999999999998</v>
      </c>
      <c r="B1282" s="141">
        <v>1.825</v>
      </c>
      <c r="C1282" s="141">
        <v>113.80973035060018</v>
      </c>
      <c r="D1282" s="141">
        <v>122.73083516482984</v>
      </c>
      <c r="F1282" s="141">
        <v>33.92</v>
      </c>
      <c r="G1282" s="141">
        <v>35.01</v>
      </c>
    </row>
    <row r="1283" spans="1:7" x14ac:dyDescent="0.25">
      <c r="A1283" s="156">
        <v>21.35</v>
      </c>
      <c r="B1283" s="141">
        <v>1.83</v>
      </c>
      <c r="C1283" s="141">
        <v>114.41771850886693</v>
      </c>
      <c r="D1283" s="141">
        <v>123.12354945054994</v>
      </c>
      <c r="F1283" s="141">
        <v>33.909999999999997</v>
      </c>
      <c r="G1283" s="141">
        <v>35.011666666666699</v>
      </c>
    </row>
    <row r="1284" spans="1:7" x14ac:dyDescent="0.25">
      <c r="A1284" s="156">
        <v>21.367000000000001</v>
      </c>
      <c r="B1284" s="141">
        <v>1.84</v>
      </c>
      <c r="C1284" s="141">
        <v>114.98307279515664</v>
      </c>
      <c r="D1284" s="141">
        <v>123.56019230769016</v>
      </c>
      <c r="F1284" s="141">
        <v>33.895000000000003</v>
      </c>
      <c r="G1284" s="141">
        <v>35.008000000000003</v>
      </c>
    </row>
    <row r="1285" spans="1:7" x14ac:dyDescent="0.25">
      <c r="A1285" s="156">
        <v>21.382999999999999</v>
      </c>
      <c r="B1285" s="141">
        <v>1.835</v>
      </c>
      <c r="C1285" s="141">
        <v>114.77624548978346</v>
      </c>
      <c r="D1285" s="141">
        <v>123.92085897436027</v>
      </c>
      <c r="F1285" s="141">
        <v>33.86</v>
      </c>
      <c r="G1285" s="141">
        <v>35.01</v>
      </c>
    </row>
    <row r="1286" spans="1:7" x14ac:dyDescent="0.25">
      <c r="A1286" s="156">
        <v>21.4</v>
      </c>
      <c r="B1286" s="141">
        <v>1.845</v>
      </c>
      <c r="C1286" s="141">
        <v>115.2844720530622</v>
      </c>
      <c r="D1286" s="141">
        <v>124.38619230769018</v>
      </c>
      <c r="F1286" s="141">
        <v>33.979999999999997</v>
      </c>
      <c r="G1286" s="141">
        <v>35.006666666666703</v>
      </c>
    </row>
    <row r="1287" spans="1:7" x14ac:dyDescent="0.25">
      <c r="A1287" s="156">
        <v>21.417000000000002</v>
      </c>
      <c r="B1287" s="141">
        <v>1.85</v>
      </c>
      <c r="C1287" s="141">
        <v>115.2400194610122</v>
      </c>
      <c r="D1287" s="141">
        <v>124.86558119658002</v>
      </c>
      <c r="F1287" s="141">
        <v>34.15</v>
      </c>
      <c r="G1287" s="141">
        <v>35.003999999999998</v>
      </c>
    </row>
    <row r="1288" spans="1:7" x14ac:dyDescent="0.25">
      <c r="A1288" s="156">
        <v>21.433</v>
      </c>
      <c r="B1288" s="141">
        <v>1.85</v>
      </c>
      <c r="C1288" s="141">
        <v>115.0521544220373</v>
      </c>
      <c r="D1288" s="141">
        <v>125.27941958041993</v>
      </c>
      <c r="F1288" s="141">
        <v>34.26</v>
      </c>
      <c r="G1288" s="141">
        <v>35.006666666666703</v>
      </c>
    </row>
    <row r="1289" spans="1:7" x14ac:dyDescent="0.25">
      <c r="A1289" s="156">
        <v>21.45</v>
      </c>
      <c r="B1289" s="141">
        <v>1.86</v>
      </c>
      <c r="C1289" s="141">
        <v>115.95699051198827</v>
      </c>
      <c r="D1289" s="141">
        <v>125.67814685313988</v>
      </c>
      <c r="F1289" s="141">
        <v>34.174999999999997</v>
      </c>
      <c r="G1289" s="141">
        <v>35.0042857142857</v>
      </c>
    </row>
    <row r="1290" spans="1:7" x14ac:dyDescent="0.25">
      <c r="A1290" s="156">
        <v>21.466999999999999</v>
      </c>
      <c r="B1290" s="141">
        <v>1.86</v>
      </c>
      <c r="C1290" s="141">
        <v>116.23134434822018</v>
      </c>
      <c r="D1290" s="141">
        <v>126.0777756410198</v>
      </c>
      <c r="F1290" s="141">
        <v>34.090000000000003</v>
      </c>
      <c r="G1290" s="141">
        <v>35.006</v>
      </c>
    </row>
    <row r="1291" spans="1:7" x14ac:dyDescent="0.25">
      <c r="A1291" s="156">
        <v>21.483000000000001</v>
      </c>
      <c r="B1291" s="141">
        <v>1.86666666666667</v>
      </c>
      <c r="C1291" s="141">
        <v>116.56697047603238</v>
      </c>
      <c r="D1291" s="141">
        <v>126.49115897435968</v>
      </c>
      <c r="F1291" s="141">
        <v>34.134999999999998</v>
      </c>
      <c r="G1291" s="141">
        <v>35.005000000000003</v>
      </c>
    </row>
    <row r="1292" spans="1:7" x14ac:dyDescent="0.25">
      <c r="A1292" s="156">
        <v>21.5</v>
      </c>
      <c r="B1292" s="141">
        <v>1.875</v>
      </c>
      <c r="C1292" s="141">
        <v>116.8366900368796</v>
      </c>
      <c r="D1292" s="141">
        <v>126.89049230768978</v>
      </c>
      <c r="F1292" s="141">
        <v>34.31</v>
      </c>
      <c r="G1292" s="141">
        <v>35.015000000000001</v>
      </c>
    </row>
    <row r="1293" spans="1:7" x14ac:dyDescent="0.25">
      <c r="A1293" s="156">
        <v>21.516999999999999</v>
      </c>
      <c r="B1293" s="141">
        <v>1.88</v>
      </c>
      <c r="C1293" s="141">
        <v>116.71618859522206</v>
      </c>
      <c r="D1293" s="141">
        <v>127.29730769229991</v>
      </c>
      <c r="F1293" s="141">
        <v>34.58</v>
      </c>
      <c r="G1293" s="141">
        <v>35.016666666666701</v>
      </c>
    </row>
    <row r="1294" spans="1:7" x14ac:dyDescent="0.25">
      <c r="A1294" s="156">
        <v>21.533000000000001</v>
      </c>
      <c r="B1294" s="141">
        <v>1.89</v>
      </c>
      <c r="C1294" s="141">
        <v>117.48165475132491</v>
      </c>
      <c r="D1294" s="141">
        <v>127.71160139859967</v>
      </c>
      <c r="F1294" s="141">
        <v>34.354999999999997</v>
      </c>
      <c r="G1294" s="141">
        <v>35.015000000000001</v>
      </c>
    </row>
    <row r="1295" spans="1:7" x14ac:dyDescent="0.25">
      <c r="A1295" s="156">
        <v>21.55</v>
      </c>
      <c r="B1295" s="141">
        <v>1.88</v>
      </c>
      <c r="C1295" s="141">
        <v>117.13721774704953</v>
      </c>
      <c r="D1295" s="141">
        <v>128.19869230769018</v>
      </c>
      <c r="F1295" s="141">
        <v>34.47</v>
      </c>
      <c r="G1295" s="141">
        <v>35.020000000000003</v>
      </c>
    </row>
    <row r="1296" spans="1:7" x14ac:dyDescent="0.25">
      <c r="A1296" s="156">
        <v>21.567</v>
      </c>
      <c r="B1296" s="141">
        <v>1.885</v>
      </c>
      <c r="C1296" s="141">
        <v>117.24269982232993</v>
      </c>
      <c r="D1296" s="141">
        <v>128.65906730768984</v>
      </c>
      <c r="F1296" s="141">
        <v>34.54</v>
      </c>
      <c r="G1296" s="141">
        <v>35.015000000000001</v>
      </c>
    </row>
    <row r="1297" spans="1:7" x14ac:dyDescent="0.25">
      <c r="A1297" s="156">
        <v>21.582999999999998</v>
      </c>
      <c r="B1297" s="141">
        <v>1.89</v>
      </c>
      <c r="C1297" s="141">
        <v>117.56889930773205</v>
      </c>
      <c r="D1297" s="141">
        <v>129.05977564101977</v>
      </c>
      <c r="F1297" s="141">
        <v>34.54</v>
      </c>
      <c r="G1297" s="141">
        <v>35.015000000000001</v>
      </c>
    </row>
    <row r="1298" spans="1:7" x14ac:dyDescent="0.25">
      <c r="A1298" s="156">
        <v>21.6</v>
      </c>
      <c r="B1298" s="141">
        <v>1.895</v>
      </c>
      <c r="C1298" s="141">
        <v>117.92259966054597</v>
      </c>
      <c r="D1298" s="141">
        <v>129.52039230768969</v>
      </c>
      <c r="F1298" s="141">
        <v>34.575000000000003</v>
      </c>
      <c r="G1298" s="141">
        <v>35.024000000000001</v>
      </c>
    </row>
    <row r="1299" spans="1:7" x14ac:dyDescent="0.25">
      <c r="A1299" s="156">
        <v>21.617000000000001</v>
      </c>
      <c r="B1299" s="141">
        <v>1.905</v>
      </c>
      <c r="C1299" s="141">
        <v>118.43274648098334</v>
      </c>
      <c r="D1299" s="141">
        <v>129.97159230769012</v>
      </c>
      <c r="F1299" s="141">
        <v>34.71</v>
      </c>
      <c r="G1299" s="141">
        <v>35.024999999999999</v>
      </c>
    </row>
    <row r="1300" spans="1:7" x14ac:dyDescent="0.25">
      <c r="A1300" s="156">
        <v>21.632999999999999</v>
      </c>
      <c r="B1300" s="141">
        <v>1.905</v>
      </c>
      <c r="C1300" s="141">
        <v>117.91331863646678</v>
      </c>
      <c r="D1300" s="141">
        <v>130.39447802197992</v>
      </c>
      <c r="F1300" s="141">
        <v>34.924999999999997</v>
      </c>
      <c r="G1300" s="141">
        <v>35.024999999999999</v>
      </c>
    </row>
    <row r="1301" spans="1:7" x14ac:dyDescent="0.25">
      <c r="A1301" s="156">
        <v>21.65</v>
      </c>
      <c r="B1301" s="141">
        <v>1.915</v>
      </c>
      <c r="C1301" s="141">
        <v>118.92639303394976</v>
      </c>
      <c r="D1301" s="141">
        <v>130.84369230768971</v>
      </c>
      <c r="F1301" s="141">
        <v>34.734999999999999</v>
      </c>
      <c r="G1301" s="141">
        <v>35.026666666666699</v>
      </c>
    </row>
    <row r="1302" spans="1:7" x14ac:dyDescent="0.25">
      <c r="A1302" s="156">
        <v>21.667000000000002</v>
      </c>
      <c r="B1302" s="141">
        <v>1.915</v>
      </c>
      <c r="C1302" s="141">
        <v>118.8504671285049</v>
      </c>
      <c r="D1302" s="141">
        <v>131.20119230768978</v>
      </c>
      <c r="F1302" s="141">
        <v>34.9</v>
      </c>
      <c r="G1302" s="141">
        <v>35.024000000000001</v>
      </c>
    </row>
    <row r="1303" spans="1:7" x14ac:dyDescent="0.25">
      <c r="A1303" s="156">
        <v>21.683</v>
      </c>
      <c r="B1303" s="141">
        <v>1.92</v>
      </c>
      <c r="C1303" s="141">
        <v>119.13008924151418</v>
      </c>
      <c r="D1303" s="141">
        <v>131.71199999999953</v>
      </c>
      <c r="F1303" s="141">
        <v>34.97</v>
      </c>
      <c r="G1303" s="141">
        <v>35.03</v>
      </c>
    </row>
    <row r="1304" spans="1:7" x14ac:dyDescent="0.25">
      <c r="A1304" s="156">
        <v>21.7</v>
      </c>
      <c r="B1304" s="141">
        <v>1.925</v>
      </c>
      <c r="C1304" s="141">
        <v>119.15360078764255</v>
      </c>
      <c r="D1304" s="141">
        <v>132.09529230769022</v>
      </c>
      <c r="F1304" s="141">
        <v>35.03</v>
      </c>
      <c r="G1304" s="141">
        <v>35.024285714285703</v>
      </c>
    </row>
    <row r="1305" spans="1:7" x14ac:dyDescent="0.25">
      <c r="A1305" s="156">
        <v>21.716999999999999</v>
      </c>
      <c r="B1305" s="141">
        <v>1.925</v>
      </c>
      <c r="C1305" s="141">
        <v>119.23330461821449</v>
      </c>
      <c r="D1305" s="141">
        <v>132.54931730769022</v>
      </c>
      <c r="F1305" s="141">
        <v>34.99</v>
      </c>
      <c r="G1305" s="141">
        <v>35.024999999999999</v>
      </c>
    </row>
    <row r="1306" spans="1:7" x14ac:dyDescent="0.25">
      <c r="A1306" s="156">
        <v>21.733000000000001</v>
      </c>
      <c r="B1306" s="141">
        <v>1.93</v>
      </c>
      <c r="C1306" s="141">
        <v>119.74483111155551</v>
      </c>
      <c r="D1306" s="141">
        <v>132.99333516482966</v>
      </c>
      <c r="F1306" s="141">
        <v>35.03</v>
      </c>
      <c r="G1306" s="141">
        <v>35.0283333333333</v>
      </c>
    </row>
    <row r="1307" spans="1:7" x14ac:dyDescent="0.25">
      <c r="A1307" s="156">
        <v>21.75</v>
      </c>
      <c r="B1307" s="141">
        <v>1.93</v>
      </c>
      <c r="C1307" s="141">
        <v>119.64698175450441</v>
      </c>
      <c r="D1307" s="141">
        <v>133.43554945054984</v>
      </c>
      <c r="F1307" s="141">
        <v>35.14</v>
      </c>
      <c r="G1307" s="141">
        <v>35.024999999999999</v>
      </c>
    </row>
    <row r="1308" spans="1:7" x14ac:dyDescent="0.25">
      <c r="A1308" s="156">
        <v>21.766999999999999</v>
      </c>
      <c r="B1308" s="141">
        <v>1.9350000000000001</v>
      </c>
      <c r="C1308" s="141">
        <v>119.67298760253479</v>
      </c>
      <c r="D1308" s="141">
        <v>133.95652564101965</v>
      </c>
      <c r="F1308" s="141">
        <v>35.265000000000001</v>
      </c>
      <c r="G1308" s="141">
        <v>35.026666666666699</v>
      </c>
    </row>
    <row r="1309" spans="1:7" x14ac:dyDescent="0.25">
      <c r="A1309" s="156">
        <v>21.783000000000001</v>
      </c>
      <c r="B1309" s="141">
        <v>1.9350000000000001</v>
      </c>
      <c r="C1309" s="141">
        <v>119.5700981276936</v>
      </c>
      <c r="D1309" s="141">
        <v>134.36053846154027</v>
      </c>
      <c r="F1309" s="141">
        <v>35.31</v>
      </c>
      <c r="G1309" s="141">
        <v>35.024000000000001</v>
      </c>
    </row>
    <row r="1310" spans="1:7" x14ac:dyDescent="0.25">
      <c r="A1310" s="156">
        <v>21.8</v>
      </c>
      <c r="B1310" s="141">
        <v>1.9450000000000001</v>
      </c>
      <c r="C1310" s="141">
        <v>120.22209916027116</v>
      </c>
      <c r="D1310" s="141">
        <v>134.85324786324963</v>
      </c>
      <c r="F1310" s="141">
        <v>35.29</v>
      </c>
      <c r="G1310" s="141">
        <v>35.024999999999999</v>
      </c>
    </row>
    <row r="1311" spans="1:7" x14ac:dyDescent="0.25">
      <c r="A1311" s="156">
        <v>21.817</v>
      </c>
      <c r="B1311" s="141">
        <v>1.95</v>
      </c>
      <c r="C1311" s="141">
        <v>120.81248690394278</v>
      </c>
      <c r="D1311" s="141">
        <v>135.25535897436021</v>
      </c>
      <c r="F1311" s="141">
        <v>35.314999999999998</v>
      </c>
      <c r="G1311" s="141">
        <v>35.024999999999999</v>
      </c>
    </row>
    <row r="1312" spans="1:7" x14ac:dyDescent="0.25">
      <c r="A1312" s="156">
        <v>21.832999999999998</v>
      </c>
      <c r="B1312" s="141">
        <v>1.9550000000000001</v>
      </c>
      <c r="C1312" s="141">
        <v>120.93779256455511</v>
      </c>
      <c r="D1312" s="141">
        <v>135.71678321677973</v>
      </c>
      <c r="F1312" s="141">
        <v>35.395000000000003</v>
      </c>
      <c r="G1312" s="141">
        <v>35.024999999999999</v>
      </c>
    </row>
    <row r="1313" spans="1:7" x14ac:dyDescent="0.25">
      <c r="A1313" s="156">
        <v>21.85</v>
      </c>
      <c r="B1313" s="141">
        <v>1.9550000000000001</v>
      </c>
      <c r="C1313" s="141">
        <v>120.7832921629159</v>
      </c>
      <c r="D1313" s="141">
        <v>136.20176923076997</v>
      </c>
      <c r="F1313" s="141">
        <v>35.445</v>
      </c>
      <c r="G1313" s="141">
        <v>35.025555555555599</v>
      </c>
    </row>
    <row r="1314" spans="1:7" x14ac:dyDescent="0.25">
      <c r="A1314" s="156">
        <v>21.867000000000001</v>
      </c>
      <c r="B1314" s="141">
        <v>1.96</v>
      </c>
      <c r="C1314" s="141">
        <v>121.02851916219316</v>
      </c>
      <c r="D1314" s="141">
        <v>136.6417756410201</v>
      </c>
      <c r="F1314" s="141">
        <v>35.534999999999997</v>
      </c>
      <c r="G1314" s="141">
        <v>35.03</v>
      </c>
    </row>
    <row r="1315" spans="1:7" x14ac:dyDescent="0.25">
      <c r="A1315" s="156">
        <v>21.882999999999999</v>
      </c>
      <c r="B1315" s="141">
        <v>1.96</v>
      </c>
      <c r="C1315" s="141">
        <v>120.84207398685783</v>
      </c>
      <c r="D1315" s="141">
        <v>137.08184615384016</v>
      </c>
      <c r="F1315" s="141">
        <v>35.625</v>
      </c>
      <c r="G1315" s="141">
        <v>35.024999999999999</v>
      </c>
    </row>
    <row r="1316" spans="1:7" x14ac:dyDescent="0.25">
      <c r="A1316" s="156">
        <v>21.9</v>
      </c>
      <c r="B1316" s="141">
        <v>1.97</v>
      </c>
      <c r="C1316" s="141">
        <v>121.41491526471188</v>
      </c>
      <c r="D1316" s="141">
        <v>137.53159230768961</v>
      </c>
      <c r="F1316" s="141">
        <v>35.765000000000001</v>
      </c>
      <c r="G1316" s="141">
        <v>35.024999999999999</v>
      </c>
    </row>
    <row r="1317" spans="1:7" x14ac:dyDescent="0.25">
      <c r="A1317" s="156">
        <v>21.917000000000002</v>
      </c>
      <c r="B1317" s="141">
        <v>1.97</v>
      </c>
      <c r="C1317" s="141">
        <v>121.17042276089481</v>
      </c>
      <c r="D1317" s="141">
        <v>137.99861538461028</v>
      </c>
      <c r="F1317" s="141">
        <v>35.909999999999997</v>
      </c>
      <c r="G1317" s="141">
        <v>35.024999999999999</v>
      </c>
    </row>
    <row r="1318" spans="1:7" x14ac:dyDescent="0.25">
      <c r="A1318" s="156">
        <v>21.933</v>
      </c>
      <c r="B1318" s="141">
        <v>1.9850000000000001</v>
      </c>
      <c r="C1318" s="141">
        <v>122.16877045221116</v>
      </c>
      <c r="D1318" s="141">
        <v>138.4594923076902</v>
      </c>
      <c r="F1318" s="141">
        <v>35.85</v>
      </c>
      <c r="G1318" s="141">
        <v>35.024999999999999</v>
      </c>
    </row>
    <row r="1319" spans="1:7" x14ac:dyDescent="0.25">
      <c r="A1319" s="156">
        <v>21.95</v>
      </c>
      <c r="B1319" s="141">
        <v>1.9850000000000001</v>
      </c>
      <c r="C1319" s="141">
        <v>122.65544449169352</v>
      </c>
      <c r="D1319" s="141">
        <v>138.92026373625959</v>
      </c>
      <c r="F1319" s="141">
        <v>35.655000000000001</v>
      </c>
      <c r="G1319" s="141">
        <v>35.024999999999999</v>
      </c>
    </row>
    <row r="1320" spans="1:7" x14ac:dyDescent="0.25">
      <c r="A1320" s="156">
        <v>21.966999999999999</v>
      </c>
      <c r="B1320" s="141">
        <v>1.98</v>
      </c>
      <c r="C1320" s="141">
        <v>122.4658987325228</v>
      </c>
      <c r="D1320" s="141">
        <v>139.42194230769019</v>
      </c>
      <c r="F1320" s="141">
        <v>35.79</v>
      </c>
      <c r="G1320" s="141">
        <v>35.024999999999999</v>
      </c>
    </row>
    <row r="1321" spans="1:7" x14ac:dyDescent="0.25">
      <c r="A1321" s="156">
        <v>21.983000000000001</v>
      </c>
      <c r="B1321" s="141">
        <v>1.9950000000000001</v>
      </c>
      <c r="C1321" s="141">
        <v>123.06372996951859</v>
      </c>
      <c r="D1321" s="141">
        <v>139.86777564101976</v>
      </c>
      <c r="F1321" s="141">
        <v>35.875</v>
      </c>
      <c r="G1321" s="141">
        <v>35.024444444444399</v>
      </c>
    </row>
    <row r="1322" spans="1:7" x14ac:dyDescent="0.25">
      <c r="A1322" s="156">
        <v>22</v>
      </c>
      <c r="B1322" s="141">
        <v>1.9950000000000001</v>
      </c>
      <c r="C1322" s="141">
        <v>122.57887517375673</v>
      </c>
      <c r="D1322" s="141">
        <v>140.31823076922956</v>
      </c>
      <c r="F1322" s="141">
        <v>35.9</v>
      </c>
      <c r="G1322" s="141">
        <v>35.026000000000003</v>
      </c>
    </row>
    <row r="1323" spans="1:7" x14ac:dyDescent="0.25">
      <c r="A1323" s="156">
        <v>22.016999999999999</v>
      </c>
      <c r="B1323" s="141">
        <v>2</v>
      </c>
      <c r="C1323" s="141">
        <v>122.87657299703356</v>
      </c>
      <c r="D1323" s="141">
        <v>140.78377564101993</v>
      </c>
      <c r="F1323" s="141">
        <v>36.08</v>
      </c>
      <c r="G1323" s="141">
        <v>35.020000000000003</v>
      </c>
    </row>
    <row r="1324" spans="1:7" x14ac:dyDescent="0.25">
      <c r="A1324" s="156">
        <v>22.033000000000001</v>
      </c>
      <c r="B1324" s="141">
        <v>2.0150000000000001</v>
      </c>
      <c r="C1324" s="141">
        <v>123.74765724477142</v>
      </c>
      <c r="D1324" s="141">
        <v>141.31354945054954</v>
      </c>
      <c r="F1324" s="141">
        <v>36.14</v>
      </c>
      <c r="G1324" s="141">
        <v>35.026000000000003</v>
      </c>
    </row>
    <row r="1325" spans="1:7" x14ac:dyDescent="0.25">
      <c r="A1325" s="156">
        <v>22.05</v>
      </c>
      <c r="B1325" s="141">
        <v>2.0099999999999998</v>
      </c>
      <c r="C1325" s="141">
        <v>123.63018031334572</v>
      </c>
      <c r="D1325" s="141">
        <v>141.8022256410195</v>
      </c>
      <c r="F1325" s="141">
        <v>36.104999999999997</v>
      </c>
      <c r="G1325" s="141">
        <v>35.020000000000003</v>
      </c>
    </row>
    <row r="1326" spans="1:7" x14ac:dyDescent="0.25">
      <c r="A1326" s="156">
        <v>22.067</v>
      </c>
      <c r="B1326" s="141">
        <v>2.02</v>
      </c>
      <c r="C1326" s="141">
        <v>124.49974144656987</v>
      </c>
      <c r="D1326" s="141">
        <v>142.34982564101938</v>
      </c>
      <c r="F1326" s="141">
        <v>35.950000000000003</v>
      </c>
      <c r="G1326" s="141">
        <v>35.01</v>
      </c>
    </row>
    <row r="1327" spans="1:7" x14ac:dyDescent="0.25">
      <c r="A1327" s="156">
        <v>22.082999999999998</v>
      </c>
      <c r="B1327" s="141">
        <v>2.0249999999999999</v>
      </c>
      <c r="C1327" s="141">
        <v>125.0186560817787</v>
      </c>
      <c r="D1327" s="141">
        <v>142.76809230768959</v>
      </c>
      <c r="F1327" s="141">
        <v>36.204999999999998</v>
      </c>
      <c r="G1327" s="141">
        <v>35.0133333333333</v>
      </c>
    </row>
    <row r="1328" spans="1:7" x14ac:dyDescent="0.25">
      <c r="A1328" s="156">
        <v>22.1</v>
      </c>
      <c r="B1328" s="141">
        <v>2.0249999999999999</v>
      </c>
      <c r="C1328" s="141">
        <v>124.0880317268327</v>
      </c>
      <c r="D1328" s="141">
        <v>143.1797637362597</v>
      </c>
      <c r="F1328" s="141">
        <v>36.39</v>
      </c>
      <c r="G1328" s="141">
        <v>35.005000000000003</v>
      </c>
    </row>
    <row r="1329" spans="1:7" x14ac:dyDescent="0.25">
      <c r="A1329" s="156">
        <v>22.117000000000001</v>
      </c>
      <c r="B1329" s="141">
        <v>2.0333333333333301</v>
      </c>
      <c r="C1329" s="141">
        <v>124.79536450404323</v>
      </c>
      <c r="D1329" s="141">
        <v>143.62715384614967</v>
      </c>
      <c r="F1329" s="141">
        <v>36.36</v>
      </c>
      <c r="G1329" s="141">
        <v>35.015000000000001</v>
      </c>
    </row>
    <row r="1330" spans="1:7" x14ac:dyDescent="0.25">
      <c r="A1330" s="156">
        <v>22.132999999999999</v>
      </c>
      <c r="B1330" s="141">
        <v>2.04</v>
      </c>
      <c r="C1330" s="141">
        <v>125.29357598832685</v>
      </c>
      <c r="D1330" s="141">
        <v>144.10530769230991</v>
      </c>
      <c r="F1330" s="141">
        <v>36.4</v>
      </c>
      <c r="G1330" s="141">
        <v>35.003999999999998</v>
      </c>
    </row>
    <row r="1331" spans="1:7" x14ac:dyDescent="0.25">
      <c r="A1331" s="156">
        <v>22.15</v>
      </c>
      <c r="B1331" s="141">
        <v>2.04</v>
      </c>
      <c r="C1331" s="141">
        <v>125.26750271791548</v>
      </c>
      <c r="D1331" s="141">
        <v>144.6076013985994</v>
      </c>
      <c r="F1331" s="141">
        <v>36.43</v>
      </c>
      <c r="G1331" s="141">
        <v>35.005555555555603</v>
      </c>
    </row>
    <row r="1332" spans="1:7" x14ac:dyDescent="0.25">
      <c r="A1332" s="156">
        <v>22.167000000000002</v>
      </c>
      <c r="B1332" s="141">
        <v>2.0350000000000001</v>
      </c>
      <c r="C1332" s="141">
        <v>125.02163918373088</v>
      </c>
      <c r="D1332" s="141">
        <v>145.07600000000002</v>
      </c>
      <c r="F1332" s="141">
        <v>36.51</v>
      </c>
      <c r="G1332" s="141">
        <v>35.005000000000003</v>
      </c>
    </row>
    <row r="1333" spans="1:7" x14ac:dyDescent="0.25">
      <c r="A1333" s="156">
        <v>22.183</v>
      </c>
      <c r="B1333" s="141">
        <v>2.04</v>
      </c>
      <c r="C1333" s="141">
        <v>125.14973603522165</v>
      </c>
      <c r="D1333" s="141">
        <v>145.56233516483007</v>
      </c>
      <c r="F1333" s="141">
        <v>36.56</v>
      </c>
      <c r="G1333" s="141">
        <v>35.005000000000003</v>
      </c>
    </row>
    <row r="1334" spans="1:7" x14ac:dyDescent="0.25">
      <c r="A1334" s="156">
        <v>22.2</v>
      </c>
      <c r="B1334" s="141">
        <v>2.04</v>
      </c>
      <c r="C1334" s="141">
        <v>125.1536604089726</v>
      </c>
      <c r="D1334" s="141">
        <v>146.10494230769018</v>
      </c>
      <c r="F1334" s="141">
        <v>36.61</v>
      </c>
      <c r="G1334" s="141">
        <v>35.0042857142857</v>
      </c>
    </row>
    <row r="1335" spans="1:7" x14ac:dyDescent="0.25">
      <c r="A1335" s="156">
        <v>22.216999999999999</v>
      </c>
      <c r="B1335" s="141">
        <v>2.0350000000000001</v>
      </c>
      <c r="C1335" s="141">
        <v>124.58373363398111</v>
      </c>
      <c r="D1335" s="141">
        <v>146.50230341879978</v>
      </c>
      <c r="F1335" s="141">
        <v>36.729999999999997</v>
      </c>
      <c r="G1335" s="141">
        <v>35.006666666666703</v>
      </c>
    </row>
    <row r="1336" spans="1:7" x14ac:dyDescent="0.25">
      <c r="A1336" s="156">
        <v>22.233000000000001</v>
      </c>
      <c r="B1336" s="141">
        <v>2.0459999999999998</v>
      </c>
      <c r="C1336" s="141">
        <v>124.8483008350297</v>
      </c>
      <c r="D1336" s="141">
        <v>146.96476923076989</v>
      </c>
      <c r="F1336" s="141">
        <v>36.909999999999997</v>
      </c>
      <c r="G1336" s="141">
        <v>35.012</v>
      </c>
    </row>
    <row r="1337" spans="1:7" x14ac:dyDescent="0.25">
      <c r="A1337" s="156">
        <v>22.25</v>
      </c>
      <c r="B1337" s="141">
        <v>2.06</v>
      </c>
      <c r="C1337" s="141">
        <v>125.76018339003772</v>
      </c>
      <c r="D1337" s="141">
        <v>147.43795897435939</v>
      </c>
      <c r="F1337" s="141">
        <v>36.85</v>
      </c>
      <c r="G1337" s="141">
        <v>35.015000000000001</v>
      </c>
    </row>
    <row r="1338" spans="1:7" x14ac:dyDescent="0.25">
      <c r="A1338" s="156">
        <v>22.266999999999999</v>
      </c>
      <c r="B1338" s="141">
        <v>2.06</v>
      </c>
      <c r="C1338" s="141">
        <v>126.31081347169867</v>
      </c>
      <c r="D1338" s="141">
        <v>148.01940659340016</v>
      </c>
      <c r="F1338" s="141">
        <v>36.700000000000003</v>
      </c>
      <c r="G1338" s="141">
        <v>35.009</v>
      </c>
    </row>
    <row r="1339" spans="1:7" x14ac:dyDescent="0.25">
      <c r="A1339" s="156">
        <v>22.283000000000001</v>
      </c>
      <c r="B1339" s="141">
        <v>2.0699999999999998</v>
      </c>
      <c r="C1339" s="141">
        <v>127.27488777070397</v>
      </c>
      <c r="D1339" s="141">
        <v>148.4093286713296</v>
      </c>
      <c r="F1339" s="141">
        <v>36.799999999999997</v>
      </c>
      <c r="G1339" s="141">
        <v>35.01</v>
      </c>
    </row>
    <row r="1340" spans="1:7" x14ac:dyDescent="0.25">
      <c r="A1340" s="156">
        <v>22.3</v>
      </c>
      <c r="B1340" s="141">
        <v>2.0649999999999999</v>
      </c>
      <c r="C1340" s="141">
        <v>125.8729953173541</v>
      </c>
      <c r="D1340" s="141">
        <v>148.89484615384026</v>
      </c>
      <c r="F1340" s="141">
        <v>37.094999999999999</v>
      </c>
      <c r="G1340" s="141">
        <v>35.0133333333333</v>
      </c>
    </row>
    <row r="1341" spans="1:7" x14ac:dyDescent="0.25">
      <c r="A1341" s="156">
        <v>22.317</v>
      </c>
      <c r="B1341" s="141">
        <v>2.0699999999999998</v>
      </c>
      <c r="C1341" s="141">
        <v>126.20523827235326</v>
      </c>
      <c r="D1341" s="141">
        <v>149.38787980768939</v>
      </c>
      <c r="F1341" s="141">
        <v>37.08</v>
      </c>
      <c r="G1341" s="141">
        <v>35.015555555555601</v>
      </c>
    </row>
    <row r="1342" spans="1:7" x14ac:dyDescent="0.25">
      <c r="A1342" s="156">
        <v>22.332999999999998</v>
      </c>
      <c r="B1342" s="141">
        <v>2.0766666666666702</v>
      </c>
      <c r="C1342" s="141">
        <v>126.93978531489691</v>
      </c>
      <c r="D1342" s="141">
        <v>149.8785589743602</v>
      </c>
      <c r="F1342" s="141">
        <v>37.020000000000003</v>
      </c>
      <c r="G1342" s="141">
        <v>35.006666666666703</v>
      </c>
    </row>
    <row r="1343" spans="1:7" x14ac:dyDescent="0.25">
      <c r="A1343" s="156">
        <v>22.35</v>
      </c>
      <c r="B1343" s="141">
        <v>2.08</v>
      </c>
      <c r="C1343" s="141">
        <v>127.57551585252851</v>
      </c>
      <c r="D1343" s="141">
        <v>150.4025746606294</v>
      </c>
      <c r="F1343" s="141">
        <v>36.945</v>
      </c>
      <c r="G1343" s="141">
        <v>35</v>
      </c>
    </row>
    <row r="1344" spans="1:7" x14ac:dyDescent="0.25">
      <c r="A1344" s="156">
        <v>22.367000000000001</v>
      </c>
      <c r="B1344" s="141">
        <v>2.08</v>
      </c>
      <c r="C1344" s="141">
        <v>127.14592934718432</v>
      </c>
      <c r="D1344" s="141">
        <v>150.84435897436015</v>
      </c>
      <c r="F1344" s="141">
        <v>37.265000000000001</v>
      </c>
      <c r="G1344" s="141">
        <v>35.006</v>
      </c>
    </row>
    <row r="1345" spans="1:7" x14ac:dyDescent="0.25">
      <c r="A1345" s="156">
        <v>22.382999999999999</v>
      </c>
      <c r="B1345" s="141">
        <v>2.09</v>
      </c>
      <c r="C1345" s="141">
        <v>126.93850493508222</v>
      </c>
      <c r="D1345" s="141">
        <v>151.36431730768982</v>
      </c>
      <c r="F1345" s="141">
        <v>37.479999999999997</v>
      </c>
      <c r="G1345" s="141">
        <v>35.003999999999998</v>
      </c>
    </row>
    <row r="1346" spans="1:7" x14ac:dyDescent="0.25">
      <c r="A1346" s="156">
        <v>22.4</v>
      </c>
      <c r="B1346" s="141">
        <v>2.09</v>
      </c>
      <c r="C1346" s="141">
        <v>127.0463545638449</v>
      </c>
      <c r="D1346" s="141">
        <v>151.88369230768967</v>
      </c>
      <c r="F1346" s="141">
        <v>37.299999999999997</v>
      </c>
      <c r="G1346" s="141">
        <v>35.005000000000003</v>
      </c>
    </row>
    <row r="1347" spans="1:7" x14ac:dyDescent="0.25">
      <c r="A1347" s="156">
        <v>22.417000000000002</v>
      </c>
      <c r="B1347" s="141">
        <v>2.0966666666666698</v>
      </c>
      <c r="C1347" s="141">
        <v>128.17557187906854</v>
      </c>
      <c r="D1347" s="141">
        <v>152.40730769230959</v>
      </c>
      <c r="F1347" s="141">
        <v>37.375</v>
      </c>
      <c r="G1347" s="141">
        <v>35.005000000000003</v>
      </c>
    </row>
    <row r="1348" spans="1:7" x14ac:dyDescent="0.25">
      <c r="A1348" s="156">
        <v>22.433</v>
      </c>
      <c r="B1348" s="141">
        <v>2.105</v>
      </c>
      <c r="C1348" s="141">
        <v>128.07898431498185</v>
      </c>
      <c r="D1348" s="141">
        <v>152.90527564102013</v>
      </c>
      <c r="F1348" s="141">
        <v>37.51</v>
      </c>
      <c r="G1348" s="141">
        <v>35.003333333333302</v>
      </c>
    </row>
    <row r="1349" spans="1:7" x14ac:dyDescent="0.25">
      <c r="A1349" s="156">
        <v>22.45</v>
      </c>
      <c r="B1349" s="141">
        <v>2.1150000000000002</v>
      </c>
      <c r="C1349" s="141">
        <v>129.05889326078909</v>
      </c>
      <c r="D1349" s="141">
        <v>153.23000480768951</v>
      </c>
      <c r="F1349" s="141">
        <v>37.299999999999997</v>
      </c>
      <c r="G1349" s="141">
        <v>35.006</v>
      </c>
    </row>
    <row r="1350" spans="1:7" x14ac:dyDescent="0.25">
      <c r="A1350" s="156">
        <v>22.466999999999999</v>
      </c>
      <c r="B1350" s="141">
        <v>2.11</v>
      </c>
      <c r="C1350" s="141">
        <v>128.78261919015742</v>
      </c>
      <c r="D1350" s="141">
        <v>153.70432867132968</v>
      </c>
      <c r="F1350" s="141">
        <v>37.47</v>
      </c>
      <c r="G1350" s="141">
        <v>35.01</v>
      </c>
    </row>
    <row r="1351" spans="1:7" x14ac:dyDescent="0.25">
      <c r="A1351" s="156">
        <v>22.483000000000001</v>
      </c>
      <c r="B1351" s="141">
        <v>2.12</v>
      </c>
      <c r="C1351" s="141">
        <v>128.76138219812771</v>
      </c>
      <c r="D1351" s="141">
        <v>154.23430769230981</v>
      </c>
      <c r="F1351" s="141">
        <v>37.630000000000003</v>
      </c>
      <c r="G1351" s="141">
        <v>35.015000000000001</v>
      </c>
    </row>
    <row r="1352" spans="1:7" x14ac:dyDescent="0.25">
      <c r="A1352" s="156">
        <v>22.5</v>
      </c>
      <c r="B1352" s="141">
        <v>2.13</v>
      </c>
      <c r="C1352" s="141">
        <v>129.25337579360607</v>
      </c>
      <c r="D1352" s="141">
        <v>154.61206730769027</v>
      </c>
      <c r="F1352" s="141">
        <v>37.69</v>
      </c>
      <c r="G1352" s="141">
        <v>35.015714285714303</v>
      </c>
    </row>
    <row r="1353" spans="1:7" x14ac:dyDescent="0.25">
      <c r="A1353" s="156">
        <v>22.516999999999999</v>
      </c>
      <c r="B1353" s="141">
        <v>2.125</v>
      </c>
      <c r="C1353" s="141">
        <v>129.07416546969893</v>
      </c>
      <c r="D1353" s="141">
        <v>155.17381730769011</v>
      </c>
      <c r="F1353" s="141">
        <v>37.774999999999999</v>
      </c>
      <c r="G1353" s="141">
        <v>35.015000000000001</v>
      </c>
    </row>
    <row r="1354" spans="1:7" x14ac:dyDescent="0.25">
      <c r="A1354" s="156">
        <v>22.533000000000001</v>
      </c>
      <c r="B1354" s="141">
        <v>2.1349999999999998</v>
      </c>
      <c r="C1354" s="141">
        <v>129.69957770964893</v>
      </c>
      <c r="D1354" s="141">
        <v>155.71461538460971</v>
      </c>
      <c r="F1354" s="141">
        <v>37.825000000000003</v>
      </c>
      <c r="G1354" s="141">
        <v>35.015000000000001</v>
      </c>
    </row>
    <row r="1355" spans="1:7" x14ac:dyDescent="0.25">
      <c r="A1355" s="156">
        <v>22.55</v>
      </c>
      <c r="B1355" s="141">
        <v>2.145</v>
      </c>
      <c r="C1355" s="141">
        <v>130.19207276481416</v>
      </c>
      <c r="D1355" s="141">
        <v>156.22205594405023</v>
      </c>
      <c r="F1355" s="141">
        <v>37.984999999999999</v>
      </c>
      <c r="G1355" s="141">
        <v>35.014285714285698</v>
      </c>
    </row>
    <row r="1356" spans="1:7" x14ac:dyDescent="0.25">
      <c r="A1356" s="156">
        <v>22.567</v>
      </c>
      <c r="B1356" s="141">
        <v>2.145</v>
      </c>
      <c r="C1356" s="141">
        <v>129.78540366403377</v>
      </c>
      <c r="D1356" s="141">
        <v>156.69835897435951</v>
      </c>
      <c r="F1356" s="141">
        <v>38.01</v>
      </c>
      <c r="G1356" s="141">
        <v>35.016666666666701</v>
      </c>
    </row>
    <row r="1357" spans="1:7" x14ac:dyDescent="0.25">
      <c r="A1357" s="156">
        <v>22.582999999999998</v>
      </c>
      <c r="B1357" s="141">
        <v>2.1539999999999999</v>
      </c>
      <c r="C1357" s="141">
        <v>130.87805335545724</v>
      </c>
      <c r="D1357" s="141">
        <v>157.18435897435938</v>
      </c>
      <c r="F1357" s="141">
        <v>37.814999999999998</v>
      </c>
      <c r="G1357" s="141">
        <v>35.015000000000001</v>
      </c>
    </row>
    <row r="1358" spans="1:7" x14ac:dyDescent="0.25">
      <c r="A1358" s="156">
        <v>22.6</v>
      </c>
      <c r="B1358" s="141">
        <v>2.1549999999999998</v>
      </c>
      <c r="C1358" s="141">
        <v>130.913481282324</v>
      </c>
      <c r="D1358" s="141">
        <v>157.68960897435954</v>
      </c>
      <c r="F1358" s="141">
        <v>38.034999999999997</v>
      </c>
      <c r="G1358" s="141">
        <v>35.015000000000001</v>
      </c>
    </row>
    <row r="1359" spans="1:7" x14ac:dyDescent="0.25">
      <c r="A1359" s="156">
        <v>22.617000000000001</v>
      </c>
      <c r="B1359" s="141">
        <v>2.16333333333333</v>
      </c>
      <c r="C1359" s="141">
        <v>130.53523891431175</v>
      </c>
      <c r="D1359" s="141">
        <v>158.20769230769019</v>
      </c>
      <c r="F1359" s="141">
        <v>38.534999999999997</v>
      </c>
      <c r="G1359" s="141">
        <v>35.024999999999999</v>
      </c>
    </row>
    <row r="1360" spans="1:7" x14ac:dyDescent="0.25">
      <c r="A1360" s="156">
        <v>22.632999999999999</v>
      </c>
      <c r="B1360" s="141">
        <v>2.1549999999999998</v>
      </c>
      <c r="C1360" s="141">
        <v>129.74703917132712</v>
      </c>
      <c r="D1360" s="141">
        <v>158.76661538460939</v>
      </c>
      <c r="F1360" s="141">
        <v>38.265000000000001</v>
      </c>
      <c r="G1360" s="141">
        <v>35.020000000000003</v>
      </c>
    </row>
    <row r="1361" spans="1:7" x14ac:dyDescent="0.25">
      <c r="A1361" s="156">
        <v>22.65</v>
      </c>
      <c r="B1361" s="141">
        <v>2.16</v>
      </c>
      <c r="C1361" s="141">
        <v>131.13677183099429</v>
      </c>
      <c r="D1361" s="141">
        <v>159.27876923077019</v>
      </c>
      <c r="F1361" s="141">
        <v>38.204999999999998</v>
      </c>
      <c r="G1361" s="141">
        <v>35.020000000000003</v>
      </c>
    </row>
    <row r="1362" spans="1:7" x14ac:dyDescent="0.25">
      <c r="A1362" s="156">
        <v>22.667000000000002</v>
      </c>
      <c r="B1362" s="141">
        <v>2.1666666666666701</v>
      </c>
      <c r="C1362" s="141">
        <v>130.99031641189634</v>
      </c>
      <c r="D1362" s="141">
        <v>159.70569230768979</v>
      </c>
      <c r="F1362" s="141">
        <v>38.634999999999998</v>
      </c>
      <c r="G1362" s="141">
        <v>35.024999999999999</v>
      </c>
    </row>
    <row r="1363" spans="1:7" x14ac:dyDescent="0.25">
      <c r="A1363" s="156">
        <v>22.683</v>
      </c>
      <c r="B1363" s="141">
        <v>2.1749999999999998</v>
      </c>
      <c r="C1363" s="141">
        <v>131.03422190319907</v>
      </c>
      <c r="D1363" s="141">
        <v>160.24689230768945</v>
      </c>
      <c r="F1363" s="141">
        <v>38.49</v>
      </c>
      <c r="G1363" s="141">
        <v>35.024999999999999</v>
      </c>
    </row>
    <row r="1364" spans="1:7" x14ac:dyDescent="0.25">
      <c r="A1364" s="156">
        <v>22.7</v>
      </c>
      <c r="B1364" s="141">
        <v>2.1800000000000002</v>
      </c>
      <c r="C1364" s="141">
        <v>131.78488878134297</v>
      </c>
      <c r="D1364" s="141">
        <v>160.80835897436009</v>
      </c>
      <c r="F1364" s="141">
        <v>38.520000000000003</v>
      </c>
      <c r="G1364" s="141">
        <v>35.020000000000003</v>
      </c>
    </row>
    <row r="1365" spans="1:7" x14ac:dyDescent="0.25">
      <c r="A1365" s="156">
        <v>22.716999999999999</v>
      </c>
      <c r="B1365" s="141">
        <v>2.1850000000000001</v>
      </c>
      <c r="C1365" s="141">
        <v>132.03856830192123</v>
      </c>
      <c r="D1365" s="141">
        <v>161.29915384615015</v>
      </c>
      <c r="F1365" s="141">
        <v>38.57</v>
      </c>
      <c r="G1365" s="141">
        <v>35.024999999999999</v>
      </c>
    </row>
    <row r="1366" spans="1:7" x14ac:dyDescent="0.25">
      <c r="A1366" s="156">
        <v>22.733000000000001</v>
      </c>
      <c r="B1366" s="141">
        <v>2.1933333333333298</v>
      </c>
      <c r="C1366" s="141">
        <v>132.37795124364436</v>
      </c>
      <c r="D1366" s="141">
        <v>161.7459423076898</v>
      </c>
      <c r="F1366" s="141">
        <v>38.83</v>
      </c>
      <c r="G1366" s="141">
        <v>35.026666666666699</v>
      </c>
    </row>
    <row r="1367" spans="1:7" x14ac:dyDescent="0.25">
      <c r="A1367" s="156">
        <v>22.75</v>
      </c>
      <c r="B1367" s="141">
        <v>2.2000000000000002</v>
      </c>
      <c r="C1367" s="141">
        <v>132.54465618849082</v>
      </c>
      <c r="D1367" s="141">
        <v>162.27206730769012</v>
      </c>
      <c r="F1367" s="141">
        <v>38.655000000000001</v>
      </c>
      <c r="G1367" s="141">
        <v>35.024999999999999</v>
      </c>
    </row>
    <row r="1368" spans="1:7" x14ac:dyDescent="0.25">
      <c r="A1368" s="156">
        <v>22.766999999999999</v>
      </c>
      <c r="B1368" s="141">
        <v>2.1949999999999998</v>
      </c>
      <c r="C1368" s="141">
        <v>132.44482366421374</v>
      </c>
      <c r="D1368" s="141">
        <v>162.75877564101938</v>
      </c>
      <c r="F1368" s="141">
        <v>38.79</v>
      </c>
      <c r="G1368" s="141">
        <v>35.024285714285703</v>
      </c>
    </row>
    <row r="1369" spans="1:7" x14ac:dyDescent="0.25">
      <c r="A1369" s="156">
        <v>22.783000000000001</v>
      </c>
      <c r="B1369" s="141">
        <v>2.21</v>
      </c>
      <c r="C1369" s="141">
        <v>133.03713537515944</v>
      </c>
      <c r="D1369" s="141">
        <v>163.27577564102012</v>
      </c>
      <c r="F1369" s="141">
        <v>39.354999999999997</v>
      </c>
      <c r="G1369" s="141">
        <v>35.033333333333303</v>
      </c>
    </row>
    <row r="1370" spans="1:7" x14ac:dyDescent="0.25">
      <c r="A1370" s="156">
        <v>22.8</v>
      </c>
      <c r="B1370" s="141">
        <v>2.2149999999999999</v>
      </c>
      <c r="C1370" s="141">
        <v>131.5068062132635</v>
      </c>
      <c r="D1370" s="141">
        <v>163.80176373626</v>
      </c>
      <c r="F1370" s="141">
        <v>39.195</v>
      </c>
      <c r="G1370" s="141">
        <v>35.015000000000001</v>
      </c>
    </row>
    <row r="1371" spans="1:7" x14ac:dyDescent="0.25">
      <c r="A1371" s="156">
        <v>22.817</v>
      </c>
      <c r="B1371" s="141">
        <v>2.2149999999999999</v>
      </c>
      <c r="C1371" s="141">
        <v>134.52203855591591</v>
      </c>
      <c r="D1371" s="141">
        <v>164.3689230769196</v>
      </c>
      <c r="F1371" s="141">
        <v>38.619999999999997</v>
      </c>
      <c r="G1371" s="141">
        <v>35.008333333333297</v>
      </c>
    </row>
    <row r="1372" spans="1:7" x14ac:dyDescent="0.25">
      <c r="A1372" s="156">
        <v>22.832999999999998</v>
      </c>
      <c r="B1372" s="141">
        <v>2.2250000000000001</v>
      </c>
      <c r="C1372" s="141">
        <v>134.94590079562735</v>
      </c>
      <c r="D1372" s="141">
        <v>164.83694230769015</v>
      </c>
      <c r="F1372" s="141">
        <v>38.950000000000003</v>
      </c>
      <c r="G1372" s="141">
        <v>35.015000000000001</v>
      </c>
    </row>
    <row r="1373" spans="1:7" x14ac:dyDescent="0.25">
      <c r="A1373" s="156">
        <v>22.85</v>
      </c>
      <c r="B1373" s="141">
        <v>2.2200000000000002</v>
      </c>
      <c r="C1373" s="141">
        <v>133.19815188456613</v>
      </c>
      <c r="D1373" s="141">
        <v>165.36589230769005</v>
      </c>
      <c r="F1373" s="141">
        <v>39.11</v>
      </c>
      <c r="G1373" s="141">
        <v>35.015000000000001</v>
      </c>
    </row>
    <row r="1374" spans="1:7" x14ac:dyDescent="0.25">
      <c r="A1374" s="156">
        <v>22.867000000000001</v>
      </c>
      <c r="B1374" s="141">
        <v>2.23</v>
      </c>
      <c r="C1374" s="141">
        <v>133.82837342674949</v>
      </c>
      <c r="D1374" s="141">
        <v>165.88369230768967</v>
      </c>
      <c r="F1374" s="141">
        <v>39.229999999999997</v>
      </c>
      <c r="G1374" s="141">
        <v>35.018333333333302</v>
      </c>
    </row>
    <row r="1375" spans="1:7" x14ac:dyDescent="0.25">
      <c r="A1375" s="156">
        <v>22.882999999999999</v>
      </c>
      <c r="B1375" s="141">
        <v>2.2349999999999999</v>
      </c>
      <c r="C1375" s="141">
        <v>134.03355930880278</v>
      </c>
      <c r="D1375" s="141">
        <v>166.37942564102013</v>
      </c>
      <c r="F1375" s="141">
        <v>39.29</v>
      </c>
      <c r="G1375" s="141">
        <v>35.020000000000003</v>
      </c>
    </row>
    <row r="1376" spans="1:7" x14ac:dyDescent="0.25">
      <c r="A1376" s="156">
        <v>22.9</v>
      </c>
      <c r="B1376" s="141">
        <v>2.2349999999999999</v>
      </c>
      <c r="C1376" s="141">
        <v>134.12790577728683</v>
      </c>
      <c r="D1376" s="141">
        <v>166.94876373625993</v>
      </c>
      <c r="F1376" s="141">
        <v>39.28</v>
      </c>
      <c r="G1376" s="141">
        <v>35.020000000000003</v>
      </c>
    </row>
    <row r="1377" spans="1:7" x14ac:dyDescent="0.25">
      <c r="A1377" s="156">
        <v>22.917000000000002</v>
      </c>
      <c r="B1377" s="141">
        <v>2.2450000000000001</v>
      </c>
      <c r="C1377" s="141">
        <v>134.87961450534678</v>
      </c>
      <c r="D1377" s="141">
        <v>167.48995897435998</v>
      </c>
      <c r="F1377" s="141">
        <v>39.44</v>
      </c>
      <c r="G1377" s="141">
        <v>35.020000000000003</v>
      </c>
    </row>
    <row r="1378" spans="1:7" x14ac:dyDescent="0.25">
      <c r="A1378" s="156">
        <v>22.933</v>
      </c>
      <c r="B1378" s="141">
        <v>2.2599999999999998</v>
      </c>
      <c r="C1378" s="141">
        <v>135.4274179450118</v>
      </c>
      <c r="D1378" s="141">
        <v>168.02804230769016</v>
      </c>
      <c r="F1378" s="141">
        <v>39.405000000000001</v>
      </c>
      <c r="G1378" s="141">
        <v>35.020000000000003</v>
      </c>
    </row>
    <row r="1379" spans="1:7" x14ac:dyDescent="0.25">
      <c r="A1379" s="156">
        <v>22.95</v>
      </c>
      <c r="B1379" s="141">
        <v>2.27</v>
      </c>
      <c r="C1379" s="141">
        <v>136.05124336283228</v>
      </c>
      <c r="D1379" s="141">
        <v>168.56030769230983</v>
      </c>
      <c r="F1379" s="141">
        <v>39.465000000000003</v>
      </c>
      <c r="G1379" s="141">
        <v>35.015000000000001</v>
      </c>
    </row>
    <row r="1380" spans="1:7" x14ac:dyDescent="0.25">
      <c r="A1380" s="156">
        <v>22.966999999999999</v>
      </c>
      <c r="B1380" s="141">
        <v>2.2599999999999998</v>
      </c>
      <c r="C1380" s="141">
        <v>135.5396401682232</v>
      </c>
      <c r="D1380" s="141">
        <v>169.11987980769027</v>
      </c>
      <c r="F1380" s="141">
        <v>39.46</v>
      </c>
      <c r="G1380" s="141">
        <v>35.015000000000001</v>
      </c>
    </row>
    <row r="1381" spans="1:7" x14ac:dyDescent="0.25">
      <c r="A1381" s="156">
        <v>22.983000000000001</v>
      </c>
      <c r="B1381" s="141">
        <v>2.2749999999999999</v>
      </c>
      <c r="C1381" s="141">
        <v>136.28738951424506</v>
      </c>
      <c r="D1381" s="141">
        <v>169.64360897436018</v>
      </c>
      <c r="F1381" s="141">
        <v>39.51</v>
      </c>
      <c r="G1381" s="141">
        <v>35.005000000000003</v>
      </c>
    </row>
    <row r="1382" spans="1:7" x14ac:dyDescent="0.25">
      <c r="A1382" s="156">
        <v>23</v>
      </c>
      <c r="B1382" s="141">
        <v>2.2749999999999999</v>
      </c>
      <c r="C1382" s="141">
        <v>136.23475650905249</v>
      </c>
      <c r="D1382" s="141">
        <v>170.23175897435976</v>
      </c>
      <c r="F1382" s="141">
        <v>39.594999999999999</v>
      </c>
      <c r="G1382" s="141">
        <v>35.003999999999998</v>
      </c>
    </row>
    <row r="1383" spans="1:7" x14ac:dyDescent="0.25">
      <c r="A1383" s="156">
        <v>23.016999999999999</v>
      </c>
      <c r="B1383" s="141">
        <v>2.2933333333333299</v>
      </c>
      <c r="C1383" s="141">
        <v>137.15910072893521</v>
      </c>
      <c r="D1383" s="141">
        <v>170.74562564101961</v>
      </c>
      <c r="F1383" s="141">
        <v>39.58</v>
      </c>
      <c r="G1383" s="141">
        <v>35.006</v>
      </c>
    </row>
    <row r="1384" spans="1:7" x14ac:dyDescent="0.25">
      <c r="A1384" s="156">
        <v>23.033000000000001</v>
      </c>
      <c r="B1384" s="141">
        <v>2.29666666666667</v>
      </c>
      <c r="C1384" s="141">
        <v>137.53371243942973</v>
      </c>
      <c r="D1384" s="141">
        <v>171.27562087911974</v>
      </c>
      <c r="F1384" s="141">
        <v>39.67</v>
      </c>
      <c r="G1384" s="141">
        <v>35.005000000000003</v>
      </c>
    </row>
    <row r="1385" spans="1:7" x14ac:dyDescent="0.25">
      <c r="A1385" s="156">
        <v>23.05</v>
      </c>
      <c r="B1385" s="141">
        <v>2.31</v>
      </c>
      <c r="C1385" s="141">
        <v>138.02057480430855</v>
      </c>
      <c r="D1385" s="141">
        <v>171.8556256410202</v>
      </c>
      <c r="F1385" s="141">
        <v>39.805</v>
      </c>
      <c r="G1385" s="141">
        <v>35.005000000000003</v>
      </c>
    </row>
    <row r="1386" spans="1:7" x14ac:dyDescent="0.25">
      <c r="A1386" s="156">
        <v>23.067</v>
      </c>
      <c r="B1386" s="141">
        <v>2.31</v>
      </c>
      <c r="C1386" s="141">
        <v>137.90166076179517</v>
      </c>
      <c r="D1386" s="141">
        <v>172.36553846153947</v>
      </c>
      <c r="F1386" s="141">
        <v>39.865000000000002</v>
      </c>
      <c r="G1386" s="141">
        <v>35.003999999999998</v>
      </c>
    </row>
    <row r="1387" spans="1:7" x14ac:dyDescent="0.25">
      <c r="A1387" s="156">
        <v>23.082999999999998</v>
      </c>
      <c r="B1387" s="141">
        <v>2.3149999999999999</v>
      </c>
      <c r="C1387" s="141">
        <v>138.20579530675548</v>
      </c>
      <c r="D1387" s="141">
        <v>172.93769230768976</v>
      </c>
      <c r="F1387" s="141">
        <v>39.85</v>
      </c>
      <c r="G1387" s="141">
        <v>35.005000000000003</v>
      </c>
    </row>
    <row r="1388" spans="1:7" x14ac:dyDescent="0.25">
      <c r="A1388" s="156">
        <v>23.1</v>
      </c>
      <c r="B1388" s="141">
        <v>2.3149999999999999</v>
      </c>
      <c r="C1388" s="141">
        <v>138.39299275611845</v>
      </c>
      <c r="D1388" s="141">
        <v>173.49463967610973</v>
      </c>
      <c r="F1388" s="141">
        <v>39.880000000000003</v>
      </c>
      <c r="G1388" s="141">
        <v>34.994999999999997</v>
      </c>
    </row>
    <row r="1389" spans="1:7" x14ac:dyDescent="0.25">
      <c r="A1389" s="156">
        <v>23.117000000000001</v>
      </c>
      <c r="B1389" s="141">
        <v>2.3149999999999999</v>
      </c>
      <c r="C1389" s="141">
        <v>138.16385616972434</v>
      </c>
      <c r="D1389" s="141">
        <v>173.99325480768948</v>
      </c>
      <c r="F1389" s="141">
        <v>40.1</v>
      </c>
      <c r="G1389" s="141">
        <v>34.994999999999997</v>
      </c>
    </row>
    <row r="1390" spans="1:7" x14ac:dyDescent="0.25">
      <c r="A1390" s="156">
        <v>23.132999999999999</v>
      </c>
      <c r="B1390" s="141">
        <v>2.3250000000000002</v>
      </c>
      <c r="C1390" s="141">
        <v>138.22790130961312</v>
      </c>
      <c r="D1390" s="141">
        <v>174.54122171945983</v>
      </c>
      <c r="F1390" s="141">
        <v>40.1</v>
      </c>
      <c r="G1390" s="141">
        <v>34.99</v>
      </c>
    </row>
    <row r="1391" spans="1:7" x14ac:dyDescent="0.25">
      <c r="A1391" s="156">
        <v>23.15</v>
      </c>
      <c r="B1391" s="141">
        <v>2.3250000000000002</v>
      </c>
      <c r="C1391" s="141">
        <v>138.64268453797334</v>
      </c>
      <c r="D1391" s="141">
        <v>175.11728054297964</v>
      </c>
      <c r="F1391" s="141">
        <v>40.156666666666702</v>
      </c>
      <c r="G1391" s="141">
        <v>34.99</v>
      </c>
    </row>
    <row r="1392" spans="1:7" x14ac:dyDescent="0.25">
      <c r="A1392" s="156">
        <v>23.167000000000002</v>
      </c>
      <c r="B1392" s="141">
        <v>2.3250000000000002</v>
      </c>
      <c r="C1392" s="141">
        <v>138.10713609781899</v>
      </c>
      <c r="D1392" s="141">
        <v>175.68097008547011</v>
      </c>
      <c r="F1392" s="141">
        <v>40.255000000000003</v>
      </c>
      <c r="G1392" s="141">
        <v>34.9957142857143</v>
      </c>
    </row>
    <row r="1393" spans="1:7" x14ac:dyDescent="0.25">
      <c r="A1393" s="156">
        <v>23.183</v>
      </c>
      <c r="B1393" s="141">
        <v>2.34</v>
      </c>
      <c r="C1393" s="141">
        <v>139.39412021751539</v>
      </c>
      <c r="D1393" s="141">
        <v>176.19510407239977</v>
      </c>
      <c r="F1393" s="141">
        <v>40.200000000000003</v>
      </c>
      <c r="G1393" s="141">
        <v>34.994999999999997</v>
      </c>
    </row>
    <row r="1394" spans="1:7" x14ac:dyDescent="0.25">
      <c r="A1394" s="156">
        <v>23.2</v>
      </c>
      <c r="B1394" s="141">
        <v>2.34</v>
      </c>
      <c r="C1394" s="141">
        <v>139.4900930916825</v>
      </c>
      <c r="D1394" s="141">
        <v>176.77949230768991</v>
      </c>
      <c r="F1394" s="141">
        <v>40.200000000000003</v>
      </c>
      <c r="G1394" s="141">
        <v>34.993333333333297</v>
      </c>
    </row>
    <row r="1395" spans="1:7" x14ac:dyDescent="0.25">
      <c r="A1395" s="156">
        <v>23.216999999999999</v>
      </c>
      <c r="B1395" s="141">
        <v>2.35</v>
      </c>
      <c r="C1395" s="141">
        <v>139.92901799483485</v>
      </c>
      <c r="D1395" s="141">
        <v>177.31385897435939</v>
      </c>
      <c r="F1395" s="141">
        <v>40.255000000000003</v>
      </c>
      <c r="G1395" s="141">
        <v>34.994999999999997</v>
      </c>
    </row>
    <row r="1396" spans="1:7" x14ac:dyDescent="0.25">
      <c r="A1396" s="156">
        <v>23.233000000000001</v>
      </c>
      <c r="B1396" s="141">
        <v>2.36</v>
      </c>
      <c r="C1396" s="141">
        <v>140.26842910258802</v>
      </c>
      <c r="D1396" s="141">
        <v>177.92230341879986</v>
      </c>
      <c r="F1396" s="141">
        <v>40.393333333333302</v>
      </c>
      <c r="G1396" s="141">
        <v>34.983333333333299</v>
      </c>
    </row>
    <row r="1397" spans="1:7" x14ac:dyDescent="0.25">
      <c r="A1397" s="156">
        <v>23.25</v>
      </c>
      <c r="B1397" s="141">
        <v>2.3650000000000002</v>
      </c>
      <c r="C1397" s="141">
        <v>140.35193923726422</v>
      </c>
      <c r="D1397" s="141">
        <v>178.42569230769004</v>
      </c>
      <c r="F1397" s="141">
        <v>40.564999999999998</v>
      </c>
      <c r="G1397" s="141">
        <v>34.984999999999999</v>
      </c>
    </row>
    <row r="1398" spans="1:7" x14ac:dyDescent="0.25">
      <c r="A1398" s="156">
        <v>23.266999999999999</v>
      </c>
      <c r="B1398" s="141">
        <v>2.3650000000000002</v>
      </c>
      <c r="C1398" s="141">
        <v>140.38958440196143</v>
      </c>
      <c r="D1398" s="141">
        <v>178.12990283400995</v>
      </c>
      <c r="F1398" s="141">
        <v>40.564999999999998</v>
      </c>
      <c r="G1398" s="141">
        <v>34.985999999999997</v>
      </c>
    </row>
    <row r="1399" spans="1:7" x14ac:dyDescent="0.25">
      <c r="A1399" s="156">
        <v>23.283000000000001</v>
      </c>
      <c r="B1399" s="141">
        <v>2.3666666666666698</v>
      </c>
      <c r="C1399" s="141">
        <v>140.8155640209321</v>
      </c>
      <c r="D1399" s="141">
        <v>178.4334423076898</v>
      </c>
      <c r="F1399" s="141">
        <v>40.61</v>
      </c>
      <c r="G1399" s="141">
        <v>34.984999999999999</v>
      </c>
    </row>
    <row r="1400" spans="1:7" x14ac:dyDescent="0.25">
      <c r="A1400" s="156">
        <v>23.3</v>
      </c>
      <c r="B1400" s="141">
        <v>2.38</v>
      </c>
      <c r="C1400" s="141">
        <v>141.4401236112825</v>
      </c>
      <c r="D1400" s="141">
        <v>179.1472923076899</v>
      </c>
      <c r="F1400" s="141">
        <v>40.630000000000003</v>
      </c>
      <c r="G1400" s="141">
        <v>34.994999999999997</v>
      </c>
    </row>
    <row r="1401" spans="1:7" x14ac:dyDescent="0.25">
      <c r="A1401" s="156">
        <v>23.317</v>
      </c>
      <c r="B1401" s="141">
        <v>2.375</v>
      </c>
      <c r="C1401" s="141">
        <v>140.80079471549763</v>
      </c>
      <c r="D1401" s="141">
        <v>179.72893040293002</v>
      </c>
      <c r="F1401" s="141">
        <v>40.795000000000002</v>
      </c>
      <c r="G1401" s="141">
        <v>34.994285714285702</v>
      </c>
    </row>
    <row r="1402" spans="1:7" x14ac:dyDescent="0.25">
      <c r="A1402" s="156">
        <v>23.332999999999998</v>
      </c>
      <c r="B1402" s="141">
        <v>2.375</v>
      </c>
      <c r="C1402" s="141">
        <v>140.67202636474349</v>
      </c>
      <c r="D1402" s="141">
        <v>180.39179757085003</v>
      </c>
      <c r="F1402" s="141">
        <v>40.71</v>
      </c>
      <c r="G1402" s="141">
        <v>34.994999999999997</v>
      </c>
    </row>
    <row r="1403" spans="1:7" x14ac:dyDescent="0.25">
      <c r="A1403" s="156">
        <v>23.35</v>
      </c>
      <c r="B1403" s="141">
        <v>2.38</v>
      </c>
      <c r="C1403" s="141">
        <v>141.03080433702476</v>
      </c>
      <c r="D1403" s="141">
        <v>180.84602564101988</v>
      </c>
      <c r="F1403" s="141">
        <v>41.024999999999999</v>
      </c>
      <c r="G1403" s="141">
        <v>35.031666666666702</v>
      </c>
    </row>
    <row r="1404" spans="1:7" x14ac:dyDescent="0.25">
      <c r="A1404" s="156">
        <v>23.367000000000001</v>
      </c>
      <c r="B1404" s="141">
        <v>2.38</v>
      </c>
      <c r="C1404" s="141">
        <v>142.4734369474115</v>
      </c>
      <c r="D1404" s="141">
        <v>181.54034230768957</v>
      </c>
      <c r="F1404" s="141">
        <v>41.22</v>
      </c>
      <c r="G1404" s="141">
        <v>35.043333333333301</v>
      </c>
    </row>
    <row r="1405" spans="1:7" x14ac:dyDescent="0.25">
      <c r="A1405" s="156">
        <v>23.382999999999999</v>
      </c>
      <c r="B1405" s="141">
        <v>2.3650000000000002</v>
      </c>
      <c r="C1405" s="141">
        <v>141.83806873660217</v>
      </c>
      <c r="D1405" s="141">
        <v>182.13512087912022</v>
      </c>
      <c r="F1405" s="141">
        <v>41.15</v>
      </c>
      <c r="G1405" s="141">
        <v>35.045000000000002</v>
      </c>
    </row>
    <row r="1406" spans="1:7" x14ac:dyDescent="0.25">
      <c r="A1406" s="156">
        <v>23.4</v>
      </c>
      <c r="B1406" s="141">
        <v>2.38</v>
      </c>
      <c r="C1406" s="141">
        <v>142.66911484743639</v>
      </c>
      <c r="D1406" s="141">
        <v>182.76434448159944</v>
      </c>
      <c r="F1406" s="141">
        <v>41.483333333333299</v>
      </c>
      <c r="G1406" s="141">
        <v>35.045000000000002</v>
      </c>
    </row>
    <row r="1407" spans="1:7" x14ac:dyDescent="0.25">
      <c r="A1407" s="156">
        <v>23.417000000000002</v>
      </c>
      <c r="B1407" s="141">
        <v>2.395</v>
      </c>
      <c r="C1407" s="141">
        <v>143.61581526203096</v>
      </c>
      <c r="D1407" s="141">
        <v>183.33259230768999</v>
      </c>
      <c r="F1407" s="141">
        <v>41.49</v>
      </c>
      <c r="G1407" s="141">
        <v>35.045000000000002</v>
      </c>
    </row>
    <row r="1408" spans="1:7" x14ac:dyDescent="0.25">
      <c r="A1408" s="156">
        <v>23.433</v>
      </c>
      <c r="B1408" s="141">
        <v>2.41</v>
      </c>
      <c r="C1408" s="141">
        <v>144.84503351869506</v>
      </c>
      <c r="D1408" s="141">
        <v>183.87926373625942</v>
      </c>
      <c r="F1408" s="141">
        <v>41.42</v>
      </c>
      <c r="G1408" s="141">
        <v>35.045000000000002</v>
      </c>
    </row>
    <row r="1409" spans="1:7" x14ac:dyDescent="0.25">
      <c r="A1409" s="156">
        <v>23.45</v>
      </c>
      <c r="B1409" s="141">
        <v>2.415</v>
      </c>
      <c r="C1409" s="141">
        <v>144.83777317002298</v>
      </c>
      <c r="D1409" s="141">
        <v>184.44862564102004</v>
      </c>
      <c r="F1409" s="141">
        <v>41.575000000000003</v>
      </c>
      <c r="G1409" s="141">
        <v>35.034999999999997</v>
      </c>
    </row>
    <row r="1410" spans="1:7" x14ac:dyDescent="0.25">
      <c r="A1410" s="156">
        <v>23.466999999999999</v>
      </c>
      <c r="B1410" s="141">
        <v>2.42</v>
      </c>
      <c r="C1410" s="141">
        <v>144.89970810777305</v>
      </c>
      <c r="D1410" s="141">
        <v>185.00602564101973</v>
      </c>
      <c r="F1410" s="141">
        <v>41.726666666666702</v>
      </c>
      <c r="G1410" s="141">
        <v>35.026666666666699</v>
      </c>
    </row>
    <row r="1411" spans="1:7" x14ac:dyDescent="0.25">
      <c r="A1411" s="156">
        <v>23.483000000000001</v>
      </c>
      <c r="B1411" s="141">
        <v>2.42</v>
      </c>
      <c r="C1411" s="141">
        <v>144.78754594122174</v>
      </c>
      <c r="D1411" s="141">
        <v>185.61059230769024</v>
      </c>
      <c r="F1411" s="141">
        <v>41.78</v>
      </c>
      <c r="G1411" s="141">
        <v>35.023333333333298</v>
      </c>
    </row>
    <row r="1412" spans="1:7" x14ac:dyDescent="0.25">
      <c r="A1412" s="156">
        <v>23.5</v>
      </c>
      <c r="B1412" s="141">
        <v>2.4249999999999998</v>
      </c>
      <c r="C1412" s="141">
        <v>145.43512011971086</v>
      </c>
      <c r="D1412" s="141">
        <v>186.16350480768961</v>
      </c>
      <c r="F1412" s="141">
        <v>41.78</v>
      </c>
      <c r="G1412" s="141">
        <v>35.024999999999999</v>
      </c>
    </row>
    <row r="1413" spans="1:7" x14ac:dyDescent="0.25">
      <c r="A1413" s="156">
        <v>23.516999999999999</v>
      </c>
      <c r="B1413" s="141">
        <v>2.4350000000000001</v>
      </c>
      <c r="C1413" s="141">
        <v>146.0152743776753</v>
      </c>
      <c r="D1413" s="141">
        <v>186.75694230769022</v>
      </c>
      <c r="F1413" s="141">
        <v>41.83</v>
      </c>
      <c r="G1413" s="141">
        <v>35.024999999999999</v>
      </c>
    </row>
    <row r="1414" spans="1:7" x14ac:dyDescent="0.25">
      <c r="A1414" s="156">
        <v>23.533000000000001</v>
      </c>
      <c r="B1414" s="141">
        <v>2.4350000000000001</v>
      </c>
      <c r="C1414" s="141">
        <v>145.81450517410326</v>
      </c>
      <c r="D1414" s="141">
        <v>187.23448178137005</v>
      </c>
      <c r="F1414" s="141">
        <v>41.914999999999999</v>
      </c>
      <c r="G1414" s="141">
        <v>35.023333333333298</v>
      </c>
    </row>
    <row r="1415" spans="1:7" x14ac:dyDescent="0.25">
      <c r="A1415" s="156">
        <v>23.55</v>
      </c>
      <c r="B1415" s="141">
        <v>2.4350000000000001</v>
      </c>
      <c r="C1415" s="141">
        <v>145.85839235719214</v>
      </c>
      <c r="D1415" s="141">
        <v>187.82297802197991</v>
      </c>
      <c r="F1415" s="141">
        <v>41.88</v>
      </c>
      <c r="G1415" s="141">
        <v>35.03</v>
      </c>
    </row>
    <row r="1416" spans="1:7" x14ac:dyDescent="0.25">
      <c r="A1416" s="156">
        <v>23.567</v>
      </c>
      <c r="B1416" s="141">
        <v>2.4350000000000001</v>
      </c>
      <c r="C1416" s="141">
        <v>145.93638747904103</v>
      </c>
      <c r="D1416" s="141">
        <v>188.42794230768959</v>
      </c>
      <c r="F1416" s="141">
        <v>41.95</v>
      </c>
      <c r="G1416" s="141">
        <v>35.023333333333298</v>
      </c>
    </row>
    <row r="1417" spans="1:7" x14ac:dyDescent="0.25">
      <c r="A1417" s="156">
        <v>23.582999999999998</v>
      </c>
      <c r="B1417" s="141">
        <v>2.4449999999999998</v>
      </c>
      <c r="C1417" s="141">
        <v>146.36504193517206</v>
      </c>
      <c r="D1417" s="141">
        <v>188.97544230769017</v>
      </c>
      <c r="F1417" s="141">
        <v>41.83</v>
      </c>
      <c r="G1417" s="141">
        <v>35.015000000000001</v>
      </c>
    </row>
    <row r="1418" spans="1:7" x14ac:dyDescent="0.25">
      <c r="A1418" s="156">
        <v>23.6</v>
      </c>
      <c r="B1418" s="141">
        <v>2.46</v>
      </c>
      <c r="C1418" s="141">
        <v>147.59935570221228</v>
      </c>
      <c r="D1418" s="141">
        <v>189.5452256410199</v>
      </c>
      <c r="F1418" s="141">
        <v>41.89</v>
      </c>
      <c r="G1418" s="141">
        <v>35.015000000000001</v>
      </c>
    </row>
    <row r="1419" spans="1:7" x14ac:dyDescent="0.25">
      <c r="A1419" s="156">
        <v>23.617000000000001</v>
      </c>
      <c r="B1419" s="141">
        <v>2.4649999999999999</v>
      </c>
      <c r="C1419" s="141">
        <v>146.82124434121016</v>
      </c>
      <c r="D1419" s="141">
        <v>190.08963675212999</v>
      </c>
      <c r="F1419" s="141">
        <v>42.2</v>
      </c>
      <c r="G1419" s="141">
        <v>35.020000000000003</v>
      </c>
    </row>
    <row r="1420" spans="1:7" x14ac:dyDescent="0.25">
      <c r="A1420" s="156">
        <v>23.632999999999999</v>
      </c>
      <c r="B1420" s="141">
        <v>2.4666666666666699</v>
      </c>
      <c r="C1420" s="141">
        <v>146.69458418110304</v>
      </c>
      <c r="D1420" s="141">
        <v>190.71455594404961</v>
      </c>
      <c r="F1420" s="141">
        <v>42.39</v>
      </c>
      <c r="G1420" s="141">
        <v>35.01</v>
      </c>
    </row>
    <row r="1421" spans="1:7" x14ac:dyDescent="0.25">
      <c r="A1421" s="156">
        <v>23.65</v>
      </c>
      <c r="B1421" s="141">
        <v>2.4649999999999999</v>
      </c>
      <c r="C1421" s="141">
        <v>147.14588319629846</v>
      </c>
      <c r="D1421" s="141">
        <v>191.32056730769</v>
      </c>
      <c r="F1421" s="141">
        <v>42.21</v>
      </c>
      <c r="G1421" s="141">
        <v>35.020000000000003</v>
      </c>
    </row>
    <row r="1422" spans="1:7" x14ac:dyDescent="0.25">
      <c r="A1422" s="156">
        <v>23.667000000000002</v>
      </c>
      <c r="B1422" s="141">
        <v>2.4649999999999999</v>
      </c>
      <c r="C1422" s="141">
        <v>147.63653727478319</v>
      </c>
      <c r="D1422" s="141">
        <v>191.93563967610953</v>
      </c>
      <c r="F1422" s="141">
        <v>42.2</v>
      </c>
      <c r="G1422" s="141">
        <v>35.015000000000001</v>
      </c>
    </row>
    <row r="1423" spans="1:7" x14ac:dyDescent="0.25">
      <c r="A1423" s="156">
        <v>23.683</v>
      </c>
      <c r="B1423" s="141">
        <v>2.4750000000000001</v>
      </c>
      <c r="C1423" s="141">
        <v>147.31760985509183</v>
      </c>
      <c r="D1423" s="141">
        <v>192.46775113122021</v>
      </c>
      <c r="F1423" s="141">
        <v>42.465000000000003</v>
      </c>
      <c r="G1423" s="141">
        <v>35.015000000000001</v>
      </c>
    </row>
    <row r="1424" spans="1:7" x14ac:dyDescent="0.25">
      <c r="A1424" s="156">
        <v>23.7</v>
      </c>
      <c r="B1424" s="141">
        <v>2.4900000000000002</v>
      </c>
      <c r="C1424" s="141">
        <v>147.59525208945692</v>
      </c>
      <c r="D1424" s="141">
        <v>193.11769230769005</v>
      </c>
      <c r="F1424" s="141">
        <v>42.725000000000001</v>
      </c>
      <c r="G1424" s="141">
        <v>35.01</v>
      </c>
    </row>
    <row r="1425" spans="1:7" x14ac:dyDescent="0.25">
      <c r="A1425" s="156">
        <v>23.716999999999999</v>
      </c>
      <c r="B1425" s="141">
        <v>2.4933333333333301</v>
      </c>
      <c r="C1425" s="141">
        <v>148.86434461076053</v>
      </c>
      <c r="D1425" s="141">
        <v>193.6490452488697</v>
      </c>
      <c r="F1425" s="141">
        <v>42.445</v>
      </c>
      <c r="G1425" s="141">
        <v>35.003999999999998</v>
      </c>
    </row>
    <row r="1426" spans="1:7" x14ac:dyDescent="0.25">
      <c r="A1426" s="156">
        <v>23.733000000000001</v>
      </c>
      <c r="B1426" s="141">
        <v>2.4966666666666701</v>
      </c>
      <c r="C1426" s="141">
        <v>149.23131020526588</v>
      </c>
      <c r="D1426" s="141">
        <v>194.26774493926951</v>
      </c>
      <c r="F1426" s="141">
        <v>42.473333333333301</v>
      </c>
      <c r="G1426" s="141">
        <v>35.005000000000003</v>
      </c>
    </row>
    <row r="1427" spans="1:7" x14ac:dyDescent="0.25">
      <c r="A1427" s="156">
        <v>23.75</v>
      </c>
      <c r="B1427" s="141">
        <v>2.4950000000000001</v>
      </c>
      <c r="C1427" s="141">
        <v>148.08952083453113</v>
      </c>
      <c r="D1427" s="141">
        <v>194.83386877827979</v>
      </c>
      <c r="F1427" s="141">
        <v>42.99</v>
      </c>
      <c r="G1427" s="141">
        <v>35.005000000000003</v>
      </c>
    </row>
    <row r="1428" spans="1:7" x14ac:dyDescent="0.25">
      <c r="A1428" s="156">
        <v>23.766999999999999</v>
      </c>
      <c r="B1428" s="141">
        <v>2.5099999999999998</v>
      </c>
      <c r="C1428" s="141">
        <v>148.3483647055881</v>
      </c>
      <c r="D1428" s="141">
        <v>195.39489230768959</v>
      </c>
      <c r="F1428" s="141">
        <v>42.93</v>
      </c>
      <c r="G1428" s="141">
        <v>35.0075</v>
      </c>
    </row>
    <row r="1429" spans="1:7" x14ac:dyDescent="0.25">
      <c r="A1429" s="156">
        <v>23.783000000000001</v>
      </c>
      <c r="B1429" s="141">
        <v>2.5099999999999998</v>
      </c>
      <c r="C1429" s="141">
        <v>149.30721859574177</v>
      </c>
      <c r="D1429" s="141">
        <v>196.02950183150006</v>
      </c>
      <c r="F1429" s="141">
        <v>42.795000000000002</v>
      </c>
      <c r="G1429" s="141">
        <v>35.015000000000001</v>
      </c>
    </row>
    <row r="1430" spans="1:7" x14ac:dyDescent="0.25">
      <c r="A1430" s="156">
        <v>23.8</v>
      </c>
      <c r="B1430" s="141">
        <v>2.52</v>
      </c>
      <c r="C1430" s="141">
        <v>149.82784056415741</v>
      </c>
      <c r="D1430" s="141">
        <v>196.64458704452954</v>
      </c>
      <c r="F1430" s="141">
        <v>42.975000000000001</v>
      </c>
      <c r="G1430" s="141">
        <v>35.014000000000003</v>
      </c>
    </row>
    <row r="1431" spans="1:7" x14ac:dyDescent="0.25">
      <c r="A1431" s="156">
        <v>23.817</v>
      </c>
      <c r="B1431" s="141">
        <v>2.5266666666666699</v>
      </c>
      <c r="C1431" s="141">
        <v>149.76360614432377</v>
      </c>
      <c r="D1431" s="141">
        <v>197.28940659339969</v>
      </c>
      <c r="F1431" s="141">
        <v>43.01</v>
      </c>
      <c r="G1431" s="141">
        <v>35.014000000000003</v>
      </c>
    </row>
    <row r="1432" spans="1:7" x14ac:dyDescent="0.25">
      <c r="A1432" s="156">
        <v>23.832999999999998</v>
      </c>
      <c r="B1432" s="141">
        <v>2.54</v>
      </c>
      <c r="C1432" s="141">
        <v>150.75289163032895</v>
      </c>
      <c r="D1432" s="141">
        <v>197.87502564101942</v>
      </c>
      <c r="F1432" s="141">
        <v>43.13</v>
      </c>
      <c r="G1432" s="141">
        <v>35.014285714285698</v>
      </c>
    </row>
    <row r="1433" spans="1:7" x14ac:dyDescent="0.25">
      <c r="A1433" s="156">
        <v>23.85</v>
      </c>
      <c r="B1433" s="141">
        <v>2.5350000000000001</v>
      </c>
      <c r="C1433" s="141">
        <v>150.34053962261325</v>
      </c>
      <c r="D1433" s="141">
        <v>198.41888278387978</v>
      </c>
      <c r="F1433" s="141">
        <v>43.13</v>
      </c>
      <c r="G1433" s="141">
        <v>35.003999999999998</v>
      </c>
    </row>
    <row r="1434" spans="1:7" x14ac:dyDescent="0.25">
      <c r="A1434" s="156">
        <v>23.867000000000001</v>
      </c>
      <c r="B1434" s="141">
        <v>2.5499999999999998</v>
      </c>
      <c r="C1434" s="141">
        <v>151.33604786444485</v>
      </c>
      <c r="D1434" s="141">
        <v>199.01863675213008</v>
      </c>
      <c r="F1434" s="141">
        <v>43.1</v>
      </c>
      <c r="G1434" s="141">
        <v>35.006</v>
      </c>
    </row>
    <row r="1435" spans="1:7" x14ac:dyDescent="0.25">
      <c r="A1435" s="156">
        <v>23.882999999999999</v>
      </c>
      <c r="B1435" s="141">
        <v>2.5550000000000002</v>
      </c>
      <c r="C1435" s="141">
        <v>151.02753911595573</v>
      </c>
      <c r="D1435" s="141">
        <v>199.54074230768947</v>
      </c>
      <c r="F1435" s="141">
        <v>43.295000000000002</v>
      </c>
      <c r="G1435" s="141">
        <v>35.01</v>
      </c>
    </row>
    <row r="1436" spans="1:7" x14ac:dyDescent="0.25">
      <c r="A1436" s="156">
        <v>23.9</v>
      </c>
      <c r="B1436" s="141">
        <v>2.5499999999999998</v>
      </c>
      <c r="C1436" s="141">
        <v>144.97435515877225</v>
      </c>
      <c r="D1436" s="141">
        <v>200.25717056855956</v>
      </c>
      <c r="F1436" s="141">
        <v>45.76</v>
      </c>
      <c r="G1436" s="141">
        <v>35.04</v>
      </c>
    </row>
    <row r="1437" spans="1:7" x14ac:dyDescent="0.25">
      <c r="A1437" s="156">
        <v>23.917000000000002</v>
      </c>
      <c r="B1437" s="141">
        <v>2.59</v>
      </c>
      <c r="C1437" s="141">
        <v>150.35332310312381</v>
      </c>
      <c r="D1437" s="141">
        <v>200.91424786325024</v>
      </c>
      <c r="F1437" s="141">
        <v>44.22</v>
      </c>
      <c r="G1437" s="141">
        <v>34.99</v>
      </c>
    </row>
    <row r="1438" spans="1:7" x14ac:dyDescent="0.25">
      <c r="A1438" s="156">
        <v>23.933</v>
      </c>
      <c r="B1438" s="141">
        <v>2.58</v>
      </c>
      <c r="C1438" s="141">
        <v>180.00309254698104</v>
      </c>
      <c r="D1438" s="141">
        <v>201.47837412586978</v>
      </c>
      <c r="F1438" s="141">
        <v>35.076666666666704</v>
      </c>
      <c r="G1438" s="141">
        <v>34.945</v>
      </c>
    </row>
    <row r="1439" spans="1:7" x14ac:dyDescent="0.25">
      <c r="A1439" s="156">
        <v>23.95</v>
      </c>
      <c r="B1439" s="141">
        <v>2.5</v>
      </c>
      <c r="C1439" s="141">
        <v>161.10889083292025</v>
      </c>
      <c r="D1439" s="141">
        <v>201.92689230768974</v>
      </c>
      <c r="F1439" s="141">
        <v>36.630000000000003</v>
      </c>
      <c r="G1439" s="141">
        <v>34.950000000000003</v>
      </c>
    </row>
    <row r="1440" spans="1:7" x14ac:dyDescent="0.25">
      <c r="A1440" s="156">
        <v>23.966999999999999</v>
      </c>
      <c r="B1440" s="141">
        <v>2.4049999999999998</v>
      </c>
      <c r="C1440" s="141">
        <v>142.36894298224684</v>
      </c>
      <c r="D1440" s="141">
        <v>202.32248178136979</v>
      </c>
      <c r="F1440" s="141">
        <v>37.104999999999997</v>
      </c>
      <c r="G1440" s="141">
        <v>34.984999999999999</v>
      </c>
    </row>
    <row r="1441" spans="1:7" x14ac:dyDescent="0.25">
      <c r="A1441" s="156">
        <v>23.983000000000001</v>
      </c>
      <c r="B1441" s="141">
        <v>2.3149999999999999</v>
      </c>
      <c r="C1441" s="141">
        <v>136.99684763000673</v>
      </c>
      <c r="D1441" s="141">
        <v>202.78880995474992</v>
      </c>
      <c r="F1441" s="141">
        <v>36.875</v>
      </c>
      <c r="G1441" s="141">
        <v>35.051111111111098</v>
      </c>
    </row>
    <row r="1442" spans="1:7" x14ac:dyDescent="0.25">
      <c r="A1442" s="156">
        <v>24</v>
      </c>
      <c r="B1442" s="141">
        <v>2.2549999999999999</v>
      </c>
      <c r="C1442" s="141">
        <v>134.85371149350669</v>
      </c>
      <c r="D1442" s="141">
        <v>203.21591452991015</v>
      </c>
      <c r="F1442" s="141">
        <v>36.53</v>
      </c>
      <c r="G1442" s="141">
        <v>35.130000000000003</v>
      </c>
    </row>
    <row r="1443" spans="1:7" x14ac:dyDescent="0.25">
      <c r="A1443" s="156">
        <v>24.016999999999999</v>
      </c>
      <c r="B1443" s="141">
        <v>2.2149999999999999</v>
      </c>
      <c r="C1443" s="141">
        <v>131.72963075463912</v>
      </c>
      <c r="D1443" s="141">
        <v>203.66097802197964</v>
      </c>
      <c r="F1443" s="141">
        <v>36.75</v>
      </c>
      <c r="G1443" s="141">
        <v>35.215000000000003</v>
      </c>
    </row>
    <row r="1444" spans="1:7" x14ac:dyDescent="0.25">
      <c r="A1444" s="156">
        <v>24.033000000000001</v>
      </c>
      <c r="B1444" s="141">
        <v>2.1850000000000001</v>
      </c>
      <c r="C1444" s="141">
        <v>128.73820223742624</v>
      </c>
      <c r="D1444" s="141">
        <v>204.02824230768965</v>
      </c>
      <c r="F1444" s="141">
        <v>37.145000000000003</v>
      </c>
      <c r="G1444" s="141">
        <v>35.299999999999997</v>
      </c>
    </row>
    <row r="1445" spans="1:7" x14ac:dyDescent="0.25">
      <c r="A1445" s="156">
        <v>24.05</v>
      </c>
      <c r="B1445" s="141">
        <v>2.1733333333333298</v>
      </c>
      <c r="C1445" s="141">
        <v>127.97529013877731</v>
      </c>
      <c r="D1445" s="141">
        <v>204.55032388663949</v>
      </c>
      <c r="F1445" s="141">
        <v>37.305</v>
      </c>
      <c r="G1445" s="141">
        <v>35.375</v>
      </c>
    </row>
    <row r="1446" spans="1:7" x14ac:dyDescent="0.25">
      <c r="A1446" s="156">
        <v>24.067</v>
      </c>
      <c r="B1446" s="141">
        <v>2.1800000000000002</v>
      </c>
      <c r="C1446" s="141">
        <v>128.92959789384898</v>
      </c>
      <c r="D1446" s="141">
        <v>205.03451839465015</v>
      </c>
      <c r="F1446" s="141">
        <v>37.164999999999999</v>
      </c>
      <c r="G1446" s="141">
        <v>35.424999999999997</v>
      </c>
    </row>
    <row r="1447" spans="1:7" x14ac:dyDescent="0.25">
      <c r="A1447" s="156">
        <v>24.082999999999998</v>
      </c>
      <c r="B1447" s="141">
        <v>2.1749999999999998</v>
      </c>
      <c r="C1447" s="141">
        <v>128.83995167300478</v>
      </c>
      <c r="D1447" s="141">
        <v>205.38355594404948</v>
      </c>
      <c r="F1447" s="141">
        <v>37.215000000000003</v>
      </c>
      <c r="G1447" s="141">
        <v>35.475000000000001</v>
      </c>
    </row>
    <row r="1448" spans="1:7" x14ac:dyDescent="0.25">
      <c r="A1448" s="156">
        <v>24.1</v>
      </c>
      <c r="B1448" s="141">
        <v>2.1749999999999998</v>
      </c>
      <c r="C1448" s="141">
        <v>127.44966022582727</v>
      </c>
      <c r="D1448" s="141">
        <v>205.70384615383955</v>
      </c>
      <c r="F1448" s="141">
        <v>37.865000000000002</v>
      </c>
      <c r="G1448" s="141">
        <v>35.53</v>
      </c>
    </row>
    <row r="1449" spans="1:7" x14ac:dyDescent="0.25">
      <c r="A1449" s="156">
        <v>24.117000000000001</v>
      </c>
      <c r="B1449" s="141">
        <v>2.1850000000000001</v>
      </c>
      <c r="C1449" s="141">
        <v>128.34267794567955</v>
      </c>
      <c r="D1449" s="141">
        <v>206.12551583709956</v>
      </c>
      <c r="F1449" s="141">
        <v>37.86</v>
      </c>
      <c r="G1449" s="141">
        <v>35.572857142857103</v>
      </c>
    </row>
    <row r="1450" spans="1:7" x14ac:dyDescent="0.25">
      <c r="A1450" s="156">
        <v>24.132999999999999</v>
      </c>
      <c r="B1450" s="141">
        <v>2.1850000000000001</v>
      </c>
      <c r="C1450" s="141">
        <v>129.62291968588244</v>
      </c>
      <c r="D1450" s="141">
        <v>206.55227564102006</v>
      </c>
      <c r="F1450" s="141">
        <v>37.555</v>
      </c>
      <c r="G1450" s="141">
        <v>35.625</v>
      </c>
    </row>
    <row r="1451" spans="1:7" x14ac:dyDescent="0.25">
      <c r="A1451" s="156">
        <v>24.15</v>
      </c>
      <c r="B1451" s="141">
        <v>2.2000000000000002</v>
      </c>
      <c r="C1451" s="141">
        <v>129.45141956700002</v>
      </c>
      <c r="D1451" s="141">
        <v>207.10653846153946</v>
      </c>
      <c r="F1451" s="141">
        <v>38.034999999999997</v>
      </c>
      <c r="G1451" s="141">
        <v>35.654000000000003</v>
      </c>
    </row>
    <row r="1452" spans="1:7" x14ac:dyDescent="0.25">
      <c r="A1452" s="156">
        <v>24.167000000000002</v>
      </c>
      <c r="B1452" s="141">
        <v>2.2066666666666701</v>
      </c>
      <c r="C1452" s="141">
        <v>130.02997626950184</v>
      </c>
      <c r="D1452" s="141">
        <v>207.52327564101961</v>
      </c>
      <c r="F1452" s="141">
        <v>37.880000000000003</v>
      </c>
      <c r="G1452" s="141">
        <v>35.695</v>
      </c>
    </row>
    <row r="1453" spans="1:7" x14ac:dyDescent="0.25">
      <c r="A1453" s="156">
        <v>24.183</v>
      </c>
      <c r="B1453" s="141">
        <v>2.2200000000000002</v>
      </c>
      <c r="C1453" s="141">
        <v>130.71901271502057</v>
      </c>
      <c r="D1453" s="141">
        <v>208.01319230768968</v>
      </c>
      <c r="F1453" s="141">
        <v>38.215000000000003</v>
      </c>
      <c r="G1453" s="141">
        <v>35.734999999999999</v>
      </c>
    </row>
    <row r="1454" spans="1:7" x14ac:dyDescent="0.25">
      <c r="A1454" s="156">
        <v>24.2</v>
      </c>
      <c r="B1454" s="141">
        <v>2.2200000000000002</v>
      </c>
      <c r="C1454" s="141">
        <v>129.59795941552403</v>
      </c>
      <c r="D1454" s="141">
        <v>208.54044230768977</v>
      </c>
      <c r="F1454" s="141">
        <v>38.645000000000003</v>
      </c>
      <c r="G1454" s="141">
        <v>35.765000000000001</v>
      </c>
    </row>
    <row r="1455" spans="1:7" x14ac:dyDescent="0.25">
      <c r="A1455" s="156">
        <v>24.216999999999999</v>
      </c>
      <c r="B1455" s="141">
        <v>2.2349999999999999</v>
      </c>
      <c r="C1455" s="141">
        <v>131.76731221537446</v>
      </c>
      <c r="D1455" s="141">
        <v>209.00838461538024</v>
      </c>
      <c r="F1455" s="141">
        <v>38.365000000000002</v>
      </c>
      <c r="G1455" s="141">
        <v>35.784999999999997</v>
      </c>
    </row>
    <row r="1456" spans="1:7" x14ac:dyDescent="0.25">
      <c r="A1456" s="156">
        <v>24.233000000000001</v>
      </c>
      <c r="B1456" s="141">
        <v>2.2349999999999999</v>
      </c>
      <c r="C1456" s="141">
        <v>131.9731727526337</v>
      </c>
      <c r="D1456" s="141">
        <v>209.42769230768954</v>
      </c>
      <c r="F1456" s="141">
        <v>38.35</v>
      </c>
      <c r="G1456" s="141">
        <v>35.804000000000002</v>
      </c>
    </row>
    <row r="1457" spans="1:7" x14ac:dyDescent="0.25">
      <c r="A1457" s="156">
        <v>24.25</v>
      </c>
      <c r="B1457" s="141">
        <v>2.2549999999999999</v>
      </c>
      <c r="C1457" s="141">
        <v>132.484982786264</v>
      </c>
      <c r="D1457" s="141">
        <v>209.90007692306972</v>
      </c>
      <c r="F1457" s="141">
        <v>38.744999999999997</v>
      </c>
      <c r="G1457" s="141">
        <v>35.831666666666699</v>
      </c>
    </row>
    <row r="1458" spans="1:7" x14ac:dyDescent="0.25">
      <c r="A1458" s="156">
        <v>24.266999999999999</v>
      </c>
      <c r="B1458" s="141">
        <v>2.2549999999999999</v>
      </c>
      <c r="C1458" s="141">
        <v>131.94660334155444</v>
      </c>
      <c r="D1458" s="141">
        <v>210.41735897435956</v>
      </c>
      <c r="F1458" s="141">
        <v>38.965000000000003</v>
      </c>
      <c r="G1458" s="141">
        <v>35.854999999999997</v>
      </c>
    </row>
    <row r="1459" spans="1:7" x14ac:dyDescent="0.25">
      <c r="A1459" s="156">
        <v>24.283000000000001</v>
      </c>
      <c r="B1459" s="141">
        <v>2.27</v>
      </c>
      <c r="C1459" s="141">
        <v>132.65663524509947</v>
      </c>
      <c r="D1459" s="141">
        <v>210.84423776223957</v>
      </c>
      <c r="F1459" s="141">
        <v>39.21</v>
      </c>
      <c r="G1459" s="141">
        <v>35.875</v>
      </c>
    </row>
    <row r="1460" spans="1:7" x14ac:dyDescent="0.25">
      <c r="A1460" s="156">
        <v>24.3</v>
      </c>
      <c r="B1460" s="141">
        <v>2.2799999999999998</v>
      </c>
      <c r="C1460" s="141">
        <v>134.01358030551094</v>
      </c>
      <c r="D1460" s="141">
        <v>211.3362923076902</v>
      </c>
      <c r="F1460" s="141">
        <v>39.045000000000002</v>
      </c>
      <c r="G1460" s="141">
        <v>35.89</v>
      </c>
    </row>
    <row r="1461" spans="1:7" x14ac:dyDescent="0.25">
      <c r="A1461" s="156">
        <v>24.317</v>
      </c>
      <c r="B1461" s="141">
        <v>2.2749999999999999</v>
      </c>
      <c r="C1461" s="141">
        <v>134.31823731827598</v>
      </c>
      <c r="D1461" s="141">
        <v>211.9096089743598</v>
      </c>
      <c r="F1461" s="141">
        <v>38.924999999999997</v>
      </c>
      <c r="G1461" s="141">
        <v>35.9</v>
      </c>
    </row>
    <row r="1462" spans="1:7" x14ac:dyDescent="0.25">
      <c r="A1462" s="156">
        <v>24.332999999999998</v>
      </c>
      <c r="B1462" s="141">
        <v>2.29</v>
      </c>
      <c r="C1462" s="141">
        <v>134.94158145171073</v>
      </c>
      <c r="D1462" s="141">
        <v>212.39342564102026</v>
      </c>
      <c r="F1462" s="141">
        <v>38.975000000000001</v>
      </c>
      <c r="G1462" s="141">
        <v>35.914999999999999</v>
      </c>
    </row>
    <row r="1463" spans="1:7" x14ac:dyDescent="0.25">
      <c r="A1463" s="156">
        <v>24.35</v>
      </c>
      <c r="B1463" s="141">
        <v>2.2850000000000001</v>
      </c>
      <c r="C1463" s="141">
        <v>133.98467153979601</v>
      </c>
      <c r="D1463" s="141">
        <v>212.84485897436025</v>
      </c>
      <c r="F1463" s="141">
        <v>39.195</v>
      </c>
      <c r="G1463" s="141">
        <v>35.924999999999997</v>
      </c>
    </row>
    <row r="1464" spans="1:7" x14ac:dyDescent="0.25">
      <c r="A1464" s="156">
        <v>24.367000000000001</v>
      </c>
      <c r="B1464" s="141">
        <v>2.2949999999999999</v>
      </c>
      <c r="C1464" s="141">
        <v>133.93316181309868</v>
      </c>
      <c r="D1464" s="141">
        <v>213.31426373625982</v>
      </c>
      <c r="F1464" s="141">
        <v>39.475000000000001</v>
      </c>
      <c r="G1464" s="141">
        <v>35.94</v>
      </c>
    </row>
    <row r="1465" spans="1:7" x14ac:dyDescent="0.25">
      <c r="A1465" s="156">
        <v>24.382999999999999</v>
      </c>
      <c r="B1465" s="141">
        <v>2.31</v>
      </c>
      <c r="C1465" s="141">
        <v>134.87088039838582</v>
      </c>
      <c r="D1465" s="141">
        <v>213.85823076922952</v>
      </c>
      <c r="F1465" s="141">
        <v>39.575000000000003</v>
      </c>
      <c r="G1465" s="141">
        <v>35.953333333333298</v>
      </c>
    </row>
    <row r="1466" spans="1:7" x14ac:dyDescent="0.25">
      <c r="A1466" s="156">
        <v>24.4</v>
      </c>
      <c r="B1466" s="141">
        <v>2.3050000000000002</v>
      </c>
      <c r="C1466" s="141">
        <v>135.31796229545645</v>
      </c>
      <c r="D1466" s="141">
        <v>214.35351583709962</v>
      </c>
      <c r="F1466" s="141">
        <v>39.39</v>
      </c>
      <c r="G1466" s="141">
        <v>35.956666666666699</v>
      </c>
    </row>
    <row r="1467" spans="1:7" x14ac:dyDescent="0.25">
      <c r="A1467" s="156">
        <v>24.417000000000002</v>
      </c>
      <c r="B1467" s="141">
        <v>2.2999999999999998</v>
      </c>
      <c r="C1467" s="141">
        <v>135.6703387770155</v>
      </c>
      <c r="D1467" s="141">
        <v>214.92516289592004</v>
      </c>
      <c r="F1467" s="141">
        <v>39.18</v>
      </c>
      <c r="G1467" s="141">
        <v>35.953333333333298</v>
      </c>
    </row>
    <row r="1468" spans="1:7" x14ac:dyDescent="0.25">
      <c r="A1468" s="156">
        <v>24.433</v>
      </c>
      <c r="B1468" s="141">
        <v>2.3066666666666702</v>
      </c>
      <c r="C1468" s="141">
        <v>135.71627344795323</v>
      </c>
      <c r="D1468" s="141">
        <v>215.45899999999983</v>
      </c>
      <c r="F1468" s="141">
        <v>39.28</v>
      </c>
      <c r="G1468" s="141">
        <v>35.954999999999998</v>
      </c>
    </row>
    <row r="1469" spans="1:7" x14ac:dyDescent="0.25">
      <c r="A1469" s="156">
        <v>24.45</v>
      </c>
      <c r="B1469" s="141">
        <v>2.31666666666667</v>
      </c>
      <c r="C1469" s="141">
        <v>135.48110166386635</v>
      </c>
      <c r="D1469" s="141">
        <v>215.94987980769019</v>
      </c>
      <c r="F1469" s="141">
        <v>39.465000000000003</v>
      </c>
      <c r="G1469" s="141">
        <v>35.97</v>
      </c>
    </row>
    <row r="1470" spans="1:7" x14ac:dyDescent="0.25">
      <c r="A1470" s="156">
        <v>24.466999999999999</v>
      </c>
      <c r="B1470" s="141">
        <v>2.31</v>
      </c>
      <c r="C1470" s="141">
        <v>134.1078118345645</v>
      </c>
      <c r="D1470" s="141">
        <v>216.45938461538026</v>
      </c>
      <c r="F1470" s="141">
        <v>39.840000000000003</v>
      </c>
      <c r="G1470" s="141">
        <v>35.975000000000001</v>
      </c>
    </row>
    <row r="1471" spans="1:7" x14ac:dyDescent="0.25">
      <c r="A1471" s="156">
        <v>24.483000000000001</v>
      </c>
      <c r="B1471" s="141">
        <v>2.2999999999999998</v>
      </c>
      <c r="C1471" s="141">
        <v>134.08271875564373</v>
      </c>
      <c r="D1471" s="141">
        <v>216.99462564101941</v>
      </c>
      <c r="F1471" s="141">
        <v>39.71</v>
      </c>
      <c r="G1471" s="141">
        <v>35.97</v>
      </c>
    </row>
    <row r="1472" spans="1:7" x14ac:dyDescent="0.25">
      <c r="A1472" s="156">
        <v>24.5</v>
      </c>
      <c r="B1472" s="141">
        <v>2.3149999999999999</v>
      </c>
      <c r="C1472" s="141">
        <v>135.28839589992219</v>
      </c>
      <c r="D1472" s="141">
        <v>217.49860897435974</v>
      </c>
      <c r="F1472" s="141">
        <v>39.704999999999998</v>
      </c>
      <c r="G1472" s="141">
        <v>35.984999999999999</v>
      </c>
    </row>
    <row r="1473" spans="1:7" x14ac:dyDescent="0.25">
      <c r="A1473" s="156">
        <v>24.516999999999999</v>
      </c>
      <c r="B1473" s="141">
        <v>2.3149999999999999</v>
      </c>
      <c r="C1473" s="141">
        <v>134.66540308891044</v>
      </c>
      <c r="D1473" s="141">
        <v>217.99681730768953</v>
      </c>
      <c r="F1473" s="141">
        <v>39.975000000000001</v>
      </c>
      <c r="G1473" s="141">
        <v>35.984999999999999</v>
      </c>
    </row>
    <row r="1474" spans="1:7" x14ac:dyDescent="0.25">
      <c r="A1474" s="156">
        <v>24.533000000000001</v>
      </c>
      <c r="B1474" s="141">
        <v>2.31</v>
      </c>
      <c r="C1474" s="141">
        <v>135.273515923963</v>
      </c>
      <c r="D1474" s="141">
        <v>218.51560897435957</v>
      </c>
      <c r="F1474" s="141">
        <v>39.645000000000003</v>
      </c>
      <c r="G1474" s="141">
        <v>35.984999999999999</v>
      </c>
    </row>
    <row r="1475" spans="1:7" x14ac:dyDescent="0.25">
      <c r="A1475" s="156">
        <v>24.55</v>
      </c>
      <c r="B1475" s="141">
        <v>2.31</v>
      </c>
      <c r="C1475" s="141">
        <v>135.74748193400308</v>
      </c>
      <c r="D1475" s="141">
        <v>219.02610897435989</v>
      </c>
      <c r="F1475" s="141">
        <v>39.57</v>
      </c>
      <c r="G1475" s="141">
        <v>35.996666666666698</v>
      </c>
    </row>
    <row r="1476" spans="1:7" x14ac:dyDescent="0.25">
      <c r="A1476" s="156">
        <v>24.567</v>
      </c>
      <c r="B1476" s="141">
        <v>2.3250000000000002</v>
      </c>
      <c r="C1476" s="141">
        <v>135.34941086851194</v>
      </c>
      <c r="D1476" s="141">
        <v>219.57946153846024</v>
      </c>
      <c r="F1476" s="141">
        <v>39.875</v>
      </c>
      <c r="G1476" s="141">
        <v>35.994</v>
      </c>
    </row>
    <row r="1477" spans="1:7" x14ac:dyDescent="0.25">
      <c r="A1477" s="156">
        <v>24.582999999999998</v>
      </c>
      <c r="B1477" s="141">
        <v>2.33</v>
      </c>
      <c r="C1477" s="141">
        <v>135.40534888352684</v>
      </c>
      <c r="D1477" s="141">
        <v>220.03169230768981</v>
      </c>
      <c r="F1477" s="141">
        <v>39.880000000000003</v>
      </c>
      <c r="G1477" s="141">
        <v>36.005000000000003</v>
      </c>
    </row>
    <row r="1478" spans="1:7" x14ac:dyDescent="0.25">
      <c r="A1478" s="156">
        <v>24.6</v>
      </c>
      <c r="B1478" s="141">
        <v>2.34</v>
      </c>
      <c r="C1478" s="141">
        <v>135.91210916789345</v>
      </c>
      <c r="D1478" s="141">
        <v>220.55522564102012</v>
      </c>
      <c r="F1478" s="141">
        <v>40.024999999999999</v>
      </c>
      <c r="G1478" s="141">
        <v>36.005000000000003</v>
      </c>
    </row>
    <row r="1479" spans="1:7" x14ac:dyDescent="0.25">
      <c r="A1479" s="156">
        <v>24.617000000000001</v>
      </c>
      <c r="B1479" s="141">
        <v>2.335</v>
      </c>
      <c r="C1479" s="141">
        <v>136.31017105337875</v>
      </c>
      <c r="D1479" s="141">
        <v>221.17504945054952</v>
      </c>
      <c r="F1479" s="141">
        <v>39.83</v>
      </c>
      <c r="G1479" s="141">
        <v>36</v>
      </c>
    </row>
    <row r="1480" spans="1:7" x14ac:dyDescent="0.25">
      <c r="A1480" s="156">
        <v>24.632999999999999</v>
      </c>
      <c r="B1480" s="141">
        <v>2.335</v>
      </c>
      <c r="C1480" s="141">
        <v>135.81330306972254</v>
      </c>
      <c r="D1480" s="141">
        <v>221.77375480769024</v>
      </c>
      <c r="F1480" s="141">
        <v>40.1</v>
      </c>
      <c r="G1480" s="141">
        <v>36.005000000000003</v>
      </c>
    </row>
    <row r="1481" spans="1:7" x14ac:dyDescent="0.25">
      <c r="A1481" s="156">
        <v>24.65</v>
      </c>
      <c r="B1481" s="141">
        <v>2.3450000000000002</v>
      </c>
      <c r="C1481" s="141">
        <v>135.87601192987717</v>
      </c>
      <c r="D1481" s="141">
        <v>222.23935897435967</v>
      </c>
      <c r="F1481" s="141">
        <v>40.32</v>
      </c>
      <c r="G1481" s="141">
        <v>36.011428571428603</v>
      </c>
    </row>
    <row r="1482" spans="1:7" x14ac:dyDescent="0.25">
      <c r="A1482" s="156">
        <v>24.667000000000002</v>
      </c>
      <c r="B1482" s="141">
        <v>2.3540000000000001</v>
      </c>
      <c r="C1482" s="141">
        <v>136.69192229956641</v>
      </c>
      <c r="D1482" s="141">
        <v>222.79633516482954</v>
      </c>
      <c r="F1482" s="141">
        <v>40.15</v>
      </c>
      <c r="G1482" s="141">
        <v>36.008000000000003</v>
      </c>
    </row>
    <row r="1483" spans="1:7" x14ac:dyDescent="0.25">
      <c r="A1483" s="156">
        <v>24.683</v>
      </c>
      <c r="B1483" s="141">
        <v>2.36</v>
      </c>
      <c r="C1483" s="141">
        <v>137.09252653484765</v>
      </c>
      <c r="D1483" s="141">
        <v>223.32054945055006</v>
      </c>
      <c r="F1483" s="141">
        <v>40.295000000000002</v>
      </c>
      <c r="G1483" s="141">
        <v>36.015000000000001</v>
      </c>
    </row>
    <row r="1484" spans="1:7" x14ac:dyDescent="0.25">
      <c r="A1484" s="156">
        <v>24.7</v>
      </c>
      <c r="B1484" s="141">
        <v>2.3540000000000001</v>
      </c>
      <c r="C1484" s="141">
        <v>135.89497650081697</v>
      </c>
      <c r="D1484" s="141">
        <v>223.83269230769019</v>
      </c>
      <c r="F1484" s="141">
        <v>40.575000000000003</v>
      </c>
      <c r="G1484" s="141">
        <v>36.015000000000001</v>
      </c>
    </row>
    <row r="1485" spans="1:7" x14ac:dyDescent="0.25">
      <c r="A1485" s="156">
        <v>24.716999999999999</v>
      </c>
      <c r="B1485" s="141">
        <v>2.3650000000000002</v>
      </c>
      <c r="C1485" s="141">
        <v>137.66070431305047</v>
      </c>
      <c r="D1485" s="141">
        <v>224.33912980768946</v>
      </c>
      <c r="F1485" s="141">
        <v>40.195</v>
      </c>
      <c r="G1485" s="141">
        <v>36.015000000000001</v>
      </c>
    </row>
    <row r="1486" spans="1:7" x14ac:dyDescent="0.25">
      <c r="A1486" s="156">
        <v>24.733000000000001</v>
      </c>
      <c r="B1486" s="141">
        <v>2.375</v>
      </c>
      <c r="C1486" s="141">
        <v>138.19391545340082</v>
      </c>
      <c r="D1486" s="141">
        <v>224.95116289592988</v>
      </c>
      <c r="F1486" s="141">
        <v>40.17</v>
      </c>
      <c r="G1486" s="141">
        <v>36.01</v>
      </c>
    </row>
    <row r="1487" spans="1:7" x14ac:dyDescent="0.25">
      <c r="A1487" s="156">
        <v>24.75</v>
      </c>
      <c r="B1487" s="141">
        <v>2.375</v>
      </c>
      <c r="C1487" s="141">
        <v>138.83996226775645</v>
      </c>
      <c r="D1487" s="141">
        <v>225.4866298076895</v>
      </c>
      <c r="F1487" s="141">
        <v>39.78</v>
      </c>
      <c r="G1487" s="141">
        <v>36.015000000000001</v>
      </c>
    </row>
    <row r="1488" spans="1:7" x14ac:dyDescent="0.25">
      <c r="A1488" s="156">
        <v>24.766999999999999</v>
      </c>
      <c r="B1488" s="141">
        <v>2.375</v>
      </c>
      <c r="C1488" s="141">
        <v>137.3380340580066</v>
      </c>
      <c r="D1488" s="141">
        <v>226.00381730769004</v>
      </c>
      <c r="F1488" s="141">
        <v>40.195</v>
      </c>
      <c r="G1488" s="141">
        <v>36.015000000000001</v>
      </c>
    </row>
    <row r="1489" spans="1:7" x14ac:dyDescent="0.25">
      <c r="A1489" s="156">
        <v>24.783000000000001</v>
      </c>
      <c r="B1489" s="141">
        <v>2.3849999999999998</v>
      </c>
      <c r="C1489" s="141">
        <v>136.7522003159863</v>
      </c>
      <c r="D1489" s="141">
        <v>226.61369230769014</v>
      </c>
      <c r="F1489" s="141">
        <v>40.65</v>
      </c>
      <c r="G1489" s="141">
        <v>36.017499999999998</v>
      </c>
    </row>
    <row r="1490" spans="1:7" x14ac:dyDescent="0.25">
      <c r="A1490" s="156">
        <v>24.8</v>
      </c>
      <c r="B1490" s="141">
        <v>2.4</v>
      </c>
      <c r="C1490" s="141">
        <v>137.99515331229037</v>
      </c>
      <c r="D1490" s="141">
        <v>227.20941452990974</v>
      </c>
      <c r="F1490" s="141">
        <v>40.51</v>
      </c>
      <c r="G1490" s="141">
        <v>36.014000000000003</v>
      </c>
    </row>
    <row r="1491" spans="1:7" x14ac:dyDescent="0.25">
      <c r="A1491" s="156">
        <v>24.817</v>
      </c>
      <c r="B1491" s="141">
        <v>2.39</v>
      </c>
      <c r="C1491" s="141">
        <v>139.85887501517911</v>
      </c>
      <c r="D1491" s="141">
        <v>227.87262087911949</v>
      </c>
      <c r="F1491" s="141">
        <v>39.950000000000003</v>
      </c>
      <c r="G1491" s="141">
        <v>36</v>
      </c>
    </row>
    <row r="1492" spans="1:7" x14ac:dyDescent="0.25">
      <c r="A1492" s="156">
        <v>24.832999999999998</v>
      </c>
      <c r="B1492" s="141">
        <v>2.4</v>
      </c>
      <c r="C1492" s="141">
        <v>138.01992957916266</v>
      </c>
      <c r="D1492" s="141">
        <v>228.36806730768967</v>
      </c>
      <c r="F1492" s="141">
        <v>40.61</v>
      </c>
      <c r="G1492" s="141">
        <v>36.005000000000003</v>
      </c>
    </row>
    <row r="1493" spans="1:7" x14ac:dyDescent="0.25">
      <c r="A1493" s="156">
        <v>24.85</v>
      </c>
      <c r="B1493" s="141">
        <v>2.39</v>
      </c>
      <c r="C1493" s="141">
        <v>138.73655449664139</v>
      </c>
      <c r="D1493" s="141">
        <v>228.93702564102023</v>
      </c>
      <c r="F1493" s="141">
        <v>39.975000000000001</v>
      </c>
      <c r="G1493" s="141">
        <v>35.993333333333297</v>
      </c>
    </row>
    <row r="1494" spans="1:7" x14ac:dyDescent="0.25">
      <c r="A1494" s="156">
        <v>24.867000000000001</v>
      </c>
      <c r="B1494" s="141">
        <v>2.4049999999999998</v>
      </c>
      <c r="C1494" s="141">
        <v>139.36881703617934</v>
      </c>
      <c r="D1494" s="141">
        <v>229.54085897436016</v>
      </c>
      <c r="F1494" s="141">
        <v>40.185000000000002</v>
      </c>
      <c r="G1494" s="141">
        <v>35.996000000000002</v>
      </c>
    </row>
    <row r="1495" spans="1:7" x14ac:dyDescent="0.25">
      <c r="A1495" s="156">
        <v>24.882999999999999</v>
      </c>
      <c r="B1495" s="141">
        <v>2.4049999999999998</v>
      </c>
      <c r="C1495" s="141">
        <v>137.4687721260087</v>
      </c>
      <c r="D1495" s="141">
        <v>230.01838461537955</v>
      </c>
      <c r="F1495" s="141">
        <v>40.700000000000003</v>
      </c>
      <c r="G1495" s="141">
        <v>36.006666666666703</v>
      </c>
    </row>
    <row r="1496" spans="1:7" x14ac:dyDescent="0.25">
      <c r="A1496" s="156">
        <v>24.9</v>
      </c>
      <c r="B1496" s="141">
        <v>2.415</v>
      </c>
      <c r="C1496" s="141">
        <v>139.12329864123478</v>
      </c>
      <c r="D1496" s="141">
        <v>230.60151583710012</v>
      </c>
      <c r="F1496" s="141">
        <v>40.295000000000002</v>
      </c>
      <c r="G1496" s="141">
        <v>36.0042857142857</v>
      </c>
    </row>
    <row r="1497" spans="1:7" x14ac:dyDescent="0.25">
      <c r="A1497" s="156">
        <v>24.917000000000002</v>
      </c>
      <c r="B1497" s="141">
        <v>2.42</v>
      </c>
      <c r="C1497" s="141">
        <v>140.11097379311988</v>
      </c>
      <c r="D1497" s="141">
        <v>231.20195897435951</v>
      </c>
      <c r="F1497" s="141">
        <v>40.270000000000003</v>
      </c>
      <c r="G1497" s="141">
        <v>36.005000000000003</v>
      </c>
    </row>
    <row r="1498" spans="1:7" x14ac:dyDescent="0.25">
      <c r="A1498" s="156">
        <v>24.933</v>
      </c>
      <c r="B1498" s="141">
        <v>2.4300000000000002</v>
      </c>
      <c r="C1498" s="141">
        <v>139.71132996806224</v>
      </c>
      <c r="D1498" s="141">
        <v>231.76419230768988</v>
      </c>
      <c r="F1498" s="141">
        <v>40.414999999999999</v>
      </c>
      <c r="G1498" s="141">
        <v>36</v>
      </c>
    </row>
    <row r="1499" spans="1:7" x14ac:dyDescent="0.25">
      <c r="A1499" s="156">
        <v>24.95</v>
      </c>
      <c r="B1499" s="141">
        <v>2.4249999999999998</v>
      </c>
      <c r="C1499" s="141">
        <v>140.19511980406784</v>
      </c>
      <c r="D1499" s="141">
        <v>232.2851089743599</v>
      </c>
      <c r="F1499" s="141">
        <v>40.034999999999997</v>
      </c>
      <c r="G1499" s="141">
        <v>36.003333333333302</v>
      </c>
    </row>
    <row r="1500" spans="1:7" x14ac:dyDescent="0.25">
      <c r="A1500" s="156">
        <v>24.966999999999999</v>
      </c>
      <c r="B1500" s="141">
        <v>2.4249999999999998</v>
      </c>
      <c r="C1500" s="141">
        <v>139.09781139306853</v>
      </c>
      <c r="D1500" s="141">
        <v>232.90124786324941</v>
      </c>
      <c r="F1500" s="141">
        <v>40.405000000000001</v>
      </c>
      <c r="G1500" s="141">
        <v>36.005000000000003</v>
      </c>
    </row>
    <row r="1501" spans="1:7" x14ac:dyDescent="0.25">
      <c r="A1501" s="156">
        <v>24.983000000000001</v>
      </c>
      <c r="B1501" s="141">
        <v>2.4266666666666699</v>
      </c>
      <c r="C1501" s="141">
        <v>139.11733109411489</v>
      </c>
      <c r="D1501" s="141">
        <v>233.50689230768967</v>
      </c>
      <c r="F1501" s="141">
        <v>40.4</v>
      </c>
      <c r="G1501" s="141">
        <v>36.005000000000003</v>
      </c>
    </row>
    <row r="1502" spans="1:7" x14ac:dyDescent="0.25">
      <c r="A1502" s="156">
        <v>25</v>
      </c>
      <c r="B1502" s="141">
        <v>2.4449999999999998</v>
      </c>
      <c r="C1502" s="141">
        <v>140.38571777746958</v>
      </c>
      <c r="D1502" s="141">
        <v>234.01669230768948</v>
      </c>
      <c r="F1502" s="141">
        <v>40.414999999999999</v>
      </c>
      <c r="G1502" s="141">
        <v>36.006</v>
      </c>
    </row>
    <row r="1503" spans="1:7" x14ac:dyDescent="0.25">
      <c r="A1503" s="156">
        <v>25.016999999999999</v>
      </c>
      <c r="B1503" s="141">
        <v>2.4500000000000002</v>
      </c>
      <c r="C1503" s="141">
        <v>140.43966177496415</v>
      </c>
      <c r="D1503" s="141">
        <v>234.62280995474975</v>
      </c>
      <c r="F1503" s="141">
        <v>40.51</v>
      </c>
      <c r="G1503" s="141">
        <v>35.994999999999997</v>
      </c>
    </row>
    <row r="1504" spans="1:7" x14ac:dyDescent="0.25">
      <c r="A1504" s="156">
        <v>25.033000000000001</v>
      </c>
      <c r="B1504" s="141">
        <v>2.4500000000000002</v>
      </c>
      <c r="C1504" s="141">
        <v>141.06392127720736</v>
      </c>
      <c r="D1504" s="141">
        <v>235.20697802197992</v>
      </c>
      <c r="F1504" s="141">
        <v>40.204999999999998</v>
      </c>
      <c r="G1504" s="141">
        <v>36</v>
      </c>
    </row>
    <row r="1505" spans="1:7" x14ac:dyDescent="0.25">
      <c r="A1505" s="156">
        <v>25.05</v>
      </c>
      <c r="B1505" s="141">
        <v>2.4566666666666701</v>
      </c>
      <c r="C1505" s="141">
        <v>141.04883240048616</v>
      </c>
      <c r="D1505" s="141">
        <v>235.76204230768963</v>
      </c>
      <c r="F1505" s="141">
        <v>40.450000000000003</v>
      </c>
      <c r="G1505" s="141">
        <v>36.005000000000003</v>
      </c>
    </row>
    <row r="1506" spans="1:7" x14ac:dyDescent="0.25">
      <c r="A1506" s="156">
        <v>25.067</v>
      </c>
      <c r="B1506" s="141">
        <v>2.4683333333333302</v>
      </c>
      <c r="C1506" s="141">
        <v>140.49867278638493</v>
      </c>
      <c r="D1506" s="141">
        <v>236.3813589743595</v>
      </c>
      <c r="F1506" s="141">
        <v>40.82</v>
      </c>
      <c r="G1506" s="141">
        <v>36.01</v>
      </c>
    </row>
    <row r="1507" spans="1:7" x14ac:dyDescent="0.25">
      <c r="A1507" s="156">
        <v>25.082999999999998</v>
      </c>
      <c r="B1507" s="141">
        <v>2.4933333333333301</v>
      </c>
      <c r="C1507" s="141">
        <v>143.16686292917606</v>
      </c>
      <c r="D1507" s="141">
        <v>236.97340659339989</v>
      </c>
      <c r="F1507" s="141">
        <v>40.424999999999997</v>
      </c>
      <c r="G1507" s="141">
        <v>36.005000000000003</v>
      </c>
    </row>
    <row r="1508" spans="1:7" x14ac:dyDescent="0.25">
      <c r="A1508" s="156">
        <v>25.1</v>
      </c>
      <c r="B1508" s="141">
        <v>2.4933333333333301</v>
      </c>
      <c r="C1508" s="141">
        <v>143.31587594123613</v>
      </c>
      <c r="D1508" s="141">
        <v>237.58192760181009</v>
      </c>
      <c r="F1508" s="141">
        <v>40.515000000000001</v>
      </c>
      <c r="G1508" s="141">
        <v>36.011666666666699</v>
      </c>
    </row>
    <row r="1509" spans="1:7" x14ac:dyDescent="0.25">
      <c r="A1509" s="156">
        <v>25.117000000000001</v>
      </c>
      <c r="B1509" s="141">
        <v>2.4950000000000001</v>
      </c>
      <c r="C1509" s="141">
        <v>142.34152187646836</v>
      </c>
      <c r="D1509" s="141">
        <v>238.20048178136949</v>
      </c>
      <c r="F1509" s="141">
        <v>40.67</v>
      </c>
      <c r="G1509" s="141">
        <v>36.005000000000003</v>
      </c>
    </row>
    <row r="1510" spans="1:7" x14ac:dyDescent="0.25">
      <c r="A1510" s="156">
        <v>25.132999999999999</v>
      </c>
      <c r="B1510" s="141">
        <v>2.4950000000000001</v>
      </c>
      <c r="C1510" s="141">
        <v>143.21698769547947</v>
      </c>
      <c r="D1510" s="141">
        <v>238.73302564101959</v>
      </c>
      <c r="F1510" s="141">
        <v>40.405000000000001</v>
      </c>
      <c r="G1510" s="141">
        <v>36.01</v>
      </c>
    </row>
    <row r="1511" spans="1:7" x14ac:dyDescent="0.25">
      <c r="A1511" s="156">
        <v>25.15</v>
      </c>
      <c r="B1511" s="141">
        <v>2.5049999999999999</v>
      </c>
      <c r="C1511" s="141">
        <v>143.58822177267919</v>
      </c>
      <c r="D1511" s="141">
        <v>239.33550480769009</v>
      </c>
      <c r="F1511" s="141">
        <v>40.524999999999999</v>
      </c>
      <c r="G1511" s="141">
        <v>36.01</v>
      </c>
    </row>
    <row r="1512" spans="1:7" x14ac:dyDescent="0.25">
      <c r="A1512" s="156">
        <v>25.167000000000002</v>
      </c>
      <c r="B1512" s="141">
        <v>2.5150000000000001</v>
      </c>
      <c r="C1512" s="141">
        <v>143.6885409382873</v>
      </c>
      <c r="D1512" s="141">
        <v>239.94328054297966</v>
      </c>
      <c r="F1512" s="141">
        <v>40.549999999999997</v>
      </c>
      <c r="G1512" s="141">
        <v>36.005000000000003</v>
      </c>
    </row>
    <row r="1513" spans="1:7" x14ac:dyDescent="0.25">
      <c r="A1513" s="156">
        <v>25.183</v>
      </c>
      <c r="B1513" s="141">
        <v>2.5299999999999998</v>
      </c>
      <c r="C1513" s="141">
        <v>144.66273150967803</v>
      </c>
      <c r="D1513" s="141">
        <v>240.56000480768944</v>
      </c>
      <c r="F1513" s="141">
        <v>40.54</v>
      </c>
      <c r="G1513" s="141">
        <v>36.005000000000003</v>
      </c>
    </row>
    <row r="1514" spans="1:7" x14ac:dyDescent="0.25">
      <c r="A1514" s="156">
        <v>25.2</v>
      </c>
      <c r="B1514" s="141">
        <v>2.5299999999999998</v>
      </c>
      <c r="C1514" s="141">
        <v>144.524902003177</v>
      </c>
      <c r="D1514" s="141">
        <v>241.13687980769009</v>
      </c>
      <c r="F1514" s="141">
        <v>40.5</v>
      </c>
      <c r="G1514" s="141">
        <v>36.008333333333297</v>
      </c>
    </row>
    <row r="1515" spans="1:7" x14ac:dyDescent="0.25">
      <c r="A1515" s="156">
        <v>25.216999999999999</v>
      </c>
      <c r="B1515" s="141">
        <v>2.5350000000000001</v>
      </c>
      <c r="C1515" s="141">
        <v>143.98116484307332</v>
      </c>
      <c r="D1515" s="141">
        <v>241.68744230768971</v>
      </c>
      <c r="F1515" s="141">
        <v>40.94</v>
      </c>
      <c r="G1515" s="141">
        <v>36.01</v>
      </c>
    </row>
    <row r="1516" spans="1:7" x14ac:dyDescent="0.25">
      <c r="A1516" s="156">
        <v>25.233000000000001</v>
      </c>
      <c r="B1516" s="141">
        <v>2.5350000000000001</v>
      </c>
      <c r="C1516" s="141">
        <v>144.60580095544495</v>
      </c>
      <c r="D1516" s="141">
        <v>242.3805589743597</v>
      </c>
      <c r="F1516" s="141">
        <v>40.674999999999997</v>
      </c>
      <c r="G1516" s="141">
        <v>36.005000000000003</v>
      </c>
    </row>
    <row r="1517" spans="1:7" x14ac:dyDescent="0.25">
      <c r="A1517" s="156">
        <v>25.25</v>
      </c>
      <c r="B1517" s="141">
        <v>2.5499999999999998</v>
      </c>
      <c r="C1517" s="141">
        <v>145.98925877127269</v>
      </c>
      <c r="D1517" s="141">
        <v>242.94819230769008</v>
      </c>
      <c r="F1517" s="141">
        <v>40.56</v>
      </c>
      <c r="G1517" s="141">
        <v>36.005000000000003</v>
      </c>
    </row>
    <row r="1518" spans="1:7" x14ac:dyDescent="0.25">
      <c r="A1518" s="156">
        <v>25.266999999999999</v>
      </c>
      <c r="B1518" s="141">
        <v>2.5649999999999999</v>
      </c>
      <c r="C1518" s="141">
        <v>145.81500143551673</v>
      </c>
      <c r="D1518" s="141">
        <v>243.51995897435972</v>
      </c>
      <c r="F1518" s="141">
        <v>40.905000000000001</v>
      </c>
      <c r="G1518" s="141">
        <v>36.005000000000003</v>
      </c>
    </row>
    <row r="1519" spans="1:7" x14ac:dyDescent="0.25">
      <c r="A1519" s="156">
        <v>25.283000000000001</v>
      </c>
      <c r="B1519" s="141">
        <v>2.5733333333333301</v>
      </c>
      <c r="C1519" s="141">
        <v>145.77530829802694</v>
      </c>
      <c r="D1519" s="141">
        <v>244.16429230768972</v>
      </c>
      <c r="F1519" s="141">
        <v>41.15</v>
      </c>
      <c r="G1519" s="141">
        <v>36.0133333333333</v>
      </c>
    </row>
    <row r="1520" spans="1:7" x14ac:dyDescent="0.25">
      <c r="A1520" s="156">
        <v>25.3</v>
      </c>
      <c r="B1520" s="141">
        <v>2.58</v>
      </c>
      <c r="C1520" s="141">
        <v>146.44913583237556</v>
      </c>
      <c r="D1520" s="141">
        <v>244.83204524886969</v>
      </c>
      <c r="F1520" s="141">
        <v>41.16</v>
      </c>
      <c r="G1520" s="141">
        <v>36.015000000000001</v>
      </c>
    </row>
    <row r="1521" spans="1:7" x14ac:dyDescent="0.25">
      <c r="A1521" s="156">
        <v>25.317</v>
      </c>
      <c r="B1521" s="141">
        <v>2.59</v>
      </c>
      <c r="C1521" s="141">
        <v>148.21243862695232</v>
      </c>
      <c r="D1521" s="141">
        <v>245.43440659340013</v>
      </c>
      <c r="F1521" s="141">
        <v>40.805</v>
      </c>
      <c r="G1521" s="141">
        <v>36.005000000000003</v>
      </c>
    </row>
    <row r="1522" spans="1:7" x14ac:dyDescent="0.25">
      <c r="A1522" s="156">
        <v>25.332999999999998</v>
      </c>
      <c r="B1522" s="141">
        <v>2.585</v>
      </c>
      <c r="C1522" s="141">
        <v>146.6134867579546</v>
      </c>
      <c r="D1522" s="141">
        <v>245.9966208791202</v>
      </c>
      <c r="F1522" s="141">
        <v>41.27</v>
      </c>
      <c r="G1522" s="141">
        <v>36.006999999999998</v>
      </c>
    </row>
    <row r="1523" spans="1:7" x14ac:dyDescent="0.25">
      <c r="A1523" s="156">
        <v>25.35</v>
      </c>
      <c r="B1523" s="141">
        <v>2.59</v>
      </c>
      <c r="C1523" s="141">
        <v>146.292428637754</v>
      </c>
      <c r="D1523" s="141">
        <v>246.61953846153938</v>
      </c>
      <c r="F1523" s="141">
        <v>41.27</v>
      </c>
      <c r="G1523" s="141">
        <v>36.016666666666701</v>
      </c>
    </row>
    <row r="1524" spans="1:7" x14ac:dyDescent="0.25">
      <c r="A1524" s="156">
        <v>25.367000000000001</v>
      </c>
      <c r="B1524" s="141">
        <v>2.61</v>
      </c>
      <c r="C1524" s="141">
        <v>148.19528545191199</v>
      </c>
      <c r="D1524" s="141">
        <v>247.24322564102022</v>
      </c>
      <c r="F1524" s="141">
        <v>41.18</v>
      </c>
      <c r="G1524" s="141">
        <v>36.015000000000001</v>
      </c>
    </row>
    <row r="1525" spans="1:7" x14ac:dyDescent="0.25">
      <c r="A1525" s="156">
        <v>25.382999999999999</v>
      </c>
      <c r="B1525" s="141">
        <v>2.6150000000000002</v>
      </c>
      <c r="C1525" s="141">
        <v>148.19907345150901</v>
      </c>
      <c r="D1525" s="141">
        <v>247.90597802197954</v>
      </c>
      <c r="F1525" s="141">
        <v>41.414999999999999</v>
      </c>
      <c r="G1525" s="141">
        <v>36.015000000000001</v>
      </c>
    </row>
    <row r="1526" spans="1:7" x14ac:dyDescent="0.25">
      <c r="A1526" s="156">
        <v>25.4</v>
      </c>
      <c r="B1526" s="141">
        <v>2.63</v>
      </c>
      <c r="C1526" s="141">
        <v>148.90524607351108</v>
      </c>
      <c r="D1526" s="141">
        <v>248.54510407240014</v>
      </c>
      <c r="F1526" s="141">
        <v>41.43</v>
      </c>
      <c r="G1526" s="141">
        <v>36.014000000000003</v>
      </c>
    </row>
    <row r="1527" spans="1:7" x14ac:dyDescent="0.25">
      <c r="A1527" s="156">
        <v>25.417000000000002</v>
      </c>
      <c r="B1527" s="141">
        <v>2.6349999999999998</v>
      </c>
      <c r="C1527" s="141">
        <v>149.54738138603173</v>
      </c>
      <c r="D1527" s="141">
        <v>249.14902564101976</v>
      </c>
      <c r="F1527" s="141">
        <v>41.454999999999998</v>
      </c>
      <c r="G1527" s="141">
        <v>36.020000000000003</v>
      </c>
    </row>
    <row r="1528" spans="1:7" x14ac:dyDescent="0.25">
      <c r="A1528" s="156">
        <v>25.433</v>
      </c>
      <c r="B1528" s="141">
        <v>2.6533333333333302</v>
      </c>
      <c r="C1528" s="141">
        <v>150.50795378980334</v>
      </c>
      <c r="D1528" s="141">
        <v>249.81224786324947</v>
      </c>
      <c r="F1528" s="141">
        <v>41.51</v>
      </c>
      <c r="G1528" s="141">
        <v>36.015000000000001</v>
      </c>
    </row>
    <row r="1529" spans="1:7" x14ac:dyDescent="0.25">
      <c r="A1529" s="156">
        <v>25.45</v>
      </c>
      <c r="B1529" s="141">
        <v>2.6549999999999998</v>
      </c>
      <c r="C1529" s="141">
        <v>149.76733146466745</v>
      </c>
      <c r="D1529" s="141">
        <v>250.41507326007013</v>
      </c>
      <c r="F1529" s="141">
        <v>41.78</v>
      </c>
      <c r="G1529" s="141">
        <v>36.015000000000001</v>
      </c>
    </row>
    <row r="1530" spans="1:7" x14ac:dyDescent="0.25">
      <c r="A1530" s="156">
        <v>25.466999999999999</v>
      </c>
      <c r="B1530" s="141">
        <v>2.6566666666666698</v>
      </c>
      <c r="C1530" s="141">
        <v>150.08778292447136</v>
      </c>
      <c r="D1530" s="141">
        <v>251.08940659339987</v>
      </c>
      <c r="F1530" s="141">
        <v>41.695</v>
      </c>
      <c r="G1530" s="141">
        <v>36.01</v>
      </c>
    </row>
    <row r="1531" spans="1:7" x14ac:dyDescent="0.25">
      <c r="A1531" s="156">
        <v>25.483000000000001</v>
      </c>
      <c r="B1531" s="141">
        <v>2.665</v>
      </c>
      <c r="C1531" s="141">
        <v>151.06058411729566</v>
      </c>
      <c r="D1531" s="141">
        <v>251.71691958041993</v>
      </c>
      <c r="F1531" s="141">
        <v>41.625</v>
      </c>
      <c r="G1531" s="141">
        <v>36.01</v>
      </c>
    </row>
    <row r="1532" spans="1:7" x14ac:dyDescent="0.25">
      <c r="A1532" s="156">
        <v>25.5</v>
      </c>
      <c r="B1532" s="141">
        <v>2.6866666666666701</v>
      </c>
      <c r="C1532" s="141">
        <v>151.86273266034681</v>
      </c>
      <c r="D1532" s="141">
        <v>252.36247008546979</v>
      </c>
      <c r="F1532" s="141">
        <v>41.835000000000001</v>
      </c>
      <c r="G1532" s="141">
        <v>36.01</v>
      </c>
    </row>
    <row r="1533" spans="1:7" x14ac:dyDescent="0.25">
      <c r="A1533" s="156">
        <v>25.516999999999999</v>
      </c>
      <c r="B1533" s="141">
        <v>2.6850000000000001</v>
      </c>
      <c r="C1533" s="141">
        <v>150.92843294304745</v>
      </c>
      <c r="D1533" s="141">
        <v>253.06974230768992</v>
      </c>
      <c r="F1533" s="141">
        <v>42.04</v>
      </c>
      <c r="G1533" s="141">
        <v>36.015000000000001</v>
      </c>
    </row>
    <row r="1534" spans="1:7" x14ac:dyDescent="0.25">
      <c r="A1534" s="156">
        <v>25.533000000000001</v>
      </c>
      <c r="B1534" s="141">
        <v>2.6949999999999998</v>
      </c>
      <c r="C1534" s="141">
        <v>151.82967536677262</v>
      </c>
      <c r="D1534" s="141">
        <v>253.72475480769026</v>
      </c>
      <c r="F1534" s="141">
        <v>42.17</v>
      </c>
      <c r="G1534" s="141">
        <v>36.016666666666701</v>
      </c>
    </row>
    <row r="1535" spans="1:7" x14ac:dyDescent="0.25">
      <c r="A1535" s="156">
        <v>25.55</v>
      </c>
      <c r="B1535" s="141">
        <v>2.71</v>
      </c>
      <c r="C1535" s="141">
        <v>152.67879065020088</v>
      </c>
      <c r="D1535" s="141">
        <v>254.28785020242958</v>
      </c>
      <c r="F1535" s="141">
        <v>42.14</v>
      </c>
      <c r="G1535" s="141">
        <v>36.020000000000003</v>
      </c>
    </row>
    <row r="1536" spans="1:7" x14ac:dyDescent="0.25">
      <c r="A1536" s="156">
        <v>25.567</v>
      </c>
      <c r="B1536" s="141">
        <v>2.72</v>
      </c>
      <c r="C1536" s="141">
        <v>153.10011888138325</v>
      </c>
      <c r="D1536" s="141">
        <v>254.9024923076895</v>
      </c>
      <c r="F1536" s="141">
        <v>42.295000000000002</v>
      </c>
      <c r="G1536" s="141">
        <v>36.015000000000001</v>
      </c>
    </row>
    <row r="1537" spans="1:7" x14ac:dyDescent="0.25">
      <c r="A1537" s="156">
        <v>25.582999999999998</v>
      </c>
      <c r="B1537" s="141">
        <v>2.7349999999999999</v>
      </c>
      <c r="C1537" s="141">
        <v>153.67071149217958</v>
      </c>
      <c r="D1537" s="141">
        <v>255.4743765182202</v>
      </c>
      <c r="F1537" s="141">
        <v>42.354999999999997</v>
      </c>
      <c r="G1537" s="141">
        <v>36.015000000000001</v>
      </c>
    </row>
    <row r="1538" spans="1:7" x14ac:dyDescent="0.25">
      <c r="A1538" s="156">
        <v>25.6</v>
      </c>
      <c r="B1538" s="141">
        <v>2.7349999999999999</v>
      </c>
      <c r="C1538" s="141">
        <v>154.02193315026236</v>
      </c>
      <c r="D1538" s="141">
        <v>255.84054945054959</v>
      </c>
      <c r="F1538" s="141">
        <v>42.38</v>
      </c>
      <c r="G1538" s="141">
        <v>36.015000000000001</v>
      </c>
    </row>
    <row r="1539" spans="1:7" x14ac:dyDescent="0.25">
      <c r="A1539" s="156">
        <v>25.617000000000001</v>
      </c>
      <c r="B1539" s="141">
        <v>2.7450000000000001</v>
      </c>
      <c r="C1539" s="141">
        <v>154.45603002017938</v>
      </c>
      <c r="D1539" s="141">
        <v>256.52163348415979</v>
      </c>
      <c r="F1539" s="141">
        <v>42.44</v>
      </c>
      <c r="G1539" s="141">
        <v>36.024000000000001</v>
      </c>
    </row>
    <row r="1540" spans="1:7" x14ac:dyDescent="0.25">
      <c r="A1540" s="156">
        <v>25.632999999999999</v>
      </c>
      <c r="B1540" s="141">
        <v>2.7650000000000001</v>
      </c>
      <c r="C1540" s="141">
        <v>155.32120040690839</v>
      </c>
      <c r="D1540" s="141">
        <v>257.18063348415944</v>
      </c>
      <c r="F1540" s="141">
        <v>42.59</v>
      </c>
      <c r="G1540" s="141">
        <v>36.026666666666699</v>
      </c>
    </row>
    <row r="1541" spans="1:7" x14ac:dyDescent="0.25">
      <c r="A1541" s="156">
        <v>25.65</v>
      </c>
      <c r="B1541" s="141">
        <v>2.7759999999999998</v>
      </c>
      <c r="C1541" s="141">
        <v>156.19044412369303</v>
      </c>
      <c r="D1541" s="141">
        <v>257.87198642533986</v>
      </c>
      <c r="F1541" s="141">
        <v>42.494999999999997</v>
      </c>
      <c r="G1541" s="141">
        <v>36.026000000000003</v>
      </c>
    </row>
    <row r="1542" spans="1:7" x14ac:dyDescent="0.25">
      <c r="A1542" s="156">
        <v>25.667000000000002</v>
      </c>
      <c r="B1542" s="141">
        <v>2.7850000000000001</v>
      </c>
      <c r="C1542" s="141">
        <v>155.91524939849342</v>
      </c>
      <c r="D1542" s="141">
        <v>258.50164230768951</v>
      </c>
      <c r="F1542" s="141">
        <v>42.905000000000001</v>
      </c>
      <c r="G1542" s="141">
        <v>36.034999999999997</v>
      </c>
    </row>
    <row r="1543" spans="1:7" x14ac:dyDescent="0.25">
      <c r="A1543" s="156">
        <v>25.683</v>
      </c>
      <c r="B1543" s="141">
        <v>2.7866666666666702</v>
      </c>
      <c r="C1543" s="141">
        <v>155.81001256672064</v>
      </c>
      <c r="D1543" s="141">
        <v>259.22208119657989</v>
      </c>
      <c r="F1543" s="141">
        <v>42.89</v>
      </c>
      <c r="G1543" s="141">
        <v>36.020000000000003</v>
      </c>
    </row>
    <row r="1544" spans="1:7" x14ac:dyDescent="0.25">
      <c r="A1544" s="156">
        <v>25.7</v>
      </c>
      <c r="B1544" s="141">
        <v>2.79</v>
      </c>
      <c r="C1544" s="141">
        <v>156.65521301915851</v>
      </c>
      <c r="D1544" s="141">
        <v>259.8011133603195</v>
      </c>
      <c r="F1544" s="141">
        <v>42.92</v>
      </c>
      <c r="G1544" s="141">
        <v>36.026666666666699</v>
      </c>
    </row>
    <row r="1545" spans="1:7" x14ac:dyDescent="0.25">
      <c r="A1545" s="156">
        <v>25.716999999999999</v>
      </c>
      <c r="B1545" s="141">
        <v>2.8250000000000002</v>
      </c>
      <c r="C1545" s="141">
        <v>157.96640215198309</v>
      </c>
      <c r="D1545" s="141">
        <v>260.45939819003979</v>
      </c>
      <c r="F1545" s="141">
        <v>43.174999999999997</v>
      </c>
      <c r="G1545" s="141">
        <v>36.036666666666697</v>
      </c>
    </row>
    <row r="1546" spans="1:7" x14ac:dyDescent="0.25">
      <c r="A1546" s="156">
        <v>25.733000000000001</v>
      </c>
      <c r="B1546" s="141">
        <v>2.835</v>
      </c>
      <c r="C1546" s="141">
        <v>158.62215017216269</v>
      </c>
      <c r="D1546" s="141">
        <v>261.16958119658011</v>
      </c>
      <c r="F1546" s="141">
        <v>43.13</v>
      </c>
      <c r="G1546" s="141">
        <v>36.033999999999999</v>
      </c>
    </row>
    <row r="1547" spans="1:7" x14ac:dyDescent="0.25">
      <c r="A1547" s="156">
        <v>25.75</v>
      </c>
      <c r="B1547" s="141">
        <v>2.8450000000000002</v>
      </c>
      <c r="C1547" s="141">
        <v>159.51377185953518</v>
      </c>
      <c r="D1547" s="141">
        <v>261.82045421244948</v>
      </c>
      <c r="F1547" s="141">
        <v>43.15</v>
      </c>
      <c r="G1547" s="141">
        <v>36.036000000000001</v>
      </c>
    </row>
    <row r="1548" spans="1:7" x14ac:dyDescent="0.25">
      <c r="A1548" s="156">
        <v>25.766999999999999</v>
      </c>
      <c r="B1548" s="141">
        <v>2.87</v>
      </c>
      <c r="C1548" s="141">
        <v>160.45652007939208</v>
      </c>
      <c r="D1548" s="141">
        <v>262.48858119657962</v>
      </c>
      <c r="F1548" s="141">
        <v>43.3</v>
      </c>
      <c r="G1548" s="141">
        <v>36.04</v>
      </c>
    </row>
    <row r="1549" spans="1:7" x14ac:dyDescent="0.25">
      <c r="A1549" s="156">
        <v>25.783000000000001</v>
      </c>
      <c r="B1549" s="141">
        <v>2.88</v>
      </c>
      <c r="C1549" s="141">
        <v>160.69141431190511</v>
      </c>
      <c r="D1549" s="141">
        <v>263.17712980769011</v>
      </c>
      <c r="F1549" s="141">
        <v>43.44</v>
      </c>
      <c r="G1549" s="141">
        <v>36.04</v>
      </c>
    </row>
    <row r="1550" spans="1:7" x14ac:dyDescent="0.25">
      <c r="A1550" s="156">
        <v>25.8</v>
      </c>
      <c r="B1550" s="141">
        <v>2.8849999999999998</v>
      </c>
      <c r="C1550" s="141">
        <v>160.62773122286703</v>
      </c>
      <c r="D1550" s="141">
        <v>263.78929230768972</v>
      </c>
      <c r="F1550" s="141">
        <v>43.66</v>
      </c>
      <c r="G1550" s="141">
        <v>36.04</v>
      </c>
    </row>
    <row r="1551" spans="1:7" x14ac:dyDescent="0.25">
      <c r="A1551" s="156">
        <v>25.817</v>
      </c>
      <c r="B1551" s="141">
        <v>2.9</v>
      </c>
      <c r="C1551" s="141">
        <v>162.29325963592285</v>
      </c>
      <c r="D1551" s="141">
        <v>264.52214230769005</v>
      </c>
      <c r="F1551" s="141">
        <v>43.41</v>
      </c>
      <c r="G1551" s="141">
        <v>36.045000000000002</v>
      </c>
    </row>
    <row r="1552" spans="1:7" x14ac:dyDescent="0.25">
      <c r="A1552" s="156">
        <v>25.832999999999998</v>
      </c>
      <c r="B1552" s="141">
        <v>2.91</v>
      </c>
      <c r="C1552" s="141">
        <v>163.47684168867951</v>
      </c>
      <c r="D1552" s="141">
        <v>265.19302564101963</v>
      </c>
      <c r="F1552" s="141">
        <v>43.37</v>
      </c>
      <c r="G1552" s="141">
        <v>36.045999999999999</v>
      </c>
    </row>
    <row r="1553" spans="1:7" x14ac:dyDescent="0.25">
      <c r="A1553" s="156">
        <v>25.85</v>
      </c>
      <c r="B1553" s="141">
        <v>2.915</v>
      </c>
      <c r="C1553" s="141">
        <v>161.87495793312075</v>
      </c>
      <c r="D1553" s="141">
        <v>265.87426373626022</v>
      </c>
      <c r="F1553" s="141">
        <v>43.825000000000003</v>
      </c>
      <c r="G1553" s="141">
        <v>36.043333333333301</v>
      </c>
    </row>
    <row r="1554" spans="1:7" x14ac:dyDescent="0.25">
      <c r="A1554" s="156">
        <v>25.867000000000001</v>
      </c>
      <c r="B1554" s="141">
        <v>2.915</v>
      </c>
      <c r="C1554" s="141">
        <v>165.77094255970476</v>
      </c>
      <c r="D1554" s="141">
        <v>266.55377926420988</v>
      </c>
      <c r="F1554" s="141">
        <v>43.954999999999998</v>
      </c>
      <c r="G1554" s="141">
        <v>36.045714285714297</v>
      </c>
    </row>
    <row r="1555" spans="1:7" x14ac:dyDescent="0.25">
      <c r="A1555" s="156">
        <v>25.882999999999999</v>
      </c>
      <c r="B1555" s="141">
        <v>2.9249999999999998</v>
      </c>
      <c r="C1555" s="141">
        <v>167.44600935965818</v>
      </c>
      <c r="D1555" s="141">
        <v>263.58112709029956</v>
      </c>
      <c r="F1555" s="141">
        <v>44.03</v>
      </c>
      <c r="G1555" s="141">
        <v>36.045000000000002</v>
      </c>
    </row>
    <row r="1556" spans="1:7" x14ac:dyDescent="0.25">
      <c r="A1556" s="156">
        <v>25.9</v>
      </c>
      <c r="B1556" s="141">
        <v>2.93</v>
      </c>
      <c r="C1556" s="141">
        <v>166.15477822304555</v>
      </c>
      <c r="D1556" s="141">
        <v>267.76140064101946</v>
      </c>
      <c r="F1556" s="141">
        <v>44.625</v>
      </c>
      <c r="G1556" s="141">
        <v>36.064999999999998</v>
      </c>
    </row>
    <row r="1557" spans="1:7" x14ac:dyDescent="0.25">
      <c r="A1557" s="156">
        <v>25.917000000000002</v>
      </c>
      <c r="B1557" s="141">
        <v>2.88</v>
      </c>
      <c r="C1557" s="141">
        <v>158.93497505235564</v>
      </c>
      <c r="D1557" s="141">
        <v>268.44312709029964</v>
      </c>
      <c r="F1557" s="141">
        <v>46.45</v>
      </c>
      <c r="G1557" s="141">
        <v>36.104999999999997</v>
      </c>
    </row>
    <row r="1558" spans="1:7" x14ac:dyDescent="0.25">
      <c r="A1558" s="156">
        <v>25.933</v>
      </c>
      <c r="B1558" s="141">
        <v>2.82</v>
      </c>
      <c r="C1558" s="141">
        <v>155.25006382725371</v>
      </c>
      <c r="D1558" s="141">
        <v>269.24748397435997</v>
      </c>
      <c r="F1558" s="141">
        <v>47.08</v>
      </c>
      <c r="G1558" s="141">
        <v>36.115000000000002</v>
      </c>
    </row>
    <row r="1559" spans="1:7" x14ac:dyDescent="0.25">
      <c r="A1559" s="156">
        <v>25.95</v>
      </c>
      <c r="B1559" s="141">
        <v>2.8149999999999999</v>
      </c>
      <c r="C1559" s="141">
        <v>156.43877708663484</v>
      </c>
      <c r="D1559" s="141">
        <v>269.87927125505939</v>
      </c>
      <c r="F1559" s="141">
        <v>47.79</v>
      </c>
      <c r="G1559" s="141">
        <v>36.116</v>
      </c>
    </row>
    <row r="1560" spans="1:7" x14ac:dyDescent="0.25">
      <c r="A1560" s="156">
        <v>25.966999999999999</v>
      </c>
      <c r="B1560" s="141">
        <v>2.84</v>
      </c>
      <c r="C1560" s="141">
        <v>158.46711803038778</v>
      </c>
      <c r="D1560" s="141">
        <v>270.63997008546994</v>
      </c>
      <c r="F1560" s="141">
        <v>48.13</v>
      </c>
      <c r="G1560" s="141">
        <v>36.104999999999997</v>
      </c>
    </row>
    <row r="1561" spans="1:7" x14ac:dyDescent="0.25">
      <c r="A1561" s="156">
        <v>25.983000000000001</v>
      </c>
      <c r="B1561" s="141">
        <v>2.875</v>
      </c>
      <c r="C1561" s="141">
        <v>162.71489326098038</v>
      </c>
      <c r="D1561" s="141">
        <v>271.39627125506013</v>
      </c>
      <c r="F1561" s="141">
        <v>47.924999999999997</v>
      </c>
      <c r="G1561" s="141">
        <v>36.093333333333298</v>
      </c>
    </row>
    <row r="1562" spans="1:7" x14ac:dyDescent="0.25">
      <c r="A1562" s="156">
        <v>26</v>
      </c>
      <c r="B1562" s="141">
        <v>2.915</v>
      </c>
      <c r="C1562" s="141">
        <v>164.31493083024336</v>
      </c>
      <c r="D1562" s="141">
        <v>272.08737980769001</v>
      </c>
      <c r="F1562" s="141">
        <v>48.424999999999997</v>
      </c>
      <c r="G1562" s="141">
        <v>36.095555555555599</v>
      </c>
    </row>
    <row r="1563" spans="1:7" x14ac:dyDescent="0.25">
      <c r="A1563" s="156">
        <v>26.016999999999999</v>
      </c>
      <c r="B1563" s="141">
        <v>2.9449999999999998</v>
      </c>
      <c r="C1563" s="141">
        <v>164.19706051854681</v>
      </c>
      <c r="D1563" s="141">
        <v>272.81053441294989</v>
      </c>
      <c r="F1563" s="141">
        <v>49.13</v>
      </c>
      <c r="G1563" s="141">
        <v>36.093333333333298</v>
      </c>
    </row>
    <row r="1564" spans="1:7" x14ac:dyDescent="0.25">
      <c r="A1564" s="156">
        <v>26.033000000000001</v>
      </c>
      <c r="B1564" s="141">
        <v>2.972</v>
      </c>
      <c r="C1564" s="141">
        <v>167.35113143192478</v>
      </c>
      <c r="D1564" s="141">
        <v>273.5672712550595</v>
      </c>
      <c r="F1564" s="141">
        <v>48.524999999999999</v>
      </c>
      <c r="G1564" s="141">
        <v>36.0833333333333</v>
      </c>
    </row>
    <row r="1565" spans="1:7" x14ac:dyDescent="0.25">
      <c r="A1565" s="156">
        <v>26.05</v>
      </c>
      <c r="B1565" s="141">
        <v>2.99</v>
      </c>
      <c r="C1565" s="141">
        <v>170.55081751946577</v>
      </c>
      <c r="D1565" s="141">
        <v>274.28850183150007</v>
      </c>
      <c r="F1565" s="141">
        <v>48.655000000000001</v>
      </c>
      <c r="G1565" s="141">
        <v>36.085714285714303</v>
      </c>
    </row>
    <row r="1566" spans="1:7" x14ac:dyDescent="0.25">
      <c r="A1566" s="156">
        <v>26.067</v>
      </c>
      <c r="B1566" s="141">
        <v>3.0150000000000001</v>
      </c>
      <c r="C1566" s="141">
        <v>168.11066627594451</v>
      </c>
      <c r="D1566" s="141">
        <v>274.97913675213022</v>
      </c>
      <c r="F1566" s="141">
        <v>49.465000000000003</v>
      </c>
      <c r="G1566" s="141">
        <v>36.0833333333333</v>
      </c>
    </row>
    <row r="1567" spans="1:7" x14ac:dyDescent="0.25">
      <c r="A1567" s="156">
        <v>26.082999999999998</v>
      </c>
      <c r="B1567" s="141">
        <v>3.0249999999999999</v>
      </c>
      <c r="C1567" s="141">
        <v>170.24181686973435</v>
      </c>
      <c r="D1567" s="141">
        <v>275.6899780219801</v>
      </c>
      <c r="F1567" s="141">
        <v>49.024999999999999</v>
      </c>
      <c r="G1567" s="141">
        <v>36.073333333333302</v>
      </c>
    </row>
    <row r="1568" spans="1:7" x14ac:dyDescent="0.25">
      <c r="A1568" s="156">
        <v>26.1</v>
      </c>
      <c r="B1568" s="141">
        <v>3.0350000000000001</v>
      </c>
      <c r="C1568" s="141">
        <v>172.68912434527752</v>
      </c>
      <c r="D1568" s="141">
        <v>276.4907423076902</v>
      </c>
      <c r="F1568" s="141">
        <v>48.8</v>
      </c>
      <c r="G1568" s="141">
        <v>36.063333333333297</v>
      </c>
    </row>
    <row r="1569" spans="1:7" x14ac:dyDescent="0.25">
      <c r="A1569" s="156">
        <v>26.117000000000001</v>
      </c>
      <c r="B1569" s="141">
        <v>3.0550000000000002</v>
      </c>
      <c r="C1569" s="141">
        <v>172.25858837962048</v>
      </c>
      <c r="D1569" s="141">
        <v>277.09644230769027</v>
      </c>
      <c r="F1569" s="141">
        <v>49.085000000000001</v>
      </c>
      <c r="G1569" s="141">
        <v>36.057499999999997</v>
      </c>
    </row>
    <row r="1570" spans="1:7" x14ac:dyDescent="0.25">
      <c r="A1570" s="156">
        <v>26.132999999999999</v>
      </c>
      <c r="B1570" s="141">
        <v>3.0649999999999999</v>
      </c>
      <c r="C1570" s="141">
        <v>171.66410577799985</v>
      </c>
      <c r="D1570" s="141">
        <v>277.6718256410195</v>
      </c>
      <c r="F1570" s="141">
        <v>49.35</v>
      </c>
      <c r="G1570" s="141">
        <v>36.064999999999998</v>
      </c>
    </row>
    <row r="1571" spans="1:7" x14ac:dyDescent="0.25">
      <c r="A1571" s="156">
        <v>26.15</v>
      </c>
      <c r="B1571" s="141">
        <v>3.06666666666667</v>
      </c>
      <c r="C1571" s="141">
        <v>173.58997366403372</v>
      </c>
      <c r="D1571" s="141">
        <v>278.36737651822023</v>
      </c>
      <c r="F1571" s="141">
        <v>48.84</v>
      </c>
      <c r="G1571" s="141">
        <v>36.064999999999998</v>
      </c>
    </row>
    <row r="1572" spans="1:7" x14ac:dyDescent="0.25">
      <c r="A1572" s="156">
        <v>26.167000000000002</v>
      </c>
      <c r="B1572" s="141">
        <v>3.0766666666666702</v>
      </c>
      <c r="C1572" s="141">
        <v>172.46865712391806</v>
      </c>
      <c r="D1572" s="141">
        <v>279.02462980768996</v>
      </c>
      <c r="F1572" s="141">
        <v>49.634999999999998</v>
      </c>
      <c r="G1572" s="141">
        <v>36.066666666666698</v>
      </c>
    </row>
    <row r="1573" spans="1:7" x14ac:dyDescent="0.25">
      <c r="A1573" s="156">
        <v>26.183</v>
      </c>
      <c r="B1573" s="141">
        <v>3.1</v>
      </c>
      <c r="C1573" s="141">
        <v>171.96811293427007</v>
      </c>
      <c r="D1573" s="141">
        <v>279.7480607287398</v>
      </c>
      <c r="F1573" s="141">
        <v>49.84</v>
      </c>
      <c r="G1573" s="141">
        <v>36.075000000000003</v>
      </c>
    </row>
    <row r="1574" spans="1:7" x14ac:dyDescent="0.25">
      <c r="A1574" s="156">
        <v>26.2</v>
      </c>
      <c r="B1574" s="141">
        <v>3.12</v>
      </c>
      <c r="C1574" s="141">
        <v>175.28549426625364</v>
      </c>
      <c r="D1574" s="141">
        <v>280.50197802197999</v>
      </c>
      <c r="F1574" s="141">
        <v>49.6</v>
      </c>
      <c r="G1574" s="141">
        <v>36.064999999999998</v>
      </c>
    </row>
    <row r="1575" spans="1:7" x14ac:dyDescent="0.25">
      <c r="A1575" s="156">
        <v>26.216999999999999</v>
      </c>
      <c r="B1575" s="141">
        <v>3.14</v>
      </c>
      <c r="C1575" s="141">
        <v>176.44505268071745</v>
      </c>
      <c r="D1575" s="141">
        <v>281.20021862347949</v>
      </c>
      <c r="F1575" s="141">
        <v>49.72</v>
      </c>
      <c r="G1575" s="141">
        <v>36.064999999999998</v>
      </c>
    </row>
    <row r="1576" spans="1:7" x14ac:dyDescent="0.25">
      <c r="A1576" s="156">
        <v>26.233000000000001</v>
      </c>
      <c r="B1576" s="141">
        <v>3.14</v>
      </c>
      <c r="C1576" s="141">
        <v>177.69780798620971</v>
      </c>
      <c r="D1576" s="141">
        <v>281.97680995475002</v>
      </c>
      <c r="F1576" s="141">
        <v>49.195</v>
      </c>
      <c r="G1576" s="141">
        <v>36.055</v>
      </c>
    </row>
    <row r="1577" spans="1:7" x14ac:dyDescent="0.25">
      <c r="A1577" s="156">
        <v>26.25</v>
      </c>
      <c r="B1577" s="141">
        <v>3.165</v>
      </c>
      <c r="C1577" s="141">
        <v>179.91284781504459</v>
      </c>
      <c r="D1577" s="141">
        <v>282.68122564101941</v>
      </c>
      <c r="F1577" s="141">
        <v>48.95</v>
      </c>
      <c r="G1577" s="141">
        <v>36.045000000000002</v>
      </c>
    </row>
    <row r="1578" spans="1:7" x14ac:dyDescent="0.25">
      <c r="A1578" s="156">
        <v>26.266999999999999</v>
      </c>
      <c r="B1578" s="141">
        <v>3.1733333333333298</v>
      </c>
      <c r="C1578" s="141">
        <v>177.59777244246666</v>
      </c>
      <c r="D1578" s="141">
        <v>283.44437651821954</v>
      </c>
      <c r="F1578" s="141">
        <v>49.414999999999999</v>
      </c>
      <c r="G1578" s="141">
        <v>36.049999999999997</v>
      </c>
    </row>
    <row r="1579" spans="1:7" x14ac:dyDescent="0.25">
      <c r="A1579" s="156">
        <v>26.283000000000001</v>
      </c>
      <c r="B1579" s="141">
        <v>3.1549999999999998</v>
      </c>
      <c r="C1579" s="141">
        <v>176.62440238233</v>
      </c>
      <c r="D1579" s="141">
        <v>284.13604230768942</v>
      </c>
      <c r="F1579" s="141">
        <v>49.22</v>
      </c>
      <c r="G1579" s="141">
        <v>36.04</v>
      </c>
    </row>
    <row r="1580" spans="1:7" x14ac:dyDescent="0.25">
      <c r="A1580" s="156">
        <v>26.3</v>
      </c>
      <c r="B1580" s="141">
        <v>3.165</v>
      </c>
      <c r="C1580" s="141">
        <v>176.93835598864197</v>
      </c>
      <c r="D1580" s="141">
        <v>284.95780341879981</v>
      </c>
      <c r="F1580" s="141">
        <v>49.34</v>
      </c>
      <c r="G1580" s="141">
        <v>36.03</v>
      </c>
    </row>
    <row r="1581" spans="1:7" x14ac:dyDescent="0.25">
      <c r="A1581" s="156">
        <v>26.317</v>
      </c>
      <c r="B1581" s="141">
        <v>3.1850000000000001</v>
      </c>
      <c r="C1581" s="141">
        <v>179.20599658448677</v>
      </c>
      <c r="D1581" s="141">
        <v>285.62230341879967</v>
      </c>
      <c r="F1581" s="141">
        <v>49.085000000000001</v>
      </c>
      <c r="G1581" s="141">
        <v>36.043333333333301</v>
      </c>
    </row>
    <row r="1582" spans="1:7" x14ac:dyDescent="0.25">
      <c r="A1582" s="156">
        <v>26.332999999999998</v>
      </c>
      <c r="B1582" s="141">
        <v>3.1850000000000001</v>
      </c>
      <c r="C1582" s="141">
        <v>178.33637212995831</v>
      </c>
      <c r="D1582" s="141">
        <v>286.35842914979003</v>
      </c>
      <c r="F1582" s="141">
        <v>49.22</v>
      </c>
      <c r="G1582" s="141">
        <v>36.034999999999997</v>
      </c>
    </row>
    <row r="1583" spans="1:7" x14ac:dyDescent="0.25">
      <c r="A1583" s="156">
        <v>26.35</v>
      </c>
      <c r="B1583" s="141">
        <v>3.2040000000000002</v>
      </c>
      <c r="C1583" s="141">
        <v>178.05086620629834</v>
      </c>
      <c r="D1583" s="141">
        <v>287.10369230768993</v>
      </c>
      <c r="F1583" s="141">
        <v>49.414999999999999</v>
      </c>
      <c r="G1583" s="141">
        <v>36.04</v>
      </c>
    </row>
    <row r="1584" spans="1:7" x14ac:dyDescent="0.25">
      <c r="A1584" s="156">
        <v>26.367000000000001</v>
      </c>
      <c r="B1584" s="141">
        <v>3.22</v>
      </c>
      <c r="C1584" s="141">
        <v>180.38764985219831</v>
      </c>
      <c r="D1584" s="141">
        <v>287.81728054297946</v>
      </c>
      <c r="F1584" s="141">
        <v>49.23</v>
      </c>
      <c r="G1584" s="141">
        <v>36.04</v>
      </c>
    </row>
    <row r="1585" spans="1:7" x14ac:dyDescent="0.25">
      <c r="A1585" s="156">
        <v>26.382999999999999</v>
      </c>
      <c r="B1585" s="141">
        <v>3.21</v>
      </c>
      <c r="C1585" s="141">
        <v>176.91553910007318</v>
      </c>
      <c r="D1585" s="141">
        <v>288.57719230768998</v>
      </c>
      <c r="F1585" s="141">
        <v>50.04</v>
      </c>
      <c r="G1585" s="141">
        <v>36.04</v>
      </c>
    </row>
    <row r="1586" spans="1:7" x14ac:dyDescent="0.25">
      <c r="A1586" s="156">
        <v>26.4</v>
      </c>
      <c r="B1586" s="141">
        <v>3.23</v>
      </c>
      <c r="C1586" s="141">
        <v>180.76881331305347</v>
      </c>
      <c r="D1586" s="141">
        <v>289.29081730768939</v>
      </c>
      <c r="F1586" s="141">
        <v>49.34</v>
      </c>
      <c r="G1586" s="141">
        <v>36.043999999999997</v>
      </c>
    </row>
    <row r="1587" spans="1:7" x14ac:dyDescent="0.25">
      <c r="A1587" s="156">
        <v>26.417000000000002</v>
      </c>
      <c r="B1587" s="141">
        <v>3.24</v>
      </c>
      <c r="C1587" s="141">
        <v>181.72091152107902</v>
      </c>
      <c r="D1587" s="141">
        <v>290.06010407239955</v>
      </c>
      <c r="F1587" s="141">
        <v>49.49</v>
      </c>
      <c r="G1587" s="141">
        <v>36.03</v>
      </c>
    </row>
    <row r="1588" spans="1:7" x14ac:dyDescent="0.25">
      <c r="A1588" s="156">
        <v>26.433</v>
      </c>
      <c r="B1588" s="141">
        <v>3.25</v>
      </c>
      <c r="C1588" s="141">
        <v>182.15540566504518</v>
      </c>
      <c r="D1588" s="141">
        <v>290.79169230769003</v>
      </c>
      <c r="F1588" s="141">
        <v>49.28</v>
      </c>
      <c r="G1588" s="141">
        <v>36.032499999999999</v>
      </c>
    </row>
    <row r="1589" spans="1:7" x14ac:dyDescent="0.25">
      <c r="A1589" s="156">
        <v>26.45</v>
      </c>
      <c r="B1589" s="141">
        <v>3.2749999999999999</v>
      </c>
      <c r="C1589" s="141">
        <v>180.83146296036557</v>
      </c>
      <c r="D1589" s="141">
        <v>291.48631730769011</v>
      </c>
      <c r="F1589" s="141">
        <v>50.01</v>
      </c>
      <c r="G1589" s="141">
        <v>36.04</v>
      </c>
    </row>
    <row r="1590" spans="1:7" x14ac:dyDescent="0.25">
      <c r="A1590" s="156">
        <v>26.466999999999999</v>
      </c>
      <c r="B1590" s="141">
        <v>3.27</v>
      </c>
      <c r="C1590" s="141">
        <v>182.50025883501365</v>
      </c>
      <c r="D1590" s="141">
        <v>292.3063238866398</v>
      </c>
      <c r="F1590" s="141">
        <v>49.365000000000002</v>
      </c>
      <c r="G1590" s="141">
        <v>36.034999999999997</v>
      </c>
    </row>
    <row r="1591" spans="1:7" x14ac:dyDescent="0.25">
      <c r="A1591" s="156">
        <v>26.483000000000001</v>
      </c>
      <c r="B1591" s="141">
        <v>3.2566666666666699</v>
      </c>
      <c r="C1591" s="141">
        <v>180.98971687220322</v>
      </c>
      <c r="D1591" s="141">
        <v>293.09119230769011</v>
      </c>
      <c r="F1591" s="141">
        <v>49.79</v>
      </c>
      <c r="G1591" s="141">
        <v>36.024999999999999</v>
      </c>
    </row>
    <row r="1592" spans="1:7" x14ac:dyDescent="0.25">
      <c r="A1592" s="156">
        <v>26.5</v>
      </c>
      <c r="B1592" s="141">
        <v>3.2850000000000001</v>
      </c>
      <c r="C1592" s="141">
        <v>182.89580513552536</v>
      </c>
      <c r="D1592" s="141">
        <v>293.85480341879975</v>
      </c>
      <c r="F1592" s="141">
        <v>49.594999999999999</v>
      </c>
      <c r="G1592" s="141">
        <v>36.024999999999999</v>
      </c>
    </row>
    <row r="1593" spans="1:7" x14ac:dyDescent="0.25">
      <c r="A1593" s="156">
        <v>26.516999999999999</v>
      </c>
      <c r="B1593" s="141">
        <v>3.31</v>
      </c>
      <c r="C1593" s="141">
        <v>185.04350655088879</v>
      </c>
      <c r="D1593" s="141">
        <v>294.61724786324976</v>
      </c>
      <c r="F1593" s="141">
        <v>49.265000000000001</v>
      </c>
      <c r="G1593" s="141">
        <v>36.020000000000003</v>
      </c>
    </row>
    <row r="1594" spans="1:7" x14ac:dyDescent="0.25">
      <c r="A1594" s="156">
        <v>26.533000000000001</v>
      </c>
      <c r="B1594" s="141">
        <v>3.3250000000000002</v>
      </c>
      <c r="C1594" s="141">
        <v>185.75135781048223</v>
      </c>
      <c r="D1594" s="141">
        <v>295.38687980769009</v>
      </c>
      <c r="F1594" s="141">
        <v>49.365000000000002</v>
      </c>
      <c r="G1594" s="141">
        <v>36.03</v>
      </c>
    </row>
    <row r="1595" spans="1:7" x14ac:dyDescent="0.25">
      <c r="A1595" s="156">
        <v>26.55</v>
      </c>
      <c r="B1595" s="141">
        <v>3.3250000000000002</v>
      </c>
      <c r="C1595" s="141">
        <v>185.26103939590345</v>
      </c>
      <c r="D1595" s="141">
        <v>296.14058704452964</v>
      </c>
      <c r="F1595" s="141">
        <v>49.21</v>
      </c>
      <c r="G1595" s="141">
        <v>36.03</v>
      </c>
    </row>
    <row r="1596" spans="1:7" x14ac:dyDescent="0.25">
      <c r="A1596" s="156">
        <v>26.567</v>
      </c>
      <c r="B1596" s="141">
        <v>3.31666666666667</v>
      </c>
      <c r="C1596" s="141">
        <v>183.88820786430975</v>
      </c>
      <c r="D1596" s="141">
        <v>296.92911336032012</v>
      </c>
      <c r="F1596" s="141">
        <v>49.55</v>
      </c>
      <c r="G1596" s="141">
        <v>36.024000000000001</v>
      </c>
    </row>
    <row r="1597" spans="1:7" x14ac:dyDescent="0.25">
      <c r="A1597" s="156">
        <v>26.582999999999998</v>
      </c>
      <c r="B1597" s="141">
        <v>3.335</v>
      </c>
      <c r="C1597" s="141">
        <v>183.75818547552242</v>
      </c>
      <c r="D1597" s="141">
        <v>297.69390283400026</v>
      </c>
      <c r="F1597" s="141">
        <v>49.73</v>
      </c>
      <c r="G1597" s="141">
        <v>36.03</v>
      </c>
    </row>
    <row r="1598" spans="1:7" x14ac:dyDescent="0.25">
      <c r="A1598" s="156">
        <v>26.6</v>
      </c>
      <c r="B1598" s="141">
        <v>3.335</v>
      </c>
      <c r="C1598" s="141">
        <v>185.74006066229387</v>
      </c>
      <c r="D1598" s="141">
        <v>298.43922171944996</v>
      </c>
      <c r="F1598" s="141">
        <v>49.195</v>
      </c>
      <c r="G1598" s="141">
        <v>36.024000000000001</v>
      </c>
    </row>
    <row r="1599" spans="1:7" x14ac:dyDescent="0.25">
      <c r="A1599" s="156">
        <v>26.617000000000001</v>
      </c>
      <c r="B1599" s="141">
        <v>3.35</v>
      </c>
      <c r="C1599" s="141">
        <v>186.56490309455413</v>
      </c>
      <c r="D1599" s="141">
        <v>299.20154230769003</v>
      </c>
      <c r="F1599" s="141">
        <v>49.35</v>
      </c>
      <c r="G1599" s="141">
        <v>36.026666666666699</v>
      </c>
    </row>
    <row r="1600" spans="1:7" x14ac:dyDescent="0.25">
      <c r="A1600" s="156">
        <v>26.632999999999999</v>
      </c>
      <c r="B1600" s="141">
        <v>3.37</v>
      </c>
      <c r="C1600" s="141">
        <v>186.49485482610928</v>
      </c>
      <c r="D1600" s="141">
        <v>299.97451583709972</v>
      </c>
      <c r="F1600" s="141">
        <v>49.414999999999999</v>
      </c>
      <c r="G1600" s="141">
        <v>36.024999999999999</v>
      </c>
    </row>
    <row r="1601" spans="1:7" x14ac:dyDescent="0.25">
      <c r="A1601" s="156">
        <v>26.65</v>
      </c>
      <c r="B1601" s="141">
        <v>3.38</v>
      </c>
      <c r="C1601" s="141">
        <v>186.23499335126635</v>
      </c>
      <c r="D1601" s="141">
        <v>300.73280341879945</v>
      </c>
      <c r="F1601" s="141">
        <v>49.575000000000003</v>
      </c>
      <c r="G1601" s="141">
        <v>36.024999999999999</v>
      </c>
    </row>
    <row r="1602" spans="1:7" x14ac:dyDescent="0.25">
      <c r="A1602" s="156">
        <v>26.667000000000002</v>
      </c>
      <c r="B1602" s="141">
        <v>3.39</v>
      </c>
      <c r="C1602" s="141">
        <v>185.54744708954163</v>
      </c>
      <c r="D1602" s="141">
        <v>301.55287412586949</v>
      </c>
      <c r="F1602" s="141">
        <v>49.975000000000001</v>
      </c>
      <c r="G1602" s="141">
        <v>36.036666666666697</v>
      </c>
    </row>
    <row r="1603" spans="1:7" x14ac:dyDescent="0.25">
      <c r="A1603" s="156">
        <v>26.683</v>
      </c>
      <c r="B1603" s="141">
        <v>3.395</v>
      </c>
      <c r="C1603" s="141">
        <v>187.45071971272236</v>
      </c>
      <c r="D1603" s="141">
        <v>302.35552564101999</v>
      </c>
      <c r="F1603" s="141">
        <v>49.63</v>
      </c>
      <c r="G1603" s="141">
        <v>36.03</v>
      </c>
    </row>
    <row r="1604" spans="1:7" x14ac:dyDescent="0.25">
      <c r="A1604" s="156">
        <v>26.7</v>
      </c>
      <c r="B1604" s="141">
        <v>3.3849999999999998</v>
      </c>
      <c r="C1604" s="141">
        <v>188.16404476827253</v>
      </c>
      <c r="D1604" s="141">
        <v>303.08600480769019</v>
      </c>
      <c r="F1604" s="141">
        <v>49.45</v>
      </c>
      <c r="G1604" s="141">
        <v>36.034999999999997</v>
      </c>
    </row>
    <row r="1605" spans="1:7" x14ac:dyDescent="0.25">
      <c r="A1605" s="156">
        <v>26.716999999999999</v>
      </c>
      <c r="B1605" s="141">
        <v>3.41</v>
      </c>
      <c r="C1605" s="141">
        <v>187.5472849682541</v>
      </c>
      <c r="D1605" s="141">
        <v>303.89508119657967</v>
      </c>
      <c r="F1605" s="141">
        <v>49.854999999999997</v>
      </c>
      <c r="G1605" s="141">
        <v>36.03</v>
      </c>
    </row>
    <row r="1606" spans="1:7" x14ac:dyDescent="0.25">
      <c r="A1606" s="156">
        <v>26.733000000000001</v>
      </c>
      <c r="B1606" s="141">
        <v>3.41333333333333</v>
      </c>
      <c r="C1606" s="141">
        <v>187.14359245642567</v>
      </c>
      <c r="D1606" s="141">
        <v>304.67752564102011</v>
      </c>
      <c r="F1606" s="141">
        <v>49.89</v>
      </c>
      <c r="G1606" s="141">
        <v>36.034999999999997</v>
      </c>
    </row>
    <row r="1607" spans="1:7" x14ac:dyDescent="0.25">
      <c r="A1607" s="156">
        <v>26.75</v>
      </c>
      <c r="B1607" s="141">
        <v>3.4239999999999999</v>
      </c>
      <c r="C1607" s="141">
        <v>189.47864957215091</v>
      </c>
      <c r="D1607" s="141">
        <v>305.50198642533996</v>
      </c>
      <c r="F1607" s="141">
        <v>49.475000000000001</v>
      </c>
      <c r="G1607" s="141">
        <v>36.0283333333333</v>
      </c>
    </row>
    <row r="1608" spans="1:7" x14ac:dyDescent="0.25">
      <c r="A1608" s="156">
        <v>26.766999999999999</v>
      </c>
      <c r="B1608" s="141">
        <v>3.4550000000000001</v>
      </c>
      <c r="C1608" s="141">
        <v>189.51003858814943</v>
      </c>
      <c r="D1608" s="141">
        <v>306.25080995474946</v>
      </c>
      <c r="F1608" s="141">
        <v>50.12</v>
      </c>
      <c r="G1608" s="141">
        <v>36.036666666666697</v>
      </c>
    </row>
    <row r="1609" spans="1:7" x14ac:dyDescent="0.25">
      <c r="A1609" s="156">
        <v>26.783000000000001</v>
      </c>
      <c r="B1609" s="141">
        <v>3.4649999999999999</v>
      </c>
      <c r="C1609" s="141">
        <v>188.93760210090824</v>
      </c>
      <c r="D1609" s="141">
        <v>307.13655594405009</v>
      </c>
      <c r="F1609" s="141">
        <v>50.195</v>
      </c>
      <c r="G1609" s="141">
        <v>36.03</v>
      </c>
    </row>
    <row r="1610" spans="1:7" x14ac:dyDescent="0.25">
      <c r="A1610" s="156">
        <v>26.8</v>
      </c>
      <c r="B1610" s="141">
        <v>3.4449999999999998</v>
      </c>
      <c r="C1610" s="141">
        <v>190.19047948660011</v>
      </c>
      <c r="D1610" s="141">
        <v>307.93008119657952</v>
      </c>
      <c r="F1610" s="141">
        <v>49.825000000000003</v>
      </c>
      <c r="G1610" s="141">
        <v>36.024000000000001</v>
      </c>
    </row>
    <row r="1611" spans="1:7" x14ac:dyDescent="0.25">
      <c r="A1611" s="156">
        <v>26.817</v>
      </c>
      <c r="B1611" s="141">
        <v>3.46</v>
      </c>
      <c r="C1611" s="141">
        <v>190.43591849502167</v>
      </c>
      <c r="D1611" s="141">
        <v>308.71110407239939</v>
      </c>
      <c r="F1611" s="141">
        <v>50.07</v>
      </c>
      <c r="G1611" s="141">
        <v>36.03</v>
      </c>
    </row>
    <row r="1612" spans="1:7" x14ac:dyDescent="0.25">
      <c r="A1612" s="156">
        <v>26.832999999999998</v>
      </c>
      <c r="B1612" s="141">
        <v>3.4750000000000001</v>
      </c>
      <c r="C1612" s="141">
        <v>190.02975790782077</v>
      </c>
      <c r="D1612" s="141">
        <v>309.53850183150007</v>
      </c>
      <c r="F1612" s="141">
        <v>50.075000000000003</v>
      </c>
      <c r="G1612" s="141">
        <v>36.024999999999999</v>
      </c>
    </row>
    <row r="1613" spans="1:7" x14ac:dyDescent="0.25">
      <c r="A1613" s="156">
        <v>26.85</v>
      </c>
      <c r="B1613" s="141">
        <v>3.4750000000000001</v>
      </c>
      <c r="C1613" s="141">
        <v>189.84690887069561</v>
      </c>
      <c r="D1613" s="141">
        <v>310.38511336032025</v>
      </c>
      <c r="F1613" s="141">
        <v>50.395000000000003</v>
      </c>
      <c r="G1613" s="141">
        <v>36.03</v>
      </c>
    </row>
    <row r="1614" spans="1:7" x14ac:dyDescent="0.25">
      <c r="A1614" s="156">
        <v>26.867000000000001</v>
      </c>
      <c r="B1614" s="141">
        <v>3.5059999999999998</v>
      </c>
      <c r="C1614" s="141">
        <v>190.67699886894954</v>
      </c>
      <c r="D1614" s="141">
        <v>311.13559230768988</v>
      </c>
      <c r="F1614" s="141">
        <v>50.685000000000002</v>
      </c>
      <c r="G1614" s="141">
        <v>36.024999999999999</v>
      </c>
    </row>
    <row r="1615" spans="1:7" x14ac:dyDescent="0.25">
      <c r="A1615" s="156">
        <v>26.882999999999999</v>
      </c>
      <c r="B1615" s="141">
        <v>3.5049999999999999</v>
      </c>
      <c r="C1615" s="141">
        <v>191.37307820855074</v>
      </c>
      <c r="D1615" s="141">
        <v>311.96659230769001</v>
      </c>
      <c r="F1615" s="141">
        <v>50.585000000000001</v>
      </c>
      <c r="G1615" s="141">
        <v>36.036666666666697</v>
      </c>
    </row>
    <row r="1616" spans="1:7" x14ac:dyDescent="0.25">
      <c r="A1616" s="156">
        <v>26.9</v>
      </c>
      <c r="B1616" s="141">
        <v>3.4950000000000001</v>
      </c>
      <c r="C1616" s="141">
        <v>192.04767130655532</v>
      </c>
      <c r="D1616" s="141">
        <v>312.82659230768968</v>
      </c>
      <c r="F1616" s="141">
        <v>50.49</v>
      </c>
      <c r="G1616" s="141">
        <v>36.024999999999999</v>
      </c>
    </row>
    <row r="1617" spans="1:7" x14ac:dyDescent="0.25">
      <c r="A1617" s="156">
        <v>26.917000000000002</v>
      </c>
      <c r="B1617" s="141">
        <v>3.5150000000000001</v>
      </c>
      <c r="C1617" s="141">
        <v>193.057199016548</v>
      </c>
      <c r="D1617" s="141">
        <v>313.53030341880003</v>
      </c>
      <c r="F1617" s="141">
        <v>50.33</v>
      </c>
      <c r="G1617" s="141">
        <v>36.034999999999997</v>
      </c>
    </row>
    <row r="1618" spans="1:7" x14ac:dyDescent="0.25">
      <c r="A1618" s="156">
        <v>26.933</v>
      </c>
      <c r="B1618" s="141">
        <v>3.5350000000000001</v>
      </c>
      <c r="C1618" s="141">
        <v>193.18056365731127</v>
      </c>
      <c r="D1618" s="141">
        <v>314.35901048951018</v>
      </c>
      <c r="F1618" s="141">
        <v>50.505000000000003</v>
      </c>
      <c r="G1618" s="141">
        <v>36.033333333333303</v>
      </c>
    </row>
    <row r="1619" spans="1:7" x14ac:dyDescent="0.25">
      <c r="A1619" s="156">
        <v>26.95</v>
      </c>
      <c r="B1619" s="141">
        <v>3.528</v>
      </c>
      <c r="C1619" s="141">
        <v>191.80266837197701</v>
      </c>
      <c r="D1619" s="141">
        <v>315.17764230768989</v>
      </c>
      <c r="F1619" s="141">
        <v>50.77</v>
      </c>
      <c r="G1619" s="141">
        <v>36.024999999999999</v>
      </c>
    </row>
    <row r="1620" spans="1:7" x14ac:dyDescent="0.25">
      <c r="A1620" s="156">
        <v>26.966999999999999</v>
      </c>
      <c r="B1620" s="141">
        <v>3.5550000000000002</v>
      </c>
      <c r="C1620" s="141">
        <v>192.47174562435558</v>
      </c>
      <c r="D1620" s="141">
        <v>315.99607326007026</v>
      </c>
      <c r="F1620" s="141">
        <v>51.075000000000003</v>
      </c>
      <c r="G1620" s="141">
        <v>36.034999999999997</v>
      </c>
    </row>
    <row r="1621" spans="1:7" x14ac:dyDescent="0.25">
      <c r="A1621" s="156">
        <v>26.983000000000001</v>
      </c>
      <c r="B1621" s="141">
        <v>3.54666666666667</v>
      </c>
      <c r="C1621" s="141">
        <v>192.46090623601458</v>
      </c>
      <c r="D1621" s="141">
        <v>316.81216599189975</v>
      </c>
      <c r="F1621" s="141">
        <v>50.965000000000003</v>
      </c>
      <c r="G1621" s="141">
        <v>36.034999999999997</v>
      </c>
    </row>
    <row r="1622" spans="1:7" x14ac:dyDescent="0.25">
      <c r="A1622" s="156">
        <v>27</v>
      </c>
      <c r="B1622" s="141">
        <v>3.5649999999999999</v>
      </c>
      <c r="C1622" s="141">
        <v>193.91615010169443</v>
      </c>
      <c r="D1622" s="141">
        <v>317.62755594405007</v>
      </c>
      <c r="F1622" s="141">
        <v>51.11</v>
      </c>
      <c r="G1622" s="141">
        <v>36.034999999999997</v>
      </c>
    </row>
    <row r="1623" spans="1:7" x14ac:dyDescent="0.25">
      <c r="A1623" s="156">
        <v>27.016999999999999</v>
      </c>
      <c r="B1623" s="141">
        <v>3.585</v>
      </c>
      <c r="C1623" s="141">
        <v>194.57575635716765</v>
      </c>
      <c r="D1623" s="141">
        <v>318.43512087911949</v>
      </c>
      <c r="F1623" s="141">
        <v>51.22</v>
      </c>
      <c r="G1623" s="141">
        <v>36.03</v>
      </c>
    </row>
    <row r="1624" spans="1:7" x14ac:dyDescent="0.25">
      <c r="A1624" s="156">
        <v>27.033000000000001</v>
      </c>
      <c r="B1624" s="141">
        <v>3.58</v>
      </c>
      <c r="C1624" s="141">
        <v>194.21116132892934</v>
      </c>
      <c r="D1624" s="141">
        <v>319.30489230768944</v>
      </c>
      <c r="F1624" s="141">
        <v>51.18</v>
      </c>
      <c r="G1624" s="141">
        <v>36.031666666666702</v>
      </c>
    </row>
    <row r="1625" spans="1:7" x14ac:dyDescent="0.25">
      <c r="A1625" s="156">
        <v>27.05</v>
      </c>
      <c r="B1625" s="141">
        <v>3.6</v>
      </c>
      <c r="C1625" s="141">
        <v>195.65821998422163</v>
      </c>
      <c r="D1625" s="141">
        <v>320.11589230769005</v>
      </c>
      <c r="F1625" s="141">
        <v>51.18</v>
      </c>
      <c r="G1625" s="141">
        <v>36.035714285714299</v>
      </c>
    </row>
    <row r="1626" spans="1:7" x14ac:dyDescent="0.25">
      <c r="A1626" s="156">
        <v>27.067</v>
      </c>
      <c r="B1626" s="141">
        <v>3.6150000000000002</v>
      </c>
      <c r="C1626" s="141">
        <v>195.69660823157926</v>
      </c>
      <c r="D1626" s="141">
        <v>320.9303423076899</v>
      </c>
      <c r="F1626" s="141">
        <v>51.47</v>
      </c>
      <c r="G1626" s="141">
        <v>36.042857142857102</v>
      </c>
    </row>
    <row r="1627" spans="1:7" x14ac:dyDescent="0.25">
      <c r="A1627" s="156">
        <v>27.082999999999998</v>
      </c>
      <c r="B1627" s="141">
        <v>3.6150000000000002</v>
      </c>
      <c r="C1627" s="141">
        <v>196.274930459823</v>
      </c>
      <c r="D1627" s="141">
        <v>321.6942712550599</v>
      </c>
      <c r="F1627" s="141">
        <v>51.225000000000001</v>
      </c>
      <c r="G1627" s="141">
        <v>36.043999999999997</v>
      </c>
    </row>
    <row r="1628" spans="1:7" x14ac:dyDescent="0.25">
      <c r="A1628" s="156">
        <v>27.1</v>
      </c>
      <c r="B1628" s="141">
        <v>3.6080000000000001</v>
      </c>
      <c r="C1628" s="141">
        <v>196.64527179738502</v>
      </c>
      <c r="D1628" s="141">
        <v>322.56474230768981</v>
      </c>
      <c r="F1628" s="141">
        <v>51.244999999999997</v>
      </c>
      <c r="G1628" s="141">
        <v>36.045000000000002</v>
      </c>
    </row>
    <row r="1629" spans="1:7" x14ac:dyDescent="0.25">
      <c r="A1629" s="156">
        <v>27.117000000000001</v>
      </c>
      <c r="B1629" s="141">
        <v>3.64</v>
      </c>
      <c r="C1629" s="141">
        <v>194.72127093313077</v>
      </c>
      <c r="D1629" s="141">
        <v>323.36589230769005</v>
      </c>
      <c r="F1629" s="141">
        <v>51.905000000000001</v>
      </c>
      <c r="G1629" s="141">
        <v>36.04</v>
      </c>
    </row>
    <row r="1630" spans="1:7" x14ac:dyDescent="0.25">
      <c r="A1630" s="156">
        <v>27.132999999999999</v>
      </c>
      <c r="B1630" s="141">
        <v>3.66</v>
      </c>
      <c r="C1630" s="141">
        <v>198.26090344207745</v>
      </c>
      <c r="D1630" s="141">
        <v>324.19580995475008</v>
      </c>
      <c r="F1630" s="141">
        <v>51.29</v>
      </c>
      <c r="G1630" s="141">
        <v>36.045000000000002</v>
      </c>
    </row>
    <row r="1631" spans="1:7" x14ac:dyDescent="0.25">
      <c r="A1631" s="156">
        <v>27.15</v>
      </c>
      <c r="B1631" s="141">
        <v>3.6749999999999998</v>
      </c>
      <c r="C1631" s="141">
        <v>199.61461949549374</v>
      </c>
      <c r="D1631" s="141">
        <v>325.02351583709969</v>
      </c>
      <c r="F1631" s="141">
        <v>51.54</v>
      </c>
      <c r="G1631" s="141">
        <v>36.04</v>
      </c>
    </row>
    <row r="1632" spans="1:7" x14ac:dyDescent="0.25">
      <c r="A1632" s="156">
        <v>27.167000000000002</v>
      </c>
      <c r="B1632" s="141">
        <v>3.68</v>
      </c>
      <c r="C1632" s="141">
        <v>197.79339120688743</v>
      </c>
      <c r="D1632" s="141">
        <v>325.86919230768945</v>
      </c>
      <c r="F1632" s="141">
        <v>51.87</v>
      </c>
      <c r="G1632" s="141">
        <v>36.046666666666702</v>
      </c>
    </row>
    <row r="1633" spans="1:7" x14ac:dyDescent="0.25">
      <c r="A1633" s="156">
        <v>27.183</v>
      </c>
      <c r="B1633" s="141">
        <v>3.68333333333333</v>
      </c>
      <c r="C1633" s="141">
        <v>198.8683826335363</v>
      </c>
      <c r="D1633" s="141">
        <v>326.70264230768953</v>
      </c>
      <c r="F1633" s="141">
        <v>51.634999999999998</v>
      </c>
      <c r="G1633" s="141">
        <v>36.055</v>
      </c>
    </row>
    <row r="1634" spans="1:7" x14ac:dyDescent="0.25">
      <c r="A1634" s="156">
        <v>27.2</v>
      </c>
      <c r="B1634" s="141">
        <v>3.6666666666666701</v>
      </c>
      <c r="C1634" s="141">
        <v>198.49348627064097</v>
      </c>
      <c r="D1634" s="141">
        <v>327.59241452990955</v>
      </c>
      <c r="F1634" s="141">
        <v>51.634999999999998</v>
      </c>
      <c r="G1634" s="141">
        <v>36.045000000000002</v>
      </c>
    </row>
    <row r="1635" spans="1:7" x14ac:dyDescent="0.25">
      <c r="A1635" s="156">
        <v>27.216999999999999</v>
      </c>
      <c r="B1635" s="141">
        <v>3.6850000000000001</v>
      </c>
      <c r="C1635" s="141">
        <v>198.09012903711724</v>
      </c>
      <c r="D1635" s="141">
        <v>328.38264230768982</v>
      </c>
      <c r="F1635" s="141">
        <v>52.125</v>
      </c>
      <c r="G1635" s="141">
        <v>36.049999999999997</v>
      </c>
    </row>
    <row r="1636" spans="1:7" x14ac:dyDescent="0.25">
      <c r="A1636" s="156">
        <v>27.233000000000001</v>
      </c>
      <c r="B1636" s="141">
        <v>3.7120000000000002</v>
      </c>
      <c r="C1636" s="141">
        <v>197.23574702478814</v>
      </c>
      <c r="D1636" s="141">
        <v>329.24558704453011</v>
      </c>
      <c r="F1636" s="141">
        <v>52.54</v>
      </c>
      <c r="G1636" s="141">
        <v>36.06</v>
      </c>
    </row>
    <row r="1637" spans="1:7" x14ac:dyDescent="0.25">
      <c r="A1637" s="156">
        <v>27.25</v>
      </c>
      <c r="B1637" s="141">
        <v>3.74</v>
      </c>
      <c r="C1637" s="141">
        <v>203.07808140585465</v>
      </c>
      <c r="D1637" s="141">
        <v>330.11426373626</v>
      </c>
      <c r="F1637" s="141">
        <v>51.54</v>
      </c>
      <c r="G1637" s="141">
        <v>36.0485714285714</v>
      </c>
    </row>
    <row r="1638" spans="1:7" x14ac:dyDescent="0.25">
      <c r="A1638" s="156">
        <v>27.266999999999999</v>
      </c>
      <c r="B1638" s="141">
        <v>3.7349999999999999</v>
      </c>
      <c r="C1638" s="141">
        <v>204.18049053265605</v>
      </c>
      <c r="D1638" s="141">
        <v>330.95024786324939</v>
      </c>
      <c r="F1638" s="141">
        <v>51.55</v>
      </c>
      <c r="G1638" s="141">
        <v>36.055714285714302</v>
      </c>
    </row>
    <row r="1639" spans="1:7" x14ac:dyDescent="0.25">
      <c r="A1639" s="156">
        <v>27.283000000000001</v>
      </c>
      <c r="B1639" s="141">
        <v>3.7250000000000001</v>
      </c>
      <c r="C1639" s="141">
        <v>200.29005501948762</v>
      </c>
      <c r="D1639" s="141">
        <v>331.71878321678014</v>
      </c>
      <c r="F1639" s="141">
        <v>51.854999999999997</v>
      </c>
      <c r="G1639" s="141">
        <v>36.054285714285697</v>
      </c>
    </row>
    <row r="1640" spans="1:7" x14ac:dyDescent="0.25">
      <c r="A1640" s="156">
        <v>27.3</v>
      </c>
      <c r="B1640" s="141">
        <v>3.738</v>
      </c>
      <c r="C1640" s="141">
        <v>199.66852068746547</v>
      </c>
      <c r="D1640" s="141">
        <v>332.53599230768941</v>
      </c>
      <c r="F1640" s="141">
        <v>52.2</v>
      </c>
      <c r="G1640" s="141">
        <v>36.06</v>
      </c>
    </row>
    <row r="1641" spans="1:7" x14ac:dyDescent="0.25">
      <c r="A1641" s="156">
        <v>27.317</v>
      </c>
      <c r="B1641" s="141">
        <v>3.77</v>
      </c>
      <c r="C1641" s="141">
        <v>200.40394428267911</v>
      </c>
      <c r="D1641" s="141">
        <v>333.42063967611011</v>
      </c>
      <c r="F1641" s="141">
        <v>52.61</v>
      </c>
      <c r="G1641" s="141">
        <v>36.07</v>
      </c>
    </row>
    <row r="1642" spans="1:7" x14ac:dyDescent="0.25">
      <c r="A1642" s="156">
        <v>27.332999999999998</v>
      </c>
      <c r="B1642" s="141">
        <v>3.77</v>
      </c>
      <c r="C1642" s="141">
        <v>202.5559823933651</v>
      </c>
      <c r="D1642" s="141">
        <v>334.23221862347964</v>
      </c>
      <c r="F1642" s="141">
        <v>52.04</v>
      </c>
      <c r="G1642" s="141">
        <v>36.07</v>
      </c>
    </row>
    <row r="1643" spans="1:7" x14ac:dyDescent="0.25">
      <c r="A1643" s="156">
        <v>27.35</v>
      </c>
      <c r="B1643" s="141">
        <v>3.76</v>
      </c>
      <c r="C1643" s="141">
        <v>204.45472558610834</v>
      </c>
      <c r="D1643" s="141">
        <v>335.12116599189994</v>
      </c>
      <c r="F1643" s="141">
        <v>51.795000000000002</v>
      </c>
      <c r="G1643" s="141">
        <v>36.063333333333297</v>
      </c>
    </row>
    <row r="1644" spans="1:7" x14ac:dyDescent="0.25">
      <c r="A1644" s="156">
        <v>27.367000000000001</v>
      </c>
      <c r="B1644" s="141">
        <v>3.78</v>
      </c>
      <c r="C1644" s="141">
        <v>201.78743639989773</v>
      </c>
      <c r="D1644" s="141">
        <v>335.94294230768992</v>
      </c>
      <c r="F1644" s="141">
        <v>52.284999999999997</v>
      </c>
      <c r="G1644" s="141">
        <v>36.07</v>
      </c>
    </row>
    <row r="1645" spans="1:7" x14ac:dyDescent="0.25">
      <c r="A1645" s="156">
        <v>27.382999999999999</v>
      </c>
      <c r="B1645" s="141">
        <v>3.8050000000000002</v>
      </c>
      <c r="C1645" s="141">
        <v>201.01638254161591</v>
      </c>
      <c r="D1645" s="141">
        <v>336.88094230769002</v>
      </c>
      <c r="F1645" s="141">
        <v>52.905000000000001</v>
      </c>
      <c r="G1645" s="141">
        <v>36.075000000000003</v>
      </c>
    </row>
    <row r="1646" spans="1:7" x14ac:dyDescent="0.25">
      <c r="A1646" s="156">
        <v>27.4</v>
      </c>
      <c r="B1646" s="141">
        <v>3.82</v>
      </c>
      <c r="C1646" s="141">
        <v>202.9054235189891</v>
      </c>
      <c r="D1646" s="141">
        <v>337.7092186234795</v>
      </c>
      <c r="F1646" s="141">
        <v>52.53</v>
      </c>
      <c r="G1646" s="141">
        <v>36.07</v>
      </c>
    </row>
    <row r="1647" spans="1:7" x14ac:dyDescent="0.25">
      <c r="A1647" s="156">
        <v>27.417000000000002</v>
      </c>
      <c r="B1647" s="141">
        <v>3.84</v>
      </c>
      <c r="C1647" s="141">
        <v>210.31561621560832</v>
      </c>
      <c r="D1647" s="141">
        <v>338.55087412587</v>
      </c>
      <c r="F1647" s="141">
        <v>51.445</v>
      </c>
      <c r="G1647" s="141">
        <v>36.075000000000003</v>
      </c>
    </row>
    <row r="1648" spans="1:7" x14ac:dyDescent="0.25">
      <c r="A1648" s="156">
        <v>27.433</v>
      </c>
      <c r="B1648" s="141">
        <v>3.855</v>
      </c>
      <c r="C1648" s="141">
        <v>207.9776114820973</v>
      </c>
      <c r="D1648" s="141">
        <v>339.42282867132963</v>
      </c>
      <c r="F1648" s="141">
        <v>52.21</v>
      </c>
      <c r="G1648" s="141">
        <v>36.07</v>
      </c>
    </row>
    <row r="1649" spans="1:7" x14ac:dyDescent="0.25">
      <c r="A1649" s="156">
        <v>27.45</v>
      </c>
      <c r="B1649" s="141">
        <v>3.8540000000000001</v>
      </c>
      <c r="C1649" s="141">
        <v>202.11396374315913</v>
      </c>
      <c r="D1649" s="141">
        <v>340.25497008546972</v>
      </c>
      <c r="F1649" s="141">
        <v>52.865000000000002</v>
      </c>
      <c r="G1649" s="141">
        <v>36.073999999999998</v>
      </c>
    </row>
    <row r="1650" spans="1:7" x14ac:dyDescent="0.25">
      <c r="A1650" s="156">
        <v>27.466999999999999</v>
      </c>
      <c r="B1650" s="141">
        <v>3.855</v>
      </c>
      <c r="C1650" s="141">
        <v>206.22647440818821</v>
      </c>
      <c r="D1650" s="141">
        <v>341.16621611720984</v>
      </c>
      <c r="F1650" s="141">
        <v>52.284999999999997</v>
      </c>
      <c r="G1650" s="141">
        <v>36.08</v>
      </c>
    </row>
    <row r="1651" spans="1:7" x14ac:dyDescent="0.25">
      <c r="A1651" s="156">
        <v>27.483000000000001</v>
      </c>
      <c r="B1651" s="141">
        <v>3.89</v>
      </c>
      <c r="C1651" s="141">
        <v>210.3159005664314</v>
      </c>
      <c r="D1651" s="141">
        <v>342.00013675212995</v>
      </c>
      <c r="F1651" s="141">
        <v>51.905000000000001</v>
      </c>
      <c r="G1651" s="141">
        <v>36.075000000000003</v>
      </c>
    </row>
    <row r="1652" spans="1:7" x14ac:dyDescent="0.25">
      <c r="A1652" s="156">
        <v>27.5</v>
      </c>
      <c r="B1652" s="141">
        <v>3.87666666666667</v>
      </c>
      <c r="C1652" s="141">
        <v>206.89659523847664</v>
      </c>
      <c r="D1652" s="141">
        <v>342.9005923076902</v>
      </c>
      <c r="F1652" s="141">
        <v>52.465000000000003</v>
      </c>
      <c r="G1652" s="141">
        <v>36.075000000000003</v>
      </c>
    </row>
    <row r="1653" spans="1:7" x14ac:dyDescent="0.25">
      <c r="A1653" s="156">
        <v>27.516999999999999</v>
      </c>
      <c r="B1653" s="141">
        <v>3.89333333333333</v>
      </c>
      <c r="C1653" s="141">
        <v>207.03600883266807</v>
      </c>
      <c r="D1653" s="141">
        <v>343.75107326006946</v>
      </c>
      <c r="F1653" s="141">
        <v>52.234999999999999</v>
      </c>
      <c r="G1653" s="141">
        <v>36.075000000000003</v>
      </c>
    </row>
    <row r="1654" spans="1:7" x14ac:dyDescent="0.25">
      <c r="A1654" s="156">
        <v>27.533000000000001</v>
      </c>
      <c r="B1654" s="141">
        <v>3.8849999999999998</v>
      </c>
      <c r="C1654" s="141">
        <v>208.16313543247907</v>
      </c>
      <c r="D1654" s="141">
        <v>344.63874230768943</v>
      </c>
      <c r="F1654" s="141">
        <v>52.185000000000002</v>
      </c>
      <c r="G1654" s="141">
        <v>36.066666666666698</v>
      </c>
    </row>
    <row r="1655" spans="1:7" x14ac:dyDescent="0.25">
      <c r="A1655" s="156">
        <v>27.55</v>
      </c>
      <c r="B1655" s="141">
        <v>3.91</v>
      </c>
      <c r="C1655" s="141">
        <v>207.78959724240528</v>
      </c>
      <c r="D1655" s="141">
        <v>345.50440659339984</v>
      </c>
      <c r="F1655" s="141">
        <v>52.48</v>
      </c>
      <c r="G1655" s="141">
        <v>36.076666666666704</v>
      </c>
    </row>
    <row r="1656" spans="1:7" x14ac:dyDescent="0.25">
      <c r="A1656" s="156">
        <v>27.567</v>
      </c>
      <c r="B1656" s="141">
        <v>3.92</v>
      </c>
      <c r="C1656" s="141">
        <v>207.76672205233683</v>
      </c>
      <c r="D1656" s="141">
        <v>346.44116849816965</v>
      </c>
      <c r="F1656" s="141">
        <v>52.44</v>
      </c>
      <c r="G1656" s="141">
        <v>36.075000000000003</v>
      </c>
    </row>
    <row r="1657" spans="1:7" x14ac:dyDescent="0.25">
      <c r="A1657" s="156">
        <v>27.582999999999998</v>
      </c>
      <c r="B1657" s="141">
        <v>3.9350000000000001</v>
      </c>
      <c r="C1657" s="141">
        <v>209.39982007751124</v>
      </c>
      <c r="D1657" s="141">
        <v>347.3128589743601</v>
      </c>
      <c r="F1657" s="141">
        <v>52.43</v>
      </c>
      <c r="G1657" s="141">
        <v>36.08</v>
      </c>
    </row>
    <row r="1658" spans="1:7" x14ac:dyDescent="0.25">
      <c r="A1658" s="156">
        <v>27.6</v>
      </c>
      <c r="B1658" s="141">
        <v>3.9466666666666699</v>
      </c>
      <c r="C1658" s="141">
        <v>210.1379477144454</v>
      </c>
      <c r="D1658" s="141">
        <v>348.34352564102028</v>
      </c>
      <c r="F1658" s="141">
        <v>52.295000000000002</v>
      </c>
      <c r="G1658" s="141">
        <v>36.085000000000001</v>
      </c>
    </row>
    <row r="1659" spans="1:7" x14ac:dyDescent="0.25">
      <c r="A1659" s="156">
        <v>27.617000000000001</v>
      </c>
      <c r="B1659" s="141">
        <v>3.96</v>
      </c>
      <c r="C1659" s="141">
        <v>211.55023828500958</v>
      </c>
      <c r="D1659" s="141">
        <v>349.09602564101988</v>
      </c>
      <c r="F1659" s="141">
        <v>52.174999999999997</v>
      </c>
      <c r="G1659" s="141">
        <v>36.07</v>
      </c>
    </row>
    <row r="1660" spans="1:7" x14ac:dyDescent="0.25">
      <c r="A1660" s="156">
        <v>27.632999999999999</v>
      </c>
      <c r="B1660" s="141">
        <v>3.9783333333333299</v>
      </c>
      <c r="C1660" s="141">
        <v>211.20466446389264</v>
      </c>
      <c r="D1660" s="141">
        <v>349.99292760181015</v>
      </c>
      <c r="F1660" s="141">
        <v>52.23</v>
      </c>
      <c r="G1660" s="141">
        <v>36.0833333333333</v>
      </c>
    </row>
    <row r="1661" spans="1:7" x14ac:dyDescent="0.25">
      <c r="A1661" s="156">
        <v>27.65</v>
      </c>
      <c r="B1661" s="141">
        <v>4.0149999999999997</v>
      </c>
      <c r="C1661" s="141">
        <v>214.31666578114564</v>
      </c>
      <c r="D1661" s="141">
        <v>350.89176923076957</v>
      </c>
      <c r="F1661" s="141">
        <v>51.844999999999999</v>
      </c>
      <c r="G1661" s="141">
        <v>36.090000000000003</v>
      </c>
    </row>
    <row r="1662" spans="1:7" x14ac:dyDescent="0.25">
      <c r="A1662" s="156">
        <v>27.667000000000002</v>
      </c>
      <c r="B1662" s="141">
        <v>4.01</v>
      </c>
      <c r="C1662" s="141">
        <v>212.1693003237007</v>
      </c>
      <c r="D1662" s="141">
        <v>351.95402564103006</v>
      </c>
      <c r="F1662" s="141">
        <v>52.1</v>
      </c>
      <c r="G1662" s="141">
        <v>36.084285714285699</v>
      </c>
    </row>
    <row r="1663" spans="1:7" x14ac:dyDescent="0.25">
      <c r="A1663" s="156">
        <v>27.683</v>
      </c>
      <c r="B1663" s="141">
        <v>4</v>
      </c>
      <c r="C1663" s="141">
        <v>212.15236279591934</v>
      </c>
      <c r="D1663" s="141">
        <v>352.67593040293013</v>
      </c>
      <c r="F1663" s="141">
        <v>51.95</v>
      </c>
      <c r="G1663" s="141">
        <v>36.084285714285699</v>
      </c>
    </row>
    <row r="1664" spans="1:7" x14ac:dyDescent="0.25">
      <c r="A1664" s="156">
        <v>27.7</v>
      </c>
      <c r="B1664" s="141">
        <v>4.04142857142857</v>
      </c>
      <c r="C1664" s="141">
        <v>217.76004912828071</v>
      </c>
      <c r="D1664" s="141">
        <v>353.51350183149952</v>
      </c>
      <c r="F1664" s="141">
        <v>50.634999999999998</v>
      </c>
      <c r="G1664" s="141">
        <v>36.119999999999997</v>
      </c>
    </row>
    <row r="1665" spans="1:7" x14ac:dyDescent="0.25">
      <c r="A1665" s="156">
        <v>27.716999999999999</v>
      </c>
      <c r="B1665" s="141">
        <v>4.1057142857142903</v>
      </c>
      <c r="C1665" s="141">
        <v>229.96491529122324</v>
      </c>
      <c r="D1665" s="141">
        <v>354.44951048950952</v>
      </c>
      <c r="F1665" s="141">
        <v>48.424999999999997</v>
      </c>
      <c r="G1665" s="141">
        <v>36.174999999999997</v>
      </c>
    </row>
    <row r="1666" spans="1:7" x14ac:dyDescent="0.25">
      <c r="A1666" s="156">
        <v>27.733000000000001</v>
      </c>
      <c r="B1666" s="141">
        <v>4.1349999999999998</v>
      </c>
      <c r="C1666" s="141">
        <v>227.723626058229</v>
      </c>
      <c r="D1666" s="141">
        <v>355.29769230768943</v>
      </c>
      <c r="F1666" s="141">
        <v>48.255000000000003</v>
      </c>
      <c r="G1666" s="141">
        <v>36.197777777777802</v>
      </c>
    </row>
    <row r="1667" spans="1:7" x14ac:dyDescent="0.25">
      <c r="A1667" s="156">
        <v>27.75</v>
      </c>
      <c r="B1667" s="141">
        <v>4.1349999999999998</v>
      </c>
      <c r="C1667" s="141">
        <v>220.98059313793843</v>
      </c>
      <c r="D1667" s="141">
        <v>356.23454945054982</v>
      </c>
      <c r="F1667" s="141">
        <v>48.744999999999997</v>
      </c>
      <c r="G1667" s="141">
        <v>36.21</v>
      </c>
    </row>
    <row r="1668" spans="1:7" x14ac:dyDescent="0.25">
      <c r="A1668" s="156">
        <v>27.766999999999999</v>
      </c>
      <c r="B1668" s="141">
        <v>4.13</v>
      </c>
      <c r="C1668" s="141">
        <v>218.5249960912588</v>
      </c>
      <c r="D1668" s="141">
        <v>357.16135897436016</v>
      </c>
      <c r="F1668" s="141">
        <v>48.56</v>
      </c>
      <c r="G1668" s="141">
        <v>36.203333333333298</v>
      </c>
    </row>
    <row r="1669" spans="1:7" x14ac:dyDescent="0.25">
      <c r="A1669" s="156">
        <v>27.783000000000001</v>
      </c>
      <c r="B1669" s="141">
        <v>4.125</v>
      </c>
      <c r="C1669" s="141">
        <v>220.30482672870161</v>
      </c>
      <c r="D1669" s="141">
        <v>357.98375113121983</v>
      </c>
      <c r="F1669" s="141">
        <v>48.484999999999999</v>
      </c>
      <c r="G1669" s="141">
        <v>36.194000000000003</v>
      </c>
    </row>
    <row r="1670" spans="1:7" x14ac:dyDescent="0.25">
      <c r="A1670" s="156">
        <v>27.8</v>
      </c>
      <c r="B1670" s="141">
        <v>4.1349999999999998</v>
      </c>
      <c r="C1670" s="141">
        <v>220.81394745558299</v>
      </c>
      <c r="D1670" s="141">
        <v>358.95821611721021</v>
      </c>
      <c r="F1670" s="141">
        <v>48.255000000000003</v>
      </c>
      <c r="G1670" s="141">
        <v>36.18</v>
      </c>
    </row>
    <row r="1671" spans="1:7" x14ac:dyDescent="0.25">
      <c r="A1671" s="156">
        <v>27.817</v>
      </c>
      <c r="B1671" s="141">
        <v>4.1166666666666698</v>
      </c>
      <c r="C1671" s="141">
        <v>219.2915363052409</v>
      </c>
      <c r="D1671" s="141">
        <v>359.94516599189956</v>
      </c>
      <c r="F1671" s="141">
        <v>48.384999999999998</v>
      </c>
      <c r="G1671" s="141">
        <v>36.167142857142899</v>
      </c>
    </row>
    <row r="1672" spans="1:7" x14ac:dyDescent="0.25">
      <c r="A1672" s="156">
        <v>27.832999999999998</v>
      </c>
      <c r="B1672" s="141">
        <v>4.1050000000000004</v>
      </c>
      <c r="C1672" s="141">
        <v>217.14163308404034</v>
      </c>
      <c r="D1672" s="141">
        <v>360.80859230768965</v>
      </c>
      <c r="F1672" s="141">
        <v>48.51</v>
      </c>
      <c r="G1672" s="141">
        <v>36.146000000000001</v>
      </c>
    </row>
    <row r="1673" spans="1:7" x14ac:dyDescent="0.25">
      <c r="A1673" s="156">
        <v>27.85</v>
      </c>
      <c r="B1673" s="141">
        <v>4.125</v>
      </c>
      <c r="C1673" s="141">
        <v>219.00029549014619</v>
      </c>
      <c r="D1673" s="141">
        <v>361.70637651822017</v>
      </c>
      <c r="F1673" s="141">
        <v>48.265000000000001</v>
      </c>
      <c r="G1673" s="141">
        <v>36.142222222222202</v>
      </c>
    </row>
    <row r="1674" spans="1:7" x14ac:dyDescent="0.25">
      <c r="A1674" s="156">
        <v>27.867000000000001</v>
      </c>
      <c r="B1674" s="141">
        <v>4.1349999999999998</v>
      </c>
      <c r="C1674" s="141">
        <v>226.05991456731479</v>
      </c>
      <c r="D1674" s="141">
        <v>362.62263967610943</v>
      </c>
      <c r="F1674" s="141">
        <v>48.034999999999997</v>
      </c>
      <c r="G1674" s="141">
        <v>36.128333333333302</v>
      </c>
    </row>
    <row r="1675" spans="1:7" x14ac:dyDescent="0.25">
      <c r="A1675" s="156">
        <v>27.882999999999999</v>
      </c>
      <c r="B1675" s="141">
        <v>4.1340000000000003</v>
      </c>
      <c r="C1675" s="141">
        <v>225.99002015940573</v>
      </c>
      <c r="D1675" s="141">
        <v>363.52989230768981</v>
      </c>
      <c r="F1675" s="141">
        <v>47.865000000000002</v>
      </c>
      <c r="G1675" s="141">
        <v>36.119999999999997</v>
      </c>
    </row>
    <row r="1676" spans="1:7" x14ac:dyDescent="0.25">
      <c r="A1676" s="156">
        <v>27.9</v>
      </c>
      <c r="B1676" s="141">
        <v>4.1550000000000002</v>
      </c>
      <c r="C1676" s="141">
        <v>225.19615026540396</v>
      </c>
      <c r="D1676" s="141">
        <v>364.50793040292956</v>
      </c>
      <c r="F1676" s="141">
        <v>48.145000000000003</v>
      </c>
      <c r="G1676" s="141">
        <v>36.104999999999997</v>
      </c>
    </row>
    <row r="1677" spans="1:7" x14ac:dyDescent="0.25">
      <c r="A1677" s="156">
        <v>27.917000000000002</v>
      </c>
      <c r="B1677" s="141">
        <v>4.1440000000000001</v>
      </c>
      <c r="C1677" s="141">
        <v>223.85809049858977</v>
      </c>
      <c r="D1677" s="141">
        <v>365.44807326006958</v>
      </c>
      <c r="F1677" s="141">
        <v>48.145000000000003</v>
      </c>
      <c r="G1677" s="141">
        <v>36.093333333333298</v>
      </c>
    </row>
    <row r="1678" spans="1:7" x14ac:dyDescent="0.25">
      <c r="A1678" s="156">
        <v>27.933</v>
      </c>
      <c r="B1678" s="141">
        <v>4.18</v>
      </c>
      <c r="C1678" s="141">
        <v>225.76820923633446</v>
      </c>
      <c r="D1678" s="141">
        <v>366.29469230768973</v>
      </c>
      <c r="F1678" s="141">
        <v>48.33</v>
      </c>
      <c r="G1678" s="141">
        <v>36.094999999999999</v>
      </c>
    </row>
    <row r="1679" spans="1:7" x14ac:dyDescent="0.25">
      <c r="A1679" s="156">
        <v>27.95</v>
      </c>
      <c r="B1679" s="141">
        <v>4.1849999999999996</v>
      </c>
      <c r="C1679" s="141">
        <v>227.32770231250521</v>
      </c>
      <c r="D1679" s="141">
        <v>367.21660139859978</v>
      </c>
      <c r="F1679" s="141">
        <v>47.96</v>
      </c>
      <c r="G1679" s="141">
        <v>36.0833333333333</v>
      </c>
    </row>
    <row r="1680" spans="1:7" x14ac:dyDescent="0.25">
      <c r="A1680" s="156">
        <v>27.966999999999999</v>
      </c>
      <c r="B1680" s="141">
        <v>4.2050000000000001</v>
      </c>
      <c r="C1680" s="141">
        <v>228.6033559207807</v>
      </c>
      <c r="D1680" s="141">
        <v>368.13226373626003</v>
      </c>
      <c r="F1680" s="141">
        <v>47.95</v>
      </c>
      <c r="G1680" s="141">
        <v>36.085000000000001</v>
      </c>
    </row>
    <row r="1681" spans="1:7" x14ac:dyDescent="0.25">
      <c r="A1681" s="156">
        <v>27.983000000000001</v>
      </c>
      <c r="B1681" s="141">
        <v>4.2249999999999996</v>
      </c>
      <c r="C1681" s="141">
        <v>228.36021557302496</v>
      </c>
      <c r="D1681" s="141">
        <v>369.16287412587008</v>
      </c>
      <c r="F1681" s="141">
        <v>48.23</v>
      </c>
      <c r="G1681" s="141">
        <v>36.075000000000003</v>
      </c>
    </row>
    <row r="1682" spans="1:7" x14ac:dyDescent="0.25">
      <c r="A1682" s="156">
        <v>28</v>
      </c>
      <c r="B1682" s="141">
        <v>4.2350000000000003</v>
      </c>
      <c r="C1682" s="141">
        <v>228.17453105492697</v>
      </c>
      <c r="D1682" s="141">
        <v>370.0349028340097</v>
      </c>
      <c r="F1682" s="141">
        <v>48.3</v>
      </c>
      <c r="G1682" s="141">
        <v>36.08</v>
      </c>
    </row>
    <row r="1683" spans="1:7" x14ac:dyDescent="0.25">
      <c r="A1683" s="156">
        <v>28.016999999999999</v>
      </c>
      <c r="B1683" s="141">
        <v>4.2450000000000001</v>
      </c>
      <c r="C1683" s="141">
        <v>226.76869129923458</v>
      </c>
      <c r="D1683" s="141">
        <v>370.80391958041946</v>
      </c>
      <c r="F1683" s="141">
        <v>49.575000000000003</v>
      </c>
      <c r="G1683" s="141">
        <v>36.04</v>
      </c>
    </row>
    <row r="1684" spans="1:7" x14ac:dyDescent="0.25">
      <c r="A1684" s="156">
        <v>28.033000000000001</v>
      </c>
      <c r="B1684" s="141">
        <v>4.2</v>
      </c>
      <c r="C1684" s="141">
        <v>197.47990865553174</v>
      </c>
      <c r="D1684" s="141">
        <v>372.06502564101993</v>
      </c>
      <c r="F1684" s="141">
        <v>57.505000000000003</v>
      </c>
      <c r="G1684" s="141">
        <v>35.988333333333301</v>
      </c>
    </row>
    <row r="1685" spans="1:7" x14ac:dyDescent="0.25">
      <c r="A1685" s="156">
        <v>28.05</v>
      </c>
      <c r="B1685" s="141">
        <v>4.2324999999999999</v>
      </c>
      <c r="C1685" s="141">
        <v>179.37907145555775</v>
      </c>
      <c r="D1685" s="141">
        <v>373.0885923076894</v>
      </c>
      <c r="F1685" s="141">
        <v>61.66</v>
      </c>
      <c r="G1685" s="141">
        <v>35.950000000000003</v>
      </c>
    </row>
    <row r="1686" spans="1:7" x14ac:dyDescent="0.25">
      <c r="A1686" s="156">
        <v>28.067</v>
      </c>
      <c r="B1686" s="141">
        <v>4.37777777777778</v>
      </c>
      <c r="C1686" s="141">
        <v>238.51774884998713</v>
      </c>
      <c r="D1686" s="141">
        <v>374.07183516483019</v>
      </c>
      <c r="F1686" s="141">
        <v>54.53</v>
      </c>
      <c r="G1686" s="141">
        <v>35.901666666666699</v>
      </c>
    </row>
    <row r="1687" spans="1:7" x14ac:dyDescent="0.25">
      <c r="A1687" s="156">
        <v>28.082999999999998</v>
      </c>
      <c r="B1687" s="141">
        <v>4.3544444444444403</v>
      </c>
      <c r="C1687" s="141">
        <v>259.36157625914018</v>
      </c>
      <c r="D1687" s="141">
        <v>375.0031468531397</v>
      </c>
      <c r="F1687" s="141">
        <v>54.005000000000003</v>
      </c>
      <c r="G1687" s="141">
        <v>35.8888888888889</v>
      </c>
    </row>
    <row r="1688" spans="1:7" x14ac:dyDescent="0.25">
      <c r="A1688" s="156">
        <v>28.1</v>
      </c>
      <c r="B1688" s="141">
        <v>4.26</v>
      </c>
      <c r="C1688" s="141">
        <v>224.90184061249951</v>
      </c>
      <c r="D1688" s="141">
        <v>375.91404230768967</v>
      </c>
      <c r="F1688" s="141">
        <v>55.984999999999999</v>
      </c>
      <c r="G1688" s="141">
        <v>35.908333333333303</v>
      </c>
    </row>
    <row r="1689" spans="1:7" x14ac:dyDescent="0.25">
      <c r="A1689" s="156">
        <v>28.117000000000001</v>
      </c>
      <c r="B1689" s="141">
        <v>4.2166666666666703</v>
      </c>
      <c r="C1689" s="141">
        <v>219.642031004046</v>
      </c>
      <c r="D1689" s="141">
        <v>376.81287412586971</v>
      </c>
      <c r="F1689" s="141">
        <v>55.715000000000003</v>
      </c>
      <c r="G1689" s="141">
        <v>35.935000000000002</v>
      </c>
    </row>
    <row r="1690" spans="1:7" x14ac:dyDescent="0.25">
      <c r="A1690" s="156">
        <v>28.132999999999999</v>
      </c>
      <c r="B1690" s="141">
        <v>4.24</v>
      </c>
      <c r="C1690" s="141">
        <v>225.15304904909343</v>
      </c>
      <c r="D1690" s="141">
        <v>377.65864685313954</v>
      </c>
      <c r="F1690" s="141">
        <v>55.86</v>
      </c>
      <c r="G1690" s="141">
        <v>35.954999999999998</v>
      </c>
    </row>
    <row r="1691" spans="1:7" x14ac:dyDescent="0.25">
      <c r="A1691" s="156">
        <v>28.15</v>
      </c>
      <c r="B1691" s="141">
        <v>4.2300000000000004</v>
      </c>
      <c r="C1691" s="141">
        <v>225.13519637340812</v>
      </c>
      <c r="D1691" s="141">
        <v>378.63122171944997</v>
      </c>
      <c r="F1691" s="141">
        <v>55.715000000000003</v>
      </c>
      <c r="G1691" s="141">
        <v>35.975000000000001</v>
      </c>
    </row>
    <row r="1692" spans="1:7" x14ac:dyDescent="0.25">
      <c r="A1692" s="156">
        <v>28.167000000000002</v>
      </c>
      <c r="B1692" s="141">
        <v>4.2350000000000003</v>
      </c>
      <c r="C1692" s="141">
        <v>224.67388720244054</v>
      </c>
      <c r="D1692" s="141">
        <v>379.5561423076897</v>
      </c>
      <c r="F1692" s="141">
        <v>55.87</v>
      </c>
      <c r="G1692" s="141">
        <v>35.991</v>
      </c>
    </row>
    <row r="1693" spans="1:7" x14ac:dyDescent="0.25">
      <c r="A1693" s="156">
        <v>28.183</v>
      </c>
      <c r="B1693" s="141">
        <v>4.2883333333333304</v>
      </c>
      <c r="C1693" s="141">
        <v>225.98313552743602</v>
      </c>
      <c r="D1693" s="141">
        <v>380.48579757085008</v>
      </c>
      <c r="F1693" s="141">
        <v>56.09</v>
      </c>
      <c r="G1693" s="141">
        <v>36.005000000000003</v>
      </c>
    </row>
    <row r="1694" spans="1:7" x14ac:dyDescent="0.25">
      <c r="A1694" s="156">
        <v>28.2</v>
      </c>
      <c r="B1694" s="141">
        <v>4.32</v>
      </c>
      <c r="C1694" s="141">
        <v>228.07956598288786</v>
      </c>
      <c r="D1694" s="141">
        <v>381.4113765182201</v>
      </c>
      <c r="F1694" s="141">
        <v>55.91</v>
      </c>
      <c r="G1694" s="141">
        <v>36.015000000000001</v>
      </c>
    </row>
    <row r="1695" spans="1:7" x14ac:dyDescent="0.25">
      <c r="A1695" s="156">
        <v>28.216999999999999</v>
      </c>
      <c r="B1695" s="141">
        <v>4.3449999999999998</v>
      </c>
      <c r="C1695" s="141">
        <v>230.60013908704127</v>
      </c>
      <c r="D1695" s="141">
        <v>382.42248178137015</v>
      </c>
      <c r="F1695" s="141">
        <v>55.86</v>
      </c>
      <c r="G1695" s="141">
        <v>36.032222222222202</v>
      </c>
    </row>
    <row r="1696" spans="1:7" x14ac:dyDescent="0.25">
      <c r="A1696" s="156">
        <v>28.233000000000001</v>
      </c>
      <c r="B1696" s="141">
        <v>4.3650000000000002</v>
      </c>
      <c r="C1696" s="141">
        <v>232.34116366042508</v>
      </c>
      <c r="D1696" s="141">
        <v>383.27012087911953</v>
      </c>
      <c r="F1696" s="141">
        <v>55.52</v>
      </c>
      <c r="G1696" s="141">
        <v>36.04</v>
      </c>
    </row>
    <row r="1697" spans="1:7" x14ac:dyDescent="0.25">
      <c r="A1697" s="156">
        <v>28.25</v>
      </c>
      <c r="B1697" s="141">
        <v>4.3975</v>
      </c>
      <c r="C1697" s="141">
        <v>243.45931113122566</v>
      </c>
      <c r="D1697" s="141">
        <v>384.20586622073006</v>
      </c>
      <c r="F1697" s="141">
        <v>52.71</v>
      </c>
      <c r="G1697" s="141">
        <v>36.103333333333303</v>
      </c>
    </row>
    <row r="1698" spans="1:7" x14ac:dyDescent="0.25">
      <c r="A1698" s="156">
        <v>28.266999999999999</v>
      </c>
      <c r="B1698" s="141">
        <v>4.45</v>
      </c>
      <c r="C1698" s="141">
        <v>251.30354953409713</v>
      </c>
      <c r="D1698" s="141">
        <v>385.15504230768965</v>
      </c>
      <c r="F1698" s="141">
        <v>51.82</v>
      </c>
      <c r="G1698" s="141">
        <v>36.155714285714303</v>
      </c>
    </row>
    <row r="1699" spans="1:7" x14ac:dyDescent="0.25">
      <c r="A1699" s="156">
        <v>28.283000000000001</v>
      </c>
      <c r="B1699" s="141">
        <v>4.4859999999999998</v>
      </c>
      <c r="C1699" s="141">
        <v>241.64414554256291</v>
      </c>
      <c r="D1699" s="141">
        <v>386.10612087911977</v>
      </c>
      <c r="F1699" s="141">
        <v>52.38</v>
      </c>
      <c r="G1699" s="141">
        <v>36.200000000000003</v>
      </c>
    </row>
    <row r="1700" spans="1:7" x14ac:dyDescent="0.25">
      <c r="A1700" s="156">
        <v>28.3</v>
      </c>
      <c r="B1700" s="141">
        <v>4.492</v>
      </c>
      <c r="C1700" s="141">
        <v>237.63836738569873</v>
      </c>
      <c r="D1700" s="141">
        <v>387.00385020242993</v>
      </c>
      <c r="F1700" s="141">
        <v>52.465000000000003</v>
      </c>
      <c r="G1700" s="141">
        <v>36.213333333333303</v>
      </c>
    </row>
    <row r="1701" spans="1:7" x14ac:dyDescent="0.25">
      <c r="A1701" s="156">
        <v>28.317</v>
      </c>
      <c r="B1701" s="141">
        <v>4.5</v>
      </c>
      <c r="C1701" s="141">
        <v>239.25729193302811</v>
      </c>
      <c r="D1701" s="141">
        <v>388.03537651821989</v>
      </c>
      <c r="F1701" s="141">
        <v>52.295000000000002</v>
      </c>
      <c r="G1701" s="141">
        <v>36.215000000000003</v>
      </c>
    </row>
    <row r="1702" spans="1:7" x14ac:dyDescent="0.25">
      <c r="A1702" s="156">
        <v>28.332999999999998</v>
      </c>
      <c r="B1702" s="141">
        <v>4.4800000000000004</v>
      </c>
      <c r="C1702" s="141">
        <v>239.59172117634205</v>
      </c>
      <c r="D1702" s="141">
        <v>388.97142914979941</v>
      </c>
      <c r="F1702" s="141">
        <v>51.965000000000003</v>
      </c>
      <c r="G1702" s="141">
        <v>36.203333333333298</v>
      </c>
    </row>
    <row r="1703" spans="1:7" x14ac:dyDescent="0.25">
      <c r="A1703" s="156">
        <v>28.35</v>
      </c>
      <c r="B1703" s="141">
        <v>4.4950000000000001</v>
      </c>
      <c r="C1703" s="141">
        <v>240.57472757378883</v>
      </c>
      <c r="D1703" s="141">
        <v>389.94589230768997</v>
      </c>
      <c r="F1703" s="141">
        <v>51.685000000000002</v>
      </c>
      <c r="G1703" s="141">
        <v>36.198</v>
      </c>
    </row>
    <row r="1704" spans="1:7" x14ac:dyDescent="0.25">
      <c r="A1704" s="156">
        <v>28.367000000000001</v>
      </c>
      <c r="B1704" s="141">
        <v>4.5</v>
      </c>
      <c r="C1704" s="141">
        <v>240.13971817831396</v>
      </c>
      <c r="D1704" s="141">
        <v>390.94834230768993</v>
      </c>
      <c r="F1704" s="141">
        <v>51.685000000000002</v>
      </c>
      <c r="G1704" s="141">
        <v>36.18</v>
      </c>
    </row>
    <row r="1705" spans="1:7" x14ac:dyDescent="0.25">
      <c r="A1705" s="156">
        <v>28.382999999999999</v>
      </c>
      <c r="B1705" s="141">
        <v>4.5149999999999997</v>
      </c>
      <c r="C1705" s="141">
        <v>238.71028737126139</v>
      </c>
      <c r="D1705" s="141">
        <v>391.91139819004002</v>
      </c>
      <c r="F1705" s="141">
        <v>51.83</v>
      </c>
      <c r="G1705" s="141">
        <v>36.155000000000001</v>
      </c>
    </row>
    <row r="1706" spans="1:7" x14ac:dyDescent="0.25">
      <c r="A1706" s="156">
        <v>28.4</v>
      </c>
      <c r="B1706" s="141">
        <v>4.5233333333333299</v>
      </c>
      <c r="C1706" s="141">
        <v>240.55666108569247</v>
      </c>
      <c r="D1706" s="141">
        <v>392.87395546557946</v>
      </c>
      <c r="F1706" s="141">
        <v>51.54</v>
      </c>
      <c r="G1706" s="141">
        <v>36.145000000000003</v>
      </c>
    </row>
    <row r="1707" spans="1:7" x14ac:dyDescent="0.25">
      <c r="A1707" s="156">
        <v>28.417000000000002</v>
      </c>
      <c r="B1707" s="141">
        <v>4.5149999999999997</v>
      </c>
      <c r="C1707" s="141">
        <v>240.3435949208347</v>
      </c>
      <c r="D1707" s="141">
        <v>393.80969230769006</v>
      </c>
      <c r="F1707" s="141">
        <v>51.44</v>
      </c>
      <c r="G1707" s="141">
        <v>36.134999999999998</v>
      </c>
    </row>
    <row r="1708" spans="1:7" x14ac:dyDescent="0.25">
      <c r="A1708" s="156">
        <v>28.433</v>
      </c>
      <c r="B1708" s="141">
        <v>4.54</v>
      </c>
      <c r="C1708" s="141">
        <v>240.72940987782428</v>
      </c>
      <c r="D1708" s="141">
        <v>394.7879028340094</v>
      </c>
      <c r="F1708" s="141">
        <v>51.48</v>
      </c>
      <c r="G1708" s="141">
        <v>36.123333333333299</v>
      </c>
    </row>
    <row r="1709" spans="1:7" x14ac:dyDescent="0.25">
      <c r="A1709" s="156">
        <v>28.45</v>
      </c>
      <c r="B1709" s="141">
        <v>4.55</v>
      </c>
      <c r="C1709" s="141">
        <v>240.48392762463891</v>
      </c>
      <c r="D1709" s="141">
        <v>395.80774230769021</v>
      </c>
      <c r="F1709" s="141">
        <v>51.465000000000003</v>
      </c>
      <c r="G1709" s="141">
        <v>36.104999999999997</v>
      </c>
    </row>
    <row r="1710" spans="1:7" x14ac:dyDescent="0.25">
      <c r="A1710" s="156">
        <v>28.466999999999999</v>
      </c>
      <c r="B1710" s="141">
        <v>4.5549999999999997</v>
      </c>
      <c r="C1710" s="141">
        <v>240.0316766697095</v>
      </c>
      <c r="D1710" s="141">
        <v>396.82363967610945</v>
      </c>
      <c r="F1710" s="141">
        <v>51.414999999999999</v>
      </c>
      <c r="G1710" s="141">
        <v>36.108333333333299</v>
      </c>
    </row>
    <row r="1711" spans="1:7" x14ac:dyDescent="0.25">
      <c r="A1711" s="156">
        <v>28.483000000000001</v>
      </c>
      <c r="B1711" s="141">
        <v>4.55</v>
      </c>
      <c r="C1711" s="141">
        <v>241.05946862237721</v>
      </c>
      <c r="D1711" s="141">
        <v>397.78519230768961</v>
      </c>
      <c r="F1711" s="141">
        <v>51.234999999999999</v>
      </c>
      <c r="G1711" s="141">
        <v>36.1</v>
      </c>
    </row>
    <row r="1712" spans="1:7" x14ac:dyDescent="0.25">
      <c r="A1712" s="156">
        <v>28.5</v>
      </c>
      <c r="B1712" s="141">
        <v>4.5599999999999996</v>
      </c>
      <c r="C1712" s="141">
        <v>241.58632376750509</v>
      </c>
      <c r="D1712" s="141">
        <v>398.80028321677946</v>
      </c>
      <c r="F1712" s="141">
        <v>51.075000000000003</v>
      </c>
      <c r="G1712" s="141">
        <v>36.097999999999999</v>
      </c>
    </row>
    <row r="1713" spans="1:7" x14ac:dyDescent="0.25">
      <c r="A1713" s="156">
        <v>28.516999999999999</v>
      </c>
      <c r="B1713" s="141">
        <v>4.5579999999999998</v>
      </c>
      <c r="C1713" s="141">
        <v>241.42683778875517</v>
      </c>
      <c r="D1713" s="141">
        <v>399.80669230768945</v>
      </c>
      <c r="F1713" s="141">
        <v>51.01</v>
      </c>
      <c r="G1713" s="141">
        <v>36.094999999999999</v>
      </c>
    </row>
    <row r="1714" spans="1:7" x14ac:dyDescent="0.25">
      <c r="A1714" s="156">
        <v>28.533000000000001</v>
      </c>
      <c r="B1714" s="141">
        <v>4.5975000000000001</v>
      </c>
      <c r="C1714" s="141">
        <v>241.97300549506758</v>
      </c>
      <c r="D1714" s="141">
        <v>400.82469230768947</v>
      </c>
      <c r="F1714" s="141">
        <v>51.16</v>
      </c>
      <c r="G1714" s="141">
        <v>36.094999999999999</v>
      </c>
    </row>
    <row r="1715" spans="1:7" x14ac:dyDescent="0.25">
      <c r="A1715" s="156">
        <v>28.55</v>
      </c>
      <c r="B1715" s="141">
        <v>4.62</v>
      </c>
      <c r="C1715" s="141">
        <v>242.18792855600259</v>
      </c>
      <c r="D1715" s="141">
        <v>401.82369230769018</v>
      </c>
      <c r="F1715" s="141">
        <v>51.354999999999997</v>
      </c>
      <c r="G1715" s="141">
        <v>36.084000000000003</v>
      </c>
    </row>
    <row r="1716" spans="1:7" x14ac:dyDescent="0.25">
      <c r="A1716" s="156">
        <v>28.567</v>
      </c>
      <c r="B1716" s="141">
        <v>4.6459999999999999</v>
      </c>
      <c r="C1716" s="141">
        <v>244.8528813719964</v>
      </c>
      <c r="D1716" s="141">
        <v>402.85629230768973</v>
      </c>
      <c r="F1716" s="141">
        <v>51.185000000000002</v>
      </c>
      <c r="G1716" s="141">
        <v>36.085000000000001</v>
      </c>
    </row>
    <row r="1717" spans="1:7" x14ac:dyDescent="0.25">
      <c r="A1717" s="156">
        <v>28.582999999999998</v>
      </c>
      <c r="B1717" s="141">
        <v>4.6449999999999996</v>
      </c>
      <c r="C1717" s="141">
        <v>245.04957704869625</v>
      </c>
      <c r="D1717" s="141">
        <v>403.85124230768997</v>
      </c>
      <c r="F1717" s="141">
        <v>51.145000000000003</v>
      </c>
      <c r="G1717" s="141">
        <v>36.081666666666699</v>
      </c>
    </row>
    <row r="1718" spans="1:7" x14ac:dyDescent="0.25">
      <c r="A1718" s="156">
        <v>28.6</v>
      </c>
      <c r="B1718" s="141">
        <v>4.6566666666666698</v>
      </c>
      <c r="C1718" s="141">
        <v>244.43733932859186</v>
      </c>
      <c r="D1718" s="141">
        <v>404.8485494505494</v>
      </c>
      <c r="F1718" s="141">
        <v>51.335000000000001</v>
      </c>
      <c r="G1718" s="141">
        <v>36.085000000000001</v>
      </c>
    </row>
    <row r="1719" spans="1:7" x14ac:dyDescent="0.25">
      <c r="A1719" s="156">
        <v>28.617000000000001</v>
      </c>
      <c r="B1719" s="141">
        <v>4.6779999999999999</v>
      </c>
      <c r="C1719" s="141">
        <v>245.59313941886941</v>
      </c>
      <c r="D1719" s="141">
        <v>405.83716849816938</v>
      </c>
      <c r="F1719" s="141">
        <v>51.134999999999998</v>
      </c>
      <c r="G1719" s="141">
        <v>36.078000000000003</v>
      </c>
    </row>
    <row r="1720" spans="1:7" x14ac:dyDescent="0.25">
      <c r="A1720" s="156">
        <v>28.632999999999999</v>
      </c>
      <c r="B1720" s="141">
        <v>4.6633333333333304</v>
      </c>
      <c r="C1720" s="141">
        <v>246.8187520502384</v>
      </c>
      <c r="D1720" s="141">
        <v>406.83535897436013</v>
      </c>
      <c r="F1720" s="141">
        <v>50.9</v>
      </c>
      <c r="G1720" s="141">
        <v>36.075000000000003</v>
      </c>
    </row>
    <row r="1721" spans="1:7" x14ac:dyDescent="0.25">
      <c r="A1721" s="156">
        <v>28.65</v>
      </c>
      <c r="B1721" s="141">
        <v>4.68</v>
      </c>
      <c r="C1721" s="141">
        <v>245.94415940899637</v>
      </c>
      <c r="D1721" s="141">
        <v>407.87179230769016</v>
      </c>
      <c r="F1721" s="141">
        <v>51.075000000000003</v>
      </c>
      <c r="G1721" s="141">
        <v>36.07</v>
      </c>
    </row>
    <row r="1722" spans="1:7" x14ac:dyDescent="0.25">
      <c r="A1722" s="156">
        <v>28.667000000000002</v>
      </c>
      <c r="B1722" s="141">
        <v>4.7039999999999997</v>
      </c>
      <c r="C1722" s="141">
        <v>246.52231793419097</v>
      </c>
      <c r="D1722" s="141">
        <v>408.85577926420956</v>
      </c>
      <c r="F1722" s="141">
        <v>50.844999999999999</v>
      </c>
      <c r="G1722" s="141">
        <v>36.075000000000003</v>
      </c>
    </row>
    <row r="1723" spans="1:7" x14ac:dyDescent="0.25">
      <c r="A1723" s="156">
        <v>28.683</v>
      </c>
      <c r="B1723" s="141">
        <v>4.7060000000000004</v>
      </c>
      <c r="C1723" s="141">
        <v>246.97630246758763</v>
      </c>
      <c r="D1723" s="141">
        <v>409.93104230768949</v>
      </c>
      <c r="F1723" s="141">
        <v>51.015000000000001</v>
      </c>
      <c r="G1723" s="141">
        <v>36.066666666666698</v>
      </c>
    </row>
    <row r="1724" spans="1:7" x14ac:dyDescent="0.25">
      <c r="A1724" s="156">
        <v>28.7</v>
      </c>
      <c r="B1724" s="141">
        <v>4.7279999999999998</v>
      </c>
      <c r="C1724" s="141">
        <v>246.56942166444617</v>
      </c>
      <c r="D1724" s="141">
        <v>410.95125752508011</v>
      </c>
      <c r="F1724" s="141">
        <v>51.195</v>
      </c>
      <c r="G1724" s="141">
        <v>36.073333333333302</v>
      </c>
    </row>
    <row r="1725" spans="1:7" x14ac:dyDescent="0.25">
      <c r="A1725" s="156">
        <v>28.716999999999999</v>
      </c>
      <c r="B1725" s="141">
        <v>4.7</v>
      </c>
      <c r="C1725" s="141">
        <v>246.29301561277603</v>
      </c>
      <c r="D1725" s="141">
        <v>411.94574230769013</v>
      </c>
      <c r="F1725" s="141">
        <v>50.795000000000002</v>
      </c>
      <c r="G1725" s="141">
        <v>36.063333333333297</v>
      </c>
    </row>
    <row r="1726" spans="1:7" x14ac:dyDescent="0.25">
      <c r="A1726" s="156">
        <v>28.733000000000001</v>
      </c>
      <c r="B1726" s="141">
        <v>4.7050000000000001</v>
      </c>
      <c r="C1726" s="141">
        <v>246.72805171119634</v>
      </c>
      <c r="D1726" s="141">
        <v>412.93704230768981</v>
      </c>
      <c r="F1726" s="141">
        <v>51.03</v>
      </c>
      <c r="G1726" s="141">
        <v>36.064999999999998</v>
      </c>
    </row>
    <row r="1727" spans="1:7" x14ac:dyDescent="0.25">
      <c r="A1727" s="156">
        <v>28.75</v>
      </c>
      <c r="B1727" s="141">
        <v>4.7549999999999999</v>
      </c>
      <c r="C1727" s="141">
        <v>247.55273525281041</v>
      </c>
      <c r="D1727" s="141">
        <v>413.99326373625991</v>
      </c>
      <c r="F1727" s="141">
        <v>51.03</v>
      </c>
      <c r="G1727" s="141">
        <v>36.065555555555598</v>
      </c>
    </row>
    <row r="1728" spans="1:7" x14ac:dyDescent="0.25">
      <c r="A1728" s="156">
        <v>28.766999999999999</v>
      </c>
      <c r="B1728" s="141">
        <v>4.78</v>
      </c>
      <c r="C1728" s="141">
        <v>249.06196540811686</v>
      </c>
      <c r="D1728" s="141">
        <v>415.0280732600695</v>
      </c>
      <c r="F1728" s="141">
        <v>51.1</v>
      </c>
      <c r="G1728" s="141">
        <v>36.064999999999998</v>
      </c>
    </row>
    <row r="1729" spans="1:7" x14ac:dyDescent="0.25">
      <c r="A1729" s="156">
        <v>28.783000000000001</v>
      </c>
      <c r="B1729" s="141">
        <v>4.7766666666666699</v>
      </c>
      <c r="C1729" s="141">
        <v>249.57697521776785</v>
      </c>
      <c r="D1729" s="141">
        <v>416.05034230768979</v>
      </c>
      <c r="F1729" s="141">
        <v>51.015000000000001</v>
      </c>
      <c r="G1729" s="141">
        <v>36.064999999999998</v>
      </c>
    </row>
    <row r="1730" spans="1:7" x14ac:dyDescent="0.25">
      <c r="A1730" s="156">
        <v>28.8</v>
      </c>
      <c r="B1730" s="141">
        <v>4.7939999999999996</v>
      </c>
      <c r="C1730" s="141">
        <v>250.4686636397908</v>
      </c>
      <c r="D1730" s="141">
        <v>417.05735897435989</v>
      </c>
      <c r="F1730" s="141">
        <v>50.96</v>
      </c>
      <c r="G1730" s="141">
        <v>36.073999999999998</v>
      </c>
    </row>
    <row r="1731" spans="1:7" x14ac:dyDescent="0.25">
      <c r="A1731" s="156">
        <v>28.817</v>
      </c>
      <c r="B1731" s="141">
        <v>4.8049999999999997</v>
      </c>
      <c r="C1731" s="141">
        <v>250.43771886969003</v>
      </c>
      <c r="D1731" s="141">
        <v>418.0518741258702</v>
      </c>
      <c r="F1731" s="141">
        <v>50.975000000000001</v>
      </c>
      <c r="G1731" s="141">
        <v>36.0683333333333</v>
      </c>
    </row>
    <row r="1732" spans="1:7" x14ac:dyDescent="0.25">
      <c r="A1732" s="156">
        <v>28.832999999999998</v>
      </c>
      <c r="B1732" s="141">
        <v>4.8216666666666699</v>
      </c>
      <c r="C1732" s="141">
        <v>250.60527063238149</v>
      </c>
      <c r="D1732" s="141">
        <v>419.10458704452958</v>
      </c>
      <c r="F1732" s="141">
        <v>51.125</v>
      </c>
      <c r="G1732" s="141">
        <v>36.064285714285703</v>
      </c>
    </row>
    <row r="1733" spans="1:7" x14ac:dyDescent="0.25">
      <c r="A1733" s="156">
        <v>28.85</v>
      </c>
      <c r="B1733" s="141">
        <v>4.84</v>
      </c>
      <c r="C1733" s="141">
        <v>251.33251235602228</v>
      </c>
      <c r="D1733" s="141">
        <v>420.12658119657954</v>
      </c>
      <c r="F1733" s="141">
        <v>51.09</v>
      </c>
      <c r="G1733" s="141">
        <v>36.064999999999998</v>
      </c>
    </row>
    <row r="1734" spans="1:7" x14ac:dyDescent="0.25">
      <c r="A1734" s="156">
        <v>28.867000000000001</v>
      </c>
      <c r="B1734" s="141">
        <v>4.84</v>
      </c>
      <c r="C1734" s="141">
        <v>252.02698928763832</v>
      </c>
      <c r="D1734" s="141">
        <v>421.16526373625948</v>
      </c>
      <c r="F1734" s="141">
        <v>51.015000000000001</v>
      </c>
      <c r="G1734" s="141">
        <v>36.064999999999998</v>
      </c>
    </row>
    <row r="1735" spans="1:7" x14ac:dyDescent="0.25">
      <c r="A1735" s="156">
        <v>28.882999999999999</v>
      </c>
      <c r="B1735" s="141">
        <v>4.8550000000000004</v>
      </c>
      <c r="C1735" s="141">
        <v>252.51270642548963</v>
      </c>
      <c r="D1735" s="141">
        <v>422.14479757084973</v>
      </c>
      <c r="F1735" s="141">
        <v>50.99</v>
      </c>
      <c r="G1735" s="141">
        <v>36.064999999999998</v>
      </c>
    </row>
    <row r="1736" spans="1:7" x14ac:dyDescent="0.25">
      <c r="A1736" s="156">
        <v>28.9</v>
      </c>
      <c r="B1736" s="141">
        <v>4.8550000000000004</v>
      </c>
      <c r="C1736" s="141">
        <v>251.76960171742959</v>
      </c>
      <c r="D1736" s="141">
        <v>423.24824230768991</v>
      </c>
      <c r="F1736" s="141">
        <v>51.15</v>
      </c>
      <c r="G1736" s="141">
        <v>36.064999999999998</v>
      </c>
    </row>
    <row r="1737" spans="1:7" x14ac:dyDescent="0.25">
      <c r="A1737" s="156">
        <v>28.917000000000002</v>
      </c>
      <c r="B1737" s="141">
        <v>4.88</v>
      </c>
      <c r="C1737" s="141">
        <v>251.51440534026057</v>
      </c>
      <c r="D1737" s="141">
        <v>424.27954230768955</v>
      </c>
      <c r="F1737" s="141">
        <v>51.305</v>
      </c>
      <c r="G1737" s="141">
        <v>36.064999999999998</v>
      </c>
    </row>
    <row r="1738" spans="1:7" x14ac:dyDescent="0.25">
      <c r="A1738" s="156">
        <v>28.933</v>
      </c>
      <c r="B1738" s="141">
        <v>4.88</v>
      </c>
      <c r="C1738" s="141">
        <v>252.13145520455151</v>
      </c>
      <c r="D1738" s="141">
        <v>425.35282867132992</v>
      </c>
      <c r="F1738" s="141">
        <v>51.32</v>
      </c>
      <c r="G1738" s="141">
        <v>36.064999999999998</v>
      </c>
    </row>
    <row r="1739" spans="1:7" x14ac:dyDescent="0.25">
      <c r="A1739" s="156">
        <v>28.95</v>
      </c>
      <c r="B1739" s="141">
        <v>4.89333333333333</v>
      </c>
      <c r="C1739" s="141">
        <v>253.522454156512</v>
      </c>
      <c r="D1739" s="141">
        <v>426.39869230769</v>
      </c>
      <c r="F1739" s="141">
        <v>51.064999999999998</v>
      </c>
      <c r="G1739" s="141">
        <v>36.06</v>
      </c>
    </row>
    <row r="1740" spans="1:7" x14ac:dyDescent="0.25">
      <c r="A1740" s="156">
        <v>28.966999999999999</v>
      </c>
      <c r="B1740" s="141">
        <v>4.91</v>
      </c>
      <c r="C1740" s="141">
        <v>255.08465073421428</v>
      </c>
      <c r="D1740" s="141">
        <v>427.47774493926954</v>
      </c>
      <c r="F1740" s="141">
        <v>51.09</v>
      </c>
      <c r="G1740" s="141">
        <v>36.054000000000002</v>
      </c>
    </row>
    <row r="1741" spans="1:7" x14ac:dyDescent="0.25">
      <c r="A1741" s="156">
        <v>28.983000000000001</v>
      </c>
      <c r="B1741" s="141">
        <v>4.92</v>
      </c>
      <c r="C1741" s="141">
        <v>254.16704541657529</v>
      </c>
      <c r="D1741" s="141">
        <v>428.51779230768989</v>
      </c>
      <c r="F1741" s="141">
        <v>51.17</v>
      </c>
      <c r="G1741" s="141">
        <v>36.055</v>
      </c>
    </row>
    <row r="1742" spans="1:7" x14ac:dyDescent="0.25">
      <c r="A1742" s="156">
        <v>29</v>
      </c>
      <c r="B1742" s="141">
        <v>4.9400000000000004</v>
      </c>
      <c r="C1742" s="141">
        <v>254.6139994790903</v>
      </c>
      <c r="D1742" s="141">
        <v>429.5818351648295</v>
      </c>
      <c r="F1742" s="141">
        <v>51.244999999999997</v>
      </c>
      <c r="G1742" s="141">
        <v>36.055714285714302</v>
      </c>
    </row>
    <row r="1743" spans="1:7" x14ac:dyDescent="0.25">
      <c r="A1743" s="156">
        <v>29.016999999999999</v>
      </c>
      <c r="B1743" s="141">
        <v>4.9349999999999996</v>
      </c>
      <c r="C1743" s="141">
        <v>253.90916805074798</v>
      </c>
      <c r="D1743" s="141">
        <v>430.56609230769027</v>
      </c>
      <c r="F1743" s="141">
        <v>51.284999999999997</v>
      </c>
      <c r="G1743" s="141">
        <v>36.055</v>
      </c>
    </row>
    <row r="1744" spans="1:7" x14ac:dyDescent="0.25">
      <c r="A1744" s="156">
        <v>29.033000000000001</v>
      </c>
      <c r="B1744" s="141">
        <v>4.9459999999999997</v>
      </c>
      <c r="C1744" s="141">
        <v>254.21662843766782</v>
      </c>
      <c r="D1744" s="141">
        <v>431.65640659339988</v>
      </c>
      <c r="F1744" s="141">
        <v>51.36</v>
      </c>
      <c r="G1744" s="141">
        <v>36.054000000000002</v>
      </c>
    </row>
    <row r="1745" spans="1:7" x14ac:dyDescent="0.25">
      <c r="A1745" s="156">
        <v>29.05</v>
      </c>
      <c r="B1745" s="141">
        <v>4.9550000000000001</v>
      </c>
      <c r="C1745" s="141">
        <v>254.84829798049211</v>
      </c>
      <c r="D1745" s="141">
        <v>432.78804013377976</v>
      </c>
      <c r="F1745" s="141">
        <v>51.39</v>
      </c>
      <c r="G1745" s="141">
        <v>36.049999999999997</v>
      </c>
    </row>
    <row r="1746" spans="1:7" x14ac:dyDescent="0.25">
      <c r="A1746" s="156">
        <v>29.067</v>
      </c>
      <c r="B1746" s="141">
        <v>4.9800000000000004</v>
      </c>
      <c r="C1746" s="141">
        <v>256.15483970291712</v>
      </c>
      <c r="D1746" s="141">
        <v>433.82774230768973</v>
      </c>
      <c r="F1746" s="141">
        <v>51.39</v>
      </c>
      <c r="G1746" s="141">
        <v>36.045000000000002</v>
      </c>
    </row>
    <row r="1747" spans="1:7" x14ac:dyDescent="0.25">
      <c r="A1747" s="156">
        <v>29.082999999999998</v>
      </c>
      <c r="B1747" s="141">
        <v>4.9850000000000003</v>
      </c>
      <c r="C1747" s="141">
        <v>256.57180978241593</v>
      </c>
      <c r="D1747" s="141">
        <v>434.90127125506024</v>
      </c>
      <c r="F1747" s="141">
        <v>51.356666666666698</v>
      </c>
      <c r="G1747" s="141">
        <v>36.042000000000002</v>
      </c>
    </row>
    <row r="1748" spans="1:7" x14ac:dyDescent="0.25">
      <c r="A1748" s="156">
        <v>29.1</v>
      </c>
      <c r="B1748" s="141">
        <v>4.9980000000000002</v>
      </c>
      <c r="C1748" s="141">
        <v>257.70675274965606</v>
      </c>
      <c r="D1748" s="141">
        <v>435.97916289592013</v>
      </c>
      <c r="F1748" s="141">
        <v>51.22</v>
      </c>
      <c r="G1748" s="141">
        <v>36.043333333333301</v>
      </c>
    </row>
    <row r="1749" spans="1:7" x14ac:dyDescent="0.25">
      <c r="A1749" s="156">
        <v>29.117000000000001</v>
      </c>
      <c r="B1749" s="141">
        <v>4.984</v>
      </c>
      <c r="C1749" s="141">
        <v>256.70300122031904</v>
      </c>
      <c r="D1749" s="141">
        <v>437.02835897435943</v>
      </c>
      <c r="F1749" s="141">
        <v>51.185000000000002</v>
      </c>
      <c r="G1749" s="141">
        <v>36.045000000000002</v>
      </c>
    </row>
    <row r="1750" spans="1:7" x14ac:dyDescent="0.25">
      <c r="A1750" s="156">
        <v>29.132999999999999</v>
      </c>
      <c r="B1750" s="141">
        <v>5.01</v>
      </c>
      <c r="C1750" s="141">
        <v>256.0488828568092</v>
      </c>
      <c r="D1750" s="141">
        <v>438.05378754578942</v>
      </c>
      <c r="F1750" s="141">
        <v>51.575000000000003</v>
      </c>
      <c r="G1750" s="141">
        <v>36.045000000000002</v>
      </c>
    </row>
    <row r="1751" spans="1:7" x14ac:dyDescent="0.25">
      <c r="A1751" s="156">
        <v>29.15</v>
      </c>
      <c r="B1751" s="141">
        <v>5.03</v>
      </c>
      <c r="C1751" s="141">
        <v>255.71338155958617</v>
      </c>
      <c r="D1751" s="141">
        <v>439.11153441295028</v>
      </c>
      <c r="F1751" s="141">
        <v>51.634999999999998</v>
      </c>
      <c r="G1751" s="141">
        <v>36.055</v>
      </c>
    </row>
    <row r="1752" spans="1:7" x14ac:dyDescent="0.25">
      <c r="A1752" s="156">
        <v>29.167000000000002</v>
      </c>
      <c r="B1752" s="141">
        <v>5.0579999999999998</v>
      </c>
      <c r="C1752" s="141">
        <v>258.09827605784858</v>
      </c>
      <c r="D1752" s="141">
        <v>440.20764230768964</v>
      </c>
      <c r="F1752" s="141">
        <v>51.62</v>
      </c>
      <c r="G1752" s="141">
        <v>36.055</v>
      </c>
    </row>
    <row r="1753" spans="1:7" x14ac:dyDescent="0.25">
      <c r="A1753" s="156">
        <v>29.183</v>
      </c>
      <c r="B1753" s="141">
        <v>5.0750000000000002</v>
      </c>
      <c r="C1753" s="141">
        <v>259.72833447424892</v>
      </c>
      <c r="D1753" s="141">
        <v>441.27614685313984</v>
      </c>
      <c r="F1753" s="141">
        <v>51.575000000000003</v>
      </c>
      <c r="G1753" s="141">
        <v>36.058333333333302</v>
      </c>
    </row>
    <row r="1754" spans="1:7" x14ac:dyDescent="0.25">
      <c r="A1754" s="156">
        <v>29.2</v>
      </c>
      <c r="B1754" s="141">
        <v>5.0599999999999996</v>
      </c>
      <c r="C1754" s="141">
        <v>258.49337501947372</v>
      </c>
      <c r="D1754" s="141">
        <v>442.42889230769015</v>
      </c>
      <c r="F1754" s="141">
        <v>51.575000000000003</v>
      </c>
      <c r="G1754" s="141">
        <v>36.055</v>
      </c>
    </row>
    <row r="1755" spans="1:7" x14ac:dyDescent="0.25">
      <c r="A1755" s="156">
        <v>29.216999999999999</v>
      </c>
      <c r="B1755" s="141">
        <v>5.0750000000000002</v>
      </c>
      <c r="C1755" s="141">
        <v>259.5327853465858</v>
      </c>
      <c r="D1755" s="141">
        <v>443.43487412587001</v>
      </c>
      <c r="F1755" s="141">
        <v>51.55</v>
      </c>
      <c r="G1755" s="141">
        <v>36.055</v>
      </c>
    </row>
    <row r="1756" spans="1:7" x14ac:dyDescent="0.25">
      <c r="A1756" s="156">
        <v>29.233000000000001</v>
      </c>
      <c r="B1756" s="141">
        <v>5.06666666666667</v>
      </c>
      <c r="C1756" s="141">
        <v>257.29188797480896</v>
      </c>
      <c r="D1756" s="141">
        <v>444.59274230769006</v>
      </c>
      <c r="F1756" s="141">
        <v>51.805</v>
      </c>
      <c r="G1756" s="141">
        <v>36.055</v>
      </c>
    </row>
    <row r="1757" spans="1:7" x14ac:dyDescent="0.25">
      <c r="A1757" s="156">
        <v>29.25</v>
      </c>
      <c r="B1757" s="141">
        <v>5.0774999999999997</v>
      </c>
      <c r="C1757" s="141">
        <v>259.30395477147727</v>
      </c>
      <c r="D1757" s="141">
        <v>445.5918923076897</v>
      </c>
      <c r="F1757" s="141">
        <v>51.575000000000003</v>
      </c>
      <c r="G1757" s="141">
        <v>36.045999999999999</v>
      </c>
    </row>
    <row r="1758" spans="1:7" x14ac:dyDescent="0.25">
      <c r="A1758" s="156">
        <v>29.266999999999999</v>
      </c>
      <c r="B1758" s="141">
        <v>5.0833333333333304</v>
      </c>
      <c r="C1758" s="141">
        <v>259.79771291279076</v>
      </c>
      <c r="D1758" s="141">
        <v>446.67821862347955</v>
      </c>
      <c r="F1758" s="141">
        <v>51.674999999999997</v>
      </c>
      <c r="G1758" s="141">
        <v>36.049999999999997</v>
      </c>
    </row>
    <row r="1759" spans="1:7" x14ac:dyDescent="0.25">
      <c r="A1759" s="156">
        <v>29.283000000000001</v>
      </c>
      <c r="B1759" s="141">
        <v>5.1116666666666699</v>
      </c>
      <c r="C1759" s="141">
        <v>260.37003570521023</v>
      </c>
      <c r="D1759" s="141">
        <v>447.74250183149979</v>
      </c>
      <c r="F1759" s="141">
        <v>51.564999999999998</v>
      </c>
      <c r="G1759" s="141">
        <v>36.045000000000002</v>
      </c>
    </row>
    <row r="1760" spans="1:7" x14ac:dyDescent="0.25">
      <c r="A1760" s="156">
        <v>29.3</v>
      </c>
      <c r="B1760" s="141">
        <v>5.1180000000000003</v>
      </c>
      <c r="C1760" s="141">
        <v>260.64992015605435</v>
      </c>
      <c r="D1760" s="141">
        <v>448.86359230768994</v>
      </c>
      <c r="F1760" s="141">
        <v>51.66</v>
      </c>
      <c r="G1760" s="141">
        <v>36.055</v>
      </c>
    </row>
    <row r="1761" spans="1:7" x14ac:dyDescent="0.25">
      <c r="A1761" s="156">
        <v>29.317</v>
      </c>
      <c r="B1761" s="141">
        <v>5.13</v>
      </c>
      <c r="C1761" s="141">
        <v>261.01995895986067</v>
      </c>
      <c r="D1761" s="141">
        <v>449.93200809716018</v>
      </c>
      <c r="F1761" s="141">
        <v>51.66</v>
      </c>
      <c r="G1761" s="141">
        <v>36.055</v>
      </c>
    </row>
    <row r="1762" spans="1:7" x14ac:dyDescent="0.25">
      <c r="A1762" s="156">
        <v>29.332999999999998</v>
      </c>
      <c r="B1762" s="141">
        <v>5.14</v>
      </c>
      <c r="C1762" s="141">
        <v>261.7065439514426</v>
      </c>
      <c r="D1762" s="141">
        <v>450.9902637362602</v>
      </c>
      <c r="F1762" s="141">
        <v>51.623333333333299</v>
      </c>
      <c r="G1762" s="141">
        <v>36.055</v>
      </c>
    </row>
    <row r="1763" spans="1:7" x14ac:dyDescent="0.25">
      <c r="A1763" s="156">
        <v>29.35</v>
      </c>
      <c r="B1763" s="141">
        <v>5.1349999999999998</v>
      </c>
      <c r="C1763" s="141">
        <v>261.65608422693651</v>
      </c>
      <c r="D1763" s="141">
        <v>452.04973992673968</v>
      </c>
      <c r="F1763" s="141">
        <v>51.6</v>
      </c>
      <c r="G1763" s="141">
        <v>36.064999999999998</v>
      </c>
    </row>
    <row r="1764" spans="1:7" x14ac:dyDescent="0.25">
      <c r="A1764" s="156">
        <v>29.367000000000001</v>
      </c>
      <c r="B1764" s="141">
        <v>5.1349999999999998</v>
      </c>
      <c r="C1764" s="141">
        <v>261.15816144309645</v>
      </c>
      <c r="D1764" s="141">
        <v>453.17969230768995</v>
      </c>
      <c r="F1764" s="141">
        <v>51.524999999999999</v>
      </c>
      <c r="G1764" s="141">
        <v>36.063333333333297</v>
      </c>
    </row>
    <row r="1765" spans="1:7" x14ac:dyDescent="0.25">
      <c r="A1765" s="156">
        <v>29.382999999999999</v>
      </c>
      <c r="B1765" s="141">
        <v>5.1466666666666701</v>
      </c>
      <c r="C1765" s="141">
        <v>261.63896974675964</v>
      </c>
      <c r="D1765" s="141">
        <v>454.24597802197968</v>
      </c>
      <c r="F1765" s="141">
        <v>51.674999999999997</v>
      </c>
      <c r="G1765" s="141">
        <v>36.064999999999998</v>
      </c>
    </row>
    <row r="1766" spans="1:7" x14ac:dyDescent="0.25">
      <c r="A1766" s="156">
        <v>29.4</v>
      </c>
      <c r="B1766" s="141">
        <v>5.1680000000000001</v>
      </c>
      <c r="C1766" s="141">
        <v>260.67165241044944</v>
      </c>
      <c r="D1766" s="141">
        <v>455.36006072873988</v>
      </c>
      <c r="F1766" s="141">
        <v>51.81</v>
      </c>
      <c r="G1766" s="141">
        <v>36.06</v>
      </c>
    </row>
    <row r="1767" spans="1:7" x14ac:dyDescent="0.25">
      <c r="A1767" s="156">
        <v>29.417000000000002</v>
      </c>
      <c r="B1767" s="141">
        <v>5.1683333333333303</v>
      </c>
      <c r="C1767" s="141">
        <v>262.49414725510519</v>
      </c>
      <c r="D1767" s="141">
        <v>456.47793040292981</v>
      </c>
      <c r="F1767" s="141">
        <v>51.6</v>
      </c>
      <c r="G1767" s="141">
        <v>36.054285714285697</v>
      </c>
    </row>
    <row r="1768" spans="1:7" x14ac:dyDescent="0.25">
      <c r="A1768" s="156">
        <v>29.433</v>
      </c>
      <c r="B1768" s="141">
        <v>5.2050000000000001</v>
      </c>
      <c r="C1768" s="141">
        <v>263.20624627340948</v>
      </c>
      <c r="D1768" s="141">
        <v>457.60445421245004</v>
      </c>
      <c r="F1768" s="141">
        <v>51.895000000000003</v>
      </c>
      <c r="G1768" s="141">
        <v>36.06</v>
      </c>
    </row>
    <row r="1769" spans="1:7" x14ac:dyDescent="0.25">
      <c r="A1769" s="156">
        <v>29.45</v>
      </c>
      <c r="B1769" s="141">
        <v>5.21</v>
      </c>
      <c r="C1769" s="141">
        <v>263.26771669216436</v>
      </c>
      <c r="D1769" s="141">
        <v>458.63687412587024</v>
      </c>
      <c r="F1769" s="141">
        <v>51.67</v>
      </c>
      <c r="G1769" s="141">
        <v>36.046666666666702</v>
      </c>
    </row>
    <row r="1770" spans="1:7" x14ac:dyDescent="0.25">
      <c r="A1770" s="156">
        <v>29.466999999999999</v>
      </c>
      <c r="B1770" s="141">
        <v>5.2149999999999999</v>
      </c>
      <c r="C1770" s="141">
        <v>263.2925580442693</v>
      </c>
      <c r="D1770" s="141">
        <v>459.82902564103006</v>
      </c>
      <c r="F1770" s="141">
        <v>51.93</v>
      </c>
      <c r="G1770" s="141">
        <v>36.048000000000002</v>
      </c>
    </row>
    <row r="1771" spans="1:7" x14ac:dyDescent="0.25">
      <c r="A1771" s="156">
        <v>29.483000000000001</v>
      </c>
      <c r="B1771" s="141">
        <v>5.218</v>
      </c>
      <c r="C1771" s="141">
        <v>262.5248709106591</v>
      </c>
      <c r="D1771" s="141">
        <v>460.94041958041998</v>
      </c>
      <c r="F1771" s="141">
        <v>51.854999999999997</v>
      </c>
      <c r="G1771" s="141">
        <v>36.045000000000002</v>
      </c>
    </row>
    <row r="1772" spans="1:7" x14ac:dyDescent="0.25">
      <c r="A1772" s="156">
        <v>29.5</v>
      </c>
      <c r="B1772" s="141">
        <v>5.2157142857142897</v>
      </c>
      <c r="C1772" s="141">
        <v>263.31071718112435</v>
      </c>
      <c r="D1772" s="141">
        <v>461.94624230769023</v>
      </c>
      <c r="F1772" s="141">
        <v>51.844999999999999</v>
      </c>
      <c r="G1772" s="141">
        <v>36.049999999999997</v>
      </c>
    </row>
    <row r="1773" spans="1:7" x14ac:dyDescent="0.25">
      <c r="A1773" s="156">
        <v>29.516999999999999</v>
      </c>
      <c r="B1773" s="141">
        <v>5.2649999999999997</v>
      </c>
      <c r="C1773" s="141">
        <v>265.41298609916424</v>
      </c>
      <c r="D1773" s="141">
        <v>463.06788278389013</v>
      </c>
      <c r="F1773" s="141">
        <v>51.795000000000002</v>
      </c>
      <c r="G1773" s="141">
        <v>36.049999999999997</v>
      </c>
    </row>
    <row r="1774" spans="1:7" x14ac:dyDescent="0.25">
      <c r="A1774" s="156">
        <v>29.533000000000001</v>
      </c>
      <c r="B1774" s="141">
        <v>5.2549999999999999</v>
      </c>
      <c r="C1774" s="141">
        <v>264.98375037003802</v>
      </c>
      <c r="D1774" s="141">
        <v>464.25245421245017</v>
      </c>
      <c r="F1774" s="141">
        <v>51.914999999999999</v>
      </c>
      <c r="G1774" s="141">
        <v>36.045000000000002</v>
      </c>
    </row>
    <row r="1775" spans="1:7" x14ac:dyDescent="0.25">
      <c r="A1775" s="156">
        <v>29.55</v>
      </c>
      <c r="B1775" s="141">
        <v>5.26</v>
      </c>
      <c r="C1775" s="141">
        <v>263.67538910999127</v>
      </c>
      <c r="D1775" s="141">
        <v>465.40254230769006</v>
      </c>
      <c r="F1775" s="141">
        <v>52.05</v>
      </c>
      <c r="G1775" s="141">
        <v>36.054285714285697</v>
      </c>
    </row>
    <row r="1776" spans="1:7" x14ac:dyDescent="0.25">
      <c r="A1776" s="156">
        <v>29.567</v>
      </c>
      <c r="B1776" s="141">
        <v>5.2725</v>
      </c>
      <c r="C1776" s="141">
        <v>265.89949319243368</v>
      </c>
      <c r="D1776" s="141">
        <v>466.48206072874018</v>
      </c>
      <c r="F1776" s="141">
        <v>51.755000000000003</v>
      </c>
      <c r="G1776" s="141">
        <v>36.055</v>
      </c>
    </row>
    <row r="1777" spans="1:7" x14ac:dyDescent="0.25">
      <c r="A1777" s="156">
        <v>29.582999999999998</v>
      </c>
      <c r="B1777" s="141">
        <v>5.27</v>
      </c>
      <c r="C1777" s="141">
        <v>264.94377595039026</v>
      </c>
      <c r="D1777" s="141">
        <v>467.61241958041956</v>
      </c>
      <c r="F1777" s="141">
        <v>51.99</v>
      </c>
      <c r="G1777" s="141">
        <v>36.055</v>
      </c>
    </row>
    <row r="1778" spans="1:7" x14ac:dyDescent="0.25">
      <c r="A1778" s="156">
        <v>29.6</v>
      </c>
      <c r="B1778" s="141">
        <v>5.2966666666666704</v>
      </c>
      <c r="C1778" s="141">
        <v>264.70154266490306</v>
      </c>
      <c r="D1778" s="141">
        <v>468.76031135530957</v>
      </c>
      <c r="F1778" s="141">
        <v>52.064999999999998</v>
      </c>
      <c r="G1778" s="141">
        <v>36.055999999999997</v>
      </c>
    </row>
    <row r="1779" spans="1:7" x14ac:dyDescent="0.25">
      <c r="A1779" s="156">
        <v>29.617000000000001</v>
      </c>
      <c r="B1779" s="141">
        <v>5.306</v>
      </c>
      <c r="C1779" s="141">
        <v>265.94693170759183</v>
      </c>
      <c r="D1779" s="141">
        <v>469.8658827838799</v>
      </c>
      <c r="F1779" s="141">
        <v>51.914999999999999</v>
      </c>
      <c r="G1779" s="141">
        <v>36.053333333333299</v>
      </c>
    </row>
    <row r="1780" spans="1:7" x14ac:dyDescent="0.25">
      <c r="A1780" s="156">
        <v>29.632999999999999</v>
      </c>
      <c r="B1780" s="141">
        <v>5.2833333333333297</v>
      </c>
      <c r="C1780" s="141">
        <v>265.42475511406701</v>
      </c>
      <c r="D1780" s="141">
        <v>470.95531135531019</v>
      </c>
      <c r="F1780" s="141">
        <v>51.965000000000003</v>
      </c>
      <c r="G1780" s="141">
        <v>36.045000000000002</v>
      </c>
    </row>
    <row r="1781" spans="1:7" x14ac:dyDescent="0.25">
      <c r="A1781" s="156">
        <v>29.65</v>
      </c>
      <c r="B1781" s="141">
        <v>5.3085714285714296</v>
      </c>
      <c r="C1781" s="141">
        <v>265.37941599413296</v>
      </c>
      <c r="D1781" s="141">
        <v>472.10919230769014</v>
      </c>
      <c r="F1781" s="141">
        <v>52.05</v>
      </c>
      <c r="G1781" s="141">
        <v>36.045000000000002</v>
      </c>
    </row>
    <row r="1782" spans="1:7" x14ac:dyDescent="0.25">
      <c r="A1782" s="156">
        <v>29.667000000000002</v>
      </c>
      <c r="B1782" s="141">
        <v>5.335</v>
      </c>
      <c r="C1782" s="141">
        <v>266.78855554652847</v>
      </c>
      <c r="D1782" s="141">
        <v>473.24997802197959</v>
      </c>
      <c r="F1782" s="141">
        <v>52.04</v>
      </c>
      <c r="G1782" s="141">
        <v>36.049999999999997</v>
      </c>
    </row>
    <row r="1783" spans="1:7" x14ac:dyDescent="0.25">
      <c r="A1783" s="156">
        <v>29.683</v>
      </c>
      <c r="B1783" s="141">
        <v>5.31</v>
      </c>
      <c r="C1783" s="141">
        <v>266.48399071586493</v>
      </c>
      <c r="D1783" s="141">
        <v>474.37740659339943</v>
      </c>
      <c r="F1783" s="141">
        <v>51.82</v>
      </c>
      <c r="G1783" s="141">
        <v>36.045000000000002</v>
      </c>
    </row>
    <row r="1784" spans="1:7" x14ac:dyDescent="0.25">
      <c r="A1784" s="156">
        <v>29.7</v>
      </c>
      <c r="B1784" s="141">
        <v>5.3250000000000002</v>
      </c>
      <c r="C1784" s="141">
        <v>265.83982356862481</v>
      </c>
      <c r="D1784" s="141">
        <v>475.44054945054995</v>
      </c>
      <c r="F1784" s="141">
        <v>52.15</v>
      </c>
      <c r="G1784" s="141">
        <v>36.048000000000002</v>
      </c>
    </row>
    <row r="1785" spans="1:7" x14ac:dyDescent="0.25">
      <c r="A1785" s="156">
        <v>29.716999999999999</v>
      </c>
      <c r="B1785" s="141">
        <v>5.3433333333333302</v>
      </c>
      <c r="C1785" s="141">
        <v>266.27109258131583</v>
      </c>
      <c r="D1785" s="141">
        <v>476.55774230769021</v>
      </c>
      <c r="F1785" s="141">
        <v>52.024999999999999</v>
      </c>
      <c r="G1785" s="141">
        <v>36.055</v>
      </c>
    </row>
    <row r="1786" spans="1:7" x14ac:dyDescent="0.25">
      <c r="A1786" s="156">
        <v>29.733000000000001</v>
      </c>
      <c r="B1786" s="141">
        <v>5.3324999999999996</v>
      </c>
      <c r="C1786" s="141">
        <v>266.17329646880006</v>
      </c>
      <c r="D1786" s="141">
        <v>477.71363967610978</v>
      </c>
      <c r="F1786" s="141">
        <v>52.04</v>
      </c>
      <c r="G1786" s="141">
        <v>36.055</v>
      </c>
    </row>
    <row r="1787" spans="1:7" x14ac:dyDescent="0.25">
      <c r="A1787" s="156">
        <v>29.75</v>
      </c>
      <c r="B1787" s="141">
        <v>5.3833333333333302</v>
      </c>
      <c r="C1787" s="141">
        <v>268.94350952670675</v>
      </c>
      <c r="D1787" s="141">
        <v>478.82932388663994</v>
      </c>
      <c r="F1787" s="141">
        <v>51.82</v>
      </c>
      <c r="G1787" s="141">
        <v>36.055</v>
      </c>
    </row>
    <row r="1788" spans="1:7" x14ac:dyDescent="0.25">
      <c r="A1788" s="156">
        <v>29.766999999999999</v>
      </c>
      <c r="B1788" s="141">
        <v>5.3650000000000002</v>
      </c>
      <c r="C1788" s="141">
        <v>267.84877616847507</v>
      </c>
      <c r="D1788" s="141">
        <v>479.97645421244943</v>
      </c>
      <c r="F1788" s="141">
        <v>52.024999999999999</v>
      </c>
      <c r="G1788" s="141">
        <v>36.055</v>
      </c>
    </row>
    <row r="1789" spans="1:7" x14ac:dyDescent="0.25">
      <c r="A1789" s="156">
        <v>29.783000000000001</v>
      </c>
      <c r="B1789" s="141">
        <v>5.38</v>
      </c>
      <c r="C1789" s="141">
        <v>265.91409936692628</v>
      </c>
      <c r="D1789" s="141">
        <v>481.13294230768952</v>
      </c>
      <c r="F1789" s="141">
        <v>52.284999999999997</v>
      </c>
      <c r="G1789" s="141">
        <v>36.055</v>
      </c>
    </row>
    <row r="1790" spans="1:7" x14ac:dyDescent="0.25">
      <c r="A1790" s="156">
        <v>29.8</v>
      </c>
      <c r="B1790" s="141">
        <v>5.41</v>
      </c>
      <c r="C1790" s="141">
        <v>269.24437770628725</v>
      </c>
      <c r="D1790" s="141">
        <v>482.27299665551982</v>
      </c>
      <c r="F1790" s="141">
        <v>51.99</v>
      </c>
      <c r="G1790" s="141">
        <v>36.064999999999998</v>
      </c>
    </row>
    <row r="1791" spans="1:7" x14ac:dyDescent="0.25">
      <c r="A1791" s="156">
        <v>29.817</v>
      </c>
      <c r="B1791" s="141">
        <v>5.3920000000000003</v>
      </c>
      <c r="C1791" s="141">
        <v>269.60953284963972</v>
      </c>
      <c r="D1791" s="141">
        <v>483.43274230769021</v>
      </c>
      <c r="F1791" s="141">
        <v>51.854999999999997</v>
      </c>
      <c r="G1791" s="141">
        <v>36.064999999999998</v>
      </c>
    </row>
    <row r="1792" spans="1:7" x14ac:dyDescent="0.25">
      <c r="A1792" s="156">
        <v>29.832999999999998</v>
      </c>
      <c r="B1792" s="141">
        <v>5.3949999999999996</v>
      </c>
      <c r="C1792" s="141">
        <v>266.9103331793882</v>
      </c>
      <c r="D1792" s="141">
        <v>484.54319230768942</v>
      </c>
      <c r="F1792" s="141">
        <v>52.23</v>
      </c>
      <c r="G1792" s="141">
        <v>36.064999999999998</v>
      </c>
    </row>
    <row r="1793" spans="1:7" x14ac:dyDescent="0.25">
      <c r="A1793" s="156">
        <v>29.85</v>
      </c>
      <c r="B1793" s="141">
        <v>5.41</v>
      </c>
      <c r="C1793" s="141">
        <v>267.54495918858629</v>
      </c>
      <c r="D1793" s="141">
        <v>485.63645421245019</v>
      </c>
      <c r="F1793" s="141">
        <v>52.05</v>
      </c>
      <c r="G1793" s="141">
        <v>36.063333333333297</v>
      </c>
    </row>
    <row r="1794" spans="1:7" x14ac:dyDescent="0.25">
      <c r="A1794" s="156">
        <v>29.867000000000001</v>
      </c>
      <c r="B1794" s="141">
        <v>5.43</v>
      </c>
      <c r="C1794" s="141">
        <v>275.80654684012518</v>
      </c>
      <c r="D1794" s="141">
        <v>486.82284230768983</v>
      </c>
      <c r="F1794" s="141">
        <v>52.185000000000002</v>
      </c>
      <c r="G1794" s="141">
        <v>36.07</v>
      </c>
    </row>
    <row r="1795" spans="1:7" x14ac:dyDescent="0.25">
      <c r="A1795" s="156">
        <v>29.882999999999999</v>
      </c>
      <c r="B1795" s="141">
        <v>5.43</v>
      </c>
      <c r="C1795" s="141">
        <v>275.52082409411611</v>
      </c>
      <c r="D1795" s="141">
        <v>488.0168351648299</v>
      </c>
      <c r="F1795" s="141">
        <v>52.015000000000001</v>
      </c>
      <c r="G1795" s="141">
        <v>36.066666666666698</v>
      </c>
    </row>
    <row r="1796" spans="1:7" x14ac:dyDescent="0.25">
      <c r="A1796" s="156">
        <v>29.9</v>
      </c>
      <c r="B1796" s="141">
        <v>5.4349999999999996</v>
      </c>
      <c r="C1796" s="141">
        <v>275.30845989032292</v>
      </c>
      <c r="D1796" s="141">
        <v>489.19338795986005</v>
      </c>
      <c r="F1796" s="141">
        <v>52.26</v>
      </c>
      <c r="G1796" s="141">
        <v>36.065555555555598</v>
      </c>
    </row>
    <row r="1797" spans="1:7" x14ac:dyDescent="0.25">
      <c r="A1797" s="156">
        <v>29.917000000000002</v>
      </c>
      <c r="B1797" s="141">
        <v>5.4649999999999999</v>
      </c>
      <c r="C1797" s="141">
        <v>275.61404441859253</v>
      </c>
      <c r="D1797" s="141">
        <v>490.40053441295004</v>
      </c>
      <c r="F1797" s="141">
        <v>52.255000000000003</v>
      </c>
      <c r="G1797" s="141">
        <v>36.064999999999998</v>
      </c>
    </row>
    <row r="1798" spans="1:7" x14ac:dyDescent="0.25">
      <c r="A1798" s="156">
        <v>29.933</v>
      </c>
      <c r="B1798" s="141">
        <v>5.49</v>
      </c>
      <c r="C1798" s="141">
        <v>277.71217120279692</v>
      </c>
      <c r="D1798" s="141">
        <v>491.62246503495953</v>
      </c>
      <c r="F1798" s="141">
        <v>52.134999999999998</v>
      </c>
      <c r="G1798" s="141">
        <v>36.064999999999998</v>
      </c>
    </row>
    <row r="1799" spans="1:7" x14ac:dyDescent="0.25">
      <c r="A1799" s="156">
        <v>29.95</v>
      </c>
      <c r="B1799" s="141">
        <v>5.5</v>
      </c>
      <c r="C1799" s="141">
        <v>278.58802786201198</v>
      </c>
      <c r="D1799" s="141">
        <v>492.69042914979946</v>
      </c>
      <c r="F1799" s="141">
        <v>52.075000000000003</v>
      </c>
      <c r="G1799" s="141">
        <v>36.0614285714286</v>
      </c>
    </row>
    <row r="1800" spans="1:7" x14ac:dyDescent="0.25">
      <c r="A1800" s="156">
        <v>29.966999999999999</v>
      </c>
      <c r="B1800" s="141">
        <v>5.4859999999999998</v>
      </c>
      <c r="C1800" s="141">
        <v>277.65460704222164</v>
      </c>
      <c r="D1800" s="141">
        <v>493.83710139859977</v>
      </c>
      <c r="F1800" s="141">
        <v>52.015000000000001</v>
      </c>
      <c r="G1800" s="141">
        <v>36.064999999999998</v>
      </c>
    </row>
    <row r="1801" spans="1:7" x14ac:dyDescent="0.25">
      <c r="A1801" s="156">
        <v>29.983000000000001</v>
      </c>
      <c r="B1801" s="141">
        <v>5.4616666666666696</v>
      </c>
      <c r="C1801" s="141">
        <v>275.62718772600141</v>
      </c>
      <c r="D1801" s="141">
        <v>495.06324230768951</v>
      </c>
      <c r="F1801" s="141">
        <v>52.27</v>
      </c>
      <c r="G1801" s="141">
        <v>36.054000000000002</v>
      </c>
    </row>
    <row r="1802" spans="1:7" x14ac:dyDescent="0.25">
      <c r="A1802" s="156">
        <v>30</v>
      </c>
      <c r="B1802" s="141">
        <v>5.48166666666667</v>
      </c>
      <c r="C1802" s="141">
        <v>272.03292796840799</v>
      </c>
      <c r="D1802" s="141">
        <v>496.16996503496011</v>
      </c>
      <c r="F1802" s="141">
        <v>53.1</v>
      </c>
      <c r="G1802" s="141">
        <v>36.06</v>
      </c>
    </row>
    <row r="1803" spans="1:7" x14ac:dyDescent="0.25">
      <c r="A1803" s="156">
        <v>30.016999999999999</v>
      </c>
      <c r="B1803" s="141">
        <v>5.4720000000000004</v>
      </c>
      <c r="C1803" s="141">
        <v>272.49150910216548</v>
      </c>
      <c r="D1803" s="141">
        <v>497.37111336032012</v>
      </c>
      <c r="F1803" s="141">
        <v>52.78</v>
      </c>
      <c r="G1803" s="141">
        <v>36.055</v>
      </c>
    </row>
    <row r="1804" spans="1:7" x14ac:dyDescent="0.25">
      <c r="A1804" s="156">
        <v>30.033000000000001</v>
      </c>
      <c r="B1804" s="141">
        <v>5.47</v>
      </c>
      <c r="C1804" s="141">
        <v>275.73377448869343</v>
      </c>
      <c r="D1804" s="141">
        <v>498.56234230768951</v>
      </c>
      <c r="F1804" s="141">
        <v>52.734999999999999</v>
      </c>
      <c r="G1804" s="141">
        <v>36.055</v>
      </c>
    </row>
    <row r="1805" spans="1:7" x14ac:dyDescent="0.25">
      <c r="A1805" s="156">
        <v>30.05</v>
      </c>
      <c r="B1805" s="141">
        <v>5.5116666666666703</v>
      </c>
      <c r="C1805" s="141">
        <v>277.16053482740762</v>
      </c>
      <c r="D1805" s="141">
        <v>499.72604230768957</v>
      </c>
      <c r="F1805" s="141">
        <v>52.92</v>
      </c>
      <c r="G1805" s="141">
        <v>36.06</v>
      </c>
    </row>
    <row r="1806" spans="1:7" x14ac:dyDescent="0.25">
      <c r="A1806" s="156">
        <v>30.067</v>
      </c>
      <c r="B1806" s="141">
        <v>5.5116666666666703</v>
      </c>
      <c r="C1806" s="141">
        <v>274.75823140199839</v>
      </c>
      <c r="D1806" s="141">
        <v>500.82102564102024</v>
      </c>
      <c r="F1806" s="141">
        <v>53.03</v>
      </c>
      <c r="G1806" s="141">
        <v>36.064999999999998</v>
      </c>
    </row>
    <row r="1807" spans="1:7" x14ac:dyDescent="0.25">
      <c r="A1807" s="156">
        <v>30.082999999999998</v>
      </c>
      <c r="B1807" s="141">
        <v>5.5250000000000004</v>
      </c>
      <c r="C1807" s="141">
        <v>276.50248422505592</v>
      </c>
      <c r="D1807" s="141">
        <v>501.9913238866402</v>
      </c>
      <c r="F1807" s="141">
        <v>52.93</v>
      </c>
      <c r="G1807" s="141">
        <v>36.071666666666701</v>
      </c>
    </row>
    <row r="1808" spans="1:7" x14ac:dyDescent="0.25">
      <c r="A1808" s="156">
        <v>30.1</v>
      </c>
      <c r="B1808" s="141">
        <v>5.4950000000000001</v>
      </c>
      <c r="C1808" s="141">
        <v>275.29814610982851</v>
      </c>
      <c r="D1808" s="141">
        <v>503.14116849816946</v>
      </c>
      <c r="F1808" s="141">
        <v>52.87</v>
      </c>
      <c r="G1808" s="141">
        <v>36.07</v>
      </c>
    </row>
    <row r="1809" spans="1:7" x14ac:dyDescent="0.25">
      <c r="A1809" s="156">
        <v>30.117000000000001</v>
      </c>
      <c r="B1809" s="141">
        <v>5.4942857142857102</v>
      </c>
      <c r="C1809" s="141">
        <v>275.5195857353558</v>
      </c>
      <c r="D1809" s="141">
        <v>504.43008361204011</v>
      </c>
      <c r="F1809" s="141">
        <v>52.93</v>
      </c>
      <c r="G1809" s="141">
        <v>36.0833333333333</v>
      </c>
    </row>
    <row r="1810" spans="1:7" x14ac:dyDescent="0.25">
      <c r="A1810" s="156">
        <v>30.132999999999999</v>
      </c>
      <c r="B1810" s="141">
        <v>5.5250000000000004</v>
      </c>
      <c r="C1810" s="141">
        <v>275.59332252340664</v>
      </c>
      <c r="D1810" s="141">
        <v>505.59221611721023</v>
      </c>
      <c r="F1810" s="141">
        <v>52.844999999999999</v>
      </c>
      <c r="G1810" s="141">
        <v>36.071666666666701</v>
      </c>
    </row>
    <row r="1811" spans="1:7" x14ac:dyDescent="0.25">
      <c r="A1811" s="156">
        <v>30.15</v>
      </c>
      <c r="B1811" s="141">
        <v>5.532</v>
      </c>
      <c r="C1811" s="141">
        <v>276.08306254503623</v>
      </c>
      <c r="D1811" s="141">
        <v>506.86616599189983</v>
      </c>
      <c r="F1811" s="141">
        <v>53.024999999999999</v>
      </c>
      <c r="G1811" s="141">
        <v>36.0657142857143</v>
      </c>
    </row>
    <row r="1812" spans="1:7" x14ac:dyDescent="0.25">
      <c r="A1812" s="156">
        <v>30.167000000000002</v>
      </c>
      <c r="B1812" s="141">
        <v>5.5659999999999998</v>
      </c>
      <c r="C1812" s="141">
        <v>277.30116457373418</v>
      </c>
      <c r="D1812" s="141">
        <v>508.05055594404985</v>
      </c>
      <c r="F1812" s="141">
        <v>53.08</v>
      </c>
      <c r="G1812" s="141">
        <v>36.064</v>
      </c>
    </row>
    <row r="1813" spans="1:7" x14ac:dyDescent="0.25">
      <c r="A1813" s="156">
        <v>30.183</v>
      </c>
      <c r="B1813" s="141">
        <v>5.5549999999999997</v>
      </c>
      <c r="C1813" s="141">
        <v>277.49227288378012</v>
      </c>
      <c r="D1813" s="141">
        <v>509.27647491638982</v>
      </c>
      <c r="F1813" s="141">
        <v>52.93</v>
      </c>
      <c r="G1813" s="141">
        <v>36.057000000000002</v>
      </c>
    </row>
    <row r="1814" spans="1:7" x14ac:dyDescent="0.25">
      <c r="A1814" s="156">
        <v>30.2</v>
      </c>
      <c r="B1814" s="141">
        <v>5.5880000000000001</v>
      </c>
      <c r="C1814" s="141">
        <v>278.72953064324713</v>
      </c>
      <c r="D1814" s="141">
        <v>510.54719230769024</v>
      </c>
      <c r="F1814" s="141">
        <v>52.945</v>
      </c>
      <c r="G1814" s="141">
        <v>36.053333333333299</v>
      </c>
    </row>
    <row r="1815" spans="1:7" x14ac:dyDescent="0.25">
      <c r="A1815" s="156">
        <v>30.216999999999999</v>
      </c>
      <c r="B1815" s="141">
        <v>5.59</v>
      </c>
      <c r="C1815" s="141">
        <v>434.56075938028289</v>
      </c>
      <c r="D1815" s="141">
        <v>511.81869230769007</v>
      </c>
      <c r="F1815" s="141">
        <v>21</v>
      </c>
      <c r="G1815" s="141">
        <v>35.9471428571429</v>
      </c>
    </row>
    <row r="1816" spans="1:7" x14ac:dyDescent="0.25">
      <c r="A1816" s="156">
        <v>30.233000000000001</v>
      </c>
      <c r="B1816" s="141">
        <v>5.5309090909090903</v>
      </c>
      <c r="C1816" s="141">
        <v>376.23575091610547</v>
      </c>
      <c r="D1816" s="141">
        <v>513.21096503495937</v>
      </c>
      <c r="F1816" s="141">
        <v>21</v>
      </c>
      <c r="G1816" s="141">
        <v>35.68</v>
      </c>
    </row>
    <row r="1817" spans="1:7" x14ac:dyDescent="0.25">
      <c r="A1817" s="156">
        <v>30.25</v>
      </c>
      <c r="B1817" s="141">
        <v>4.9927272727272696</v>
      </c>
      <c r="C1817" s="141">
        <v>274.77050729568475</v>
      </c>
      <c r="D1817" s="141">
        <v>514.54250480768951</v>
      </c>
      <c r="F1817" s="141">
        <v>21</v>
      </c>
      <c r="G1817" s="141">
        <v>35.44</v>
      </c>
    </row>
    <row r="1818" spans="1:7" x14ac:dyDescent="0.25">
      <c r="A1818" s="156">
        <v>30.266999999999999</v>
      </c>
      <c r="B1818" s="141">
        <v>4.2615384615384597</v>
      </c>
      <c r="C1818" s="141">
        <v>221.85130248931108</v>
      </c>
      <c r="D1818" s="141">
        <v>515.86127125506027</v>
      </c>
      <c r="F1818" s="141">
        <v>21</v>
      </c>
      <c r="G1818" s="141">
        <v>35.283636363636397</v>
      </c>
    </row>
    <row r="1819" spans="1:7" x14ac:dyDescent="0.25">
      <c r="A1819" s="156">
        <v>30.283000000000001</v>
      </c>
      <c r="B1819" s="141">
        <v>3.71</v>
      </c>
      <c r="C1819" s="141">
        <v>190.66041257370151</v>
      </c>
      <c r="D1819" s="141">
        <v>517.06204230768981</v>
      </c>
      <c r="F1819" s="141">
        <v>21</v>
      </c>
      <c r="G1819" s="141">
        <v>35.21</v>
      </c>
    </row>
    <row r="1820" spans="1:7" x14ac:dyDescent="0.25">
      <c r="A1820" s="156">
        <v>30.3</v>
      </c>
      <c r="B1820" s="141">
        <v>3.41769230769231</v>
      </c>
      <c r="C1820" s="141">
        <v>174.6390655561614</v>
      </c>
      <c r="D1820" s="141">
        <v>518.27778754578958</v>
      </c>
      <c r="F1820" s="141">
        <v>21</v>
      </c>
      <c r="G1820" s="141">
        <v>35.204999999999998</v>
      </c>
    </row>
    <row r="1821" spans="1:7" x14ac:dyDescent="0.25">
      <c r="A1821" s="156">
        <v>30.317</v>
      </c>
      <c r="B1821" s="141">
        <v>3.2490000000000001</v>
      </c>
      <c r="C1821" s="141">
        <v>165.48514667301512</v>
      </c>
      <c r="D1821" s="141">
        <v>519.44616849816975</v>
      </c>
      <c r="F1821" s="141">
        <v>21</v>
      </c>
      <c r="G1821" s="141">
        <v>35.244999999999997</v>
      </c>
    </row>
    <row r="1822" spans="1:7" x14ac:dyDescent="0.25">
      <c r="A1822" s="156">
        <v>30.332999999999998</v>
      </c>
      <c r="B1822" s="141">
        <v>3.15</v>
      </c>
      <c r="C1822" s="141">
        <v>159.99884349713824</v>
      </c>
      <c r="D1822" s="141">
        <v>520.55173992674008</v>
      </c>
      <c r="F1822" s="141">
        <v>21</v>
      </c>
      <c r="G1822" s="141">
        <v>35.299999999999997</v>
      </c>
    </row>
    <row r="1823" spans="1:7" x14ac:dyDescent="0.25">
      <c r="A1823" s="156">
        <v>30.35</v>
      </c>
      <c r="B1823" s="141">
        <v>3.11</v>
      </c>
      <c r="C1823" s="141">
        <v>51.295186723656791</v>
      </c>
      <c r="D1823" s="141">
        <v>521.75977926421001</v>
      </c>
      <c r="F1823" s="141">
        <v>96.594999999999999</v>
      </c>
      <c r="G1823" s="141">
        <v>35.5194117647059</v>
      </c>
    </row>
    <row r="1824" spans="1:7" x14ac:dyDescent="0.25">
      <c r="A1824" s="156">
        <v>30.367000000000001</v>
      </c>
      <c r="B1824" s="141">
        <v>3.2983333333333298</v>
      </c>
      <c r="C1824" s="141">
        <v>52.456247353012962</v>
      </c>
      <c r="D1824" s="141">
        <v>522.63469230768987</v>
      </c>
      <c r="F1824" s="141">
        <v>72.575000000000003</v>
      </c>
      <c r="G1824" s="141">
        <v>36.107727272727303</v>
      </c>
    </row>
    <row r="1825" spans="1:7" x14ac:dyDescent="0.25">
      <c r="A1825" s="156">
        <v>30.382999999999999</v>
      </c>
      <c r="B1825" s="141">
        <v>4.5554545454545501</v>
      </c>
      <c r="C1825" s="141">
        <v>279.8571573589536</v>
      </c>
      <c r="D1825" s="141">
        <v>523.64184230769024</v>
      </c>
      <c r="F1825" s="141">
        <v>70.525000000000006</v>
      </c>
      <c r="G1825" s="141">
        <v>36.650454545454501</v>
      </c>
    </row>
    <row r="1826" spans="1:7" x14ac:dyDescent="0.25">
      <c r="A1826" s="156">
        <v>30.4</v>
      </c>
      <c r="B1826" s="141">
        <v>6.37</v>
      </c>
      <c r="C1826" s="141">
        <v>277.85899494231467</v>
      </c>
      <c r="D1826" s="141">
        <v>524.81747491638998</v>
      </c>
      <c r="F1826" s="141">
        <v>76.010000000000005</v>
      </c>
      <c r="G1826" s="141">
        <v>37.048695652173897</v>
      </c>
    </row>
    <row r="1827" spans="1:7" x14ac:dyDescent="0.25">
      <c r="A1827" s="156">
        <v>30.417000000000002</v>
      </c>
      <c r="B1827" s="141">
        <v>7.5136363636363699</v>
      </c>
      <c r="C1827" s="141">
        <v>314.38806165099118</v>
      </c>
      <c r="D1827" s="141">
        <v>526.03623776223958</v>
      </c>
      <c r="F1827" s="141">
        <v>73.650000000000006</v>
      </c>
      <c r="G1827" s="141">
        <v>37.338947368421103</v>
      </c>
    </row>
    <row r="1828" spans="1:7" x14ac:dyDescent="0.25">
      <c r="A1828" s="156">
        <v>30.433</v>
      </c>
      <c r="B1828" s="141">
        <v>7.9279999999999999</v>
      </c>
      <c r="C1828" s="141">
        <v>390.90164901716696</v>
      </c>
      <c r="D1828" s="141">
        <v>527.28009230769021</v>
      </c>
      <c r="F1828" s="141">
        <v>72.724999999999994</v>
      </c>
      <c r="G1828" s="141">
        <v>37.574117647058799</v>
      </c>
    </row>
    <row r="1829" spans="1:7" x14ac:dyDescent="0.25">
      <c r="A1829" s="156">
        <v>30.45</v>
      </c>
      <c r="B1829" s="141">
        <v>8.0909090909090899</v>
      </c>
      <c r="C1829" s="141">
        <v>371.47998764421283</v>
      </c>
      <c r="D1829" s="141">
        <v>528.44159706958999</v>
      </c>
      <c r="F1829" s="141">
        <v>74.42</v>
      </c>
      <c r="G1829" s="141">
        <v>37.751249999999999</v>
      </c>
    </row>
    <row r="1830" spans="1:7" x14ac:dyDescent="0.25">
      <c r="A1830" s="156">
        <v>30.466999999999999</v>
      </c>
      <c r="B1830" s="141">
        <v>8.1999999999999993</v>
      </c>
      <c r="C1830" s="141">
        <v>355.93577346967652</v>
      </c>
      <c r="D1830" s="141">
        <v>529.66716849817021</v>
      </c>
      <c r="F1830" s="141">
        <v>74.7</v>
      </c>
      <c r="G1830" s="141">
        <v>37.905000000000001</v>
      </c>
    </row>
    <row r="1831" spans="1:7" x14ac:dyDescent="0.25">
      <c r="A1831" s="156">
        <v>30.483000000000001</v>
      </c>
      <c r="B1831" s="141">
        <v>8.28125</v>
      </c>
      <c r="C1831" s="141">
        <v>374.56679849277316</v>
      </c>
      <c r="D1831" s="141">
        <v>530.80160139859981</v>
      </c>
      <c r="F1831" s="141">
        <v>74.555000000000007</v>
      </c>
      <c r="G1831" s="141">
        <v>38.042499999999997</v>
      </c>
    </row>
    <row r="1832" spans="1:7" x14ac:dyDescent="0.25">
      <c r="A1832" s="156">
        <v>30.5</v>
      </c>
      <c r="B1832" s="141">
        <v>8.3771428571428608</v>
      </c>
      <c r="C1832" s="141">
        <v>381.86235864061115</v>
      </c>
      <c r="D1832" s="141">
        <v>532.10741958041945</v>
      </c>
      <c r="F1832" s="141">
        <v>74.41</v>
      </c>
      <c r="G1832" s="141">
        <v>38.164999999999999</v>
      </c>
    </row>
    <row r="1833" spans="1:7" x14ac:dyDescent="0.25">
      <c r="A1833" s="156">
        <v>30.516999999999999</v>
      </c>
      <c r="B1833" s="141">
        <v>8.4533333333333296</v>
      </c>
      <c r="C1833" s="141">
        <v>389.19015431486667</v>
      </c>
      <c r="D1833" s="141">
        <v>533.25009230768956</v>
      </c>
      <c r="F1833" s="141">
        <v>74.41</v>
      </c>
      <c r="G1833" s="141">
        <v>38.28</v>
      </c>
    </row>
    <row r="1834" spans="1:7" x14ac:dyDescent="0.25">
      <c r="A1834" s="156">
        <v>30.533000000000001</v>
      </c>
      <c r="B1834" s="141">
        <v>8.4975000000000005</v>
      </c>
      <c r="C1834" s="141">
        <v>435.26915282877815</v>
      </c>
      <c r="D1834" s="141">
        <v>533.44239230769017</v>
      </c>
      <c r="F1834" s="141">
        <v>67.61</v>
      </c>
      <c r="G1834" s="141">
        <v>38.275555555555599</v>
      </c>
    </row>
    <row r="1835" spans="1:7" x14ac:dyDescent="0.25">
      <c r="A1835" s="156">
        <v>30.55</v>
      </c>
      <c r="B1835" s="141">
        <v>8.1809090909090898</v>
      </c>
      <c r="C1835" s="141">
        <v>861.03551425247849</v>
      </c>
      <c r="D1835" s="141">
        <v>533.81805594404977</v>
      </c>
      <c r="F1835" s="141">
        <v>29.815000000000001</v>
      </c>
      <c r="G1835" s="141">
        <v>37.832608695652198</v>
      </c>
    </row>
    <row r="1836" spans="1:7" x14ac:dyDescent="0.25">
      <c r="A1836" s="156">
        <v>30.567</v>
      </c>
      <c r="B1836" s="141">
        <v>7.1576923076923098</v>
      </c>
      <c r="C1836" s="141">
        <v>563.42442923836506</v>
      </c>
      <c r="D1836" s="141">
        <v>534.99289230768954</v>
      </c>
      <c r="F1836" s="141">
        <v>36.424999999999997</v>
      </c>
      <c r="G1836" s="141">
        <v>37.439090909090901</v>
      </c>
    </row>
    <row r="1837" spans="1:7" x14ac:dyDescent="0.25">
      <c r="A1837" s="156">
        <v>30.582999999999998</v>
      </c>
      <c r="B1837" s="141">
        <v>6.0983333333333301</v>
      </c>
      <c r="C1837" s="141">
        <v>280.4026769967802</v>
      </c>
      <c r="D1837" s="141">
        <v>536.15691958041953</v>
      </c>
      <c r="F1837" s="141">
        <v>45.85</v>
      </c>
      <c r="G1837" s="141">
        <v>37.1672222222222</v>
      </c>
    </row>
    <row r="1838" spans="1:7" x14ac:dyDescent="0.25">
      <c r="A1838" s="156">
        <v>30.6</v>
      </c>
      <c r="B1838" s="141">
        <v>5.7072727272727297</v>
      </c>
      <c r="C1838" s="141">
        <v>222.85457311108482</v>
      </c>
      <c r="D1838" s="141">
        <v>537.40141958042022</v>
      </c>
      <c r="F1838" s="141">
        <v>54.96</v>
      </c>
      <c r="G1838" s="141">
        <v>37.020000000000003</v>
      </c>
    </row>
    <row r="1839" spans="1:7" x14ac:dyDescent="0.25">
      <c r="A1839" s="156">
        <v>30.617000000000001</v>
      </c>
      <c r="B1839" s="141">
        <v>5.9664285714285699</v>
      </c>
      <c r="C1839" s="141">
        <v>213.96511391740489</v>
      </c>
      <c r="D1839" s="141">
        <v>538.62878321677999</v>
      </c>
      <c r="F1839" s="141">
        <v>63.86</v>
      </c>
      <c r="G1839" s="141">
        <v>37.01</v>
      </c>
    </row>
    <row r="1840" spans="1:7" x14ac:dyDescent="0.25">
      <c r="A1840" s="156">
        <v>30.632999999999999</v>
      </c>
      <c r="B1840" s="141">
        <v>6.5724999999999998</v>
      </c>
      <c r="C1840" s="141">
        <v>218.20450265620582</v>
      </c>
      <c r="D1840" s="141">
        <v>539.86821404681996</v>
      </c>
      <c r="F1840" s="141">
        <v>71.11</v>
      </c>
      <c r="G1840" s="141">
        <v>37.07</v>
      </c>
    </row>
    <row r="1841" spans="1:7" x14ac:dyDescent="0.25">
      <c r="A1841" s="156">
        <v>30.65</v>
      </c>
      <c r="B1841" s="141">
        <v>7.22</v>
      </c>
      <c r="C1841" s="141">
        <v>280.74263576291975</v>
      </c>
      <c r="D1841" s="141">
        <v>541.16141958041953</v>
      </c>
      <c r="F1841" s="141">
        <v>67.325000000000003</v>
      </c>
      <c r="G1841" s="141">
        <v>37.06</v>
      </c>
    </row>
    <row r="1842" spans="1:7" x14ac:dyDescent="0.25">
      <c r="A1842" s="156">
        <v>30.667000000000002</v>
      </c>
      <c r="B1842" s="141">
        <v>7.5128571428571398</v>
      </c>
      <c r="C1842" s="141">
        <v>450.55096503728265</v>
      </c>
      <c r="D1842" s="141">
        <v>542.49593040292984</v>
      </c>
      <c r="F1842" s="141">
        <v>57.265000000000001</v>
      </c>
      <c r="G1842" s="141">
        <v>36.97</v>
      </c>
    </row>
    <row r="1843" spans="1:7" x14ac:dyDescent="0.25">
      <c r="A1843" s="156">
        <v>30.683</v>
      </c>
      <c r="B1843" s="141">
        <v>7.3858333333333297</v>
      </c>
      <c r="C1843" s="141">
        <v>446.14736603768574</v>
      </c>
      <c r="D1843" s="141">
        <v>543.78950183150027</v>
      </c>
      <c r="F1843" s="141">
        <v>57.09</v>
      </c>
      <c r="G1843" s="141">
        <v>36.86</v>
      </c>
    </row>
    <row r="1844" spans="1:7" x14ac:dyDescent="0.25">
      <c r="A1844" s="156">
        <v>30.7</v>
      </c>
      <c r="B1844" s="141">
        <v>7.1533333333333298</v>
      </c>
      <c r="C1844" s="141">
        <v>352.25362267501623</v>
      </c>
      <c r="D1844" s="141">
        <v>545.00779230768967</v>
      </c>
      <c r="F1844" s="141">
        <v>58.424999999999997</v>
      </c>
      <c r="G1844" s="141">
        <v>36.75</v>
      </c>
    </row>
    <row r="1845" spans="1:7" x14ac:dyDescent="0.25">
      <c r="A1845" s="156">
        <v>30.716999999999999</v>
      </c>
      <c r="B1845" s="141">
        <v>6.9372727272727301</v>
      </c>
      <c r="C1845" s="141">
        <v>333.66802579647913</v>
      </c>
      <c r="D1845" s="141">
        <v>546.27512709029997</v>
      </c>
      <c r="F1845" s="141">
        <v>57.484999999999999</v>
      </c>
      <c r="G1845" s="141">
        <v>36.658181818181802</v>
      </c>
    </row>
    <row r="1846" spans="1:7" x14ac:dyDescent="0.25">
      <c r="A1846" s="156">
        <v>30.733000000000001</v>
      </c>
      <c r="B1846" s="141">
        <v>6.7716666666666701</v>
      </c>
      <c r="C1846" s="141">
        <v>333.83186904663404</v>
      </c>
      <c r="D1846" s="141">
        <v>547.52705594404961</v>
      </c>
      <c r="F1846" s="141">
        <v>57.104999999999997</v>
      </c>
      <c r="G1846" s="141">
        <v>36.56</v>
      </c>
    </row>
    <row r="1847" spans="1:7" x14ac:dyDescent="0.25">
      <c r="A1847" s="156">
        <v>30.75</v>
      </c>
      <c r="B1847" s="141">
        <v>6.6742857142857099</v>
      </c>
      <c r="C1847" s="141">
        <v>325.46007865609494</v>
      </c>
      <c r="D1847" s="141">
        <v>548.76287412586953</v>
      </c>
      <c r="F1847" s="141">
        <v>57.034999999999997</v>
      </c>
      <c r="G1847" s="141">
        <v>36.47</v>
      </c>
    </row>
    <row r="1848" spans="1:7" x14ac:dyDescent="0.25">
      <c r="A1848" s="156">
        <v>30.766999999999999</v>
      </c>
      <c r="B1848" s="141">
        <v>6.625</v>
      </c>
      <c r="C1848" s="141">
        <v>321.17195090812413</v>
      </c>
      <c r="D1848" s="141">
        <v>550.00582274246972</v>
      </c>
      <c r="F1848" s="141">
        <v>56.895000000000003</v>
      </c>
      <c r="G1848" s="141">
        <v>36.380000000000003</v>
      </c>
    </row>
    <row r="1849" spans="1:7" x14ac:dyDescent="0.25">
      <c r="A1849" s="156">
        <v>30.783000000000001</v>
      </c>
      <c r="B1849" s="141">
        <v>6.5912499999999996</v>
      </c>
      <c r="C1849" s="141">
        <v>319.40474214043672</v>
      </c>
      <c r="D1849" s="141">
        <v>551.26847491639001</v>
      </c>
      <c r="F1849" s="141">
        <v>56.805</v>
      </c>
      <c r="G1849" s="141">
        <v>36.295000000000002</v>
      </c>
    </row>
    <row r="1850" spans="1:7" x14ac:dyDescent="0.25">
      <c r="A1850" s="156">
        <v>30.8</v>
      </c>
      <c r="B1850" s="141">
        <v>6.56</v>
      </c>
      <c r="C1850" s="141">
        <v>317.65374988390681</v>
      </c>
      <c r="D1850" s="141">
        <v>552.49069230768964</v>
      </c>
      <c r="F1850" s="141">
        <v>56.475000000000001</v>
      </c>
      <c r="G1850" s="141">
        <v>36.204999999999998</v>
      </c>
    </row>
    <row r="1851" spans="1:7" x14ac:dyDescent="0.25">
      <c r="A1851" s="156">
        <v>30.817</v>
      </c>
      <c r="B1851" s="141">
        <v>6.57</v>
      </c>
      <c r="C1851" s="141">
        <v>320.05835845654985</v>
      </c>
      <c r="D1851" s="141">
        <v>553.7602832167795</v>
      </c>
      <c r="F1851" s="141">
        <v>56.15</v>
      </c>
      <c r="G1851" s="141">
        <v>36.119999999999997</v>
      </c>
    </row>
    <row r="1852" spans="1:7" x14ac:dyDescent="0.25">
      <c r="A1852" s="156">
        <v>30.832999999999998</v>
      </c>
      <c r="B1852" s="141">
        <v>6.5339999999999998</v>
      </c>
      <c r="C1852" s="141">
        <v>317.3977730821361</v>
      </c>
      <c r="D1852" s="141">
        <v>555.02197802197952</v>
      </c>
      <c r="F1852" s="141">
        <v>56.064999999999998</v>
      </c>
      <c r="G1852" s="141">
        <v>36.03</v>
      </c>
    </row>
    <row r="1853" spans="1:7" x14ac:dyDescent="0.25">
      <c r="A1853" s="156">
        <v>30.85</v>
      </c>
      <c r="B1853" s="141">
        <v>6.49</v>
      </c>
      <c r="C1853" s="141">
        <v>313.31553462963842</v>
      </c>
      <c r="D1853" s="141">
        <v>556.31786622073014</v>
      </c>
      <c r="F1853" s="141">
        <v>56.045000000000002</v>
      </c>
      <c r="G1853" s="141">
        <v>35.94</v>
      </c>
    </row>
    <row r="1854" spans="1:7" x14ac:dyDescent="0.25">
      <c r="A1854" s="156">
        <v>30.867000000000001</v>
      </c>
      <c r="B1854" s="141">
        <v>6.4675000000000002</v>
      </c>
      <c r="C1854" s="141">
        <v>311.65859118320083</v>
      </c>
      <c r="D1854" s="141">
        <v>557.56647491638978</v>
      </c>
      <c r="F1854" s="141">
        <v>55.884999999999998</v>
      </c>
      <c r="G1854" s="141">
        <v>35.853333333333303</v>
      </c>
    </row>
    <row r="1855" spans="1:7" x14ac:dyDescent="0.25">
      <c r="A1855" s="156">
        <v>30.882999999999999</v>
      </c>
      <c r="B1855" s="141">
        <v>6.4483333333333297</v>
      </c>
      <c r="C1855" s="141">
        <v>311.05771253307421</v>
      </c>
      <c r="D1855" s="141">
        <v>558.86623776223951</v>
      </c>
      <c r="F1855" s="141">
        <v>55.715000000000003</v>
      </c>
      <c r="G1855" s="141">
        <v>35.78</v>
      </c>
    </row>
    <row r="1856" spans="1:7" x14ac:dyDescent="0.25">
      <c r="A1856" s="156">
        <v>30.9</v>
      </c>
      <c r="B1856" s="141">
        <v>6.4385714285714304</v>
      </c>
      <c r="C1856" s="141">
        <v>311.06131956146481</v>
      </c>
      <c r="D1856" s="141">
        <v>560.15228321678023</v>
      </c>
      <c r="F1856" s="141">
        <v>55.62</v>
      </c>
      <c r="G1856" s="141">
        <v>35.715000000000003</v>
      </c>
    </row>
    <row r="1857" spans="1:7" x14ac:dyDescent="0.25">
      <c r="A1857" s="156">
        <v>30.917000000000002</v>
      </c>
      <c r="B1857" s="141">
        <v>6.4260000000000002</v>
      </c>
      <c r="C1857" s="141">
        <v>308.50037377268688</v>
      </c>
      <c r="D1857" s="141">
        <v>561.44532867132966</v>
      </c>
      <c r="F1857" s="141">
        <v>55.53</v>
      </c>
      <c r="G1857" s="141">
        <v>35.648333333333298</v>
      </c>
    </row>
    <row r="1858" spans="1:7" x14ac:dyDescent="0.25">
      <c r="A1858" s="156">
        <v>30.933</v>
      </c>
      <c r="B1858" s="141">
        <v>6.4240000000000004</v>
      </c>
      <c r="C1858" s="141">
        <v>309.77492215042668</v>
      </c>
      <c r="D1858" s="141">
        <v>562.75897008546963</v>
      </c>
      <c r="F1858" s="141">
        <v>55.43</v>
      </c>
      <c r="G1858" s="141">
        <v>35.61</v>
      </c>
    </row>
    <row r="1859" spans="1:7" x14ac:dyDescent="0.25">
      <c r="A1859" s="156">
        <v>30.95</v>
      </c>
      <c r="B1859" s="141">
        <v>6.4133333333333304</v>
      </c>
      <c r="C1859" s="141">
        <v>309.03634084120233</v>
      </c>
      <c r="D1859" s="141">
        <v>564.05359230768954</v>
      </c>
      <c r="F1859" s="141">
        <v>55.174999999999997</v>
      </c>
      <c r="G1859" s="141">
        <v>35.561666666666703</v>
      </c>
    </row>
    <row r="1860" spans="1:7" x14ac:dyDescent="0.25">
      <c r="A1860" s="156">
        <v>30.966999999999999</v>
      </c>
      <c r="B1860" s="141">
        <v>6.4050000000000002</v>
      </c>
      <c r="C1860" s="141">
        <v>307.93063221386143</v>
      </c>
      <c r="D1860" s="141">
        <v>565.29164468864019</v>
      </c>
      <c r="F1860" s="141">
        <v>55.265000000000001</v>
      </c>
      <c r="G1860" s="141">
        <v>35.5416666666667</v>
      </c>
    </row>
    <row r="1861" spans="1:7" x14ac:dyDescent="0.25">
      <c r="A1861" s="156">
        <v>30.983000000000001</v>
      </c>
      <c r="B1861" s="141">
        <v>6.3949999999999996</v>
      </c>
      <c r="C1861" s="141">
        <v>305.88114490982571</v>
      </c>
      <c r="D1861" s="141">
        <v>566.61314685313937</v>
      </c>
      <c r="F1861" s="141">
        <v>55.3</v>
      </c>
      <c r="G1861" s="141">
        <v>35.518333333333302</v>
      </c>
    </row>
    <row r="1862" spans="1:7" x14ac:dyDescent="0.25">
      <c r="A1862" s="156">
        <v>31</v>
      </c>
      <c r="B1862" s="141">
        <v>6.415</v>
      </c>
      <c r="C1862" s="141">
        <v>306.60214940140293</v>
      </c>
      <c r="D1862" s="141">
        <v>567.9232637362602</v>
      </c>
      <c r="F1862" s="141">
        <v>55.34</v>
      </c>
      <c r="G1862" s="141">
        <v>35.5</v>
      </c>
    </row>
    <row r="1863" spans="1:7" x14ac:dyDescent="0.25">
      <c r="A1863" s="156">
        <v>31.016999999999999</v>
      </c>
      <c r="B1863" s="141">
        <v>6.4139999999999997</v>
      </c>
      <c r="C1863" s="141">
        <v>305.45779168149198</v>
      </c>
      <c r="D1863" s="141">
        <v>569.1816423076898</v>
      </c>
      <c r="F1863" s="141">
        <v>55.284999999999997</v>
      </c>
      <c r="G1863" s="141">
        <v>35.484999999999999</v>
      </c>
    </row>
    <row r="1864" spans="1:7" x14ac:dyDescent="0.25">
      <c r="A1864" s="156">
        <v>31.033000000000001</v>
      </c>
      <c r="B1864" s="141">
        <v>6.3883333333333301</v>
      </c>
      <c r="C1864" s="141">
        <v>305.66415212483685</v>
      </c>
      <c r="D1864" s="141">
        <v>570.46278754578998</v>
      </c>
      <c r="F1864" s="141">
        <v>55.284999999999997</v>
      </c>
      <c r="G1864" s="141">
        <v>35.483333333333299</v>
      </c>
    </row>
    <row r="1865" spans="1:7" x14ac:dyDescent="0.25">
      <c r="A1865" s="156">
        <v>31.05</v>
      </c>
      <c r="B1865" s="141">
        <v>6.3639999999999999</v>
      </c>
      <c r="C1865" s="141">
        <v>303.38499084256523</v>
      </c>
      <c r="D1865" s="141">
        <v>571.7541468531399</v>
      </c>
      <c r="F1865" s="141">
        <v>55.19</v>
      </c>
      <c r="G1865" s="141">
        <v>35.475000000000001</v>
      </c>
    </row>
    <row r="1866" spans="1:7" x14ac:dyDescent="0.25">
      <c r="A1866" s="156">
        <v>31.067</v>
      </c>
      <c r="B1866" s="141">
        <v>6.3916666666666702</v>
      </c>
      <c r="C1866" s="141">
        <v>304.2142885390931</v>
      </c>
      <c r="D1866" s="141">
        <v>573.05423776223961</v>
      </c>
      <c r="F1866" s="141">
        <v>55.43</v>
      </c>
      <c r="G1866" s="141">
        <v>35.484999999999999</v>
      </c>
    </row>
    <row r="1867" spans="1:7" x14ac:dyDescent="0.25">
      <c r="A1867" s="156">
        <v>31.082999999999998</v>
      </c>
      <c r="B1867" s="141">
        <v>6.4</v>
      </c>
      <c r="C1867" s="141">
        <v>303.98130418834347</v>
      </c>
      <c r="D1867" s="141">
        <v>574.35202564102019</v>
      </c>
      <c r="F1867" s="141">
        <v>55.24</v>
      </c>
      <c r="G1867" s="141">
        <v>35.481999999999999</v>
      </c>
    </row>
    <row r="1868" spans="1:7" x14ac:dyDescent="0.25">
      <c r="A1868" s="156">
        <v>31.1</v>
      </c>
      <c r="B1868" s="141">
        <v>6.42</v>
      </c>
      <c r="C1868" s="141">
        <v>306.37964971566174</v>
      </c>
      <c r="D1868" s="141">
        <v>575.65709230768971</v>
      </c>
      <c r="F1868" s="141">
        <v>55.384999999999998</v>
      </c>
      <c r="G1868" s="141">
        <v>35.505000000000003</v>
      </c>
    </row>
    <row r="1869" spans="1:7" x14ac:dyDescent="0.25">
      <c r="A1869" s="156">
        <v>31.117000000000001</v>
      </c>
      <c r="B1869" s="141">
        <v>6.42</v>
      </c>
      <c r="C1869" s="141">
        <v>303.89265110685568</v>
      </c>
      <c r="D1869" s="141">
        <v>576.89774230768944</v>
      </c>
      <c r="F1869" s="141">
        <v>55.35</v>
      </c>
      <c r="G1869" s="141">
        <v>35.512</v>
      </c>
    </row>
    <row r="1870" spans="1:7" x14ac:dyDescent="0.25">
      <c r="A1870" s="156">
        <v>31.132999999999999</v>
      </c>
      <c r="B1870" s="141">
        <v>6.45</v>
      </c>
      <c r="C1870" s="141">
        <v>305.84024530748718</v>
      </c>
      <c r="D1870" s="141">
        <v>578.16828321677986</v>
      </c>
      <c r="F1870" s="141">
        <v>55.515000000000001</v>
      </c>
      <c r="G1870" s="141">
        <v>35.54</v>
      </c>
    </row>
    <row r="1871" spans="1:7" x14ac:dyDescent="0.25">
      <c r="A1871" s="156">
        <v>31.15</v>
      </c>
      <c r="B1871" s="141">
        <v>6.46</v>
      </c>
      <c r="C1871" s="141">
        <v>304.65900336022617</v>
      </c>
      <c r="D1871" s="141">
        <v>579.45700809715981</v>
      </c>
      <c r="F1871" s="141">
        <v>55.53</v>
      </c>
      <c r="G1871" s="141">
        <v>35.57</v>
      </c>
    </row>
    <row r="1872" spans="1:7" x14ac:dyDescent="0.25">
      <c r="A1872" s="156">
        <v>31.167000000000002</v>
      </c>
      <c r="B1872" s="141">
        <v>6.46</v>
      </c>
      <c r="C1872" s="141">
        <v>306.46362944807521</v>
      </c>
      <c r="D1872" s="141">
        <v>580.73896503495962</v>
      </c>
      <c r="F1872" s="141">
        <v>55.494999999999997</v>
      </c>
      <c r="G1872" s="141">
        <v>35.602499999999999</v>
      </c>
    </row>
    <row r="1873" spans="1:7" x14ac:dyDescent="0.25">
      <c r="A1873" s="156">
        <v>31.183</v>
      </c>
      <c r="B1873" s="141">
        <v>6.4866666666666699</v>
      </c>
      <c r="C1873" s="141">
        <v>307.54693724895776</v>
      </c>
      <c r="D1873" s="141">
        <v>582.00664230768962</v>
      </c>
      <c r="F1873" s="141">
        <v>55.454999999999998</v>
      </c>
      <c r="G1873" s="141">
        <v>35.634285714285703</v>
      </c>
    </row>
    <row r="1874" spans="1:7" x14ac:dyDescent="0.25">
      <c r="A1874" s="156">
        <v>31.2</v>
      </c>
      <c r="B1874" s="141">
        <v>6.4850000000000003</v>
      </c>
      <c r="C1874" s="141">
        <v>307.63110310270412</v>
      </c>
      <c r="D1874" s="141">
        <v>583.37549230768946</v>
      </c>
      <c r="F1874" s="141">
        <v>55.555</v>
      </c>
      <c r="G1874" s="141">
        <v>35.672857142857097</v>
      </c>
    </row>
    <row r="1875" spans="1:7" x14ac:dyDescent="0.25">
      <c r="A1875" s="156">
        <v>31.216999999999999</v>
      </c>
      <c r="B1875" s="141">
        <v>6.5049999999999999</v>
      </c>
      <c r="C1875" s="141">
        <v>307.42780354850504</v>
      </c>
      <c r="D1875" s="141">
        <v>584.61989230768995</v>
      </c>
      <c r="F1875" s="141">
        <v>55.454999999999998</v>
      </c>
      <c r="G1875" s="141">
        <v>35.71</v>
      </c>
    </row>
    <row r="1876" spans="1:7" x14ac:dyDescent="0.25">
      <c r="A1876" s="156">
        <v>31.233000000000001</v>
      </c>
      <c r="B1876" s="141">
        <v>6.53</v>
      </c>
      <c r="C1876" s="141">
        <v>308.15872815622288</v>
      </c>
      <c r="D1876" s="141">
        <v>585.92621611721006</v>
      </c>
      <c r="F1876" s="141">
        <v>55.54</v>
      </c>
      <c r="G1876" s="141">
        <v>35.744999999999997</v>
      </c>
    </row>
    <row r="1877" spans="1:7" x14ac:dyDescent="0.25">
      <c r="A1877" s="156">
        <v>31.25</v>
      </c>
      <c r="B1877" s="141">
        <v>6.53</v>
      </c>
      <c r="C1877" s="141">
        <v>307.58006468593584</v>
      </c>
      <c r="D1877" s="141">
        <v>587.23735897436018</v>
      </c>
      <c r="F1877" s="141">
        <v>55.64</v>
      </c>
      <c r="G1877" s="141">
        <v>35.770000000000003</v>
      </c>
    </row>
    <row r="1878" spans="1:7" x14ac:dyDescent="0.25">
      <c r="A1878" s="156">
        <v>31.266999999999999</v>
      </c>
      <c r="B1878" s="141">
        <v>6.5350000000000001</v>
      </c>
      <c r="C1878" s="141">
        <v>307.62518309907131</v>
      </c>
      <c r="D1878" s="141">
        <v>588.59239230768981</v>
      </c>
      <c r="F1878" s="141">
        <v>55.75</v>
      </c>
      <c r="G1878" s="141">
        <v>35.799999999999997</v>
      </c>
    </row>
    <row r="1879" spans="1:7" x14ac:dyDescent="0.25">
      <c r="A1879" s="156">
        <v>31.283000000000001</v>
      </c>
      <c r="B1879" s="141">
        <v>6.57</v>
      </c>
      <c r="C1879" s="141">
        <v>308.36175171380188</v>
      </c>
      <c r="D1879" s="141">
        <v>589.89832388663945</v>
      </c>
      <c r="F1879" s="141">
        <v>55.63</v>
      </c>
      <c r="G1879" s="141">
        <v>35.81</v>
      </c>
    </row>
    <row r="1880" spans="1:7" x14ac:dyDescent="0.25">
      <c r="A1880" s="156">
        <v>31.3</v>
      </c>
      <c r="B1880" s="141">
        <v>6.5949999999999998</v>
      </c>
      <c r="C1880" s="141">
        <v>312.27466866227797</v>
      </c>
      <c r="D1880" s="141">
        <v>591.18107326006975</v>
      </c>
      <c r="F1880" s="141">
        <v>55.78</v>
      </c>
      <c r="G1880" s="141">
        <v>35.840000000000003</v>
      </c>
    </row>
    <row r="1881" spans="1:7" x14ac:dyDescent="0.25">
      <c r="A1881" s="156">
        <v>31.317</v>
      </c>
      <c r="B1881" s="141">
        <v>6.5949999999999998</v>
      </c>
      <c r="C1881" s="141">
        <v>309.21455802295964</v>
      </c>
      <c r="D1881" s="141">
        <v>592.53626373625957</v>
      </c>
      <c r="F1881" s="141">
        <v>55.79</v>
      </c>
      <c r="G1881" s="141">
        <v>35.856666666666698</v>
      </c>
    </row>
    <row r="1882" spans="1:7" x14ac:dyDescent="0.25">
      <c r="A1882" s="156">
        <v>31.332999999999998</v>
      </c>
      <c r="B1882" s="141">
        <v>6.5971428571428596</v>
      </c>
      <c r="C1882" s="141">
        <v>309.55365149670274</v>
      </c>
      <c r="D1882" s="141">
        <v>593.86712087912019</v>
      </c>
      <c r="F1882" s="141">
        <v>55.9</v>
      </c>
      <c r="G1882" s="141">
        <v>35.880000000000003</v>
      </c>
    </row>
    <row r="1883" spans="1:7" x14ac:dyDescent="0.25">
      <c r="A1883" s="156">
        <v>31.35</v>
      </c>
      <c r="B1883" s="141">
        <v>6.61</v>
      </c>
      <c r="C1883" s="141">
        <v>310.78628415004351</v>
      </c>
      <c r="D1883" s="141">
        <v>595.19038795985944</v>
      </c>
      <c r="F1883" s="141">
        <v>55.57</v>
      </c>
      <c r="G1883" s="141">
        <v>35.905000000000001</v>
      </c>
    </row>
    <row r="1884" spans="1:7" x14ac:dyDescent="0.25">
      <c r="A1884" s="156">
        <v>31.367000000000001</v>
      </c>
      <c r="B1884" s="141">
        <v>6.6319999999999997</v>
      </c>
      <c r="C1884" s="141">
        <v>312.79462716523079</v>
      </c>
      <c r="D1884" s="141">
        <v>596.56088278387961</v>
      </c>
      <c r="F1884" s="141">
        <v>55.725000000000001</v>
      </c>
      <c r="G1884" s="141">
        <v>35.92</v>
      </c>
    </row>
    <row r="1885" spans="1:7" x14ac:dyDescent="0.25">
      <c r="A1885" s="156">
        <v>31.382999999999999</v>
      </c>
      <c r="B1885" s="141">
        <v>6.6550000000000002</v>
      </c>
      <c r="C1885" s="141">
        <v>312.03074637171807</v>
      </c>
      <c r="D1885" s="141">
        <v>597.86935897435978</v>
      </c>
      <c r="F1885" s="141">
        <v>55.59</v>
      </c>
      <c r="G1885" s="141">
        <v>35.942</v>
      </c>
    </row>
    <row r="1886" spans="1:7" x14ac:dyDescent="0.25">
      <c r="A1886" s="156">
        <v>31.4</v>
      </c>
      <c r="B1886" s="141">
        <v>6.67</v>
      </c>
      <c r="C1886" s="141">
        <v>314.0258774977313</v>
      </c>
      <c r="D1886" s="141">
        <v>599.21493040292989</v>
      </c>
      <c r="F1886" s="141">
        <v>55.545000000000002</v>
      </c>
      <c r="G1886" s="141">
        <v>35.965000000000003</v>
      </c>
    </row>
    <row r="1887" spans="1:7" x14ac:dyDescent="0.25">
      <c r="A1887" s="156">
        <v>31.417000000000002</v>
      </c>
      <c r="B1887" s="141">
        <v>6.6371428571428597</v>
      </c>
      <c r="C1887" s="141">
        <v>310.73676914218623</v>
      </c>
      <c r="D1887" s="141">
        <v>600.50994230768993</v>
      </c>
      <c r="F1887" s="141">
        <v>55.435000000000002</v>
      </c>
      <c r="G1887" s="141">
        <v>35.975999999999999</v>
      </c>
    </row>
    <row r="1888" spans="1:7" x14ac:dyDescent="0.25">
      <c r="A1888" s="156">
        <v>31.433</v>
      </c>
      <c r="B1888" s="141">
        <v>6.6571428571428601</v>
      </c>
      <c r="C1888" s="141">
        <v>312.64934394407641</v>
      </c>
      <c r="D1888" s="141">
        <v>601.84711336031978</v>
      </c>
      <c r="F1888" s="141">
        <v>55.494999999999997</v>
      </c>
      <c r="G1888" s="141">
        <v>35.994999999999997</v>
      </c>
    </row>
    <row r="1889" spans="1:7" x14ac:dyDescent="0.25">
      <c r="A1889" s="156">
        <v>31.45</v>
      </c>
      <c r="B1889" s="141">
        <v>6.665</v>
      </c>
      <c r="C1889" s="141">
        <v>311.92347315074704</v>
      </c>
      <c r="D1889" s="141">
        <v>603.22859230768972</v>
      </c>
      <c r="F1889" s="141">
        <v>55.405000000000001</v>
      </c>
      <c r="G1889" s="141">
        <v>35.994999999999997</v>
      </c>
    </row>
    <row r="1890" spans="1:7" x14ac:dyDescent="0.25">
      <c r="A1890" s="156">
        <v>31.466999999999999</v>
      </c>
      <c r="B1890" s="141">
        <v>6.6749999999999998</v>
      </c>
      <c r="C1890" s="141">
        <v>312.37707608027966</v>
      </c>
      <c r="D1890" s="141">
        <v>604.58132388663944</v>
      </c>
      <c r="F1890" s="141">
        <v>55.48</v>
      </c>
      <c r="G1890" s="141">
        <v>35.994999999999997</v>
      </c>
    </row>
    <row r="1891" spans="1:7" x14ac:dyDescent="0.25">
      <c r="A1891" s="156">
        <v>31.483000000000001</v>
      </c>
      <c r="B1891" s="141">
        <v>6.6749999999999998</v>
      </c>
      <c r="C1891" s="141">
        <v>311.16274379680738</v>
      </c>
      <c r="D1891" s="141">
        <v>605.91889230768993</v>
      </c>
      <c r="F1891" s="141">
        <v>55.42</v>
      </c>
      <c r="G1891" s="141">
        <v>35.994999999999997</v>
      </c>
    </row>
    <row r="1892" spans="1:7" x14ac:dyDescent="0.25">
      <c r="A1892" s="156">
        <v>31.5</v>
      </c>
      <c r="B1892" s="141">
        <v>6.6950000000000003</v>
      </c>
      <c r="C1892" s="141">
        <v>313.37792982072699</v>
      </c>
      <c r="D1892" s="141">
        <v>607.29579230769014</v>
      </c>
      <c r="F1892" s="141">
        <v>55.29</v>
      </c>
      <c r="G1892" s="141">
        <v>35.993333333333297</v>
      </c>
    </row>
    <row r="1893" spans="1:7" x14ac:dyDescent="0.25">
      <c r="A1893" s="156">
        <v>31.516999999999999</v>
      </c>
      <c r="B1893" s="141">
        <v>6.6816666666666702</v>
      </c>
      <c r="C1893" s="141">
        <v>312.51186088039941</v>
      </c>
      <c r="D1893" s="141">
        <v>608.68674493926937</v>
      </c>
      <c r="F1893" s="141">
        <v>55.16</v>
      </c>
      <c r="G1893" s="141">
        <v>35.997500000000002</v>
      </c>
    </row>
    <row r="1894" spans="1:7" x14ac:dyDescent="0.25">
      <c r="A1894" s="156">
        <v>31.533000000000001</v>
      </c>
      <c r="B1894" s="141">
        <v>6.7</v>
      </c>
      <c r="C1894" s="141">
        <v>312.16561338524087</v>
      </c>
      <c r="D1894" s="141">
        <v>610.03626373625957</v>
      </c>
      <c r="F1894" s="141">
        <v>55.29</v>
      </c>
      <c r="G1894" s="141">
        <v>36.003999999999998</v>
      </c>
    </row>
    <row r="1895" spans="1:7" x14ac:dyDescent="0.25">
      <c r="A1895" s="156">
        <v>31.55</v>
      </c>
      <c r="B1895" s="141">
        <v>6.6980000000000004</v>
      </c>
      <c r="C1895" s="141">
        <v>311.57630908494048</v>
      </c>
      <c r="D1895" s="141">
        <v>611.38559230768988</v>
      </c>
      <c r="F1895" s="141">
        <v>55.25</v>
      </c>
      <c r="G1895" s="141">
        <v>36.015000000000001</v>
      </c>
    </row>
    <row r="1896" spans="1:7" x14ac:dyDescent="0.25">
      <c r="A1896" s="156">
        <v>31.567</v>
      </c>
      <c r="B1896" s="141">
        <v>6.7009999999999996</v>
      </c>
      <c r="C1896" s="141">
        <v>311.08526705503016</v>
      </c>
      <c r="D1896" s="141">
        <v>612.72623776223008</v>
      </c>
      <c r="F1896" s="141">
        <v>55.18</v>
      </c>
      <c r="G1896" s="141">
        <v>36.015000000000001</v>
      </c>
    </row>
    <row r="1897" spans="1:7" x14ac:dyDescent="0.25">
      <c r="A1897" s="156">
        <v>31.582999999999998</v>
      </c>
      <c r="B1897" s="141">
        <v>6.7033333333333296</v>
      </c>
      <c r="C1897" s="141">
        <v>312.17078542891846</v>
      </c>
      <c r="D1897" s="141">
        <v>614.06973992674011</v>
      </c>
      <c r="F1897" s="141">
        <v>55.335000000000001</v>
      </c>
      <c r="G1897" s="141">
        <v>36.020000000000003</v>
      </c>
    </row>
    <row r="1898" spans="1:7" x14ac:dyDescent="0.25">
      <c r="A1898" s="156">
        <v>31.6</v>
      </c>
      <c r="B1898" s="141">
        <v>6.7216666666666702</v>
      </c>
      <c r="C1898" s="141">
        <v>311.61381238327255</v>
      </c>
      <c r="D1898" s="141">
        <v>615.40107326007001</v>
      </c>
      <c r="F1898" s="141">
        <v>55.09</v>
      </c>
      <c r="G1898" s="141">
        <v>36.020000000000003</v>
      </c>
    </row>
    <row r="1899" spans="1:7" x14ac:dyDescent="0.25">
      <c r="A1899" s="156">
        <v>31.617000000000001</v>
      </c>
      <c r="B1899" s="141">
        <v>6.7283333333333299</v>
      </c>
      <c r="C1899" s="141">
        <v>313.62503348503378</v>
      </c>
      <c r="D1899" s="141">
        <v>616.79937412586969</v>
      </c>
      <c r="F1899" s="141">
        <v>55.125</v>
      </c>
      <c r="G1899" s="141">
        <v>36.03</v>
      </c>
    </row>
    <row r="1900" spans="1:7" x14ac:dyDescent="0.25">
      <c r="A1900" s="156">
        <v>31.632999999999999</v>
      </c>
      <c r="B1900" s="141">
        <v>6.7357142857142902</v>
      </c>
      <c r="C1900" s="141">
        <v>312.73717051844375</v>
      </c>
      <c r="D1900" s="141">
        <v>618.18019230769005</v>
      </c>
      <c r="F1900" s="141">
        <v>55.02</v>
      </c>
      <c r="G1900" s="141">
        <v>36.03</v>
      </c>
    </row>
    <row r="1901" spans="1:7" x14ac:dyDescent="0.25">
      <c r="A1901" s="156">
        <v>31.65</v>
      </c>
      <c r="B1901" s="141">
        <v>6.7571428571428598</v>
      </c>
      <c r="C1901" s="141">
        <v>312.85012721916894</v>
      </c>
      <c r="D1901" s="141">
        <v>619.49735897435949</v>
      </c>
      <c r="F1901" s="141">
        <v>55.274999999999999</v>
      </c>
      <c r="G1901" s="141">
        <v>36.025714285714301</v>
      </c>
    </row>
    <row r="1902" spans="1:7" x14ac:dyDescent="0.25">
      <c r="A1902" s="156">
        <v>31.667000000000002</v>
      </c>
      <c r="B1902" s="141">
        <v>6.742</v>
      </c>
      <c r="C1902" s="141">
        <v>312.40178905050527</v>
      </c>
      <c r="D1902" s="141">
        <v>620.89273578595021</v>
      </c>
      <c r="F1902" s="141">
        <v>54.97</v>
      </c>
      <c r="G1902" s="141">
        <v>36.018333333333302</v>
      </c>
    </row>
    <row r="1903" spans="1:7" x14ac:dyDescent="0.25">
      <c r="A1903" s="156">
        <v>31.683</v>
      </c>
      <c r="B1903" s="141">
        <v>6.75</v>
      </c>
      <c r="C1903" s="141">
        <v>314.22948120314936</v>
      </c>
      <c r="D1903" s="141">
        <v>622.27341958041961</v>
      </c>
      <c r="F1903" s="141">
        <v>54.8</v>
      </c>
      <c r="G1903" s="141">
        <v>36.023333333333298</v>
      </c>
    </row>
    <row r="1904" spans="1:7" x14ac:dyDescent="0.25">
      <c r="A1904" s="156">
        <v>31.7</v>
      </c>
      <c r="B1904" s="141">
        <v>6.742</v>
      </c>
      <c r="C1904" s="141">
        <v>312.70927108514945</v>
      </c>
      <c r="D1904" s="141">
        <v>623.63144230769012</v>
      </c>
      <c r="F1904" s="141">
        <v>54.945</v>
      </c>
      <c r="G1904" s="141">
        <v>36.024999999999999</v>
      </c>
    </row>
    <row r="1905" spans="1:7" x14ac:dyDescent="0.25">
      <c r="A1905" s="156">
        <v>31.716999999999999</v>
      </c>
      <c r="B1905" s="141">
        <v>6.74714285714286</v>
      </c>
      <c r="C1905" s="141">
        <v>311.98423238143857</v>
      </c>
      <c r="D1905" s="141">
        <v>625.04073776223959</v>
      </c>
      <c r="F1905" s="141">
        <v>54.64</v>
      </c>
      <c r="G1905" s="141">
        <v>36.014000000000003</v>
      </c>
    </row>
    <row r="1906" spans="1:7" x14ac:dyDescent="0.25">
      <c r="A1906" s="156">
        <v>31.733000000000001</v>
      </c>
      <c r="B1906" s="141">
        <v>6.7433333333333296</v>
      </c>
      <c r="C1906" s="141">
        <v>312.85438409576091</v>
      </c>
      <c r="D1906" s="141">
        <v>626.3894749163901</v>
      </c>
      <c r="F1906" s="141">
        <v>54.71</v>
      </c>
      <c r="G1906" s="141">
        <v>36.020000000000003</v>
      </c>
    </row>
    <row r="1907" spans="1:7" x14ac:dyDescent="0.25">
      <c r="A1907" s="156">
        <v>31.75</v>
      </c>
      <c r="B1907" s="141">
        <v>6.7679999999999998</v>
      </c>
      <c r="C1907" s="141">
        <v>311.67723512900858</v>
      </c>
      <c r="D1907" s="141">
        <v>627.78931135531002</v>
      </c>
      <c r="F1907" s="141">
        <v>54.64</v>
      </c>
      <c r="G1907" s="141">
        <v>36.020000000000003</v>
      </c>
    </row>
    <row r="1908" spans="1:7" x14ac:dyDescent="0.25">
      <c r="A1908" s="156">
        <v>31.766999999999999</v>
      </c>
      <c r="B1908" s="141">
        <v>6.7649999999999997</v>
      </c>
      <c r="C1908" s="141">
        <v>311.19892934091564</v>
      </c>
      <c r="D1908" s="141">
        <v>629.09355594404951</v>
      </c>
      <c r="F1908" s="141">
        <v>54.93</v>
      </c>
      <c r="G1908" s="141">
        <v>36.03</v>
      </c>
    </row>
    <row r="1909" spans="1:7" x14ac:dyDescent="0.25">
      <c r="A1909" s="156">
        <v>31.783000000000001</v>
      </c>
      <c r="B1909" s="141">
        <v>6.7750000000000004</v>
      </c>
      <c r="C1909" s="141">
        <v>311.06076656321335</v>
      </c>
      <c r="D1909" s="141">
        <v>630.41916849816971</v>
      </c>
      <c r="F1909" s="141">
        <v>54.7</v>
      </c>
      <c r="G1909" s="141">
        <v>36.04</v>
      </c>
    </row>
    <row r="1910" spans="1:7" x14ac:dyDescent="0.25">
      <c r="A1910" s="156">
        <v>31.8</v>
      </c>
      <c r="B1910" s="141">
        <v>6.79142857142857</v>
      </c>
      <c r="C1910" s="141">
        <v>312.69794171311065</v>
      </c>
      <c r="D1910" s="141">
        <v>631.80929230769016</v>
      </c>
      <c r="F1910" s="141">
        <v>54.784999999999997</v>
      </c>
      <c r="G1910" s="141">
        <v>36.036666666666697</v>
      </c>
    </row>
    <row r="1911" spans="1:7" x14ac:dyDescent="0.25">
      <c r="A1911" s="156">
        <v>31.817</v>
      </c>
      <c r="B1911" s="141">
        <v>6.7725</v>
      </c>
      <c r="C1911" s="141">
        <v>311.57354082966049</v>
      </c>
      <c r="D1911" s="141">
        <v>633.18845421244987</v>
      </c>
      <c r="F1911" s="141">
        <v>54.664999999999999</v>
      </c>
      <c r="G1911" s="141">
        <v>36.034999999999997</v>
      </c>
    </row>
    <row r="1912" spans="1:7" x14ac:dyDescent="0.25">
      <c r="A1912" s="156">
        <v>31.832999999999998</v>
      </c>
      <c r="B1912" s="141">
        <v>6.79</v>
      </c>
      <c r="C1912" s="141">
        <v>311.21981460571362</v>
      </c>
      <c r="D1912" s="141">
        <v>634.60797802197976</v>
      </c>
      <c r="F1912" s="141">
        <v>54.7</v>
      </c>
      <c r="G1912" s="141">
        <v>36.033333333333303</v>
      </c>
    </row>
    <row r="1913" spans="1:7" x14ac:dyDescent="0.25">
      <c r="A1913" s="156">
        <v>31.85</v>
      </c>
      <c r="B1913" s="141">
        <v>6.77</v>
      </c>
      <c r="C1913" s="141">
        <v>311.41562907417403</v>
      </c>
      <c r="D1913" s="141">
        <v>636.01624230768994</v>
      </c>
      <c r="F1913" s="141">
        <v>54.555</v>
      </c>
      <c r="G1913" s="141">
        <v>36.036666666666697</v>
      </c>
    </row>
    <row r="1914" spans="1:7" x14ac:dyDescent="0.25">
      <c r="A1914" s="156">
        <v>31.867000000000001</v>
      </c>
      <c r="B1914" s="141">
        <v>6.7824999999999998</v>
      </c>
      <c r="C1914" s="141">
        <v>309.65074883079268</v>
      </c>
      <c r="D1914" s="141">
        <v>637.4096488294299</v>
      </c>
      <c r="F1914" s="141">
        <v>54.58</v>
      </c>
      <c r="G1914" s="141">
        <v>36.025714285714301</v>
      </c>
    </row>
    <row r="1915" spans="1:7" x14ac:dyDescent="0.25">
      <c r="A1915" s="156">
        <v>31.882999999999999</v>
      </c>
      <c r="B1915" s="141">
        <v>6.7771428571428602</v>
      </c>
      <c r="C1915" s="141">
        <v>310.00883995871141</v>
      </c>
      <c r="D1915" s="141">
        <v>638.89126373626004</v>
      </c>
      <c r="F1915" s="141">
        <v>54.64</v>
      </c>
      <c r="G1915" s="141">
        <v>36.027999999999999</v>
      </c>
    </row>
    <row r="1916" spans="1:7" x14ac:dyDescent="0.25">
      <c r="A1916" s="156">
        <v>31.9</v>
      </c>
      <c r="B1916" s="141">
        <v>6.79</v>
      </c>
      <c r="C1916" s="141">
        <v>310.01993427119936</v>
      </c>
      <c r="D1916" s="141">
        <v>640.3284195804199</v>
      </c>
      <c r="F1916" s="141">
        <v>54.48</v>
      </c>
      <c r="G1916" s="141">
        <v>36.018000000000001</v>
      </c>
    </row>
    <row r="1917" spans="1:7" x14ac:dyDescent="0.25">
      <c r="A1917" s="156">
        <v>31.917000000000002</v>
      </c>
      <c r="B1917" s="141">
        <v>6.81</v>
      </c>
      <c r="C1917" s="141">
        <v>310.32189995296176</v>
      </c>
      <c r="D1917" s="141">
        <v>641.70244230769003</v>
      </c>
      <c r="F1917" s="141">
        <v>54.65</v>
      </c>
      <c r="G1917" s="141">
        <v>36.015000000000001</v>
      </c>
    </row>
    <row r="1918" spans="1:7" x14ac:dyDescent="0.25">
      <c r="A1918" s="156">
        <v>31.933</v>
      </c>
      <c r="B1918" s="141">
        <v>6.8150000000000004</v>
      </c>
      <c r="C1918" s="141">
        <v>310.17667530871915</v>
      </c>
      <c r="D1918" s="141">
        <v>643.13293040292956</v>
      </c>
      <c r="F1918" s="141">
        <v>54.53</v>
      </c>
      <c r="G1918" s="141">
        <v>36.007142857142902</v>
      </c>
    </row>
    <row r="1919" spans="1:7" x14ac:dyDescent="0.25">
      <c r="A1919" s="156">
        <v>31.95</v>
      </c>
      <c r="B1919" s="141">
        <v>6.7983333333333302</v>
      </c>
      <c r="C1919" s="141">
        <v>317.03099652581096</v>
      </c>
      <c r="D1919" s="141">
        <v>644.54306072873987</v>
      </c>
      <c r="F1919" s="141">
        <v>54.36</v>
      </c>
      <c r="G1919" s="141">
        <v>36.011428571428603</v>
      </c>
    </row>
    <row r="1920" spans="1:7" x14ac:dyDescent="0.25">
      <c r="A1920" s="156">
        <v>31.966999999999999</v>
      </c>
      <c r="B1920" s="141">
        <v>6.8220000000000001</v>
      </c>
      <c r="C1920" s="141">
        <v>317.22247836659255</v>
      </c>
      <c r="D1920" s="141">
        <v>645.90378321677963</v>
      </c>
      <c r="F1920" s="141">
        <v>54.615000000000002</v>
      </c>
      <c r="G1920" s="141">
        <v>36.016666666666701</v>
      </c>
    </row>
    <row r="1921" spans="1:7" x14ac:dyDescent="0.25">
      <c r="A1921" s="156">
        <v>31.983000000000001</v>
      </c>
      <c r="B1921" s="141">
        <v>6.8185714285714303</v>
      </c>
      <c r="C1921" s="141">
        <v>316.67083169288941</v>
      </c>
      <c r="D1921" s="141">
        <v>647.36213675213003</v>
      </c>
      <c r="F1921" s="141">
        <v>54.47</v>
      </c>
      <c r="G1921" s="141">
        <v>36.015000000000001</v>
      </c>
    </row>
    <row r="1922" spans="1:7" x14ac:dyDescent="0.25">
      <c r="A1922" s="156">
        <v>32</v>
      </c>
      <c r="B1922" s="141">
        <v>6.8360000000000003</v>
      </c>
      <c r="C1922" s="141">
        <v>315.70300267941684</v>
      </c>
      <c r="D1922" s="141">
        <v>648.72259706958994</v>
      </c>
      <c r="F1922" s="141">
        <v>54.93</v>
      </c>
      <c r="G1922" s="141">
        <v>36.015000000000001</v>
      </c>
    </row>
    <row r="1923" spans="1:7" x14ac:dyDescent="0.25">
      <c r="A1923" s="156">
        <v>32.017000000000003</v>
      </c>
      <c r="B1923" s="141">
        <v>6.8150000000000004</v>
      </c>
      <c r="C1923" s="141">
        <v>313.08348749213519</v>
      </c>
      <c r="D1923" s="141">
        <v>650.18421404681976</v>
      </c>
      <c r="F1923" s="141">
        <v>55.14</v>
      </c>
      <c r="G1923" s="141">
        <v>36.024999999999999</v>
      </c>
    </row>
    <row r="1924" spans="1:7" x14ac:dyDescent="0.25">
      <c r="A1924" s="156">
        <v>32.033000000000001</v>
      </c>
      <c r="B1924" s="141">
        <v>6.82</v>
      </c>
      <c r="C1924" s="141">
        <v>314.39228001134092</v>
      </c>
      <c r="D1924" s="141">
        <v>651.49964230769001</v>
      </c>
      <c r="F1924" s="141">
        <v>54.945</v>
      </c>
      <c r="G1924" s="141">
        <v>36.016666666666701</v>
      </c>
    </row>
    <row r="1925" spans="1:7" x14ac:dyDescent="0.25">
      <c r="A1925" s="156">
        <v>32.049999999999997</v>
      </c>
      <c r="B1925" s="141">
        <v>6.8250000000000002</v>
      </c>
      <c r="C1925" s="141">
        <v>316.94297230099329</v>
      </c>
      <c r="D1925" s="141">
        <v>652.9051923076895</v>
      </c>
      <c r="F1925" s="141">
        <v>54.98</v>
      </c>
      <c r="G1925" s="141">
        <v>36.026666666666699</v>
      </c>
    </row>
    <row r="1926" spans="1:7" x14ac:dyDescent="0.25">
      <c r="A1926" s="156">
        <v>32.067</v>
      </c>
      <c r="B1926" s="141">
        <v>6.8</v>
      </c>
      <c r="C1926" s="141">
        <v>312.30126268059888</v>
      </c>
      <c r="D1926" s="141">
        <v>654.33796503495978</v>
      </c>
      <c r="F1926" s="141">
        <v>55.064999999999998</v>
      </c>
      <c r="G1926" s="141">
        <v>36.027999999999999</v>
      </c>
    </row>
    <row r="1927" spans="1:7" x14ac:dyDescent="0.25">
      <c r="A1927" s="156">
        <v>32.082999999999998</v>
      </c>
      <c r="B1927" s="141">
        <v>6.8337500000000002</v>
      </c>
      <c r="C1927" s="141">
        <v>315.69749434459129</v>
      </c>
      <c r="D1927" s="141">
        <v>655.77286622073007</v>
      </c>
      <c r="F1927" s="141">
        <v>54.88</v>
      </c>
      <c r="G1927" s="141">
        <v>36.026666666666699</v>
      </c>
    </row>
    <row r="1928" spans="1:7" x14ac:dyDescent="0.25">
      <c r="A1928" s="156">
        <v>32.1</v>
      </c>
      <c r="B1928" s="141">
        <v>6.835</v>
      </c>
      <c r="C1928" s="141">
        <v>316.18584950393574</v>
      </c>
      <c r="D1928" s="141">
        <v>657.16993040292982</v>
      </c>
      <c r="F1928" s="141">
        <v>54.91</v>
      </c>
      <c r="G1928" s="141">
        <v>36.024999999999999</v>
      </c>
    </row>
    <row r="1929" spans="1:7" x14ac:dyDescent="0.25">
      <c r="A1929" s="156">
        <v>32.116999999999997</v>
      </c>
      <c r="B1929" s="141">
        <v>6.83</v>
      </c>
      <c r="C1929" s="141">
        <v>315.3512786908816</v>
      </c>
      <c r="D1929" s="141">
        <v>658.60277926420986</v>
      </c>
      <c r="F1929" s="141">
        <v>54.68</v>
      </c>
      <c r="G1929" s="141">
        <v>36.024444444444399</v>
      </c>
    </row>
    <row r="1930" spans="1:7" x14ac:dyDescent="0.25">
      <c r="A1930" s="156">
        <v>32.133000000000003</v>
      </c>
      <c r="B1930" s="141">
        <v>6.8250000000000002</v>
      </c>
      <c r="C1930" s="141">
        <v>313.55396145074485</v>
      </c>
      <c r="D1930" s="141">
        <v>660.00988278388013</v>
      </c>
      <c r="F1930" s="141">
        <v>54.994999999999997</v>
      </c>
      <c r="G1930" s="141">
        <v>36.0283333333333</v>
      </c>
    </row>
    <row r="1931" spans="1:7" x14ac:dyDescent="0.25">
      <c r="A1931" s="156">
        <v>32.15</v>
      </c>
      <c r="B1931" s="141">
        <v>6.8616666666666699</v>
      </c>
      <c r="C1931" s="141">
        <v>313.89845068016172</v>
      </c>
      <c r="D1931" s="141">
        <v>661.43859706959938</v>
      </c>
      <c r="F1931" s="141">
        <v>54.7</v>
      </c>
      <c r="G1931" s="141">
        <v>36.024999999999999</v>
      </c>
    </row>
    <row r="1932" spans="1:7" x14ac:dyDescent="0.25">
      <c r="A1932" s="156">
        <v>32.167000000000002</v>
      </c>
      <c r="B1932" s="141">
        <v>6.8550000000000004</v>
      </c>
      <c r="C1932" s="141">
        <v>317.04440131909132</v>
      </c>
      <c r="D1932" s="141">
        <v>662.89296503496007</v>
      </c>
      <c r="F1932" s="141">
        <v>54.674999999999997</v>
      </c>
      <c r="G1932" s="141">
        <v>36.031428571428599</v>
      </c>
    </row>
    <row r="1933" spans="1:7" x14ac:dyDescent="0.25">
      <c r="A1933" s="156">
        <v>32.183</v>
      </c>
      <c r="B1933" s="141">
        <v>6.8479999999999999</v>
      </c>
      <c r="C1933" s="141">
        <v>314.49076068785087</v>
      </c>
      <c r="D1933" s="141">
        <v>664.30116849817023</v>
      </c>
      <c r="F1933" s="141">
        <v>54.91</v>
      </c>
      <c r="G1933" s="141">
        <v>36.031999999999996</v>
      </c>
    </row>
    <row r="1934" spans="1:7" x14ac:dyDescent="0.25">
      <c r="A1934" s="156">
        <v>32.200000000000003</v>
      </c>
      <c r="B1934" s="141">
        <v>6.85</v>
      </c>
      <c r="C1934" s="141">
        <v>312.37136578820719</v>
      </c>
      <c r="D1934" s="141">
        <v>665.69459230769007</v>
      </c>
      <c r="F1934" s="141">
        <v>54.84</v>
      </c>
      <c r="G1934" s="141">
        <v>36.026666666666699</v>
      </c>
    </row>
    <row r="1935" spans="1:7" x14ac:dyDescent="0.25">
      <c r="A1935" s="156">
        <v>32.216999999999999</v>
      </c>
      <c r="B1935" s="141">
        <v>6.8477777777777797</v>
      </c>
      <c r="C1935" s="141">
        <v>315.52287587657906</v>
      </c>
      <c r="D1935" s="141">
        <v>667.12841958042009</v>
      </c>
      <c r="F1935" s="141">
        <v>54.49</v>
      </c>
      <c r="G1935" s="141">
        <v>36.023333333333298</v>
      </c>
    </row>
    <row r="1936" spans="1:7" x14ac:dyDescent="0.25">
      <c r="A1936" s="156">
        <v>32.232999999999997</v>
      </c>
      <c r="B1936" s="141">
        <v>6.8639999999999999</v>
      </c>
      <c r="C1936" s="141">
        <v>314.40202593220727</v>
      </c>
      <c r="D1936" s="141">
        <v>668.57769230769009</v>
      </c>
      <c r="F1936" s="141">
        <v>54.884999999999998</v>
      </c>
      <c r="G1936" s="141">
        <v>36.014000000000003</v>
      </c>
    </row>
    <row r="1937" spans="1:7" x14ac:dyDescent="0.25">
      <c r="A1937" s="156">
        <v>32.25</v>
      </c>
      <c r="B1937" s="141">
        <v>6.8819999999999997</v>
      </c>
      <c r="C1937" s="141">
        <v>312.96667517451948</v>
      </c>
      <c r="D1937" s="141">
        <v>670.00973992673971</v>
      </c>
      <c r="F1937" s="141">
        <v>54.715000000000003</v>
      </c>
      <c r="G1937" s="141">
        <v>36.015000000000001</v>
      </c>
    </row>
    <row r="1938" spans="1:7" x14ac:dyDescent="0.25">
      <c r="A1938" s="156">
        <v>32.267000000000003</v>
      </c>
      <c r="B1938" s="141">
        <v>6.87</v>
      </c>
      <c r="C1938" s="141">
        <v>315.62086464388688</v>
      </c>
      <c r="D1938" s="141">
        <v>671.44091958042009</v>
      </c>
      <c r="F1938" s="141">
        <v>54.53</v>
      </c>
      <c r="G1938" s="141">
        <v>36.0042857142857</v>
      </c>
    </row>
    <row r="1939" spans="1:7" x14ac:dyDescent="0.25">
      <c r="A1939" s="156">
        <v>32.283000000000001</v>
      </c>
      <c r="B1939" s="141">
        <v>6.8983333333333299</v>
      </c>
      <c r="C1939" s="141">
        <v>313.93724293006562</v>
      </c>
      <c r="D1939" s="141">
        <v>672.88637412587013</v>
      </c>
      <c r="F1939" s="141">
        <v>54.81</v>
      </c>
      <c r="G1939" s="141">
        <v>36.001666666666701</v>
      </c>
    </row>
    <row r="1940" spans="1:7" x14ac:dyDescent="0.25">
      <c r="A1940" s="156">
        <v>32.299999999999997</v>
      </c>
      <c r="B1940" s="141">
        <v>6.9020000000000001</v>
      </c>
      <c r="C1940" s="141">
        <v>316.74249604371943</v>
      </c>
      <c r="D1940" s="141">
        <v>674.35191958043015</v>
      </c>
      <c r="F1940" s="141">
        <v>54.055</v>
      </c>
      <c r="G1940" s="141">
        <v>35.994999999999997</v>
      </c>
    </row>
    <row r="1941" spans="1:7" x14ac:dyDescent="0.25">
      <c r="A1941" s="156">
        <v>32.317</v>
      </c>
      <c r="B1941" s="141">
        <v>6.8719999999999999</v>
      </c>
      <c r="C1941" s="141">
        <v>316.2831418425327</v>
      </c>
      <c r="D1941" s="141">
        <v>675.78731135530961</v>
      </c>
      <c r="F1941" s="141">
        <v>54.43</v>
      </c>
      <c r="G1941" s="141">
        <v>35.994</v>
      </c>
    </row>
    <row r="1942" spans="1:7" x14ac:dyDescent="0.25">
      <c r="A1942" s="156">
        <v>32.332999999999998</v>
      </c>
      <c r="B1942" s="141">
        <v>6.8739999999999997</v>
      </c>
      <c r="C1942" s="141">
        <v>312.1457225158739</v>
      </c>
      <c r="D1942" s="141">
        <v>677.19241958041948</v>
      </c>
      <c r="F1942" s="141">
        <v>54.63</v>
      </c>
      <c r="G1942" s="141">
        <v>36.008333333333297</v>
      </c>
    </row>
    <row r="1943" spans="1:7" x14ac:dyDescent="0.25">
      <c r="A1943" s="156">
        <v>32.35</v>
      </c>
      <c r="B1943" s="141">
        <v>6.84375</v>
      </c>
      <c r="C1943" s="141">
        <v>310.87486277550011</v>
      </c>
      <c r="D1943" s="141">
        <v>678.69741958041959</v>
      </c>
      <c r="F1943" s="141">
        <v>54.395000000000003</v>
      </c>
      <c r="G1943" s="141">
        <v>36.005000000000003</v>
      </c>
    </row>
    <row r="1944" spans="1:7" x14ac:dyDescent="0.25">
      <c r="A1944" s="156">
        <v>32.366999999999997</v>
      </c>
      <c r="B1944" s="141">
        <v>6.9</v>
      </c>
      <c r="C1944" s="141">
        <v>313.99400755153061</v>
      </c>
      <c r="D1944" s="141">
        <v>680.04154945054961</v>
      </c>
      <c r="F1944" s="141">
        <v>54.58</v>
      </c>
      <c r="G1944" s="141">
        <v>36.015000000000001</v>
      </c>
    </row>
    <row r="1945" spans="1:7" x14ac:dyDescent="0.25">
      <c r="A1945" s="156">
        <v>32.383000000000003</v>
      </c>
      <c r="B1945" s="141">
        <v>6.92</v>
      </c>
      <c r="C1945" s="141">
        <v>315.79334673023038</v>
      </c>
      <c r="D1945" s="141">
        <v>681.45804013377983</v>
      </c>
      <c r="F1945" s="141">
        <v>54.14</v>
      </c>
      <c r="G1945" s="141">
        <v>36.01</v>
      </c>
    </row>
    <row r="1946" spans="1:7" x14ac:dyDescent="0.25">
      <c r="A1946" s="156">
        <v>32.4</v>
      </c>
      <c r="B1946" s="141">
        <v>6.9050000000000002</v>
      </c>
      <c r="C1946" s="141">
        <v>319.39431994889992</v>
      </c>
      <c r="D1946" s="141">
        <v>682.95204230769014</v>
      </c>
      <c r="F1946" s="141">
        <v>54.015000000000001</v>
      </c>
      <c r="G1946" s="141">
        <v>36.005000000000003</v>
      </c>
    </row>
    <row r="1947" spans="1:7" x14ac:dyDescent="0.25">
      <c r="A1947" s="156">
        <v>32.417000000000002</v>
      </c>
      <c r="B1947" s="141">
        <v>6.8780000000000001</v>
      </c>
      <c r="C1947" s="141">
        <v>312.62313597279234</v>
      </c>
      <c r="D1947" s="141">
        <v>684.38202564101994</v>
      </c>
      <c r="F1947" s="141">
        <v>52.7</v>
      </c>
      <c r="G1947" s="141">
        <v>35.968571428571401</v>
      </c>
    </row>
    <row r="1948" spans="1:7" x14ac:dyDescent="0.25">
      <c r="A1948" s="156">
        <v>32.433</v>
      </c>
      <c r="B1948" s="141">
        <v>6.7611111111111102</v>
      </c>
      <c r="C1948" s="141">
        <v>324.99280514545904</v>
      </c>
      <c r="D1948" s="141">
        <v>685.8685018315</v>
      </c>
      <c r="F1948" s="141">
        <v>53.03</v>
      </c>
      <c r="G1948" s="141">
        <v>35.984999999999999</v>
      </c>
    </row>
    <row r="1949" spans="1:7" x14ac:dyDescent="0.25">
      <c r="A1949" s="156">
        <v>32.450000000000003</v>
      </c>
      <c r="B1949" s="141">
        <v>6.7972727272727296</v>
      </c>
      <c r="C1949" s="141">
        <v>288.53322924334924</v>
      </c>
      <c r="D1949" s="141">
        <v>687.35855594404984</v>
      </c>
      <c r="F1949" s="141">
        <v>56.53</v>
      </c>
      <c r="G1949" s="141">
        <v>35.984285714285697</v>
      </c>
    </row>
    <row r="1950" spans="1:7" x14ac:dyDescent="0.25">
      <c r="A1950" s="156">
        <v>32.466999999999999</v>
      </c>
      <c r="B1950" s="141">
        <v>6.8811111111111103</v>
      </c>
      <c r="C1950" s="141">
        <v>313.22890180926208</v>
      </c>
      <c r="D1950" s="141">
        <v>688.83646503495947</v>
      </c>
      <c r="F1950" s="141">
        <v>51.4</v>
      </c>
      <c r="G1950" s="141">
        <v>35.96</v>
      </c>
    </row>
    <row r="1951" spans="1:7" x14ac:dyDescent="0.25">
      <c r="A1951" s="156">
        <v>32.482999999999997</v>
      </c>
      <c r="B1951" s="141">
        <v>6.8</v>
      </c>
      <c r="C1951" s="141">
        <v>308.78736061069401</v>
      </c>
      <c r="D1951" s="141">
        <v>690.34445421244982</v>
      </c>
      <c r="F1951" s="141">
        <v>56.755000000000003</v>
      </c>
      <c r="G1951" s="141">
        <v>36.001428571428598</v>
      </c>
    </row>
    <row r="1952" spans="1:7" x14ac:dyDescent="0.25">
      <c r="A1952" s="156">
        <v>32.5</v>
      </c>
      <c r="B1952" s="141">
        <v>6.9808333333333303</v>
      </c>
      <c r="C1952" s="141">
        <v>310.33747945009662</v>
      </c>
      <c r="D1952" s="141">
        <v>691.80916599190004</v>
      </c>
      <c r="F1952" s="141">
        <v>50.1</v>
      </c>
      <c r="G1952" s="141">
        <v>35.929333333333297</v>
      </c>
    </row>
    <row r="1953" spans="1:7" x14ac:dyDescent="0.25">
      <c r="A1953" s="156">
        <v>32.517000000000003</v>
      </c>
      <c r="B1953" s="141">
        <v>6.7388888888888898</v>
      </c>
      <c r="C1953" s="141">
        <v>333.84511612179853</v>
      </c>
      <c r="D1953" s="141">
        <v>693.24228321677947</v>
      </c>
      <c r="F1953" s="141">
        <v>54.59</v>
      </c>
      <c r="G1953" s="141">
        <v>35.99</v>
      </c>
    </row>
    <row r="1954" spans="1:7" x14ac:dyDescent="0.25">
      <c r="A1954" s="156">
        <v>32.533000000000001</v>
      </c>
      <c r="B1954" s="141">
        <v>6.9691666666666698</v>
      </c>
      <c r="C1954" s="141">
        <v>279.80466508934705</v>
      </c>
      <c r="D1954" s="141">
        <v>694.69237412586972</v>
      </c>
      <c r="F1954" s="141">
        <v>54.384999999999998</v>
      </c>
      <c r="G1954" s="141">
        <v>35.998181818181799</v>
      </c>
    </row>
    <row r="1955" spans="1:7" x14ac:dyDescent="0.25">
      <c r="A1955" s="156">
        <v>32.549999999999997</v>
      </c>
      <c r="B1955" s="141">
        <v>7.0625</v>
      </c>
      <c r="C1955" s="141">
        <v>355.9218754125111</v>
      </c>
      <c r="D1955" s="141">
        <v>696.16916849816971</v>
      </c>
      <c r="F1955" s="141">
        <v>49.22</v>
      </c>
      <c r="G1955" s="141">
        <v>35.99</v>
      </c>
    </row>
    <row r="1956" spans="1:7" x14ac:dyDescent="0.25">
      <c r="A1956" s="156">
        <v>32.567</v>
      </c>
      <c r="B1956" s="141">
        <v>6.8466666666666702</v>
      </c>
      <c r="C1956" s="141">
        <v>299.6763141005805</v>
      </c>
      <c r="D1956" s="141">
        <v>697.61384230768999</v>
      </c>
      <c r="F1956" s="141">
        <v>58.73</v>
      </c>
      <c r="G1956" s="141">
        <v>36.064999999999998</v>
      </c>
    </row>
    <row r="1957" spans="1:7" x14ac:dyDescent="0.25">
      <c r="A1957" s="156">
        <v>32.582999999999998</v>
      </c>
      <c r="B1957" s="141">
        <v>7.2366666666666699</v>
      </c>
      <c r="C1957" s="141">
        <v>260.30377160955817</v>
      </c>
      <c r="D1957" s="141">
        <v>699.06360139859953</v>
      </c>
      <c r="F1957" s="141">
        <v>60.704999999999998</v>
      </c>
      <c r="G1957" s="141">
        <v>36.116250000000001</v>
      </c>
    </row>
    <row r="1958" spans="1:7" x14ac:dyDescent="0.25">
      <c r="A1958" s="156">
        <v>32.6</v>
      </c>
      <c r="B1958" s="141">
        <v>7.5241666666666696</v>
      </c>
      <c r="C1958" s="141">
        <v>368.23990044370589</v>
      </c>
      <c r="D1958" s="141">
        <v>700.55278321677997</v>
      </c>
      <c r="F1958" s="141">
        <v>46.924999999999997</v>
      </c>
      <c r="G1958" s="141">
        <v>36.044285714285699</v>
      </c>
    </row>
    <row r="1959" spans="1:7" x14ac:dyDescent="0.25">
      <c r="A1959" s="156">
        <v>32.616999999999997</v>
      </c>
      <c r="B1959" s="141">
        <v>7.12</v>
      </c>
      <c r="C1959" s="141">
        <v>391.66626223792247</v>
      </c>
      <c r="D1959" s="141">
        <v>702.03764685314945</v>
      </c>
      <c r="F1959" s="141">
        <v>52.125</v>
      </c>
      <c r="G1959" s="141">
        <v>36.04</v>
      </c>
    </row>
    <row r="1960" spans="1:7" x14ac:dyDescent="0.25">
      <c r="A1960" s="156">
        <v>32.633000000000003</v>
      </c>
      <c r="B1960" s="141">
        <v>7.1053846153846196</v>
      </c>
      <c r="C1960" s="141">
        <v>275.13219796261558</v>
      </c>
      <c r="D1960" s="141">
        <v>703.54393040292962</v>
      </c>
      <c r="F1960" s="141">
        <v>58.045000000000002</v>
      </c>
      <c r="G1960" s="141">
        <v>36.072857142857103</v>
      </c>
    </row>
    <row r="1961" spans="1:7" x14ac:dyDescent="0.25">
      <c r="A1961" s="156">
        <v>32.65</v>
      </c>
      <c r="B1961" s="141">
        <v>7.2811111111111098</v>
      </c>
      <c r="C1961" s="141">
        <v>316.3754614818792</v>
      </c>
      <c r="D1961" s="141">
        <v>704.99664685314019</v>
      </c>
      <c r="F1961" s="141">
        <v>49.13</v>
      </c>
      <c r="G1961" s="141">
        <v>36.002727272727299</v>
      </c>
    </row>
    <row r="1962" spans="1:7" x14ac:dyDescent="0.25">
      <c r="A1962" s="156">
        <v>32.667000000000002</v>
      </c>
      <c r="B1962" s="141">
        <v>6.9328571428571397</v>
      </c>
      <c r="C1962" s="141">
        <v>357.1601317438213</v>
      </c>
      <c r="D1962" s="141">
        <v>706.48969230768944</v>
      </c>
      <c r="F1962" s="141">
        <v>51.93</v>
      </c>
      <c r="G1962" s="141">
        <v>36.005000000000003</v>
      </c>
    </row>
    <row r="1963" spans="1:7" x14ac:dyDescent="0.25">
      <c r="A1963" s="156">
        <v>32.683</v>
      </c>
      <c r="B1963" s="141">
        <v>6.9045454545454596</v>
      </c>
      <c r="C1963" s="141">
        <v>271.1504093040511</v>
      </c>
      <c r="D1963" s="141">
        <v>708.01478321677951</v>
      </c>
      <c r="F1963" s="141">
        <v>60.305</v>
      </c>
      <c r="G1963" s="141">
        <v>36.058999999999997</v>
      </c>
    </row>
    <row r="1964" spans="1:7" x14ac:dyDescent="0.25">
      <c r="A1964" s="156">
        <v>32.700000000000003</v>
      </c>
      <c r="B1964" s="141">
        <v>7.3250000000000002</v>
      </c>
      <c r="C1964" s="141">
        <v>276.97794381607508</v>
      </c>
      <c r="D1964" s="141">
        <v>709.51891958041961</v>
      </c>
      <c r="F1964" s="141">
        <v>55.42</v>
      </c>
      <c r="G1964" s="141">
        <v>36.064999999999998</v>
      </c>
    </row>
    <row r="1965" spans="1:7" x14ac:dyDescent="0.25">
      <c r="A1965" s="156">
        <v>32.716999999999999</v>
      </c>
      <c r="B1965" s="141">
        <v>7.1875</v>
      </c>
      <c r="C1965" s="141">
        <v>392.6291819549142</v>
      </c>
      <c r="D1965" s="141">
        <v>710.96714685313964</v>
      </c>
      <c r="F1965" s="141">
        <v>47.57</v>
      </c>
      <c r="G1965" s="141">
        <v>36.022500000000001</v>
      </c>
    </row>
    <row r="1966" spans="1:7" x14ac:dyDescent="0.25">
      <c r="A1966" s="156">
        <v>32.732999999999997</v>
      </c>
      <c r="B1966" s="141">
        <v>6.9524999999999997</v>
      </c>
      <c r="C1966" s="141">
        <v>323.8588324040204</v>
      </c>
      <c r="D1966" s="141">
        <v>712.38660139859985</v>
      </c>
      <c r="F1966" s="141">
        <v>56.8</v>
      </c>
      <c r="G1966" s="141">
        <v>36.07</v>
      </c>
    </row>
    <row r="1967" spans="1:7" x14ac:dyDescent="0.25">
      <c r="A1967" s="156">
        <v>32.75</v>
      </c>
      <c r="B1967" s="141">
        <v>7.2576923076923103</v>
      </c>
      <c r="C1967" s="141">
        <v>261.58195478030621</v>
      </c>
      <c r="D1967" s="141">
        <v>713.88610139859975</v>
      </c>
      <c r="F1967" s="141">
        <v>60.634999999999998</v>
      </c>
      <c r="G1967" s="141">
        <v>36.115000000000002</v>
      </c>
    </row>
    <row r="1968" spans="1:7" x14ac:dyDescent="0.25">
      <c r="A1968" s="156">
        <v>32.767000000000003</v>
      </c>
      <c r="B1968" s="141">
        <v>7.6390000000000002</v>
      </c>
      <c r="C1968" s="141">
        <v>326.0214049698742</v>
      </c>
      <c r="D1968" s="141">
        <v>715.4016923076897</v>
      </c>
      <c r="F1968" s="141">
        <v>53.555</v>
      </c>
      <c r="G1968" s="141">
        <v>36.088181818181802</v>
      </c>
    </row>
    <row r="1969" spans="1:7" x14ac:dyDescent="0.25">
      <c r="A1969" s="156">
        <v>32.783000000000001</v>
      </c>
      <c r="B1969" s="141">
        <v>7.3363636363636404</v>
      </c>
      <c r="C1969" s="141">
        <v>418.39367917748751</v>
      </c>
      <c r="D1969" s="141">
        <v>716.9492161172102</v>
      </c>
      <c r="F1969" s="141">
        <v>43.725000000000001</v>
      </c>
      <c r="G1969" s="141">
        <v>35.963636363636397</v>
      </c>
    </row>
    <row r="1970" spans="1:7" x14ac:dyDescent="0.25">
      <c r="A1970" s="156">
        <v>32.799999999999997</v>
      </c>
      <c r="B1970" s="141">
        <v>6.6545454545454596</v>
      </c>
      <c r="C1970" s="141">
        <v>338.9183298470025</v>
      </c>
      <c r="D1970" s="141">
        <v>718.42344230768958</v>
      </c>
      <c r="F1970" s="141">
        <v>50.185000000000002</v>
      </c>
      <c r="G1970" s="141">
        <v>35.895000000000003</v>
      </c>
    </row>
    <row r="1971" spans="1:7" x14ac:dyDescent="0.25">
      <c r="A1971" s="156">
        <v>32.817</v>
      </c>
      <c r="B1971" s="141">
        <v>6.6690909090909098</v>
      </c>
      <c r="C1971" s="141">
        <v>248.25815128595153</v>
      </c>
      <c r="D1971" s="141">
        <v>719.90716849816999</v>
      </c>
      <c r="F1971" s="141">
        <v>59.61</v>
      </c>
      <c r="G1971" s="141">
        <v>35.965000000000003</v>
      </c>
    </row>
    <row r="1972" spans="1:7" x14ac:dyDescent="0.25">
      <c r="A1972" s="156">
        <v>32.832999999999998</v>
      </c>
      <c r="B1972" s="141">
        <v>7.1183333333333296</v>
      </c>
      <c r="C1972" s="141">
        <v>235.20360970363384</v>
      </c>
      <c r="D1972" s="141">
        <v>721.44383516482958</v>
      </c>
      <c r="F1972" s="141">
        <v>63.27</v>
      </c>
      <c r="G1972" s="141">
        <v>36.076666666666704</v>
      </c>
    </row>
    <row r="1973" spans="1:7" x14ac:dyDescent="0.25">
      <c r="A1973" s="156">
        <v>32.85</v>
      </c>
      <c r="B1973" s="141">
        <v>7.2240000000000002</v>
      </c>
      <c r="C1973" s="141">
        <v>321.28367385944324</v>
      </c>
      <c r="D1973" s="141">
        <v>722.92759706958986</v>
      </c>
      <c r="F1973" s="141">
        <v>49.54</v>
      </c>
      <c r="G1973" s="141">
        <v>36.03125</v>
      </c>
    </row>
    <row r="1974" spans="1:7" x14ac:dyDescent="0.25">
      <c r="A1974" s="156">
        <v>32.866999999999997</v>
      </c>
      <c r="B1974" s="141">
        <v>6.87785714285714</v>
      </c>
      <c r="C1974" s="141">
        <v>429.28407363773175</v>
      </c>
      <c r="D1974" s="141">
        <v>724.45256187290943</v>
      </c>
      <c r="F1974" s="141">
        <v>44.984999999999999</v>
      </c>
      <c r="G1974" s="141">
        <v>35.950000000000003</v>
      </c>
    </row>
    <row r="1975" spans="1:7" x14ac:dyDescent="0.25">
      <c r="A1975" s="156">
        <v>32.883000000000003</v>
      </c>
      <c r="B1975" s="141">
        <v>6.7172727272727304</v>
      </c>
      <c r="C1975" s="141">
        <v>296.17334798595198</v>
      </c>
      <c r="D1975" s="141">
        <v>725.93991958041988</v>
      </c>
      <c r="F1975" s="141">
        <v>54.97</v>
      </c>
      <c r="G1975" s="141">
        <v>35.945714285714303</v>
      </c>
    </row>
    <row r="1976" spans="1:7" x14ac:dyDescent="0.25">
      <c r="A1976" s="156">
        <v>32.9</v>
      </c>
      <c r="B1976" s="141">
        <v>7.0776923076923097</v>
      </c>
      <c r="C1976" s="141">
        <v>242.00224529899529</v>
      </c>
      <c r="D1976" s="141">
        <v>727.49154945054943</v>
      </c>
      <c r="F1976" s="141">
        <v>63.98</v>
      </c>
      <c r="G1976" s="141">
        <v>36.055</v>
      </c>
    </row>
    <row r="1977" spans="1:7" x14ac:dyDescent="0.25">
      <c r="A1977" s="156">
        <v>32.917000000000002</v>
      </c>
      <c r="B1977" s="141">
        <v>7.6784615384615398</v>
      </c>
      <c r="C1977" s="141">
        <v>239.0330931792339</v>
      </c>
      <c r="D1977" s="141">
        <v>729.0566423076898</v>
      </c>
      <c r="F1977" s="141">
        <v>67.525000000000006</v>
      </c>
      <c r="G1977" s="141">
        <v>36.200769230769197</v>
      </c>
    </row>
    <row r="1978" spans="1:7" x14ac:dyDescent="0.25">
      <c r="A1978" s="156">
        <v>32.933</v>
      </c>
      <c r="B1978" s="141">
        <v>8.1489999999999991</v>
      </c>
      <c r="C1978" s="141">
        <v>394.68881239070959</v>
      </c>
      <c r="D1978" s="141">
        <v>730.69847491638939</v>
      </c>
      <c r="F1978" s="141">
        <v>49.11</v>
      </c>
      <c r="G1978" s="141">
        <v>36.159999999999997</v>
      </c>
    </row>
    <row r="1979" spans="1:7" x14ac:dyDescent="0.25">
      <c r="A1979" s="156">
        <v>32.950000000000003</v>
      </c>
      <c r="B1979" s="141">
        <v>7.8525</v>
      </c>
      <c r="C1979" s="141">
        <v>506.53191217548988</v>
      </c>
      <c r="D1979" s="141">
        <v>732.13901048950993</v>
      </c>
      <c r="F1979" s="141">
        <v>48.66</v>
      </c>
      <c r="G1979" s="141">
        <v>36.1175</v>
      </c>
    </row>
    <row r="1980" spans="1:7" x14ac:dyDescent="0.25">
      <c r="A1980" s="156">
        <v>32.966999999999999</v>
      </c>
      <c r="B1980" s="141">
        <v>7.5472727272727296</v>
      </c>
      <c r="C1980" s="141">
        <v>318.68526067248376</v>
      </c>
      <c r="D1980" s="141">
        <v>733.57645421244979</v>
      </c>
      <c r="F1980" s="141">
        <v>58.534999999999997</v>
      </c>
      <c r="G1980" s="141">
        <v>36.119999999999997</v>
      </c>
    </row>
    <row r="1981" spans="1:7" x14ac:dyDescent="0.25">
      <c r="A1981" s="156">
        <v>32.982999999999997</v>
      </c>
      <c r="B1981" s="141">
        <v>7.28</v>
      </c>
      <c r="C1981" s="141">
        <v>238.52893741986253</v>
      </c>
      <c r="D1981" s="141">
        <v>735.21941958041953</v>
      </c>
      <c r="F1981" s="141">
        <v>67.584999999999994</v>
      </c>
      <c r="G1981" s="141">
        <v>36.234999999999999</v>
      </c>
    </row>
    <row r="1982" spans="1:7" x14ac:dyDescent="0.25">
      <c r="A1982" s="156">
        <v>33</v>
      </c>
      <c r="B1982" s="141">
        <v>7.1172727272727299</v>
      </c>
      <c r="C1982" s="141">
        <v>204.14211105365573</v>
      </c>
      <c r="D1982" s="141">
        <v>736.73721611720975</v>
      </c>
      <c r="F1982" s="141">
        <v>76.234999999999999</v>
      </c>
      <c r="G1982" s="141">
        <v>36.412631578947398</v>
      </c>
    </row>
    <row r="1983" spans="1:7" x14ac:dyDescent="0.25">
      <c r="A1983" s="156">
        <v>33.017000000000003</v>
      </c>
      <c r="B1983" s="141">
        <v>7.6123076923076898</v>
      </c>
      <c r="C1983" s="141">
        <v>190.69186873345524</v>
      </c>
      <c r="D1983" s="141">
        <v>738.30937412586991</v>
      </c>
      <c r="F1983" s="141">
        <v>82.635000000000005</v>
      </c>
      <c r="G1983" s="141">
        <v>36.628421052631602</v>
      </c>
    </row>
    <row r="1984" spans="1:7" x14ac:dyDescent="0.25">
      <c r="A1984" s="156">
        <v>33.033000000000001</v>
      </c>
      <c r="B1984" s="141">
        <v>8.3699999999999992</v>
      </c>
      <c r="C1984" s="141">
        <v>250.8009686915251</v>
      </c>
      <c r="D1984" s="141">
        <v>739.62479230768986</v>
      </c>
      <c r="F1984" s="141">
        <v>76.92</v>
      </c>
      <c r="G1984" s="141">
        <v>36.777000000000001</v>
      </c>
    </row>
    <row r="1985" spans="1:7" x14ac:dyDescent="0.25">
      <c r="A1985" s="156">
        <v>33.049999999999997</v>
      </c>
      <c r="B1985" s="141">
        <v>8.657</v>
      </c>
      <c r="C1985" s="141">
        <v>490.71934806316403</v>
      </c>
      <c r="D1985" s="141">
        <v>741.42277926420957</v>
      </c>
      <c r="F1985" s="141">
        <v>71.05</v>
      </c>
      <c r="G1985" s="141">
        <v>36.853000000000002</v>
      </c>
    </row>
    <row r="1986" spans="1:7" x14ac:dyDescent="0.25">
      <c r="A1986" s="156">
        <v>33.067</v>
      </c>
      <c r="B1986" s="141">
        <v>8.43</v>
      </c>
      <c r="C1986" s="141">
        <v>358.04233337981879</v>
      </c>
      <c r="D1986" s="141">
        <v>743.08673992673994</v>
      </c>
      <c r="F1986" s="141">
        <v>79.489999999999995</v>
      </c>
      <c r="G1986" s="141">
        <v>36.89</v>
      </c>
    </row>
    <row r="1987" spans="1:7" x14ac:dyDescent="0.25">
      <c r="A1987" s="156">
        <v>33.082999999999998</v>
      </c>
      <c r="B1987" s="141">
        <v>8.2609999999999992</v>
      </c>
      <c r="C1987" s="141">
        <v>209.93940372909793</v>
      </c>
      <c r="D1987" s="141">
        <v>744.69878754577985</v>
      </c>
      <c r="F1987" s="141">
        <v>86.18</v>
      </c>
      <c r="G1987" s="141">
        <v>36.924999999999997</v>
      </c>
    </row>
    <row r="1988" spans="1:7" x14ac:dyDescent="0.25">
      <c r="A1988" s="156">
        <v>33.1</v>
      </c>
      <c r="B1988" s="141">
        <v>8.1199999999999992</v>
      </c>
      <c r="C1988" s="141">
        <v>210.82000766753973</v>
      </c>
      <c r="D1988" s="141">
        <v>746.15419230769021</v>
      </c>
      <c r="F1988" s="141">
        <v>85.655000000000001</v>
      </c>
      <c r="G1988" s="141">
        <v>36.945</v>
      </c>
    </row>
    <row r="1989" spans="1:7" x14ac:dyDescent="0.25">
      <c r="A1989" s="156">
        <v>33.116999999999997</v>
      </c>
      <c r="B1989" s="141">
        <v>7.8608333333333302</v>
      </c>
      <c r="C1989" s="141">
        <v>304.73125284685375</v>
      </c>
      <c r="D1989" s="141">
        <v>747.70760139859976</v>
      </c>
      <c r="F1989" s="141">
        <v>84.004999999999995</v>
      </c>
      <c r="G1989" s="141">
        <v>36.933333333333302</v>
      </c>
    </row>
    <row r="1990" spans="1:7" x14ac:dyDescent="0.25">
      <c r="A1990" s="156">
        <v>33.133000000000003</v>
      </c>
      <c r="B1990" s="141">
        <v>7.6539999999999999</v>
      </c>
      <c r="C1990" s="141">
        <v>284.17829584358526</v>
      </c>
      <c r="D1990" s="141">
        <v>749.13264882942985</v>
      </c>
      <c r="F1990" s="141">
        <v>86.35</v>
      </c>
      <c r="G1990" s="141">
        <v>36.935000000000002</v>
      </c>
    </row>
    <row r="1991" spans="1:7" x14ac:dyDescent="0.25">
      <c r="A1991" s="156">
        <v>33.15</v>
      </c>
      <c r="B1991" s="141">
        <v>7.4160000000000004</v>
      </c>
      <c r="C1991" s="141">
        <v>235.45535415757323</v>
      </c>
      <c r="D1991" s="141">
        <v>750.65626373625946</v>
      </c>
      <c r="F1991" s="141">
        <v>86.73</v>
      </c>
      <c r="G1991" s="141">
        <v>36.908333333333303</v>
      </c>
    </row>
    <row r="1992" spans="1:7" x14ac:dyDescent="0.25">
      <c r="A1992" s="156">
        <v>33.167000000000002</v>
      </c>
      <c r="B1992" s="141">
        <v>7.30375</v>
      </c>
      <c r="C1992" s="141">
        <v>512.68819559327414</v>
      </c>
      <c r="D1992" s="141">
        <v>751.16669230769003</v>
      </c>
      <c r="F1992" s="141">
        <v>49.255000000000003</v>
      </c>
      <c r="G1992" s="141">
        <v>36.620416666666699</v>
      </c>
    </row>
    <row r="1993" spans="1:7" x14ac:dyDescent="0.25">
      <c r="A1993" s="156">
        <v>33.183</v>
      </c>
      <c r="B1993" s="141">
        <v>6.7249999999999996</v>
      </c>
      <c r="C1993" s="141">
        <v>939.38668688921814</v>
      </c>
      <c r="D1993" s="141">
        <v>752.08940659339987</v>
      </c>
      <c r="F1993" s="141">
        <v>31.035</v>
      </c>
      <c r="G1993" s="141">
        <v>36.1622727272727</v>
      </c>
    </row>
    <row r="1994" spans="1:7" x14ac:dyDescent="0.25">
      <c r="A1994" s="156">
        <v>33.200000000000003</v>
      </c>
      <c r="B1994" s="141">
        <v>5.6853846153846197</v>
      </c>
      <c r="C1994" s="141">
        <v>328.88059520388776</v>
      </c>
      <c r="D1994" s="141">
        <v>753.6208741258697</v>
      </c>
      <c r="F1994" s="141">
        <v>42.405000000000001</v>
      </c>
      <c r="G1994" s="141">
        <v>35.747272727272701</v>
      </c>
    </row>
    <row r="1995" spans="1:7" x14ac:dyDescent="0.25">
      <c r="A1995" s="156">
        <v>33.216999999999999</v>
      </c>
      <c r="B1995" s="141">
        <v>5.0076923076923103</v>
      </c>
      <c r="C1995" s="141">
        <v>188.25407956186365</v>
      </c>
      <c r="D1995" s="141">
        <v>755.16526373625948</v>
      </c>
      <c r="F1995" s="141">
        <v>51.575000000000003</v>
      </c>
      <c r="G1995" s="141">
        <v>35.446190476190502</v>
      </c>
    </row>
    <row r="1996" spans="1:7" x14ac:dyDescent="0.25">
      <c r="A1996" s="156">
        <v>33.232999999999997</v>
      </c>
      <c r="B1996" s="141">
        <v>4.7960000000000003</v>
      </c>
      <c r="C1996" s="141">
        <v>161.03726236735986</v>
      </c>
      <c r="D1996" s="141">
        <v>756.79541958041955</v>
      </c>
      <c r="F1996" s="141">
        <v>60.695</v>
      </c>
      <c r="G1996" s="141">
        <v>35.28</v>
      </c>
    </row>
    <row r="1997" spans="1:7" x14ac:dyDescent="0.25">
      <c r="A1997" s="156">
        <v>33.25</v>
      </c>
      <c r="B1997" s="141">
        <v>4.8655555555555603</v>
      </c>
      <c r="C1997" s="141">
        <v>150.50379484003793</v>
      </c>
      <c r="D1997" s="141">
        <v>758.31173578595008</v>
      </c>
      <c r="F1997" s="141">
        <v>69.635000000000005</v>
      </c>
      <c r="G1997" s="141">
        <v>35.253999999999998</v>
      </c>
    </row>
    <row r="1998" spans="1:7" x14ac:dyDescent="0.25">
      <c r="A1998" s="156">
        <v>33.267000000000003</v>
      </c>
      <c r="B1998" s="141">
        <v>5.38</v>
      </c>
      <c r="C1998" s="141">
        <v>149.01407859415124</v>
      </c>
      <c r="D1998" s="141">
        <v>759.8760401337795</v>
      </c>
      <c r="F1998" s="141">
        <v>78.355000000000004</v>
      </c>
      <c r="G1998" s="141">
        <v>35.3484615384615</v>
      </c>
    </row>
    <row r="1999" spans="1:7" x14ac:dyDescent="0.25">
      <c r="A1999" s="156">
        <v>33.283000000000001</v>
      </c>
      <c r="B1999" s="141">
        <v>6.1</v>
      </c>
      <c r="C1999" s="141">
        <v>137.08000141494878</v>
      </c>
      <c r="D1999" s="141">
        <v>761.36978754579013</v>
      </c>
      <c r="F1999" s="141">
        <v>87.144999999999996</v>
      </c>
      <c r="G1999" s="141">
        <v>35.502000000000002</v>
      </c>
    </row>
    <row r="2000" spans="1:7" x14ac:dyDescent="0.25">
      <c r="A2000" s="156">
        <v>33.299999999999997</v>
      </c>
      <c r="B2000" s="141">
        <v>6.7715384615384604</v>
      </c>
      <c r="C2000" s="141">
        <v>99.391672624577865</v>
      </c>
      <c r="D2000" s="141">
        <v>762.90412709029988</v>
      </c>
      <c r="F2000" s="141">
        <v>95.665000000000006</v>
      </c>
      <c r="G2000" s="141">
        <v>35.723333333333301</v>
      </c>
    </row>
    <row r="2001" spans="1:7" x14ac:dyDescent="0.25">
      <c r="A2001" s="156">
        <v>33.317</v>
      </c>
      <c r="B2001" s="141">
        <v>7.3227272727272696</v>
      </c>
      <c r="C2001" s="141">
        <v>22.860744141555823</v>
      </c>
      <c r="D2001" s="141">
        <v>764.42396503496002</v>
      </c>
      <c r="F2001" s="141">
        <v>100</v>
      </c>
      <c r="G2001" s="141">
        <v>35.993499999999997</v>
      </c>
    </row>
    <row r="2002" spans="1:7" x14ac:dyDescent="0.25">
      <c r="A2002" s="156">
        <v>33.332999999999998</v>
      </c>
      <c r="B2002" s="141">
        <v>7.8676923076923098</v>
      </c>
      <c r="C2002" s="141">
        <v>0.98184365479391367</v>
      </c>
      <c r="D2002" s="141">
        <v>765.91469230768962</v>
      </c>
      <c r="F2002" s="141">
        <v>100</v>
      </c>
      <c r="G2002" s="141">
        <v>36.250909090909097</v>
      </c>
    </row>
    <row r="2003" spans="1:7" x14ac:dyDescent="0.25">
      <c r="A2003" s="156">
        <v>33.35</v>
      </c>
      <c r="B2003" s="141">
        <v>8.2815384615384602</v>
      </c>
      <c r="C2003" s="141">
        <v>0.73045266695824407</v>
      </c>
      <c r="D2003" s="141">
        <v>767.47745421244963</v>
      </c>
      <c r="F2003" s="141">
        <v>100</v>
      </c>
      <c r="G2003" s="141">
        <v>36.485999999999997</v>
      </c>
    </row>
    <row r="2004" spans="1:7" x14ac:dyDescent="0.25">
      <c r="A2004" s="156">
        <v>33.366999999999997</v>
      </c>
      <c r="B2004" s="141">
        <v>8.6127272727272697</v>
      </c>
      <c r="C2004" s="141">
        <v>1.7849941101286244</v>
      </c>
      <c r="D2004" s="141">
        <v>769.01230100333942</v>
      </c>
      <c r="F2004" s="141">
        <v>100</v>
      </c>
      <c r="G2004" s="141">
        <v>36.701666666666704</v>
      </c>
    </row>
    <row r="2005" spans="1:7" x14ac:dyDescent="0.25">
      <c r="A2005" s="156">
        <v>33.383000000000003</v>
      </c>
      <c r="B2005" s="141">
        <v>8.7799999999999994</v>
      </c>
      <c r="C2005" s="141">
        <v>-3.8577234257355579</v>
      </c>
      <c r="D2005" s="141">
        <v>770.5722832167794</v>
      </c>
      <c r="F2005" s="141">
        <v>100</v>
      </c>
      <c r="G2005" s="141">
        <v>36.895000000000003</v>
      </c>
    </row>
    <row r="2006" spans="1:7" x14ac:dyDescent="0.25">
      <c r="A2006" s="156">
        <v>33.4</v>
      </c>
      <c r="B2006" s="141">
        <v>8.9133333333333304</v>
      </c>
      <c r="C2006" s="141">
        <v>0.17381986361808427</v>
      </c>
      <c r="D2006" s="141">
        <v>772.14982274246995</v>
      </c>
      <c r="F2006" s="141">
        <v>100</v>
      </c>
      <c r="G2006" s="141">
        <v>37.085000000000001</v>
      </c>
    </row>
    <row r="2007" spans="1:7" x14ac:dyDescent="0.25">
      <c r="A2007" s="156">
        <v>33.417000000000002</v>
      </c>
      <c r="B2007" s="141">
        <v>9.0507692307692302</v>
      </c>
      <c r="C2007" s="141">
        <v>-3.5754415221163689</v>
      </c>
      <c r="D2007" s="141">
        <v>773.73491958041996</v>
      </c>
      <c r="F2007" s="141">
        <v>100</v>
      </c>
      <c r="G2007" s="141">
        <v>37.255000000000003</v>
      </c>
    </row>
    <row r="2008" spans="1:7" x14ac:dyDescent="0.25">
      <c r="A2008" s="156">
        <v>33.433</v>
      </c>
      <c r="B2008" s="141">
        <v>9.0269999999999992</v>
      </c>
      <c r="C2008" s="141">
        <v>9.3722387055256551</v>
      </c>
      <c r="D2008" s="141">
        <v>775.33655594404991</v>
      </c>
      <c r="F2008" s="141">
        <v>99.084999999999994</v>
      </c>
      <c r="G2008" s="141">
        <v>37.35</v>
      </c>
    </row>
    <row r="2009" spans="1:7" x14ac:dyDescent="0.25">
      <c r="A2009" s="156">
        <v>33.450000000000003</v>
      </c>
      <c r="B2009" s="141">
        <v>8.8322222222222209</v>
      </c>
      <c r="C2009" s="141">
        <v>385.69641016498485</v>
      </c>
      <c r="D2009" s="141">
        <v>776.88931135530947</v>
      </c>
      <c r="F2009" s="141">
        <v>91.5</v>
      </c>
      <c r="G2009" s="141">
        <v>37.366666666666703</v>
      </c>
    </row>
    <row r="2010" spans="1:7" x14ac:dyDescent="0.25">
      <c r="A2010" s="156">
        <v>33.466999999999999</v>
      </c>
      <c r="B2010" s="141">
        <v>8.5292307692307698</v>
      </c>
      <c r="C2010" s="141">
        <v>697.65280026457071</v>
      </c>
      <c r="D2010" s="141">
        <v>778.44230100333971</v>
      </c>
      <c r="F2010" s="141">
        <v>88.144999999999996</v>
      </c>
      <c r="G2010" s="141">
        <v>37.366666666666703</v>
      </c>
    </row>
    <row r="2011" spans="1:7" x14ac:dyDescent="0.25">
      <c r="A2011" s="156">
        <v>33.482999999999997</v>
      </c>
      <c r="B2011" s="141">
        <v>8.2727272727272698</v>
      </c>
      <c r="C2011" s="141">
        <v>363.84646053391026</v>
      </c>
      <c r="D2011" s="141">
        <v>780.00238795986024</v>
      </c>
      <c r="F2011" s="141">
        <v>89.185000000000002</v>
      </c>
      <c r="G2011" s="141">
        <v>37.375</v>
      </c>
    </row>
    <row r="2012" spans="1:7" x14ac:dyDescent="0.25">
      <c r="A2012" s="156">
        <v>33.5</v>
      </c>
      <c r="B2012" s="141">
        <v>8.1142857142857103</v>
      </c>
      <c r="C2012" s="141">
        <v>280.59689509633262</v>
      </c>
      <c r="D2012" s="141">
        <v>781.53073776224028</v>
      </c>
      <c r="F2012" s="141">
        <v>87.58</v>
      </c>
      <c r="G2012" s="141">
        <v>37.39</v>
      </c>
    </row>
    <row r="2013" spans="1:7" x14ac:dyDescent="0.25">
      <c r="A2013" s="156">
        <v>33.517000000000003</v>
      </c>
      <c r="B2013" s="141">
        <v>7.9450000000000003</v>
      </c>
      <c r="C2013" s="141">
        <v>328.37497439554841</v>
      </c>
      <c r="D2013" s="141">
        <v>783.09225752507973</v>
      </c>
      <c r="F2013" s="141">
        <v>85.59</v>
      </c>
      <c r="G2013" s="141">
        <v>37.375</v>
      </c>
    </row>
    <row r="2014" spans="1:7" x14ac:dyDescent="0.25">
      <c r="A2014" s="156">
        <v>33.533000000000001</v>
      </c>
      <c r="B2014" s="141">
        <v>7.7910000000000004</v>
      </c>
      <c r="C2014" s="141">
        <v>327.16410528268898</v>
      </c>
      <c r="D2014" s="141">
        <v>784.66899665551955</v>
      </c>
      <c r="F2014" s="141">
        <v>84.96</v>
      </c>
      <c r="G2014" s="141">
        <v>37.365000000000002</v>
      </c>
    </row>
    <row r="2015" spans="1:7" x14ac:dyDescent="0.25">
      <c r="A2015" s="156">
        <v>33.549999999999997</v>
      </c>
      <c r="B2015" s="141">
        <v>7.71</v>
      </c>
      <c r="C2015" s="141">
        <v>292.45041197732002</v>
      </c>
      <c r="D2015" s="141">
        <v>786.24434448159991</v>
      </c>
      <c r="F2015" s="141">
        <v>84.605000000000004</v>
      </c>
      <c r="G2015" s="141">
        <v>37.358333333333299</v>
      </c>
    </row>
    <row r="2016" spans="1:7" x14ac:dyDescent="0.25">
      <c r="A2016" s="156">
        <v>33.567</v>
      </c>
      <c r="B2016" s="141">
        <v>7.6619999999999999</v>
      </c>
      <c r="C2016" s="141">
        <v>300.38489763277238</v>
      </c>
      <c r="D2016" s="141">
        <v>787.83060535116965</v>
      </c>
      <c r="F2016" s="141">
        <v>83.515000000000001</v>
      </c>
      <c r="G2016" s="141">
        <v>37.344000000000001</v>
      </c>
    </row>
    <row r="2017" spans="1:7" x14ac:dyDescent="0.25">
      <c r="A2017" s="156">
        <v>33.582999999999998</v>
      </c>
      <c r="B2017" s="141">
        <v>7.62</v>
      </c>
      <c r="C2017" s="141">
        <v>298.94602932805361</v>
      </c>
      <c r="D2017" s="141">
        <v>789.41734448159968</v>
      </c>
      <c r="F2017" s="141">
        <v>82.88</v>
      </c>
      <c r="G2017" s="141">
        <v>37.325000000000003</v>
      </c>
    </row>
    <row r="2018" spans="1:7" x14ac:dyDescent="0.25">
      <c r="A2018" s="156">
        <v>33.6</v>
      </c>
      <c r="B2018" s="141">
        <v>7.5919999999999996</v>
      </c>
      <c r="C2018" s="141">
        <v>295.88543896406156</v>
      </c>
      <c r="D2018" s="141">
        <v>791.03008361203956</v>
      </c>
      <c r="F2018" s="141">
        <v>82.555000000000007</v>
      </c>
      <c r="G2018" s="141">
        <v>37.305999999999997</v>
      </c>
    </row>
    <row r="2019" spans="1:7" x14ac:dyDescent="0.25">
      <c r="A2019" s="156">
        <v>33.616999999999997</v>
      </c>
      <c r="B2019" s="141">
        <v>7.5750000000000002</v>
      </c>
      <c r="C2019" s="141">
        <v>294.97669476857112</v>
      </c>
      <c r="D2019" s="141">
        <v>792.66434448159998</v>
      </c>
      <c r="F2019" s="141">
        <v>81.93</v>
      </c>
      <c r="G2019" s="141">
        <v>37.284285714285701</v>
      </c>
    </row>
    <row r="2020" spans="1:7" x14ac:dyDescent="0.25">
      <c r="A2020" s="156">
        <v>33.633000000000003</v>
      </c>
      <c r="B2020" s="141">
        <v>7.56</v>
      </c>
      <c r="C2020" s="141">
        <v>295.26540897642946</v>
      </c>
      <c r="D2020" s="141">
        <v>794.24405594405016</v>
      </c>
      <c r="F2020" s="141">
        <v>81.28</v>
      </c>
      <c r="G2020" s="141">
        <v>37.262500000000003</v>
      </c>
    </row>
    <row r="2021" spans="1:7" x14ac:dyDescent="0.25">
      <c r="A2021" s="156">
        <v>33.65</v>
      </c>
      <c r="B2021" s="141">
        <v>7.57125</v>
      </c>
      <c r="C2021" s="141">
        <v>302.66622774751067</v>
      </c>
      <c r="D2021" s="141">
        <v>795.83908361203976</v>
      </c>
      <c r="F2021" s="141">
        <v>79.635000000000005</v>
      </c>
      <c r="G2021" s="141">
        <v>37.241666666666703</v>
      </c>
    </row>
    <row r="2022" spans="1:7" x14ac:dyDescent="0.25">
      <c r="A2022" s="156">
        <v>33.667000000000002</v>
      </c>
      <c r="B2022" s="141">
        <v>7.4610000000000003</v>
      </c>
      <c r="C2022" s="141">
        <v>334.82305057699841</v>
      </c>
      <c r="D2022" s="141">
        <v>797.42990969898983</v>
      </c>
      <c r="F2022" s="141">
        <v>77.78</v>
      </c>
      <c r="G2022" s="141">
        <v>37.215000000000003</v>
      </c>
    </row>
    <row r="2023" spans="1:7" x14ac:dyDescent="0.25">
      <c r="A2023" s="156">
        <v>33.683</v>
      </c>
      <c r="B2023" s="141">
        <v>7.4408333333333303</v>
      </c>
      <c r="C2023" s="141">
        <v>271.79581239174706</v>
      </c>
      <c r="D2023" s="141">
        <v>799.06334448159942</v>
      </c>
      <c r="F2023" s="141">
        <v>81.015000000000001</v>
      </c>
      <c r="G2023" s="141">
        <v>37.195</v>
      </c>
    </row>
    <row r="2024" spans="1:7" x14ac:dyDescent="0.25">
      <c r="A2024" s="156">
        <v>33.700000000000003</v>
      </c>
      <c r="B2024" s="141">
        <v>7.4922222222222201</v>
      </c>
      <c r="C2024" s="141">
        <v>322.94163594230497</v>
      </c>
      <c r="D2024" s="141">
        <v>800.68614685313969</v>
      </c>
      <c r="F2024" s="141">
        <v>74.25</v>
      </c>
      <c r="G2024" s="141">
        <v>37.15</v>
      </c>
    </row>
    <row r="2025" spans="1:7" x14ac:dyDescent="0.25">
      <c r="A2025" s="156">
        <v>33.716999999999999</v>
      </c>
      <c r="B2025" s="141">
        <v>7.3620000000000001</v>
      </c>
      <c r="C2025" s="141">
        <v>295.98354690394837</v>
      </c>
      <c r="D2025" s="141">
        <v>802.22743143812022</v>
      </c>
      <c r="F2025" s="141">
        <v>79.465000000000003</v>
      </c>
      <c r="G2025" s="141">
        <v>37.125</v>
      </c>
    </row>
    <row r="2026" spans="1:7" x14ac:dyDescent="0.25">
      <c r="A2026" s="156">
        <v>33.732999999999997</v>
      </c>
      <c r="B2026" s="141">
        <v>7.4390909090909103</v>
      </c>
      <c r="C2026" s="141">
        <v>314.44501868263092</v>
      </c>
      <c r="D2026" s="141">
        <v>803.81317056856005</v>
      </c>
      <c r="F2026" s="141">
        <v>72.86</v>
      </c>
      <c r="G2026" s="141">
        <v>37.045000000000002</v>
      </c>
    </row>
    <row r="2027" spans="1:7" x14ac:dyDescent="0.25">
      <c r="A2027" s="156">
        <v>33.75</v>
      </c>
      <c r="B2027" s="141">
        <v>7.0788888888888897</v>
      </c>
      <c r="C2027" s="141">
        <v>280.58404030461998</v>
      </c>
      <c r="D2027" s="141">
        <v>805.40282274246965</v>
      </c>
      <c r="F2027" s="141">
        <v>80.814999999999998</v>
      </c>
      <c r="G2027" s="141">
        <v>37.064999999999998</v>
      </c>
    </row>
    <row r="2028" spans="1:7" x14ac:dyDescent="0.25">
      <c r="A2028" s="156">
        <v>33.767000000000003</v>
      </c>
      <c r="B2028" s="141">
        <v>7.2853846153846202</v>
      </c>
      <c r="C2028" s="141">
        <v>190.71406983445658</v>
      </c>
      <c r="D2028" s="141">
        <v>807.05073578594966</v>
      </c>
      <c r="F2028" s="141">
        <v>79.984999999999999</v>
      </c>
      <c r="G2028" s="141">
        <v>37.060714285714297</v>
      </c>
    </row>
    <row r="2029" spans="1:7" x14ac:dyDescent="0.25">
      <c r="A2029" s="156">
        <v>33.783000000000001</v>
      </c>
      <c r="B2029" s="141">
        <v>7.62916666666667</v>
      </c>
      <c r="C2029" s="141">
        <v>409.69563171743283</v>
      </c>
      <c r="D2029" s="141">
        <v>808.67421404682</v>
      </c>
      <c r="F2029" s="141">
        <v>67.400000000000006</v>
      </c>
      <c r="G2029" s="141">
        <v>36.950000000000003</v>
      </c>
    </row>
    <row r="2030" spans="1:7" x14ac:dyDescent="0.25">
      <c r="A2030" s="156">
        <v>33.799999999999997</v>
      </c>
      <c r="B2030" s="141">
        <v>7.31727272727273</v>
      </c>
      <c r="C2030" s="141">
        <v>393.26762571318625</v>
      </c>
      <c r="D2030" s="141">
        <v>810.27043143811989</v>
      </c>
      <c r="F2030" s="141">
        <v>71.454999999999998</v>
      </c>
      <c r="G2030" s="141">
        <v>36.86</v>
      </c>
    </row>
    <row r="2031" spans="1:7" x14ac:dyDescent="0.25">
      <c r="A2031" s="156">
        <v>33.817</v>
      </c>
      <c r="B2031" s="141">
        <v>7.2033333333333296</v>
      </c>
      <c r="C2031" s="141">
        <v>247.56996394660212</v>
      </c>
      <c r="D2031" s="141">
        <v>811.90286622072972</v>
      </c>
      <c r="F2031" s="141">
        <v>79.355000000000004</v>
      </c>
      <c r="G2031" s="141">
        <v>36.835000000000001</v>
      </c>
    </row>
    <row r="2032" spans="1:7" x14ac:dyDescent="0.25">
      <c r="A2032" s="156">
        <v>33.832999999999998</v>
      </c>
      <c r="B2032" s="141">
        <v>7.4692307692307702</v>
      </c>
      <c r="C2032" s="141">
        <v>180.21242981576006</v>
      </c>
      <c r="D2032" s="141">
        <v>813.54882274246984</v>
      </c>
      <c r="F2032" s="141">
        <v>84.555000000000007</v>
      </c>
      <c r="G2032" s="141">
        <v>36.877499999999998</v>
      </c>
    </row>
    <row r="2033" spans="1:7" x14ac:dyDescent="0.25">
      <c r="A2033" s="156">
        <v>33.85</v>
      </c>
      <c r="B2033" s="141">
        <v>7.5810000000000004</v>
      </c>
      <c r="C2033" s="141">
        <v>282.84341414400001</v>
      </c>
      <c r="D2033" s="141">
        <v>815.15621404681997</v>
      </c>
      <c r="F2033" s="141">
        <v>70.465000000000003</v>
      </c>
      <c r="G2033" s="141">
        <v>36.781428571428599</v>
      </c>
    </row>
    <row r="2034" spans="1:7" x14ac:dyDescent="0.25">
      <c r="A2034" s="156">
        <v>33.866999999999997</v>
      </c>
      <c r="B2034" s="141">
        <v>7.0457142857142898</v>
      </c>
      <c r="C2034" s="141">
        <v>460.90875705532329</v>
      </c>
      <c r="D2034" s="141">
        <v>816.81356187290976</v>
      </c>
      <c r="F2034" s="141">
        <v>71.465000000000003</v>
      </c>
      <c r="G2034" s="141">
        <v>36.715000000000003</v>
      </c>
    </row>
    <row r="2035" spans="1:7" x14ac:dyDescent="0.25">
      <c r="A2035" s="156">
        <v>33.883000000000003</v>
      </c>
      <c r="B2035" s="141">
        <v>6.81666666666667</v>
      </c>
      <c r="C2035" s="141">
        <v>238.53183243006083</v>
      </c>
      <c r="D2035" s="141">
        <v>818.50337412586987</v>
      </c>
      <c r="F2035" s="141">
        <v>80.88</v>
      </c>
      <c r="G2035" s="141">
        <v>36.74</v>
      </c>
    </row>
    <row r="2036" spans="1:7" x14ac:dyDescent="0.25">
      <c r="A2036" s="156">
        <v>33.9</v>
      </c>
      <c r="B2036" s="141">
        <v>7.3466666666666702</v>
      </c>
      <c r="C2036" s="141">
        <v>158.17788228065317</v>
      </c>
      <c r="D2036" s="141">
        <v>820.16877926420966</v>
      </c>
      <c r="F2036" s="141">
        <v>89.704999999999998</v>
      </c>
      <c r="G2036" s="141">
        <v>36.844999999999999</v>
      </c>
    </row>
    <row r="2037" spans="1:7" x14ac:dyDescent="0.25">
      <c r="A2037" s="156">
        <v>33.917000000000002</v>
      </c>
      <c r="B2037" s="141">
        <v>8.1335714285714307</v>
      </c>
      <c r="C2037" s="141">
        <v>93.665472047379126</v>
      </c>
      <c r="D2037" s="141">
        <v>821.82408361203989</v>
      </c>
      <c r="F2037" s="141">
        <v>98.07</v>
      </c>
      <c r="G2037" s="141">
        <v>37.036666666666697</v>
      </c>
    </row>
    <row r="2038" spans="1:7" x14ac:dyDescent="0.25">
      <c r="A2038" s="156">
        <v>33.933</v>
      </c>
      <c r="B2038" s="141">
        <v>8.7958333333333307</v>
      </c>
      <c r="C2038" s="141">
        <v>5.8712991847654186</v>
      </c>
      <c r="D2038" s="141">
        <v>823.46941958041998</v>
      </c>
      <c r="F2038" s="141">
        <v>98.07</v>
      </c>
      <c r="G2038" s="141">
        <v>37.244</v>
      </c>
    </row>
    <row r="2039" spans="1:7" x14ac:dyDescent="0.25">
      <c r="A2039" s="156">
        <v>33.950000000000003</v>
      </c>
      <c r="B2039" s="141">
        <v>9.0344444444444392</v>
      </c>
      <c r="C2039" s="141">
        <v>25.627503656409136</v>
      </c>
      <c r="D2039" s="141">
        <v>825.06890064101981</v>
      </c>
      <c r="F2039" s="141">
        <v>98.013333333333307</v>
      </c>
      <c r="G2039" s="141">
        <v>37.35</v>
      </c>
    </row>
    <row r="2040" spans="1:7" x14ac:dyDescent="0.25">
      <c r="A2040" s="156">
        <v>33.966999999999999</v>
      </c>
      <c r="B2040" s="141">
        <v>8.9345454545454608</v>
      </c>
      <c r="C2040" s="141">
        <v>557.66756153128938</v>
      </c>
      <c r="D2040" s="141">
        <v>826.70151048950993</v>
      </c>
      <c r="F2040" s="141">
        <v>90.22</v>
      </c>
      <c r="G2040" s="141">
        <v>37.375999999999998</v>
      </c>
    </row>
    <row r="2041" spans="1:7" x14ac:dyDescent="0.25">
      <c r="A2041" s="156">
        <v>33.982999999999997</v>
      </c>
      <c r="B2041" s="141">
        <v>8.6653846153846192</v>
      </c>
      <c r="C2041" s="141">
        <v>501.40378406950612</v>
      </c>
      <c r="D2041" s="141">
        <v>828.42443143811988</v>
      </c>
      <c r="F2041" s="141">
        <v>90.43</v>
      </c>
      <c r="G2041" s="141">
        <v>37.3857142857143</v>
      </c>
    </row>
    <row r="2042" spans="1:7" x14ac:dyDescent="0.25">
      <c r="A2042" s="156">
        <v>34</v>
      </c>
      <c r="B2042" s="141">
        <v>8.39</v>
      </c>
      <c r="C2042" s="141">
        <v>277.24720843117501</v>
      </c>
      <c r="D2042" s="141">
        <v>830.05155594405005</v>
      </c>
      <c r="F2042" s="141">
        <v>90.28</v>
      </c>
      <c r="G2042" s="141">
        <v>37.395000000000003</v>
      </c>
    </row>
    <row r="2043" spans="1:7" x14ac:dyDescent="0.25">
      <c r="A2043" s="156">
        <v>34.017000000000003</v>
      </c>
      <c r="B2043" s="141">
        <v>8.0436363636363595</v>
      </c>
      <c r="C2043" s="141">
        <v>295.62733070896837</v>
      </c>
      <c r="D2043" s="141">
        <v>831.80243143812004</v>
      </c>
      <c r="F2043" s="141">
        <v>88.075000000000003</v>
      </c>
      <c r="G2043" s="141">
        <v>37.384999999999998</v>
      </c>
    </row>
    <row r="2044" spans="1:7" x14ac:dyDescent="0.25">
      <c r="A2044" s="156">
        <v>34.033000000000001</v>
      </c>
      <c r="B2044" s="141">
        <v>7.9885714285714302</v>
      </c>
      <c r="C2044" s="141">
        <v>313.96598225661637</v>
      </c>
      <c r="D2044" s="141">
        <v>833.44038795985989</v>
      </c>
      <c r="F2044" s="141">
        <v>87.62</v>
      </c>
      <c r="G2044" s="141">
        <v>37.384999999999998</v>
      </c>
    </row>
    <row r="2045" spans="1:7" x14ac:dyDescent="0.25">
      <c r="A2045" s="156">
        <v>34.049999999999997</v>
      </c>
      <c r="B2045" s="141">
        <v>7.8836363636363602</v>
      </c>
      <c r="C2045" s="141">
        <v>288.65574541987684</v>
      </c>
      <c r="D2045" s="141">
        <v>835.15295317725986</v>
      </c>
      <c r="F2045" s="141">
        <v>86.655000000000001</v>
      </c>
      <c r="G2045" s="141">
        <v>37.383333333333297</v>
      </c>
    </row>
    <row r="2046" spans="1:7" x14ac:dyDescent="0.25">
      <c r="A2046" s="156">
        <v>34.067</v>
      </c>
      <c r="B2046" s="141">
        <v>7.8739999999999997</v>
      </c>
      <c r="C2046" s="141">
        <v>300.14806897342692</v>
      </c>
      <c r="D2046" s="141">
        <v>836.92851839464993</v>
      </c>
      <c r="F2046" s="141">
        <v>85.47</v>
      </c>
      <c r="G2046" s="141">
        <v>37.375</v>
      </c>
    </row>
    <row r="2047" spans="1:7" x14ac:dyDescent="0.25">
      <c r="A2047" s="156">
        <v>34.082999999999998</v>
      </c>
      <c r="B2047" s="141">
        <v>7.7290909090909103</v>
      </c>
      <c r="C2047" s="141">
        <v>295.69544270154739</v>
      </c>
      <c r="D2047" s="141">
        <v>838.56038795985978</v>
      </c>
      <c r="F2047" s="141">
        <v>85.495000000000005</v>
      </c>
      <c r="G2047" s="141">
        <v>37.384999999999998</v>
      </c>
    </row>
    <row r="2048" spans="1:7" x14ac:dyDescent="0.25">
      <c r="A2048" s="156">
        <v>34.1</v>
      </c>
      <c r="B2048" s="141">
        <v>7.6</v>
      </c>
      <c r="C2048" s="141">
        <v>270.66935896181423</v>
      </c>
      <c r="D2048" s="141">
        <v>840.13108361203967</v>
      </c>
      <c r="F2048" s="141">
        <v>85.495000000000005</v>
      </c>
      <c r="G2048" s="141">
        <v>37.365000000000002</v>
      </c>
    </row>
    <row r="2049" spans="1:7" x14ac:dyDescent="0.25">
      <c r="A2049" s="156">
        <v>34.116999999999997</v>
      </c>
      <c r="B2049" s="141">
        <v>7.7807142857142901</v>
      </c>
      <c r="C2049" s="141">
        <v>275.27548563844465</v>
      </c>
      <c r="D2049" s="141">
        <v>841.68543143811985</v>
      </c>
      <c r="F2049" s="141">
        <v>83.64</v>
      </c>
      <c r="G2049" s="141">
        <v>37.340000000000003</v>
      </c>
    </row>
    <row r="2050" spans="1:7" x14ac:dyDescent="0.25">
      <c r="A2050" s="156">
        <v>34.133000000000003</v>
      </c>
      <c r="B2050" s="141">
        <v>7.7766666666666699</v>
      </c>
      <c r="C2050" s="141">
        <v>361.45079850208276</v>
      </c>
      <c r="D2050" s="141">
        <v>843.37095317725971</v>
      </c>
      <c r="F2050" s="141">
        <v>78.305000000000007</v>
      </c>
      <c r="G2050" s="141">
        <v>37.29</v>
      </c>
    </row>
    <row r="2051" spans="1:7" x14ac:dyDescent="0.25">
      <c r="A2051" s="156">
        <v>34.15</v>
      </c>
      <c r="B2051" s="141">
        <v>7.5072727272727304</v>
      </c>
      <c r="C2051" s="141">
        <v>372.97537347010092</v>
      </c>
      <c r="D2051" s="141">
        <v>845.08595317725985</v>
      </c>
      <c r="F2051" s="141">
        <v>78.584999999999994</v>
      </c>
      <c r="G2051" s="141">
        <v>37.234000000000002</v>
      </c>
    </row>
    <row r="2052" spans="1:7" x14ac:dyDescent="0.25">
      <c r="A2052" s="156">
        <v>34.167000000000002</v>
      </c>
      <c r="B2052" s="141">
        <v>7.56727272727273</v>
      </c>
      <c r="C2052" s="141">
        <v>232.87239709594863</v>
      </c>
      <c r="D2052" s="141">
        <v>846.79121404681973</v>
      </c>
      <c r="F2052" s="141">
        <v>82.245000000000005</v>
      </c>
      <c r="G2052" s="141">
        <v>37.185714285714297</v>
      </c>
    </row>
    <row r="2053" spans="1:7" x14ac:dyDescent="0.25">
      <c r="A2053" s="156">
        <v>34.183</v>
      </c>
      <c r="B2053" s="141">
        <v>7.7081818181818198</v>
      </c>
      <c r="C2053" s="141">
        <v>347.35840677936886</v>
      </c>
      <c r="D2053" s="141">
        <v>848.45812709029997</v>
      </c>
      <c r="F2053" s="141">
        <v>71.430000000000007</v>
      </c>
      <c r="G2053" s="141">
        <v>37.1</v>
      </c>
    </row>
    <row r="2054" spans="1:7" x14ac:dyDescent="0.25">
      <c r="A2054" s="156">
        <v>34.200000000000003</v>
      </c>
      <c r="B2054" s="141">
        <v>7.2461538461538497</v>
      </c>
      <c r="C2054" s="141">
        <v>357.82206575927847</v>
      </c>
      <c r="D2054" s="141">
        <v>850.14364882942982</v>
      </c>
      <c r="F2054" s="141">
        <v>77.864999999999995</v>
      </c>
      <c r="G2054" s="141">
        <v>37.034999999999997</v>
      </c>
    </row>
    <row r="2055" spans="1:7" x14ac:dyDescent="0.25">
      <c r="A2055" s="156">
        <v>34.216999999999999</v>
      </c>
      <c r="B2055" s="141">
        <v>7.2709999999999999</v>
      </c>
      <c r="C2055" s="141">
        <v>195.13517603337849</v>
      </c>
      <c r="D2055" s="141">
        <v>851.77990969898974</v>
      </c>
      <c r="F2055" s="141">
        <v>85.97</v>
      </c>
      <c r="G2055" s="141">
        <v>37.024999999999999</v>
      </c>
    </row>
    <row r="2056" spans="1:7" x14ac:dyDescent="0.25">
      <c r="A2056" s="156">
        <v>34.232999999999997</v>
      </c>
      <c r="B2056" s="141">
        <v>7.6825000000000001</v>
      </c>
      <c r="C2056" s="141">
        <v>165.03264353304158</v>
      </c>
      <c r="D2056" s="141">
        <v>853.43959706960004</v>
      </c>
      <c r="F2056" s="141">
        <v>87.57</v>
      </c>
      <c r="G2056" s="141">
        <v>37.048333333333296</v>
      </c>
    </row>
    <row r="2057" spans="1:7" x14ac:dyDescent="0.25">
      <c r="A2057" s="156">
        <v>34.25</v>
      </c>
      <c r="B2057" s="141">
        <v>8.0425000000000004</v>
      </c>
      <c r="C2057" s="141">
        <v>296.21377988007845</v>
      </c>
      <c r="D2057" s="141">
        <v>855.03799665551969</v>
      </c>
      <c r="F2057" s="141">
        <v>81.795000000000002</v>
      </c>
      <c r="G2057" s="141">
        <v>37.021818181818198</v>
      </c>
    </row>
    <row r="2058" spans="1:7" x14ac:dyDescent="0.25">
      <c r="A2058" s="156">
        <v>34.267000000000003</v>
      </c>
      <c r="B2058" s="141">
        <v>7.6638461538461504</v>
      </c>
      <c r="C2058" s="141">
        <v>285.00224720544435</v>
      </c>
      <c r="D2058" s="141">
        <v>856.8721923076896</v>
      </c>
      <c r="F2058" s="141">
        <v>89.28</v>
      </c>
      <c r="G2058" s="141">
        <v>37.130000000000003</v>
      </c>
    </row>
    <row r="2059" spans="1:7" x14ac:dyDescent="0.25">
      <c r="A2059" s="156">
        <v>34.283000000000001</v>
      </c>
      <c r="B2059" s="141">
        <v>7.6154545454545497</v>
      </c>
      <c r="C2059" s="141">
        <v>109.18923277391181</v>
      </c>
      <c r="D2059" s="141">
        <v>858.47810139859985</v>
      </c>
      <c r="F2059" s="141">
        <v>98.034999999999997</v>
      </c>
      <c r="G2059" s="141">
        <v>37.263076923076902</v>
      </c>
    </row>
    <row r="2060" spans="1:7" x14ac:dyDescent="0.25">
      <c r="A2060" s="156">
        <v>34.299999999999997</v>
      </c>
      <c r="B2060" s="141">
        <v>8.2523076923076903</v>
      </c>
      <c r="C2060" s="141">
        <v>7.7688307895636965</v>
      </c>
      <c r="D2060" s="141">
        <v>860.10856187290983</v>
      </c>
      <c r="F2060" s="141">
        <v>98.034999999999997</v>
      </c>
      <c r="G2060" s="141">
        <v>37.39</v>
      </c>
    </row>
    <row r="2061" spans="1:7" x14ac:dyDescent="0.25">
      <c r="A2061" s="156">
        <v>34.317</v>
      </c>
      <c r="B2061" s="141">
        <v>8.7227272727272709</v>
      </c>
      <c r="C2061" s="141">
        <v>17.718843259789001</v>
      </c>
      <c r="D2061" s="141">
        <v>861.75482867132996</v>
      </c>
      <c r="F2061" s="141">
        <v>98.633333333333297</v>
      </c>
      <c r="G2061" s="141">
        <v>37.441666666666698</v>
      </c>
    </row>
    <row r="2062" spans="1:7" x14ac:dyDescent="0.25">
      <c r="A2062" s="156">
        <v>34.332999999999998</v>
      </c>
      <c r="B2062" s="141">
        <v>8.6669999999999998</v>
      </c>
      <c r="C2062" s="141">
        <v>250.03405091266194</v>
      </c>
      <c r="D2062" s="141">
        <v>863.48078321677986</v>
      </c>
      <c r="F2062" s="141">
        <v>95.935000000000002</v>
      </c>
      <c r="G2062" s="141">
        <v>37.465000000000003</v>
      </c>
    </row>
    <row r="2063" spans="1:7" x14ac:dyDescent="0.25">
      <c r="A2063" s="156">
        <v>34.35</v>
      </c>
      <c r="B2063" s="141">
        <v>8.3727272727272695</v>
      </c>
      <c r="C2063" s="141">
        <v>195.74117895188004</v>
      </c>
      <c r="D2063" s="141">
        <v>865.1676013985998</v>
      </c>
      <c r="F2063" s="141">
        <v>97.635000000000005</v>
      </c>
      <c r="G2063" s="141">
        <v>37.476666666666702</v>
      </c>
    </row>
    <row r="2064" spans="1:7" x14ac:dyDescent="0.25">
      <c r="A2064" s="156">
        <v>34.366999999999997</v>
      </c>
      <c r="B2064" s="141">
        <v>8.1125000000000007</v>
      </c>
      <c r="C2064" s="141">
        <v>71.942096514921332</v>
      </c>
      <c r="D2064" s="141">
        <v>866.96577926420969</v>
      </c>
      <c r="F2064" s="141">
        <v>98.62</v>
      </c>
      <c r="G2064" s="141">
        <v>37.484999999999999</v>
      </c>
    </row>
    <row r="2065" spans="1:7" x14ac:dyDescent="0.25">
      <c r="A2065" s="156">
        <v>34.383000000000003</v>
      </c>
      <c r="B2065" s="141">
        <v>7.9020000000000001</v>
      </c>
      <c r="C2065" s="141">
        <v>108.90365964352095</v>
      </c>
      <c r="D2065" s="141">
        <v>868.58973578594987</v>
      </c>
      <c r="F2065" s="141">
        <v>96.995000000000005</v>
      </c>
      <c r="G2065" s="141">
        <v>37.49</v>
      </c>
    </row>
    <row r="2066" spans="1:7" x14ac:dyDescent="0.25">
      <c r="A2066" s="156">
        <v>34.4</v>
      </c>
      <c r="B2066" s="141">
        <v>7.8375000000000004</v>
      </c>
      <c r="C2066" s="141">
        <v>170.30502101738969</v>
      </c>
      <c r="D2066" s="141">
        <v>870.27560535116982</v>
      </c>
      <c r="F2066" s="141">
        <v>96.64</v>
      </c>
      <c r="G2066" s="141">
        <v>37.506</v>
      </c>
    </row>
    <row r="2067" spans="1:7" x14ac:dyDescent="0.25">
      <c r="A2067" s="156">
        <v>34.417000000000002</v>
      </c>
      <c r="B2067" s="141">
        <v>7.7918181818181802</v>
      </c>
      <c r="C2067" s="141">
        <v>164.54587025980484</v>
      </c>
      <c r="D2067" s="141">
        <v>871.88912709030001</v>
      </c>
      <c r="F2067" s="141">
        <v>96.435000000000002</v>
      </c>
      <c r="G2067" s="141">
        <v>37.521666666666697</v>
      </c>
    </row>
    <row r="2068" spans="1:7" x14ac:dyDescent="0.25">
      <c r="A2068" s="156">
        <v>34.433</v>
      </c>
      <c r="B2068" s="141">
        <v>7.8233333333333297</v>
      </c>
      <c r="C2068" s="141">
        <v>163.87334229400531</v>
      </c>
      <c r="D2068" s="141">
        <v>873.57695317725984</v>
      </c>
      <c r="F2068" s="141">
        <v>95.555000000000007</v>
      </c>
      <c r="G2068" s="141">
        <v>37.536000000000001</v>
      </c>
    </row>
    <row r="2069" spans="1:7" x14ac:dyDescent="0.25">
      <c r="A2069" s="156">
        <v>34.450000000000003</v>
      </c>
      <c r="B2069" s="141">
        <v>7.84181818181818</v>
      </c>
      <c r="C2069" s="141">
        <v>203.16190582550155</v>
      </c>
      <c r="D2069" s="141">
        <v>875.27864882943004</v>
      </c>
      <c r="F2069" s="141">
        <v>95.53</v>
      </c>
      <c r="G2069" s="141">
        <v>37.5571428571429</v>
      </c>
    </row>
    <row r="2070" spans="1:7" x14ac:dyDescent="0.25">
      <c r="A2070" s="156">
        <v>34.466999999999999</v>
      </c>
      <c r="B2070" s="141">
        <v>7.9677777777777798</v>
      </c>
      <c r="C2070" s="141">
        <v>185.55220348130334</v>
      </c>
      <c r="D2070" s="141">
        <v>876.97338795985979</v>
      </c>
      <c r="F2070" s="141">
        <v>94.98</v>
      </c>
      <c r="G2070" s="141">
        <v>37.576666666666704</v>
      </c>
    </row>
    <row r="2071" spans="1:7" x14ac:dyDescent="0.25">
      <c r="A2071" s="156">
        <v>34.482999999999997</v>
      </c>
      <c r="B2071" s="141">
        <v>8.0042857142857091</v>
      </c>
      <c r="C2071" s="141">
        <v>195.13513022981257</v>
      </c>
      <c r="D2071" s="141">
        <v>878.67773578594961</v>
      </c>
      <c r="F2071" s="141">
        <v>94.715000000000003</v>
      </c>
      <c r="G2071" s="141">
        <v>37.586666666666702</v>
      </c>
    </row>
    <row r="2072" spans="1:7" x14ac:dyDescent="0.25">
      <c r="A2072" s="156">
        <v>34.5</v>
      </c>
      <c r="B2072" s="141">
        <v>8.0442857142857207</v>
      </c>
      <c r="C2072" s="141">
        <v>208.80961764390125</v>
      </c>
      <c r="D2072" s="141">
        <v>880.36451048950994</v>
      </c>
      <c r="F2072" s="141">
        <v>94.114999999999995</v>
      </c>
      <c r="G2072" s="141">
        <v>37.603333333333303</v>
      </c>
    </row>
    <row r="2073" spans="1:7" x14ac:dyDescent="0.25">
      <c r="A2073" s="156">
        <v>34.517000000000003</v>
      </c>
      <c r="B2073" s="141">
        <v>8.0366666666666706</v>
      </c>
      <c r="C2073" s="141">
        <v>219.34005374458542</v>
      </c>
      <c r="D2073" s="141">
        <v>882.04438795985971</v>
      </c>
      <c r="F2073" s="141">
        <v>93.86</v>
      </c>
      <c r="G2073" s="141">
        <v>37.61</v>
      </c>
    </row>
    <row r="2074" spans="1:7" x14ac:dyDescent="0.25">
      <c r="A2074" s="156">
        <v>34.533000000000001</v>
      </c>
      <c r="B2074" s="141">
        <v>8.0399999999999991</v>
      </c>
      <c r="C2074" s="141">
        <v>215.7981563409196</v>
      </c>
      <c r="D2074" s="141">
        <v>883.75490969898965</v>
      </c>
      <c r="F2074" s="141">
        <v>93.555000000000007</v>
      </c>
      <c r="G2074" s="141">
        <v>37.615000000000002</v>
      </c>
    </row>
    <row r="2075" spans="1:7" x14ac:dyDescent="0.25">
      <c r="A2075" s="156">
        <v>34.549999999999997</v>
      </c>
      <c r="B2075" s="141">
        <v>8.0489999999999995</v>
      </c>
      <c r="C2075" s="141">
        <v>216.18605017599609</v>
      </c>
      <c r="D2075" s="141">
        <v>885.50512709029999</v>
      </c>
      <c r="F2075" s="141">
        <v>93.49</v>
      </c>
      <c r="G2075" s="141">
        <v>37.623333333333299</v>
      </c>
    </row>
    <row r="2076" spans="1:7" x14ac:dyDescent="0.25">
      <c r="A2076" s="156">
        <v>34.567</v>
      </c>
      <c r="B2076" s="141">
        <v>8.0685714285714294</v>
      </c>
      <c r="C2076" s="141">
        <v>220.74151945490158</v>
      </c>
      <c r="D2076" s="141">
        <v>887.21721404681966</v>
      </c>
      <c r="F2076" s="141">
        <v>93.15</v>
      </c>
      <c r="G2076" s="141">
        <v>37.619999999999997</v>
      </c>
    </row>
    <row r="2077" spans="1:7" x14ac:dyDescent="0.25">
      <c r="A2077" s="156">
        <v>34.582999999999998</v>
      </c>
      <c r="B2077" s="141">
        <v>8.0779999999999994</v>
      </c>
      <c r="C2077" s="141">
        <v>228.2364990316606</v>
      </c>
      <c r="D2077" s="141">
        <v>888.88925752507976</v>
      </c>
      <c r="F2077" s="141">
        <v>92.7</v>
      </c>
      <c r="G2077" s="141">
        <v>37.64</v>
      </c>
    </row>
    <row r="2078" spans="1:7" x14ac:dyDescent="0.25">
      <c r="A2078" s="156">
        <v>34.6</v>
      </c>
      <c r="B2078" s="141">
        <v>8.0783333333333296</v>
      </c>
      <c r="C2078" s="141">
        <v>235.8766515101332</v>
      </c>
      <c r="D2078" s="141">
        <v>890.61477926421003</v>
      </c>
      <c r="F2078" s="141">
        <v>92.26</v>
      </c>
      <c r="G2078" s="141">
        <v>37.659999999999997</v>
      </c>
    </row>
    <row r="2079" spans="1:7" x14ac:dyDescent="0.25">
      <c r="A2079" s="156">
        <v>34.616999999999997</v>
      </c>
      <c r="B2079" s="141">
        <v>8.0963636363636393</v>
      </c>
      <c r="C2079" s="141">
        <v>241.80679836425603</v>
      </c>
      <c r="D2079" s="141">
        <v>892.3659531772596</v>
      </c>
      <c r="F2079" s="141">
        <v>89.99</v>
      </c>
      <c r="G2079" s="141">
        <v>37.662857142857099</v>
      </c>
    </row>
    <row r="2080" spans="1:7" x14ac:dyDescent="0.25">
      <c r="A2080" s="156">
        <v>34.633000000000003</v>
      </c>
      <c r="B2080" s="141">
        <v>8.0169999999999995</v>
      </c>
      <c r="C2080" s="141">
        <v>272.23866460691079</v>
      </c>
      <c r="D2080" s="141">
        <v>894.11260139859996</v>
      </c>
      <c r="F2080" s="141">
        <v>91.67</v>
      </c>
      <c r="G2080" s="141">
        <v>37.681428571428597</v>
      </c>
    </row>
    <row r="2081" spans="1:7" x14ac:dyDescent="0.25">
      <c r="A2081" s="156">
        <v>34.65</v>
      </c>
      <c r="B2081" s="141">
        <v>8.0066666666666695</v>
      </c>
      <c r="C2081" s="141">
        <v>191.27696492188991</v>
      </c>
      <c r="D2081" s="141">
        <v>895.78386622073003</v>
      </c>
      <c r="F2081" s="141">
        <v>89.905000000000001</v>
      </c>
      <c r="G2081" s="141">
        <v>37.653636363636402</v>
      </c>
    </row>
    <row r="2082" spans="1:7" x14ac:dyDescent="0.25">
      <c r="A2082" s="156">
        <v>34.667000000000002</v>
      </c>
      <c r="B2082" s="141">
        <v>7.87916666666667</v>
      </c>
      <c r="C2082" s="141">
        <v>520.95004772207517</v>
      </c>
      <c r="D2082" s="141">
        <v>897.51286622072985</v>
      </c>
      <c r="F2082" s="141">
        <v>75.52</v>
      </c>
      <c r="G2082" s="141">
        <v>37.568571428571403</v>
      </c>
    </row>
    <row r="2083" spans="1:7" x14ac:dyDescent="0.25">
      <c r="A2083" s="156">
        <v>34.683</v>
      </c>
      <c r="B2083" s="141">
        <v>7.4463636363636398</v>
      </c>
      <c r="C2083" s="141">
        <v>407.36283357767053</v>
      </c>
      <c r="D2083" s="141">
        <v>899.21977926421005</v>
      </c>
      <c r="F2083" s="141">
        <v>84.7</v>
      </c>
      <c r="G2083" s="141">
        <v>37.520000000000003</v>
      </c>
    </row>
    <row r="2084" spans="1:7" x14ac:dyDescent="0.25">
      <c r="A2084" s="156">
        <v>34.700000000000003</v>
      </c>
      <c r="B2084" s="141">
        <v>7.65</v>
      </c>
      <c r="C2084" s="141">
        <v>151.84739193743428</v>
      </c>
      <c r="D2084" s="141">
        <v>900.88556187290988</v>
      </c>
      <c r="F2084" s="141">
        <v>93.344999999999999</v>
      </c>
      <c r="G2084" s="141">
        <v>37.515000000000001</v>
      </c>
    </row>
    <row r="2085" spans="1:7" x14ac:dyDescent="0.25">
      <c r="A2085" s="156">
        <v>34.716999999999999</v>
      </c>
      <c r="B2085" s="141">
        <v>7.6527272727272697</v>
      </c>
      <c r="C2085" s="141">
        <v>117.64229022972386</v>
      </c>
      <c r="D2085" s="141">
        <v>902.60705594404999</v>
      </c>
      <c r="F2085" s="141">
        <v>89.04</v>
      </c>
      <c r="G2085" s="141">
        <v>37.488571428571397</v>
      </c>
    </row>
    <row r="2086" spans="1:7" x14ac:dyDescent="0.25">
      <c r="A2086" s="156">
        <v>34.732999999999997</v>
      </c>
      <c r="B2086" s="141">
        <v>7.49</v>
      </c>
      <c r="C2086" s="141">
        <v>277.74199544491711</v>
      </c>
      <c r="D2086" s="141">
        <v>904.32282274246973</v>
      </c>
      <c r="F2086" s="141">
        <v>92.91</v>
      </c>
      <c r="G2086" s="141">
        <v>37.520000000000003</v>
      </c>
    </row>
    <row r="2087" spans="1:7" x14ac:dyDescent="0.25">
      <c r="A2087" s="156">
        <v>34.75</v>
      </c>
      <c r="B2087" s="141">
        <v>7.7957142857142898</v>
      </c>
      <c r="C2087" s="141">
        <v>74.976902293914634</v>
      </c>
      <c r="D2087" s="141">
        <v>906.13098397435988</v>
      </c>
      <c r="F2087" s="141">
        <v>98.67</v>
      </c>
      <c r="G2087" s="141">
        <v>37.572499999999998</v>
      </c>
    </row>
    <row r="2088" spans="1:7" x14ac:dyDescent="0.25">
      <c r="A2088" s="156">
        <v>34.767000000000003</v>
      </c>
      <c r="B2088" s="141">
        <v>8.3209090909090904</v>
      </c>
      <c r="C2088" s="141">
        <v>113.47275648535901</v>
      </c>
      <c r="D2088" s="141">
        <v>907.89419230768999</v>
      </c>
      <c r="F2088" s="141">
        <v>92.995000000000005</v>
      </c>
      <c r="G2088" s="141">
        <v>37.590000000000003</v>
      </c>
    </row>
    <row r="2089" spans="1:7" x14ac:dyDescent="0.25">
      <c r="A2089" s="156">
        <v>34.783000000000001</v>
      </c>
      <c r="B2089" s="141">
        <v>8.4988888888888905</v>
      </c>
      <c r="C2089" s="141">
        <v>431.83476483035059</v>
      </c>
      <c r="D2089" s="141">
        <v>909.59601048950981</v>
      </c>
      <c r="F2089" s="141">
        <v>88.51</v>
      </c>
      <c r="G2089" s="141">
        <v>37.586666666666702</v>
      </c>
    </row>
    <row r="2090" spans="1:7" x14ac:dyDescent="0.25">
      <c r="A2090" s="156">
        <v>34.799999999999997</v>
      </c>
      <c r="B2090" s="141">
        <v>8.31636363636364</v>
      </c>
      <c r="C2090" s="141">
        <v>466.26475902424369</v>
      </c>
      <c r="D2090" s="141">
        <v>911.33986622072962</v>
      </c>
      <c r="F2090" s="141">
        <v>80.709999999999994</v>
      </c>
      <c r="G2090" s="141">
        <v>37.506999999999998</v>
      </c>
    </row>
    <row r="2091" spans="1:7" x14ac:dyDescent="0.25">
      <c r="A2091" s="156">
        <v>34.817</v>
      </c>
      <c r="B2091" s="141">
        <v>7.7215384615384597</v>
      </c>
      <c r="C2091" s="141">
        <v>391.44852347815652</v>
      </c>
      <c r="D2091" s="141">
        <v>913.07486622072975</v>
      </c>
      <c r="F2091" s="141">
        <v>85.98</v>
      </c>
      <c r="G2091" s="141">
        <v>37.473333333333301</v>
      </c>
    </row>
    <row r="2092" spans="1:7" x14ac:dyDescent="0.25">
      <c r="A2092" s="156">
        <v>34.832999999999998</v>
      </c>
      <c r="B2092" s="141">
        <v>7.5137499999999999</v>
      </c>
      <c r="C2092" s="141">
        <v>144.02329440837298</v>
      </c>
      <c r="D2092" s="141">
        <v>914.79796503495982</v>
      </c>
      <c r="F2092" s="141">
        <v>95.344999999999999</v>
      </c>
      <c r="G2092" s="141">
        <v>37.51</v>
      </c>
    </row>
    <row r="2093" spans="1:7" x14ac:dyDescent="0.25">
      <c r="A2093" s="156">
        <v>34.85</v>
      </c>
      <c r="B2093" s="141">
        <v>7.8514285714285696</v>
      </c>
      <c r="C2093" s="141">
        <v>28.739687275966638</v>
      </c>
      <c r="D2093" s="141">
        <v>916.53319230768966</v>
      </c>
      <c r="F2093" s="141">
        <v>100</v>
      </c>
      <c r="G2093" s="141">
        <v>37.610833333333296</v>
      </c>
    </row>
    <row r="2094" spans="1:7" x14ac:dyDescent="0.25">
      <c r="A2094" s="156">
        <v>34.866999999999997</v>
      </c>
      <c r="B2094" s="141">
        <v>8.4774999999999991</v>
      </c>
      <c r="C2094" s="141">
        <v>1.5872522018771107</v>
      </c>
      <c r="D2094" s="141">
        <v>918.31082867133</v>
      </c>
      <c r="F2094" s="141">
        <v>98.83</v>
      </c>
      <c r="G2094" s="141">
        <v>37.695</v>
      </c>
    </row>
    <row r="2095" spans="1:7" x14ac:dyDescent="0.25">
      <c r="A2095" s="156">
        <v>34.883000000000003</v>
      </c>
      <c r="B2095" s="141">
        <v>8.8477777777777806</v>
      </c>
      <c r="C2095" s="141">
        <v>217.64935954143465</v>
      </c>
      <c r="D2095" s="141">
        <v>919.99240659339966</v>
      </c>
      <c r="F2095" s="141">
        <v>94.63</v>
      </c>
      <c r="G2095" s="141">
        <v>37.729999999999997</v>
      </c>
    </row>
    <row r="2096" spans="1:7" x14ac:dyDescent="0.25">
      <c r="A2096" s="156">
        <v>34.9</v>
      </c>
      <c r="B2096" s="141">
        <v>8.8355555555555494</v>
      </c>
      <c r="C2096" s="141">
        <v>368.14253103096524</v>
      </c>
      <c r="D2096" s="141">
        <v>921.75510139859989</v>
      </c>
      <c r="F2096" s="141">
        <v>91.685000000000002</v>
      </c>
      <c r="G2096" s="141">
        <v>37.712499999999999</v>
      </c>
    </row>
    <row r="2097" spans="1:7" x14ac:dyDescent="0.25">
      <c r="A2097" s="156">
        <v>34.917000000000002</v>
      </c>
      <c r="B2097" s="141">
        <v>8.4816666666666691</v>
      </c>
      <c r="C2097" s="141">
        <v>578.32580886349137</v>
      </c>
      <c r="D2097" s="141">
        <v>923.59678754578999</v>
      </c>
      <c r="F2097" s="141">
        <v>79.959999999999994</v>
      </c>
      <c r="G2097" s="141">
        <v>37.594999999999999</v>
      </c>
    </row>
    <row r="2098" spans="1:7" x14ac:dyDescent="0.25">
      <c r="A2098" s="156">
        <v>34.933</v>
      </c>
      <c r="B2098" s="141">
        <v>7.6671428571428599</v>
      </c>
      <c r="C2098" s="141">
        <v>423.76938684704169</v>
      </c>
      <c r="D2098" s="141">
        <v>925.39160139859996</v>
      </c>
      <c r="F2098" s="141">
        <v>86.034999999999997</v>
      </c>
      <c r="G2098" s="141">
        <v>37.5</v>
      </c>
    </row>
    <row r="2099" spans="1:7" x14ac:dyDescent="0.25">
      <c r="A2099" s="156">
        <v>34.950000000000003</v>
      </c>
      <c r="B2099" s="141">
        <v>7.3357142857142899</v>
      </c>
      <c r="C2099" s="141">
        <v>149.01958738278441</v>
      </c>
      <c r="D2099" s="141">
        <v>927.17314685313977</v>
      </c>
      <c r="F2099" s="141">
        <v>95.275000000000006</v>
      </c>
      <c r="G2099" s="141">
        <v>37.51</v>
      </c>
    </row>
    <row r="2100" spans="1:7" x14ac:dyDescent="0.25">
      <c r="A2100" s="156">
        <v>34.966999999999999</v>
      </c>
      <c r="B2100" s="141">
        <v>7.6671428571428599</v>
      </c>
      <c r="C2100" s="141">
        <v>30.513298951513242</v>
      </c>
      <c r="D2100" s="141">
        <v>928.99078321677962</v>
      </c>
      <c r="F2100" s="141">
        <v>100</v>
      </c>
      <c r="G2100" s="141">
        <v>37.590000000000003</v>
      </c>
    </row>
    <row r="2101" spans="1:7" x14ac:dyDescent="0.25">
      <c r="A2101" s="156">
        <v>34.982999999999997</v>
      </c>
      <c r="B2101" s="141">
        <v>8.5184615384615405</v>
      </c>
      <c r="C2101" s="141">
        <v>0.84840360804381487</v>
      </c>
      <c r="D2101" s="141">
        <v>930.77837412586996</v>
      </c>
      <c r="F2101" s="141">
        <v>99.67</v>
      </c>
      <c r="G2101" s="141">
        <v>37.67</v>
      </c>
    </row>
    <row r="2102" spans="1:7" x14ac:dyDescent="0.25">
      <c r="A2102" s="156">
        <v>35</v>
      </c>
      <c r="B2102" s="141">
        <v>8.99</v>
      </c>
      <c r="C2102" s="141">
        <v>141.6142631268124</v>
      </c>
      <c r="D2102" s="141">
        <v>932.51607326006979</v>
      </c>
      <c r="F2102" s="141">
        <v>93.71</v>
      </c>
      <c r="G2102" s="141">
        <v>37.695</v>
      </c>
    </row>
    <row r="2103" spans="1:7" x14ac:dyDescent="0.25">
      <c r="A2103" s="156">
        <v>35.017000000000003</v>
      </c>
      <c r="B2103" s="141">
        <v>8.9529999999999994</v>
      </c>
      <c r="C2103" s="141">
        <v>586.32835668921427</v>
      </c>
      <c r="D2103" s="141">
        <v>934.26055594404988</v>
      </c>
      <c r="F2103" s="141">
        <v>89.5</v>
      </c>
      <c r="G2103" s="141">
        <v>37.688000000000002</v>
      </c>
    </row>
    <row r="2104" spans="1:7" x14ac:dyDescent="0.25">
      <c r="A2104" s="156">
        <v>35.033000000000001</v>
      </c>
      <c r="B2104" s="141">
        <v>8.7569999999999997</v>
      </c>
      <c r="C2104" s="141">
        <v>314.01198290764341</v>
      </c>
      <c r="D2104" s="141">
        <v>936.01805594405005</v>
      </c>
      <c r="F2104" s="141">
        <v>95.29</v>
      </c>
      <c r="G2104" s="141">
        <v>37.7083333333333</v>
      </c>
    </row>
    <row r="2105" spans="1:7" x14ac:dyDescent="0.25">
      <c r="A2105" s="156">
        <v>35.049999999999997</v>
      </c>
      <c r="B2105" s="141">
        <v>8.5936363636363602</v>
      </c>
      <c r="C2105" s="141">
        <v>67.155602957951331</v>
      </c>
      <c r="D2105" s="141">
        <v>937.75923776223999</v>
      </c>
      <c r="F2105" s="141">
        <v>99.29</v>
      </c>
      <c r="G2105" s="141">
        <v>37.712000000000003</v>
      </c>
    </row>
    <row r="2106" spans="1:7" x14ac:dyDescent="0.25">
      <c r="A2106" s="156">
        <v>35.067</v>
      </c>
      <c r="B2106" s="141">
        <v>8.2361538461538508</v>
      </c>
      <c r="C2106" s="141">
        <v>5.7990747956245317</v>
      </c>
      <c r="D2106" s="141">
        <v>939.53123776223993</v>
      </c>
      <c r="F2106" s="141">
        <v>99.95</v>
      </c>
      <c r="G2106" s="141">
        <v>37.664999999999999</v>
      </c>
    </row>
    <row r="2107" spans="1:7" x14ac:dyDescent="0.25">
      <c r="A2107" s="156">
        <v>35.082999999999998</v>
      </c>
      <c r="B2107" s="141">
        <v>8.0257142857142796</v>
      </c>
      <c r="C2107" s="141">
        <v>87.068965080538845</v>
      </c>
      <c r="D2107" s="141">
        <v>941.29364685313976</v>
      </c>
      <c r="F2107" s="141">
        <v>90.11</v>
      </c>
      <c r="G2107" s="141">
        <v>37.571428571428598</v>
      </c>
    </row>
    <row r="2108" spans="1:7" x14ac:dyDescent="0.25">
      <c r="A2108" s="156">
        <v>35.1</v>
      </c>
      <c r="B2108" s="141">
        <v>7.9777777777777796</v>
      </c>
      <c r="C2108" s="141">
        <v>1318.2418202791973</v>
      </c>
      <c r="D2108" s="141">
        <v>943.06714685314</v>
      </c>
      <c r="F2108" s="141">
        <v>68.39</v>
      </c>
      <c r="G2108" s="141">
        <v>37.401428571428603</v>
      </c>
    </row>
    <row r="2109" spans="1:7" x14ac:dyDescent="0.25">
      <c r="A2109" s="156">
        <v>35.116999999999997</v>
      </c>
      <c r="B2109" s="141">
        <v>7.7145454545454504</v>
      </c>
      <c r="C2109" s="141">
        <v>641.33581841937405</v>
      </c>
      <c r="D2109" s="141">
        <v>944.82804013377972</v>
      </c>
      <c r="F2109" s="141">
        <v>75.064999999999998</v>
      </c>
      <c r="G2109" s="141">
        <v>37.234999999999999</v>
      </c>
    </row>
    <row r="2110" spans="1:7" x14ac:dyDescent="0.25">
      <c r="A2110" s="156">
        <v>35.133000000000003</v>
      </c>
      <c r="B2110" s="141">
        <v>7.6310000000000002</v>
      </c>
      <c r="C2110" s="141">
        <v>221.18902776727418</v>
      </c>
      <c r="D2110" s="141">
        <v>946.63364685313991</v>
      </c>
      <c r="F2110" s="141">
        <v>84.465000000000003</v>
      </c>
      <c r="G2110" s="141">
        <v>37.119999999999997</v>
      </c>
    </row>
    <row r="2111" spans="1:7" x14ac:dyDescent="0.25">
      <c r="A2111" s="156">
        <v>35.15</v>
      </c>
      <c r="B2111" s="141">
        <v>7.9</v>
      </c>
      <c r="C2111" s="141">
        <v>140.08519885968971</v>
      </c>
      <c r="D2111" s="141">
        <v>948.41655594404983</v>
      </c>
      <c r="F2111" s="141">
        <v>93.625</v>
      </c>
      <c r="G2111" s="141">
        <v>37.115000000000002</v>
      </c>
    </row>
    <row r="2112" spans="1:7" x14ac:dyDescent="0.25">
      <c r="A2112" s="156">
        <v>35.167000000000002</v>
      </c>
      <c r="B2112" s="141">
        <v>8.14</v>
      </c>
      <c r="C2112" s="141">
        <v>47.306225142158866</v>
      </c>
      <c r="D2112" s="141">
        <v>950.19391958041979</v>
      </c>
      <c r="F2112" s="141">
        <v>100</v>
      </c>
      <c r="G2112" s="141">
        <v>37.119999999999997</v>
      </c>
    </row>
    <row r="2113" spans="1:7" x14ac:dyDescent="0.25">
      <c r="A2113" s="156">
        <v>35.183</v>
      </c>
      <c r="B2113" s="141">
        <v>8.1440000000000001</v>
      </c>
      <c r="C2113" s="141">
        <v>0.41461568689878303</v>
      </c>
      <c r="D2113" s="141">
        <v>952.0156053511696</v>
      </c>
      <c r="F2113" s="141">
        <v>100</v>
      </c>
      <c r="G2113" s="141">
        <v>37.130000000000003</v>
      </c>
    </row>
    <row r="2114" spans="1:7" x14ac:dyDescent="0.25">
      <c r="A2114" s="156">
        <v>35.200000000000003</v>
      </c>
      <c r="B2114" s="141">
        <v>8.37916666666667</v>
      </c>
      <c r="C2114" s="141">
        <v>1.2770959784880143</v>
      </c>
      <c r="D2114" s="141">
        <v>953.84637412586972</v>
      </c>
      <c r="F2114" s="141">
        <v>100</v>
      </c>
      <c r="G2114" s="141">
        <v>37.165714285714301</v>
      </c>
    </row>
    <row r="2115" spans="1:7" x14ac:dyDescent="0.25">
      <c r="A2115" s="156">
        <v>35.216999999999999</v>
      </c>
      <c r="B2115" s="141">
        <v>8.9661538461538495</v>
      </c>
      <c r="C2115" s="141">
        <v>1.7216684468978034</v>
      </c>
      <c r="D2115" s="141">
        <v>955.64296503495962</v>
      </c>
      <c r="F2115" s="141">
        <v>100</v>
      </c>
      <c r="G2115" s="141">
        <v>37.225000000000001</v>
      </c>
    </row>
    <row r="2116" spans="1:7" x14ac:dyDescent="0.25">
      <c r="A2116" s="156">
        <v>35.232999999999997</v>
      </c>
      <c r="B2116" s="141">
        <v>9.3933333333333309</v>
      </c>
      <c r="C2116" s="141">
        <v>1.1444185216815794</v>
      </c>
      <c r="D2116" s="141">
        <v>957.36537412586995</v>
      </c>
      <c r="F2116" s="141">
        <v>100</v>
      </c>
      <c r="G2116" s="141">
        <v>37.277500000000003</v>
      </c>
    </row>
    <row r="2117" spans="1:7" x14ac:dyDescent="0.25">
      <c r="A2117" s="156">
        <v>35.25</v>
      </c>
      <c r="B2117" s="141">
        <v>9.5262499999999992</v>
      </c>
      <c r="C2117" s="141">
        <v>-4.3308086558730356E-2</v>
      </c>
      <c r="D2117" s="141">
        <v>959.22037412586997</v>
      </c>
      <c r="F2117" s="141">
        <v>100</v>
      </c>
      <c r="G2117" s="141">
        <v>37.375</v>
      </c>
    </row>
    <row r="2118" spans="1:7" x14ac:dyDescent="0.25">
      <c r="A2118" s="156">
        <v>35.267000000000003</v>
      </c>
      <c r="B2118" s="141">
        <v>9.5</v>
      </c>
      <c r="C2118" s="141">
        <v>0.42050594295616589</v>
      </c>
      <c r="D2118" s="141">
        <v>961.02519230768985</v>
      </c>
      <c r="F2118" s="141">
        <v>100</v>
      </c>
      <c r="G2118" s="141">
        <v>37.494999999999997</v>
      </c>
    </row>
    <row r="2119" spans="1:7" x14ac:dyDescent="0.25">
      <c r="A2119" s="156">
        <v>35.283000000000001</v>
      </c>
      <c r="B2119" s="141">
        <v>9.3092307692307692</v>
      </c>
      <c r="C2119" s="141">
        <v>2.8478374119978667</v>
      </c>
      <c r="D2119" s="141">
        <v>962.78378321677974</v>
      </c>
      <c r="F2119" s="141">
        <v>100</v>
      </c>
      <c r="G2119" s="141">
        <v>37.578333333333298</v>
      </c>
    </row>
    <row r="2120" spans="1:7" x14ac:dyDescent="0.25">
      <c r="A2120" s="156">
        <v>35.299999999999997</v>
      </c>
      <c r="B2120" s="141">
        <v>9.0733333333333306</v>
      </c>
      <c r="C2120" s="141">
        <v>0.77707860317375765</v>
      </c>
      <c r="D2120" s="141">
        <v>964.44499230768997</v>
      </c>
      <c r="F2120" s="141">
        <v>100</v>
      </c>
      <c r="G2120" s="141">
        <v>37.619999999999997</v>
      </c>
    </row>
    <row r="2121" spans="1:7" x14ac:dyDescent="0.25">
      <c r="A2121" s="156">
        <v>35.317</v>
      </c>
      <c r="B2121" s="141">
        <v>8.8375000000000004</v>
      </c>
      <c r="C2121" s="141">
        <v>0.2786028038195692</v>
      </c>
      <c r="D2121" s="141">
        <v>964.8625256410196</v>
      </c>
      <c r="F2121" s="141">
        <v>89.38</v>
      </c>
      <c r="G2121" s="141">
        <v>37.555</v>
      </c>
    </row>
    <row r="2122" spans="1:7" x14ac:dyDescent="0.25">
      <c r="A2122" s="156">
        <v>35.332999999999998</v>
      </c>
      <c r="B2122" s="141">
        <v>8.3291666666666693</v>
      </c>
      <c r="C2122" s="141">
        <v>1588.8199076911312</v>
      </c>
      <c r="D2122" s="141">
        <v>964.82594230768973</v>
      </c>
      <c r="F2122" s="141">
        <v>50.6</v>
      </c>
      <c r="G2122" s="141">
        <v>37.155217391304298</v>
      </c>
    </row>
    <row r="2123" spans="1:7" x14ac:dyDescent="0.25">
      <c r="A2123" s="156">
        <v>35.35</v>
      </c>
      <c r="B2123" s="141">
        <v>6.87307692307692</v>
      </c>
      <c r="C2123" s="141">
        <v>1377.1320266846506</v>
      </c>
      <c r="D2123" s="141">
        <v>964.83509230769005</v>
      </c>
      <c r="F2123" s="141">
        <v>21.65</v>
      </c>
      <c r="G2123" s="141">
        <v>36.591818181818198</v>
      </c>
    </row>
    <row r="2124" spans="1:7" x14ac:dyDescent="0.25">
      <c r="A2124" s="156">
        <v>35.366999999999997</v>
      </c>
      <c r="B2124" s="141">
        <v>5.2823076923076897</v>
      </c>
      <c r="C2124" s="141">
        <v>358.06031317747988</v>
      </c>
      <c r="D2124" s="141">
        <v>964.92906730768982</v>
      </c>
      <c r="F2124" s="141">
        <v>29.024999999999999</v>
      </c>
      <c r="G2124" s="141">
        <v>36.024090909090901</v>
      </c>
    </row>
    <row r="2125" spans="1:7" x14ac:dyDescent="0.25">
      <c r="A2125" s="156"/>
    </row>
    <row r="2126" spans="1:7" x14ac:dyDescent="0.25">
      <c r="A2126" s="156"/>
    </row>
    <row r="2127" spans="1:7" x14ac:dyDescent="0.25">
      <c r="A2127" s="156"/>
    </row>
    <row r="2128" spans="1:7" x14ac:dyDescent="0.25">
      <c r="A2128" s="156"/>
    </row>
    <row r="2129" spans="1:1" x14ac:dyDescent="0.25">
      <c r="A2129" s="156"/>
    </row>
    <row r="2130" spans="1:1" x14ac:dyDescent="0.25">
      <c r="A2130" s="156"/>
    </row>
    <row r="2131" spans="1:1" x14ac:dyDescent="0.25">
      <c r="A2131" s="156"/>
    </row>
    <row r="2132" spans="1:1" x14ac:dyDescent="0.25">
      <c r="A2132" s="156"/>
    </row>
    <row r="2133" spans="1:1" x14ac:dyDescent="0.25">
      <c r="A2133" s="156"/>
    </row>
    <row r="2134" spans="1:1" x14ac:dyDescent="0.25">
      <c r="A2134" s="156"/>
    </row>
    <row r="2135" spans="1:1" x14ac:dyDescent="0.25">
      <c r="A2135" s="156"/>
    </row>
    <row r="2136" spans="1:1" x14ac:dyDescent="0.25">
      <c r="A2136" s="156"/>
    </row>
    <row r="2137" spans="1:1" x14ac:dyDescent="0.25">
      <c r="A2137" s="156"/>
    </row>
    <row r="2138" spans="1:1" x14ac:dyDescent="0.25">
      <c r="A2138" s="156"/>
    </row>
    <row r="2139" spans="1:1" x14ac:dyDescent="0.25">
      <c r="A2139" s="156"/>
    </row>
    <row r="2140" spans="1:1" x14ac:dyDescent="0.25">
      <c r="A2140" s="156"/>
    </row>
    <row r="2141" spans="1:1" x14ac:dyDescent="0.25">
      <c r="A2141" s="156"/>
    </row>
    <row r="2142" spans="1:1" x14ac:dyDescent="0.25">
      <c r="A2142" s="156"/>
    </row>
    <row r="2143" spans="1:1" x14ac:dyDescent="0.25">
      <c r="A2143" s="156"/>
    </row>
    <row r="2144" spans="1:1" x14ac:dyDescent="0.25">
      <c r="A2144" s="156"/>
    </row>
    <row r="2145" spans="1:1" x14ac:dyDescent="0.25">
      <c r="A2145" s="156"/>
    </row>
    <row r="2146" spans="1:1" x14ac:dyDescent="0.25">
      <c r="A2146" s="156"/>
    </row>
    <row r="2147" spans="1:1" x14ac:dyDescent="0.25">
      <c r="A2147" s="156"/>
    </row>
    <row r="2148" spans="1:1" x14ac:dyDescent="0.25">
      <c r="A2148" s="156"/>
    </row>
    <row r="2149" spans="1:1" x14ac:dyDescent="0.25">
      <c r="A2149" s="156"/>
    </row>
    <row r="2150" spans="1:1" x14ac:dyDescent="0.25">
      <c r="A2150" s="156"/>
    </row>
    <row r="2151" spans="1:1" x14ac:dyDescent="0.25">
      <c r="A2151" s="156"/>
    </row>
    <row r="2152" spans="1:1" x14ac:dyDescent="0.25">
      <c r="A2152" s="156"/>
    </row>
    <row r="2153" spans="1:1" x14ac:dyDescent="0.25">
      <c r="A2153" s="156"/>
    </row>
    <row r="2154" spans="1:1" x14ac:dyDescent="0.25">
      <c r="A2154" s="156"/>
    </row>
    <row r="2155" spans="1:1" x14ac:dyDescent="0.25">
      <c r="A2155" s="156"/>
    </row>
    <row r="2156" spans="1:1" x14ac:dyDescent="0.25">
      <c r="A2156" s="156"/>
    </row>
    <row r="2157" spans="1:1" x14ac:dyDescent="0.25">
      <c r="A2157" s="156"/>
    </row>
    <row r="2158" spans="1:1" x14ac:dyDescent="0.25">
      <c r="A2158" s="156"/>
    </row>
    <row r="2159" spans="1:1" x14ac:dyDescent="0.25">
      <c r="A2159" s="156"/>
    </row>
    <row r="2160" spans="1:1" x14ac:dyDescent="0.25">
      <c r="A2160" s="156"/>
    </row>
    <row r="2161" spans="1:1" x14ac:dyDescent="0.25">
      <c r="A2161" s="156"/>
    </row>
    <row r="2162" spans="1:1" x14ac:dyDescent="0.25">
      <c r="A2162" s="156"/>
    </row>
    <row r="2163" spans="1:1" x14ac:dyDescent="0.25">
      <c r="A2163" s="156"/>
    </row>
    <row r="2164" spans="1:1" x14ac:dyDescent="0.25">
      <c r="A2164" s="156"/>
    </row>
    <row r="2165" spans="1:1" x14ac:dyDescent="0.25">
      <c r="A2165" s="156"/>
    </row>
    <row r="2166" spans="1:1" x14ac:dyDescent="0.25">
      <c r="A2166" s="156"/>
    </row>
    <row r="2167" spans="1:1" x14ac:dyDescent="0.25">
      <c r="A2167" s="156"/>
    </row>
    <row r="2168" spans="1:1" x14ac:dyDescent="0.25">
      <c r="A2168" s="156"/>
    </row>
    <row r="2169" spans="1:1" x14ac:dyDescent="0.25">
      <c r="A2169" s="156"/>
    </row>
    <row r="2170" spans="1:1" x14ac:dyDescent="0.25">
      <c r="A2170" s="156"/>
    </row>
    <row r="2171" spans="1:1" x14ac:dyDescent="0.25">
      <c r="A2171" s="156"/>
    </row>
    <row r="2172" spans="1:1" x14ac:dyDescent="0.25">
      <c r="A2172" s="156"/>
    </row>
    <row r="2173" spans="1:1" x14ac:dyDescent="0.25">
      <c r="A2173" s="156"/>
    </row>
    <row r="2174" spans="1:1" x14ac:dyDescent="0.25">
      <c r="A2174" s="156"/>
    </row>
    <row r="2175" spans="1:1" x14ac:dyDescent="0.25">
      <c r="A2175" s="156"/>
    </row>
    <row r="2176" spans="1:1" x14ac:dyDescent="0.25">
      <c r="A2176" s="156"/>
    </row>
    <row r="2177" spans="1:1" x14ac:dyDescent="0.25">
      <c r="A2177" s="156"/>
    </row>
    <row r="2178" spans="1:1" x14ac:dyDescent="0.25">
      <c r="A2178" s="156"/>
    </row>
    <row r="2179" spans="1:1" x14ac:dyDescent="0.25">
      <c r="A2179" s="156"/>
    </row>
    <row r="2180" spans="1:1" x14ac:dyDescent="0.25">
      <c r="A2180" s="156"/>
    </row>
    <row r="2181" spans="1:1" x14ac:dyDescent="0.25">
      <c r="A2181" s="156"/>
    </row>
    <row r="2182" spans="1:1" x14ac:dyDescent="0.25">
      <c r="A2182" s="156"/>
    </row>
    <row r="2183" spans="1:1" x14ac:dyDescent="0.25">
      <c r="A2183" s="156"/>
    </row>
    <row r="2184" spans="1:1" x14ac:dyDescent="0.25">
      <c r="A2184" s="156"/>
    </row>
    <row r="2185" spans="1:1" x14ac:dyDescent="0.25">
      <c r="A2185" s="156"/>
    </row>
    <row r="2186" spans="1:1" x14ac:dyDescent="0.25">
      <c r="A2186" s="156"/>
    </row>
    <row r="2187" spans="1:1" x14ac:dyDescent="0.25">
      <c r="A2187" s="156"/>
    </row>
    <row r="2188" spans="1:1" x14ac:dyDescent="0.25">
      <c r="A2188" s="156"/>
    </row>
    <row r="2189" spans="1:1" x14ac:dyDescent="0.25">
      <c r="A2189" s="156"/>
    </row>
    <row r="2190" spans="1:1" x14ac:dyDescent="0.25">
      <c r="A2190" s="156"/>
    </row>
    <row r="2191" spans="1:1" x14ac:dyDescent="0.25">
      <c r="A2191" s="156"/>
    </row>
    <row r="2192" spans="1:1" x14ac:dyDescent="0.25">
      <c r="A2192" s="156"/>
    </row>
    <row r="2193" spans="1:1" x14ac:dyDescent="0.25">
      <c r="A2193" s="156"/>
    </row>
    <row r="2194" spans="1:1" x14ac:dyDescent="0.25">
      <c r="A2194" s="156"/>
    </row>
    <row r="2195" spans="1:1" x14ac:dyDescent="0.25">
      <c r="A2195" s="156"/>
    </row>
    <row r="2196" spans="1:1" x14ac:dyDescent="0.25">
      <c r="A2196" s="156"/>
    </row>
    <row r="2197" spans="1:1" x14ac:dyDescent="0.25">
      <c r="A2197" s="156"/>
    </row>
    <row r="2198" spans="1:1" x14ac:dyDescent="0.25">
      <c r="A2198" s="156"/>
    </row>
    <row r="2199" spans="1:1" x14ac:dyDescent="0.25">
      <c r="A2199" s="156"/>
    </row>
    <row r="2200" spans="1:1" x14ac:dyDescent="0.25">
      <c r="A2200" s="156"/>
    </row>
    <row r="2201" spans="1:1" x14ac:dyDescent="0.25">
      <c r="A2201" s="156"/>
    </row>
    <row r="2202" spans="1:1" x14ac:dyDescent="0.25">
      <c r="A2202" s="156"/>
    </row>
    <row r="2203" spans="1:1" x14ac:dyDescent="0.25">
      <c r="A2203" s="156"/>
    </row>
    <row r="2204" spans="1:1" x14ac:dyDescent="0.25">
      <c r="A2204" s="156"/>
    </row>
    <row r="2205" spans="1:1" x14ac:dyDescent="0.25">
      <c r="A2205" s="156"/>
    </row>
    <row r="2206" spans="1:1" x14ac:dyDescent="0.25">
      <c r="A2206" s="156"/>
    </row>
    <row r="2207" spans="1:1" x14ac:dyDescent="0.25">
      <c r="A2207" s="156"/>
    </row>
    <row r="2208" spans="1:1" x14ac:dyDescent="0.25">
      <c r="A2208" s="156"/>
    </row>
    <row r="2209" spans="1:1" x14ac:dyDescent="0.25">
      <c r="A2209" s="156"/>
    </row>
    <row r="2210" spans="1:1" x14ac:dyDescent="0.25">
      <c r="A2210" s="156"/>
    </row>
    <row r="2211" spans="1:1" x14ac:dyDescent="0.25">
      <c r="A2211" s="156"/>
    </row>
    <row r="2212" spans="1:1" x14ac:dyDescent="0.25">
      <c r="A2212" s="156"/>
    </row>
    <row r="2213" spans="1:1" x14ac:dyDescent="0.25">
      <c r="A2213" s="156"/>
    </row>
    <row r="2214" spans="1:1" x14ac:dyDescent="0.25">
      <c r="A2214" s="156"/>
    </row>
    <row r="2215" spans="1:1" x14ac:dyDescent="0.25">
      <c r="A2215" s="156"/>
    </row>
    <row r="2216" spans="1:1" x14ac:dyDescent="0.25">
      <c r="A2216" s="156"/>
    </row>
    <row r="2217" spans="1:1" x14ac:dyDescent="0.25">
      <c r="A2217" s="156"/>
    </row>
    <row r="2218" spans="1:1" x14ac:dyDescent="0.25">
      <c r="A2218" s="156"/>
    </row>
    <row r="2219" spans="1:1" x14ac:dyDescent="0.25">
      <c r="A2219" s="156"/>
    </row>
    <row r="2220" spans="1:1" x14ac:dyDescent="0.25">
      <c r="A2220" s="156"/>
    </row>
    <row r="2221" spans="1:1" x14ac:dyDescent="0.25">
      <c r="A2221" s="156"/>
    </row>
    <row r="2222" spans="1:1" x14ac:dyDescent="0.25">
      <c r="A2222" s="156"/>
    </row>
    <row r="2223" spans="1:1" x14ac:dyDescent="0.25">
      <c r="A2223" s="156"/>
    </row>
    <row r="2224" spans="1:1" x14ac:dyDescent="0.25">
      <c r="A2224" s="156"/>
    </row>
    <row r="2225" spans="1:1" x14ac:dyDescent="0.25">
      <c r="A2225" s="156"/>
    </row>
    <row r="2226" spans="1:1" x14ac:dyDescent="0.25">
      <c r="A2226" s="156"/>
    </row>
    <row r="2227" spans="1:1" x14ac:dyDescent="0.25">
      <c r="A2227" s="156"/>
    </row>
    <row r="2228" spans="1:1" x14ac:dyDescent="0.25">
      <c r="A2228" s="156"/>
    </row>
    <row r="2229" spans="1:1" x14ac:dyDescent="0.25">
      <c r="A2229" s="156"/>
    </row>
    <row r="2230" spans="1:1" x14ac:dyDescent="0.25">
      <c r="A2230" s="156"/>
    </row>
    <row r="2231" spans="1:1" x14ac:dyDescent="0.25">
      <c r="A2231" s="156"/>
    </row>
    <row r="2232" spans="1:1" x14ac:dyDescent="0.25">
      <c r="A2232" s="156"/>
    </row>
    <row r="2233" spans="1:1" x14ac:dyDescent="0.25">
      <c r="A2233" s="156"/>
    </row>
    <row r="2234" spans="1:1" x14ac:dyDescent="0.25">
      <c r="A2234" s="156"/>
    </row>
    <row r="2235" spans="1:1" x14ac:dyDescent="0.25">
      <c r="A2235" s="156"/>
    </row>
    <row r="2236" spans="1:1" x14ac:dyDescent="0.25">
      <c r="A2236" s="156"/>
    </row>
    <row r="2237" spans="1:1" x14ac:dyDescent="0.25">
      <c r="A2237" s="156"/>
    </row>
    <row r="2238" spans="1:1" x14ac:dyDescent="0.25">
      <c r="A2238" s="156"/>
    </row>
    <row r="2239" spans="1:1" x14ac:dyDescent="0.25">
      <c r="A2239" s="156"/>
    </row>
    <row r="2240" spans="1:1" x14ac:dyDescent="0.25">
      <c r="A2240" s="156"/>
    </row>
    <row r="2241" spans="1:1" x14ac:dyDescent="0.25">
      <c r="A2241" s="156"/>
    </row>
    <row r="2242" spans="1:1" x14ac:dyDescent="0.25">
      <c r="A2242" s="156"/>
    </row>
    <row r="2243" spans="1:1" x14ac:dyDescent="0.25">
      <c r="A2243" s="156"/>
    </row>
    <row r="2244" spans="1:1" x14ac:dyDescent="0.25">
      <c r="A2244" s="156"/>
    </row>
    <row r="2245" spans="1:1" x14ac:dyDescent="0.25">
      <c r="A2245" s="156"/>
    </row>
    <row r="2246" spans="1:1" x14ac:dyDescent="0.25">
      <c r="A2246" s="156"/>
    </row>
    <row r="2247" spans="1:1" x14ac:dyDescent="0.25">
      <c r="A2247" s="156"/>
    </row>
    <row r="2248" spans="1:1" x14ac:dyDescent="0.25">
      <c r="A2248" s="156"/>
    </row>
    <row r="2249" spans="1:1" x14ac:dyDescent="0.25">
      <c r="A2249" s="156"/>
    </row>
    <row r="2250" spans="1:1" x14ac:dyDescent="0.25">
      <c r="A2250" s="156"/>
    </row>
    <row r="2251" spans="1:1" x14ac:dyDescent="0.25">
      <c r="A2251" s="156"/>
    </row>
    <row r="2252" spans="1:1" x14ac:dyDescent="0.25">
      <c r="A2252" s="156"/>
    </row>
    <row r="2253" spans="1:1" x14ac:dyDescent="0.25">
      <c r="A2253" s="156"/>
    </row>
    <row r="2254" spans="1:1" x14ac:dyDescent="0.25">
      <c r="A2254" s="156"/>
    </row>
    <row r="2255" spans="1:1" x14ac:dyDescent="0.25">
      <c r="A2255" s="156"/>
    </row>
    <row r="2256" spans="1:1" x14ac:dyDescent="0.25">
      <c r="A2256" s="156"/>
    </row>
    <row r="2257" spans="1:1" x14ac:dyDescent="0.25">
      <c r="A2257" s="156"/>
    </row>
    <row r="2258" spans="1:1" x14ac:dyDescent="0.25">
      <c r="A2258" s="156"/>
    </row>
    <row r="2259" spans="1:1" x14ac:dyDescent="0.25">
      <c r="A2259" s="156"/>
    </row>
    <row r="2260" spans="1:1" x14ac:dyDescent="0.25">
      <c r="A2260" s="156"/>
    </row>
    <row r="2261" spans="1:1" x14ac:dyDescent="0.25">
      <c r="A2261" s="156"/>
    </row>
    <row r="2262" spans="1:1" x14ac:dyDescent="0.25">
      <c r="A2262" s="156"/>
    </row>
    <row r="2263" spans="1:1" x14ac:dyDescent="0.25">
      <c r="A2263" s="156"/>
    </row>
    <row r="2264" spans="1:1" x14ac:dyDescent="0.25">
      <c r="A2264" s="156"/>
    </row>
    <row r="2265" spans="1:1" x14ac:dyDescent="0.25">
      <c r="A2265" s="156"/>
    </row>
    <row r="2266" spans="1:1" x14ac:dyDescent="0.25">
      <c r="A2266" s="156"/>
    </row>
    <row r="2267" spans="1:1" x14ac:dyDescent="0.25">
      <c r="A2267" s="156"/>
    </row>
    <row r="2268" spans="1:1" x14ac:dyDescent="0.25">
      <c r="A2268" s="156"/>
    </row>
    <row r="2269" spans="1:1" x14ac:dyDescent="0.25">
      <c r="A2269" s="156"/>
    </row>
    <row r="2270" spans="1:1" x14ac:dyDescent="0.25">
      <c r="A2270" s="156"/>
    </row>
    <row r="2271" spans="1:1" x14ac:dyDescent="0.25">
      <c r="A2271" s="156"/>
    </row>
    <row r="2272" spans="1:1" x14ac:dyDescent="0.25">
      <c r="A2272" s="156"/>
    </row>
    <row r="2273" spans="1:1" x14ac:dyDescent="0.25">
      <c r="A2273" s="156"/>
    </row>
    <row r="2274" spans="1:1" x14ac:dyDescent="0.25">
      <c r="A2274" s="156"/>
    </row>
    <row r="2275" spans="1:1" x14ac:dyDescent="0.25">
      <c r="A2275" s="156"/>
    </row>
    <row r="2276" spans="1:1" x14ac:dyDescent="0.25">
      <c r="A2276" s="156"/>
    </row>
    <row r="2277" spans="1:1" x14ac:dyDescent="0.25">
      <c r="A2277" s="156"/>
    </row>
    <row r="2278" spans="1:1" x14ac:dyDescent="0.25">
      <c r="A2278" s="156"/>
    </row>
    <row r="2279" spans="1:1" x14ac:dyDescent="0.25">
      <c r="A2279" s="156"/>
    </row>
    <row r="2280" spans="1:1" x14ac:dyDescent="0.25">
      <c r="A2280" s="156"/>
    </row>
    <row r="2281" spans="1:1" x14ac:dyDescent="0.25">
      <c r="A2281" s="156"/>
    </row>
    <row r="2282" spans="1:1" x14ac:dyDescent="0.25">
      <c r="A2282" s="156"/>
    </row>
    <row r="2283" spans="1:1" x14ac:dyDescent="0.25">
      <c r="A2283" s="156"/>
    </row>
    <row r="2284" spans="1:1" x14ac:dyDescent="0.25">
      <c r="A2284" s="156"/>
    </row>
    <row r="2285" spans="1:1" x14ac:dyDescent="0.25">
      <c r="A2285" s="156"/>
    </row>
    <row r="2286" spans="1:1" x14ac:dyDescent="0.25">
      <c r="A2286" s="156"/>
    </row>
    <row r="2287" spans="1:1" x14ac:dyDescent="0.25">
      <c r="A2287" s="156"/>
    </row>
    <row r="2288" spans="1:1" x14ac:dyDescent="0.25">
      <c r="A2288" s="156"/>
    </row>
    <row r="2289" spans="1:1" x14ac:dyDescent="0.25">
      <c r="A2289" s="156"/>
    </row>
    <row r="2290" spans="1:1" x14ac:dyDescent="0.25">
      <c r="A2290" s="156"/>
    </row>
    <row r="2291" spans="1:1" x14ac:dyDescent="0.25">
      <c r="A2291" s="156"/>
    </row>
    <row r="2292" spans="1:1" x14ac:dyDescent="0.25">
      <c r="A2292" s="156"/>
    </row>
    <row r="2293" spans="1:1" x14ac:dyDescent="0.25">
      <c r="A2293" s="156"/>
    </row>
    <row r="2294" spans="1:1" x14ac:dyDescent="0.25">
      <c r="A2294" s="156"/>
    </row>
    <row r="2295" spans="1:1" x14ac:dyDescent="0.25">
      <c r="A2295" s="156"/>
    </row>
    <row r="2296" spans="1:1" x14ac:dyDescent="0.25">
      <c r="A2296" s="156"/>
    </row>
    <row r="2297" spans="1:1" x14ac:dyDescent="0.25">
      <c r="A2297" s="156"/>
    </row>
    <row r="2298" spans="1:1" x14ac:dyDescent="0.25">
      <c r="A2298" s="156"/>
    </row>
    <row r="2299" spans="1:1" x14ac:dyDescent="0.25">
      <c r="A2299" s="156"/>
    </row>
    <row r="2300" spans="1:1" x14ac:dyDescent="0.25">
      <c r="A2300" s="156"/>
    </row>
    <row r="2301" spans="1:1" x14ac:dyDescent="0.25">
      <c r="A2301" s="156"/>
    </row>
    <row r="2302" spans="1:1" x14ac:dyDescent="0.25">
      <c r="A2302" s="156"/>
    </row>
    <row r="2303" spans="1:1" x14ac:dyDescent="0.25">
      <c r="A2303" s="156"/>
    </row>
    <row r="2304" spans="1:1" x14ac:dyDescent="0.25">
      <c r="A2304" s="156"/>
    </row>
    <row r="2305" spans="1:1" x14ac:dyDescent="0.25">
      <c r="A2305" s="156"/>
    </row>
    <row r="2306" spans="1:1" x14ac:dyDescent="0.25">
      <c r="A2306" s="156"/>
    </row>
    <row r="2307" spans="1:1" x14ac:dyDescent="0.25">
      <c r="A2307" s="156"/>
    </row>
    <row r="2308" spans="1:1" x14ac:dyDescent="0.25">
      <c r="A2308" s="156"/>
    </row>
    <row r="2309" spans="1:1" x14ac:dyDescent="0.25">
      <c r="A2309" s="156"/>
    </row>
    <row r="2310" spans="1:1" x14ac:dyDescent="0.25">
      <c r="A2310" s="156"/>
    </row>
    <row r="2311" spans="1:1" x14ac:dyDescent="0.25">
      <c r="A2311" s="156"/>
    </row>
    <row r="2312" spans="1:1" x14ac:dyDescent="0.25">
      <c r="A2312" s="156"/>
    </row>
    <row r="2313" spans="1:1" x14ac:dyDescent="0.25">
      <c r="A2313" s="156"/>
    </row>
    <row r="2314" spans="1:1" x14ac:dyDescent="0.25">
      <c r="A2314" s="156"/>
    </row>
    <row r="2315" spans="1:1" x14ac:dyDescent="0.25">
      <c r="A2315" s="156"/>
    </row>
    <row r="2316" spans="1:1" x14ac:dyDescent="0.25">
      <c r="A2316" s="156"/>
    </row>
    <row r="2317" spans="1:1" x14ac:dyDescent="0.25">
      <c r="A2317" s="156"/>
    </row>
    <row r="2318" spans="1:1" x14ac:dyDescent="0.25">
      <c r="A2318" s="156"/>
    </row>
    <row r="2319" spans="1:1" x14ac:dyDescent="0.25">
      <c r="A2319" s="156"/>
    </row>
    <row r="2320" spans="1:1" x14ac:dyDescent="0.25">
      <c r="A2320" s="156"/>
    </row>
    <row r="2321" spans="1:1" x14ac:dyDescent="0.25">
      <c r="A2321" s="156"/>
    </row>
    <row r="2322" spans="1:1" x14ac:dyDescent="0.25">
      <c r="A2322" s="156"/>
    </row>
    <row r="2323" spans="1:1" x14ac:dyDescent="0.25">
      <c r="A2323" s="156"/>
    </row>
    <row r="2324" spans="1:1" x14ac:dyDescent="0.25">
      <c r="A2324" s="156"/>
    </row>
    <row r="2325" spans="1:1" x14ac:dyDescent="0.25">
      <c r="A2325" s="156"/>
    </row>
    <row r="2326" spans="1:1" x14ac:dyDescent="0.25">
      <c r="A2326" s="156"/>
    </row>
    <row r="2327" spans="1:1" x14ac:dyDescent="0.25">
      <c r="A2327" s="156"/>
    </row>
    <row r="2328" spans="1:1" x14ac:dyDescent="0.25">
      <c r="A2328" s="156"/>
    </row>
    <row r="2329" spans="1:1" x14ac:dyDescent="0.25">
      <c r="A2329" s="156"/>
    </row>
    <row r="2330" spans="1:1" x14ac:dyDescent="0.25">
      <c r="A2330" s="156"/>
    </row>
    <row r="2331" spans="1:1" x14ac:dyDescent="0.25">
      <c r="A2331" s="156"/>
    </row>
    <row r="2332" spans="1:1" x14ac:dyDescent="0.25">
      <c r="A2332" s="156"/>
    </row>
    <row r="2333" spans="1:1" x14ac:dyDescent="0.25">
      <c r="A2333" s="156"/>
    </row>
    <row r="2334" spans="1:1" x14ac:dyDescent="0.25">
      <c r="A2334" s="156"/>
    </row>
    <row r="2335" spans="1:1" x14ac:dyDescent="0.25">
      <c r="A2335" s="156"/>
    </row>
    <row r="2336" spans="1:1" x14ac:dyDescent="0.25">
      <c r="A2336" s="156"/>
    </row>
    <row r="2337" spans="1:1" x14ac:dyDescent="0.25">
      <c r="A2337" s="156"/>
    </row>
    <row r="2338" spans="1:1" x14ac:dyDescent="0.25">
      <c r="A2338" s="156"/>
    </row>
    <row r="2339" spans="1:1" x14ac:dyDescent="0.25">
      <c r="A2339" s="156"/>
    </row>
    <row r="2340" spans="1:1" x14ac:dyDescent="0.25">
      <c r="A2340" s="156"/>
    </row>
    <row r="2341" spans="1:1" x14ac:dyDescent="0.25">
      <c r="A2341" s="156"/>
    </row>
    <row r="2342" spans="1:1" x14ac:dyDescent="0.25">
      <c r="A2342" s="156"/>
    </row>
    <row r="2343" spans="1:1" x14ac:dyDescent="0.25">
      <c r="A2343" s="156"/>
    </row>
    <row r="2344" spans="1:1" x14ac:dyDescent="0.25">
      <c r="A2344" s="156"/>
    </row>
    <row r="2345" spans="1:1" x14ac:dyDescent="0.25">
      <c r="A2345" s="156"/>
    </row>
    <row r="2346" spans="1:1" x14ac:dyDescent="0.25">
      <c r="A2346" s="156"/>
    </row>
    <row r="2347" spans="1:1" x14ac:dyDescent="0.25">
      <c r="A2347" s="156"/>
    </row>
    <row r="2348" spans="1:1" x14ac:dyDescent="0.25">
      <c r="A2348" s="156"/>
    </row>
    <row r="2349" spans="1:1" x14ac:dyDescent="0.25">
      <c r="A2349" s="156"/>
    </row>
    <row r="2350" spans="1:1" x14ac:dyDescent="0.25">
      <c r="A2350" s="156"/>
    </row>
    <row r="2351" spans="1:1" x14ac:dyDescent="0.25">
      <c r="A2351" s="156"/>
    </row>
    <row r="2352" spans="1:1" x14ac:dyDescent="0.25">
      <c r="A2352" s="156"/>
    </row>
    <row r="2353" spans="1:1" x14ac:dyDescent="0.25">
      <c r="A2353" s="156"/>
    </row>
    <row r="2354" spans="1:1" x14ac:dyDescent="0.25">
      <c r="A2354" s="156"/>
    </row>
    <row r="2355" spans="1:1" x14ac:dyDescent="0.25">
      <c r="A2355" s="156"/>
    </row>
    <row r="2356" spans="1:1" x14ac:dyDescent="0.25">
      <c r="A2356" s="156"/>
    </row>
    <row r="2357" spans="1:1" x14ac:dyDescent="0.25">
      <c r="A2357" s="156"/>
    </row>
    <row r="2358" spans="1:1" x14ac:dyDescent="0.25">
      <c r="A2358" s="156"/>
    </row>
    <row r="2359" spans="1:1" x14ac:dyDescent="0.25">
      <c r="A2359" s="156"/>
    </row>
    <row r="2360" spans="1:1" x14ac:dyDescent="0.25">
      <c r="A2360" s="156"/>
    </row>
    <row r="2361" spans="1:1" x14ac:dyDescent="0.25">
      <c r="A2361" s="156"/>
    </row>
    <row r="2362" spans="1:1" x14ac:dyDescent="0.25">
      <c r="A2362" s="156"/>
    </row>
    <row r="2363" spans="1:1" x14ac:dyDescent="0.25">
      <c r="A2363" s="156"/>
    </row>
    <row r="2364" spans="1:1" x14ac:dyDescent="0.25">
      <c r="A2364" s="156"/>
    </row>
    <row r="2365" spans="1:1" x14ac:dyDescent="0.25">
      <c r="A2365" s="156"/>
    </row>
    <row r="2366" spans="1:1" x14ac:dyDescent="0.25">
      <c r="A2366" s="156"/>
    </row>
    <row r="2367" spans="1:1" x14ac:dyDescent="0.25">
      <c r="A2367" s="156"/>
    </row>
    <row r="2368" spans="1:1" x14ac:dyDescent="0.25">
      <c r="A2368" s="156"/>
    </row>
    <row r="2369" spans="1:1" x14ac:dyDescent="0.25">
      <c r="A2369" s="156"/>
    </row>
    <row r="2370" spans="1:1" x14ac:dyDescent="0.25">
      <c r="A2370" s="156"/>
    </row>
    <row r="2371" spans="1:1" x14ac:dyDescent="0.25">
      <c r="A2371" s="156"/>
    </row>
    <row r="2372" spans="1:1" x14ac:dyDescent="0.25">
      <c r="A2372" s="156"/>
    </row>
    <row r="2373" spans="1:1" x14ac:dyDescent="0.25">
      <c r="A2373" s="156"/>
    </row>
    <row r="2374" spans="1:1" x14ac:dyDescent="0.25">
      <c r="A2374" s="156"/>
    </row>
    <row r="2375" spans="1:1" x14ac:dyDescent="0.25">
      <c r="A2375" s="156"/>
    </row>
    <row r="2376" spans="1:1" x14ac:dyDescent="0.25">
      <c r="A2376" s="156"/>
    </row>
    <row r="2377" spans="1:1" x14ac:dyDescent="0.25">
      <c r="A2377" s="156"/>
    </row>
    <row r="2378" spans="1:1" x14ac:dyDescent="0.25">
      <c r="A2378" s="156"/>
    </row>
    <row r="2379" spans="1:1" x14ac:dyDescent="0.25">
      <c r="A2379" s="156"/>
    </row>
    <row r="2380" spans="1:1" x14ac:dyDescent="0.25">
      <c r="A2380" s="156"/>
    </row>
    <row r="2381" spans="1:1" x14ac:dyDescent="0.25">
      <c r="A2381" s="156"/>
    </row>
    <row r="2382" spans="1:1" x14ac:dyDescent="0.25">
      <c r="A2382" s="156"/>
    </row>
    <row r="2383" spans="1:1" x14ac:dyDescent="0.25">
      <c r="A2383" s="156"/>
    </row>
    <row r="2384" spans="1:1" x14ac:dyDescent="0.25">
      <c r="A2384" s="156"/>
    </row>
    <row r="2385" spans="1:1" x14ac:dyDescent="0.25">
      <c r="A2385" s="156"/>
    </row>
    <row r="2386" spans="1:1" x14ac:dyDescent="0.25">
      <c r="A2386" s="156"/>
    </row>
    <row r="2387" spans="1:1" x14ac:dyDescent="0.25">
      <c r="A2387" s="156"/>
    </row>
    <row r="2388" spans="1:1" x14ac:dyDescent="0.25">
      <c r="A2388" s="156"/>
    </row>
    <row r="2389" spans="1:1" x14ac:dyDescent="0.25">
      <c r="A2389" s="156"/>
    </row>
    <row r="2390" spans="1:1" x14ac:dyDescent="0.25">
      <c r="A2390" s="156"/>
    </row>
    <row r="2391" spans="1:1" x14ac:dyDescent="0.25">
      <c r="A2391" s="156"/>
    </row>
    <row r="2392" spans="1:1" x14ac:dyDescent="0.25">
      <c r="A2392" s="156"/>
    </row>
    <row r="2393" spans="1:1" x14ac:dyDescent="0.25">
      <c r="A2393" s="156"/>
    </row>
    <row r="2394" spans="1:1" x14ac:dyDescent="0.25">
      <c r="A2394" s="156"/>
    </row>
    <row r="2395" spans="1:1" x14ac:dyDescent="0.25">
      <c r="A2395" s="156"/>
    </row>
    <row r="2396" spans="1:1" x14ac:dyDescent="0.25">
      <c r="A2396" s="156"/>
    </row>
    <row r="2397" spans="1:1" x14ac:dyDescent="0.25">
      <c r="A2397" s="156"/>
    </row>
    <row r="2398" spans="1:1" x14ac:dyDescent="0.25">
      <c r="A2398" s="156"/>
    </row>
    <row r="2399" spans="1:1" x14ac:dyDescent="0.25">
      <c r="A2399" s="156"/>
    </row>
    <row r="2400" spans="1:1" x14ac:dyDescent="0.25">
      <c r="A2400" s="156"/>
    </row>
    <row r="2401" spans="1:1" x14ac:dyDescent="0.25">
      <c r="A2401" s="156"/>
    </row>
    <row r="2402" spans="1:1" x14ac:dyDescent="0.25">
      <c r="A2402" s="156"/>
    </row>
    <row r="2403" spans="1:1" x14ac:dyDescent="0.25">
      <c r="A2403" s="156"/>
    </row>
    <row r="2404" spans="1:1" x14ac:dyDescent="0.25">
      <c r="A2404" s="156"/>
    </row>
    <row r="2405" spans="1:1" x14ac:dyDescent="0.25">
      <c r="A2405" s="156"/>
    </row>
    <row r="2406" spans="1:1" x14ac:dyDescent="0.25">
      <c r="A2406" s="156"/>
    </row>
    <row r="2407" spans="1:1" x14ac:dyDescent="0.25">
      <c r="A2407" s="156"/>
    </row>
    <row r="2408" spans="1:1" x14ac:dyDescent="0.25">
      <c r="A2408" s="156"/>
    </row>
    <row r="2409" spans="1:1" x14ac:dyDescent="0.25">
      <c r="A2409" s="156"/>
    </row>
    <row r="2410" spans="1:1" x14ac:dyDescent="0.25">
      <c r="A2410" s="156"/>
    </row>
    <row r="2411" spans="1:1" x14ac:dyDescent="0.25">
      <c r="A2411" s="156"/>
    </row>
    <row r="2412" spans="1:1" x14ac:dyDescent="0.25">
      <c r="A2412" s="156"/>
    </row>
    <row r="2413" spans="1:1" x14ac:dyDescent="0.25">
      <c r="A2413" s="156"/>
    </row>
    <row r="2414" spans="1:1" x14ac:dyDescent="0.25">
      <c r="A2414" s="156"/>
    </row>
    <row r="2415" spans="1:1" x14ac:dyDescent="0.25">
      <c r="A2415" s="156"/>
    </row>
    <row r="2416" spans="1:1" x14ac:dyDescent="0.25">
      <c r="A2416" s="156"/>
    </row>
    <row r="2417" spans="1:1" x14ac:dyDescent="0.25">
      <c r="A2417" s="156"/>
    </row>
    <row r="2418" spans="1:1" x14ac:dyDescent="0.25">
      <c r="A2418" s="156"/>
    </row>
    <row r="2419" spans="1:1" x14ac:dyDescent="0.25">
      <c r="A2419" s="156"/>
    </row>
    <row r="2420" spans="1:1" x14ac:dyDescent="0.25">
      <c r="A2420" s="156"/>
    </row>
    <row r="2421" spans="1:1" x14ac:dyDescent="0.25">
      <c r="A2421" s="156"/>
    </row>
    <row r="2422" spans="1:1" x14ac:dyDescent="0.25">
      <c r="A2422" s="156"/>
    </row>
    <row r="2423" spans="1:1" x14ac:dyDescent="0.25">
      <c r="A2423" s="156"/>
    </row>
    <row r="2424" spans="1:1" x14ac:dyDescent="0.25">
      <c r="A2424" s="156"/>
    </row>
    <row r="2425" spans="1:1" x14ac:dyDescent="0.25">
      <c r="A2425" s="156"/>
    </row>
    <row r="2426" spans="1:1" x14ac:dyDescent="0.25">
      <c r="A2426" s="156"/>
    </row>
    <row r="2427" spans="1:1" x14ac:dyDescent="0.25">
      <c r="A2427" s="156"/>
    </row>
    <row r="2428" spans="1:1" x14ac:dyDescent="0.25">
      <c r="A2428" s="156"/>
    </row>
    <row r="2429" spans="1:1" x14ac:dyDescent="0.25">
      <c r="A2429" s="156"/>
    </row>
    <row r="2430" spans="1:1" x14ac:dyDescent="0.25">
      <c r="A2430" s="156"/>
    </row>
    <row r="2431" spans="1:1" x14ac:dyDescent="0.25">
      <c r="A2431" s="156"/>
    </row>
    <row r="2432" spans="1:1" x14ac:dyDescent="0.25">
      <c r="A2432" s="156"/>
    </row>
    <row r="2433" spans="1:1" x14ac:dyDescent="0.25">
      <c r="A2433" s="156"/>
    </row>
    <row r="2434" spans="1:1" x14ac:dyDescent="0.25">
      <c r="A2434" s="156"/>
    </row>
    <row r="2435" spans="1:1" x14ac:dyDescent="0.25">
      <c r="A2435" s="156"/>
    </row>
    <row r="2436" spans="1:1" x14ac:dyDescent="0.25">
      <c r="A2436" s="156"/>
    </row>
    <row r="2437" spans="1:1" x14ac:dyDescent="0.25">
      <c r="A2437" s="156"/>
    </row>
    <row r="2438" spans="1:1" x14ac:dyDescent="0.25">
      <c r="A2438" s="156"/>
    </row>
    <row r="2439" spans="1:1" x14ac:dyDescent="0.25">
      <c r="A2439" s="156"/>
    </row>
    <row r="2440" spans="1:1" x14ac:dyDescent="0.25">
      <c r="A2440" s="156"/>
    </row>
    <row r="2441" spans="1:1" x14ac:dyDescent="0.25">
      <c r="A2441" s="156"/>
    </row>
    <row r="2442" spans="1:1" x14ac:dyDescent="0.25">
      <c r="A2442" s="156"/>
    </row>
    <row r="2443" spans="1:1" x14ac:dyDescent="0.25">
      <c r="A2443" s="156"/>
    </row>
    <row r="2444" spans="1:1" x14ac:dyDescent="0.25">
      <c r="A2444" s="156"/>
    </row>
    <row r="2445" spans="1:1" x14ac:dyDescent="0.25">
      <c r="A2445" s="156"/>
    </row>
    <row r="2446" spans="1:1" x14ac:dyDescent="0.25">
      <c r="A2446" s="156"/>
    </row>
    <row r="2447" spans="1:1" x14ac:dyDescent="0.25">
      <c r="A2447" s="156"/>
    </row>
    <row r="2448" spans="1:1" x14ac:dyDescent="0.25">
      <c r="A2448" s="156"/>
    </row>
    <row r="2449" spans="1:1" x14ac:dyDescent="0.25">
      <c r="A2449" s="156"/>
    </row>
    <row r="2450" spans="1:1" x14ac:dyDescent="0.25">
      <c r="A2450" s="156"/>
    </row>
    <row r="2451" spans="1:1" x14ac:dyDescent="0.25">
      <c r="A2451" s="156"/>
    </row>
    <row r="2452" spans="1:1" x14ac:dyDescent="0.25">
      <c r="A2452" s="156"/>
    </row>
    <row r="2453" spans="1:1" x14ac:dyDescent="0.25">
      <c r="A2453" s="156"/>
    </row>
    <row r="2454" spans="1:1" x14ac:dyDescent="0.25">
      <c r="A2454" s="156"/>
    </row>
    <row r="2455" spans="1:1" x14ac:dyDescent="0.25">
      <c r="A2455" s="156"/>
    </row>
    <row r="2456" spans="1:1" x14ac:dyDescent="0.25">
      <c r="A2456" s="156"/>
    </row>
    <row r="2457" spans="1:1" x14ac:dyDescent="0.25">
      <c r="A2457" s="156"/>
    </row>
    <row r="2458" spans="1:1" x14ac:dyDescent="0.25">
      <c r="A2458" s="156"/>
    </row>
    <row r="2459" spans="1:1" x14ac:dyDescent="0.25">
      <c r="A2459" s="156"/>
    </row>
    <row r="2460" spans="1:1" x14ac:dyDescent="0.25">
      <c r="A2460" s="156"/>
    </row>
    <row r="2461" spans="1:1" x14ac:dyDescent="0.25">
      <c r="A2461" s="156"/>
    </row>
    <row r="2462" spans="1:1" x14ac:dyDescent="0.25">
      <c r="A2462" s="156"/>
    </row>
    <row r="2463" spans="1:1" x14ac:dyDescent="0.25">
      <c r="A2463" s="156"/>
    </row>
    <row r="2464" spans="1:1" x14ac:dyDescent="0.25">
      <c r="A2464" s="156"/>
    </row>
    <row r="2465" spans="1:1" x14ac:dyDescent="0.25">
      <c r="A2465" s="156"/>
    </row>
    <row r="2466" spans="1:1" x14ac:dyDescent="0.25">
      <c r="A2466" s="156"/>
    </row>
    <row r="2467" spans="1:1" x14ac:dyDescent="0.25">
      <c r="A2467" s="156"/>
    </row>
    <row r="2468" spans="1:1" x14ac:dyDescent="0.25">
      <c r="A2468" s="156"/>
    </row>
    <row r="2469" spans="1:1" x14ac:dyDescent="0.25">
      <c r="A2469" s="156"/>
    </row>
    <row r="2470" spans="1:1" x14ac:dyDescent="0.25">
      <c r="A2470" s="156"/>
    </row>
    <row r="2471" spans="1:1" x14ac:dyDescent="0.25">
      <c r="A2471" s="156"/>
    </row>
    <row r="2472" spans="1:1" x14ac:dyDescent="0.25">
      <c r="A2472" s="156"/>
    </row>
    <row r="2473" spans="1:1" x14ac:dyDescent="0.25">
      <c r="A2473" s="156"/>
    </row>
    <row r="2474" spans="1:1" x14ac:dyDescent="0.25">
      <c r="A2474" s="156"/>
    </row>
    <row r="2475" spans="1:1" x14ac:dyDescent="0.25">
      <c r="A2475" s="156"/>
    </row>
    <row r="2476" spans="1:1" x14ac:dyDescent="0.25">
      <c r="A2476" s="156"/>
    </row>
    <row r="2477" spans="1:1" x14ac:dyDescent="0.25">
      <c r="A2477" s="156"/>
    </row>
    <row r="2478" spans="1:1" x14ac:dyDescent="0.25">
      <c r="A2478" s="156"/>
    </row>
    <row r="2479" spans="1:1" x14ac:dyDescent="0.25">
      <c r="A2479" s="156"/>
    </row>
    <row r="2480" spans="1:1" x14ac:dyDescent="0.25">
      <c r="A2480" s="156"/>
    </row>
    <row r="2481" spans="1:1" x14ac:dyDescent="0.25">
      <c r="A2481" s="156"/>
    </row>
    <row r="2482" spans="1:1" x14ac:dyDescent="0.25">
      <c r="A2482" s="156"/>
    </row>
    <row r="2483" spans="1:1" x14ac:dyDescent="0.25">
      <c r="A2483" s="156"/>
    </row>
    <row r="2484" spans="1:1" x14ac:dyDescent="0.25">
      <c r="A2484" s="156"/>
    </row>
    <row r="2485" spans="1:1" x14ac:dyDescent="0.25">
      <c r="A2485" s="156"/>
    </row>
    <row r="2486" spans="1:1" x14ac:dyDescent="0.25">
      <c r="A2486" s="156"/>
    </row>
    <row r="2487" spans="1:1" x14ac:dyDescent="0.25">
      <c r="A2487" s="156"/>
    </row>
    <row r="2488" spans="1:1" x14ac:dyDescent="0.25">
      <c r="A2488" s="156"/>
    </row>
    <row r="2489" spans="1:1" x14ac:dyDescent="0.25">
      <c r="A2489" s="156"/>
    </row>
    <row r="2490" spans="1:1" x14ac:dyDescent="0.25">
      <c r="A2490" s="156"/>
    </row>
    <row r="2491" spans="1:1" x14ac:dyDescent="0.25">
      <c r="A2491" s="156"/>
    </row>
    <row r="2492" spans="1:1" x14ac:dyDescent="0.25">
      <c r="A2492" s="156"/>
    </row>
    <row r="2493" spans="1:1" x14ac:dyDescent="0.25">
      <c r="A2493" s="156"/>
    </row>
    <row r="2494" spans="1:1" x14ac:dyDescent="0.25">
      <c r="A2494" s="156"/>
    </row>
    <row r="2495" spans="1:1" x14ac:dyDescent="0.25">
      <c r="A2495" s="156"/>
    </row>
    <row r="2496" spans="1:1" x14ac:dyDescent="0.25">
      <c r="A2496" s="156"/>
    </row>
    <row r="2497" spans="1:1" x14ac:dyDescent="0.25">
      <c r="A2497" s="156"/>
    </row>
    <row r="2498" spans="1:1" x14ac:dyDescent="0.25">
      <c r="A2498" s="156"/>
    </row>
    <row r="2499" spans="1:1" x14ac:dyDescent="0.25">
      <c r="A2499" s="156"/>
    </row>
    <row r="2500" spans="1:1" x14ac:dyDescent="0.25">
      <c r="A2500" s="156"/>
    </row>
    <row r="2501" spans="1:1" x14ac:dyDescent="0.25">
      <c r="A2501" s="156"/>
    </row>
    <row r="2502" spans="1:1" x14ac:dyDescent="0.25">
      <c r="A2502" s="156"/>
    </row>
    <row r="2503" spans="1:1" x14ac:dyDescent="0.25">
      <c r="A2503" s="156"/>
    </row>
    <row r="2504" spans="1:1" x14ac:dyDescent="0.25">
      <c r="A2504" s="156"/>
    </row>
    <row r="2505" spans="1:1" x14ac:dyDescent="0.25">
      <c r="A2505" s="156"/>
    </row>
    <row r="2506" spans="1:1" x14ac:dyDescent="0.25">
      <c r="A2506" s="156"/>
    </row>
    <row r="2507" spans="1:1" x14ac:dyDescent="0.25">
      <c r="A2507" s="156"/>
    </row>
    <row r="2508" spans="1:1" x14ac:dyDescent="0.25">
      <c r="A2508" s="156"/>
    </row>
    <row r="2509" spans="1:1" x14ac:dyDescent="0.25">
      <c r="A2509" s="156"/>
    </row>
    <row r="2510" spans="1:1" x14ac:dyDescent="0.25">
      <c r="A2510" s="156"/>
    </row>
    <row r="2511" spans="1:1" x14ac:dyDescent="0.25">
      <c r="A2511" s="156"/>
    </row>
    <row r="2512" spans="1:1" x14ac:dyDescent="0.25">
      <c r="A2512" s="156"/>
    </row>
    <row r="2513" spans="1:1" x14ac:dyDescent="0.25">
      <c r="A2513" s="156"/>
    </row>
    <row r="2514" spans="1:1" x14ac:dyDescent="0.25">
      <c r="A2514" s="156"/>
    </row>
    <row r="2515" spans="1:1" x14ac:dyDescent="0.25">
      <c r="A2515" s="156"/>
    </row>
    <row r="2516" spans="1:1" x14ac:dyDescent="0.25">
      <c r="A2516" s="156"/>
    </row>
    <row r="2517" spans="1:1" x14ac:dyDescent="0.25">
      <c r="A2517" s="156"/>
    </row>
    <row r="2518" spans="1:1" x14ac:dyDescent="0.25">
      <c r="A2518" s="156"/>
    </row>
    <row r="2519" spans="1:1" x14ac:dyDescent="0.25">
      <c r="A2519" s="156"/>
    </row>
    <row r="2520" spans="1:1" x14ac:dyDescent="0.25">
      <c r="A2520" s="156"/>
    </row>
    <row r="2521" spans="1:1" x14ac:dyDescent="0.25">
      <c r="A2521" s="156"/>
    </row>
    <row r="2522" spans="1:1" x14ac:dyDescent="0.25">
      <c r="A2522" s="156"/>
    </row>
    <row r="2523" spans="1:1" x14ac:dyDescent="0.25">
      <c r="A2523" s="156"/>
    </row>
    <row r="2524" spans="1:1" x14ac:dyDescent="0.25">
      <c r="A2524" s="156"/>
    </row>
    <row r="2525" spans="1:1" x14ac:dyDescent="0.25">
      <c r="A2525" s="156"/>
    </row>
    <row r="2526" spans="1:1" x14ac:dyDescent="0.25">
      <c r="A2526" s="156"/>
    </row>
    <row r="2527" spans="1:1" x14ac:dyDescent="0.25">
      <c r="A2527" s="156"/>
    </row>
    <row r="2528" spans="1:1" x14ac:dyDescent="0.25">
      <c r="A2528" s="156"/>
    </row>
    <row r="2529" spans="1:1" x14ac:dyDescent="0.25">
      <c r="A2529" s="156"/>
    </row>
    <row r="2530" spans="1:1" x14ac:dyDescent="0.25">
      <c r="A2530" s="156"/>
    </row>
    <row r="2531" spans="1:1" x14ac:dyDescent="0.25">
      <c r="A2531" s="156"/>
    </row>
    <row r="2532" spans="1:1" x14ac:dyDescent="0.25">
      <c r="A2532" s="156"/>
    </row>
    <row r="2533" spans="1:1" x14ac:dyDescent="0.25">
      <c r="A2533" s="156"/>
    </row>
    <row r="2534" spans="1:1" x14ac:dyDescent="0.25">
      <c r="A2534" s="156"/>
    </row>
    <row r="2535" spans="1:1" x14ac:dyDescent="0.25">
      <c r="A2535" s="156"/>
    </row>
    <row r="2536" spans="1:1" x14ac:dyDescent="0.25">
      <c r="A2536" s="156"/>
    </row>
    <row r="2537" spans="1:1" x14ac:dyDescent="0.25">
      <c r="A2537" s="156"/>
    </row>
    <row r="2538" spans="1:1" x14ac:dyDescent="0.25">
      <c r="A2538" s="156"/>
    </row>
    <row r="2539" spans="1:1" x14ac:dyDescent="0.25">
      <c r="A2539" s="156"/>
    </row>
    <row r="2540" spans="1:1" x14ac:dyDescent="0.25">
      <c r="A2540" s="156"/>
    </row>
    <row r="2541" spans="1:1" x14ac:dyDescent="0.25">
      <c r="A2541" s="156"/>
    </row>
    <row r="2542" spans="1:1" x14ac:dyDescent="0.25">
      <c r="A2542" s="156"/>
    </row>
    <row r="2543" spans="1:1" x14ac:dyDescent="0.25">
      <c r="A2543" s="156"/>
    </row>
    <row r="2544" spans="1:1" x14ac:dyDescent="0.25">
      <c r="A2544" s="156"/>
    </row>
    <row r="2545" spans="1:1" x14ac:dyDescent="0.25">
      <c r="A2545" s="156"/>
    </row>
    <row r="2546" spans="1:1" x14ac:dyDescent="0.25">
      <c r="A2546" s="156"/>
    </row>
    <row r="2547" spans="1:1" x14ac:dyDescent="0.25">
      <c r="A2547" s="156"/>
    </row>
    <row r="2548" spans="1:1" x14ac:dyDescent="0.25">
      <c r="A2548" s="156"/>
    </row>
    <row r="2549" spans="1:1" x14ac:dyDescent="0.25">
      <c r="A2549" s="156"/>
    </row>
    <row r="2550" spans="1:1" x14ac:dyDescent="0.25">
      <c r="A2550" s="156"/>
    </row>
    <row r="2551" spans="1:1" x14ac:dyDescent="0.25">
      <c r="A2551" s="156"/>
    </row>
    <row r="2552" spans="1:1" x14ac:dyDescent="0.25">
      <c r="A2552" s="156"/>
    </row>
    <row r="2553" spans="1:1" x14ac:dyDescent="0.25">
      <c r="A2553" s="156"/>
    </row>
    <row r="2554" spans="1:1" x14ac:dyDescent="0.25">
      <c r="A2554" s="156"/>
    </row>
    <row r="2555" spans="1:1" x14ac:dyDescent="0.25">
      <c r="A2555" s="156"/>
    </row>
    <row r="2556" spans="1:1" x14ac:dyDescent="0.25">
      <c r="A2556" s="156"/>
    </row>
    <row r="2557" spans="1:1" x14ac:dyDescent="0.25">
      <c r="A2557" s="156"/>
    </row>
    <row r="2558" spans="1:1" x14ac:dyDescent="0.25">
      <c r="A2558" s="156"/>
    </row>
    <row r="2559" spans="1:1" x14ac:dyDescent="0.25">
      <c r="A2559" s="156"/>
    </row>
    <row r="2560" spans="1:1" x14ac:dyDescent="0.25">
      <c r="A2560" s="156"/>
    </row>
    <row r="2561" spans="1:1" x14ac:dyDescent="0.25">
      <c r="A2561" s="156"/>
    </row>
    <row r="2562" spans="1:1" x14ac:dyDescent="0.25">
      <c r="A2562" s="156"/>
    </row>
    <row r="2563" spans="1:1" x14ac:dyDescent="0.25">
      <c r="A2563" s="156"/>
    </row>
    <row r="2564" spans="1:1" x14ac:dyDescent="0.25">
      <c r="A2564" s="156"/>
    </row>
    <row r="2565" spans="1:1" x14ac:dyDescent="0.25">
      <c r="A2565" s="156"/>
    </row>
    <row r="2566" spans="1:1" x14ac:dyDescent="0.25">
      <c r="A2566" s="156"/>
    </row>
    <row r="2567" spans="1:1" x14ac:dyDescent="0.25">
      <c r="A2567" s="156"/>
    </row>
    <row r="2568" spans="1:1" x14ac:dyDescent="0.25">
      <c r="A2568" s="156"/>
    </row>
    <row r="2569" spans="1:1" x14ac:dyDescent="0.25">
      <c r="A2569" s="156"/>
    </row>
    <row r="2570" spans="1:1" x14ac:dyDescent="0.25">
      <c r="A2570" s="156"/>
    </row>
    <row r="2571" spans="1:1" x14ac:dyDescent="0.25">
      <c r="A2571" s="156"/>
    </row>
    <row r="2572" spans="1:1" x14ac:dyDescent="0.25">
      <c r="A2572" s="156"/>
    </row>
    <row r="2573" spans="1:1" x14ac:dyDescent="0.25">
      <c r="A2573" s="156"/>
    </row>
    <row r="2574" spans="1:1" x14ac:dyDescent="0.25">
      <c r="A2574" s="156"/>
    </row>
    <row r="2575" spans="1:1" x14ac:dyDescent="0.25">
      <c r="A2575" s="156"/>
    </row>
    <row r="2576" spans="1:1" x14ac:dyDescent="0.25">
      <c r="A2576" s="156"/>
    </row>
    <row r="2577" spans="1:1" x14ac:dyDescent="0.25">
      <c r="A2577" s="156"/>
    </row>
    <row r="2578" spans="1:1" x14ac:dyDescent="0.25">
      <c r="A2578" s="156"/>
    </row>
    <row r="2579" spans="1:1" x14ac:dyDescent="0.25">
      <c r="A2579" s="156"/>
    </row>
    <row r="2580" spans="1:1" x14ac:dyDescent="0.25">
      <c r="A2580" s="156"/>
    </row>
    <row r="2581" spans="1:1" x14ac:dyDescent="0.25">
      <c r="A2581" s="156"/>
    </row>
    <row r="2582" spans="1:1" x14ac:dyDescent="0.25">
      <c r="A2582" s="156"/>
    </row>
    <row r="2583" spans="1:1" x14ac:dyDescent="0.25">
      <c r="A2583" s="156"/>
    </row>
    <row r="2584" spans="1:1" x14ac:dyDescent="0.25">
      <c r="A2584" s="156"/>
    </row>
    <row r="2585" spans="1:1" x14ac:dyDescent="0.25">
      <c r="A2585" s="156"/>
    </row>
    <row r="2586" spans="1:1" x14ac:dyDescent="0.25">
      <c r="A2586" s="156"/>
    </row>
    <row r="2587" spans="1:1" x14ac:dyDescent="0.25">
      <c r="A2587" s="156"/>
    </row>
    <row r="2588" spans="1:1" x14ac:dyDescent="0.25">
      <c r="A2588" s="156"/>
    </row>
    <row r="2589" spans="1:1" x14ac:dyDescent="0.25">
      <c r="A2589" s="156"/>
    </row>
    <row r="2590" spans="1:1" x14ac:dyDescent="0.25">
      <c r="A2590" s="156"/>
    </row>
    <row r="2591" spans="1:1" x14ac:dyDescent="0.25">
      <c r="A2591" s="156"/>
    </row>
    <row r="2592" spans="1:1" x14ac:dyDescent="0.25">
      <c r="A2592" s="156"/>
    </row>
    <row r="2593" spans="1:1" x14ac:dyDescent="0.25">
      <c r="A2593" s="156"/>
    </row>
    <row r="2594" spans="1:1" x14ac:dyDescent="0.25">
      <c r="A2594" s="156"/>
    </row>
    <row r="2595" spans="1:1" x14ac:dyDescent="0.25">
      <c r="A2595" s="156"/>
    </row>
    <row r="2596" spans="1:1" x14ac:dyDescent="0.25">
      <c r="A2596" s="156"/>
    </row>
    <row r="2597" spans="1:1" x14ac:dyDescent="0.25">
      <c r="A2597" s="156"/>
    </row>
    <row r="2598" spans="1:1" x14ac:dyDescent="0.25">
      <c r="A2598" s="156"/>
    </row>
    <row r="2599" spans="1:1" x14ac:dyDescent="0.25">
      <c r="A2599" s="156"/>
    </row>
    <row r="2600" spans="1:1" x14ac:dyDescent="0.25">
      <c r="A2600" s="156"/>
    </row>
    <row r="2601" spans="1:1" x14ac:dyDescent="0.25">
      <c r="A2601" s="156"/>
    </row>
    <row r="2602" spans="1:1" x14ac:dyDescent="0.25">
      <c r="A2602" s="156"/>
    </row>
    <row r="2603" spans="1:1" x14ac:dyDescent="0.25">
      <c r="A2603" s="156"/>
    </row>
    <row r="2604" spans="1:1" x14ac:dyDescent="0.25">
      <c r="A2604" s="156"/>
    </row>
    <row r="2605" spans="1:1" x14ac:dyDescent="0.25">
      <c r="A2605" s="156"/>
    </row>
    <row r="2606" spans="1:1" x14ac:dyDescent="0.25">
      <c r="A2606" s="156"/>
    </row>
    <row r="2607" spans="1:1" x14ac:dyDescent="0.25">
      <c r="A2607" s="156"/>
    </row>
    <row r="2608" spans="1:1" x14ac:dyDescent="0.25">
      <c r="A2608" s="156"/>
    </row>
    <row r="2609" spans="1:1" x14ac:dyDescent="0.25">
      <c r="A2609" s="156"/>
    </row>
    <row r="2610" spans="1:1" x14ac:dyDescent="0.25">
      <c r="A2610" s="156"/>
    </row>
    <row r="2611" spans="1:1" x14ac:dyDescent="0.25">
      <c r="A2611" s="156"/>
    </row>
    <row r="2612" spans="1:1" x14ac:dyDescent="0.25">
      <c r="A2612" s="156"/>
    </row>
    <row r="2613" spans="1:1" x14ac:dyDescent="0.25">
      <c r="A2613" s="156"/>
    </row>
    <row r="2614" spans="1:1" x14ac:dyDescent="0.25">
      <c r="A2614" s="156"/>
    </row>
    <row r="2615" spans="1:1" x14ac:dyDescent="0.25">
      <c r="A2615" s="156"/>
    </row>
    <row r="2616" spans="1:1" x14ac:dyDescent="0.25">
      <c r="A2616" s="156"/>
    </row>
    <row r="2617" spans="1:1" x14ac:dyDescent="0.25">
      <c r="A2617" s="156"/>
    </row>
    <row r="2618" spans="1:1" x14ac:dyDescent="0.25">
      <c r="A2618" s="156"/>
    </row>
    <row r="2619" spans="1:1" x14ac:dyDescent="0.25">
      <c r="A2619" s="156"/>
    </row>
    <row r="2620" spans="1:1" x14ac:dyDescent="0.25">
      <c r="A2620" s="156"/>
    </row>
    <row r="2621" spans="1:1" x14ac:dyDescent="0.25">
      <c r="A2621" s="156"/>
    </row>
    <row r="2622" spans="1:1" x14ac:dyDescent="0.25">
      <c r="A2622" s="156"/>
    </row>
    <row r="2623" spans="1:1" x14ac:dyDescent="0.25">
      <c r="A2623" s="156"/>
    </row>
    <row r="2624" spans="1:1" x14ac:dyDescent="0.25">
      <c r="A2624" s="156"/>
    </row>
    <row r="2625" spans="1:1" x14ac:dyDescent="0.25">
      <c r="A2625" s="156"/>
    </row>
    <row r="2626" spans="1:1" x14ac:dyDescent="0.25">
      <c r="A2626" s="156"/>
    </row>
    <row r="2627" spans="1:1" x14ac:dyDescent="0.25">
      <c r="A2627" s="156"/>
    </row>
    <row r="2628" spans="1:1" x14ac:dyDescent="0.25">
      <c r="A2628" s="156"/>
    </row>
    <row r="2629" spans="1:1" x14ac:dyDescent="0.25">
      <c r="A2629" s="156"/>
    </row>
    <row r="2630" spans="1:1" x14ac:dyDescent="0.25">
      <c r="A2630" s="156"/>
    </row>
    <row r="2631" spans="1:1" x14ac:dyDescent="0.25">
      <c r="A2631" s="156"/>
    </row>
    <row r="2632" spans="1:1" x14ac:dyDescent="0.25">
      <c r="A2632" s="156"/>
    </row>
    <row r="2633" spans="1:1" x14ac:dyDescent="0.25">
      <c r="A2633" s="156"/>
    </row>
    <row r="2634" spans="1:1" x14ac:dyDescent="0.25">
      <c r="A2634" s="156"/>
    </row>
    <row r="2635" spans="1:1" x14ac:dyDescent="0.25">
      <c r="A2635" s="156"/>
    </row>
    <row r="2636" spans="1:1" x14ac:dyDescent="0.25">
      <c r="A2636" s="156"/>
    </row>
    <row r="2637" spans="1:1" x14ac:dyDescent="0.25">
      <c r="A2637" s="156"/>
    </row>
    <row r="2638" spans="1:1" x14ac:dyDescent="0.25">
      <c r="A2638" s="156"/>
    </row>
    <row r="2639" spans="1:1" x14ac:dyDescent="0.25">
      <c r="A2639" s="156"/>
    </row>
    <row r="2640" spans="1:1" x14ac:dyDescent="0.25">
      <c r="A2640" s="156"/>
    </row>
    <row r="2641" spans="1:1" x14ac:dyDescent="0.25">
      <c r="A2641" s="156"/>
    </row>
    <row r="2642" spans="1:1" x14ac:dyDescent="0.25">
      <c r="A2642" s="156"/>
    </row>
    <row r="2643" spans="1:1" x14ac:dyDescent="0.25">
      <c r="A2643" s="156"/>
    </row>
    <row r="2644" spans="1:1" x14ac:dyDescent="0.25">
      <c r="A2644" s="156"/>
    </row>
    <row r="2645" spans="1:1" x14ac:dyDescent="0.25">
      <c r="A2645" s="156"/>
    </row>
    <row r="2646" spans="1:1" x14ac:dyDescent="0.25">
      <c r="A2646" s="156"/>
    </row>
    <row r="2647" spans="1:1" x14ac:dyDescent="0.25">
      <c r="A2647" s="156"/>
    </row>
    <row r="2648" spans="1:1" x14ac:dyDescent="0.25">
      <c r="A2648" s="156"/>
    </row>
    <row r="2649" spans="1:1" x14ac:dyDescent="0.25">
      <c r="A2649" s="156"/>
    </row>
    <row r="2650" spans="1:1" x14ac:dyDescent="0.25">
      <c r="A2650" s="156"/>
    </row>
    <row r="2651" spans="1:1" x14ac:dyDescent="0.25">
      <c r="A2651" s="156"/>
    </row>
    <row r="2652" spans="1:1" x14ac:dyDescent="0.25">
      <c r="A2652" s="156"/>
    </row>
    <row r="2653" spans="1:1" x14ac:dyDescent="0.25">
      <c r="A2653" s="156"/>
    </row>
    <row r="2654" spans="1:1" x14ac:dyDescent="0.25">
      <c r="A2654" s="156"/>
    </row>
    <row r="2655" spans="1:1" x14ac:dyDescent="0.25">
      <c r="A2655" s="156"/>
    </row>
    <row r="2656" spans="1:1" x14ac:dyDescent="0.25">
      <c r="A2656" s="156"/>
    </row>
    <row r="2657" spans="1:1" x14ac:dyDescent="0.25">
      <c r="A2657" s="156"/>
    </row>
    <row r="2658" spans="1:1" x14ac:dyDescent="0.25">
      <c r="A2658" s="156"/>
    </row>
    <row r="2659" spans="1:1" x14ac:dyDescent="0.25">
      <c r="A2659" s="156"/>
    </row>
    <row r="2660" spans="1:1" x14ac:dyDescent="0.25">
      <c r="A2660" s="156"/>
    </row>
    <row r="2661" spans="1:1" x14ac:dyDescent="0.25">
      <c r="A2661" s="156"/>
    </row>
    <row r="2662" spans="1:1" x14ac:dyDescent="0.25">
      <c r="A2662" s="156"/>
    </row>
    <row r="2663" spans="1:1" x14ac:dyDescent="0.25">
      <c r="A2663" s="156"/>
    </row>
    <row r="2664" spans="1:1" x14ac:dyDescent="0.25">
      <c r="A2664" s="156"/>
    </row>
    <row r="2665" spans="1:1" x14ac:dyDescent="0.25">
      <c r="A2665" s="156"/>
    </row>
    <row r="2666" spans="1:1" x14ac:dyDescent="0.25">
      <c r="A2666" s="156"/>
    </row>
    <row r="2667" spans="1:1" x14ac:dyDescent="0.25">
      <c r="A2667" s="156"/>
    </row>
    <row r="2668" spans="1:1" x14ac:dyDescent="0.25">
      <c r="A2668" s="156"/>
    </row>
    <row r="2669" spans="1:1" x14ac:dyDescent="0.25">
      <c r="A2669" s="156"/>
    </row>
    <row r="2670" spans="1:1" x14ac:dyDescent="0.25">
      <c r="A2670" s="156"/>
    </row>
    <row r="2671" spans="1:1" x14ac:dyDescent="0.25">
      <c r="A2671" s="156"/>
    </row>
    <row r="2672" spans="1:1" x14ac:dyDescent="0.25">
      <c r="A2672" s="156"/>
    </row>
    <row r="2673" spans="1:1" x14ac:dyDescent="0.25">
      <c r="A2673" s="156"/>
    </row>
    <row r="2674" spans="1:1" x14ac:dyDescent="0.25">
      <c r="A2674" s="156"/>
    </row>
    <row r="2675" spans="1:1" x14ac:dyDescent="0.25">
      <c r="A2675" s="156"/>
    </row>
    <row r="2676" spans="1:1" x14ac:dyDescent="0.25">
      <c r="A2676" s="156"/>
    </row>
    <row r="2677" spans="1:1" x14ac:dyDescent="0.25">
      <c r="A2677" s="156"/>
    </row>
    <row r="2678" spans="1:1" x14ac:dyDescent="0.25">
      <c r="A2678" s="156"/>
    </row>
    <row r="2679" spans="1:1" x14ac:dyDescent="0.25">
      <c r="A2679" s="156"/>
    </row>
    <row r="2680" spans="1:1" x14ac:dyDescent="0.25">
      <c r="A2680" s="156"/>
    </row>
    <row r="2681" spans="1:1" x14ac:dyDescent="0.25">
      <c r="A2681" s="156"/>
    </row>
    <row r="2682" spans="1:1" x14ac:dyDescent="0.25">
      <c r="A2682" s="156"/>
    </row>
    <row r="2683" spans="1:1" x14ac:dyDescent="0.25">
      <c r="A2683" s="156"/>
    </row>
    <row r="2684" spans="1:1" x14ac:dyDescent="0.25">
      <c r="A2684" s="156"/>
    </row>
    <row r="2685" spans="1:1" x14ac:dyDescent="0.25">
      <c r="A2685" s="156"/>
    </row>
    <row r="2686" spans="1:1" x14ac:dyDescent="0.25">
      <c r="A2686" s="156"/>
    </row>
    <row r="2687" spans="1:1" x14ac:dyDescent="0.25">
      <c r="A2687" s="156"/>
    </row>
    <row r="2688" spans="1:1" x14ac:dyDescent="0.25">
      <c r="A2688" s="156"/>
    </row>
    <row r="2689" spans="1:1" x14ac:dyDescent="0.25">
      <c r="A2689" s="156"/>
    </row>
    <row r="2690" spans="1:1" x14ac:dyDescent="0.25">
      <c r="A2690" s="156"/>
    </row>
    <row r="2691" spans="1:1" x14ac:dyDescent="0.25">
      <c r="A2691" s="156"/>
    </row>
    <row r="2692" spans="1:1" x14ac:dyDescent="0.25">
      <c r="A2692" s="156"/>
    </row>
    <row r="2693" spans="1:1" x14ac:dyDescent="0.25">
      <c r="A2693" s="156"/>
    </row>
    <row r="2694" spans="1:1" x14ac:dyDescent="0.25">
      <c r="A2694" s="156"/>
    </row>
    <row r="2695" spans="1:1" x14ac:dyDescent="0.25">
      <c r="A2695" s="156"/>
    </row>
    <row r="2696" spans="1:1" x14ac:dyDescent="0.25">
      <c r="A2696" s="156"/>
    </row>
    <row r="2697" spans="1:1" x14ac:dyDescent="0.25">
      <c r="A2697" s="156"/>
    </row>
    <row r="2698" spans="1:1" x14ac:dyDescent="0.25">
      <c r="A2698" s="156"/>
    </row>
    <row r="2699" spans="1:1" x14ac:dyDescent="0.25">
      <c r="A2699" s="156"/>
    </row>
    <row r="2700" spans="1:1" x14ac:dyDescent="0.25">
      <c r="A2700" s="156"/>
    </row>
    <row r="2701" spans="1:1" x14ac:dyDescent="0.25">
      <c r="A2701" s="156"/>
    </row>
    <row r="2702" spans="1:1" x14ac:dyDescent="0.25">
      <c r="A2702" s="156"/>
    </row>
    <row r="2703" spans="1:1" x14ac:dyDescent="0.25">
      <c r="A2703" s="156"/>
    </row>
    <row r="2704" spans="1:1" x14ac:dyDescent="0.25">
      <c r="A2704" s="156"/>
    </row>
    <row r="2705" spans="1:1" x14ac:dyDescent="0.25">
      <c r="A2705" s="156"/>
    </row>
    <row r="2706" spans="1:1" x14ac:dyDescent="0.25">
      <c r="A2706" s="156"/>
    </row>
    <row r="2707" spans="1:1" x14ac:dyDescent="0.25">
      <c r="A2707" s="156"/>
    </row>
    <row r="2708" spans="1:1" x14ac:dyDescent="0.25">
      <c r="A2708" s="156"/>
    </row>
    <row r="2709" spans="1:1" x14ac:dyDescent="0.25">
      <c r="A2709" s="156"/>
    </row>
    <row r="2710" spans="1:1" x14ac:dyDescent="0.25">
      <c r="A2710" s="156"/>
    </row>
    <row r="2711" spans="1:1" x14ac:dyDescent="0.25">
      <c r="A2711" s="156"/>
    </row>
    <row r="2712" spans="1:1" x14ac:dyDescent="0.25">
      <c r="A2712" s="156"/>
    </row>
    <row r="2713" spans="1:1" x14ac:dyDescent="0.25">
      <c r="A2713" s="156"/>
    </row>
    <row r="2714" spans="1:1" x14ac:dyDescent="0.25">
      <c r="A2714" s="156"/>
    </row>
    <row r="2715" spans="1:1" x14ac:dyDescent="0.25">
      <c r="A2715" s="156"/>
    </row>
    <row r="2716" spans="1:1" x14ac:dyDescent="0.25">
      <c r="A2716" s="156"/>
    </row>
    <row r="2717" spans="1:1" x14ac:dyDescent="0.25">
      <c r="A2717" s="156"/>
    </row>
    <row r="2718" spans="1:1" x14ac:dyDescent="0.25">
      <c r="A2718" s="156"/>
    </row>
    <row r="2719" spans="1:1" x14ac:dyDescent="0.25">
      <c r="A2719" s="156"/>
    </row>
    <row r="2720" spans="1:1" x14ac:dyDescent="0.25">
      <c r="A2720" s="156"/>
    </row>
    <row r="2721" spans="1:1" x14ac:dyDescent="0.25">
      <c r="A2721" s="156"/>
    </row>
    <row r="2722" spans="1:1" x14ac:dyDescent="0.25">
      <c r="A2722" s="156"/>
    </row>
    <row r="2723" spans="1:1" x14ac:dyDescent="0.25">
      <c r="A2723" s="156"/>
    </row>
    <row r="2724" spans="1:1" x14ac:dyDescent="0.25">
      <c r="A2724" s="156"/>
    </row>
    <row r="2725" spans="1:1" x14ac:dyDescent="0.25">
      <c r="A2725" s="156"/>
    </row>
    <row r="2726" spans="1:1" x14ac:dyDescent="0.25">
      <c r="A2726" s="156"/>
    </row>
    <row r="2727" spans="1:1" x14ac:dyDescent="0.25">
      <c r="A2727" s="156"/>
    </row>
    <row r="2728" spans="1:1" x14ac:dyDescent="0.25">
      <c r="A2728" s="156"/>
    </row>
    <row r="2729" spans="1:1" x14ac:dyDescent="0.25">
      <c r="A2729" s="156"/>
    </row>
    <row r="2730" spans="1:1" x14ac:dyDescent="0.25">
      <c r="A2730" s="156"/>
    </row>
    <row r="2731" spans="1:1" x14ac:dyDescent="0.25">
      <c r="A2731" s="156"/>
    </row>
    <row r="2732" spans="1:1" x14ac:dyDescent="0.25">
      <c r="A2732" s="156"/>
    </row>
    <row r="2733" spans="1:1" x14ac:dyDescent="0.25">
      <c r="A2733" s="156"/>
    </row>
    <row r="2734" spans="1:1" x14ac:dyDescent="0.25">
      <c r="A2734" s="156"/>
    </row>
    <row r="2735" spans="1:1" x14ac:dyDescent="0.25">
      <c r="A2735" s="156"/>
    </row>
    <row r="2736" spans="1:1" x14ac:dyDescent="0.25">
      <c r="A2736" s="156"/>
    </row>
    <row r="2737" spans="1:1" x14ac:dyDescent="0.25">
      <c r="A2737" s="156"/>
    </row>
    <row r="2738" spans="1:1" x14ac:dyDescent="0.25">
      <c r="A2738" s="156"/>
    </row>
    <row r="2739" spans="1:1" x14ac:dyDescent="0.25">
      <c r="A2739" s="156"/>
    </row>
    <row r="2740" spans="1:1" x14ac:dyDescent="0.25">
      <c r="A2740" s="156"/>
    </row>
    <row r="2741" spans="1:1" x14ac:dyDescent="0.25">
      <c r="A2741" s="156"/>
    </row>
    <row r="2742" spans="1:1" x14ac:dyDescent="0.25">
      <c r="A2742" s="156"/>
    </row>
    <row r="2743" spans="1:1" x14ac:dyDescent="0.25">
      <c r="A2743" s="156"/>
    </row>
    <row r="2744" spans="1:1" x14ac:dyDescent="0.25">
      <c r="A2744" s="156"/>
    </row>
    <row r="2745" spans="1:1" x14ac:dyDescent="0.25">
      <c r="A2745" s="156"/>
    </row>
    <row r="2746" spans="1:1" x14ac:dyDescent="0.25">
      <c r="A2746" s="156"/>
    </row>
    <row r="2747" spans="1:1" x14ac:dyDescent="0.25">
      <c r="A2747" s="156"/>
    </row>
    <row r="2748" spans="1:1" x14ac:dyDescent="0.25">
      <c r="A2748" s="156"/>
    </row>
    <row r="2749" spans="1:1" x14ac:dyDescent="0.25">
      <c r="A2749" s="156"/>
    </row>
    <row r="2750" spans="1:1" x14ac:dyDescent="0.25">
      <c r="A2750" s="156"/>
    </row>
    <row r="2751" spans="1:1" x14ac:dyDescent="0.25">
      <c r="A2751" s="156"/>
    </row>
    <row r="2752" spans="1:1" x14ac:dyDescent="0.25">
      <c r="A2752" s="156"/>
    </row>
    <row r="2753" spans="1:1" x14ac:dyDescent="0.25">
      <c r="A2753" s="156"/>
    </row>
    <row r="2754" spans="1:1" x14ac:dyDescent="0.25">
      <c r="A2754" s="156"/>
    </row>
    <row r="2755" spans="1:1" x14ac:dyDescent="0.25">
      <c r="A2755" s="156"/>
    </row>
    <row r="2756" spans="1:1" x14ac:dyDescent="0.25">
      <c r="A2756" s="156"/>
    </row>
    <row r="2757" spans="1:1" x14ac:dyDescent="0.25">
      <c r="A2757" s="156"/>
    </row>
    <row r="2758" spans="1:1" x14ac:dyDescent="0.25">
      <c r="A2758" s="156"/>
    </row>
    <row r="2759" spans="1:1" x14ac:dyDescent="0.25">
      <c r="A2759" s="156"/>
    </row>
    <row r="2760" spans="1:1" x14ac:dyDescent="0.25">
      <c r="A2760" s="156"/>
    </row>
    <row r="2761" spans="1:1" x14ac:dyDescent="0.25">
      <c r="A2761" s="156"/>
    </row>
    <row r="2762" spans="1:1" x14ac:dyDescent="0.25">
      <c r="A2762" s="156"/>
    </row>
    <row r="2763" spans="1:1" x14ac:dyDescent="0.25">
      <c r="A2763" s="156"/>
    </row>
    <row r="2764" spans="1:1" x14ac:dyDescent="0.25">
      <c r="A2764" s="156"/>
    </row>
    <row r="2765" spans="1:1" x14ac:dyDescent="0.25">
      <c r="A2765" s="156"/>
    </row>
    <row r="2766" spans="1:1" x14ac:dyDescent="0.25">
      <c r="A2766" s="156"/>
    </row>
    <row r="2767" spans="1:1" x14ac:dyDescent="0.25">
      <c r="A2767" s="156"/>
    </row>
    <row r="2768" spans="1:1" x14ac:dyDescent="0.25">
      <c r="A2768" s="156"/>
    </row>
    <row r="2769" spans="1:1" x14ac:dyDescent="0.25">
      <c r="A2769" s="156"/>
    </row>
    <row r="2770" spans="1:1" x14ac:dyDescent="0.25">
      <c r="A2770" s="156"/>
    </row>
    <row r="2771" spans="1:1" x14ac:dyDescent="0.25">
      <c r="A2771" s="156"/>
    </row>
    <row r="2772" spans="1:1" x14ac:dyDescent="0.25">
      <c r="A2772" s="156"/>
    </row>
    <row r="2773" spans="1:1" x14ac:dyDescent="0.25">
      <c r="A2773" s="156"/>
    </row>
    <row r="2774" spans="1:1" x14ac:dyDescent="0.25">
      <c r="A2774" s="156"/>
    </row>
    <row r="2775" spans="1:1" x14ac:dyDescent="0.25">
      <c r="A2775" s="156"/>
    </row>
    <row r="2776" spans="1:1" x14ac:dyDescent="0.25">
      <c r="A2776" s="156"/>
    </row>
    <row r="2777" spans="1:1" x14ac:dyDescent="0.25">
      <c r="A2777" s="156"/>
    </row>
    <row r="2778" spans="1:1" x14ac:dyDescent="0.25">
      <c r="A2778" s="156"/>
    </row>
    <row r="2779" spans="1:1" x14ac:dyDescent="0.25">
      <c r="A2779" s="156"/>
    </row>
    <row r="2780" spans="1:1" x14ac:dyDescent="0.25">
      <c r="A2780" s="156"/>
    </row>
    <row r="2781" spans="1:1" x14ac:dyDescent="0.25">
      <c r="A2781" s="156"/>
    </row>
    <row r="2782" spans="1:1" x14ac:dyDescent="0.25">
      <c r="A2782" s="156"/>
    </row>
    <row r="2783" spans="1:1" x14ac:dyDescent="0.25">
      <c r="A2783" s="156"/>
    </row>
    <row r="2784" spans="1:1" x14ac:dyDescent="0.25">
      <c r="A2784" s="156"/>
    </row>
    <row r="2785" spans="1:1" x14ac:dyDescent="0.25">
      <c r="A2785" s="156"/>
    </row>
    <row r="2786" spans="1:1" x14ac:dyDescent="0.25">
      <c r="A2786" s="156"/>
    </row>
    <row r="2787" spans="1:1" x14ac:dyDescent="0.25">
      <c r="A2787" s="156"/>
    </row>
    <row r="2788" spans="1:1" x14ac:dyDescent="0.25">
      <c r="A2788" s="156"/>
    </row>
    <row r="2789" spans="1:1" x14ac:dyDescent="0.25">
      <c r="A2789" s="156"/>
    </row>
    <row r="2790" spans="1:1" x14ac:dyDescent="0.25">
      <c r="A2790" s="156"/>
    </row>
    <row r="2791" spans="1:1" x14ac:dyDescent="0.25">
      <c r="A2791" s="156"/>
    </row>
    <row r="2792" spans="1:1" x14ac:dyDescent="0.25">
      <c r="A2792" s="156"/>
    </row>
    <row r="2793" spans="1:1" x14ac:dyDescent="0.25">
      <c r="A2793" s="156"/>
    </row>
    <row r="2794" spans="1:1" x14ac:dyDescent="0.25">
      <c r="A2794" s="156"/>
    </row>
    <row r="2795" spans="1:1" x14ac:dyDescent="0.25">
      <c r="A2795" s="156"/>
    </row>
    <row r="2796" spans="1:1" x14ac:dyDescent="0.25">
      <c r="A2796" s="156"/>
    </row>
    <row r="2797" spans="1:1" x14ac:dyDescent="0.25">
      <c r="A2797" s="156"/>
    </row>
    <row r="2798" spans="1:1" x14ac:dyDescent="0.25">
      <c r="A2798" s="156"/>
    </row>
    <row r="2799" spans="1:1" x14ac:dyDescent="0.25">
      <c r="A2799" s="156"/>
    </row>
    <row r="2800" spans="1:1" x14ac:dyDescent="0.25">
      <c r="A2800" s="156"/>
    </row>
    <row r="2801" spans="1:1" x14ac:dyDescent="0.25">
      <c r="A2801" s="156"/>
    </row>
    <row r="2802" spans="1:1" x14ac:dyDescent="0.25">
      <c r="A2802" s="156"/>
    </row>
    <row r="2803" spans="1:1" x14ac:dyDescent="0.25">
      <c r="A2803" s="156"/>
    </row>
    <row r="2804" spans="1:1" x14ac:dyDescent="0.25">
      <c r="A2804" s="156"/>
    </row>
    <row r="2805" spans="1:1" x14ac:dyDescent="0.25">
      <c r="A2805" s="156"/>
    </row>
    <row r="2806" spans="1:1" x14ac:dyDescent="0.25">
      <c r="A2806" s="156"/>
    </row>
    <row r="2807" spans="1:1" x14ac:dyDescent="0.25">
      <c r="A2807" s="156"/>
    </row>
    <row r="2808" spans="1:1" x14ac:dyDescent="0.25">
      <c r="A2808" s="156"/>
    </row>
    <row r="2809" spans="1:1" x14ac:dyDescent="0.25">
      <c r="A2809" s="156"/>
    </row>
    <row r="2810" spans="1:1" x14ac:dyDescent="0.25">
      <c r="A2810" s="156"/>
    </row>
    <row r="2811" spans="1:1" x14ac:dyDescent="0.25">
      <c r="A2811" s="156"/>
    </row>
    <row r="2812" spans="1:1" x14ac:dyDescent="0.25">
      <c r="A2812" s="156"/>
    </row>
    <row r="2813" spans="1:1" x14ac:dyDescent="0.25">
      <c r="A2813" s="156"/>
    </row>
    <row r="2814" spans="1:1" x14ac:dyDescent="0.25">
      <c r="A2814" s="156"/>
    </row>
    <row r="2815" spans="1:1" x14ac:dyDescent="0.25">
      <c r="A2815" s="156"/>
    </row>
    <row r="2816" spans="1:1" x14ac:dyDescent="0.25">
      <c r="A2816" s="156"/>
    </row>
    <row r="2817" spans="1:1" x14ac:dyDescent="0.25">
      <c r="A2817" s="156"/>
    </row>
    <row r="2818" spans="1:1" x14ac:dyDescent="0.25">
      <c r="A2818" s="156"/>
    </row>
    <row r="2819" spans="1:1" x14ac:dyDescent="0.25">
      <c r="A2819" s="156"/>
    </row>
    <row r="2820" spans="1:1" x14ac:dyDescent="0.25">
      <c r="A2820" s="156"/>
    </row>
    <row r="2821" spans="1:1" x14ac:dyDescent="0.25">
      <c r="A2821" s="156"/>
    </row>
    <row r="2822" spans="1:1" x14ac:dyDescent="0.25">
      <c r="A2822" s="156"/>
    </row>
    <row r="2823" spans="1:1" x14ac:dyDescent="0.25">
      <c r="A2823" s="156"/>
    </row>
    <row r="2824" spans="1:1" x14ac:dyDescent="0.25">
      <c r="A2824" s="156"/>
    </row>
    <row r="2825" spans="1:1" x14ac:dyDescent="0.25">
      <c r="A2825" s="156"/>
    </row>
    <row r="2826" spans="1:1" x14ac:dyDescent="0.25">
      <c r="A2826" s="156"/>
    </row>
    <row r="2827" spans="1:1" x14ac:dyDescent="0.25">
      <c r="A2827" s="156"/>
    </row>
    <row r="2828" spans="1:1" x14ac:dyDescent="0.25">
      <c r="A2828" s="156"/>
    </row>
    <row r="2829" spans="1:1" x14ac:dyDescent="0.25">
      <c r="A2829" s="156"/>
    </row>
    <row r="2830" spans="1:1" x14ac:dyDescent="0.25">
      <c r="A2830" s="156"/>
    </row>
    <row r="2831" spans="1:1" x14ac:dyDescent="0.25">
      <c r="A2831" s="156"/>
    </row>
    <row r="2832" spans="1:1" x14ac:dyDescent="0.25">
      <c r="A2832" s="156"/>
    </row>
    <row r="2833" spans="1:1" x14ac:dyDescent="0.25">
      <c r="A2833" s="156"/>
    </row>
    <row r="2834" spans="1:1" x14ac:dyDescent="0.25">
      <c r="A2834" s="156"/>
    </row>
    <row r="2835" spans="1:1" x14ac:dyDescent="0.25">
      <c r="A2835" s="156"/>
    </row>
    <row r="2836" spans="1:1" x14ac:dyDescent="0.25">
      <c r="A2836" s="156"/>
    </row>
    <row r="2837" spans="1:1" x14ac:dyDescent="0.25">
      <c r="A2837" s="156"/>
    </row>
    <row r="2838" spans="1:1" x14ac:dyDescent="0.25">
      <c r="A2838" s="156"/>
    </row>
    <row r="2839" spans="1:1" x14ac:dyDescent="0.25">
      <c r="A2839" s="156"/>
    </row>
    <row r="2840" spans="1:1" x14ac:dyDescent="0.25">
      <c r="A2840" s="156"/>
    </row>
    <row r="2841" spans="1:1" x14ac:dyDescent="0.25">
      <c r="A2841" s="156"/>
    </row>
    <row r="2842" spans="1:1" x14ac:dyDescent="0.25">
      <c r="A2842" s="156"/>
    </row>
    <row r="2843" spans="1:1" x14ac:dyDescent="0.25">
      <c r="A2843" s="156"/>
    </row>
    <row r="2844" spans="1:1" x14ac:dyDescent="0.25">
      <c r="A2844" s="156"/>
    </row>
    <row r="2845" spans="1:1" x14ac:dyDescent="0.25">
      <c r="A2845" s="156"/>
    </row>
    <row r="2846" spans="1:1" x14ac:dyDescent="0.25">
      <c r="A2846" s="156"/>
    </row>
    <row r="2847" spans="1:1" x14ac:dyDescent="0.25">
      <c r="A2847" s="156"/>
    </row>
    <row r="2848" spans="1:1" x14ac:dyDescent="0.25">
      <c r="A2848" s="156"/>
    </row>
    <row r="2849" spans="1:1" x14ac:dyDescent="0.25">
      <c r="A2849" s="156"/>
    </row>
    <row r="2850" spans="1:1" x14ac:dyDescent="0.25">
      <c r="A2850" s="156"/>
    </row>
    <row r="2851" spans="1:1" x14ac:dyDescent="0.25">
      <c r="A2851" s="156"/>
    </row>
    <row r="2852" spans="1:1" x14ac:dyDescent="0.25">
      <c r="A2852" s="156"/>
    </row>
    <row r="2853" spans="1:1" x14ac:dyDescent="0.25">
      <c r="A2853" s="156"/>
    </row>
    <row r="2854" spans="1:1" x14ac:dyDescent="0.25">
      <c r="A2854" s="156"/>
    </row>
    <row r="2855" spans="1:1" x14ac:dyDescent="0.25">
      <c r="A2855" s="156"/>
    </row>
    <row r="2856" spans="1:1" x14ac:dyDescent="0.25">
      <c r="A2856" s="156"/>
    </row>
    <row r="2857" spans="1:1" x14ac:dyDescent="0.25">
      <c r="A2857" s="156"/>
    </row>
    <row r="2858" spans="1:1" x14ac:dyDescent="0.25">
      <c r="A2858" s="156"/>
    </row>
    <row r="2859" spans="1:1" x14ac:dyDescent="0.25">
      <c r="A2859" s="156"/>
    </row>
    <row r="2860" spans="1:1" x14ac:dyDescent="0.25">
      <c r="A2860" s="156"/>
    </row>
    <row r="2861" spans="1:1" x14ac:dyDescent="0.25">
      <c r="A2861" s="156"/>
    </row>
    <row r="2862" spans="1:1" x14ac:dyDescent="0.25">
      <c r="A2862" s="156"/>
    </row>
    <row r="2863" spans="1:1" x14ac:dyDescent="0.25">
      <c r="A2863" s="156"/>
    </row>
    <row r="2864" spans="1:1" x14ac:dyDescent="0.25">
      <c r="A2864" s="156"/>
    </row>
    <row r="2865" spans="1:1" x14ac:dyDescent="0.25">
      <c r="A2865" s="156"/>
    </row>
    <row r="2866" spans="1:1" x14ac:dyDescent="0.25">
      <c r="A2866" s="156"/>
    </row>
    <row r="2867" spans="1:1" x14ac:dyDescent="0.25">
      <c r="A2867" s="156"/>
    </row>
    <row r="2868" spans="1:1" x14ac:dyDescent="0.25">
      <c r="A2868" s="156"/>
    </row>
    <row r="2869" spans="1:1" x14ac:dyDescent="0.25">
      <c r="A2869" s="156"/>
    </row>
    <row r="2870" spans="1:1" x14ac:dyDescent="0.25">
      <c r="A2870" s="156"/>
    </row>
    <row r="2871" spans="1:1" x14ac:dyDescent="0.25">
      <c r="A2871" s="156"/>
    </row>
    <row r="2872" spans="1:1" x14ac:dyDescent="0.25">
      <c r="A2872" s="156"/>
    </row>
    <row r="2873" spans="1:1" x14ac:dyDescent="0.25">
      <c r="A2873" s="156"/>
    </row>
    <row r="2874" spans="1:1" x14ac:dyDescent="0.25">
      <c r="A2874" s="156"/>
    </row>
    <row r="2875" spans="1:1" x14ac:dyDescent="0.25">
      <c r="A2875" s="156"/>
    </row>
    <row r="2876" spans="1:1" x14ac:dyDescent="0.25">
      <c r="A2876" s="156"/>
    </row>
    <row r="2877" spans="1:1" x14ac:dyDescent="0.25">
      <c r="A2877" s="156"/>
    </row>
    <row r="2878" spans="1:1" x14ac:dyDescent="0.25">
      <c r="A2878" s="156"/>
    </row>
    <row r="2879" spans="1:1" x14ac:dyDescent="0.25">
      <c r="A2879" s="156"/>
    </row>
    <row r="2880" spans="1:1" x14ac:dyDescent="0.25">
      <c r="A2880" s="156"/>
    </row>
    <row r="2881" spans="1:1" x14ac:dyDescent="0.25">
      <c r="A2881" s="156"/>
    </row>
    <row r="2882" spans="1:1" x14ac:dyDescent="0.25">
      <c r="A2882" s="156"/>
    </row>
    <row r="2883" spans="1:1" x14ac:dyDescent="0.25">
      <c r="A2883" s="156"/>
    </row>
    <row r="2884" spans="1:1" x14ac:dyDescent="0.25">
      <c r="A2884" s="156"/>
    </row>
    <row r="2885" spans="1:1" x14ac:dyDescent="0.25">
      <c r="A2885" s="156"/>
    </row>
    <row r="2886" spans="1:1" x14ac:dyDescent="0.25">
      <c r="A2886" s="156"/>
    </row>
    <row r="2887" spans="1:1" x14ac:dyDescent="0.25">
      <c r="A2887" s="156"/>
    </row>
    <row r="2888" spans="1:1" x14ac:dyDescent="0.25">
      <c r="A2888" s="156"/>
    </row>
    <row r="2889" spans="1:1" x14ac:dyDescent="0.25">
      <c r="A2889" s="156"/>
    </row>
    <row r="2890" spans="1:1" x14ac:dyDescent="0.25">
      <c r="A2890" s="156"/>
    </row>
    <row r="2891" spans="1:1" x14ac:dyDescent="0.25">
      <c r="A2891" s="156"/>
    </row>
    <row r="2892" spans="1:1" x14ac:dyDescent="0.25">
      <c r="A2892" s="156"/>
    </row>
    <row r="2893" spans="1:1" x14ac:dyDescent="0.25">
      <c r="A2893" s="156"/>
    </row>
    <row r="2894" spans="1:1" x14ac:dyDescent="0.25">
      <c r="A2894" s="156"/>
    </row>
    <row r="2895" spans="1:1" x14ac:dyDescent="0.25">
      <c r="A2895" s="156"/>
    </row>
    <row r="2896" spans="1:1" x14ac:dyDescent="0.25">
      <c r="A2896" s="156"/>
    </row>
    <row r="2897" spans="1:1" x14ac:dyDescent="0.25">
      <c r="A2897" s="156"/>
    </row>
    <row r="2898" spans="1:1" x14ac:dyDescent="0.25">
      <c r="A2898" s="156"/>
    </row>
    <row r="2899" spans="1:1" x14ac:dyDescent="0.25">
      <c r="A2899" s="156"/>
    </row>
    <row r="2900" spans="1:1" x14ac:dyDescent="0.25">
      <c r="A2900" s="156"/>
    </row>
    <row r="2901" spans="1:1" x14ac:dyDescent="0.25">
      <c r="A2901" s="156"/>
    </row>
    <row r="2902" spans="1:1" x14ac:dyDescent="0.25">
      <c r="A2902" s="156"/>
    </row>
    <row r="2903" spans="1:1" x14ac:dyDescent="0.25">
      <c r="A2903" s="156"/>
    </row>
    <row r="2904" spans="1:1" x14ac:dyDescent="0.25">
      <c r="A2904" s="156"/>
    </row>
    <row r="2905" spans="1:1" x14ac:dyDescent="0.25">
      <c r="A2905" s="156"/>
    </row>
    <row r="2906" spans="1:1" x14ac:dyDescent="0.25">
      <c r="A2906" s="156"/>
    </row>
    <row r="2907" spans="1:1" x14ac:dyDescent="0.25">
      <c r="A2907" s="156"/>
    </row>
    <row r="2908" spans="1:1" x14ac:dyDescent="0.25">
      <c r="A2908" s="156"/>
    </row>
    <row r="2909" spans="1:1" x14ac:dyDescent="0.25">
      <c r="A2909" s="156"/>
    </row>
    <row r="2910" spans="1:1" x14ac:dyDescent="0.25">
      <c r="A2910" s="156"/>
    </row>
    <row r="2911" spans="1:1" x14ac:dyDescent="0.25">
      <c r="A2911" s="156"/>
    </row>
    <row r="2912" spans="1:1" x14ac:dyDescent="0.25">
      <c r="A2912" s="156"/>
    </row>
    <row r="2913" spans="1:1" x14ac:dyDescent="0.25">
      <c r="A2913" s="156"/>
    </row>
    <row r="2914" spans="1:1" x14ac:dyDescent="0.25">
      <c r="A2914" s="156"/>
    </row>
    <row r="2915" spans="1:1" x14ac:dyDescent="0.25">
      <c r="A2915" s="156"/>
    </row>
    <row r="2916" spans="1:1" x14ac:dyDescent="0.25">
      <c r="A2916" s="156"/>
    </row>
    <row r="2917" spans="1:1" x14ac:dyDescent="0.25">
      <c r="A2917" s="156"/>
    </row>
    <row r="2918" spans="1:1" x14ac:dyDescent="0.25">
      <c r="A2918" s="156"/>
    </row>
    <row r="2919" spans="1:1" x14ac:dyDescent="0.25">
      <c r="A2919" s="156"/>
    </row>
    <row r="2920" spans="1:1" x14ac:dyDescent="0.25">
      <c r="A2920" s="156"/>
    </row>
    <row r="2921" spans="1:1" x14ac:dyDescent="0.25">
      <c r="A2921" s="156"/>
    </row>
    <row r="2922" spans="1:1" x14ac:dyDescent="0.25">
      <c r="A2922" s="156"/>
    </row>
    <row r="2923" spans="1:1" x14ac:dyDescent="0.25">
      <c r="A2923" s="156"/>
    </row>
    <row r="2924" spans="1:1" x14ac:dyDescent="0.25">
      <c r="A2924" s="156"/>
    </row>
    <row r="2925" spans="1:1" x14ac:dyDescent="0.25">
      <c r="A2925" s="156"/>
    </row>
    <row r="2926" spans="1:1" x14ac:dyDescent="0.25">
      <c r="A2926" s="156"/>
    </row>
    <row r="2927" spans="1:1" x14ac:dyDescent="0.25">
      <c r="A2927" s="156"/>
    </row>
    <row r="2928" spans="1:1" x14ac:dyDescent="0.25">
      <c r="A2928" s="156"/>
    </row>
    <row r="2929" spans="1:1" x14ac:dyDescent="0.25">
      <c r="A2929" s="156"/>
    </row>
    <row r="2930" spans="1:1" x14ac:dyDescent="0.25">
      <c r="A2930" s="156"/>
    </row>
    <row r="2931" spans="1:1" x14ac:dyDescent="0.25">
      <c r="A2931" s="156"/>
    </row>
    <row r="2932" spans="1:1" x14ac:dyDescent="0.25">
      <c r="A2932" s="156"/>
    </row>
    <row r="2933" spans="1:1" x14ac:dyDescent="0.25">
      <c r="A2933" s="156"/>
    </row>
    <row r="2934" spans="1:1" x14ac:dyDescent="0.25">
      <c r="A2934" s="156"/>
    </row>
    <row r="2935" spans="1:1" x14ac:dyDescent="0.25">
      <c r="A2935" s="156"/>
    </row>
    <row r="2936" spans="1:1" x14ac:dyDescent="0.25">
      <c r="A2936" s="156"/>
    </row>
    <row r="2937" spans="1:1" x14ac:dyDescent="0.25">
      <c r="A2937" s="156"/>
    </row>
    <row r="2938" spans="1:1" x14ac:dyDescent="0.25">
      <c r="A2938" s="156"/>
    </row>
    <row r="2939" spans="1:1" x14ac:dyDescent="0.25">
      <c r="A2939" s="156"/>
    </row>
    <row r="2940" spans="1:1" x14ac:dyDescent="0.25">
      <c r="A2940" s="156"/>
    </row>
    <row r="2941" spans="1:1" x14ac:dyDescent="0.25">
      <c r="A2941" s="156"/>
    </row>
    <row r="2942" spans="1:1" x14ac:dyDescent="0.25">
      <c r="A2942" s="156"/>
    </row>
    <row r="2943" spans="1:1" x14ac:dyDescent="0.25">
      <c r="A2943" s="156"/>
    </row>
    <row r="2944" spans="1:1" x14ac:dyDescent="0.25">
      <c r="A2944" s="156"/>
    </row>
    <row r="2945" spans="1:1" x14ac:dyDescent="0.25">
      <c r="A2945" s="156"/>
    </row>
    <row r="2946" spans="1:1" x14ac:dyDescent="0.25">
      <c r="A2946" s="156"/>
    </row>
    <row r="2947" spans="1:1" x14ac:dyDescent="0.25">
      <c r="A2947" s="156"/>
    </row>
    <row r="2948" spans="1:1" x14ac:dyDescent="0.25">
      <c r="A2948" s="156"/>
    </row>
    <row r="2949" spans="1:1" x14ac:dyDescent="0.25">
      <c r="A2949" s="156"/>
    </row>
    <row r="2950" spans="1:1" x14ac:dyDescent="0.25">
      <c r="A2950" s="156"/>
    </row>
    <row r="2951" spans="1:1" x14ac:dyDescent="0.25">
      <c r="A2951" s="156"/>
    </row>
    <row r="2952" spans="1:1" x14ac:dyDescent="0.25">
      <c r="A2952" s="156"/>
    </row>
    <row r="2953" spans="1:1" x14ac:dyDescent="0.25">
      <c r="A2953" s="156"/>
    </row>
    <row r="2954" spans="1:1" x14ac:dyDescent="0.25">
      <c r="A2954" s="156"/>
    </row>
    <row r="2955" spans="1:1" x14ac:dyDescent="0.25">
      <c r="A2955" s="156"/>
    </row>
    <row r="2956" spans="1:1" x14ac:dyDescent="0.25">
      <c r="A2956" s="156"/>
    </row>
    <row r="2957" spans="1:1" x14ac:dyDescent="0.25">
      <c r="A2957" s="156"/>
    </row>
    <row r="2958" spans="1:1" x14ac:dyDescent="0.25">
      <c r="A2958" s="156"/>
    </row>
    <row r="2959" spans="1:1" x14ac:dyDescent="0.25">
      <c r="A2959" s="156"/>
    </row>
    <row r="2960" spans="1:1" x14ac:dyDescent="0.25">
      <c r="A2960" s="156"/>
    </row>
    <row r="2961" spans="1:1" x14ac:dyDescent="0.25">
      <c r="A2961" s="156"/>
    </row>
    <row r="2962" spans="1:1" x14ac:dyDescent="0.25">
      <c r="A2962" s="156"/>
    </row>
    <row r="2963" spans="1:1" x14ac:dyDescent="0.25">
      <c r="A2963" s="156"/>
    </row>
    <row r="2964" spans="1:1" x14ac:dyDescent="0.25">
      <c r="A2964" s="156"/>
    </row>
    <row r="2965" spans="1:1" x14ac:dyDescent="0.25">
      <c r="A2965" s="156"/>
    </row>
    <row r="2966" spans="1:1" x14ac:dyDescent="0.25">
      <c r="A2966" s="156"/>
    </row>
    <row r="2967" spans="1:1" x14ac:dyDescent="0.25">
      <c r="A2967" s="156"/>
    </row>
    <row r="2968" spans="1:1" x14ac:dyDescent="0.25">
      <c r="A2968" s="156"/>
    </row>
    <row r="2969" spans="1:1" x14ac:dyDescent="0.25">
      <c r="A2969" s="156"/>
    </row>
    <row r="2970" spans="1:1" x14ac:dyDescent="0.25">
      <c r="A2970" s="156"/>
    </row>
    <row r="2971" spans="1:1" x14ac:dyDescent="0.25">
      <c r="A2971" s="156"/>
    </row>
    <row r="2972" spans="1:1" x14ac:dyDescent="0.25">
      <c r="A2972" s="156"/>
    </row>
    <row r="2973" spans="1:1" x14ac:dyDescent="0.25">
      <c r="A2973" s="156"/>
    </row>
    <row r="2974" spans="1:1" x14ac:dyDescent="0.25">
      <c r="A2974" s="156"/>
    </row>
    <row r="2975" spans="1:1" x14ac:dyDescent="0.25">
      <c r="A2975" s="156"/>
    </row>
    <row r="2976" spans="1:1" x14ac:dyDescent="0.25">
      <c r="A2976" s="156"/>
    </row>
    <row r="2977" spans="1:1" x14ac:dyDescent="0.25">
      <c r="A2977" s="156"/>
    </row>
    <row r="2978" spans="1:1" x14ac:dyDescent="0.25">
      <c r="A2978" s="156"/>
    </row>
    <row r="2979" spans="1:1" x14ac:dyDescent="0.25">
      <c r="A2979" s="156"/>
    </row>
    <row r="2980" spans="1:1" x14ac:dyDescent="0.25">
      <c r="A2980" s="156"/>
    </row>
    <row r="2981" spans="1:1" x14ac:dyDescent="0.25">
      <c r="A2981" s="156"/>
    </row>
    <row r="2982" spans="1:1" x14ac:dyDescent="0.25">
      <c r="A2982" s="156"/>
    </row>
    <row r="2983" spans="1:1" x14ac:dyDescent="0.25">
      <c r="A2983" s="156"/>
    </row>
    <row r="2984" spans="1:1" x14ac:dyDescent="0.25">
      <c r="A2984" s="156"/>
    </row>
    <row r="2985" spans="1:1" x14ac:dyDescent="0.25">
      <c r="A2985" s="156"/>
    </row>
    <row r="2986" spans="1:1" x14ac:dyDescent="0.25">
      <c r="A2986" s="156"/>
    </row>
    <row r="2987" spans="1:1" x14ac:dyDescent="0.25">
      <c r="A2987" s="156"/>
    </row>
    <row r="2988" spans="1:1" x14ac:dyDescent="0.25">
      <c r="A2988" s="156"/>
    </row>
    <row r="2989" spans="1:1" x14ac:dyDescent="0.25">
      <c r="A2989" s="156"/>
    </row>
    <row r="2990" spans="1:1" x14ac:dyDescent="0.25">
      <c r="A2990" s="156"/>
    </row>
    <row r="2991" spans="1:1" x14ac:dyDescent="0.25">
      <c r="A2991" s="156"/>
    </row>
    <row r="2992" spans="1:1" x14ac:dyDescent="0.25">
      <c r="A2992" s="156"/>
    </row>
    <row r="2993" spans="1:1" x14ac:dyDescent="0.25">
      <c r="A2993" s="156"/>
    </row>
    <row r="2994" spans="1:1" x14ac:dyDescent="0.25">
      <c r="A2994" s="156"/>
    </row>
    <row r="2995" spans="1:1" x14ac:dyDescent="0.25">
      <c r="A2995" s="156"/>
    </row>
    <row r="2996" spans="1:1" x14ac:dyDescent="0.25">
      <c r="A2996" s="156"/>
    </row>
    <row r="2997" spans="1:1" x14ac:dyDescent="0.25">
      <c r="A2997" s="156"/>
    </row>
    <row r="2998" spans="1:1" x14ac:dyDescent="0.25">
      <c r="A2998" s="156"/>
    </row>
    <row r="2999" spans="1:1" x14ac:dyDescent="0.25">
      <c r="A2999" s="156"/>
    </row>
    <row r="3000" spans="1:1" x14ac:dyDescent="0.25">
      <c r="A3000" s="156"/>
    </row>
    <row r="3001" spans="1:1" x14ac:dyDescent="0.25">
      <c r="A3001" s="156"/>
    </row>
    <row r="3002" spans="1:1" x14ac:dyDescent="0.25">
      <c r="A3002" s="156"/>
    </row>
    <row r="3003" spans="1:1" x14ac:dyDescent="0.25">
      <c r="A3003" s="156"/>
    </row>
    <row r="3004" spans="1:1" x14ac:dyDescent="0.25">
      <c r="A3004" s="156"/>
    </row>
    <row r="3005" spans="1:1" x14ac:dyDescent="0.25">
      <c r="A3005" s="156"/>
    </row>
    <row r="3006" spans="1:1" x14ac:dyDescent="0.25">
      <c r="A3006" s="156"/>
    </row>
    <row r="3007" spans="1:1" x14ac:dyDescent="0.25">
      <c r="A3007" s="156"/>
    </row>
    <row r="3008" spans="1:1" x14ac:dyDescent="0.25">
      <c r="A3008" s="156"/>
    </row>
    <row r="3009" spans="1:1" x14ac:dyDescent="0.25">
      <c r="A3009" s="156"/>
    </row>
    <row r="3010" spans="1:1" x14ac:dyDescent="0.25">
      <c r="A3010" s="156"/>
    </row>
    <row r="3011" spans="1:1" x14ac:dyDescent="0.25">
      <c r="A3011" s="156"/>
    </row>
    <row r="3012" spans="1:1" x14ac:dyDescent="0.25">
      <c r="A3012" s="156"/>
    </row>
    <row r="3013" spans="1:1" x14ac:dyDescent="0.25">
      <c r="A3013" s="156"/>
    </row>
    <row r="3014" spans="1:1" x14ac:dyDescent="0.25">
      <c r="A3014" s="156"/>
    </row>
    <row r="3015" spans="1:1" x14ac:dyDescent="0.25">
      <c r="A3015" s="156"/>
    </row>
    <row r="3016" spans="1:1" x14ac:dyDescent="0.25">
      <c r="A3016" s="156"/>
    </row>
    <row r="3017" spans="1:1" x14ac:dyDescent="0.25">
      <c r="A3017" s="156"/>
    </row>
    <row r="3018" spans="1:1" x14ac:dyDescent="0.25">
      <c r="A3018" s="156"/>
    </row>
    <row r="3019" spans="1:1" x14ac:dyDescent="0.25">
      <c r="A3019" s="156"/>
    </row>
    <row r="3020" spans="1:1" x14ac:dyDescent="0.25">
      <c r="A3020" s="156"/>
    </row>
    <row r="3021" spans="1:1" x14ac:dyDescent="0.25">
      <c r="A3021" s="156"/>
    </row>
    <row r="3022" spans="1:1" x14ac:dyDescent="0.25">
      <c r="A3022" s="156"/>
    </row>
    <row r="3023" spans="1:1" x14ac:dyDescent="0.25">
      <c r="A3023" s="156"/>
    </row>
    <row r="3024" spans="1:1" x14ac:dyDescent="0.25">
      <c r="A3024" s="156"/>
    </row>
    <row r="3025" spans="1:1" x14ac:dyDescent="0.25">
      <c r="A3025" s="156"/>
    </row>
    <row r="3026" spans="1:1" x14ac:dyDescent="0.25">
      <c r="A3026" s="156"/>
    </row>
    <row r="3027" spans="1:1" x14ac:dyDescent="0.25">
      <c r="A3027" s="156"/>
    </row>
    <row r="3028" spans="1:1" x14ac:dyDescent="0.25">
      <c r="A3028" s="156"/>
    </row>
    <row r="3029" spans="1:1" x14ac:dyDescent="0.25">
      <c r="A3029" s="156"/>
    </row>
    <row r="3030" spans="1:1" x14ac:dyDescent="0.25">
      <c r="A3030" s="156"/>
    </row>
    <row r="3031" spans="1:1" x14ac:dyDescent="0.25">
      <c r="A3031" s="156"/>
    </row>
    <row r="3032" spans="1:1" x14ac:dyDescent="0.25">
      <c r="A3032" s="156"/>
    </row>
    <row r="3033" spans="1:1" x14ac:dyDescent="0.25">
      <c r="A3033" s="156"/>
    </row>
    <row r="3034" spans="1:1" x14ac:dyDescent="0.25">
      <c r="A3034" s="156"/>
    </row>
    <row r="3035" spans="1:1" x14ac:dyDescent="0.25">
      <c r="A3035" s="156"/>
    </row>
    <row r="3036" spans="1:1" x14ac:dyDescent="0.25">
      <c r="A3036" s="156"/>
    </row>
    <row r="3037" spans="1:1" x14ac:dyDescent="0.25">
      <c r="A3037" s="156"/>
    </row>
    <row r="3038" spans="1:1" x14ac:dyDescent="0.25">
      <c r="A3038" s="156"/>
    </row>
    <row r="3039" spans="1:1" x14ac:dyDescent="0.25">
      <c r="A3039" s="156"/>
    </row>
    <row r="3040" spans="1:1" x14ac:dyDescent="0.25">
      <c r="A3040" s="156"/>
    </row>
    <row r="3041" spans="1:1" x14ac:dyDescent="0.25">
      <c r="A3041" s="156"/>
    </row>
    <row r="3042" spans="1:1" x14ac:dyDescent="0.25">
      <c r="A3042" s="156"/>
    </row>
    <row r="3043" spans="1:1" x14ac:dyDescent="0.25">
      <c r="A3043" s="156"/>
    </row>
    <row r="3044" spans="1:1" x14ac:dyDescent="0.25">
      <c r="A3044" s="156"/>
    </row>
    <row r="3045" spans="1:1" x14ac:dyDescent="0.25">
      <c r="A3045" s="156"/>
    </row>
    <row r="3046" spans="1:1" x14ac:dyDescent="0.25">
      <c r="A3046" s="156"/>
    </row>
    <row r="3047" spans="1:1" x14ac:dyDescent="0.25">
      <c r="A3047" s="156"/>
    </row>
    <row r="3048" spans="1:1" x14ac:dyDescent="0.25">
      <c r="A3048" s="156"/>
    </row>
    <row r="3049" spans="1:1" x14ac:dyDescent="0.25">
      <c r="A3049" s="156"/>
    </row>
    <row r="3050" spans="1:1" x14ac:dyDescent="0.25">
      <c r="A3050" s="156"/>
    </row>
    <row r="3051" spans="1:1" x14ac:dyDescent="0.25">
      <c r="A3051" s="156"/>
    </row>
    <row r="3052" spans="1:1" x14ac:dyDescent="0.25">
      <c r="A3052" s="156"/>
    </row>
    <row r="3053" spans="1:1" x14ac:dyDescent="0.25">
      <c r="A3053" s="156"/>
    </row>
    <row r="3054" spans="1:1" x14ac:dyDescent="0.25">
      <c r="A3054" s="156"/>
    </row>
    <row r="3055" spans="1:1" x14ac:dyDescent="0.25">
      <c r="A3055" s="156"/>
    </row>
    <row r="3056" spans="1:1" x14ac:dyDescent="0.25">
      <c r="A3056" s="156"/>
    </row>
    <row r="3057" spans="1:1" x14ac:dyDescent="0.25">
      <c r="A3057" s="156"/>
    </row>
    <row r="3058" spans="1:1" x14ac:dyDescent="0.25">
      <c r="A3058" s="156"/>
    </row>
    <row r="3059" spans="1:1" x14ac:dyDescent="0.25">
      <c r="A3059" s="156"/>
    </row>
    <row r="3060" spans="1:1" x14ac:dyDescent="0.25">
      <c r="A3060" s="156"/>
    </row>
    <row r="3061" spans="1:1" x14ac:dyDescent="0.25">
      <c r="A3061" s="156"/>
    </row>
    <row r="3062" spans="1:1" x14ac:dyDescent="0.25">
      <c r="A3062" s="156"/>
    </row>
    <row r="3063" spans="1:1" x14ac:dyDescent="0.25">
      <c r="A3063" s="156"/>
    </row>
    <row r="3064" spans="1:1" x14ac:dyDescent="0.25">
      <c r="A3064" s="156"/>
    </row>
    <row r="3065" spans="1:1" x14ac:dyDescent="0.25">
      <c r="A3065" s="156"/>
    </row>
    <row r="3066" spans="1:1" x14ac:dyDescent="0.25">
      <c r="A3066" s="156"/>
    </row>
    <row r="3067" spans="1:1" x14ac:dyDescent="0.25">
      <c r="A3067" s="156"/>
    </row>
    <row r="3068" spans="1:1" x14ac:dyDescent="0.25">
      <c r="A3068" s="156"/>
    </row>
    <row r="3069" spans="1:1" x14ac:dyDescent="0.25">
      <c r="A3069" s="156"/>
    </row>
    <row r="3070" spans="1:1" x14ac:dyDescent="0.25">
      <c r="A3070" s="156"/>
    </row>
    <row r="3071" spans="1:1" x14ac:dyDescent="0.25">
      <c r="A3071" s="156"/>
    </row>
    <row r="3072" spans="1:1" x14ac:dyDescent="0.25">
      <c r="A3072" s="156"/>
    </row>
    <row r="3073" spans="1:1" x14ac:dyDescent="0.25">
      <c r="A3073" s="156"/>
    </row>
    <row r="3074" spans="1:1" x14ac:dyDescent="0.25">
      <c r="A3074" s="156"/>
    </row>
    <row r="3075" spans="1:1" x14ac:dyDescent="0.25">
      <c r="A3075" s="156"/>
    </row>
    <row r="3076" spans="1:1" x14ac:dyDescent="0.25">
      <c r="A3076" s="156"/>
    </row>
    <row r="3077" spans="1:1" x14ac:dyDescent="0.25">
      <c r="A3077" s="156"/>
    </row>
    <row r="3078" spans="1:1" x14ac:dyDescent="0.25">
      <c r="A3078" s="156"/>
    </row>
    <row r="3079" spans="1:1" x14ac:dyDescent="0.25">
      <c r="A3079" s="156"/>
    </row>
    <row r="3080" spans="1:1" x14ac:dyDescent="0.25">
      <c r="A3080" s="156"/>
    </row>
    <row r="3081" spans="1:1" x14ac:dyDescent="0.25">
      <c r="A3081" s="156"/>
    </row>
    <row r="3082" spans="1:1" x14ac:dyDescent="0.25">
      <c r="A3082" s="156"/>
    </row>
    <row r="3083" spans="1:1" x14ac:dyDescent="0.25">
      <c r="A3083" s="156"/>
    </row>
    <row r="3084" spans="1:1" x14ac:dyDescent="0.25">
      <c r="A3084" s="156"/>
    </row>
    <row r="3085" spans="1:1" x14ac:dyDescent="0.25">
      <c r="A3085" s="156"/>
    </row>
    <row r="3086" spans="1:1" x14ac:dyDescent="0.25">
      <c r="A3086" s="156"/>
    </row>
    <row r="3087" spans="1:1" x14ac:dyDescent="0.25">
      <c r="A3087" s="156"/>
    </row>
    <row r="3088" spans="1:1" x14ac:dyDescent="0.25">
      <c r="A3088" s="156"/>
    </row>
    <row r="3089" spans="1:1" x14ac:dyDescent="0.25">
      <c r="A3089" s="156"/>
    </row>
    <row r="3090" spans="1:1" x14ac:dyDescent="0.25">
      <c r="A3090" s="156"/>
    </row>
    <row r="3091" spans="1:1" x14ac:dyDescent="0.25">
      <c r="A3091" s="156"/>
    </row>
    <row r="3092" spans="1:1" x14ac:dyDescent="0.25">
      <c r="A3092" s="156"/>
    </row>
    <row r="3093" spans="1:1" x14ac:dyDescent="0.25">
      <c r="A3093" s="156"/>
    </row>
    <row r="3094" spans="1:1" x14ac:dyDescent="0.25">
      <c r="A3094" s="156"/>
    </row>
    <row r="3095" spans="1:1" x14ac:dyDescent="0.25">
      <c r="A3095" s="156"/>
    </row>
    <row r="3096" spans="1:1" x14ac:dyDescent="0.25">
      <c r="A3096" s="156"/>
    </row>
    <row r="3097" spans="1:1" x14ac:dyDescent="0.25">
      <c r="A3097" s="156"/>
    </row>
    <row r="3098" spans="1:1" x14ac:dyDescent="0.25">
      <c r="A3098" s="156"/>
    </row>
    <row r="3099" spans="1:1" x14ac:dyDescent="0.25">
      <c r="A3099" s="156"/>
    </row>
    <row r="3100" spans="1:1" x14ac:dyDescent="0.25">
      <c r="A3100" s="156"/>
    </row>
    <row r="3101" spans="1:1" x14ac:dyDescent="0.25">
      <c r="A3101" s="156"/>
    </row>
    <row r="3102" spans="1:1" x14ac:dyDescent="0.25">
      <c r="A3102" s="156"/>
    </row>
    <row r="3103" spans="1:1" x14ac:dyDescent="0.25">
      <c r="A3103" s="156"/>
    </row>
    <row r="3104" spans="1:1" x14ac:dyDescent="0.25">
      <c r="A3104" s="156"/>
    </row>
    <row r="3105" spans="1:1" x14ac:dyDescent="0.25">
      <c r="A3105" s="156"/>
    </row>
    <row r="3106" spans="1:1" x14ac:dyDescent="0.25">
      <c r="A3106" s="156"/>
    </row>
    <row r="3107" spans="1:1" x14ac:dyDescent="0.25">
      <c r="A3107" s="156"/>
    </row>
    <row r="3108" spans="1:1" x14ac:dyDescent="0.25">
      <c r="A3108" s="156"/>
    </row>
    <row r="3109" spans="1:1" x14ac:dyDescent="0.25">
      <c r="A3109" s="156"/>
    </row>
    <row r="3110" spans="1:1" x14ac:dyDescent="0.25">
      <c r="A3110" s="156"/>
    </row>
    <row r="3111" spans="1:1" x14ac:dyDescent="0.25">
      <c r="A3111" s="156"/>
    </row>
    <row r="3112" spans="1:1" x14ac:dyDescent="0.25">
      <c r="A3112" s="156"/>
    </row>
    <row r="3113" spans="1:1" x14ac:dyDescent="0.25">
      <c r="A3113" s="156"/>
    </row>
    <row r="3114" spans="1:1" x14ac:dyDescent="0.25">
      <c r="A3114" s="156"/>
    </row>
    <row r="3115" spans="1:1" x14ac:dyDescent="0.25">
      <c r="A3115" s="156"/>
    </row>
    <row r="3116" spans="1:1" x14ac:dyDescent="0.25">
      <c r="A3116" s="156"/>
    </row>
    <row r="3117" spans="1:1" x14ac:dyDescent="0.25">
      <c r="A3117" s="156"/>
    </row>
    <row r="3118" spans="1:1" x14ac:dyDescent="0.25">
      <c r="A3118" s="156"/>
    </row>
    <row r="3119" spans="1:1" x14ac:dyDescent="0.25">
      <c r="A3119" s="156"/>
    </row>
    <row r="3120" spans="1:1" x14ac:dyDescent="0.25">
      <c r="A3120" s="156"/>
    </row>
    <row r="3121" spans="1:1" x14ac:dyDescent="0.25">
      <c r="A3121" s="156"/>
    </row>
    <row r="3122" spans="1:1" x14ac:dyDescent="0.25">
      <c r="A3122" s="156"/>
    </row>
    <row r="3123" spans="1:1" x14ac:dyDescent="0.25">
      <c r="A3123" s="156"/>
    </row>
    <row r="3124" spans="1:1" x14ac:dyDescent="0.25">
      <c r="A3124" s="156"/>
    </row>
    <row r="3125" spans="1:1" x14ac:dyDescent="0.25">
      <c r="A3125" s="156"/>
    </row>
    <row r="3126" spans="1:1" x14ac:dyDescent="0.25">
      <c r="A3126" s="156"/>
    </row>
    <row r="3127" spans="1:1" x14ac:dyDescent="0.25">
      <c r="A3127" s="156"/>
    </row>
    <row r="3128" spans="1:1" x14ac:dyDescent="0.25">
      <c r="A3128" s="156"/>
    </row>
    <row r="3129" spans="1:1" x14ac:dyDescent="0.25">
      <c r="A3129" s="156"/>
    </row>
    <row r="3130" spans="1:1" x14ac:dyDescent="0.25">
      <c r="A3130" s="156"/>
    </row>
    <row r="3131" spans="1:1" x14ac:dyDescent="0.25">
      <c r="A3131" s="156"/>
    </row>
    <row r="3132" spans="1:1" x14ac:dyDescent="0.25">
      <c r="A3132" s="156"/>
    </row>
    <row r="3133" spans="1:1" x14ac:dyDescent="0.25">
      <c r="A3133" s="156"/>
    </row>
    <row r="3134" spans="1:1" x14ac:dyDescent="0.25">
      <c r="A3134" s="156"/>
    </row>
    <row r="3135" spans="1:1" x14ac:dyDescent="0.25">
      <c r="A3135" s="156"/>
    </row>
    <row r="3136" spans="1:1" x14ac:dyDescent="0.25">
      <c r="A3136" s="156"/>
    </row>
    <row r="3137" spans="1:1" x14ac:dyDescent="0.25">
      <c r="A3137" s="156"/>
    </row>
    <row r="3138" spans="1:1" x14ac:dyDescent="0.25">
      <c r="A3138" s="156"/>
    </row>
    <row r="3139" spans="1:1" x14ac:dyDescent="0.25">
      <c r="A3139" s="156"/>
    </row>
    <row r="3140" spans="1:1" x14ac:dyDescent="0.25">
      <c r="A3140" s="156"/>
    </row>
    <row r="3141" spans="1:1" x14ac:dyDescent="0.25">
      <c r="A3141" s="156"/>
    </row>
    <row r="3142" spans="1:1" x14ac:dyDescent="0.25">
      <c r="A3142" s="156"/>
    </row>
    <row r="3143" spans="1:1" x14ac:dyDescent="0.25">
      <c r="A3143" s="156"/>
    </row>
    <row r="3144" spans="1:1" x14ac:dyDescent="0.25">
      <c r="A3144" s="156"/>
    </row>
    <row r="3145" spans="1:1" x14ac:dyDescent="0.25">
      <c r="A3145" s="156"/>
    </row>
    <row r="3146" spans="1:1" x14ac:dyDescent="0.25">
      <c r="A3146" s="156"/>
    </row>
    <row r="3147" spans="1:1" x14ac:dyDescent="0.25">
      <c r="A3147" s="156"/>
    </row>
    <row r="3148" spans="1:1" x14ac:dyDescent="0.25">
      <c r="A3148" s="156"/>
    </row>
    <row r="3149" spans="1:1" x14ac:dyDescent="0.25">
      <c r="A3149" s="156"/>
    </row>
    <row r="3150" spans="1:1" x14ac:dyDescent="0.25">
      <c r="A3150" s="156"/>
    </row>
    <row r="3151" spans="1:1" x14ac:dyDescent="0.25">
      <c r="A3151" s="156"/>
    </row>
    <row r="3152" spans="1:1" x14ac:dyDescent="0.25">
      <c r="A3152" s="156"/>
    </row>
    <row r="3153" spans="1:1" x14ac:dyDescent="0.25">
      <c r="A3153" s="156"/>
    </row>
    <row r="3154" spans="1:1" x14ac:dyDescent="0.25">
      <c r="A3154" s="156"/>
    </row>
    <row r="3155" spans="1:1" x14ac:dyDescent="0.25">
      <c r="A3155" s="156"/>
    </row>
    <row r="3156" spans="1:1" x14ac:dyDescent="0.25">
      <c r="A3156" s="156"/>
    </row>
    <row r="3157" spans="1:1" x14ac:dyDescent="0.25">
      <c r="A3157" s="156"/>
    </row>
    <row r="3158" spans="1:1" x14ac:dyDescent="0.25">
      <c r="A3158" s="156"/>
    </row>
    <row r="3159" spans="1:1" x14ac:dyDescent="0.25">
      <c r="A3159" s="156"/>
    </row>
    <row r="3160" spans="1:1" x14ac:dyDescent="0.25">
      <c r="A3160" s="156"/>
    </row>
    <row r="3161" spans="1:1" x14ac:dyDescent="0.25">
      <c r="A3161" s="156"/>
    </row>
    <row r="3162" spans="1:1" x14ac:dyDescent="0.25">
      <c r="A3162" s="156"/>
    </row>
    <row r="3163" spans="1:1" x14ac:dyDescent="0.25">
      <c r="A3163" s="156"/>
    </row>
    <row r="3164" spans="1:1" x14ac:dyDescent="0.25">
      <c r="A3164" s="156"/>
    </row>
    <row r="3165" spans="1:1" x14ac:dyDescent="0.25">
      <c r="A3165" s="156"/>
    </row>
    <row r="3166" spans="1:1" x14ac:dyDescent="0.25">
      <c r="A3166" s="156"/>
    </row>
    <row r="3167" spans="1:1" x14ac:dyDescent="0.25">
      <c r="A3167" s="156"/>
    </row>
    <row r="3168" spans="1:1" x14ac:dyDescent="0.25">
      <c r="A3168" s="156"/>
    </row>
    <row r="3169" spans="1:1" x14ac:dyDescent="0.25">
      <c r="A3169" s="156"/>
    </row>
    <row r="3170" spans="1:1" x14ac:dyDescent="0.25">
      <c r="A3170" s="156"/>
    </row>
    <row r="3171" spans="1:1" x14ac:dyDescent="0.25">
      <c r="A3171" s="156"/>
    </row>
    <row r="3172" spans="1:1" x14ac:dyDescent="0.25">
      <c r="A3172" s="156"/>
    </row>
    <row r="3173" spans="1:1" x14ac:dyDescent="0.25">
      <c r="A3173" s="156"/>
    </row>
    <row r="3174" spans="1:1" x14ac:dyDescent="0.25">
      <c r="A3174" s="156"/>
    </row>
    <row r="3175" spans="1:1" x14ac:dyDescent="0.25">
      <c r="A3175" s="156"/>
    </row>
    <row r="3176" spans="1:1" x14ac:dyDescent="0.25">
      <c r="A3176" s="156"/>
    </row>
    <row r="3177" spans="1:1" x14ac:dyDescent="0.25">
      <c r="A3177" s="156"/>
    </row>
    <row r="3178" spans="1:1" x14ac:dyDescent="0.25">
      <c r="A3178" s="156"/>
    </row>
    <row r="3179" spans="1:1" x14ac:dyDescent="0.25">
      <c r="A3179" s="156"/>
    </row>
  </sheetData>
  <autoFilter ref="A1:G1" xr:uid="{00000000-0001-0000-0300-000000000000}"/>
  <phoneticPr fontId="50" type="noConversion"/>
  <pageMargins left="0.7" right="0.7" top="0.78740157499999996" bottom="0.78740157499999996" header="0.3" footer="0.3"/>
  <pageSetup paperSize="9" orientation="portrait" verticalDpi="200" r:id="rId1"/>
  <ignoredErrors>
    <ignoredError sqref="I3" numberStoredAsText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53C5C-1CB0-4C9E-BBEC-3FF8D74661BF}">
  <dimension ref="A2:G17"/>
  <sheetViews>
    <sheetView workbookViewId="0">
      <selection activeCell="F14" sqref="F14"/>
    </sheetView>
  </sheetViews>
  <sheetFormatPr defaultRowHeight="13.2" x14ac:dyDescent="0.25"/>
  <cols>
    <col min="1" max="1" width="19.5546875" customWidth="1"/>
    <col min="2" max="2" width="16.33203125" bestFit="1" customWidth="1"/>
    <col min="3" max="3" width="34.109375" bestFit="1" customWidth="1"/>
    <col min="4" max="4" width="12.33203125" bestFit="1" customWidth="1"/>
    <col min="5" max="5" width="14.33203125" bestFit="1" customWidth="1"/>
    <col min="6" max="6" width="18.44140625" bestFit="1" customWidth="1"/>
  </cols>
  <sheetData>
    <row r="2" spans="1:6" ht="17.399999999999999" x14ac:dyDescent="0.3">
      <c r="A2" s="21" t="s">
        <v>165</v>
      </c>
      <c r="B2" s="4"/>
      <c r="C2" s="4"/>
    </row>
    <row r="3" spans="1:6" x14ac:dyDescent="0.25">
      <c r="A3" s="4" t="str">
        <f>General!B2</f>
        <v>RLU_20240304_R3</v>
      </c>
      <c r="B3" s="4"/>
      <c r="C3" s="4"/>
    </row>
    <row r="4" spans="1:6" x14ac:dyDescent="0.25">
      <c r="A4" s="19"/>
      <c r="B4" s="19"/>
      <c r="C4" s="19"/>
      <c r="D4" s="19"/>
      <c r="E4" s="19"/>
      <c r="F4" s="19"/>
    </row>
    <row r="5" spans="1:6" ht="14.4" x14ac:dyDescent="0.3">
      <c r="A5" s="91" t="s">
        <v>88</v>
      </c>
      <c r="B5" s="91" t="s">
        <v>89</v>
      </c>
      <c r="C5" s="91" t="s">
        <v>90</v>
      </c>
      <c r="D5" s="91" t="s">
        <v>91</v>
      </c>
      <c r="E5" s="91" t="s">
        <v>92</v>
      </c>
      <c r="F5" s="92" t="s">
        <v>93</v>
      </c>
    </row>
    <row r="6" spans="1:6" ht="14.4" x14ac:dyDescent="0.3">
      <c r="A6" s="146" t="s">
        <v>94</v>
      </c>
      <c r="B6" s="146" t="s">
        <v>95</v>
      </c>
      <c r="C6" s="147">
        <v>45356.395833333336</v>
      </c>
      <c r="D6" s="94"/>
      <c r="E6" s="79"/>
      <c r="F6" s="95"/>
    </row>
    <row r="7" spans="1:6" ht="14.4" x14ac:dyDescent="0.3">
      <c r="A7" s="148" t="s">
        <v>80</v>
      </c>
      <c r="B7" s="148" t="s">
        <v>96</v>
      </c>
      <c r="C7" s="149">
        <v>45356.411805555559</v>
      </c>
      <c r="D7" s="96">
        <f>ROUND((C7-General!$B$10)*24,3)</f>
        <v>0</v>
      </c>
      <c r="E7" s="150">
        <v>20</v>
      </c>
      <c r="F7" s="98">
        <f>SUM(E$6:$E7)</f>
        <v>20</v>
      </c>
    </row>
    <row r="8" spans="1:6" ht="14.4" x14ac:dyDescent="0.3">
      <c r="A8" s="148" t="s">
        <v>81</v>
      </c>
      <c r="B8" s="148" t="s">
        <v>194</v>
      </c>
      <c r="C8" s="149">
        <v>45357.385416666664</v>
      </c>
      <c r="D8" s="96">
        <f>ROUND((C8-General!$B$10)*24,3)</f>
        <v>23.367000000000001</v>
      </c>
      <c r="E8" s="150">
        <v>20</v>
      </c>
      <c r="F8" s="98">
        <f>SUM(E$6:$E8)</f>
        <v>40</v>
      </c>
    </row>
    <row r="9" spans="1:6" ht="14.4" x14ac:dyDescent="0.3">
      <c r="A9" s="148" t="s">
        <v>82</v>
      </c>
      <c r="B9" s="148" t="s">
        <v>195</v>
      </c>
      <c r="C9" s="149">
        <v>45357.489583333336</v>
      </c>
      <c r="D9" s="96">
        <f>ROUND((C9-General!$B$10)*24,3)</f>
        <v>25.867000000000001</v>
      </c>
      <c r="E9" s="150">
        <v>35</v>
      </c>
      <c r="F9" s="98">
        <f>SUM(E$6:$E9)</f>
        <v>75</v>
      </c>
    </row>
    <row r="10" spans="1:6" ht="14.4" x14ac:dyDescent="0.3">
      <c r="A10" s="148" t="s">
        <v>83</v>
      </c>
      <c r="B10" s="148" t="s">
        <v>195</v>
      </c>
      <c r="C10" s="149">
        <v>45357.572916666664</v>
      </c>
      <c r="D10" s="96">
        <f>ROUND((C10-General!$B$10)*24,3)</f>
        <v>27.867000000000001</v>
      </c>
      <c r="E10" s="150">
        <v>35</v>
      </c>
      <c r="F10" s="98">
        <f>SUM(E$6:$E10)</f>
        <v>110</v>
      </c>
    </row>
    <row r="11" spans="1:6" ht="14.4" x14ac:dyDescent="0.3">
      <c r="A11" s="148" t="s">
        <v>84</v>
      </c>
      <c r="B11" s="148" t="s">
        <v>195</v>
      </c>
      <c r="C11" s="149">
        <v>45357.656249884261</v>
      </c>
      <c r="D11" s="96">
        <f>ROUND((C11-General!$B$10)*24,3)</f>
        <v>29.867000000000001</v>
      </c>
      <c r="E11" s="150">
        <v>35</v>
      </c>
      <c r="F11" s="98">
        <f>SUM(E$6:$E11)</f>
        <v>145</v>
      </c>
    </row>
    <row r="12" spans="1:6" ht="14.4" x14ac:dyDescent="0.3">
      <c r="A12" s="148" t="s">
        <v>85</v>
      </c>
      <c r="B12" s="148" t="s">
        <v>195</v>
      </c>
      <c r="C12" s="149">
        <v>45357.743055555555</v>
      </c>
      <c r="D12" s="99">
        <f>ROUND((C12-General!$B$10)*24,3)</f>
        <v>31.95</v>
      </c>
      <c r="E12" s="150">
        <v>35</v>
      </c>
      <c r="F12" s="100">
        <f>SUM(E$6:$E12)</f>
        <v>180</v>
      </c>
    </row>
    <row r="13" spans="1:6" ht="14.4" x14ac:dyDescent="0.3">
      <c r="A13" s="148" t="s">
        <v>86</v>
      </c>
      <c r="B13" s="148" t="s">
        <v>195</v>
      </c>
      <c r="C13" s="149">
        <v>45357.822916435187</v>
      </c>
      <c r="D13" s="99">
        <f>ROUND((C13-General!$B$10)*24,3)</f>
        <v>33.866999999999997</v>
      </c>
      <c r="E13" s="150">
        <v>35</v>
      </c>
      <c r="F13" s="100">
        <f>SUM(E$6:$E13)</f>
        <v>215</v>
      </c>
    </row>
    <row r="14" spans="1:6" ht="14.4" x14ac:dyDescent="0.3">
      <c r="A14" s="148" t="s">
        <v>87</v>
      </c>
      <c r="B14" s="148" t="s">
        <v>195</v>
      </c>
      <c r="C14" s="149">
        <v>45357.885416666664</v>
      </c>
      <c r="D14" s="99">
        <f>ROUND((C14-General!$B$10)*24,3)</f>
        <v>35.366999999999997</v>
      </c>
      <c r="E14" s="150">
        <v>35</v>
      </c>
      <c r="F14" s="100">
        <f>SUM(E$6:$E14)</f>
        <v>250</v>
      </c>
    </row>
    <row r="17" spans="5:7" x14ac:dyDescent="0.25">
      <c r="E17" t="s">
        <v>97</v>
      </c>
      <c r="F17" s="5">
        <f>SUM(Online_ANA!P2:P2124)</f>
        <v>250</v>
      </c>
      <c r="G17" t="s">
        <v>98</v>
      </c>
    </row>
  </sheetData>
  <phoneticPr fontId="50" type="noConversion"/>
  <conditionalFormatting sqref="F17">
    <cfRule type="cellIs" dxfId="10" priority="1" operator="equal">
      <formula>$F$14</formula>
    </cfRule>
    <cfRule type="cellIs" dxfId="9" priority="2" operator="equal">
      <formula>#REF!</formula>
    </cfRule>
    <cfRule type="cellIs" dxfId="8" priority="3" operator="equal">
      <formula>$F$13</formula>
    </cfRule>
    <cfRule type="cellIs" dxfId="7" priority="4" operator="equal">
      <formula>$F$13</formula>
    </cfRule>
    <cfRule type="cellIs" dxfId="6" priority="5" operator="equal">
      <formula>$F$13</formula>
    </cfRule>
    <cfRule type="cellIs" dxfId="5" priority="6" operator="equal">
      <formula>#REF!</formula>
    </cfRule>
  </conditionalFormatting>
  <pageMargins left="0.7" right="0.7" top="0.75" bottom="0.75" header="0.3" footer="0.3"/>
  <ignoredErrors>
    <ignoredError sqref="F7 F8:F13" formulaRange="1"/>
    <ignoredError sqref="A6:A13 A14" numberStoredAsText="1"/>
  </ignoredError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2290-9BC7-420D-B52E-0A205BC46240}">
  <dimension ref="A2:G10"/>
  <sheetViews>
    <sheetView workbookViewId="0">
      <selection activeCell="I26" sqref="I26"/>
    </sheetView>
  </sheetViews>
  <sheetFormatPr defaultRowHeight="13.2" x14ac:dyDescent="0.25"/>
  <cols>
    <col min="1" max="1" width="17.33203125" bestFit="1" customWidth="1"/>
    <col min="2" max="2" width="13.21875" bestFit="1" customWidth="1"/>
    <col min="3" max="3" width="34.109375" bestFit="1" customWidth="1"/>
    <col min="4" max="4" width="12.21875" bestFit="1" customWidth="1"/>
    <col min="5" max="5" width="14.33203125" bestFit="1" customWidth="1"/>
    <col min="6" max="6" width="18.44140625" bestFit="1" customWidth="1"/>
    <col min="7" max="7" width="12.88671875" bestFit="1" customWidth="1"/>
  </cols>
  <sheetData>
    <row r="2" spans="1:7" ht="17.399999999999999" x14ac:dyDescent="0.3">
      <c r="A2" s="21" t="s">
        <v>164</v>
      </c>
      <c r="B2" s="4"/>
      <c r="C2" s="4"/>
    </row>
    <row r="3" spans="1:7" x14ac:dyDescent="0.25">
      <c r="A3" s="4" t="str">
        <f>General!B2</f>
        <v>RLU_20240304_R3</v>
      </c>
      <c r="B3" s="4"/>
      <c r="C3" s="4"/>
    </row>
    <row r="4" spans="1:7" x14ac:dyDescent="0.25">
      <c r="A4" s="19"/>
      <c r="B4" s="19"/>
      <c r="C4" s="19"/>
      <c r="D4" s="19"/>
      <c r="E4" s="19"/>
      <c r="F4" s="19"/>
    </row>
    <row r="5" spans="1:7" ht="14.4" x14ac:dyDescent="0.3">
      <c r="A5" s="113" t="s">
        <v>166</v>
      </c>
      <c r="B5" s="113" t="s">
        <v>89</v>
      </c>
      <c r="C5" s="113" t="s">
        <v>90</v>
      </c>
      <c r="D5" s="113" t="s">
        <v>91</v>
      </c>
      <c r="E5" s="113" t="s">
        <v>169</v>
      </c>
      <c r="F5" s="92" t="s">
        <v>170</v>
      </c>
      <c r="G5" s="118" t="s">
        <v>172</v>
      </c>
    </row>
    <row r="6" spans="1:7" ht="14.4" x14ac:dyDescent="0.3">
      <c r="A6" s="128" t="s">
        <v>80</v>
      </c>
      <c r="B6" s="128" t="s">
        <v>167</v>
      </c>
      <c r="C6" s="130">
        <v>45239.854166666664</v>
      </c>
      <c r="D6" s="99">
        <f>ROUND((C6-General!$B$10)*24,3)</f>
        <v>-2797.3829999999998</v>
      </c>
      <c r="E6" s="129">
        <v>250</v>
      </c>
      <c r="F6" s="100">
        <f>SUM(E$6:$E6)</f>
        <v>250</v>
      </c>
      <c r="G6" s="131">
        <v>0</v>
      </c>
    </row>
    <row r="7" spans="1:7" ht="14.4" x14ac:dyDescent="0.3">
      <c r="A7" s="128" t="s">
        <v>81</v>
      </c>
      <c r="B7" s="128" t="s">
        <v>168</v>
      </c>
      <c r="C7" s="130">
        <v>45241.375</v>
      </c>
      <c r="D7" s="99">
        <f>ROUND((C7-General!$B$10)*24,3)</f>
        <v>-2760.8829999999998</v>
      </c>
      <c r="E7" s="129">
        <v>250</v>
      </c>
      <c r="F7" s="100">
        <f>SUM(E$6:$E7)</f>
        <v>500</v>
      </c>
      <c r="G7" s="131">
        <v>0</v>
      </c>
    </row>
    <row r="10" spans="1:7" x14ac:dyDescent="0.25">
      <c r="E10" t="s">
        <v>175</v>
      </c>
      <c r="F10" s="5">
        <f>SUM(Online_ANA!Q2:Q294836)</f>
        <v>0</v>
      </c>
      <c r="G10" t="s">
        <v>98</v>
      </c>
    </row>
  </sheetData>
  <phoneticPr fontId="78" type="noConversion"/>
  <conditionalFormatting sqref="F10">
    <cfRule type="cellIs" dxfId="4" priority="1" operator="equal">
      <formula>#REF!</formula>
    </cfRule>
    <cfRule type="cellIs" dxfId="3" priority="2" operator="equal">
      <formula>$F$7</formula>
    </cfRule>
    <cfRule type="cellIs" dxfId="2" priority="3" operator="equal">
      <formula>$F$7</formula>
    </cfRule>
    <cfRule type="cellIs" dxfId="1" priority="4" operator="equal">
      <formula>$F$7</formula>
    </cfRule>
    <cfRule type="cellIs" dxfId="0" priority="5" operator="equal">
      <formula>#REF!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15"/>
  <sheetViews>
    <sheetView zoomScaleNormal="100" workbookViewId="0">
      <selection activeCell="N15" sqref="N15"/>
    </sheetView>
  </sheetViews>
  <sheetFormatPr defaultColWidth="11.44140625" defaultRowHeight="13.2" x14ac:dyDescent="0.25"/>
  <cols>
    <col min="1" max="1" width="13.33203125" customWidth="1"/>
    <col min="2" max="2" width="16.33203125" bestFit="1" customWidth="1"/>
    <col min="3" max="3" width="31.33203125" bestFit="1" customWidth="1"/>
    <col min="4" max="4" width="12.33203125" bestFit="1" customWidth="1"/>
    <col min="11" max="11" width="14.6640625" bestFit="1" customWidth="1"/>
  </cols>
  <sheetData>
    <row r="2" spans="1:11" ht="17.399999999999999" x14ac:dyDescent="0.3">
      <c r="A2" s="21" t="s">
        <v>99</v>
      </c>
      <c r="B2" s="4"/>
      <c r="C2" s="4"/>
    </row>
    <row r="3" spans="1:11" x14ac:dyDescent="0.25">
      <c r="A3" s="4" t="str">
        <f>General!B2</f>
        <v>RLU_20240304_R3</v>
      </c>
      <c r="B3" s="4"/>
      <c r="C3" s="4"/>
    </row>
    <row r="4" spans="1:11" s="4" customFormat="1" x14ac:dyDescent="0.25">
      <c r="A4" s="19"/>
      <c r="B4" s="19"/>
      <c r="C4" s="19"/>
      <c r="D4" s="19"/>
      <c r="E4" s="203" t="s">
        <v>100</v>
      </c>
      <c r="F4" s="204"/>
      <c r="G4" s="204"/>
      <c r="H4" s="204"/>
      <c r="I4" s="204"/>
      <c r="J4" s="205"/>
    </row>
    <row r="5" spans="1:11" s="4" customFormat="1" x14ac:dyDescent="0.25">
      <c r="A5" s="91" t="s">
        <v>88</v>
      </c>
      <c r="B5" s="91" t="s">
        <v>89</v>
      </c>
      <c r="C5" s="91" t="s">
        <v>101</v>
      </c>
      <c r="D5" s="91" t="s">
        <v>91</v>
      </c>
      <c r="E5" s="91" t="s">
        <v>102</v>
      </c>
      <c r="F5" s="91" t="s">
        <v>103</v>
      </c>
      <c r="G5" s="91" t="s">
        <v>104</v>
      </c>
      <c r="H5" s="91" t="s">
        <v>105</v>
      </c>
      <c r="I5" s="91" t="s">
        <v>106</v>
      </c>
      <c r="J5" s="101" t="s">
        <v>107</v>
      </c>
      <c r="K5" s="102" t="s">
        <v>108</v>
      </c>
    </row>
    <row r="6" spans="1:11" ht="14.4" x14ac:dyDescent="0.3">
      <c r="A6" s="146" t="s">
        <v>94</v>
      </c>
      <c r="B6" s="103" t="str">
        <f>VLOOKUP(A6,Sampling!$A$6:$B$26,2,FALSE)</f>
        <v>Preculture End</v>
      </c>
      <c r="C6" s="93">
        <f>Sampling!C6</f>
        <v>45356.395833333336</v>
      </c>
      <c r="D6" s="94"/>
      <c r="E6" s="151">
        <v>0.35599999999999998</v>
      </c>
      <c r="F6" s="151">
        <v>0.374</v>
      </c>
      <c r="G6" s="151">
        <v>0.375</v>
      </c>
      <c r="H6" s="150">
        <v>1</v>
      </c>
      <c r="I6" s="97">
        <f t="shared" ref="I6:I14" si="0">AVERAGE(E6:F6)*H6</f>
        <v>0.36499999999999999</v>
      </c>
      <c r="J6" s="104">
        <f>_xlfn.STDEV.S(E6:G6)*H6</f>
        <v>1.0692676621563637E-2</v>
      </c>
      <c r="K6" s="105">
        <f>0.4*I6</f>
        <v>0.14599999999999999</v>
      </c>
    </row>
    <row r="7" spans="1:11" ht="14.4" x14ac:dyDescent="0.3">
      <c r="A7" s="148" t="s">
        <v>80</v>
      </c>
      <c r="B7" s="103" t="str">
        <f>VLOOKUP(A7,Sampling!$A$6:$B$26,2,FALSE)</f>
        <v>Batch Start</v>
      </c>
      <c r="C7" s="93">
        <f>Sampling!C7</f>
        <v>45356.411805555559</v>
      </c>
      <c r="D7" s="96">
        <f>Sampling!D7</f>
        <v>0</v>
      </c>
      <c r="E7" s="151">
        <v>0.39800000000000002</v>
      </c>
      <c r="F7" s="152">
        <v>0.36299999999999999</v>
      </c>
      <c r="G7" s="152">
        <v>0.373</v>
      </c>
      <c r="H7" s="150">
        <v>1</v>
      </c>
      <c r="I7" s="97">
        <f t="shared" si="0"/>
        <v>0.3805</v>
      </c>
      <c r="J7" s="104">
        <f t="shared" ref="J7:J14" si="1">_xlfn.STDEV.S(E7:G7)*H7</f>
        <v>1.8027756377319962E-2</v>
      </c>
      <c r="K7" s="105">
        <f t="shared" ref="K7:K14" si="2">0.4*I7</f>
        <v>0.1522</v>
      </c>
    </row>
    <row r="8" spans="1:11" x14ac:dyDescent="0.25">
      <c r="A8" s="148" t="s">
        <v>81</v>
      </c>
      <c r="B8" s="103" t="str">
        <f>VLOOKUP(A8,Sampling!$A$6:$B$26,2,FALSE)</f>
        <v>Fed Batch</v>
      </c>
      <c r="C8" s="93">
        <f>Sampling!C8</f>
        <v>45357.385416666664</v>
      </c>
      <c r="D8" s="96">
        <f>Sampling!D8</f>
        <v>23.367000000000001</v>
      </c>
      <c r="E8" s="152">
        <v>0.432</v>
      </c>
      <c r="F8" s="150">
        <v>0.43099999999999999</v>
      </c>
      <c r="G8" s="150">
        <v>0.434</v>
      </c>
      <c r="H8" s="150">
        <v>200</v>
      </c>
      <c r="I8" s="97">
        <f t="shared" si="0"/>
        <v>86.3</v>
      </c>
      <c r="J8" s="104">
        <f t="shared" si="1"/>
        <v>0.30550504633038961</v>
      </c>
      <c r="K8" s="105">
        <f t="shared" si="2"/>
        <v>34.520000000000003</v>
      </c>
    </row>
    <row r="9" spans="1:11" x14ac:dyDescent="0.25">
      <c r="A9" s="148" t="s">
        <v>82</v>
      </c>
      <c r="B9" s="103" t="str">
        <f>VLOOKUP(A9,Sampling!$A$6:$B$26,2,FALSE)</f>
        <v>induced Fed Batch</v>
      </c>
      <c r="C9" s="93">
        <f>Sampling!C9</f>
        <v>45357.489583333336</v>
      </c>
      <c r="D9" s="96">
        <f>Sampling!D9</f>
        <v>25.867000000000001</v>
      </c>
      <c r="E9" s="150">
        <v>0.52700000000000002</v>
      </c>
      <c r="F9" s="152">
        <v>0.52900000000000003</v>
      </c>
      <c r="G9" s="152">
        <v>0.53500000000000003</v>
      </c>
      <c r="H9" s="150">
        <v>200</v>
      </c>
      <c r="I9" s="97">
        <f t="shared" si="0"/>
        <v>105.60000000000001</v>
      </c>
      <c r="J9" s="104">
        <f t="shared" si="1"/>
        <v>0.83266639978645385</v>
      </c>
      <c r="K9" s="105">
        <f t="shared" si="2"/>
        <v>42.240000000000009</v>
      </c>
    </row>
    <row r="10" spans="1:11" x14ac:dyDescent="0.25">
      <c r="A10" s="148" t="s">
        <v>83</v>
      </c>
      <c r="B10" s="103" t="str">
        <f>VLOOKUP(A10,Sampling!$A$6:$B$26,2,FALSE)</f>
        <v>induced Fed Batch</v>
      </c>
      <c r="C10" s="93">
        <f>Sampling!C10</f>
        <v>45357.572916666664</v>
      </c>
      <c r="D10" s="96">
        <f>Sampling!D10</f>
        <v>27.867000000000001</v>
      </c>
      <c r="E10" s="152">
        <v>0.57299999999999995</v>
      </c>
      <c r="F10" s="152">
        <v>0.56899999999999995</v>
      </c>
      <c r="G10" s="152">
        <v>0.54900000000000004</v>
      </c>
      <c r="H10" s="150">
        <v>200</v>
      </c>
      <c r="I10" s="97">
        <f t="shared" si="0"/>
        <v>114.19999999999999</v>
      </c>
      <c r="J10" s="104">
        <f t="shared" si="1"/>
        <v>2.5716402029314445</v>
      </c>
      <c r="K10" s="105">
        <f t="shared" si="2"/>
        <v>45.68</v>
      </c>
    </row>
    <row r="11" spans="1:11" ht="14.4" x14ac:dyDescent="0.3">
      <c r="A11" s="148" t="s">
        <v>84</v>
      </c>
      <c r="B11" s="103" t="str">
        <f>VLOOKUP(A11,Sampling!$A$6:$B$26,2,FALSE)</f>
        <v>induced Fed Batch</v>
      </c>
      <c r="C11" s="93">
        <f>Sampling!C11</f>
        <v>45357.656249884261</v>
      </c>
      <c r="D11" s="96">
        <f>Sampling!D11</f>
        <v>29.867000000000001</v>
      </c>
      <c r="E11" s="152">
        <v>0.61199999999999999</v>
      </c>
      <c r="F11" s="151">
        <v>0.61</v>
      </c>
      <c r="G11" s="151">
        <v>0.60799999999999998</v>
      </c>
      <c r="H11" s="150">
        <v>200</v>
      </c>
      <c r="I11" s="97">
        <f t="shared" si="0"/>
        <v>122.2</v>
      </c>
      <c r="J11" s="104">
        <f t="shared" si="1"/>
        <v>0.40000000000000036</v>
      </c>
      <c r="K11" s="105">
        <f t="shared" si="2"/>
        <v>48.88</v>
      </c>
    </row>
    <row r="12" spans="1:11" ht="14.4" x14ac:dyDescent="0.3">
      <c r="A12" s="148" t="s">
        <v>85</v>
      </c>
      <c r="B12" s="103" t="str">
        <f>VLOOKUP(A12,Sampling!$A$6:$B$26,2,FALSE)</f>
        <v>induced Fed Batch</v>
      </c>
      <c r="C12" s="93">
        <f>Sampling!C12</f>
        <v>45357.743055555555</v>
      </c>
      <c r="D12" s="96">
        <f>Sampling!D12</f>
        <v>31.95</v>
      </c>
      <c r="E12" s="153">
        <v>0.33900000000000002</v>
      </c>
      <c r="F12" s="152">
        <v>0.33500000000000002</v>
      </c>
      <c r="G12" s="152">
        <v>0.34100000000000003</v>
      </c>
      <c r="H12" s="150">
        <v>400</v>
      </c>
      <c r="I12" s="97">
        <f t="shared" si="0"/>
        <v>134.80000000000001</v>
      </c>
      <c r="J12" s="104">
        <f t="shared" si="1"/>
        <v>1.2220201853215584</v>
      </c>
      <c r="K12" s="114">
        <f t="shared" si="2"/>
        <v>53.920000000000009</v>
      </c>
    </row>
    <row r="13" spans="1:11" x14ac:dyDescent="0.25">
      <c r="A13" s="148" t="s">
        <v>86</v>
      </c>
      <c r="B13" s="103" t="str">
        <f>VLOOKUP(A13,Sampling!$A$6:$B$26,2,FALSE)</f>
        <v>induced Fed Batch</v>
      </c>
      <c r="C13" s="93">
        <f>Sampling!C13</f>
        <v>45357.822916435187</v>
      </c>
      <c r="D13" s="96">
        <f>Sampling!D13</f>
        <v>33.866999999999997</v>
      </c>
      <c r="E13" s="152">
        <v>0.32500000000000001</v>
      </c>
      <c r="F13" s="152">
        <v>0.36799999999999999</v>
      </c>
      <c r="G13" s="152">
        <v>0.33</v>
      </c>
      <c r="H13" s="150">
        <v>400</v>
      </c>
      <c r="I13" s="97">
        <f t="shared" si="0"/>
        <v>138.60000000000002</v>
      </c>
      <c r="J13" s="104">
        <f t="shared" si="1"/>
        <v>9.4063808130438744</v>
      </c>
      <c r="K13" s="105">
        <f t="shared" si="2"/>
        <v>55.440000000000012</v>
      </c>
    </row>
    <row r="14" spans="1:11" x14ac:dyDescent="0.25">
      <c r="A14" s="148" t="s">
        <v>87</v>
      </c>
      <c r="B14" s="103" t="str">
        <f>VLOOKUP(A14,Sampling!$A$6:$B$26,2,FALSE)</f>
        <v>induced Fed Batch</v>
      </c>
      <c r="C14" s="93">
        <f>Sampling!C14</f>
        <v>45357.885416666664</v>
      </c>
      <c r="D14" s="96">
        <f>Sampling!D14</f>
        <v>35.366999999999997</v>
      </c>
      <c r="E14" s="152">
        <v>0.32</v>
      </c>
      <c r="F14" s="152">
        <v>0.32700000000000001</v>
      </c>
      <c r="G14" s="152">
        <v>0.34599999999999997</v>
      </c>
      <c r="H14" s="154">
        <v>400</v>
      </c>
      <c r="I14" s="97">
        <f t="shared" si="0"/>
        <v>129.4</v>
      </c>
      <c r="J14" s="104">
        <f t="shared" si="1"/>
        <v>5.3814496188294765</v>
      </c>
      <c r="K14" s="105">
        <f t="shared" si="2"/>
        <v>51.760000000000005</v>
      </c>
    </row>
    <row r="15" spans="1:11" x14ac:dyDescent="0.25">
      <c r="A15" s="86"/>
      <c r="B15" s="51"/>
      <c r="C15" s="87"/>
      <c r="D15" s="88"/>
      <c r="E15" s="75"/>
      <c r="F15" s="75"/>
      <c r="G15" s="75"/>
      <c r="H15" s="89"/>
      <c r="I15" s="74"/>
      <c r="J15" s="90"/>
    </row>
  </sheetData>
  <mergeCells count="1">
    <mergeCell ref="E4:J4"/>
  </mergeCells>
  <phoneticPr fontId="50" type="noConversion"/>
  <pageMargins left="0.7" right="0.7" top="0.78740157499999996" bottom="0.78740157499999996" header="0.3" footer="0.3"/>
  <pageSetup paperSize="9" orientation="portrait" verticalDpi="1200" r:id="rId1"/>
  <ignoredErrors>
    <ignoredError sqref="A8:A9 A6:A7 A10:A13 A14" numberStoredAsText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52"/>
  <sheetViews>
    <sheetView zoomScaleNormal="100" workbookViewId="0">
      <selection activeCell="S30" sqref="S30"/>
    </sheetView>
  </sheetViews>
  <sheetFormatPr defaultColWidth="11.44140625" defaultRowHeight="13.2" x14ac:dyDescent="0.25"/>
  <cols>
    <col min="2" max="2" width="31.33203125" bestFit="1" customWidth="1"/>
    <col min="3" max="3" width="16.109375" customWidth="1"/>
    <col min="4" max="4" width="7.109375" bestFit="1" customWidth="1"/>
    <col min="5" max="6" width="7" bestFit="1" customWidth="1"/>
    <col min="7" max="7" width="7" style="25" bestFit="1" customWidth="1"/>
    <col min="8" max="12" width="7" bestFit="1" customWidth="1"/>
    <col min="13" max="16" width="12" bestFit="1" customWidth="1"/>
    <col min="17" max="17" width="7.5546875" bestFit="1" customWidth="1"/>
    <col min="18" max="18" width="13.5546875" bestFit="1" customWidth="1"/>
    <col min="19" max="19" width="12" bestFit="1" customWidth="1"/>
    <col min="20" max="20" width="15.33203125" customWidth="1"/>
    <col min="21" max="21" width="14.33203125" customWidth="1"/>
  </cols>
  <sheetData>
    <row r="1" spans="1:19" ht="17.399999999999999" x14ac:dyDescent="0.3">
      <c r="D1" s="21"/>
      <c r="F1" s="24"/>
    </row>
    <row r="2" spans="1:19" ht="17.399999999999999" x14ac:dyDescent="0.3">
      <c r="B2" s="21" t="s">
        <v>109</v>
      </c>
    </row>
    <row r="3" spans="1:19" ht="14.4" x14ac:dyDescent="0.3">
      <c r="B3" s="9" t="str">
        <f>General!B2</f>
        <v>RLU_20240304_R3</v>
      </c>
      <c r="G3"/>
      <c r="I3" s="4"/>
      <c r="J3" s="4"/>
      <c r="K3" s="26"/>
    </row>
    <row r="4" spans="1:19" ht="14.4" x14ac:dyDescent="0.3">
      <c r="C4" s="4"/>
      <c r="G4"/>
      <c r="I4" s="4"/>
      <c r="J4" s="4"/>
      <c r="K4" s="26"/>
    </row>
    <row r="5" spans="1:19" ht="14.4" x14ac:dyDescent="0.3">
      <c r="G5"/>
      <c r="I5" s="4"/>
      <c r="J5" s="4"/>
      <c r="K5" s="26"/>
    </row>
    <row r="6" spans="1:19" x14ac:dyDescent="0.25">
      <c r="A6" s="124" t="s">
        <v>88</v>
      </c>
      <c r="B6" s="124" t="s">
        <v>101</v>
      </c>
      <c r="C6" s="124" t="s">
        <v>91</v>
      </c>
      <c r="D6" s="206" t="s">
        <v>110</v>
      </c>
      <c r="E6" s="206"/>
      <c r="F6" s="102" t="s">
        <v>111</v>
      </c>
      <c r="G6" s="206" t="s">
        <v>112</v>
      </c>
      <c r="H6" s="206"/>
      <c r="I6" s="102" t="s">
        <v>111</v>
      </c>
      <c r="J6" s="206" t="s">
        <v>35</v>
      </c>
      <c r="K6" s="206"/>
      <c r="L6" s="102" t="s">
        <v>111</v>
      </c>
      <c r="M6" s="102" t="s">
        <v>113</v>
      </c>
      <c r="N6" s="102" t="s">
        <v>114</v>
      </c>
      <c r="O6" s="102" t="s">
        <v>115</v>
      </c>
      <c r="P6" s="102" t="s">
        <v>116</v>
      </c>
      <c r="Q6" s="102" t="s">
        <v>117</v>
      </c>
      <c r="R6" s="102" t="s">
        <v>118</v>
      </c>
      <c r="S6" s="102" t="s">
        <v>114</v>
      </c>
    </row>
    <row r="7" spans="1:19" ht="14.4" x14ac:dyDescent="0.3">
      <c r="A7" s="148" t="s">
        <v>80</v>
      </c>
      <c r="B7" s="93">
        <f>Sampling!C7</f>
        <v>45356.411805555559</v>
      </c>
      <c r="C7" s="96">
        <f>Sampling!D7</f>
        <v>0</v>
      </c>
      <c r="D7" s="164">
        <v>1.0410999999999999</v>
      </c>
      <c r="E7" s="164">
        <v>1.0403</v>
      </c>
      <c r="F7" s="114">
        <f>E7-D7</f>
        <v>-7.9999999999991189E-4</v>
      </c>
      <c r="G7" s="164">
        <v>1.0475000000000001</v>
      </c>
      <c r="H7" s="164">
        <v>1.0467</v>
      </c>
      <c r="I7" s="114">
        <f>H7-G7</f>
        <v>-8.0000000000013394E-4</v>
      </c>
      <c r="J7" s="164">
        <v>1.0474000000000001</v>
      </c>
      <c r="K7" s="164">
        <v>1.0474000000000001</v>
      </c>
      <c r="L7" s="114">
        <f>K7-J7</f>
        <v>0</v>
      </c>
      <c r="M7" s="106">
        <f>AVERAGE(F7,I7,L7)</f>
        <v>-5.3333333333334865E-4</v>
      </c>
      <c r="N7" s="106">
        <f>STDEV(F7,I7,L7)</f>
        <v>4.6188021535171385E-4</v>
      </c>
      <c r="O7" s="107">
        <f>N7/M7*100</f>
        <v>-86.602540378443862</v>
      </c>
      <c r="P7" s="114">
        <f>'OD600'!K7</f>
        <v>0.1522</v>
      </c>
      <c r="Q7" s="105"/>
      <c r="R7" s="108">
        <f>'OD600'!K6</f>
        <v>0.14599999999999999</v>
      </c>
      <c r="S7" s="109">
        <f>N7*100</f>
        <v>4.6188021535171382E-2</v>
      </c>
    </row>
    <row r="8" spans="1:19" ht="14.4" x14ac:dyDescent="0.3">
      <c r="A8" s="148" t="s">
        <v>81</v>
      </c>
      <c r="B8" s="93">
        <f>Sampling!C8</f>
        <v>45357.385416666664</v>
      </c>
      <c r="C8" s="96">
        <f>Sampling!D8</f>
        <v>23.367000000000001</v>
      </c>
      <c r="D8" s="165">
        <v>1.0532999999999999</v>
      </c>
      <c r="E8" s="164">
        <v>1.0840000000000001</v>
      </c>
      <c r="F8" s="114">
        <f t="shared" ref="F8:F14" si="0">E8-D8</f>
        <v>3.0700000000000172E-2</v>
      </c>
      <c r="G8" s="164">
        <v>1.0476000000000001</v>
      </c>
      <c r="H8" s="164">
        <v>1.0782</v>
      </c>
      <c r="I8" s="114">
        <f t="shared" ref="I8:I14" si="1">H8-G8</f>
        <v>3.0599999999999961E-2</v>
      </c>
      <c r="J8" s="164">
        <v>1.0403</v>
      </c>
      <c r="K8" s="164">
        <v>1.071</v>
      </c>
      <c r="L8" s="114">
        <f t="shared" ref="L8:L14" si="2">K8-J8</f>
        <v>3.069999999999995E-2</v>
      </c>
      <c r="M8" s="106">
        <f>AVERAGE(F8,I8,L8)</f>
        <v>3.0666666666666693E-2</v>
      </c>
      <c r="N8" s="106">
        <f>STDEV(F8,I8,L8)</f>
        <v>5.7735026919020319E-5</v>
      </c>
      <c r="O8" s="107">
        <f t="shared" ref="O8:O14" si="3">N8/M8*100</f>
        <v>0.18826639212724</v>
      </c>
      <c r="P8" s="105">
        <f t="shared" ref="P8:P14" si="4">M8*1000</f>
        <v>30.666666666666693</v>
      </c>
      <c r="Q8" s="105"/>
      <c r="R8" s="108">
        <f t="shared" ref="R8:R14" si="5">P8*(100-Q8)/100</f>
        <v>30.666666666666693</v>
      </c>
      <c r="S8" s="109">
        <f t="shared" ref="S8:S14" si="6">N8*100</f>
        <v>5.773502691902032E-3</v>
      </c>
    </row>
    <row r="9" spans="1:19" ht="14.4" x14ac:dyDescent="0.3">
      <c r="A9" s="148" t="s">
        <v>82</v>
      </c>
      <c r="B9" s="93">
        <f>Sampling!C9</f>
        <v>45357.489583333336</v>
      </c>
      <c r="C9" s="96">
        <f>Sampling!D9</f>
        <v>25.867000000000001</v>
      </c>
      <c r="D9" s="164">
        <v>1.0531999999999999</v>
      </c>
      <c r="E9" s="164">
        <v>1.0932999999999999</v>
      </c>
      <c r="F9" s="114">
        <f t="shared" si="0"/>
        <v>4.0100000000000025E-2</v>
      </c>
      <c r="G9" s="164">
        <v>1.0478000000000001</v>
      </c>
      <c r="H9" s="164">
        <v>1.0874999999999999</v>
      </c>
      <c r="I9" s="114">
        <f t="shared" si="1"/>
        <v>3.9699999999999847E-2</v>
      </c>
      <c r="J9" s="164">
        <v>1.0538000000000001</v>
      </c>
      <c r="K9" s="164">
        <v>1.0932999999999999</v>
      </c>
      <c r="L9" s="114">
        <f t="shared" si="2"/>
        <v>3.9499999999999869E-2</v>
      </c>
      <c r="M9" s="106">
        <f t="shared" ref="M9:M14" si="7">AVERAGE(F9,I9,L9)</f>
        <v>3.9766666666666582E-2</v>
      </c>
      <c r="N9" s="106">
        <f>STDEV(F9,I9,L9)</f>
        <v>3.055050463304768E-4</v>
      </c>
      <c r="O9" s="107">
        <f t="shared" si="3"/>
        <v>0.76824403938929786</v>
      </c>
      <c r="P9" s="105">
        <f t="shared" si="4"/>
        <v>39.76666666666658</v>
      </c>
      <c r="Q9" s="105"/>
      <c r="R9" s="108">
        <f t="shared" si="5"/>
        <v>39.76666666666658</v>
      </c>
      <c r="S9" s="109">
        <f t="shared" si="6"/>
        <v>3.0550504633047679E-2</v>
      </c>
    </row>
    <row r="10" spans="1:19" ht="14.4" x14ac:dyDescent="0.3">
      <c r="A10" s="148" t="s">
        <v>83</v>
      </c>
      <c r="B10" s="93">
        <f>Sampling!C10</f>
        <v>45357.572916666664</v>
      </c>
      <c r="C10" s="96">
        <f>Sampling!D10</f>
        <v>27.867000000000001</v>
      </c>
      <c r="D10" s="164">
        <v>1.0419</v>
      </c>
      <c r="E10" s="164">
        <v>1.0854999999999999</v>
      </c>
      <c r="F10" s="114">
        <f t="shared" si="0"/>
        <v>4.3599999999999861E-2</v>
      </c>
      <c r="G10" s="164">
        <v>1.0592999999999999</v>
      </c>
      <c r="H10" s="164">
        <v>1.1025</v>
      </c>
      <c r="I10" s="114">
        <f t="shared" si="1"/>
        <v>4.3200000000000127E-2</v>
      </c>
      <c r="J10" s="164">
        <v>1.0417000000000001</v>
      </c>
      <c r="K10" s="164">
        <v>1.0848</v>
      </c>
      <c r="L10" s="114">
        <f t="shared" si="2"/>
        <v>4.3099999999999916E-2</v>
      </c>
      <c r="M10" s="106">
        <f t="shared" si="7"/>
        <v>4.329999999999997E-2</v>
      </c>
      <c r="N10" s="106">
        <f>STDEV(F10,I10,L10)</f>
        <v>2.6457513110638797E-4</v>
      </c>
      <c r="O10" s="107">
        <f t="shared" si="3"/>
        <v>0.6110280164119819</v>
      </c>
      <c r="P10" s="105">
        <f t="shared" si="4"/>
        <v>43.299999999999969</v>
      </c>
      <c r="Q10" s="105"/>
      <c r="R10" s="108">
        <f t="shared" si="5"/>
        <v>43.299999999999976</v>
      </c>
      <c r="S10" s="109">
        <f t="shared" si="6"/>
        <v>2.6457513110638799E-2</v>
      </c>
    </row>
    <row r="11" spans="1:19" ht="14.4" x14ac:dyDescent="0.3">
      <c r="A11" s="148" t="s">
        <v>84</v>
      </c>
      <c r="B11" s="93">
        <f>Sampling!C11</f>
        <v>45357.656249884261</v>
      </c>
      <c r="C11" s="96">
        <f>Sampling!D11</f>
        <v>29.867000000000001</v>
      </c>
      <c r="D11" s="164">
        <v>1.0465</v>
      </c>
      <c r="E11" s="164">
        <v>1.0924</v>
      </c>
      <c r="F11" s="114">
        <f t="shared" si="0"/>
        <v>4.5900000000000052E-2</v>
      </c>
      <c r="G11" s="164">
        <v>1.0465</v>
      </c>
      <c r="H11" s="164">
        <v>1.0924</v>
      </c>
      <c r="I11" s="114">
        <f t="shared" si="1"/>
        <v>4.5900000000000052E-2</v>
      </c>
      <c r="J11" s="164">
        <v>1.0459000000000001</v>
      </c>
      <c r="K11" s="164">
        <v>1.0914999999999999</v>
      </c>
      <c r="L11" s="114">
        <f t="shared" si="2"/>
        <v>4.5599999999999863E-2</v>
      </c>
      <c r="M11" s="106">
        <f t="shared" si="7"/>
        <v>4.5799999999999987E-2</v>
      </c>
      <c r="N11" s="106">
        <f>STDEV(F11,I11,L11)</f>
        <v>1.7320508075699685E-4</v>
      </c>
      <c r="O11" s="107">
        <f t="shared" si="3"/>
        <v>0.37817703222051724</v>
      </c>
      <c r="P11" s="105">
        <f t="shared" si="4"/>
        <v>45.79999999999999</v>
      </c>
      <c r="Q11" s="105"/>
      <c r="R11" s="108">
        <f t="shared" si="5"/>
        <v>45.79999999999999</v>
      </c>
      <c r="S11" s="109">
        <f t="shared" si="6"/>
        <v>1.7320508075699684E-2</v>
      </c>
    </row>
    <row r="12" spans="1:19" ht="14.4" x14ac:dyDescent="0.3">
      <c r="A12" s="148" t="s">
        <v>85</v>
      </c>
      <c r="B12" s="93">
        <f>Sampling!C12</f>
        <v>45357.743055555555</v>
      </c>
      <c r="C12" s="96">
        <f>Sampling!D12</f>
        <v>31.95</v>
      </c>
      <c r="D12" s="164">
        <v>1.0596000000000001</v>
      </c>
      <c r="E12" s="164">
        <v>1.1088</v>
      </c>
      <c r="F12" s="114">
        <f t="shared" si="0"/>
        <v>4.919999999999991E-2</v>
      </c>
      <c r="G12" s="164">
        <v>1.0523</v>
      </c>
      <c r="H12" s="164">
        <v>1.1017999999999999</v>
      </c>
      <c r="I12" s="114">
        <f t="shared" si="1"/>
        <v>4.9499999999999877E-2</v>
      </c>
      <c r="J12" s="164">
        <v>1.0402</v>
      </c>
      <c r="K12" s="164">
        <v>1.0863</v>
      </c>
      <c r="L12" s="114">
        <f t="shared" si="2"/>
        <v>4.610000000000003E-2</v>
      </c>
      <c r="M12" s="125">
        <f t="shared" si="7"/>
        <v>4.8266666666666604E-2</v>
      </c>
      <c r="N12" s="125">
        <f t="shared" ref="N12:N14" si="8">STDEV(F12,I12,L12)</f>
        <v>1.8823743871326539E-3</v>
      </c>
      <c r="O12" s="126">
        <f t="shared" si="3"/>
        <v>3.8999469346671054</v>
      </c>
      <c r="P12" s="114">
        <f t="shared" si="4"/>
        <v>48.266666666666602</v>
      </c>
      <c r="Q12" s="114"/>
      <c r="R12" s="108">
        <f t="shared" si="5"/>
        <v>48.266666666666609</v>
      </c>
      <c r="S12" s="127">
        <f t="shared" si="6"/>
        <v>0.1882374387132654</v>
      </c>
    </row>
    <row r="13" spans="1:19" ht="14.4" x14ac:dyDescent="0.3">
      <c r="A13" s="148" t="s">
        <v>86</v>
      </c>
      <c r="B13" s="93">
        <f>Sampling!C13</f>
        <v>45357.822916435187</v>
      </c>
      <c r="C13" s="96">
        <f>Sampling!D13</f>
        <v>33.866999999999997</v>
      </c>
      <c r="D13" s="164">
        <v>1.0411999999999999</v>
      </c>
      <c r="E13" s="164">
        <v>1.0938000000000001</v>
      </c>
      <c r="F13" s="114">
        <f t="shared" si="0"/>
        <v>5.2600000000000202E-2</v>
      </c>
      <c r="G13" s="164">
        <v>1.0508999999999999</v>
      </c>
      <c r="H13" s="164">
        <v>1.1002000000000001</v>
      </c>
      <c r="I13" s="114">
        <f t="shared" si="1"/>
        <v>4.9300000000000122E-2</v>
      </c>
      <c r="J13" s="164">
        <v>1.0410999999999999</v>
      </c>
      <c r="K13" s="164">
        <v>1.0901000000000001</v>
      </c>
      <c r="L13" s="114">
        <f t="shared" si="2"/>
        <v>4.9000000000000155E-2</v>
      </c>
      <c r="M13" s="106">
        <f t="shared" si="7"/>
        <v>5.0300000000000157E-2</v>
      </c>
      <c r="N13" s="106">
        <f t="shared" si="8"/>
        <v>1.9974984355438539E-3</v>
      </c>
      <c r="O13" s="107">
        <f t="shared" si="3"/>
        <v>3.9711698519758407</v>
      </c>
      <c r="P13" s="105">
        <f t="shared" si="4"/>
        <v>50.300000000000161</v>
      </c>
      <c r="Q13" s="106"/>
      <c r="R13" s="108">
        <f t="shared" si="5"/>
        <v>50.300000000000161</v>
      </c>
      <c r="S13" s="109">
        <f t="shared" si="6"/>
        <v>0.19974984355438538</v>
      </c>
    </row>
    <row r="14" spans="1:19" ht="14.4" x14ac:dyDescent="0.3">
      <c r="A14" s="148" t="s">
        <v>87</v>
      </c>
      <c r="B14" s="93">
        <f>Sampling!C14</f>
        <v>45357.885416666664</v>
      </c>
      <c r="C14" s="96">
        <f>Sampling!D14</f>
        <v>35.366999999999997</v>
      </c>
      <c r="D14" s="164">
        <v>1.0577000000000001</v>
      </c>
      <c r="E14" s="164">
        <v>1.1069</v>
      </c>
      <c r="F14" s="114">
        <f t="shared" si="0"/>
        <v>4.919999999999991E-2</v>
      </c>
      <c r="G14" s="164">
        <v>1.0579000000000001</v>
      </c>
      <c r="H14" s="164">
        <v>1.1081000000000001</v>
      </c>
      <c r="I14" s="114">
        <f t="shared" si="1"/>
        <v>5.0200000000000022E-2</v>
      </c>
      <c r="J14" s="164">
        <v>1.0511999999999999</v>
      </c>
      <c r="K14" s="164">
        <v>1.1012999999999999</v>
      </c>
      <c r="L14" s="114">
        <f t="shared" si="2"/>
        <v>5.0100000000000033E-2</v>
      </c>
      <c r="M14" s="106">
        <f t="shared" si="7"/>
        <v>4.983333333333332E-2</v>
      </c>
      <c r="N14" s="106">
        <f t="shared" si="8"/>
        <v>5.5075705472867724E-4</v>
      </c>
      <c r="O14" s="107">
        <f t="shared" si="3"/>
        <v>1.1051981031344698</v>
      </c>
      <c r="P14" s="105">
        <f t="shared" si="4"/>
        <v>49.833333333333321</v>
      </c>
      <c r="Q14" s="106"/>
      <c r="R14" s="108">
        <f t="shared" si="5"/>
        <v>49.833333333333321</v>
      </c>
      <c r="S14" s="109">
        <f t="shared" si="6"/>
        <v>5.5075705472867727E-2</v>
      </c>
    </row>
    <row r="15" spans="1:19" x14ac:dyDescent="0.25">
      <c r="D15" s="5"/>
      <c r="G15"/>
      <c r="H15" s="7"/>
      <c r="N15" s="5"/>
      <c r="O15" s="5"/>
      <c r="P15" s="5"/>
      <c r="Q15" s="6"/>
      <c r="R15" s="6"/>
      <c r="S15" s="6"/>
    </row>
    <row r="16" spans="1:19" x14ac:dyDescent="0.25">
      <c r="D16" s="5"/>
      <c r="G16"/>
      <c r="H16" s="4"/>
      <c r="N16" s="5"/>
      <c r="O16" s="5"/>
      <c r="P16" s="5"/>
      <c r="Q16" s="6"/>
      <c r="R16" s="6"/>
      <c r="S16" s="6"/>
    </row>
    <row r="17" spans="2:20" x14ac:dyDescent="0.25">
      <c r="D17" s="5"/>
      <c r="G17"/>
      <c r="H17" s="4"/>
      <c r="N17" s="5"/>
      <c r="O17" s="5"/>
      <c r="P17" s="5"/>
    </row>
    <row r="18" spans="2:20" x14ac:dyDescent="0.25">
      <c r="D18" s="5"/>
      <c r="G18"/>
      <c r="H18" s="7"/>
      <c r="M18" s="4"/>
      <c r="N18" s="5"/>
      <c r="O18" s="5"/>
      <c r="P18" s="5"/>
    </row>
    <row r="19" spans="2:20" x14ac:dyDescent="0.25">
      <c r="B19" s="9"/>
      <c r="D19" s="5"/>
      <c r="G19"/>
      <c r="H19" s="4"/>
      <c r="M19" s="8"/>
      <c r="N19" s="5"/>
      <c r="O19" s="5"/>
      <c r="P19" s="5"/>
    </row>
    <row r="20" spans="2:20" s="9" customFormat="1" x14ac:dyDescent="0.25">
      <c r="B20"/>
      <c r="C20"/>
      <c r="D20" s="5"/>
      <c r="G20"/>
      <c r="H20" s="4"/>
      <c r="I20"/>
      <c r="J20"/>
      <c r="N20" s="10"/>
      <c r="O20" s="10"/>
      <c r="P20" s="10"/>
    </row>
    <row r="21" spans="2:20" ht="13.8" x14ac:dyDescent="0.25">
      <c r="G21"/>
      <c r="H21" s="33"/>
      <c r="I21" s="11"/>
      <c r="J21" s="34"/>
    </row>
    <row r="22" spans="2:20" x14ac:dyDescent="0.25">
      <c r="G22"/>
    </row>
    <row r="26" spans="2:20" x14ac:dyDescent="0.25">
      <c r="G26"/>
    </row>
    <row r="27" spans="2:20" x14ac:dyDescent="0.25">
      <c r="G27"/>
    </row>
    <row r="28" spans="2:20" x14ac:dyDescent="0.25">
      <c r="G28"/>
    </row>
    <row r="29" spans="2:20" x14ac:dyDescent="0.25">
      <c r="G29" s="27"/>
      <c r="H29" s="28"/>
    </row>
    <row r="30" spans="2:20" x14ac:dyDescent="0.25">
      <c r="G30" s="11"/>
    </row>
    <row r="31" spans="2:20" x14ac:dyDescent="0.25">
      <c r="B31" s="9"/>
      <c r="C31" s="9"/>
      <c r="G31" s="11"/>
    </row>
    <row r="32" spans="2:20" s="9" customFormat="1" x14ac:dyDescent="0.25">
      <c r="G32" s="11"/>
      <c r="H32"/>
      <c r="I32"/>
      <c r="J32"/>
      <c r="K32"/>
      <c r="L32"/>
      <c r="M32"/>
      <c r="N32"/>
      <c r="O32"/>
      <c r="P32"/>
      <c r="Q32"/>
      <c r="R32"/>
      <c r="S32"/>
      <c r="T32"/>
    </row>
    <row r="33" spans="2:20" s="9" customFormat="1" x14ac:dyDescent="0.25">
      <c r="G33" s="11"/>
      <c r="H33"/>
      <c r="I33"/>
      <c r="J33"/>
      <c r="K33"/>
      <c r="L33"/>
      <c r="M33"/>
      <c r="N33"/>
      <c r="O33"/>
      <c r="P33"/>
      <c r="Q33"/>
      <c r="R33"/>
      <c r="S33"/>
      <c r="T33"/>
    </row>
    <row r="34" spans="2:20" s="9" customFormat="1" x14ac:dyDescent="0.25">
      <c r="E34"/>
      <c r="F34" s="6"/>
      <c r="G34" s="11"/>
      <c r="H34"/>
      <c r="I34"/>
      <c r="J34"/>
      <c r="K34"/>
      <c r="L34"/>
      <c r="M34"/>
      <c r="N34"/>
      <c r="O34"/>
      <c r="P34"/>
      <c r="Q34"/>
      <c r="R34"/>
      <c r="S34"/>
      <c r="T34"/>
    </row>
    <row r="35" spans="2:20" s="9" customFormat="1" x14ac:dyDescent="0.25">
      <c r="B35" s="8"/>
      <c r="C35" s="8"/>
      <c r="F35" s="6"/>
      <c r="G35" s="11"/>
      <c r="H35"/>
      <c r="I35"/>
      <c r="J35"/>
      <c r="K35"/>
      <c r="L35"/>
      <c r="M35"/>
      <c r="N35"/>
      <c r="O35"/>
      <c r="P35"/>
      <c r="Q35"/>
      <c r="R35"/>
      <c r="S35"/>
      <c r="T35"/>
    </row>
    <row r="36" spans="2:20" s="8" customFormat="1" x14ac:dyDescent="0.25">
      <c r="B36"/>
      <c r="C36"/>
      <c r="E36" s="9"/>
      <c r="F36" s="6"/>
      <c r="G36" s="11"/>
      <c r="H36"/>
      <c r="I36"/>
      <c r="J36"/>
      <c r="K36"/>
      <c r="L36"/>
      <c r="M36"/>
      <c r="N36"/>
      <c r="O36"/>
      <c r="P36"/>
      <c r="Q36"/>
      <c r="R36"/>
      <c r="S36"/>
      <c r="T36"/>
    </row>
    <row r="37" spans="2:20" x14ac:dyDescent="0.25">
      <c r="C37" s="9"/>
      <c r="E37" s="9"/>
      <c r="F37" s="6"/>
      <c r="G37" s="11"/>
    </row>
    <row r="38" spans="2:20" x14ac:dyDescent="0.25">
      <c r="C38" s="29"/>
      <c r="D38" s="9"/>
      <c r="E38" s="9"/>
      <c r="F38" s="5"/>
      <c r="G38" s="11"/>
    </row>
    <row r="39" spans="2:20" x14ac:dyDescent="0.25">
      <c r="C39" s="9"/>
      <c r="D39" s="29"/>
      <c r="E39" s="9"/>
      <c r="F39" s="5"/>
      <c r="G39" s="11"/>
    </row>
    <row r="40" spans="2:20" x14ac:dyDescent="0.25">
      <c r="C40" s="9"/>
      <c r="D40" s="9"/>
      <c r="E40" s="9"/>
      <c r="F40" s="5"/>
      <c r="G40" s="11"/>
      <c r="H40" s="25"/>
    </row>
    <row r="41" spans="2:20" x14ac:dyDescent="0.25">
      <c r="C41" s="9"/>
      <c r="D41" s="9"/>
      <c r="E41" s="9"/>
      <c r="F41" s="5"/>
      <c r="G41" s="11"/>
      <c r="H41" s="25"/>
    </row>
    <row r="42" spans="2:20" x14ac:dyDescent="0.25">
      <c r="C42" s="9"/>
      <c r="D42" s="9"/>
      <c r="E42" s="9"/>
      <c r="F42" s="5"/>
      <c r="G42" s="11"/>
      <c r="H42" s="25"/>
    </row>
    <row r="43" spans="2:20" x14ac:dyDescent="0.25">
      <c r="C43" s="9"/>
      <c r="D43" s="9"/>
      <c r="E43" s="9"/>
      <c r="F43" s="5"/>
      <c r="G43" s="11"/>
      <c r="H43" s="25"/>
    </row>
    <row r="44" spans="2:20" x14ac:dyDescent="0.25">
      <c r="C44" s="9"/>
      <c r="D44" s="9"/>
      <c r="E44" s="9"/>
      <c r="F44" s="5"/>
      <c r="G44" s="11"/>
      <c r="H44" s="25"/>
      <c r="O44" s="30"/>
      <c r="P44" s="31"/>
      <c r="Q44" s="6"/>
    </row>
    <row r="45" spans="2:20" x14ac:dyDescent="0.25">
      <c r="C45" s="9"/>
      <c r="D45" s="9"/>
      <c r="E45" s="32"/>
      <c r="G45" s="11"/>
      <c r="H45" s="25"/>
      <c r="O45" s="30"/>
      <c r="P45" s="31"/>
      <c r="Q45" s="6"/>
    </row>
    <row r="46" spans="2:20" x14ac:dyDescent="0.25">
      <c r="C46" s="9"/>
      <c r="D46" s="9"/>
      <c r="E46" s="32"/>
      <c r="G46"/>
      <c r="H46" s="25"/>
    </row>
    <row r="47" spans="2:20" x14ac:dyDescent="0.25">
      <c r="D47" s="9"/>
      <c r="E47" s="32"/>
      <c r="G47"/>
    </row>
    <row r="48" spans="2:20" x14ac:dyDescent="0.25">
      <c r="C48" s="9"/>
      <c r="G48"/>
    </row>
    <row r="49" spans="3:7" x14ac:dyDescent="0.25">
      <c r="C49" s="9"/>
      <c r="D49" s="9"/>
      <c r="G49"/>
    </row>
    <row r="50" spans="3:7" x14ac:dyDescent="0.25">
      <c r="C50" s="9"/>
      <c r="D50" s="9"/>
      <c r="G50"/>
    </row>
    <row r="51" spans="3:7" x14ac:dyDescent="0.25">
      <c r="C51" s="9"/>
      <c r="D51" s="9"/>
      <c r="G51"/>
    </row>
    <row r="52" spans="3:7" x14ac:dyDescent="0.25">
      <c r="D52" s="9"/>
      <c r="G52"/>
    </row>
  </sheetData>
  <mergeCells count="3">
    <mergeCell ref="D6:E6"/>
    <mergeCell ref="G6:H6"/>
    <mergeCell ref="J6:K6"/>
  </mergeCells>
  <phoneticPr fontId="50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6D0B9-6E08-4C84-BD58-235F24FE2EFB}">
  <dimension ref="A2:G44"/>
  <sheetViews>
    <sheetView workbookViewId="0">
      <selection activeCell="G14" sqref="G14"/>
    </sheetView>
  </sheetViews>
  <sheetFormatPr defaultRowHeight="14.4" x14ac:dyDescent="0.3"/>
  <cols>
    <col min="1" max="1" width="13.77734375" style="167" customWidth="1"/>
    <col min="2" max="2" width="19.44140625" style="167" customWidth="1"/>
    <col min="3" max="3" width="31.33203125" style="167" bestFit="1" customWidth="1"/>
    <col min="4" max="4" width="11.5546875" style="167" bestFit="1" customWidth="1"/>
    <col min="5" max="5" width="10" style="167" customWidth="1"/>
    <col min="6" max="6" width="11.21875" style="167" customWidth="1"/>
    <col min="7" max="16384" width="8.88671875" style="167"/>
  </cols>
  <sheetData>
    <row r="2" spans="1:5" ht="17.399999999999999" x14ac:dyDescent="0.3">
      <c r="B2" s="21" t="s">
        <v>197</v>
      </c>
    </row>
    <row r="3" spans="1:5" x14ac:dyDescent="0.3">
      <c r="B3" s="175" t="str">
        <f>General!B2</f>
        <v>RLU_20240304_R3</v>
      </c>
    </row>
    <row r="4" spans="1:5" x14ac:dyDescent="0.3">
      <c r="A4"/>
      <c r="B4" s="18"/>
      <c r="C4" s="80" t="s">
        <v>76</v>
      </c>
      <c r="D4" s="80" t="s">
        <v>119</v>
      </c>
      <c r="E4" s="81" t="s">
        <v>228</v>
      </c>
    </row>
    <row r="5" spans="1:5" x14ac:dyDescent="0.3">
      <c r="A5" s="163" t="s">
        <v>88</v>
      </c>
      <c r="B5" s="163" t="s">
        <v>89</v>
      </c>
      <c r="C5" s="163" t="s">
        <v>101</v>
      </c>
      <c r="D5" s="80" t="s">
        <v>26</v>
      </c>
      <c r="E5" s="81" t="s">
        <v>24</v>
      </c>
    </row>
    <row r="6" spans="1:5" x14ac:dyDescent="0.3">
      <c r="A6" s="146" t="s">
        <v>94</v>
      </c>
      <c r="B6" s="120" t="str">
        <f>VLOOKUP(A6,Sampling!$A$6:$B$26,2,FALSE)</f>
        <v>Preculture End</v>
      </c>
      <c r="C6" s="93">
        <f>Sampling!C6</f>
        <v>45356.395833333336</v>
      </c>
      <c r="D6" s="110"/>
      <c r="E6" s="111"/>
    </row>
    <row r="7" spans="1:5" x14ac:dyDescent="0.3">
      <c r="A7" s="148" t="s">
        <v>80</v>
      </c>
      <c r="B7" s="120" t="str">
        <f>VLOOKUP(A7,Sampling!$A$6:$B$26,2,FALSE)</f>
        <v>Batch Start</v>
      </c>
      <c r="C7" s="93">
        <f>Sampling!C7</f>
        <v>45356.411805555559</v>
      </c>
      <c r="D7" s="112">
        <f>Sampling!D7</f>
        <v>0</v>
      </c>
      <c r="E7" s="178">
        <v>33.457777777777778</v>
      </c>
    </row>
    <row r="8" spans="1:5" x14ac:dyDescent="0.3">
      <c r="A8" s="148" t="s">
        <v>81</v>
      </c>
      <c r="B8" s="120" t="str">
        <f>VLOOKUP(A8,Sampling!$A$6:$B$26,2,FALSE)</f>
        <v>Fed Batch</v>
      </c>
      <c r="C8" s="93">
        <f>Sampling!C8</f>
        <v>45357.385416666664</v>
      </c>
      <c r="D8" s="112">
        <f>Sampling!D8</f>
        <v>23.367000000000001</v>
      </c>
      <c r="E8" s="178">
        <v>9.0666666666666673E-2</v>
      </c>
    </row>
    <row r="9" spans="1:5" x14ac:dyDescent="0.3">
      <c r="A9" s="148" t="s">
        <v>82</v>
      </c>
      <c r="B9" s="120" t="str">
        <f>VLOOKUP(A9,Sampling!$A$6:$B$26,2,FALSE)</f>
        <v>induced Fed Batch</v>
      </c>
      <c r="C9" s="93">
        <f>Sampling!C9</f>
        <v>45357.489583333336</v>
      </c>
      <c r="D9" s="112">
        <f>Sampling!D9</f>
        <v>25.867000000000001</v>
      </c>
      <c r="E9" s="178">
        <v>9.0666666666666673E-2</v>
      </c>
    </row>
    <row r="10" spans="1:5" x14ac:dyDescent="0.3">
      <c r="A10" s="148" t="s">
        <v>83</v>
      </c>
      <c r="B10" s="120" t="str">
        <f>VLOOKUP(A10,Sampling!$A$6:$B$26,2,FALSE)</f>
        <v>induced Fed Batch</v>
      </c>
      <c r="C10" s="93">
        <f>Sampling!C10</f>
        <v>45357.572916666664</v>
      </c>
      <c r="D10" s="112">
        <f>Sampling!D10</f>
        <v>27.867000000000001</v>
      </c>
      <c r="E10" s="178">
        <v>9.0666666666666673E-2</v>
      </c>
    </row>
    <row r="11" spans="1:5" x14ac:dyDescent="0.3">
      <c r="A11" s="148" t="s">
        <v>84</v>
      </c>
      <c r="B11" s="120" t="str">
        <f>VLOOKUP(A11,Sampling!$A$6:$B$26,2,FALSE)</f>
        <v>induced Fed Batch</v>
      </c>
      <c r="C11" s="93">
        <f>Sampling!C11</f>
        <v>45357.656249884261</v>
      </c>
      <c r="D11" s="112">
        <f>Sampling!D11</f>
        <v>29.867000000000001</v>
      </c>
      <c r="E11" s="178">
        <v>9.0666666666666673E-2</v>
      </c>
    </row>
    <row r="12" spans="1:5" x14ac:dyDescent="0.3">
      <c r="A12" s="148" t="s">
        <v>85</v>
      </c>
      <c r="B12" s="120" t="str">
        <f>VLOOKUP(A12,Sampling!$A$6:$B$26,2,FALSE)</f>
        <v>induced Fed Batch</v>
      </c>
      <c r="C12" s="93">
        <f>Sampling!C12</f>
        <v>45357.743055555555</v>
      </c>
      <c r="D12" s="112">
        <f>Sampling!D12</f>
        <v>31.95</v>
      </c>
      <c r="E12" s="178">
        <v>9.0666666666666673E-2</v>
      </c>
    </row>
    <row r="13" spans="1:5" x14ac:dyDescent="0.3">
      <c r="A13" s="148" t="s">
        <v>86</v>
      </c>
      <c r="B13" s="120" t="str">
        <f>VLOOKUP(A13,Sampling!$A$6:$B$26,2,FALSE)</f>
        <v>induced Fed Batch</v>
      </c>
      <c r="C13" s="93">
        <f>Sampling!C13</f>
        <v>45357.822916435187</v>
      </c>
      <c r="D13" s="112">
        <f>Sampling!D13</f>
        <v>33.866999999999997</v>
      </c>
      <c r="E13" s="178">
        <v>9.0666666666666673E-2</v>
      </c>
    </row>
    <row r="14" spans="1:5" x14ac:dyDescent="0.3">
      <c r="A14" s="148" t="s">
        <v>87</v>
      </c>
      <c r="B14" s="120" t="str">
        <f>VLOOKUP(A14,Sampling!$A$6:$B$26,2,FALSE)</f>
        <v>induced Fed Batch</v>
      </c>
      <c r="C14" s="93">
        <f>Sampling!C14</f>
        <v>45357.885416666664</v>
      </c>
      <c r="D14" s="112">
        <f>Sampling!D14</f>
        <v>35.366999999999997</v>
      </c>
      <c r="E14" s="178">
        <v>9.0666666666666673E-2</v>
      </c>
    </row>
    <row r="16" spans="1:5" x14ac:dyDescent="0.3">
      <c r="B16" s="22" t="s">
        <v>199</v>
      </c>
      <c r="C16" s="23">
        <f>General!$B$21</f>
        <v>419.13750510000006</v>
      </c>
      <c r="D16" s="4" t="s">
        <v>24</v>
      </c>
    </row>
    <row r="17" spans="1:5" x14ac:dyDescent="0.3">
      <c r="B17" s="22" t="s">
        <v>198</v>
      </c>
      <c r="C17" s="166">
        <v>390</v>
      </c>
      <c r="D17" s="4" t="s">
        <v>24</v>
      </c>
    </row>
    <row r="18" spans="1:5" x14ac:dyDescent="0.3">
      <c r="B18"/>
      <c r="C18"/>
      <c r="D18"/>
    </row>
    <row r="19" spans="1:5" x14ac:dyDescent="0.3">
      <c r="B19" s="132" t="s">
        <v>180</v>
      </c>
      <c r="C19" s="133">
        <f>(C16-C17)/C17*100</f>
        <v>7.4711551538461682</v>
      </c>
      <c r="D19" s="39" t="s">
        <v>115</v>
      </c>
    </row>
    <row r="22" spans="1:5" x14ac:dyDescent="0.3">
      <c r="A22" s="168" t="s">
        <v>200</v>
      </c>
    </row>
    <row r="24" spans="1:5" x14ac:dyDescent="0.3">
      <c r="A24" s="169" t="s">
        <v>229</v>
      </c>
      <c r="B24" s="169" t="s">
        <v>201</v>
      </c>
      <c r="D24" s="174" t="s">
        <v>230</v>
      </c>
      <c r="E24" s="174"/>
    </row>
    <row r="25" spans="1:5" x14ac:dyDescent="0.3">
      <c r="A25" s="170">
        <v>0.78125</v>
      </c>
      <c r="B25" s="176">
        <v>0.1628</v>
      </c>
      <c r="D25" s="167" t="s">
        <v>202</v>
      </c>
      <c r="E25" s="167">
        <v>0.22500000000000001</v>
      </c>
    </row>
    <row r="26" spans="1:5" x14ac:dyDescent="0.3">
      <c r="A26" s="170">
        <v>1.5625</v>
      </c>
      <c r="B26" s="177">
        <v>0.33350000000000002</v>
      </c>
      <c r="D26" s="167" t="s">
        <v>203</v>
      </c>
      <c r="E26" s="167">
        <v>-2.0400000000000001E-2</v>
      </c>
    </row>
    <row r="27" spans="1:5" x14ac:dyDescent="0.3">
      <c r="A27" s="170">
        <v>3.125</v>
      </c>
      <c r="B27" s="176">
        <v>0.68479999999999996</v>
      </c>
    </row>
    <row r="28" spans="1:5" x14ac:dyDescent="0.3">
      <c r="A28" s="170">
        <v>6.25</v>
      </c>
      <c r="B28" s="176">
        <v>1.3792</v>
      </c>
    </row>
    <row r="29" spans="1:5" x14ac:dyDescent="0.3">
      <c r="A29" s="170">
        <v>12.5</v>
      </c>
      <c r="B29" s="176">
        <v>2.7814999999999999</v>
      </c>
    </row>
    <row r="30" spans="1:5" x14ac:dyDescent="0.3">
      <c r="A30" s="170">
        <v>25</v>
      </c>
      <c r="B30" s="170">
        <v>5.6125999999999996</v>
      </c>
    </row>
    <row r="31" spans="1:5" x14ac:dyDescent="0.3">
      <c r="A31" s="167">
        <v>50</v>
      </c>
      <c r="B31" s="167">
        <v>11.322100000000001</v>
      </c>
    </row>
    <row r="34" spans="1:7" x14ac:dyDescent="0.3">
      <c r="A34" s="171" t="s">
        <v>204</v>
      </c>
    </row>
    <row r="36" spans="1:7" x14ac:dyDescent="0.3">
      <c r="A36" s="169" t="s">
        <v>205</v>
      </c>
      <c r="B36" s="169" t="s">
        <v>201</v>
      </c>
      <c r="C36" s="169" t="s">
        <v>171</v>
      </c>
      <c r="D36" s="169" t="s">
        <v>208</v>
      </c>
      <c r="G36" s="172" t="s">
        <v>206</v>
      </c>
    </row>
    <row r="37" spans="1:7" x14ac:dyDescent="0.3">
      <c r="A37" t="s">
        <v>234</v>
      </c>
      <c r="B37" s="177">
        <v>7.5076000000000001</v>
      </c>
      <c r="C37" s="167">
        <v>1</v>
      </c>
      <c r="D37" s="170">
        <v>7.4965000000000002</v>
      </c>
    </row>
    <row r="38" spans="1:7" x14ac:dyDescent="0.3">
      <c r="A38" t="s">
        <v>235</v>
      </c>
      <c r="B38" s="177">
        <v>0</v>
      </c>
      <c r="C38" s="167">
        <v>1</v>
      </c>
      <c r="D38" s="170">
        <v>0</v>
      </c>
    </row>
    <row r="39" spans="1:7" x14ac:dyDescent="0.3">
      <c r="A39" t="s">
        <v>220</v>
      </c>
      <c r="B39" s="177">
        <v>0</v>
      </c>
      <c r="C39" s="167">
        <v>1</v>
      </c>
      <c r="D39" s="170">
        <v>0</v>
      </c>
    </row>
    <row r="40" spans="1:7" x14ac:dyDescent="0.3">
      <c r="A40" t="s">
        <v>221</v>
      </c>
      <c r="B40" s="177">
        <v>0</v>
      </c>
      <c r="C40" s="167">
        <v>1</v>
      </c>
      <c r="D40" s="170">
        <v>0</v>
      </c>
    </row>
    <row r="41" spans="1:7" x14ac:dyDescent="0.3">
      <c r="A41" t="s">
        <v>222</v>
      </c>
      <c r="B41" s="177">
        <v>0</v>
      </c>
      <c r="C41" s="167">
        <v>1</v>
      </c>
      <c r="D41" s="170">
        <v>0</v>
      </c>
    </row>
    <row r="42" spans="1:7" x14ac:dyDescent="0.3">
      <c r="A42" t="s">
        <v>223</v>
      </c>
      <c r="B42" s="177">
        <v>0</v>
      </c>
      <c r="C42" s="167">
        <v>1</v>
      </c>
      <c r="D42" s="170">
        <v>0</v>
      </c>
    </row>
    <row r="43" spans="1:7" x14ac:dyDescent="0.3">
      <c r="A43" t="s">
        <v>224</v>
      </c>
      <c r="B43" s="177">
        <v>0</v>
      </c>
      <c r="C43" s="167">
        <v>1</v>
      </c>
      <c r="D43" s="170">
        <v>0</v>
      </c>
    </row>
    <row r="44" spans="1:7" x14ac:dyDescent="0.3">
      <c r="A44" t="s">
        <v>225</v>
      </c>
      <c r="B44" s="177">
        <v>0</v>
      </c>
      <c r="C44" s="167">
        <v>1</v>
      </c>
      <c r="D44" s="170">
        <v>0</v>
      </c>
    </row>
  </sheetData>
  <phoneticPr fontId="50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77B4C-D517-4693-9BC8-4B33A1870741}">
  <dimension ref="A2:G44"/>
  <sheetViews>
    <sheetView workbookViewId="0">
      <selection activeCell="R16" sqref="R16"/>
    </sheetView>
  </sheetViews>
  <sheetFormatPr defaultRowHeight="14.4" x14ac:dyDescent="0.3"/>
  <cols>
    <col min="1" max="1" width="13.77734375" style="182" customWidth="1"/>
    <col min="2" max="2" width="19.44140625" style="182" customWidth="1"/>
    <col min="3" max="3" width="31.33203125" style="182" bestFit="1" customWidth="1"/>
    <col min="4" max="4" width="11.5546875" style="182" bestFit="1" customWidth="1"/>
    <col min="5" max="5" width="10" style="182" customWidth="1"/>
    <col min="6" max="6" width="11.21875" style="182" customWidth="1"/>
    <col min="7" max="16384" width="8.88671875" style="182"/>
  </cols>
  <sheetData>
    <row r="2" spans="1:5" ht="17.399999999999999" x14ac:dyDescent="0.3">
      <c r="B2" s="21" t="s">
        <v>246</v>
      </c>
    </row>
    <row r="3" spans="1:5" x14ac:dyDescent="0.3">
      <c r="B3" s="183" t="str">
        <f>[1]General!B2</f>
        <v>RLU_20240304_R1</v>
      </c>
    </row>
    <row r="4" spans="1:5" x14ac:dyDescent="0.3">
      <c r="A4"/>
      <c r="B4" s="184"/>
      <c r="C4" s="185" t="s">
        <v>76</v>
      </c>
      <c r="D4" s="185" t="s">
        <v>119</v>
      </c>
      <c r="E4" s="186" t="s">
        <v>247</v>
      </c>
    </row>
    <row r="5" spans="1:5" x14ac:dyDescent="0.3">
      <c r="A5" s="179" t="s">
        <v>88</v>
      </c>
      <c r="B5" s="179" t="s">
        <v>89</v>
      </c>
      <c r="C5" s="179" t="s">
        <v>101</v>
      </c>
      <c r="D5" s="185" t="s">
        <v>26</v>
      </c>
      <c r="E5" s="186" t="s">
        <v>24</v>
      </c>
    </row>
    <row r="6" spans="1:5" x14ac:dyDescent="0.3">
      <c r="A6" s="187" t="s">
        <v>94</v>
      </c>
      <c r="B6" s="103" t="str">
        <f>VLOOKUP(A6,[1]Sampling!$A$6:$B$26,2,FALSE)</f>
        <v>Preculture End</v>
      </c>
      <c r="C6" s="93">
        <f>[1]Sampling!C6</f>
        <v>45356.395833333336</v>
      </c>
      <c r="D6" s="188"/>
      <c r="E6" s="189"/>
    </row>
    <row r="7" spans="1:5" x14ac:dyDescent="0.3">
      <c r="A7" s="190" t="s">
        <v>80</v>
      </c>
      <c r="B7" s="103" t="str">
        <f>VLOOKUP(A7,[1]Sampling!$A$6:$B$26,2,FALSE)</f>
        <v>Batch Start</v>
      </c>
      <c r="C7" s="93">
        <f>[1]Sampling!C7</f>
        <v>45356.411805555559</v>
      </c>
      <c r="D7" s="191">
        <f>[1]Sampling!D7</f>
        <v>0</v>
      </c>
      <c r="E7" s="192">
        <v>0</v>
      </c>
    </row>
    <row r="8" spans="1:5" x14ac:dyDescent="0.3">
      <c r="A8" s="190" t="s">
        <v>81</v>
      </c>
      <c r="B8" s="103" t="str">
        <f>VLOOKUP(A8,[1]Sampling!$A$6:$B$26,2,FALSE)</f>
        <v>Fed Batch</v>
      </c>
      <c r="C8" s="93">
        <f>[1]Sampling!C8</f>
        <v>45357.385416666664</v>
      </c>
      <c r="D8" s="191">
        <f>[1]Sampling!D8</f>
        <v>23.367000000000001</v>
      </c>
      <c r="E8" s="192">
        <v>0</v>
      </c>
    </row>
    <row r="9" spans="1:5" x14ac:dyDescent="0.3">
      <c r="A9" s="190" t="s">
        <v>82</v>
      </c>
      <c r="B9" s="103" t="str">
        <f>VLOOKUP(A9,[1]Sampling!$A$6:$B$26,2,FALSE)</f>
        <v>induced Fed Batch</v>
      </c>
      <c r="C9" s="93">
        <f>[1]Sampling!C9</f>
        <v>45357.489583333336</v>
      </c>
      <c r="D9" s="191">
        <f>[1]Sampling!D9</f>
        <v>25.867000000000001</v>
      </c>
      <c r="E9" s="192">
        <v>0</v>
      </c>
    </row>
    <row r="10" spans="1:5" x14ac:dyDescent="0.3">
      <c r="A10" s="190" t="s">
        <v>83</v>
      </c>
      <c r="B10" s="103" t="str">
        <f>VLOOKUP(A10,[1]Sampling!$A$6:$B$26,2,FALSE)</f>
        <v>induced Fed Batch</v>
      </c>
      <c r="C10" s="93">
        <f>[1]Sampling!C10</f>
        <v>45357.572916666664</v>
      </c>
      <c r="D10" s="191">
        <f>[1]Sampling!D10</f>
        <v>27.867000000000001</v>
      </c>
      <c r="E10" s="192">
        <v>0</v>
      </c>
    </row>
    <row r="11" spans="1:5" x14ac:dyDescent="0.3">
      <c r="A11" s="190" t="s">
        <v>84</v>
      </c>
      <c r="B11" s="103" t="str">
        <f>VLOOKUP(A11,[1]Sampling!$A$6:$B$26,2,FALSE)</f>
        <v>induced Fed Batch</v>
      </c>
      <c r="C11" s="93">
        <f>[1]Sampling!C11</f>
        <v>45357.656249884261</v>
      </c>
      <c r="D11" s="191">
        <f>[1]Sampling!D11</f>
        <v>29.867000000000001</v>
      </c>
      <c r="E11" s="192">
        <v>0</v>
      </c>
    </row>
    <row r="12" spans="1:5" x14ac:dyDescent="0.3">
      <c r="A12" s="190" t="s">
        <v>85</v>
      </c>
      <c r="B12" s="103" t="str">
        <f>VLOOKUP(A12,[1]Sampling!$A$6:$B$26,2,FALSE)</f>
        <v>induced Fed Batch</v>
      </c>
      <c r="C12" s="93">
        <f>[1]Sampling!C12</f>
        <v>45357.743055555555</v>
      </c>
      <c r="D12" s="191">
        <f>[1]Sampling!D12</f>
        <v>31.95</v>
      </c>
      <c r="E12" s="192">
        <v>0</v>
      </c>
    </row>
    <row r="13" spans="1:5" x14ac:dyDescent="0.3">
      <c r="A13" s="190" t="s">
        <v>86</v>
      </c>
      <c r="B13" s="103" t="str">
        <f>VLOOKUP(A13,[1]Sampling!$A$6:$B$26,2,FALSE)</f>
        <v>induced Fed Batch</v>
      </c>
      <c r="C13" s="93">
        <f>[1]Sampling!C13</f>
        <v>45357.822916435187</v>
      </c>
      <c r="D13" s="191">
        <f>[1]Sampling!D13</f>
        <v>33.866999999999997</v>
      </c>
      <c r="E13" s="192">
        <v>0</v>
      </c>
    </row>
    <row r="14" spans="1:5" x14ac:dyDescent="0.3">
      <c r="A14" s="190" t="s">
        <v>87</v>
      </c>
      <c r="B14" s="103" t="str">
        <f>VLOOKUP(A14,[1]Sampling!$A$6:$B$26,2,FALSE)</f>
        <v>induced Fed Batch</v>
      </c>
      <c r="C14" s="93">
        <f>[1]Sampling!C14</f>
        <v>45357.885416666664</v>
      </c>
      <c r="D14" s="191">
        <f>[1]Sampling!D14</f>
        <v>35.366999999999997</v>
      </c>
      <c r="E14" s="192">
        <v>0</v>
      </c>
    </row>
    <row r="16" spans="1:5" x14ac:dyDescent="0.3">
      <c r="B16" s="22"/>
      <c r="C16" s="23"/>
      <c r="D16" s="4"/>
    </row>
    <row r="17" spans="1:6" x14ac:dyDescent="0.3">
      <c r="B17" s="22"/>
      <c r="C17" s="23"/>
      <c r="D17" s="4"/>
    </row>
    <row r="18" spans="1:6" x14ac:dyDescent="0.3">
      <c r="B18"/>
      <c r="C18"/>
      <c r="D18"/>
    </row>
    <row r="19" spans="1:6" x14ac:dyDescent="0.3">
      <c r="B19" s="132"/>
      <c r="C19" s="133"/>
      <c r="D19" s="39"/>
    </row>
    <row r="22" spans="1:6" x14ac:dyDescent="0.3">
      <c r="A22" s="193" t="s">
        <v>200</v>
      </c>
      <c r="B22" s="194"/>
      <c r="C22" s="194"/>
      <c r="D22" s="194"/>
      <c r="E22" s="194"/>
      <c r="F22" s="194"/>
    </row>
    <row r="23" spans="1:6" x14ac:dyDescent="0.3">
      <c r="A23" s="194"/>
      <c r="B23" s="194"/>
      <c r="C23" s="194"/>
      <c r="D23" s="194"/>
      <c r="E23" s="194"/>
      <c r="F23" s="194"/>
    </row>
    <row r="24" spans="1:6" x14ac:dyDescent="0.3">
      <c r="A24" s="195" t="s">
        <v>248</v>
      </c>
      <c r="B24" s="195" t="s">
        <v>201</v>
      </c>
      <c r="C24" s="194"/>
      <c r="D24" s="196" t="s">
        <v>249</v>
      </c>
      <c r="E24" s="196"/>
      <c r="F24" s="194"/>
    </row>
    <row r="25" spans="1:6" x14ac:dyDescent="0.3">
      <c r="A25" s="11">
        <v>1</v>
      </c>
      <c r="B25" s="11">
        <v>9.1200000000000003E-2</v>
      </c>
      <c r="C25" s="194"/>
      <c r="D25" s="9" t="s">
        <v>202</v>
      </c>
      <c r="E25" s="9">
        <v>0.13850000000000001</v>
      </c>
      <c r="F25" s="194"/>
    </row>
    <row r="26" spans="1:6" x14ac:dyDescent="0.3">
      <c r="A26" s="11">
        <v>2.5</v>
      </c>
      <c r="B26" s="11">
        <v>0.29270000000000002</v>
      </c>
      <c r="C26" s="194"/>
      <c r="D26" s="9" t="s">
        <v>203</v>
      </c>
      <c r="E26" s="9">
        <v>-3.2399999999999998E-2</v>
      </c>
      <c r="F26" s="194"/>
    </row>
    <row r="27" spans="1:6" x14ac:dyDescent="0.3">
      <c r="A27" s="11">
        <v>5</v>
      </c>
      <c r="B27" s="11">
        <v>0.71830000000000005</v>
      </c>
      <c r="C27" s="194"/>
      <c r="D27" s="194"/>
      <c r="E27" s="194"/>
      <c r="F27" s="194"/>
    </row>
    <row r="28" spans="1:6" x14ac:dyDescent="0.3">
      <c r="A28" s="11">
        <v>10</v>
      </c>
      <c r="B28" s="11">
        <v>1.33</v>
      </c>
      <c r="C28" s="194"/>
      <c r="D28" s="194"/>
      <c r="E28" s="194"/>
      <c r="F28" s="194"/>
    </row>
    <row r="29" spans="1:6" x14ac:dyDescent="0.3">
      <c r="A29" s="197"/>
      <c r="B29" s="197"/>
      <c r="C29" s="194"/>
      <c r="D29" s="194"/>
      <c r="E29" s="194"/>
      <c r="F29" s="194"/>
    </row>
    <row r="30" spans="1:6" x14ac:dyDescent="0.3">
      <c r="A30" s="197"/>
      <c r="B30" s="197"/>
      <c r="C30" s="194"/>
      <c r="D30" s="194"/>
      <c r="E30" s="194"/>
      <c r="F30" s="194"/>
    </row>
    <row r="31" spans="1:6" x14ac:dyDescent="0.3">
      <c r="A31" s="194"/>
      <c r="B31" s="194"/>
      <c r="C31" s="194"/>
      <c r="D31" s="194"/>
      <c r="E31" s="194"/>
      <c r="F31" s="194"/>
    </row>
    <row r="34" spans="1:7" x14ac:dyDescent="0.3">
      <c r="A34" s="198" t="s">
        <v>204</v>
      </c>
    </row>
    <row r="36" spans="1:7" x14ac:dyDescent="0.3">
      <c r="A36" s="199" t="s">
        <v>205</v>
      </c>
      <c r="B36" s="199" t="s">
        <v>201</v>
      </c>
      <c r="C36" s="199" t="s">
        <v>171</v>
      </c>
      <c r="D36" s="199" t="s">
        <v>250</v>
      </c>
      <c r="G36" s="200" t="s">
        <v>206</v>
      </c>
    </row>
    <row r="37" spans="1:7" x14ac:dyDescent="0.3">
      <c r="A37" t="s">
        <v>234</v>
      </c>
      <c r="B37" s="182">
        <v>0</v>
      </c>
      <c r="C37" s="182">
        <v>1</v>
      </c>
      <c r="D37" s="201">
        <v>0</v>
      </c>
    </row>
    <row r="38" spans="1:7" x14ac:dyDescent="0.3">
      <c r="A38" t="s">
        <v>235</v>
      </c>
      <c r="B38" s="182">
        <v>0</v>
      </c>
      <c r="C38" s="182">
        <v>1</v>
      </c>
      <c r="D38" s="201">
        <v>0</v>
      </c>
    </row>
    <row r="39" spans="1:7" x14ac:dyDescent="0.3">
      <c r="A39" t="s">
        <v>220</v>
      </c>
      <c r="B39" s="182">
        <v>0</v>
      </c>
      <c r="C39" s="182">
        <v>1</v>
      </c>
      <c r="D39" s="201">
        <v>0</v>
      </c>
    </row>
    <row r="40" spans="1:7" x14ac:dyDescent="0.3">
      <c r="A40" t="s">
        <v>221</v>
      </c>
      <c r="B40" s="182">
        <v>0</v>
      </c>
      <c r="C40" s="182">
        <v>1</v>
      </c>
      <c r="D40" s="201">
        <v>0</v>
      </c>
    </row>
    <row r="41" spans="1:7" x14ac:dyDescent="0.3">
      <c r="A41" t="s">
        <v>222</v>
      </c>
      <c r="B41" s="182">
        <v>0</v>
      </c>
      <c r="C41" s="182">
        <v>1</v>
      </c>
      <c r="D41" s="201">
        <v>0</v>
      </c>
    </row>
    <row r="42" spans="1:7" x14ac:dyDescent="0.3">
      <c r="A42" t="s">
        <v>223</v>
      </c>
      <c r="B42" s="182">
        <v>0</v>
      </c>
      <c r="C42" s="182">
        <v>1</v>
      </c>
      <c r="D42" s="201">
        <v>0</v>
      </c>
    </row>
    <row r="43" spans="1:7" x14ac:dyDescent="0.3">
      <c r="A43" t="s">
        <v>224</v>
      </c>
      <c r="B43" s="182">
        <v>0</v>
      </c>
      <c r="C43" s="182">
        <v>1</v>
      </c>
      <c r="D43" s="201">
        <v>0</v>
      </c>
    </row>
    <row r="44" spans="1:7" x14ac:dyDescent="0.3">
      <c r="A44" t="s">
        <v>225</v>
      </c>
      <c r="B44" s="182">
        <v>0</v>
      </c>
      <c r="C44" s="182">
        <v>1</v>
      </c>
      <c r="D44" s="201">
        <v>0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19D71-44D5-42D5-A4C6-9555625AA217}">
  <dimension ref="A2:G49"/>
  <sheetViews>
    <sheetView workbookViewId="0">
      <selection activeCell="T36" sqref="T36"/>
    </sheetView>
  </sheetViews>
  <sheetFormatPr defaultRowHeight="14.4" x14ac:dyDescent="0.3"/>
  <cols>
    <col min="1" max="1" width="13.77734375" style="167" customWidth="1"/>
    <col min="2" max="2" width="16.44140625" style="167" bestFit="1" customWidth="1"/>
    <col min="3" max="3" width="31.33203125" style="167" bestFit="1" customWidth="1"/>
    <col min="4" max="4" width="11.5546875" style="167" bestFit="1" customWidth="1"/>
    <col min="5" max="5" width="10" style="167" customWidth="1"/>
    <col min="6" max="6" width="11.21875" style="167" customWidth="1"/>
    <col min="7" max="16384" width="8.88671875" style="167"/>
  </cols>
  <sheetData>
    <row r="2" spans="1:5" ht="17.399999999999999" x14ac:dyDescent="0.3">
      <c r="B2" s="173" t="s">
        <v>207</v>
      </c>
    </row>
    <row r="3" spans="1:5" x14ac:dyDescent="0.3">
      <c r="B3" s="175" t="str">
        <f>General!B2</f>
        <v>RLU_20240304_R3</v>
      </c>
    </row>
    <row r="4" spans="1:5" x14ac:dyDescent="0.3">
      <c r="A4"/>
      <c r="B4" s="18"/>
      <c r="C4" s="80" t="s">
        <v>76</v>
      </c>
      <c r="D4" s="80" t="s">
        <v>119</v>
      </c>
      <c r="E4" s="81" t="s">
        <v>226</v>
      </c>
    </row>
    <row r="5" spans="1:5" x14ac:dyDescent="0.3">
      <c r="A5" s="134" t="s">
        <v>88</v>
      </c>
      <c r="B5" s="134" t="s">
        <v>89</v>
      </c>
      <c r="C5" s="134" t="s">
        <v>101</v>
      </c>
      <c r="D5" s="80" t="s">
        <v>26</v>
      </c>
      <c r="E5" s="81" t="s">
        <v>24</v>
      </c>
    </row>
    <row r="6" spans="1:5" x14ac:dyDescent="0.3">
      <c r="A6" s="146" t="s">
        <v>94</v>
      </c>
      <c r="B6" s="120" t="str">
        <f>VLOOKUP(A6,Sampling!$A$6:$B$26,2,FALSE)</f>
        <v>Preculture End</v>
      </c>
      <c r="C6" s="93">
        <f>Sampling!C6</f>
        <v>45356.395833333336</v>
      </c>
      <c r="D6" s="110"/>
      <c r="E6" s="111"/>
    </row>
    <row r="7" spans="1:5" x14ac:dyDescent="0.3">
      <c r="A7" s="148" t="s">
        <v>80</v>
      </c>
      <c r="B7" s="120" t="str">
        <f>VLOOKUP(A7,Sampling!$A$6:$B$26,2,FALSE)</f>
        <v>Batch Start</v>
      </c>
      <c r="C7" s="93">
        <f>Sampling!C7</f>
        <v>45356.411805555559</v>
      </c>
      <c r="D7" s="112">
        <f>Sampling!D7</f>
        <v>0</v>
      </c>
      <c r="E7" s="178">
        <v>0</v>
      </c>
    </row>
    <row r="8" spans="1:5" x14ac:dyDescent="0.3">
      <c r="A8" s="148" t="s">
        <v>81</v>
      </c>
      <c r="B8" s="120" t="str">
        <f>VLOOKUP(A8,Sampling!$A$6:$B$26,2,FALSE)</f>
        <v>Fed Batch</v>
      </c>
      <c r="C8" s="93">
        <f>Sampling!C8</f>
        <v>45357.385416666664</v>
      </c>
      <c r="D8" s="112">
        <f>Sampling!D8</f>
        <v>23.367000000000001</v>
      </c>
      <c r="E8" s="178">
        <v>0</v>
      </c>
    </row>
    <row r="9" spans="1:5" x14ac:dyDescent="0.3">
      <c r="A9" s="148" t="s">
        <v>82</v>
      </c>
      <c r="B9" s="120" t="str">
        <f>VLOOKUP(A9,Sampling!$A$6:$B$26,2,FALSE)</f>
        <v>induced Fed Batch</v>
      </c>
      <c r="C9" s="93">
        <f>Sampling!C9</f>
        <v>45357.489583333336</v>
      </c>
      <c r="D9" s="112">
        <f>Sampling!D9</f>
        <v>25.867000000000001</v>
      </c>
      <c r="E9" s="178">
        <v>3.044743039202106</v>
      </c>
    </row>
    <row r="10" spans="1:5" x14ac:dyDescent="0.3">
      <c r="A10" s="148" t="s">
        <v>83</v>
      </c>
      <c r="B10" s="120" t="str">
        <f>VLOOKUP(A10,Sampling!$A$6:$B$26,2,FALSE)</f>
        <v>induced Fed Batch</v>
      </c>
      <c r="C10" s="93">
        <f>Sampling!C10</f>
        <v>45357.572916666664</v>
      </c>
      <c r="D10" s="112">
        <f>Sampling!D10</f>
        <v>27.867000000000001</v>
      </c>
      <c r="E10" s="178">
        <v>5.8983238675716869</v>
      </c>
    </row>
    <row r="11" spans="1:5" x14ac:dyDescent="0.3">
      <c r="A11" s="148" t="s">
        <v>84</v>
      </c>
      <c r="B11" s="120" t="str">
        <f>VLOOKUP(A11,Sampling!$A$6:$B$26,2,FALSE)</f>
        <v>induced Fed Batch</v>
      </c>
      <c r="C11" s="93">
        <f>Sampling!C11</f>
        <v>45357.656249884261</v>
      </c>
      <c r="D11" s="112">
        <f>Sampling!D11</f>
        <v>29.867000000000001</v>
      </c>
      <c r="E11" s="178">
        <v>7.6991273029505471</v>
      </c>
    </row>
    <row r="12" spans="1:5" x14ac:dyDescent="0.3">
      <c r="A12" s="148" t="s">
        <v>85</v>
      </c>
      <c r="B12" s="120" t="str">
        <f>VLOOKUP(A12,Sampling!$A$6:$B$26,2,FALSE)</f>
        <v>induced Fed Batch</v>
      </c>
      <c r="C12" s="93">
        <f>Sampling!C12</f>
        <v>45357.743055555555</v>
      </c>
      <c r="D12" s="112">
        <f>Sampling!D12</f>
        <v>31.95</v>
      </c>
      <c r="E12" s="178">
        <v>7.5883086300041551</v>
      </c>
    </row>
    <row r="13" spans="1:5" x14ac:dyDescent="0.3">
      <c r="A13" s="148" t="s">
        <v>86</v>
      </c>
      <c r="B13" s="120" t="str">
        <f>VLOOKUP(A13,Sampling!$A$6:$B$26,2,FALSE)</f>
        <v>induced Fed Batch</v>
      </c>
      <c r="C13" s="93">
        <f>Sampling!C13</f>
        <v>45357.822916435187</v>
      </c>
      <c r="D13" s="112">
        <f>Sampling!D13</f>
        <v>33.866999999999997</v>
      </c>
      <c r="E13" s="178">
        <v>6.9788059287990034</v>
      </c>
    </row>
    <row r="14" spans="1:5" x14ac:dyDescent="0.3">
      <c r="A14" s="148" t="s">
        <v>87</v>
      </c>
      <c r="B14" s="120" t="str">
        <f>VLOOKUP(A14,Sampling!$A$6:$B$26,2,FALSE)</f>
        <v>induced Fed Batch</v>
      </c>
      <c r="C14" s="93">
        <f>Sampling!C14</f>
        <v>45357.885416666664</v>
      </c>
      <c r="D14" s="112">
        <f>Sampling!D14</f>
        <v>35.366999999999997</v>
      </c>
      <c r="E14" s="178">
        <v>6.4524172323036435</v>
      </c>
    </row>
    <row r="18" spans="1:5" x14ac:dyDescent="0.3">
      <c r="A18" s="168" t="s">
        <v>200</v>
      </c>
    </row>
    <row r="20" spans="1:5" x14ac:dyDescent="0.3">
      <c r="A20" s="169" t="s">
        <v>210</v>
      </c>
      <c r="B20" s="169" t="s">
        <v>201</v>
      </c>
      <c r="D20" s="174" t="s">
        <v>211</v>
      </c>
      <c r="E20" s="174"/>
    </row>
    <row r="21" spans="1:5" x14ac:dyDescent="0.3">
      <c r="A21" s="170">
        <v>6.25E-2</v>
      </c>
      <c r="B21" s="176">
        <v>5.6000000000000001E-2</v>
      </c>
      <c r="D21" s="167" t="s">
        <v>202</v>
      </c>
      <c r="E21" s="167">
        <v>1.8117000000000001</v>
      </c>
    </row>
    <row r="22" spans="1:5" x14ac:dyDescent="0.3">
      <c r="A22" s="170">
        <v>0.125</v>
      </c>
      <c r="B22" s="177">
        <v>0.13800000000000001</v>
      </c>
      <c r="D22" s="167" t="s">
        <v>203</v>
      </c>
      <c r="E22" s="167">
        <v>-6.4600000000000005E-2</v>
      </c>
    </row>
    <row r="23" spans="1:5" x14ac:dyDescent="0.3">
      <c r="A23" s="170">
        <v>0.25</v>
      </c>
      <c r="B23" s="176">
        <v>0.38700000000000001</v>
      </c>
    </row>
    <row r="24" spans="1:5" x14ac:dyDescent="0.3">
      <c r="A24" s="170">
        <v>0.5</v>
      </c>
      <c r="B24" s="176">
        <v>0.871</v>
      </c>
    </row>
    <row r="25" spans="1:5" x14ac:dyDescent="0.3">
      <c r="A25" s="170">
        <v>1</v>
      </c>
      <c r="B25" s="176">
        <v>1.7350000000000001</v>
      </c>
    </row>
    <row r="26" spans="1:5" x14ac:dyDescent="0.3">
      <c r="A26" s="170"/>
      <c r="B26" s="170"/>
    </row>
    <row r="27" spans="1:5" x14ac:dyDescent="0.3">
      <c r="A27" s="169" t="s">
        <v>212</v>
      </c>
      <c r="B27" s="169" t="s">
        <v>201</v>
      </c>
      <c r="D27" s="174" t="s">
        <v>213</v>
      </c>
      <c r="E27" s="174"/>
    </row>
    <row r="28" spans="1:5" x14ac:dyDescent="0.3">
      <c r="A28" s="170">
        <v>6.25E-2</v>
      </c>
      <c r="B28" s="176">
        <v>6.9000000000000006E-2</v>
      </c>
      <c r="D28" s="167" t="s">
        <v>202</v>
      </c>
      <c r="E28" s="167">
        <v>1.4438</v>
      </c>
    </row>
    <row r="29" spans="1:5" x14ac:dyDescent="0.3">
      <c r="A29" s="170">
        <v>0.125</v>
      </c>
      <c r="B29" s="177">
        <v>0.153</v>
      </c>
      <c r="D29" s="167" t="s">
        <v>203</v>
      </c>
      <c r="E29" s="167">
        <v>-2.7900000000000001E-2</v>
      </c>
    </row>
    <row r="30" spans="1:5" x14ac:dyDescent="0.3">
      <c r="A30" s="170">
        <v>0.25</v>
      </c>
      <c r="B30" s="176">
        <v>0.32500000000000001</v>
      </c>
    </row>
    <row r="31" spans="1:5" x14ac:dyDescent="0.3">
      <c r="A31" s="170">
        <v>0.5</v>
      </c>
      <c r="B31" s="176">
        <v>0.69299999999999995</v>
      </c>
    </row>
    <row r="32" spans="1:5" x14ac:dyDescent="0.3">
      <c r="A32" s="170">
        <v>1</v>
      </c>
      <c r="B32" s="176">
        <v>1.4179999999999999</v>
      </c>
    </row>
    <row r="35" spans="1:7" x14ac:dyDescent="0.3">
      <c r="A35" s="171" t="s">
        <v>204</v>
      </c>
    </row>
    <row r="37" spans="1:7" x14ac:dyDescent="0.3">
      <c r="A37" s="169" t="s">
        <v>205</v>
      </c>
      <c r="B37" s="169" t="s">
        <v>201</v>
      </c>
      <c r="C37" s="169" t="s">
        <v>171</v>
      </c>
      <c r="D37" s="169" t="s">
        <v>209</v>
      </c>
      <c r="G37" s="172" t="s">
        <v>206</v>
      </c>
    </row>
    <row r="38" spans="1:7" x14ac:dyDescent="0.3">
      <c r="A38" t="s">
        <v>214</v>
      </c>
      <c r="B38" s="176">
        <v>8.2000000000000003E-2</v>
      </c>
      <c r="C38" s="167">
        <f>4*10</f>
        <v>40</v>
      </c>
      <c r="D38" s="170">
        <f>(B38-$E$29)/$E$28*C38</f>
        <v>3.044743039202106</v>
      </c>
    </row>
    <row r="39" spans="1:7" x14ac:dyDescent="0.3">
      <c r="A39" t="s">
        <v>215</v>
      </c>
      <c r="B39" s="176">
        <v>0.185</v>
      </c>
      <c r="C39" s="167">
        <f t="shared" ref="C39:C43" si="0">4*10</f>
        <v>40</v>
      </c>
      <c r="D39" s="170">
        <f t="shared" ref="D39:D49" si="1">(B39-$E$29)/$E$28*C39</f>
        <v>5.8983238675716869</v>
      </c>
    </row>
    <row r="40" spans="1:7" x14ac:dyDescent="0.3">
      <c r="A40" t="s">
        <v>216</v>
      </c>
      <c r="B40" s="176">
        <v>0.25</v>
      </c>
      <c r="C40" s="167">
        <f t="shared" si="0"/>
        <v>40</v>
      </c>
      <c r="D40" s="170">
        <f t="shared" si="1"/>
        <v>7.6991273029505471</v>
      </c>
    </row>
    <row r="41" spans="1:7" x14ac:dyDescent="0.3">
      <c r="A41" t="s">
        <v>217</v>
      </c>
      <c r="B41" s="176">
        <v>0.246</v>
      </c>
      <c r="C41" s="167">
        <f t="shared" si="0"/>
        <v>40</v>
      </c>
      <c r="D41" s="170">
        <f t="shared" si="1"/>
        <v>7.5883086300041551</v>
      </c>
    </row>
    <row r="42" spans="1:7" x14ac:dyDescent="0.3">
      <c r="A42" t="s">
        <v>218</v>
      </c>
      <c r="B42" s="176">
        <v>0.224</v>
      </c>
      <c r="C42" s="167">
        <f t="shared" si="0"/>
        <v>40</v>
      </c>
      <c r="D42" s="170">
        <f t="shared" si="1"/>
        <v>6.9788059287990034</v>
      </c>
    </row>
    <row r="43" spans="1:7" x14ac:dyDescent="0.3">
      <c r="A43" t="s">
        <v>219</v>
      </c>
      <c r="B43" s="176">
        <v>0.20499999999999999</v>
      </c>
      <c r="C43" s="167">
        <f t="shared" si="0"/>
        <v>40</v>
      </c>
      <c r="D43" s="170">
        <f t="shared" si="1"/>
        <v>6.4524172323036435</v>
      </c>
    </row>
    <row r="44" spans="1:7" x14ac:dyDescent="0.3">
      <c r="A44" t="s">
        <v>220</v>
      </c>
      <c r="B44" s="177">
        <v>0.60199999999999998</v>
      </c>
      <c r="C44" s="167">
        <f>4*1</f>
        <v>4</v>
      </c>
      <c r="D44" s="170">
        <f t="shared" si="1"/>
        <v>1.7451170522232997</v>
      </c>
    </row>
    <row r="45" spans="1:7" x14ac:dyDescent="0.3">
      <c r="A45" t="s">
        <v>221</v>
      </c>
      <c r="B45" s="177">
        <v>1.47</v>
      </c>
      <c r="C45" s="167">
        <f t="shared" ref="C45:C49" si="2">4*1</f>
        <v>4</v>
      </c>
      <c r="D45" s="170">
        <f t="shared" si="1"/>
        <v>4.1498822551599943</v>
      </c>
    </row>
    <row r="46" spans="1:7" x14ac:dyDescent="0.3">
      <c r="A46" t="s">
        <v>222</v>
      </c>
      <c r="B46" s="177">
        <v>2.077</v>
      </c>
      <c r="C46" s="167">
        <f t="shared" si="2"/>
        <v>4</v>
      </c>
      <c r="D46" s="170">
        <f t="shared" si="1"/>
        <v>5.8315556171214844</v>
      </c>
    </row>
    <row r="47" spans="1:7" x14ac:dyDescent="0.3">
      <c r="A47" t="s">
        <v>223</v>
      </c>
      <c r="B47" s="177">
        <v>2.1669999999999998</v>
      </c>
      <c r="C47" s="167">
        <f t="shared" si="2"/>
        <v>4</v>
      </c>
      <c r="D47" s="170">
        <f t="shared" si="1"/>
        <v>6.0808976312508651</v>
      </c>
    </row>
    <row r="48" spans="1:7" x14ac:dyDescent="0.3">
      <c r="A48" t="s">
        <v>224</v>
      </c>
      <c r="B48" s="177">
        <v>1.764</v>
      </c>
      <c r="C48" s="167">
        <f t="shared" si="2"/>
        <v>4</v>
      </c>
      <c r="D48" s="170">
        <f t="shared" si="1"/>
        <v>4.9643995013159721</v>
      </c>
    </row>
    <row r="49" spans="1:4" x14ac:dyDescent="0.3">
      <c r="A49" t="s">
        <v>225</v>
      </c>
      <c r="B49" s="177">
        <v>1.595</v>
      </c>
      <c r="C49" s="167">
        <f t="shared" si="2"/>
        <v>4</v>
      </c>
      <c r="D49" s="170">
        <f t="shared" si="1"/>
        <v>4.4961906081174678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O98"/>
  <sheetViews>
    <sheetView tabSelected="1" zoomScale="80" zoomScaleNormal="80" zoomScalePageLayoutView="90" workbookViewId="0">
      <pane xSplit="5" ySplit="4" topLeftCell="F8" activePane="bottomRight" state="frozen"/>
      <selection pane="topRight" activeCell="C19" sqref="C19"/>
      <selection pane="bottomLeft" activeCell="C19" sqref="C19"/>
      <selection pane="bottomRight" activeCell="K51" sqref="K51"/>
    </sheetView>
  </sheetViews>
  <sheetFormatPr defaultColWidth="11.44140625" defaultRowHeight="13.2" x14ac:dyDescent="0.25"/>
  <cols>
    <col min="1" max="1" width="7.33203125" customWidth="1"/>
    <col min="2" max="2" width="10.44140625" bestFit="1" customWidth="1"/>
    <col min="3" max="3" width="14.88671875" bestFit="1" customWidth="1"/>
    <col min="4" max="4" width="23.88671875" style="49" customWidth="1"/>
    <col min="5" max="5" width="13.6640625" bestFit="1" customWidth="1"/>
    <col min="6" max="6" width="19" customWidth="1"/>
    <col min="7" max="8" width="15" customWidth="1"/>
    <col min="9" max="10" width="14.44140625" customWidth="1"/>
    <col min="11" max="11" width="12.109375" style="38" bestFit="1" customWidth="1"/>
    <col min="12" max="12" width="21" style="9" bestFit="1" customWidth="1"/>
    <col min="13" max="13" width="20.6640625" style="11" bestFit="1" customWidth="1"/>
    <col min="14" max="14" width="25" bestFit="1" customWidth="1"/>
    <col min="15" max="15" width="11.5546875" style="38" customWidth="1"/>
    <col min="16" max="16" width="12.5546875" style="38" bestFit="1" customWidth="1"/>
    <col min="17" max="17" width="12.33203125" style="38" customWidth="1"/>
    <col min="18" max="19" width="14.44140625" style="38" customWidth="1"/>
    <col min="20" max="20" width="9.5546875" style="38" customWidth="1"/>
    <col min="21" max="21" width="11.6640625" style="38" customWidth="1"/>
    <col min="22" max="22" width="11.44140625" style="38" customWidth="1"/>
    <col min="23" max="23" width="13.6640625" style="38" bestFit="1" customWidth="1"/>
    <col min="24" max="24" width="13" bestFit="1" customWidth="1"/>
    <col min="25" max="25" width="12.6640625" bestFit="1" customWidth="1"/>
    <col min="26" max="26" width="13.33203125" bestFit="1" customWidth="1"/>
    <col min="35" max="35" width="13.21875" bestFit="1" customWidth="1"/>
  </cols>
  <sheetData>
    <row r="1" spans="1:41" x14ac:dyDescent="0.25">
      <c r="A1" t="s">
        <v>122</v>
      </c>
      <c r="K1"/>
      <c r="L1"/>
    </row>
    <row r="2" spans="1:41" x14ac:dyDescent="0.25">
      <c r="K2"/>
      <c r="L2"/>
    </row>
    <row r="3" spans="1:41" s="4" customFormat="1" x14ac:dyDescent="0.25">
      <c r="B3" s="4" t="s">
        <v>123</v>
      </c>
      <c r="C3" s="4" t="s">
        <v>124</v>
      </c>
      <c r="D3" s="50" t="s">
        <v>2</v>
      </c>
      <c r="E3" s="4" t="s">
        <v>125</v>
      </c>
      <c r="F3" s="4" t="s">
        <v>126</v>
      </c>
      <c r="G3" s="10" t="s">
        <v>127</v>
      </c>
      <c r="H3" s="10" t="s">
        <v>176</v>
      </c>
      <c r="I3" s="10" t="s">
        <v>128</v>
      </c>
      <c r="J3" s="10" t="s">
        <v>177</v>
      </c>
      <c r="K3" s="7" t="s">
        <v>129</v>
      </c>
      <c r="L3" s="4" t="s">
        <v>130</v>
      </c>
      <c r="M3" s="15" t="s">
        <v>131</v>
      </c>
      <c r="N3" s="4" t="s">
        <v>236</v>
      </c>
      <c r="O3" s="4" t="s">
        <v>231</v>
      </c>
      <c r="P3" s="4" t="s">
        <v>231</v>
      </c>
      <c r="Q3" s="4" t="s">
        <v>232</v>
      </c>
      <c r="R3" s="4" t="s">
        <v>233</v>
      </c>
      <c r="S3" s="4" t="s">
        <v>233</v>
      </c>
      <c r="T3" s="4" t="s">
        <v>132</v>
      </c>
      <c r="U3" s="4" t="s">
        <v>133</v>
      </c>
      <c r="V3" s="4" t="s">
        <v>134</v>
      </c>
      <c r="W3" s="4" t="s">
        <v>135</v>
      </c>
      <c r="X3" s="4" t="s">
        <v>135</v>
      </c>
      <c r="Y3" s="4" t="s">
        <v>252</v>
      </c>
      <c r="Z3" s="4" t="s">
        <v>253</v>
      </c>
      <c r="AA3" s="4" t="s">
        <v>253</v>
      </c>
      <c r="AB3" s="4" t="s">
        <v>254</v>
      </c>
      <c r="AC3" s="4" t="s">
        <v>255</v>
      </c>
      <c r="AD3" s="4" t="s">
        <v>255</v>
      </c>
      <c r="AE3" s="4" t="s">
        <v>256</v>
      </c>
      <c r="AF3" s="4" t="s">
        <v>256</v>
      </c>
      <c r="AG3" s="4" t="s">
        <v>136</v>
      </c>
      <c r="AH3" s="4" t="s">
        <v>137</v>
      </c>
      <c r="AI3" s="4" t="s">
        <v>138</v>
      </c>
      <c r="AJ3" s="202" t="s">
        <v>258</v>
      </c>
      <c r="AK3" s="4" t="s">
        <v>140</v>
      </c>
      <c r="AL3" s="4" t="s">
        <v>139</v>
      </c>
      <c r="AM3" s="4" t="s">
        <v>141</v>
      </c>
      <c r="AN3" s="4" t="s">
        <v>142</v>
      </c>
      <c r="AO3" s="4" t="s">
        <v>179</v>
      </c>
    </row>
    <row r="4" spans="1:41" s="4" customFormat="1" x14ac:dyDescent="0.25">
      <c r="C4" s="4" t="s">
        <v>26</v>
      </c>
      <c r="D4" s="50"/>
      <c r="E4" s="4" t="s">
        <v>26</v>
      </c>
      <c r="F4" s="4" t="s">
        <v>13</v>
      </c>
      <c r="G4" s="10" t="s">
        <v>13</v>
      </c>
      <c r="H4" s="10" t="s">
        <v>13</v>
      </c>
      <c r="I4" s="10" t="s">
        <v>13</v>
      </c>
      <c r="J4" s="10" t="s">
        <v>13</v>
      </c>
      <c r="K4" s="7" t="s">
        <v>143</v>
      </c>
      <c r="L4" s="4" t="s">
        <v>24</v>
      </c>
      <c r="M4" s="15" t="s">
        <v>13</v>
      </c>
      <c r="N4" s="4" t="s">
        <v>24</v>
      </c>
      <c r="O4" s="4" t="s">
        <v>144</v>
      </c>
      <c r="P4" s="4" t="s">
        <v>145</v>
      </c>
      <c r="Q4" s="4" t="s">
        <v>146</v>
      </c>
      <c r="R4" s="4" t="s">
        <v>147</v>
      </c>
      <c r="S4" s="4" t="s">
        <v>148</v>
      </c>
      <c r="T4" s="4" t="s">
        <v>144</v>
      </c>
      <c r="U4" s="4" t="s">
        <v>145</v>
      </c>
      <c r="V4" s="4" t="s">
        <v>149</v>
      </c>
      <c r="W4" s="4" t="s">
        <v>150</v>
      </c>
      <c r="X4" s="4" t="s">
        <v>251</v>
      </c>
      <c r="Y4" s="4" t="s">
        <v>24</v>
      </c>
      <c r="Z4" s="4" t="s">
        <v>144</v>
      </c>
      <c r="AA4" s="4" t="s">
        <v>145</v>
      </c>
      <c r="AB4" s="4" t="s">
        <v>146</v>
      </c>
      <c r="AC4" s="4" t="s">
        <v>147</v>
      </c>
      <c r="AD4" s="4" t="s">
        <v>148</v>
      </c>
      <c r="AE4" s="4" t="s">
        <v>257</v>
      </c>
      <c r="AF4" s="4" t="s">
        <v>251</v>
      </c>
      <c r="AG4" s="4" t="s">
        <v>151</v>
      </c>
      <c r="AH4" s="4" t="s">
        <v>151</v>
      </c>
      <c r="AI4" s="4" t="s">
        <v>150</v>
      </c>
      <c r="AJ4" s="202"/>
      <c r="AK4" s="4" t="s">
        <v>120</v>
      </c>
      <c r="AL4" s="4" t="s">
        <v>152</v>
      </c>
      <c r="AM4" s="4" t="s">
        <v>178</v>
      </c>
      <c r="AN4" s="4" t="s">
        <v>153</v>
      </c>
      <c r="AO4" s="4" t="s">
        <v>178</v>
      </c>
    </row>
    <row r="5" spans="1:41" s="4" customFormat="1" x14ac:dyDescent="0.25">
      <c r="B5" s="47" t="s">
        <v>94</v>
      </c>
      <c r="C5" s="34"/>
      <c r="D5" s="50" t="s">
        <v>154</v>
      </c>
      <c r="G5" s="7"/>
      <c r="H5" s="7"/>
      <c r="I5" s="7"/>
      <c r="J5" s="7"/>
      <c r="K5" s="53"/>
      <c r="M5" s="15"/>
      <c r="AG5" s="40"/>
      <c r="AH5" s="40"/>
      <c r="AI5" s="40"/>
      <c r="AJ5" s="40"/>
      <c r="AK5" s="40"/>
      <c r="AL5" s="40"/>
      <c r="AM5" s="40"/>
      <c r="AN5" s="40"/>
      <c r="AO5" s="40"/>
    </row>
    <row r="6" spans="1:41" x14ac:dyDescent="0.25">
      <c r="C6" s="9"/>
      <c r="G6" s="5"/>
      <c r="H6" s="5"/>
      <c r="I6" s="5"/>
      <c r="J6" s="5"/>
      <c r="K6" s="53"/>
      <c r="O6" s="9"/>
      <c r="P6" s="11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42"/>
      <c r="AH6" s="42"/>
      <c r="AI6" s="42"/>
      <c r="AJ6" s="42"/>
      <c r="AK6" s="42"/>
      <c r="AL6" s="42"/>
      <c r="AM6" s="42"/>
      <c r="AN6" s="42"/>
      <c r="AO6" s="42"/>
    </row>
    <row r="7" spans="1:41" s="56" customFormat="1" x14ac:dyDescent="0.25">
      <c r="A7" s="56" t="s">
        <v>155</v>
      </c>
      <c r="B7" s="57" t="s">
        <v>80</v>
      </c>
      <c r="C7" s="58">
        <f>VLOOKUP(Rate_Calc!B7,Sampling!A7:D36,4,FALSE)</f>
        <v>0</v>
      </c>
      <c r="D7" s="59" t="str">
        <f>VLOOKUP(B7,Sampling!$A$7:$B$36,2,FALSE)</f>
        <v>Batch Start</v>
      </c>
      <c r="E7" s="60">
        <f>VLOOKUP(C7,Online_ANA!$A$2:$A$14836,1,TRUE)</f>
        <v>0</v>
      </c>
      <c r="F7" s="61">
        <f>VLOOKUP(C7,Online_ANA!$A$2:$B$14836,2,TRUE)</f>
        <v>1.08</v>
      </c>
      <c r="G7" s="62">
        <f>VLOOKUP(C7,Online_ANA!$A$2:$P$14836,13,TRUE)/(General!$B$22*1000)</f>
        <v>0</v>
      </c>
      <c r="H7" s="62">
        <f>VLOOKUP(C7,Online_ANA!$A$2:$P$14836,11,TRUE)/1000</f>
        <v>0</v>
      </c>
      <c r="I7" s="62">
        <f>VLOOKUP(C7,Online_ANA!$A$2:$P$14836,12,TRUE)/1000</f>
        <v>0</v>
      </c>
      <c r="J7" s="62"/>
      <c r="K7" s="60"/>
      <c r="L7" s="63">
        <f>VLOOKUP(C7,Biomass!$C$7:$S$36,16,FALSE)</f>
        <v>0.14599999999999999</v>
      </c>
      <c r="M7" s="63"/>
      <c r="N7" s="60">
        <f>VLOOKUP(C7,Glycerol!$D$7:$E$14,2,FALSE)</f>
        <v>33.457777777777778</v>
      </c>
      <c r="O7" s="63"/>
      <c r="P7" s="63"/>
      <c r="Q7" s="63"/>
      <c r="R7" s="63"/>
      <c r="S7" s="60"/>
      <c r="T7" s="63"/>
      <c r="U7" s="63"/>
      <c r="V7" s="60"/>
      <c r="W7" s="63"/>
      <c r="X7" s="63"/>
      <c r="Y7" s="63">
        <f>VLOOKUP(C7,Acetate!$D$7:$E$14,2,FALSE)</f>
        <v>0</v>
      </c>
      <c r="Z7" s="63"/>
      <c r="AA7" s="63"/>
      <c r="AB7" s="63"/>
      <c r="AC7" s="63"/>
      <c r="AD7" s="63"/>
      <c r="AE7" s="63"/>
      <c r="AF7" s="63"/>
      <c r="AG7" s="64"/>
      <c r="AH7" s="64"/>
      <c r="AI7" s="64"/>
      <c r="AJ7" s="64"/>
      <c r="AK7" s="121">
        <f>IFERROR(VLOOKUP(C7,Protein!$D$7:$E$14,2,FALSE)*1000, NA())</f>
        <v>0</v>
      </c>
      <c r="AL7" s="121">
        <f>IFERROR(AK7/L7,NA())</f>
        <v>0</v>
      </c>
      <c r="AM7" s="121"/>
      <c r="AN7" s="121"/>
      <c r="AO7" s="121"/>
    </row>
    <row r="8" spans="1:41" s="56" customFormat="1" x14ac:dyDescent="0.25">
      <c r="A8" s="56" t="s">
        <v>156</v>
      </c>
      <c r="B8" s="57" t="s">
        <v>81</v>
      </c>
      <c r="C8" s="58">
        <f>VLOOKUP(Rate_Calc!B8,Sampling!$A$7:$D$36,4,FALSE)</f>
        <v>23.367000000000001</v>
      </c>
      <c r="D8" s="59" t="str">
        <f>VLOOKUP(B8,Sampling!$A$7:$B$36,2,FALSE)</f>
        <v>Fed Batch</v>
      </c>
      <c r="E8" s="60">
        <f>VLOOKUP(C8,Online_ANA!$A$2:$A$14836,1,TRUE)</f>
        <v>23.367000000000001</v>
      </c>
      <c r="F8" s="61">
        <f>VLOOKUP(C8,Online_ANA!$A$2:$B$14836,2,TRUE)</f>
        <v>1.2959629727593482</v>
      </c>
      <c r="G8" s="62">
        <f>VLOOKUP(C8,Online_ANA!$A$2:$P$14836,13,TRUE)/(General!$B$22*1000)</f>
        <v>0.16655077275934824</v>
      </c>
      <c r="H8" s="62">
        <f>VLOOKUP(C8,Online_ANA!$A$2:$P$14836,11,TRUE)/1000</f>
        <v>0</v>
      </c>
      <c r="I8" s="62">
        <f>VLOOKUP(C8,Online_ANA!$A$2:$P$14836,12,TRUE)/1000</f>
        <v>6.9412199999999993E-2</v>
      </c>
      <c r="J8" s="62">
        <f>SUMIFS(Online_ANA!$Q$2:$Q$24836, Online_ANA!$A$2:$A$24836, "&gt;="&amp;C7, Online_ANA!$A$2:$A$24836, "&lt;="&amp;C8)/1000</f>
        <v>0</v>
      </c>
      <c r="K8" s="60">
        <f>((G8-G7)+(H8-H7)+(I8-I7)+J8)/(AVERAGE(F7:F8)*(E8-E7))</f>
        <v>8.500240779196205E-3</v>
      </c>
      <c r="L8" s="63">
        <f>VLOOKUP(C8,Biomass!$C$7:$S$36,16,FALSE)</f>
        <v>30.666666666666693</v>
      </c>
      <c r="M8" s="63">
        <f>G8-G7</f>
        <v>0.16655077275934824</v>
      </c>
      <c r="N8" s="60">
        <f>VLOOKUP(C8,Glycerol!$D$7:$E$14,2,FALSE)</f>
        <v>9.0666666666666673E-2</v>
      </c>
      <c r="O8" s="63">
        <f>(N8-N7)/(E8-E7) + K8*AVERAGE(N7,N8) - (G8-G7)/(AVERAGE(F7,F8) * (E8-E7))*General!$B$21</f>
        <v>-3.8000990429494461</v>
      </c>
      <c r="P8" s="63">
        <f>O8/General!$B$27*1000</f>
        <v>-123.78172778336959</v>
      </c>
      <c r="Q8" s="63">
        <f>O8/AVERAGE(L7,L8)</f>
        <v>-0.24665823857825414</v>
      </c>
      <c r="R8" s="63">
        <f>Q8/General!$B$27*1000</f>
        <v>-8.0344703119952499</v>
      </c>
      <c r="S8" s="60">
        <f>R8/1000*General!$B$37</f>
        <v>-0.21165205142889085</v>
      </c>
      <c r="T8" s="63">
        <f>(L8-L7)/(E8-E7)+K8*AVERAGE(L7,L8)</f>
        <v>1.4371015350976593</v>
      </c>
      <c r="U8" s="63">
        <f>T8/General!$B$37*1000</f>
        <v>54.553450066342457</v>
      </c>
      <c r="V8" s="60">
        <f>T8/AVERAGE(L7,L8)</f>
        <v>9.3279919628139377E-2</v>
      </c>
      <c r="W8" s="60">
        <f>ABS(U8/P8)</f>
        <v>0.44072296487746926</v>
      </c>
      <c r="X8" s="60">
        <f>ABS(T8/O8)</f>
        <v>0.37817475777743237</v>
      </c>
      <c r="Y8" s="60">
        <f>VLOOKUP(C8,Acetate!$D$7:$E$14,2,FALSE)</f>
        <v>0</v>
      </c>
      <c r="Z8" s="60">
        <f>(Y8-Y7)/(E8-E7) + K8*AVERAGE(Y7,Y8)</f>
        <v>0</v>
      </c>
      <c r="AA8" s="60">
        <f>Z8/[1]General!$B$28 * 1000</f>
        <v>0</v>
      </c>
      <c r="AB8" s="60">
        <f>Z8/AVERAGE(L7,L8)</f>
        <v>0</v>
      </c>
      <c r="AC8" s="60">
        <f>AB8/[1]General!$B$28 *1000</f>
        <v>0</v>
      </c>
      <c r="AD8" s="60">
        <f>AC8/1000 * [1]General!$B$37</f>
        <v>0</v>
      </c>
      <c r="AE8" s="60">
        <f>ABS(AA8/P8)</f>
        <v>0</v>
      </c>
      <c r="AF8" s="60">
        <f>ABS(Z8/O8)</f>
        <v>0</v>
      </c>
      <c r="AG8" s="64">
        <f ca="1">AVERAGE(INDIRECT(ADDRESS(MATCH(E7,Online_ANA!$A$2:$A$14836,0),8,1,1,"Online_ANA")):INDIRECT(ADDRESS(MATCH(E8,Online_ANA!$A$2:$A$14836,0),8,1,1,"Online_ANA")))</f>
        <v>89.148312971906336</v>
      </c>
      <c r="AH8" s="64">
        <f ca="1">AVERAGE(INDIRECT(ADDRESS(MATCH(E7,Online_ANA!$A$2:$A$14836,0),9,1,1,"Online_ANA")):INDIRECT(ADDRESS(MATCH(E8,Online_ANA!$A$2:$A$14836,0),9,1,1,"Online_ANA")))</f>
        <v>51.542325068159748</v>
      </c>
      <c r="AI8" s="64">
        <f ca="1">ABS(AH8/P8)</f>
        <v>0.41639687853092483</v>
      </c>
      <c r="AJ8" s="64">
        <f ca="1">W8+AE8+AI8</f>
        <v>0.85711984340839409</v>
      </c>
      <c r="AK8" s="121">
        <f>IFERROR(VLOOKUP(C8,Protein!$D$7:$E$14,2,FALSE)*1000, NA())</f>
        <v>0</v>
      </c>
      <c r="AL8" s="121">
        <f>IFERROR(AK8/L8,NA())</f>
        <v>0</v>
      </c>
      <c r="AM8" s="121">
        <f>IFERROR((AK8-AK7) / (E8-E7) + K8*AVERAGE(AK7,AK8), NA())</f>
        <v>0</v>
      </c>
      <c r="AN8" s="121">
        <f>AM8/AVERAGE(L7,L8)</f>
        <v>0</v>
      </c>
      <c r="AO8" s="121">
        <f>IFERROR((F8*AK8)/(2*E8),NA())</f>
        <v>0</v>
      </c>
    </row>
    <row r="9" spans="1:41" x14ac:dyDescent="0.25">
      <c r="B9" s="48"/>
      <c r="C9" s="34"/>
      <c r="F9" s="10"/>
      <c r="G9" s="5"/>
      <c r="H9" s="5"/>
      <c r="I9" s="5"/>
      <c r="J9" s="5"/>
      <c r="K9" s="15"/>
      <c r="L9" s="11"/>
      <c r="N9" s="6"/>
      <c r="O9" s="11"/>
      <c r="P9" s="11"/>
      <c r="Q9" s="11"/>
      <c r="R9" s="11"/>
      <c r="S9" s="15"/>
      <c r="T9" s="11"/>
      <c r="U9" s="11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44"/>
      <c r="AH9" s="44"/>
      <c r="AI9" s="44"/>
      <c r="AJ9" s="44"/>
      <c r="AK9" s="122"/>
      <c r="AL9" s="122"/>
      <c r="AM9" s="122"/>
      <c r="AN9" s="122"/>
      <c r="AO9" s="122"/>
    </row>
    <row r="10" spans="1:41" s="65" customFormat="1" x14ac:dyDescent="0.25">
      <c r="A10" s="65" t="s">
        <v>155</v>
      </c>
      <c r="B10" s="66" t="s">
        <v>81</v>
      </c>
      <c r="C10" s="67">
        <f>VLOOKUP(Rate_Calc!B10,Sampling!$A$7:$D$36,4,FALSE)</f>
        <v>23.367000000000001</v>
      </c>
      <c r="D10" s="68" t="str">
        <f>VLOOKUP(B10,Sampling!$A$7:$B$36,2,FALSE)</f>
        <v>Fed Batch</v>
      </c>
      <c r="E10" s="69">
        <f>VLOOKUP(C10,Online_ANA!$A$2:$A$14836,1,TRUE)</f>
        <v>23.367000000000001</v>
      </c>
      <c r="F10" s="70">
        <f>VLOOKUP(C10,Online_ANA!$A$2:$B$14836,2,TRUE)</f>
        <v>1.2959629727593482</v>
      </c>
      <c r="G10" s="71">
        <f>VLOOKUP(C10,Online_ANA!$A$2:$P$14836,13,TRUE)/(General!$B$22*1000)</f>
        <v>0.16655077275934824</v>
      </c>
      <c r="H10" s="71">
        <f>VLOOKUP(C10,Online_ANA!$A$2:$P$14836,11,TRUE)/1000</f>
        <v>0</v>
      </c>
      <c r="I10" s="71">
        <f>VLOOKUP(C10,Online_ANA!$A$2:$P$14836,12,TRUE)/1000</f>
        <v>6.9412199999999993E-2</v>
      </c>
      <c r="J10" s="71"/>
      <c r="K10" s="69"/>
      <c r="L10" s="72">
        <f>VLOOKUP(C10,Biomass!$C$7:$S$36,16,FALSE)</f>
        <v>30.666666666666693</v>
      </c>
      <c r="M10" s="72"/>
      <c r="N10" s="69">
        <f>VLOOKUP(C10,Glycerol!$D$7:$E$14,2,FALSE)</f>
        <v>9.0666666666666673E-2</v>
      </c>
      <c r="O10" s="72"/>
      <c r="P10" s="72"/>
      <c r="Q10" s="72"/>
      <c r="R10" s="72"/>
      <c r="S10" s="69"/>
      <c r="T10" s="72"/>
      <c r="U10" s="72"/>
      <c r="V10" s="69"/>
      <c r="W10" s="72"/>
      <c r="X10" s="72"/>
      <c r="Y10" s="72">
        <f>VLOOKUP(C10,Acetate!$D$7:$E$14,2,FALSE)</f>
        <v>0</v>
      </c>
      <c r="Z10" s="72"/>
      <c r="AA10" s="72"/>
      <c r="AB10" s="72"/>
      <c r="AC10" s="72"/>
      <c r="AD10" s="72"/>
      <c r="AE10" s="72"/>
      <c r="AF10" s="72"/>
      <c r="AG10" s="73"/>
      <c r="AH10" s="73"/>
      <c r="AI10" s="73"/>
      <c r="AJ10" s="73"/>
      <c r="AK10" s="123">
        <f>IFERROR(VLOOKUP(C10,Protein!$D$7:$E$14,2,FALSE)*1000, NA())</f>
        <v>0</v>
      </c>
      <c r="AL10" s="123">
        <f>IFERROR(AK10/L10,NA())</f>
        <v>0</v>
      </c>
      <c r="AM10" s="123"/>
      <c r="AN10" s="123"/>
      <c r="AO10" s="123"/>
    </row>
    <row r="11" spans="1:41" s="65" customFormat="1" x14ac:dyDescent="0.25">
      <c r="A11" s="65" t="s">
        <v>156</v>
      </c>
      <c r="B11" s="66" t="s">
        <v>82</v>
      </c>
      <c r="C11" s="67">
        <f>VLOOKUP(Rate_Calc!B11,Sampling!$A$7:$D$36,4,FALSE)</f>
        <v>25.867000000000001</v>
      </c>
      <c r="D11" s="68" t="str">
        <f>VLOOKUP(B11,Sampling!$A$7:$B$36,2,FALSE)</f>
        <v>induced Fed Batch</v>
      </c>
      <c r="E11" s="69">
        <f>VLOOKUP(C11,Online_ANA!$A$2:$A$14836,1,TRUE)</f>
        <v>25.867000000000001</v>
      </c>
      <c r="F11" s="70">
        <f>VLOOKUP(C11,Online_ANA!$A$2:$B$14836,2,TRUE)</f>
        <v>1.3583230516185414</v>
      </c>
      <c r="G11" s="71">
        <f>VLOOKUP(C11,Online_ANA!$A$2:$P$14836,13,TRUE)/(General!$B$22*1000)</f>
        <v>0.24454475161854117</v>
      </c>
      <c r="H11" s="71">
        <f>VLOOKUP(C11,Online_ANA!$A$2:$P$14836,11,TRUE)/1000</f>
        <v>0</v>
      </c>
      <c r="I11" s="71">
        <f>VLOOKUP(C11,Online_ANA!$A$2:$P$14836,12,TRUE)/1000</f>
        <v>8.8778300000000129E-2</v>
      </c>
      <c r="J11" s="71">
        <f>SUMIFS(Online_ANA!$Q$2:$Q$24836, Online_ANA!$A$2:$A$24836, "&gt;="&amp;C10, Online_ANA!$A$2:$A$24836, "&lt;="&amp;C11)/1000</f>
        <v>0</v>
      </c>
      <c r="K11" s="69">
        <f>((G11-G10)+(H11-H10)+(I11-I10)+J11)/(AVERAGE(F10:F11)*(E11-E10))</f>
        <v>2.9344261459391823E-2</v>
      </c>
      <c r="L11" s="72">
        <f>VLOOKUP(C11,Biomass!$C$7:$S$36,16,FALSE)</f>
        <v>39.76666666666658</v>
      </c>
      <c r="M11" s="72">
        <f t="shared" ref="M11" si="0">G11-G10</f>
        <v>7.7993978859192931E-2</v>
      </c>
      <c r="N11" s="69">
        <f>VLOOKUP(C11,Glycerol!$D$7:$E$14,2,FALSE)</f>
        <v>9.0666666666666673E-2</v>
      </c>
      <c r="O11" s="72">
        <f>(N11-N10)/(E11-E10) + K11*AVERAGE(N10,N11) - (G11-G10)/(AVERAGE(F10,F11) * (E11-E10))*General!$B$21</f>
        <v>-9.8501439853551727</v>
      </c>
      <c r="P11" s="72">
        <f>O11/General!$B$27*1000</f>
        <v>-320.85159561417504</v>
      </c>
      <c r="Q11" s="72">
        <f t="shared" ref="Q11" si="1">O11/AVERAGE(L10,L11)</f>
        <v>-0.27970120166649826</v>
      </c>
      <c r="R11" s="72">
        <f>Q11/General!$B$27*1000</f>
        <v>-9.1107883278989661</v>
      </c>
      <c r="S11" s="69">
        <f>R11/1000*General!$B$37</f>
        <v>-0.24000549692184248</v>
      </c>
      <c r="T11" s="72">
        <f>(L11-L10)/(E11-E10)+K11*AVERAGE(L10,L11)</f>
        <v>4.6734070743948699</v>
      </c>
      <c r="U11" s="72">
        <f>T11/General!$B$37*1000</f>
        <v>177.4060309909604</v>
      </c>
      <c r="V11" s="69">
        <f t="shared" ref="V11" si="2">T11/AVERAGE(L10,L11)</f>
        <v>0.13270441290283597</v>
      </c>
      <c r="W11" s="69">
        <f t="shared" ref="W11" si="3">ABS(U11/P11)</f>
        <v>0.55292238971531149</v>
      </c>
      <c r="X11" s="69">
        <f>ABS(T11/O11)</f>
        <v>0.47445063557884204</v>
      </c>
      <c r="Y11" s="69">
        <f>VLOOKUP(C11,Acetate!$D$7:$E$14,2,FALSE)</f>
        <v>0</v>
      </c>
      <c r="Z11" s="69">
        <f>(Y11-Y10)/(E11-E10) + K11*AVERAGE(Y10,Y11)</f>
        <v>0</v>
      </c>
      <c r="AA11" s="69">
        <f>Z11/[1]General!$B$28 * 1000</f>
        <v>0</v>
      </c>
      <c r="AB11" s="69">
        <f>Z11/AVERAGE(L10,L11)</f>
        <v>0</v>
      </c>
      <c r="AC11" s="69">
        <f>AB11/[1]General!$B$28 *1000</f>
        <v>0</v>
      </c>
      <c r="AD11" s="69">
        <f>AC11/1000 * [1]General!$B$37</f>
        <v>0</v>
      </c>
      <c r="AE11" s="69">
        <f>ABS(AA11/P11)</f>
        <v>0</v>
      </c>
      <c r="AF11" s="69">
        <f>ABS(Z11/O11)</f>
        <v>0</v>
      </c>
      <c r="AG11" s="73">
        <f ca="1">AVERAGE(INDIRECT(ADDRESS(MATCH(E10,Online_ANA!$A$2:$A$14836,0),8,1,1,"Online_ANA")):INDIRECT(ADDRESS(MATCH(E11,Online_ANA!$A$2:$A$14836,0),8,1,1,"Online_ANA")))</f>
        <v>262.39755452207595</v>
      </c>
      <c r="AH11" s="73">
        <f ca="1">AVERAGE(INDIRECT(ADDRESS(MATCH(E10,Online_ANA!$A$2:$A$14836,0),9,1,1,"Online_ANA")):INDIRECT(ADDRESS(MATCH(E11,Online_ANA!$A$2:$A$14836,0),9,1,1,"Online_ANA")))</f>
        <v>143.4191673385055</v>
      </c>
      <c r="AI11" s="73">
        <f ca="1">ABS(AH11/P11)</f>
        <v>0.4469953377167164</v>
      </c>
      <c r="AJ11" s="73">
        <f ca="1">W11+AE11+AI11</f>
        <v>0.99991772743202789</v>
      </c>
      <c r="AK11" s="123">
        <f>IFERROR(VLOOKUP(C11,Protein!$D$7:$E$14,2,FALSE)*1000, NA())</f>
        <v>3044.743039202106</v>
      </c>
      <c r="AL11" s="123">
        <f>IFERROR(AK11/L11,NA())</f>
        <v>76.56520635043033</v>
      </c>
      <c r="AM11" s="123">
        <f>IFERROR((AK11-AK10) / (E11-E10) + K11*AVERAGE(AK10,AK11), NA())</f>
        <v>1262.5700835903474</v>
      </c>
      <c r="AN11" s="123">
        <f>AM11/AVERAGE(L10,L11)</f>
        <v>35.851493145016988</v>
      </c>
      <c r="AO11" s="123">
        <f>IFERROR((F11*AK11)/(2*E11),NA())</f>
        <v>79.942487656151016</v>
      </c>
    </row>
    <row r="12" spans="1:41" x14ac:dyDescent="0.25">
      <c r="B12" s="48"/>
      <c r="C12" s="34"/>
      <c r="F12" s="10"/>
      <c r="G12" s="5"/>
      <c r="H12" s="5"/>
      <c r="I12" s="5"/>
      <c r="J12" s="5"/>
      <c r="K12" s="15"/>
      <c r="L12" s="11"/>
      <c r="N12" s="6"/>
      <c r="O12" s="11"/>
      <c r="P12" s="11"/>
      <c r="Q12" s="11"/>
      <c r="R12" s="11"/>
      <c r="S12" s="15"/>
      <c r="T12" s="11"/>
      <c r="U12" s="11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44"/>
      <c r="AH12" s="44"/>
      <c r="AI12" s="44"/>
      <c r="AJ12" s="44"/>
      <c r="AK12" s="122"/>
      <c r="AL12" s="122"/>
      <c r="AM12" s="122"/>
      <c r="AN12" s="122"/>
      <c r="AO12" s="122"/>
    </row>
    <row r="13" spans="1:41" s="65" customFormat="1" x14ac:dyDescent="0.25">
      <c r="A13" s="65" t="s">
        <v>155</v>
      </c>
      <c r="B13" s="66" t="s">
        <v>82</v>
      </c>
      <c r="C13" s="67">
        <f>VLOOKUP(Rate_Calc!B13,Sampling!$A$7:$D$36,4,FALSE)</f>
        <v>25.867000000000001</v>
      </c>
      <c r="D13" s="68" t="str">
        <f>VLOOKUP(B13,Sampling!$A$7:$B$36,2,FALSE)</f>
        <v>induced Fed Batch</v>
      </c>
      <c r="E13" s="69">
        <f>VLOOKUP(C13,Online_ANA!$A$2:$A$14836,1,TRUE)</f>
        <v>25.867000000000001</v>
      </c>
      <c r="F13" s="70">
        <f>VLOOKUP(C13,Online_ANA!$A$2:$B$14836,2,TRUE)</f>
        <v>1.3583230516185414</v>
      </c>
      <c r="G13" s="71">
        <f>VLOOKUP(C13,Online_ANA!$A$2:$P$14836,13,TRUE)/(General!$B$22*1000)</f>
        <v>0.24454475161854117</v>
      </c>
      <c r="H13" s="71">
        <f>VLOOKUP(C13,Online_ANA!$A$2:$P$14836,11,TRUE)/1000</f>
        <v>0</v>
      </c>
      <c r="I13" s="71">
        <f>VLOOKUP(C13,Online_ANA!$A$2:$P$14836,12,TRUE)/1000</f>
        <v>8.8778300000000129E-2</v>
      </c>
      <c r="J13" s="71"/>
      <c r="K13" s="69"/>
      <c r="L13" s="72">
        <f>VLOOKUP(C13,Biomass!$C$7:$S$36,16,FALSE)</f>
        <v>39.76666666666658</v>
      </c>
      <c r="M13" s="72"/>
      <c r="N13" s="69">
        <f>VLOOKUP(C13,Glycerol!$D$7:$E$14,2,FALSE)</f>
        <v>9.0666666666666673E-2</v>
      </c>
      <c r="O13" s="72"/>
      <c r="P13" s="72"/>
      <c r="Q13" s="72"/>
      <c r="R13" s="72"/>
      <c r="S13" s="69"/>
      <c r="T13" s="72"/>
      <c r="U13" s="72"/>
      <c r="V13" s="69"/>
      <c r="W13" s="72"/>
      <c r="X13" s="72"/>
      <c r="Y13" s="72">
        <f>VLOOKUP(C13,Acetate!$D$7:$E$14,2,FALSE)</f>
        <v>0</v>
      </c>
      <c r="Z13" s="72"/>
      <c r="AA13" s="72"/>
      <c r="AB13" s="72"/>
      <c r="AC13" s="72"/>
      <c r="AD13" s="72"/>
      <c r="AE13" s="72"/>
      <c r="AF13" s="72"/>
      <c r="AG13" s="73"/>
      <c r="AH13" s="73"/>
      <c r="AI13" s="73"/>
      <c r="AJ13" s="73"/>
      <c r="AK13" s="123">
        <f>IFERROR(VLOOKUP(C13,Protein!$D$7:$E$14,2,FALSE)*1000, NA())</f>
        <v>3044.743039202106</v>
      </c>
      <c r="AL13" s="123">
        <f>IFERROR(AK13/L13,NA())</f>
        <v>76.56520635043033</v>
      </c>
      <c r="AM13" s="123"/>
      <c r="AN13" s="123"/>
      <c r="AO13" s="123"/>
    </row>
    <row r="14" spans="1:41" s="65" customFormat="1" x14ac:dyDescent="0.25">
      <c r="A14" s="65" t="s">
        <v>156</v>
      </c>
      <c r="B14" s="66" t="s">
        <v>83</v>
      </c>
      <c r="C14" s="67">
        <f>VLOOKUP(Rate_Calc!B14,Sampling!$A$7:$D$36,4,FALSE)</f>
        <v>27.867000000000001</v>
      </c>
      <c r="D14" s="68" t="str">
        <f>VLOOKUP(B14,Sampling!$A$7:$B$36,2,FALSE)</f>
        <v>induced Fed Batch</v>
      </c>
      <c r="E14" s="69">
        <f>VLOOKUP(C14,Online_ANA!$A$2:$A$14836,1,TRUE)</f>
        <v>27.867000000000001</v>
      </c>
      <c r="F14" s="70">
        <f>VLOOKUP(C14,Online_ANA!$A$2:$B$14836,2,TRUE)</f>
        <v>1.4271467208037703</v>
      </c>
      <c r="G14" s="71">
        <f>VLOOKUP(C14,Online_ANA!$A$2:$P$14836,13,TRUE)/(General!$B$22*1000)</f>
        <v>0.33268132080377011</v>
      </c>
      <c r="H14" s="71">
        <f>VLOOKUP(C14,Online_ANA!$A$2:$P$14836,11,TRUE)/1000</f>
        <v>0</v>
      </c>
      <c r="I14" s="71">
        <f>VLOOKUP(C14,Online_ANA!$A$2:$P$14836,12,TRUE)/1000</f>
        <v>0.10446539999999999</v>
      </c>
      <c r="J14" s="71">
        <f>SUMIFS(Online_ANA!$Q$2:$Q$24836, Online_ANA!$A$2:$A$24836, "&gt;="&amp;C13, Online_ANA!$A$2:$A$24836, "&lt;="&amp;C14)/1000</f>
        <v>0</v>
      </c>
      <c r="K14" s="69">
        <f t="shared" ref="K14" si="4">((G14-G13)+(H14-H13)+(I14-I13)+J14)/(AVERAGE(F13:F14)*(E14-E13))</f>
        <v>3.7273306719441159E-2</v>
      </c>
      <c r="L14" s="72">
        <f>VLOOKUP(C14,Biomass!$C$7:$S$36,16,FALSE)</f>
        <v>43.299999999999976</v>
      </c>
      <c r="M14" s="72">
        <f t="shared" ref="M14" si="5">G14-G13</f>
        <v>8.8136569185228941E-2</v>
      </c>
      <c r="N14" s="69">
        <f>VLOOKUP(C14,Glycerol!$D$7:$E$14,2,FALSE)</f>
        <v>9.0666666666666673E-2</v>
      </c>
      <c r="O14" s="72">
        <f>(N14-N13)/(E14-E13) + K14*AVERAGE(N13,N14) - (G14-G13)/(AVERAGE(F13,F14) * (E14-E13))*General!$B$21</f>
        <v>-13.258779088543969</v>
      </c>
      <c r="P14" s="72">
        <f>O14/General!$B$27*1000</f>
        <v>-431.88205500143221</v>
      </c>
      <c r="Q14" s="72">
        <f t="shared" ref="Q14" si="6">O14/AVERAGE(L13,L14)</f>
        <v>-0.31923224129720679</v>
      </c>
      <c r="R14" s="72">
        <f>Q14/General!$B$27*1000</f>
        <v>-10.39844434192856</v>
      </c>
      <c r="S14" s="69">
        <f>R14/1000*General!$B$37</f>
        <v>-0.27392621929942407</v>
      </c>
      <c r="T14" s="72">
        <f t="shared" ref="T14" si="7">(L14-L13)/(E14-E13)+K14*AVERAGE(L13,L14)</f>
        <v>3.3147513390808183</v>
      </c>
      <c r="U14" s="72">
        <f>T14/General!$B$37*1000</f>
        <v>125.83044220782821</v>
      </c>
      <c r="V14" s="69">
        <f t="shared" ref="V14" si="8">T14/AVERAGE(L13,L14)</f>
        <v>7.9809422289265408E-2</v>
      </c>
      <c r="W14" s="69">
        <f t="shared" ref="W14" si="9">ABS(U14/P14)</f>
        <v>0.29135371741113653</v>
      </c>
      <c r="X14" s="69">
        <f t="shared" ref="X14" si="10">ABS(T14/O14)</f>
        <v>0.25000426637659834</v>
      </c>
      <c r="Y14" s="69">
        <f>VLOOKUP(C14,Acetate!$D$7:$E$14,2,FALSE)</f>
        <v>0</v>
      </c>
      <c r="Z14" s="69">
        <f>(Y14-Y13)/(E14-E13) + K14*AVERAGE(Y13,Y14)</f>
        <v>0</v>
      </c>
      <c r="AA14" s="69">
        <f>Z14/[1]General!$B$28 * 1000</f>
        <v>0</v>
      </c>
      <c r="AB14" s="69">
        <f>Z14/AVERAGE(L13,L14)</f>
        <v>0</v>
      </c>
      <c r="AC14" s="69">
        <f>AB14/[1]General!$B$28 *1000</f>
        <v>0</v>
      </c>
      <c r="AD14" s="69">
        <f>AC14/1000 * [1]General!$B$37</f>
        <v>0</v>
      </c>
      <c r="AE14" s="69">
        <f t="shared" ref="AE14" si="11">ABS(AA14/P14)</f>
        <v>0</v>
      </c>
      <c r="AF14" s="69">
        <f>ABS(Z14/O14)</f>
        <v>0</v>
      </c>
      <c r="AG14" s="73">
        <f ca="1">AVERAGE(INDIRECT(ADDRESS(MATCH(E13,Online_ANA!$A$2:$A$14836,0),8,1,1,"Online_ANA")):INDIRECT(ADDRESS(MATCH(E14,Online_ANA!$A$2:$A$14836,0),8,1,1,"Online_ANA")))</f>
        <v>399.77634263470691</v>
      </c>
      <c r="AH14" s="73">
        <f ca="1">AVERAGE(INDIRECT(ADDRESS(MATCH(E13,Online_ANA!$A$2:$A$14836,0),9,1,1,"Online_ANA")):INDIRECT(ADDRESS(MATCH(E14,Online_ANA!$A$2:$A$14836,0),9,1,1,"Online_ANA")))</f>
        <v>190.95243414196642</v>
      </c>
      <c r="AI14" s="73">
        <f ca="1">ABS(AH14/P14)</f>
        <v>0.44214023697125637</v>
      </c>
      <c r="AJ14" s="73">
        <f t="shared" ref="AJ14" ca="1" si="12">W14+AE14+AI14</f>
        <v>0.73349395438239284</v>
      </c>
      <c r="AK14" s="123">
        <f>IFERROR(VLOOKUP(C14,Protein!$D$7:$E$14,2,FALSE)*1000, NA())</f>
        <v>5898.3238675716866</v>
      </c>
      <c r="AL14" s="123">
        <f>IFERROR(AK14/L14,NA())</f>
        <v>136.21995075223302</v>
      </c>
      <c r="AM14" s="123">
        <f>IFERROR((AK14-AK13) / (E14-E13) + K14*AVERAGE(AK13,AK14), NA())</f>
        <v>1593.4592520991221</v>
      </c>
      <c r="AN14" s="123">
        <f>AM14/AVERAGE(L13,L14)</f>
        <v>38.365792586656283</v>
      </c>
      <c r="AO14" s="123">
        <f>IFERROR((F14*AK14)/(2*E14),NA())</f>
        <v>151.03480040627883</v>
      </c>
    </row>
    <row r="15" spans="1:41" x14ac:dyDescent="0.25">
      <c r="B15" s="48"/>
      <c r="C15" s="34"/>
      <c r="F15" s="10"/>
      <c r="G15" s="5"/>
      <c r="H15" s="5"/>
      <c r="I15" s="5"/>
      <c r="J15" s="5"/>
      <c r="K15" s="15"/>
      <c r="L15" s="11"/>
      <c r="N15" s="6"/>
      <c r="O15" s="11"/>
      <c r="P15" s="11"/>
      <c r="Q15" s="11"/>
      <c r="R15" s="11"/>
      <c r="S15" s="15"/>
      <c r="T15" s="11"/>
      <c r="U15" s="11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44"/>
      <c r="AH15" s="44"/>
      <c r="AI15" s="44"/>
      <c r="AJ15" s="44"/>
      <c r="AK15" s="122"/>
      <c r="AL15" s="122"/>
      <c r="AM15" s="122"/>
      <c r="AN15" s="122"/>
      <c r="AO15" s="122"/>
    </row>
    <row r="16" spans="1:41" s="65" customFormat="1" x14ac:dyDescent="0.25">
      <c r="A16" s="65" t="s">
        <v>155</v>
      </c>
      <c r="B16" s="66" t="s">
        <v>83</v>
      </c>
      <c r="C16" s="67">
        <f>VLOOKUP(Rate_Calc!B16,Sampling!$A$7:$D$36,4,FALSE)</f>
        <v>27.867000000000001</v>
      </c>
      <c r="D16" s="68" t="str">
        <f>VLOOKUP(B16,Sampling!$A$7:$B$36,2,FALSE)</f>
        <v>induced Fed Batch</v>
      </c>
      <c r="E16" s="69">
        <f>VLOOKUP(C16,Online_ANA!$A$2:$A$14836,1,TRUE)</f>
        <v>27.867000000000001</v>
      </c>
      <c r="F16" s="70">
        <f>VLOOKUP(C16,Online_ANA!$A$2:$B$14836,2,TRUE)</f>
        <v>1.4271467208037703</v>
      </c>
      <c r="G16" s="71">
        <f>VLOOKUP(C16,Online_ANA!$A$2:$P$14836,13,TRUE)/(General!$B$22*1000)</f>
        <v>0.33268132080377011</v>
      </c>
      <c r="H16" s="71">
        <f>VLOOKUP(C16,Online_ANA!$A$2:$P$14836,11,TRUE)/1000</f>
        <v>0</v>
      </c>
      <c r="I16" s="71">
        <f>VLOOKUP(C16,Online_ANA!$A$2:$P$14836,12,TRUE)/1000</f>
        <v>0.10446539999999999</v>
      </c>
      <c r="J16" s="71"/>
      <c r="K16" s="69"/>
      <c r="L16" s="72">
        <f>VLOOKUP(C16,Biomass!$C$7:$S$36,16,FALSE)</f>
        <v>43.299999999999976</v>
      </c>
      <c r="M16" s="72"/>
      <c r="N16" s="69">
        <f>VLOOKUP(C16,Glycerol!$D$7:$E$14,2,FALSE)</f>
        <v>9.0666666666666673E-2</v>
      </c>
      <c r="O16" s="72"/>
      <c r="P16" s="72"/>
      <c r="Q16" s="72"/>
      <c r="R16" s="72"/>
      <c r="S16" s="69"/>
      <c r="T16" s="72"/>
      <c r="U16" s="72"/>
      <c r="V16" s="69"/>
      <c r="W16" s="72"/>
      <c r="X16" s="72"/>
      <c r="Y16" s="72">
        <f>VLOOKUP(C16,Acetate!$D$7:$E$14,2,FALSE)</f>
        <v>0</v>
      </c>
      <c r="Z16" s="72"/>
      <c r="AA16" s="72"/>
      <c r="AB16" s="72"/>
      <c r="AC16" s="72"/>
      <c r="AD16" s="72"/>
      <c r="AE16" s="72"/>
      <c r="AF16" s="72"/>
      <c r="AG16" s="73"/>
      <c r="AH16" s="73"/>
      <c r="AI16" s="73"/>
      <c r="AJ16" s="73"/>
      <c r="AK16" s="123">
        <f>IFERROR(VLOOKUP(C16,Protein!$D$7:$E$14,2,FALSE)*1000, NA())</f>
        <v>5898.3238675716866</v>
      </c>
      <c r="AL16" s="123">
        <f>IFERROR(AK16/L16,NA())</f>
        <v>136.21995075223302</v>
      </c>
      <c r="AM16" s="123"/>
      <c r="AN16" s="123"/>
      <c r="AO16" s="123"/>
    </row>
    <row r="17" spans="1:41" s="65" customFormat="1" x14ac:dyDescent="0.25">
      <c r="A17" s="65" t="s">
        <v>156</v>
      </c>
      <c r="B17" s="66" t="s">
        <v>84</v>
      </c>
      <c r="C17" s="67">
        <f>VLOOKUP(Rate_Calc!B17,Sampling!$A$7:$D$36,4,FALSE)</f>
        <v>29.867000000000001</v>
      </c>
      <c r="D17" s="68" t="str">
        <f>VLOOKUP(B17,Sampling!$A$7:$B$36,2,FALSE)</f>
        <v>induced Fed Batch</v>
      </c>
      <c r="E17" s="69">
        <f>VLOOKUP(C17,Online_ANA!$A$2:$A$14836,1,TRUE)</f>
        <v>29.867000000000001</v>
      </c>
      <c r="F17" s="70">
        <f>VLOOKUP(C17,Online_ANA!$A$2:$B$14836,2,TRUE)</f>
        <v>1.5222896751184574</v>
      </c>
      <c r="G17" s="71">
        <f>VLOOKUP(C17,Online_ANA!$A$2:$P$14836,13,TRUE)/(General!$B$22*1000)</f>
        <v>0.44662646083274293</v>
      </c>
      <c r="H17" s="71">
        <f>VLOOKUP(C17,Online_ANA!$A$2:$P$14836,11,TRUE)/1000</f>
        <v>0</v>
      </c>
      <c r="I17" s="71">
        <f>VLOOKUP(C17,Online_ANA!$A$2:$P$14836,12,TRUE)/1000</f>
        <v>0.12066321428571423</v>
      </c>
      <c r="J17" s="71">
        <f>SUMIFS(Online_ANA!$Q$2:$Q$24836, Online_ANA!$A$2:$A$24836, "&gt;="&amp;C16, Online_ANA!$A$2:$A$24836, "&lt;="&amp;C17)/1000</f>
        <v>0</v>
      </c>
      <c r="K17" s="69">
        <f t="shared" ref="K17" si="13">((G17-G16)+(H17-H16)+(I17-I16)+J17)/(AVERAGE(F16:F17)*(E17-E16))</f>
        <v>4.4124685819506911E-2</v>
      </c>
      <c r="L17" s="72">
        <f>VLOOKUP(C17,Biomass!$C$7:$S$36,16,FALSE)</f>
        <v>45.79999999999999</v>
      </c>
      <c r="M17" s="72">
        <f t="shared" ref="M17" si="14">G17-G16</f>
        <v>0.11394514002897282</v>
      </c>
      <c r="N17" s="69">
        <f>VLOOKUP(C17,Glycerol!$D$7:$E$14,2,FALSE)</f>
        <v>9.0666666666666673E-2</v>
      </c>
      <c r="O17" s="72">
        <f>(N17-N16)/(E17-E16) + K17*AVERAGE(N16,N17) - (G17-G16)/(AVERAGE(F16,F17) * (E17-E16))*General!$B$21</f>
        <v>-16.188476601214003</v>
      </c>
      <c r="P17" s="72">
        <f>O17/General!$B$27*1000</f>
        <v>-527.31194140762227</v>
      </c>
      <c r="Q17" s="72">
        <f t="shared" ref="Q17" si="15">O17/AVERAGE(L16,L17)</f>
        <v>-0.36337770148628529</v>
      </c>
      <c r="R17" s="72">
        <f>Q17/General!$B$27*1000</f>
        <v>-11.83640721453698</v>
      </c>
      <c r="S17" s="69">
        <f>R17/1000*General!$B$37</f>
        <v>-0.31180647525254768</v>
      </c>
      <c r="T17" s="72">
        <f t="shared" ref="T17" si="16">(L17-L16)/(E17-E16)+K17*AVERAGE(L16,L17)</f>
        <v>3.2157547532590391</v>
      </c>
      <c r="U17" s="72">
        <f>T17/General!$B$37*1000</f>
        <v>122.07245770257902</v>
      </c>
      <c r="V17" s="69">
        <f t="shared" ref="V17" si="17">T17/AVERAGE(L16,L17)</f>
        <v>7.2183047211201806E-2</v>
      </c>
      <c r="W17" s="69">
        <f t="shared" ref="W17" si="18">ABS(U17/P17)</f>
        <v>0.23149951312825412</v>
      </c>
      <c r="X17" s="69">
        <f t="shared" ref="X17" si="19">ABS(T17/O17)</f>
        <v>0.19864467994585011</v>
      </c>
      <c r="Y17" s="69">
        <f>VLOOKUP(C17,Acetate!$D$7:$E$14,2,FALSE)</f>
        <v>0</v>
      </c>
      <c r="Z17" s="69">
        <f>(Y17-Y16)/(E17-E16) + K17*AVERAGE(Y16,Y17)</f>
        <v>0</v>
      </c>
      <c r="AA17" s="69">
        <f>Z17/[1]General!$B$28 * 1000</f>
        <v>0</v>
      </c>
      <c r="AB17" s="69">
        <f>Z17/AVERAGE(L16,L17)</f>
        <v>0</v>
      </c>
      <c r="AC17" s="69">
        <f>AB17/[1]General!$B$28 *1000</f>
        <v>0</v>
      </c>
      <c r="AD17" s="69">
        <f>AC17/1000 * [1]General!$B$37</f>
        <v>0</v>
      </c>
      <c r="AE17" s="69">
        <f t="shared" ref="AE17" si="20">ABS(AA17/P17)</f>
        <v>0</v>
      </c>
      <c r="AF17" s="69">
        <f>ABS(Z17/O17)</f>
        <v>0</v>
      </c>
      <c r="AG17" s="73">
        <f ca="1">AVERAGE(INDIRECT(ADDRESS(MATCH(E16,Online_ANA!$A$2:$A$14836,0),8,1,1,"Online_ANA")):INDIRECT(ADDRESS(MATCH(E17,Online_ANA!$A$2:$A$14836,0),8,1,1,"Online_ANA")))</f>
        <v>450.98429956379636</v>
      </c>
      <c r="AH17" s="73">
        <f ca="1">AVERAGE(INDIRECT(ADDRESS(MATCH(E16,Online_ANA!$A$2:$A$14836,0),9,1,1,"Online_ANA")):INDIRECT(ADDRESS(MATCH(E17,Online_ANA!$A$2:$A$14836,0),9,1,1,"Online_ANA")))</f>
        <v>248.64664967282684</v>
      </c>
      <c r="AI17" s="73">
        <f ca="1">ABS(AH17/P17)</f>
        <v>0.4715361632226307</v>
      </c>
      <c r="AJ17" s="73">
        <f t="shared" ref="AJ17" ca="1" si="21">W17+AE17+AI17</f>
        <v>0.70303567635088482</v>
      </c>
      <c r="AK17" s="123">
        <f>IFERROR(VLOOKUP(C17,Protein!$D$7:$E$14,2,FALSE)*1000, NA())</f>
        <v>7699.1273029505473</v>
      </c>
      <c r="AL17" s="123">
        <f>IFERROR(AK17/L17,NA())</f>
        <v>168.10321622162772</v>
      </c>
      <c r="AM17" s="123">
        <f>IFERROR((AK17-AK16) / (E17-E16) + K17*AVERAGE(AK16,AK17), NA())</f>
        <v>1200.3933481121203</v>
      </c>
      <c r="AN17" s="123">
        <f>AM17/AVERAGE(L16,L17)</f>
        <v>26.944856298813036</v>
      </c>
      <c r="AO17" s="123">
        <f>IFERROR((F17*AK17)/(2*E17),NA())</f>
        <v>196.20822313429929</v>
      </c>
    </row>
    <row r="18" spans="1:41" x14ac:dyDescent="0.25">
      <c r="B18" s="48"/>
      <c r="C18" s="34"/>
      <c r="F18" s="10"/>
      <c r="G18" s="5"/>
      <c r="H18" s="5"/>
      <c r="I18" s="5"/>
      <c r="J18" s="5"/>
      <c r="K18" s="15"/>
      <c r="L18" s="11"/>
      <c r="N18" s="6"/>
      <c r="O18" s="11"/>
      <c r="P18" s="11"/>
      <c r="Q18" s="11"/>
      <c r="R18" s="11"/>
      <c r="S18" s="15"/>
      <c r="T18" s="11"/>
      <c r="U18" s="11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44"/>
      <c r="AH18" s="44"/>
      <c r="AI18" s="44"/>
      <c r="AJ18" s="44"/>
      <c r="AK18" s="122"/>
      <c r="AL18" s="122"/>
      <c r="AM18" s="122"/>
      <c r="AN18" s="122"/>
      <c r="AO18" s="122"/>
    </row>
    <row r="19" spans="1:41" s="65" customFormat="1" x14ac:dyDescent="0.25">
      <c r="A19" s="65" t="s">
        <v>155</v>
      </c>
      <c r="B19" s="66" t="s">
        <v>84</v>
      </c>
      <c r="C19" s="67">
        <f>VLOOKUP(Rate_Calc!B19,Sampling!$A$7:$D$36,4,FALSE)</f>
        <v>29.867000000000001</v>
      </c>
      <c r="D19" s="68" t="str">
        <f>VLOOKUP(B19,Sampling!$A$7:$B$36,2,FALSE)</f>
        <v>induced Fed Batch</v>
      </c>
      <c r="E19" s="69">
        <f>VLOOKUP(C19,Online_ANA!$A$2:$A$14836,1,TRUE)</f>
        <v>29.867000000000001</v>
      </c>
      <c r="F19" s="70">
        <f>VLOOKUP(C19,Online_ANA!$A$2:$B$14836,2,TRUE)</f>
        <v>1.5222896751184574</v>
      </c>
      <c r="G19" s="71">
        <f>VLOOKUP(C19,Online_ANA!$A$2:$P$14836,13,TRUE)/(General!$B$22*1000)</f>
        <v>0.44662646083274293</v>
      </c>
      <c r="H19" s="71">
        <f>VLOOKUP(C19,Online_ANA!$A$2:$P$14836,11,TRUE)/1000</f>
        <v>0</v>
      </c>
      <c r="I19" s="71">
        <f>VLOOKUP(C19,Online_ANA!$A$2:$P$14836,12,TRUE)/1000</f>
        <v>0.12066321428571423</v>
      </c>
      <c r="J19" s="71"/>
      <c r="K19" s="69"/>
      <c r="L19" s="72">
        <f>VLOOKUP(C19,Biomass!$C$7:$S$36,16,FALSE)</f>
        <v>45.79999999999999</v>
      </c>
      <c r="M19" s="72"/>
      <c r="N19" s="69">
        <f>VLOOKUP(C19,Glycerol!$D$7:$E$14,2,FALSE)</f>
        <v>9.0666666666666673E-2</v>
      </c>
      <c r="O19" s="72"/>
      <c r="P19" s="72"/>
      <c r="Q19" s="72"/>
      <c r="R19" s="72"/>
      <c r="S19" s="69"/>
      <c r="T19" s="72"/>
      <c r="U19" s="72"/>
      <c r="V19" s="69"/>
      <c r="W19" s="72"/>
      <c r="X19" s="72"/>
      <c r="Y19" s="72">
        <f>VLOOKUP(C19,Acetate!$D$7:$E$14,2,FALSE)</f>
        <v>0</v>
      </c>
      <c r="Z19" s="72"/>
      <c r="AA19" s="72"/>
      <c r="AB19" s="72"/>
      <c r="AC19" s="72"/>
      <c r="AD19" s="72"/>
      <c r="AE19" s="72"/>
      <c r="AF19" s="72"/>
      <c r="AG19" s="73"/>
      <c r="AH19" s="73"/>
      <c r="AI19" s="73"/>
      <c r="AJ19" s="73"/>
      <c r="AK19" s="123">
        <f>IFERROR(VLOOKUP(C19,Protein!$D$7:$E$14,2,FALSE)*1000, NA())</f>
        <v>7699.1273029505473</v>
      </c>
      <c r="AL19" s="123">
        <f>IFERROR(AK19/L19,NA())</f>
        <v>168.10321622162772</v>
      </c>
      <c r="AM19" s="123"/>
      <c r="AN19" s="123"/>
      <c r="AO19" s="123"/>
    </row>
    <row r="20" spans="1:41" s="65" customFormat="1" x14ac:dyDescent="0.25">
      <c r="A20" s="65" t="s">
        <v>156</v>
      </c>
      <c r="B20" s="66" t="s">
        <v>85</v>
      </c>
      <c r="C20" s="67">
        <f>VLOOKUP(Rate_Calc!B20,Sampling!$A$7:$D$36,4,FALSE)</f>
        <v>31.95</v>
      </c>
      <c r="D20" s="68" t="str">
        <f>VLOOKUP(B20,Sampling!$A$7:$B$36,2,FALSE)</f>
        <v>induced Fed Batch</v>
      </c>
      <c r="E20" s="69">
        <f>VLOOKUP(C20,Online_ANA!$A$2:$A$14836,1,TRUE)</f>
        <v>31.95</v>
      </c>
      <c r="F20" s="70">
        <f>VLOOKUP(C20,Online_ANA!$A$2:$B$14836,2,TRUE)</f>
        <v>1.6520797839254495</v>
      </c>
      <c r="G20" s="71">
        <f>VLOOKUP(C20,Online_ANA!$A$2:$P$14836,13,TRUE)/(General!$B$22*1000)</f>
        <v>0.59132390892544939</v>
      </c>
      <c r="H20" s="71">
        <f>VLOOKUP(C20,Online_ANA!$A$2:$P$14836,11,TRUE)/1000</f>
        <v>0</v>
      </c>
      <c r="I20" s="71">
        <f>VLOOKUP(C20,Online_ANA!$A$2:$P$14836,12,TRUE)/1000</f>
        <v>0.140755875</v>
      </c>
      <c r="J20" s="71">
        <f>SUMIFS(Online_ANA!$Q$2:$Q$24836, Online_ANA!$A$2:$A$24836, "&gt;="&amp;C19, Online_ANA!$A$2:$A$24836, "&lt;="&amp;C20)/1000</f>
        <v>0</v>
      </c>
      <c r="K20" s="69">
        <f t="shared" ref="K20" si="22">((G20-G19)+(H20-H19)+(I20-I19)+J20)/(AVERAGE(F19:F20)*(E20-E19))</f>
        <v>4.9844172931783087E-2</v>
      </c>
      <c r="L20" s="72">
        <f>VLOOKUP(C20,Biomass!$C$7:$S$36,16,FALSE)</f>
        <v>48.266666666666609</v>
      </c>
      <c r="M20" s="72">
        <f t="shared" ref="M20" si="23">G20-G19</f>
        <v>0.14469744809270646</v>
      </c>
      <c r="N20" s="69">
        <f>VLOOKUP(C20,Glycerol!$D$7:$E$14,2,FALSE)</f>
        <v>9.0666666666666673E-2</v>
      </c>
      <c r="O20" s="72">
        <f>(N20-N19)/(E20-E19) + K20*AVERAGE(N19,N20) - (G20-G19)/(AVERAGE(F19,F20) * (E20-E19))*General!$B$21</f>
        <v>-18.339759898853949</v>
      </c>
      <c r="P20" s="72">
        <f>O20/General!$B$27*1000</f>
        <v>-597.38631592358138</v>
      </c>
      <c r="Q20" s="72">
        <f t="shared" ref="Q20" si="24">O20/AVERAGE(L19,L20)</f>
        <v>-0.38993111053552004</v>
      </c>
      <c r="R20" s="72">
        <f>Q20/General!$B$27*1000</f>
        <v>-12.701339105391533</v>
      </c>
      <c r="S20" s="69">
        <f>R20/1000*General!$B$37</f>
        <v>-0.33459137605332917</v>
      </c>
      <c r="T20" s="72">
        <f t="shared" ref="T20" si="25">(L20-L19)/(E20-E19)+K20*AVERAGE(L19,L20)</f>
        <v>3.5285270705400915</v>
      </c>
      <c r="U20" s="72">
        <f>T20/General!$B$37*1000</f>
        <v>133.94552900353381</v>
      </c>
      <c r="V20" s="69">
        <f t="shared" ref="V20" si="26">T20/AVERAGE(L19,L20)</f>
        <v>7.5021837077393919E-2</v>
      </c>
      <c r="W20" s="69">
        <f t="shared" ref="W20" si="27">ABS(U20/P20)</f>
        <v>0.22421927893753149</v>
      </c>
      <c r="X20" s="69">
        <f t="shared" ref="X20" si="28">ABS(T20/O20)</f>
        <v>0.19239766987138088</v>
      </c>
      <c r="Y20" s="69">
        <f>VLOOKUP(C20,Acetate!$D$7:$E$14,2,FALSE)</f>
        <v>0</v>
      </c>
      <c r="Z20" s="69">
        <f>(Y20-Y19)/(E20-E19) + K20*AVERAGE(Y19,Y20)</f>
        <v>0</v>
      </c>
      <c r="AA20" s="69">
        <f>Z20/[1]General!$B$28 * 1000</f>
        <v>0</v>
      </c>
      <c r="AB20" s="69">
        <f>Z20/AVERAGE(L19,L20)</f>
        <v>0</v>
      </c>
      <c r="AC20" s="69">
        <f>AB20/[1]General!$B$28 *1000</f>
        <v>0</v>
      </c>
      <c r="AD20" s="69">
        <f>AC20/1000 * [1]General!$B$37</f>
        <v>0</v>
      </c>
      <c r="AE20" s="69">
        <f t="shared" ref="AE20" si="29">ABS(AA20/P20)</f>
        <v>0</v>
      </c>
      <c r="AF20" s="69">
        <f>ABS(Z20/O20)</f>
        <v>0</v>
      </c>
      <c r="AG20" s="73">
        <f ca="1">AVERAGE(INDIRECT(ADDRESS(MATCH(E19,Online_ANA!$A$2:$A$14836,0),8,1,1,"Online_ANA")):INDIRECT(ADDRESS(MATCH(E20,Online_ANA!$A$2:$A$14836,0),8,1,1,"Online_ANA")))</f>
        <v>485.29696308155008</v>
      </c>
      <c r="AH20" s="73">
        <f ca="1">AVERAGE(INDIRECT(ADDRESS(MATCH(E19,Online_ANA!$A$2:$A$14836,0),9,1,1,"Online_ANA")):INDIRECT(ADDRESS(MATCH(E20,Online_ANA!$A$2:$A$14836,0),9,1,1,"Online_ANA")))</f>
        <v>306.92934503944133</v>
      </c>
      <c r="AI20" s="73">
        <f ca="1">ABS(AH20/P20)</f>
        <v>0.51378703672667358</v>
      </c>
      <c r="AJ20" s="73">
        <f t="shared" ref="AJ20" ca="1" si="30">W20+AE20+AI20</f>
        <v>0.73800631566420505</v>
      </c>
      <c r="AK20" s="123">
        <f>IFERROR(VLOOKUP(C20,Protein!$D$7:$E$14,2,FALSE)*1000, NA())</f>
        <v>7588.308630004155</v>
      </c>
      <c r="AL20" s="123">
        <f>IFERROR(AK20/L20,NA())</f>
        <v>157.21633901942329</v>
      </c>
      <c r="AM20" s="123">
        <f>IFERROR((AK20-AK19) / (E20-E19) + K20*AVERAGE(AK19,AK20), NA())</f>
        <v>327.79332491256605</v>
      </c>
      <c r="AN20" s="123">
        <f>AM20/AVERAGE(L19,L20)</f>
        <v>6.9693832369787296</v>
      </c>
      <c r="AO20" s="123">
        <f>IFERROR((F20*AK20)/(2*E20),NA())</f>
        <v>196.1892219376665</v>
      </c>
    </row>
    <row r="21" spans="1:41" x14ac:dyDescent="0.25">
      <c r="B21" s="47"/>
      <c r="C21" s="34"/>
      <c r="F21" s="10"/>
      <c r="G21" s="5"/>
      <c r="H21" s="5"/>
      <c r="I21" s="5"/>
      <c r="J21" s="5"/>
      <c r="K21" s="15"/>
      <c r="L21" s="11"/>
      <c r="N21" s="6"/>
      <c r="O21" s="11"/>
      <c r="P21" s="11"/>
      <c r="Q21" s="11"/>
      <c r="R21" s="11"/>
      <c r="S21" s="15"/>
      <c r="T21" s="11"/>
      <c r="U21" s="11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44"/>
      <c r="AH21" s="44"/>
      <c r="AI21" s="44"/>
      <c r="AJ21" s="44"/>
      <c r="AK21" s="122"/>
      <c r="AL21" s="122"/>
      <c r="AM21" s="122"/>
      <c r="AN21" s="122"/>
      <c r="AO21" s="122"/>
    </row>
    <row r="22" spans="1:41" s="65" customFormat="1" x14ac:dyDescent="0.25">
      <c r="A22" s="65" t="s">
        <v>155</v>
      </c>
      <c r="B22" s="66" t="s">
        <v>85</v>
      </c>
      <c r="C22" s="67">
        <f>VLOOKUP(Rate_Calc!B22,Sampling!$A$7:$D$36,4,FALSE)</f>
        <v>31.95</v>
      </c>
      <c r="D22" s="68" t="str">
        <f>VLOOKUP(B22,Sampling!$A$7:$B$36,2,FALSE)</f>
        <v>induced Fed Batch</v>
      </c>
      <c r="E22" s="69">
        <f>VLOOKUP(C22,Online_ANA!$A$2:$A$14836,1,TRUE)</f>
        <v>31.95</v>
      </c>
      <c r="F22" s="70">
        <f>VLOOKUP(C22,Online_ANA!$A$2:$B$14836,2,TRUE)</f>
        <v>1.6520797839254495</v>
      </c>
      <c r="G22" s="71">
        <f>VLOOKUP(C22,Online_ANA!$A$2:$P$14836,13,TRUE)/(General!$B$22*1000)</f>
        <v>0.59132390892544939</v>
      </c>
      <c r="H22" s="71">
        <f>VLOOKUP(C22,Online_ANA!$A$2:$P$14836,11,TRUE)/1000</f>
        <v>0</v>
      </c>
      <c r="I22" s="71">
        <f>VLOOKUP(C22,Online_ANA!$A$2:$P$14836,12,TRUE)/1000</f>
        <v>0.140755875</v>
      </c>
      <c r="J22" s="71"/>
      <c r="K22" s="69"/>
      <c r="L22" s="72">
        <f>VLOOKUP(C22,Biomass!$C$7:$S$36,16,FALSE)</f>
        <v>48.266666666666609</v>
      </c>
      <c r="M22" s="72"/>
      <c r="N22" s="69">
        <f>VLOOKUP(C22,Glycerol!$D$7:$E$14,2,FALSE)</f>
        <v>9.0666666666666673E-2</v>
      </c>
      <c r="O22" s="72"/>
      <c r="P22" s="72"/>
      <c r="Q22" s="72"/>
      <c r="R22" s="72"/>
      <c r="S22" s="69"/>
      <c r="T22" s="72"/>
      <c r="U22" s="72"/>
      <c r="V22" s="69"/>
      <c r="W22" s="72"/>
      <c r="X22" s="72"/>
      <c r="Y22" s="72">
        <f>VLOOKUP(C22,Acetate!$D$7:$E$14,2,FALSE)</f>
        <v>0</v>
      </c>
      <c r="Z22" s="72"/>
      <c r="AA22" s="72"/>
      <c r="AB22" s="72"/>
      <c r="AC22" s="72"/>
      <c r="AD22" s="72"/>
      <c r="AE22" s="72"/>
      <c r="AF22" s="72"/>
      <c r="AG22" s="73"/>
      <c r="AH22" s="73"/>
      <c r="AI22" s="73"/>
      <c r="AJ22" s="73"/>
      <c r="AK22" s="123">
        <f>IFERROR(VLOOKUP(C22,Protein!$D$7:$E$14,2,FALSE)*1000, NA())</f>
        <v>7588.308630004155</v>
      </c>
      <c r="AL22" s="123">
        <f>IFERROR(AK22/L22,NA())</f>
        <v>157.21633901942329</v>
      </c>
      <c r="AM22" s="123"/>
      <c r="AN22" s="123"/>
      <c r="AO22" s="123"/>
    </row>
    <row r="23" spans="1:41" s="65" customFormat="1" x14ac:dyDescent="0.25">
      <c r="A23" s="65" t="s">
        <v>156</v>
      </c>
      <c r="B23" s="66" t="s">
        <v>86</v>
      </c>
      <c r="C23" s="67">
        <f>VLOOKUP(Rate_Calc!B23,Sampling!$A$7:$D$36,4,FALSE)</f>
        <v>33.866999999999997</v>
      </c>
      <c r="D23" s="68" t="str">
        <f>VLOOKUP(B23,Sampling!$A$7:$B$36,2,FALSE)</f>
        <v>induced Fed Batch</v>
      </c>
      <c r="E23" s="69">
        <f>VLOOKUP(C23,Online_ANA!$A$2:$A$14836,1,TRUE)</f>
        <v>33.866999999999997</v>
      </c>
      <c r="F23" s="70">
        <f>VLOOKUP(C23,Online_ANA!$A$2:$B$14836,2,TRUE)</f>
        <v>1.8023198402503759</v>
      </c>
      <c r="G23" s="71">
        <f>VLOOKUP(C23,Online_ANA!$A$2:$P$14836,13,TRUE)/(General!$B$22*1000)</f>
        <v>0.74937024025037591</v>
      </c>
      <c r="H23" s="71">
        <f>VLOOKUP(C23,Online_ANA!$A$2:$P$14836,11,TRUE)/1000</f>
        <v>0</v>
      </c>
      <c r="I23" s="71">
        <f>VLOOKUP(C23,Online_ANA!$A$2:$P$14836,12,TRUE)/1000</f>
        <v>0.1679496</v>
      </c>
      <c r="J23" s="71">
        <f>SUMIFS(Online_ANA!$Q$2:$Q$24836, Online_ANA!$A$2:$A$24836, "&gt;="&amp;C22, Online_ANA!$A$2:$A$24836, "&lt;="&amp;C23)/1000</f>
        <v>0</v>
      </c>
      <c r="K23" s="69">
        <f t="shared" ref="K23" si="31">((G23-G22)+(H23-H22)+(I23-I22)+J23)/(AVERAGE(F22:F23)*(E23-E22))</f>
        <v>5.5946150516908821E-2</v>
      </c>
      <c r="L23" s="72">
        <f>VLOOKUP(C23,Biomass!$C$7:$S$36,16,FALSE)</f>
        <v>50.300000000000161</v>
      </c>
      <c r="M23" s="72">
        <f t="shared" ref="M23" si="32">G23-G22</f>
        <v>0.15804633132492651</v>
      </c>
      <c r="N23" s="69">
        <f>VLOOKUP(C23,Glycerol!$D$7:$E$14,2,FALSE)</f>
        <v>9.0666666666666673E-2</v>
      </c>
      <c r="O23" s="72">
        <f>(N23-N22)/(E23-E22) + K23*AVERAGE(N22,N23) - (G23-G22)/(AVERAGE(F22,F23) * (E23-E22))*General!$B$21</f>
        <v>-20.001663859226451</v>
      </c>
      <c r="P23" s="72">
        <f>O23/General!$B$27*1000</f>
        <v>-651.51999541454245</v>
      </c>
      <c r="Q23" s="72">
        <f t="shared" ref="Q23" si="33">O23/AVERAGE(L22,L23)</f>
        <v>-0.40585046721460455</v>
      </c>
      <c r="R23" s="72">
        <f>Q23/General!$B$27*1000</f>
        <v>-13.219884925557151</v>
      </c>
      <c r="S23" s="69">
        <f>R23/1000*General!$B$37</f>
        <v>-0.34825142859395203</v>
      </c>
      <c r="T23" s="72">
        <f t="shared" ref="T23" si="34">(L23-L22)/(E23-E22)+K23*AVERAGE(L22,L23)</f>
        <v>3.8178978828855583</v>
      </c>
      <c r="U23" s="72">
        <f>T23/General!$B$37*1000</f>
        <v>144.93026165909569</v>
      </c>
      <c r="V23" s="69">
        <f t="shared" ref="V23" si="35">T23/AVERAGE(L22,L23)</f>
        <v>7.7468337156960859E-2</v>
      </c>
      <c r="W23" s="69">
        <f t="shared" ref="W23" si="36">ABS(U23/P23)</f>
        <v>0.22244944541860293</v>
      </c>
      <c r="X23" s="69">
        <f t="shared" ref="X23" si="37">ABS(T23/O23)</f>
        <v>0.19087901435381949</v>
      </c>
      <c r="Y23" s="69">
        <f>VLOOKUP(C23,Acetate!$D$7:$E$14,2,FALSE)</f>
        <v>0</v>
      </c>
      <c r="Z23" s="69">
        <f>(Y23-Y22)/(E23-E22) + K23*AVERAGE(Y22,Y23)</f>
        <v>0</v>
      </c>
      <c r="AA23" s="69">
        <f>Z23/[1]General!$B$28 * 1000</f>
        <v>0</v>
      </c>
      <c r="AB23" s="69">
        <f>Z23/AVERAGE(L22,L23)</f>
        <v>0</v>
      </c>
      <c r="AC23" s="69">
        <f>AB23/[1]General!$B$28 *1000</f>
        <v>0</v>
      </c>
      <c r="AD23" s="69">
        <f>AC23/1000 * [1]General!$B$37</f>
        <v>0</v>
      </c>
      <c r="AE23" s="69">
        <f t="shared" ref="AE23" si="38">ABS(AA23/P23)</f>
        <v>0</v>
      </c>
      <c r="AF23" s="69">
        <f>ABS(Z23/O23)</f>
        <v>0</v>
      </c>
      <c r="AG23" s="73">
        <f ca="1">AVERAGE(INDIRECT(ADDRESS(MATCH(E22,Online_ANA!$A$2:$A$14836,0),8,1,1,"Online_ANA")):INDIRECT(ADDRESS(MATCH(E23,Online_ANA!$A$2:$A$14836,0),8,1,1,"Online_ANA")))</f>
        <v>845.89194626288008</v>
      </c>
      <c r="AH23" s="73">
        <f ca="1">AVERAGE(INDIRECT(ADDRESS(MATCH(E22,Online_ANA!$A$2:$A$14836,0),9,1,1,"Online_ANA")):INDIRECT(ADDRESS(MATCH(E23,Online_ANA!$A$2:$A$14836,0),9,1,1,"Online_ANA")))</f>
        <v>290.76413645124887</v>
      </c>
      <c r="AI23" s="73">
        <f ca="1">ABS(AH23/P23)</f>
        <v>0.44628582161357067</v>
      </c>
      <c r="AJ23" s="73">
        <f t="shared" ref="AJ23" ca="1" si="39">W23+AE23+AI23</f>
        <v>0.66873526703217356</v>
      </c>
      <c r="AK23" s="123">
        <f>IFERROR(VLOOKUP(C23,Protein!$D$7:$E$14,2,FALSE)*1000, NA())</f>
        <v>6978.8059287990036</v>
      </c>
      <c r="AL23" s="123">
        <f>IFERROR(AK23/L23,NA())</f>
        <v>138.74365663616265</v>
      </c>
      <c r="AM23" s="123">
        <f>IFERROR((AK23-AK22) / (E23-E22) + K23*AVERAGE(AK22,AK23), NA())</f>
        <v>89.54087750390886</v>
      </c>
      <c r="AN23" s="123">
        <f>AM23/AVERAGE(L22,L23)</f>
        <v>1.8168591985913174</v>
      </c>
      <c r="AO23" s="123">
        <f>IFERROR((F23*AK23)/(2*E23),NA())</f>
        <v>185.69758742627627</v>
      </c>
    </row>
    <row r="24" spans="1:41" x14ac:dyDescent="0.25">
      <c r="B24" s="47"/>
      <c r="C24" s="34"/>
      <c r="F24" s="10"/>
      <c r="G24" s="5"/>
      <c r="H24" s="5"/>
      <c r="I24" s="5"/>
      <c r="J24" s="5"/>
      <c r="K24" s="15"/>
      <c r="L24" s="11"/>
      <c r="N24" s="6"/>
      <c r="O24" s="11"/>
      <c r="P24" s="11"/>
      <c r="Q24" s="11"/>
      <c r="R24" s="11"/>
      <c r="S24" s="15"/>
      <c r="T24" s="11"/>
      <c r="U24" s="11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44"/>
      <c r="AH24" s="44"/>
      <c r="AI24" s="44"/>
      <c r="AJ24" s="44"/>
      <c r="AK24" s="122"/>
      <c r="AL24" s="122"/>
      <c r="AM24" s="122"/>
      <c r="AN24" s="122"/>
      <c r="AO24" s="122"/>
    </row>
    <row r="25" spans="1:41" s="65" customFormat="1" x14ac:dyDescent="0.25">
      <c r="A25" s="65" t="s">
        <v>155</v>
      </c>
      <c r="B25" s="66" t="s">
        <v>86</v>
      </c>
      <c r="C25" s="67">
        <f>VLOOKUP(Rate_Calc!B25,Sampling!$A$7:$D$36,4,FALSE)</f>
        <v>33.866999999999997</v>
      </c>
      <c r="D25" s="68" t="str">
        <f>VLOOKUP(B25,Sampling!$A$7:$B$36,2,FALSE)</f>
        <v>induced Fed Batch</v>
      </c>
      <c r="E25" s="69">
        <f>VLOOKUP(C25,Online_ANA!$A$2:$A$14836,1,TRUE)</f>
        <v>33.866999999999997</v>
      </c>
      <c r="F25" s="70">
        <f>VLOOKUP(C25,Online_ANA!$A$2:$B$14836,2,TRUE)</f>
        <v>1.8023198402503759</v>
      </c>
      <c r="G25" s="71">
        <f>VLOOKUP(C25,Online_ANA!$A$2:$P$14836,13,TRUE)/(General!$B$22*1000)</f>
        <v>0.74937024025037591</v>
      </c>
      <c r="H25" s="71">
        <f>VLOOKUP(C25,Online_ANA!$A$2:$P$14836,11,TRUE)/1000</f>
        <v>0</v>
      </c>
      <c r="I25" s="71">
        <f>VLOOKUP(C25,Online_ANA!$A$2:$P$14836,12,TRUE)/1000</f>
        <v>0.1679496</v>
      </c>
      <c r="J25" s="71"/>
      <c r="K25" s="69"/>
      <c r="L25" s="72">
        <f>VLOOKUP(C25,Biomass!$C$7:$S$36,16,FALSE)</f>
        <v>50.300000000000161</v>
      </c>
      <c r="M25" s="72"/>
      <c r="N25" s="69">
        <f>VLOOKUP(C25,Glycerol!$D$7:$E$14,2,FALSE)</f>
        <v>9.0666666666666673E-2</v>
      </c>
      <c r="O25" s="72"/>
      <c r="P25" s="72"/>
      <c r="Q25" s="72"/>
      <c r="R25" s="72"/>
      <c r="S25" s="69"/>
      <c r="T25" s="72"/>
      <c r="U25" s="72"/>
      <c r="V25" s="69"/>
      <c r="W25" s="72"/>
      <c r="X25" s="72"/>
      <c r="Y25" s="72">
        <f>VLOOKUP(C25,Acetate!$D$7:$E$14,2,FALSE)</f>
        <v>0</v>
      </c>
      <c r="Z25" s="72"/>
      <c r="AA25" s="72"/>
      <c r="AB25" s="72"/>
      <c r="AC25" s="72"/>
      <c r="AD25" s="72"/>
      <c r="AE25" s="72"/>
      <c r="AF25" s="72"/>
      <c r="AG25" s="73"/>
      <c r="AH25" s="73"/>
      <c r="AI25" s="73"/>
      <c r="AJ25" s="73"/>
      <c r="AK25" s="123">
        <f>IFERROR(VLOOKUP(C25,Protein!$D$7:$E$14,2,FALSE)*1000, NA())</f>
        <v>6978.8059287990036</v>
      </c>
      <c r="AL25" s="123">
        <f>IFERROR(AK25/L25,NA())</f>
        <v>138.74365663616265</v>
      </c>
      <c r="AM25" s="123"/>
      <c r="AN25" s="123"/>
      <c r="AO25" s="123"/>
    </row>
    <row r="26" spans="1:41" s="65" customFormat="1" ht="11.25" customHeight="1" x14ac:dyDescent="0.25">
      <c r="A26" s="65" t="s">
        <v>156</v>
      </c>
      <c r="B26" s="66" t="s">
        <v>87</v>
      </c>
      <c r="C26" s="67">
        <f>VLOOKUP(Rate_Calc!B26,Sampling!$A$7:$D$36,4,FALSE)</f>
        <v>35.366999999999997</v>
      </c>
      <c r="D26" s="68" t="str">
        <f>VLOOKUP(B26,Sampling!$A$7:$B$36,2,FALSE)</f>
        <v>induced Fed Batch</v>
      </c>
      <c r="E26" s="69">
        <f>VLOOKUP(C26,Online_ANA!$A$2:$A$14836,1,TRUE)</f>
        <v>35.366999999999997</v>
      </c>
      <c r="F26" s="70">
        <f>VLOOKUP(C26,Online_ANA!$A$2:$B$14836,2,TRUE)</f>
        <v>1.9268006250529264</v>
      </c>
      <c r="G26" s="71">
        <f>VLOOKUP(C26,Online_ANA!$A$2:$P$14836,13,TRUE)/(General!$B$22*1000)</f>
        <v>0.88525602505292644</v>
      </c>
      <c r="H26" s="71">
        <f>VLOOKUP(C26,Online_ANA!$A$2:$P$14836,11,TRUE)/1000</f>
        <v>0</v>
      </c>
      <c r="I26" s="71">
        <f>VLOOKUP(C26,Online_ANA!$A$2:$P$14836,12,TRUE)/1000</f>
        <v>0.19154460000000001</v>
      </c>
      <c r="J26" s="71">
        <f>SUMIFS(Online_ANA!$Q$2:$Q$24836, Online_ANA!$A$2:$A$24836, "&gt;="&amp;C25, Online_ANA!$A$2:$A$24836, "&lt;="&amp;C26)/1000</f>
        <v>0</v>
      </c>
      <c r="K26" s="69">
        <f t="shared" ref="K26" si="40">((G26-G25)+(H26-H25)+(I26-I25)+J26)/(AVERAGE(F25:F26)*(E26-E25))</f>
        <v>5.7021769176369551E-2</v>
      </c>
      <c r="L26" s="72">
        <f>VLOOKUP(C26,Biomass!$C$7:$S$36,16,FALSE)</f>
        <v>49.833333333333321</v>
      </c>
      <c r="M26" s="72">
        <f t="shared" ref="M26" si="41">G26-G25</f>
        <v>0.13588578480255054</v>
      </c>
      <c r="N26" s="69">
        <f>VLOOKUP(C26,Glycerol!$D$7:$E$14,2,FALSE)</f>
        <v>9.0666666666666673E-2</v>
      </c>
      <c r="O26" s="72">
        <f>(N26-N25)/(E26-E25) + K26*AVERAGE(N25,N26) - (G26-G25)/(AVERAGE(F25,F26) * (E26-E25))*General!$B$21</f>
        <v>-20.358819998559614</v>
      </c>
      <c r="P26" s="72">
        <f>O26/General!$B$27*1000</f>
        <v>-663.1537458814206</v>
      </c>
      <c r="Q26" s="72">
        <f t="shared" ref="Q26" si="42">O26/AVERAGE(L25,L26)</f>
        <v>-0.4066342210098452</v>
      </c>
      <c r="R26" s="72">
        <f>Q26/General!$B$27*1000</f>
        <v>-13.245414365141537</v>
      </c>
      <c r="S26" s="69">
        <f>R26/1000*General!$B$37</f>
        <v>-0.34892395062092352</v>
      </c>
      <c r="T26" s="72">
        <f t="shared" ref="T26" si="43">(L26-L25)/(E26-E25)+K26*AVERAGE(L25,L26)</f>
        <v>2.5437787989856804</v>
      </c>
      <c r="U26" s="72">
        <f>T26/General!$B$37*1000</f>
        <v>96.563747446596068</v>
      </c>
      <c r="V26" s="69">
        <f t="shared" ref="V26" si="44">T26/AVERAGE(L25,L26)</f>
        <v>5.0807832203442274E-2</v>
      </c>
      <c r="W26" s="69">
        <f t="shared" ref="W26" si="45">ABS(U26/P26)</f>
        <v>0.14561291110291452</v>
      </c>
      <c r="X26" s="69">
        <f t="shared" ref="X26" si="46">ABS(T26/O26)</f>
        <v>0.12494726114606115</v>
      </c>
      <c r="Y26" s="69">
        <f>VLOOKUP(C26,Acetate!$D$7:$E$14,2,FALSE)</f>
        <v>0</v>
      </c>
      <c r="Z26" s="69">
        <f>(Y26-Y25)/(E26-E25) + K26*AVERAGE(Y25,Y26)</f>
        <v>0</v>
      </c>
      <c r="AA26" s="69">
        <f>Z26/[1]General!$B$28 * 1000</f>
        <v>0</v>
      </c>
      <c r="AB26" s="69">
        <f>Z26/AVERAGE(L25,L26)</f>
        <v>0</v>
      </c>
      <c r="AC26" s="69">
        <f>AB26/[1]General!$B$28 *1000</f>
        <v>0</v>
      </c>
      <c r="AD26" s="69">
        <f>AC26/1000 * [1]General!$B$37</f>
        <v>0</v>
      </c>
      <c r="AE26" s="69">
        <f t="shared" ref="AE26" si="47">ABS(AA26/P26)</f>
        <v>0</v>
      </c>
      <c r="AF26" s="69">
        <f>ABS(Z26/O26)</f>
        <v>0</v>
      </c>
      <c r="AG26" s="73">
        <f ca="1">AVERAGE(INDIRECT(ADDRESS(MATCH(E25,Online_ANA!$A$2:$A$14836,0),8,1,1,"Online_ANA")):INDIRECT(ADDRESS(MATCH(E26,Online_ANA!$A$2:$A$14836,0),8,1,1,"Online_ANA")))</f>
        <v>1364.4758980932058</v>
      </c>
      <c r="AH26" s="73">
        <f ca="1">AVERAGE(INDIRECT(ADDRESS(MATCH(E25,Online_ANA!$A$2:$A$14836,0),9,1,1,"Online_ANA")):INDIRECT(ADDRESS(MATCH(E26,Online_ANA!$A$2:$A$14836,0),9,1,1,"Online_ANA")))</f>
        <v>250.45181341038622</v>
      </c>
      <c r="AI26" s="73">
        <f ca="1">ABS(AH26/P26)</f>
        <v>0.37766779568967379</v>
      </c>
      <c r="AJ26" s="73">
        <f t="shared" ref="AJ26" ca="1" si="48">W26+AE26+AI26</f>
        <v>0.52328070679258831</v>
      </c>
      <c r="AK26" s="123">
        <f>IFERROR(VLOOKUP(C26,Protein!$D$7:$E$14,2,FALSE)*1000, NA())</f>
        <v>6452.4172323036437</v>
      </c>
      <c r="AL26" s="123">
        <f>IFERROR(AK26/L26,NA())</f>
        <v>129.4799444609427</v>
      </c>
      <c r="AM26" s="123">
        <f>IFERROR((AK26-AK22) / (E26-E22) + ((G26-G22)+(H26-H22)+(I26-I22)+J23)/(AVERAGE(F22,F26)*(E26-E22))*AVERAGE(AK22,AK26), NA())</f>
        <v>63.366520747708478</v>
      </c>
      <c r="AN26" s="123">
        <f>AM26/AVERAGE(L25,L26)</f>
        <v>1.2656428910993685</v>
      </c>
      <c r="AO26" s="123">
        <f>IFERROR((F26*AK26)/(2*E26),NA())</f>
        <v>175.76443515572333</v>
      </c>
    </row>
    <row r="27" spans="1:41" ht="11.25" customHeight="1" x14ac:dyDescent="0.25">
      <c r="B27" s="48"/>
      <c r="C27" s="34"/>
      <c r="F27" s="10"/>
      <c r="G27" s="5"/>
      <c r="H27" s="5"/>
      <c r="I27" s="5"/>
      <c r="J27" s="5"/>
      <c r="K27" s="15"/>
      <c r="L27" s="11"/>
      <c r="N27" s="6"/>
      <c r="O27" s="11"/>
      <c r="P27" s="11"/>
      <c r="Q27" s="11"/>
      <c r="R27" s="11"/>
      <c r="S27" s="15"/>
      <c r="T27" s="11"/>
      <c r="U27" s="11"/>
      <c r="V27" s="15"/>
      <c r="W27" s="15"/>
      <c r="X27" s="44"/>
      <c r="Y27" s="44"/>
      <c r="Z27" s="44"/>
      <c r="AA27" s="122"/>
      <c r="AB27" s="122"/>
      <c r="AC27" s="122"/>
      <c r="AD27" s="122"/>
      <c r="AE27" s="122"/>
    </row>
    <row r="28" spans="1:41" x14ac:dyDescent="0.25">
      <c r="B28" s="48"/>
      <c r="C28" s="9"/>
      <c r="D28" s="51"/>
      <c r="F28" s="43"/>
      <c r="G28" s="43"/>
      <c r="H28" s="43"/>
      <c r="I28" s="43"/>
      <c r="J28" s="43"/>
      <c r="K28"/>
      <c r="L28"/>
      <c r="M28" s="9"/>
      <c r="N28" s="6"/>
      <c r="O28"/>
      <c r="P28"/>
      <c r="Q28"/>
      <c r="R28"/>
      <c r="S28"/>
      <c r="T28"/>
      <c r="U28"/>
      <c r="V28"/>
      <c r="W28"/>
    </row>
    <row r="29" spans="1:41" x14ac:dyDescent="0.25">
      <c r="B29" s="9"/>
      <c r="C29" s="41"/>
      <c r="D29" s="52"/>
      <c r="E29" s="6"/>
      <c r="F29" s="43"/>
      <c r="G29" s="43"/>
      <c r="H29" s="43"/>
      <c r="I29" s="43"/>
      <c r="J29" s="43"/>
      <c r="L29" s="11"/>
      <c r="N29" s="6"/>
      <c r="W29" s="37"/>
    </row>
    <row r="30" spans="1:41" x14ac:dyDescent="0.25">
      <c r="B30" s="9"/>
      <c r="C30" s="41"/>
      <c r="D30" s="50" t="s">
        <v>157</v>
      </c>
      <c r="E30" s="15">
        <f>E7</f>
        <v>0</v>
      </c>
      <c r="F30" s="43"/>
      <c r="G30" s="43"/>
      <c r="H30" s="43"/>
      <c r="I30" s="43"/>
      <c r="J30" s="43"/>
      <c r="K30" s="45"/>
      <c r="L30" s="11"/>
      <c r="N30" s="6"/>
      <c r="O30" s="37"/>
      <c r="P30" s="37"/>
      <c r="Q30" s="37"/>
      <c r="R30" s="37"/>
      <c r="S30" s="37"/>
      <c r="T30" s="37"/>
      <c r="U30" s="37"/>
      <c r="V30" s="37"/>
      <c r="W30" s="37"/>
    </row>
    <row r="31" spans="1:41" x14ac:dyDescent="0.25">
      <c r="B31" s="9"/>
      <c r="C31" s="9"/>
      <c r="D31" s="50" t="s">
        <v>158</v>
      </c>
      <c r="E31" s="155">
        <f>E26</f>
        <v>35.366999999999997</v>
      </c>
      <c r="F31" s="43"/>
      <c r="G31" s="43"/>
      <c r="H31" s="43"/>
      <c r="I31" s="43"/>
      <c r="J31" s="43"/>
      <c r="K31"/>
      <c r="L31"/>
      <c r="M31" s="9"/>
      <c r="N31" s="6"/>
      <c r="O31"/>
      <c r="P31"/>
      <c r="Q31"/>
      <c r="R31"/>
      <c r="S31"/>
      <c r="T31"/>
      <c r="U31"/>
      <c r="V31"/>
      <c r="W31"/>
    </row>
    <row r="32" spans="1:41" x14ac:dyDescent="0.25">
      <c r="B32" s="9"/>
      <c r="C32" s="41"/>
      <c r="D32" s="52"/>
      <c r="E32" s="6"/>
      <c r="F32" s="43"/>
      <c r="G32" s="43"/>
      <c r="H32" s="43"/>
      <c r="I32" s="43"/>
      <c r="J32" s="43"/>
      <c r="L32" s="11"/>
      <c r="N32" s="6"/>
      <c r="W32" s="37"/>
    </row>
    <row r="33" spans="2:23" x14ac:dyDescent="0.25">
      <c r="B33" s="9"/>
      <c r="C33" s="41"/>
      <c r="D33" s="52"/>
      <c r="E33" s="6"/>
      <c r="F33" s="43"/>
      <c r="G33" s="43"/>
      <c r="H33" s="43"/>
      <c r="I33" s="43"/>
      <c r="J33" s="43"/>
      <c r="K33" s="45"/>
      <c r="L33" s="11"/>
      <c r="N33" s="6"/>
      <c r="O33" s="37"/>
      <c r="P33" s="37"/>
      <c r="Q33" s="37"/>
      <c r="R33" s="37"/>
      <c r="S33" s="15" t="s">
        <v>238</v>
      </c>
      <c r="T33" s="15" t="s">
        <v>237</v>
      </c>
      <c r="U33" s="4" t="s">
        <v>241</v>
      </c>
      <c r="V33" s="15" t="s">
        <v>242</v>
      </c>
      <c r="W33" s="37"/>
    </row>
    <row r="34" spans="2:23" x14ac:dyDescent="0.25">
      <c r="B34" s="9"/>
      <c r="C34" s="9"/>
      <c r="D34" s="51"/>
      <c r="F34" s="43"/>
      <c r="G34" s="43"/>
      <c r="H34" s="43"/>
      <c r="I34" s="43"/>
      <c r="J34" s="43"/>
      <c r="K34"/>
      <c r="L34"/>
      <c r="M34" s="9"/>
      <c r="N34" s="6"/>
      <c r="O34"/>
      <c r="P34"/>
      <c r="Q34"/>
      <c r="R34"/>
      <c r="S34" s="11">
        <f>E8</f>
        <v>23.367000000000001</v>
      </c>
      <c r="T34" s="9" t="s">
        <v>240</v>
      </c>
      <c r="U34" s="6">
        <f>ABS(Q8)</f>
        <v>0.24665823857825414</v>
      </c>
      <c r="V34" s="9" t="s">
        <v>239</v>
      </c>
      <c r="W34"/>
    </row>
    <row r="35" spans="2:23" x14ac:dyDescent="0.25">
      <c r="B35" s="9"/>
      <c r="C35" s="41"/>
      <c r="D35" s="52"/>
      <c r="E35" s="6"/>
      <c r="F35" s="43"/>
      <c r="G35" s="43"/>
      <c r="H35" s="43"/>
      <c r="I35" s="43"/>
      <c r="J35" s="43"/>
      <c r="L35" s="11"/>
      <c r="N35" s="6"/>
      <c r="S35" s="11">
        <f>E11</f>
        <v>25.867000000000001</v>
      </c>
      <c r="T35" s="181">
        <f>S35-$S$35+2</f>
        <v>2</v>
      </c>
      <c r="U35" s="6">
        <f>ABS(Q11)</f>
        <v>0.27970120166649826</v>
      </c>
      <c r="V35" s="11">
        <v>0.27400000000000002</v>
      </c>
      <c r="W35" s="37"/>
    </row>
    <row r="36" spans="2:23" x14ac:dyDescent="0.25">
      <c r="B36" s="9"/>
      <c r="C36" s="41"/>
      <c r="D36" s="52"/>
      <c r="E36" s="6"/>
      <c r="F36" s="43"/>
      <c r="G36" s="43"/>
      <c r="H36" s="43"/>
      <c r="I36" s="43"/>
      <c r="J36" s="43"/>
      <c r="K36" s="45"/>
      <c r="L36" s="11"/>
      <c r="N36" s="6"/>
      <c r="O36" s="37"/>
      <c r="P36" s="37"/>
      <c r="Q36" s="37"/>
      <c r="R36" s="37"/>
      <c r="S36" s="11">
        <f>E14</f>
        <v>27.867000000000001</v>
      </c>
      <c r="T36" s="181">
        <f t="shared" ref="T36:T40" si="49">S36-$S$35+2</f>
        <v>4</v>
      </c>
      <c r="U36" s="6">
        <f>ABS(Q14)</f>
        <v>0.31923224129720679</v>
      </c>
      <c r="V36" s="9">
        <v>0.32500000000000001</v>
      </c>
      <c r="W36" s="37"/>
    </row>
    <row r="37" spans="2:23" x14ac:dyDescent="0.25">
      <c r="B37" s="9"/>
      <c r="C37" s="9"/>
      <c r="D37" s="51"/>
      <c r="F37" s="43"/>
      <c r="G37" s="43"/>
      <c r="H37" s="43"/>
      <c r="I37" s="43"/>
      <c r="J37" s="43"/>
      <c r="K37"/>
      <c r="L37"/>
      <c r="M37" s="9"/>
      <c r="N37" s="6"/>
      <c r="O37"/>
      <c r="P37"/>
      <c r="Q37"/>
      <c r="R37"/>
      <c r="S37" s="11">
        <f>E17</f>
        <v>29.867000000000001</v>
      </c>
      <c r="T37" s="181">
        <f t="shared" si="49"/>
        <v>6</v>
      </c>
      <c r="U37" s="6">
        <f>ABS(Q17)</f>
        <v>0.36337770148628529</v>
      </c>
      <c r="V37" s="9">
        <v>0.35899999999999999</v>
      </c>
      <c r="W37"/>
    </row>
    <row r="38" spans="2:23" x14ac:dyDescent="0.25">
      <c r="B38" s="9"/>
      <c r="C38" s="41"/>
      <c r="D38" s="52"/>
      <c r="E38" s="6"/>
      <c r="F38" s="43"/>
      <c r="G38" s="43"/>
      <c r="H38" s="43"/>
      <c r="I38" s="43"/>
      <c r="J38" s="43"/>
      <c r="L38" s="11"/>
      <c r="N38" s="6"/>
      <c r="S38" s="11">
        <f>E20</f>
        <v>31.95</v>
      </c>
      <c r="T38" s="181">
        <f t="shared" si="49"/>
        <v>8.0829999999999984</v>
      </c>
      <c r="U38" s="6">
        <f>ABS(Q20)</f>
        <v>0.38993111053552004</v>
      </c>
      <c r="V38" s="11">
        <v>0.38100000000000001</v>
      </c>
      <c r="W38" s="37"/>
    </row>
    <row r="39" spans="2:23" x14ac:dyDescent="0.25">
      <c r="B39" s="9"/>
      <c r="C39" s="41"/>
      <c r="D39" s="52"/>
      <c r="E39" s="6"/>
      <c r="F39" s="43"/>
      <c r="G39" s="43"/>
      <c r="H39" s="43"/>
      <c r="I39" s="43"/>
      <c r="J39" s="43"/>
      <c r="K39" s="45"/>
      <c r="L39" s="11"/>
      <c r="N39" s="6"/>
      <c r="O39" s="37"/>
      <c r="P39" s="37"/>
      <c r="Q39" s="37"/>
      <c r="R39" s="37"/>
      <c r="S39" s="11">
        <f>E23</f>
        <v>33.866999999999997</v>
      </c>
      <c r="T39" s="181">
        <f t="shared" si="49"/>
        <v>9.9999999999999964</v>
      </c>
      <c r="U39" s="6">
        <f>ABS(Q23)</f>
        <v>0.40585046721460455</v>
      </c>
      <c r="V39" s="9">
        <v>0.39700000000000002</v>
      </c>
      <c r="W39" s="37"/>
    </row>
    <row r="40" spans="2:23" x14ac:dyDescent="0.25">
      <c r="B40" s="9"/>
      <c r="C40" s="9"/>
      <c r="D40" s="51"/>
      <c r="F40" s="43"/>
      <c r="G40" s="43"/>
      <c r="H40" s="43"/>
      <c r="I40" s="43"/>
      <c r="J40" s="43"/>
      <c r="K40"/>
      <c r="L40"/>
      <c r="M40" s="9"/>
      <c r="N40" s="6"/>
      <c r="O40"/>
      <c r="P40"/>
      <c r="Q40"/>
      <c r="R40"/>
      <c r="S40" s="11">
        <f>E26</f>
        <v>35.366999999999997</v>
      </c>
      <c r="T40" s="181">
        <f t="shared" si="49"/>
        <v>11.499999999999996</v>
      </c>
      <c r="U40" s="6">
        <f>ABS(Q26)</f>
        <v>0.4066342210098452</v>
      </c>
      <c r="V40" s="9"/>
      <c r="W40"/>
    </row>
    <row r="41" spans="2:23" x14ac:dyDescent="0.25">
      <c r="B41" s="9"/>
      <c r="C41" s="41"/>
      <c r="D41" s="52"/>
      <c r="E41" s="6"/>
      <c r="F41" s="43"/>
      <c r="G41" s="43"/>
      <c r="H41" s="43"/>
      <c r="I41" s="43"/>
      <c r="J41" s="43"/>
      <c r="L41" s="11"/>
      <c r="N41" s="6"/>
      <c r="W41" s="37"/>
    </row>
    <row r="42" spans="2:23" x14ac:dyDescent="0.25">
      <c r="B42" s="9"/>
      <c r="C42" s="41"/>
      <c r="D42" s="52"/>
      <c r="E42" s="6"/>
      <c r="F42" s="43"/>
      <c r="G42" s="43"/>
      <c r="H42" s="43"/>
      <c r="I42" s="43"/>
      <c r="J42" s="43"/>
      <c r="K42" s="45"/>
      <c r="L42" s="11"/>
      <c r="N42" s="6"/>
      <c r="O42" s="37"/>
      <c r="P42" s="37"/>
      <c r="Q42" s="37"/>
      <c r="R42" s="37"/>
      <c r="S42" s="37"/>
      <c r="T42" s="37"/>
      <c r="U42" s="37"/>
      <c r="V42" s="37"/>
      <c r="W42" s="37"/>
    </row>
    <row r="43" spans="2:23" x14ac:dyDescent="0.25">
      <c r="B43" s="9"/>
      <c r="C43" s="9"/>
      <c r="D43" s="51"/>
      <c r="F43" s="43"/>
      <c r="G43" s="43"/>
      <c r="H43" s="43"/>
      <c r="I43" s="43"/>
      <c r="J43" s="43"/>
      <c r="K43"/>
      <c r="L43"/>
      <c r="M43" s="9"/>
      <c r="N43" s="6"/>
      <c r="O43"/>
      <c r="P43"/>
      <c r="Q43"/>
      <c r="R43"/>
      <c r="S43"/>
      <c r="U43"/>
      <c r="V43"/>
      <c r="W43"/>
    </row>
    <row r="44" spans="2:23" x14ac:dyDescent="0.25">
      <c r="B44" s="9"/>
      <c r="C44" s="41"/>
      <c r="D44" s="52"/>
      <c r="E44" s="6"/>
      <c r="F44" s="43"/>
      <c r="G44" s="43"/>
      <c r="H44" s="43"/>
      <c r="I44" s="43"/>
      <c r="J44" s="43"/>
      <c r="L44" s="11"/>
      <c r="N44" s="6"/>
      <c r="W44" s="37"/>
    </row>
    <row r="45" spans="2:23" x14ac:dyDescent="0.25">
      <c r="B45" s="9"/>
      <c r="C45" s="41"/>
      <c r="D45" s="52"/>
      <c r="E45" s="6"/>
      <c r="F45" s="43"/>
      <c r="G45" s="43"/>
      <c r="H45" s="43"/>
      <c r="I45" s="43"/>
      <c r="J45" s="43"/>
      <c r="K45" s="45"/>
      <c r="L45" s="11"/>
      <c r="N45" s="6"/>
      <c r="O45" s="37"/>
      <c r="P45" s="37"/>
      <c r="Q45" s="37"/>
      <c r="R45" s="37"/>
      <c r="S45" s="37"/>
      <c r="T45" s="37"/>
      <c r="U45" s="37"/>
      <c r="V45" s="37"/>
      <c r="W45" s="37"/>
    </row>
    <row r="46" spans="2:23" x14ac:dyDescent="0.25">
      <c r="B46" s="9"/>
      <c r="C46" s="9"/>
      <c r="D46" s="51"/>
      <c r="F46" s="43"/>
      <c r="G46" s="43"/>
      <c r="H46" s="43"/>
      <c r="I46" s="43"/>
      <c r="J46" s="43"/>
      <c r="K46"/>
      <c r="L46"/>
      <c r="M46" s="9"/>
      <c r="N46" s="6"/>
      <c r="O46"/>
      <c r="P46"/>
      <c r="Q46"/>
      <c r="R46"/>
      <c r="S46"/>
      <c r="U46"/>
      <c r="V46"/>
      <c r="W46"/>
    </row>
    <row r="47" spans="2:23" x14ac:dyDescent="0.25">
      <c r="B47" s="9"/>
      <c r="C47" s="41"/>
      <c r="D47" s="52"/>
      <c r="E47" s="6"/>
      <c r="F47" s="43"/>
      <c r="G47" s="43"/>
      <c r="H47" s="43"/>
      <c r="I47" s="43"/>
      <c r="J47" s="43"/>
      <c r="L47" s="11"/>
      <c r="N47" s="6"/>
      <c r="W47" s="37"/>
    </row>
    <row r="48" spans="2:23" x14ac:dyDescent="0.25">
      <c r="B48" s="9"/>
      <c r="C48" s="41"/>
      <c r="D48" s="52"/>
      <c r="E48" s="6"/>
      <c r="F48" s="43"/>
      <c r="G48" s="43"/>
      <c r="H48" s="43"/>
      <c r="I48" s="43"/>
      <c r="J48" s="43"/>
      <c r="K48" s="45"/>
      <c r="L48" s="11"/>
      <c r="N48" s="6"/>
      <c r="O48" s="37"/>
      <c r="P48" s="37"/>
      <c r="Q48" s="37"/>
      <c r="R48" s="37"/>
      <c r="S48" s="37"/>
      <c r="T48" s="37"/>
      <c r="U48" s="37"/>
      <c r="V48" s="37"/>
      <c r="W48" s="37"/>
    </row>
    <row r="49" spans="2:23" x14ac:dyDescent="0.25">
      <c r="B49" s="9"/>
      <c r="C49" s="9"/>
      <c r="D49" s="51"/>
      <c r="F49" s="43"/>
      <c r="G49" s="43"/>
      <c r="H49" s="43"/>
      <c r="I49" s="43"/>
      <c r="J49" s="43"/>
      <c r="K49"/>
      <c r="L49"/>
      <c r="M49" s="9"/>
      <c r="N49" s="6"/>
      <c r="O49"/>
      <c r="P49"/>
      <c r="Q49"/>
      <c r="R49"/>
      <c r="S49"/>
      <c r="U49"/>
      <c r="V49"/>
      <c r="W49"/>
    </row>
    <row r="50" spans="2:23" x14ac:dyDescent="0.25">
      <c r="B50" s="9"/>
      <c r="C50" s="41"/>
      <c r="D50" s="52"/>
      <c r="E50" s="6"/>
      <c r="F50" s="43"/>
      <c r="G50" s="43"/>
      <c r="H50" s="43"/>
      <c r="I50" s="43"/>
      <c r="J50" s="43"/>
      <c r="L50" s="11"/>
      <c r="N50" s="6"/>
      <c r="W50" s="37"/>
    </row>
    <row r="51" spans="2:23" x14ac:dyDescent="0.25">
      <c r="B51" s="9"/>
      <c r="C51" s="41"/>
      <c r="D51" s="52"/>
      <c r="E51" s="6"/>
      <c r="F51" s="43"/>
      <c r="G51" s="43"/>
      <c r="H51" s="43"/>
      <c r="I51" s="43"/>
      <c r="J51" s="43"/>
      <c r="K51" s="45"/>
      <c r="L51" s="11"/>
      <c r="N51" s="6"/>
      <c r="O51" s="37"/>
      <c r="P51" s="37"/>
      <c r="Q51" s="37"/>
      <c r="R51" s="37"/>
      <c r="S51" s="37"/>
      <c r="T51" s="37"/>
      <c r="U51" s="37"/>
      <c r="V51" s="37"/>
      <c r="W51" s="37"/>
    </row>
    <row r="52" spans="2:23" x14ac:dyDescent="0.25">
      <c r="B52" s="9"/>
      <c r="C52" s="9"/>
      <c r="D52" s="51"/>
      <c r="F52" s="43"/>
      <c r="G52" s="43"/>
      <c r="H52" s="43"/>
      <c r="I52" s="43"/>
      <c r="J52" s="43"/>
      <c r="K52"/>
      <c r="L52"/>
      <c r="M52" s="9"/>
      <c r="N52" s="6"/>
      <c r="O52"/>
      <c r="P52"/>
      <c r="Q52"/>
      <c r="R52"/>
      <c r="S52"/>
      <c r="U52"/>
      <c r="V52"/>
      <c r="W52"/>
    </row>
    <row r="53" spans="2:23" x14ac:dyDescent="0.25">
      <c r="B53" s="9"/>
      <c r="C53" s="41"/>
      <c r="D53" s="52"/>
      <c r="E53" s="6"/>
      <c r="F53" s="43"/>
      <c r="G53" s="43"/>
      <c r="H53" s="43"/>
      <c r="I53" s="43"/>
      <c r="J53" s="43"/>
      <c r="L53" s="11"/>
      <c r="N53" s="6"/>
      <c r="W53" s="37"/>
    </row>
    <row r="54" spans="2:23" x14ac:dyDescent="0.25">
      <c r="B54" s="9"/>
      <c r="C54" s="41"/>
      <c r="D54" s="52"/>
      <c r="E54" s="6"/>
      <c r="F54" s="43"/>
      <c r="G54" s="43"/>
      <c r="H54" s="43"/>
      <c r="I54" s="43"/>
      <c r="J54" s="43"/>
      <c r="K54" s="45"/>
      <c r="L54" s="11"/>
      <c r="N54" s="6"/>
      <c r="O54" s="37"/>
      <c r="P54" s="37"/>
      <c r="Q54" s="37"/>
      <c r="R54" s="37"/>
      <c r="S54" s="37"/>
      <c r="T54" s="37"/>
      <c r="U54" s="37"/>
      <c r="V54" s="37"/>
      <c r="W54" s="37"/>
    </row>
    <row r="55" spans="2:23" x14ac:dyDescent="0.25">
      <c r="B55" s="9"/>
      <c r="C55" s="9"/>
      <c r="D55" s="51"/>
      <c r="F55" s="43"/>
      <c r="G55" s="43"/>
      <c r="H55" s="43"/>
      <c r="I55" s="43"/>
      <c r="J55" s="43"/>
      <c r="K55"/>
      <c r="L55"/>
      <c r="M55" s="9"/>
      <c r="N55" s="6"/>
      <c r="O55"/>
      <c r="P55"/>
      <c r="Q55"/>
      <c r="R55"/>
      <c r="S55"/>
      <c r="T55"/>
      <c r="U55"/>
      <c r="V55"/>
      <c r="W55"/>
    </row>
    <row r="56" spans="2:23" x14ac:dyDescent="0.25">
      <c r="B56" s="9"/>
      <c r="C56" s="41"/>
      <c r="D56" s="52"/>
      <c r="E56" s="6"/>
      <c r="F56" s="43"/>
      <c r="G56" s="43"/>
      <c r="H56" s="43"/>
      <c r="I56" s="43"/>
      <c r="J56" s="43"/>
      <c r="L56" s="11"/>
      <c r="N56" s="6"/>
      <c r="W56" s="37"/>
    </row>
    <row r="57" spans="2:23" x14ac:dyDescent="0.25">
      <c r="B57" s="9"/>
      <c r="C57" s="41"/>
      <c r="D57" s="52"/>
      <c r="E57" s="6"/>
      <c r="F57" s="43"/>
      <c r="G57" s="43"/>
      <c r="H57" s="43"/>
      <c r="I57" s="43"/>
      <c r="J57" s="43"/>
      <c r="K57" s="45"/>
      <c r="L57" s="11"/>
      <c r="N57" s="6"/>
      <c r="O57" s="37"/>
      <c r="P57" s="37"/>
      <c r="Q57" s="37"/>
      <c r="R57" s="37"/>
      <c r="S57" s="37"/>
      <c r="T57" s="37"/>
      <c r="U57" s="37"/>
      <c r="V57" s="37"/>
      <c r="W57" s="37"/>
    </row>
    <row r="58" spans="2:23" x14ac:dyDescent="0.25">
      <c r="B58" s="9"/>
      <c r="C58" s="9"/>
      <c r="D58" s="51"/>
      <c r="F58" s="43"/>
      <c r="G58" s="43"/>
      <c r="H58" s="43"/>
      <c r="I58" s="43"/>
      <c r="J58" s="43"/>
      <c r="K58"/>
      <c r="L58"/>
      <c r="M58" s="9"/>
      <c r="N58" s="6"/>
      <c r="O58"/>
      <c r="P58"/>
      <c r="Q58"/>
      <c r="R58"/>
      <c r="S58"/>
      <c r="T58"/>
      <c r="U58"/>
      <c r="V58"/>
      <c r="W58"/>
    </row>
    <row r="59" spans="2:23" x14ac:dyDescent="0.25">
      <c r="B59" s="9"/>
      <c r="C59" s="41"/>
      <c r="D59" s="52"/>
      <c r="E59" s="6"/>
      <c r="F59" s="43"/>
      <c r="G59" s="43"/>
      <c r="H59" s="43"/>
      <c r="I59" s="43"/>
      <c r="J59" s="43"/>
      <c r="L59" s="11"/>
      <c r="N59" s="6"/>
      <c r="W59" s="37"/>
    </row>
    <row r="60" spans="2:23" x14ac:dyDescent="0.25">
      <c r="B60" s="9"/>
      <c r="C60" s="41"/>
      <c r="D60" s="52"/>
      <c r="E60" s="6"/>
      <c r="F60" s="43"/>
      <c r="G60" s="43"/>
      <c r="H60" s="43"/>
      <c r="I60" s="43"/>
      <c r="J60" s="43"/>
      <c r="K60" s="45"/>
      <c r="L60" s="11"/>
      <c r="N60" s="6"/>
      <c r="O60" s="37"/>
      <c r="P60" s="37"/>
      <c r="Q60" s="37"/>
      <c r="R60" s="37"/>
      <c r="S60" s="37"/>
      <c r="T60" s="37"/>
      <c r="U60" s="37"/>
      <c r="V60" s="37"/>
      <c r="W60" s="37"/>
    </row>
    <row r="61" spans="2:23" x14ac:dyDescent="0.25">
      <c r="B61" s="9"/>
      <c r="C61" s="9"/>
      <c r="D61" s="51"/>
      <c r="F61" s="43"/>
      <c r="G61" s="43"/>
      <c r="H61" s="43"/>
      <c r="I61" s="43"/>
      <c r="J61" s="43"/>
      <c r="K61"/>
      <c r="L61"/>
      <c r="M61" s="9"/>
      <c r="N61" s="6"/>
      <c r="O61"/>
      <c r="P61"/>
      <c r="Q61"/>
      <c r="R61"/>
      <c r="S61"/>
      <c r="T61"/>
      <c r="U61"/>
      <c r="V61"/>
      <c r="W61"/>
    </row>
    <row r="62" spans="2:23" x14ac:dyDescent="0.25">
      <c r="B62" s="9"/>
      <c r="C62" s="41"/>
      <c r="D62" s="52"/>
      <c r="E62" s="6"/>
      <c r="F62" s="43"/>
      <c r="G62" s="43"/>
      <c r="H62" s="43"/>
      <c r="I62" s="43"/>
      <c r="J62" s="43"/>
      <c r="L62" s="11"/>
      <c r="N62" s="6"/>
      <c r="W62" s="37"/>
    </row>
    <row r="63" spans="2:23" x14ac:dyDescent="0.25">
      <c r="B63" s="9"/>
      <c r="C63" s="41"/>
      <c r="D63" s="52"/>
      <c r="E63" s="6"/>
      <c r="F63" s="43"/>
      <c r="G63" s="43"/>
      <c r="H63" s="43"/>
      <c r="I63" s="43"/>
      <c r="J63" s="43"/>
      <c r="K63" s="45"/>
      <c r="L63" s="11"/>
      <c r="N63" s="6"/>
      <c r="O63" s="37"/>
      <c r="P63" s="37"/>
      <c r="Q63" s="37"/>
      <c r="R63" s="37"/>
      <c r="S63" s="37"/>
      <c r="T63" s="37"/>
      <c r="U63" s="37"/>
      <c r="V63" s="37"/>
      <c r="W63" s="37"/>
    </row>
    <row r="64" spans="2:23" x14ac:dyDescent="0.25">
      <c r="B64" s="9"/>
      <c r="C64" s="9"/>
      <c r="D64" s="51"/>
      <c r="F64" s="43"/>
      <c r="G64" s="43"/>
      <c r="H64" s="43"/>
      <c r="I64" s="43"/>
      <c r="J64" s="43"/>
      <c r="K64"/>
      <c r="L64"/>
      <c r="M64" s="9"/>
      <c r="N64" s="6"/>
      <c r="O64"/>
      <c r="P64"/>
      <c r="Q64"/>
      <c r="R64"/>
      <c r="S64"/>
      <c r="T64"/>
      <c r="U64"/>
      <c r="V64"/>
      <c r="W64"/>
    </row>
    <row r="65" spans="2:23" x14ac:dyDescent="0.25">
      <c r="B65" s="9"/>
      <c r="C65" s="41"/>
      <c r="D65" s="52"/>
      <c r="E65" s="6"/>
      <c r="F65" s="43"/>
      <c r="G65" s="43"/>
      <c r="H65" s="43"/>
      <c r="I65" s="43"/>
      <c r="J65" s="43"/>
      <c r="L65" s="11"/>
      <c r="N65" s="6"/>
      <c r="W65" s="37"/>
    </row>
    <row r="66" spans="2:23" x14ac:dyDescent="0.25">
      <c r="B66" s="9"/>
      <c r="C66" s="41"/>
      <c r="D66" s="52"/>
      <c r="E66" s="6"/>
      <c r="F66" s="43"/>
      <c r="G66" s="43"/>
      <c r="H66" s="43"/>
      <c r="I66" s="43"/>
      <c r="J66" s="43"/>
      <c r="K66" s="45"/>
      <c r="L66" s="11"/>
      <c r="N66" s="6"/>
      <c r="O66" s="37"/>
      <c r="P66" s="37"/>
      <c r="Q66" s="37"/>
      <c r="R66" s="37"/>
      <c r="S66" s="37"/>
      <c r="T66" s="37"/>
      <c r="U66" s="37"/>
      <c r="V66" s="37"/>
      <c r="W66" s="37"/>
    </row>
    <row r="67" spans="2:23" x14ac:dyDescent="0.25">
      <c r="B67" s="9"/>
      <c r="C67" s="9"/>
      <c r="D67" s="51"/>
      <c r="F67" s="43"/>
      <c r="G67" s="43"/>
      <c r="H67" s="43"/>
      <c r="I67" s="43"/>
      <c r="J67" s="43"/>
      <c r="K67"/>
      <c r="L67"/>
      <c r="M67" s="9"/>
      <c r="N67" s="6"/>
      <c r="O67"/>
      <c r="P67"/>
      <c r="Q67"/>
      <c r="R67"/>
      <c r="S67"/>
      <c r="T67"/>
      <c r="U67"/>
      <c r="V67"/>
      <c r="W67"/>
    </row>
    <row r="68" spans="2:23" x14ac:dyDescent="0.25">
      <c r="B68" s="9"/>
      <c r="C68" s="41"/>
      <c r="D68" s="52"/>
      <c r="E68" s="6"/>
      <c r="F68" s="43"/>
      <c r="G68" s="43"/>
      <c r="H68" s="43"/>
      <c r="I68" s="43"/>
      <c r="J68" s="43"/>
      <c r="L68" s="11"/>
      <c r="N68" s="6"/>
      <c r="W68" s="37"/>
    </row>
    <row r="69" spans="2:23" x14ac:dyDescent="0.25">
      <c r="B69" s="9"/>
      <c r="C69" s="41"/>
      <c r="D69" s="52"/>
      <c r="E69" s="6"/>
      <c r="F69" s="43"/>
      <c r="G69" s="43"/>
      <c r="H69" s="43"/>
      <c r="I69" s="43"/>
      <c r="J69" s="43"/>
      <c r="K69" s="45"/>
      <c r="L69" s="11"/>
      <c r="N69" s="6"/>
      <c r="O69" s="37"/>
      <c r="P69" s="37"/>
      <c r="Q69" s="37"/>
      <c r="R69" s="37"/>
      <c r="S69" s="37"/>
      <c r="T69" s="37"/>
      <c r="U69" s="37"/>
      <c r="V69" s="37"/>
      <c r="W69" s="37"/>
    </row>
    <row r="70" spans="2:23" x14ac:dyDescent="0.25">
      <c r="B70" s="9"/>
      <c r="C70" s="9"/>
      <c r="D70" s="51"/>
      <c r="F70" s="43"/>
      <c r="G70" s="43"/>
      <c r="H70" s="43"/>
      <c r="I70" s="43"/>
      <c r="J70" s="43"/>
      <c r="K70"/>
      <c r="L70"/>
      <c r="M70" s="9"/>
      <c r="N70" s="6"/>
      <c r="O70"/>
      <c r="P70"/>
      <c r="Q70"/>
      <c r="R70"/>
      <c r="S70"/>
      <c r="T70"/>
      <c r="U70"/>
      <c r="V70"/>
      <c r="W70"/>
    </row>
    <row r="71" spans="2:23" x14ac:dyDescent="0.25">
      <c r="B71" s="9"/>
      <c r="C71" s="41"/>
      <c r="D71" s="52"/>
      <c r="E71" s="6"/>
      <c r="F71" s="43"/>
      <c r="G71" s="43"/>
      <c r="H71" s="43"/>
      <c r="I71" s="43"/>
      <c r="J71" s="43"/>
      <c r="L71" s="11"/>
      <c r="N71" s="6"/>
      <c r="W71" s="37"/>
    </row>
    <row r="72" spans="2:23" x14ac:dyDescent="0.25">
      <c r="B72" s="9"/>
      <c r="C72" s="41"/>
      <c r="D72" s="52"/>
      <c r="E72" s="6"/>
      <c r="F72" s="43"/>
      <c r="G72" s="43"/>
      <c r="H72" s="43"/>
      <c r="I72" s="43"/>
      <c r="J72" s="43"/>
      <c r="K72" s="45"/>
      <c r="L72" s="11"/>
      <c r="N72" s="6"/>
      <c r="O72" s="37"/>
      <c r="P72" s="37"/>
      <c r="Q72" s="37"/>
      <c r="R72" s="37"/>
      <c r="S72" s="37"/>
      <c r="T72" s="37"/>
      <c r="U72" s="37"/>
      <c r="V72" s="37"/>
      <c r="W72" s="37"/>
    </row>
    <row r="73" spans="2:23" x14ac:dyDescent="0.25">
      <c r="B73" s="9"/>
      <c r="C73" s="9"/>
      <c r="D73" s="51"/>
      <c r="F73" s="43"/>
      <c r="G73" s="43"/>
      <c r="H73" s="43"/>
      <c r="I73" s="43"/>
      <c r="J73" s="43"/>
      <c r="K73"/>
      <c r="L73"/>
      <c r="M73" s="9"/>
      <c r="N73" s="6"/>
      <c r="O73"/>
      <c r="P73"/>
      <c r="Q73"/>
      <c r="R73"/>
      <c r="S73"/>
      <c r="T73"/>
      <c r="U73"/>
      <c r="V73"/>
      <c r="W73"/>
    </row>
    <row r="74" spans="2:23" x14ac:dyDescent="0.25">
      <c r="B74" s="9"/>
      <c r="C74" s="41"/>
      <c r="D74" s="52"/>
      <c r="E74" s="6"/>
      <c r="F74" s="43"/>
      <c r="G74" s="43"/>
      <c r="H74" s="43"/>
      <c r="I74" s="43"/>
      <c r="J74" s="43"/>
      <c r="L74" s="11"/>
      <c r="N74" s="6"/>
      <c r="W74" s="37"/>
    </row>
    <row r="75" spans="2:23" x14ac:dyDescent="0.25">
      <c r="B75" s="9"/>
      <c r="C75" s="41"/>
      <c r="D75" s="52"/>
      <c r="E75" s="6"/>
      <c r="F75" s="43"/>
      <c r="G75" s="43"/>
      <c r="H75" s="43"/>
      <c r="I75" s="43"/>
      <c r="J75" s="43"/>
      <c r="K75" s="45"/>
      <c r="L75" s="11"/>
      <c r="N75" s="6"/>
      <c r="O75" s="37"/>
      <c r="P75" s="37"/>
      <c r="Q75" s="37"/>
      <c r="R75" s="37"/>
      <c r="S75" s="37"/>
      <c r="T75" s="37"/>
      <c r="U75" s="37"/>
      <c r="V75" s="37"/>
      <c r="W75" s="37"/>
    </row>
    <row r="76" spans="2:23" x14ac:dyDescent="0.25">
      <c r="B76" s="9"/>
      <c r="C76" s="9"/>
      <c r="D76" s="51"/>
      <c r="F76" s="43"/>
      <c r="G76" s="43"/>
      <c r="H76" s="43"/>
      <c r="I76" s="43"/>
      <c r="J76" s="43"/>
      <c r="K76"/>
      <c r="L76"/>
      <c r="M76" s="9"/>
      <c r="N76" s="6"/>
      <c r="O76"/>
      <c r="P76"/>
      <c r="Q76"/>
      <c r="R76"/>
      <c r="S76"/>
      <c r="T76"/>
      <c r="U76"/>
      <c r="V76"/>
      <c r="W76"/>
    </row>
    <row r="77" spans="2:23" x14ac:dyDescent="0.25">
      <c r="B77" s="9"/>
      <c r="C77" s="41"/>
      <c r="D77" s="52"/>
      <c r="E77" s="6"/>
      <c r="F77" s="43"/>
      <c r="G77" s="43"/>
      <c r="H77" s="43"/>
      <c r="I77" s="43"/>
      <c r="J77" s="43"/>
      <c r="L77" s="11"/>
      <c r="N77" s="6"/>
      <c r="W77" s="37"/>
    </row>
    <row r="78" spans="2:23" x14ac:dyDescent="0.25">
      <c r="B78" s="9"/>
      <c r="C78" s="41"/>
      <c r="D78" s="52"/>
      <c r="E78" s="6"/>
      <c r="F78" s="43"/>
      <c r="G78" s="43"/>
      <c r="H78" s="43"/>
      <c r="I78" s="43"/>
      <c r="J78" s="43"/>
      <c r="K78" s="45"/>
      <c r="L78" s="11"/>
      <c r="N78" s="6"/>
      <c r="O78" s="37"/>
      <c r="P78" s="37"/>
      <c r="Q78" s="37"/>
      <c r="R78" s="37"/>
      <c r="S78" s="37"/>
      <c r="T78" s="37"/>
      <c r="U78" s="37"/>
      <c r="V78" s="37"/>
      <c r="W78" s="37"/>
    </row>
    <row r="79" spans="2:23" x14ac:dyDescent="0.25">
      <c r="B79" s="9"/>
      <c r="C79" s="9"/>
      <c r="D79" s="51"/>
      <c r="F79" s="43"/>
      <c r="G79" s="43"/>
      <c r="H79" s="43"/>
      <c r="I79" s="43"/>
      <c r="J79" s="43"/>
      <c r="K79"/>
      <c r="L79"/>
      <c r="M79" s="9"/>
      <c r="N79" s="6"/>
      <c r="O79"/>
      <c r="P79"/>
      <c r="Q79"/>
      <c r="R79"/>
      <c r="S79"/>
      <c r="T79"/>
      <c r="U79"/>
      <c r="V79"/>
      <c r="W79"/>
    </row>
    <row r="80" spans="2:23" x14ac:dyDescent="0.25">
      <c r="B80" s="9"/>
      <c r="C80" s="41"/>
      <c r="D80" s="52"/>
      <c r="E80" s="6"/>
      <c r="F80" s="43"/>
      <c r="G80" s="43"/>
      <c r="H80" s="43"/>
      <c r="I80" s="43"/>
      <c r="J80" s="43"/>
      <c r="L80" s="11"/>
      <c r="N80" s="6"/>
      <c r="W80" s="37"/>
    </row>
    <row r="81" spans="2:23" x14ac:dyDescent="0.25">
      <c r="B81" s="9"/>
      <c r="C81" s="41"/>
      <c r="D81" s="52"/>
      <c r="E81" s="6"/>
      <c r="F81" s="43"/>
      <c r="G81" s="43"/>
      <c r="H81" s="43"/>
      <c r="I81" s="43"/>
      <c r="J81" s="43"/>
      <c r="K81" s="45"/>
      <c r="L81" s="11"/>
      <c r="N81" s="6"/>
      <c r="O81" s="37"/>
      <c r="P81" s="37"/>
      <c r="Q81" s="37"/>
      <c r="R81" s="37"/>
      <c r="S81" s="37"/>
      <c r="T81" s="37"/>
      <c r="U81" s="37"/>
      <c r="V81" s="37"/>
      <c r="W81" s="37"/>
    </row>
    <row r="82" spans="2:23" x14ac:dyDescent="0.25">
      <c r="B82" s="9"/>
      <c r="C82" s="9"/>
      <c r="D82" s="51"/>
      <c r="F82" s="43"/>
      <c r="G82" s="43"/>
      <c r="H82" s="43"/>
      <c r="I82" s="43"/>
      <c r="J82" s="43"/>
      <c r="K82"/>
      <c r="L82"/>
      <c r="M82" s="9"/>
      <c r="N82" s="6"/>
      <c r="O82"/>
      <c r="P82"/>
      <c r="Q82"/>
      <c r="R82"/>
      <c r="S82"/>
      <c r="T82"/>
      <c r="U82"/>
      <c r="V82"/>
      <c r="W82"/>
    </row>
    <row r="83" spans="2:23" x14ac:dyDescent="0.25">
      <c r="B83" s="9"/>
      <c r="C83" s="41"/>
      <c r="D83" s="52"/>
      <c r="E83" s="6"/>
      <c r="F83" s="43"/>
      <c r="G83" s="43"/>
      <c r="H83" s="43"/>
      <c r="I83" s="43"/>
      <c r="J83" s="43"/>
      <c r="L83" s="11"/>
      <c r="N83" s="6"/>
      <c r="W83" s="37"/>
    </row>
    <row r="84" spans="2:23" x14ac:dyDescent="0.25">
      <c r="B84" s="9"/>
      <c r="C84" s="41"/>
      <c r="D84" s="52"/>
      <c r="E84" s="6"/>
      <c r="F84" s="43"/>
      <c r="G84" s="43"/>
      <c r="H84" s="43"/>
      <c r="I84" s="43"/>
      <c r="J84" s="43"/>
      <c r="K84" s="45"/>
      <c r="L84" s="11"/>
      <c r="N84" s="6"/>
      <c r="O84" s="37"/>
      <c r="P84" s="37"/>
      <c r="Q84" s="37"/>
      <c r="R84" s="37"/>
      <c r="S84" s="37"/>
      <c r="T84" s="37"/>
      <c r="U84" s="37"/>
      <c r="V84" s="37"/>
      <c r="W84" s="37"/>
    </row>
    <row r="85" spans="2:23" x14ac:dyDescent="0.25">
      <c r="B85" s="9"/>
      <c r="C85" s="9"/>
      <c r="D85" s="51"/>
      <c r="F85" s="43"/>
      <c r="G85" s="43"/>
      <c r="H85" s="43"/>
      <c r="I85" s="43"/>
      <c r="J85" s="43"/>
      <c r="K85"/>
      <c r="L85"/>
      <c r="M85" s="9"/>
      <c r="N85" s="6"/>
      <c r="O85"/>
      <c r="P85"/>
      <c r="Q85"/>
      <c r="R85"/>
      <c r="S85"/>
      <c r="T85"/>
      <c r="U85"/>
      <c r="V85"/>
      <c r="W85"/>
    </row>
    <row r="86" spans="2:23" x14ac:dyDescent="0.25">
      <c r="B86" s="9"/>
      <c r="C86" s="41"/>
      <c r="D86" s="52"/>
      <c r="E86" s="6"/>
      <c r="F86" s="43"/>
      <c r="G86" s="43"/>
      <c r="H86" s="43"/>
      <c r="I86" s="43"/>
      <c r="J86" s="43"/>
      <c r="L86" s="11"/>
      <c r="N86" s="6"/>
      <c r="W86" s="37"/>
    </row>
    <row r="87" spans="2:23" x14ac:dyDescent="0.25">
      <c r="B87" s="9"/>
      <c r="C87" s="41"/>
      <c r="D87" s="52"/>
      <c r="E87" s="6"/>
      <c r="F87" s="43"/>
      <c r="G87" s="43"/>
      <c r="H87" s="43"/>
      <c r="I87" s="43"/>
      <c r="J87" s="43"/>
      <c r="K87" s="45"/>
      <c r="L87" s="11"/>
      <c r="N87" s="6"/>
      <c r="O87" s="37"/>
      <c r="P87" s="37"/>
      <c r="Q87" s="37"/>
      <c r="R87" s="37"/>
      <c r="S87" s="37"/>
      <c r="T87" s="37"/>
      <c r="U87" s="37"/>
      <c r="V87" s="37"/>
      <c r="W87" s="37"/>
    </row>
    <row r="88" spans="2:23" x14ac:dyDescent="0.25">
      <c r="B88" s="9"/>
      <c r="C88" s="9"/>
      <c r="D88" s="51"/>
      <c r="F88" s="43"/>
      <c r="G88" s="43"/>
      <c r="H88" s="43"/>
      <c r="I88" s="43"/>
      <c r="J88" s="43"/>
      <c r="K88"/>
      <c r="L88"/>
      <c r="M88" s="9"/>
      <c r="N88" s="6"/>
      <c r="O88"/>
      <c r="P88"/>
      <c r="Q88"/>
      <c r="R88"/>
      <c r="S88"/>
      <c r="T88"/>
      <c r="U88"/>
      <c r="V88"/>
      <c r="W88"/>
    </row>
    <row r="89" spans="2:23" x14ac:dyDescent="0.25">
      <c r="B89" s="9"/>
      <c r="C89" s="41"/>
      <c r="D89" s="52"/>
      <c r="E89" s="6"/>
      <c r="F89" s="43"/>
      <c r="G89" s="43"/>
      <c r="H89" s="43"/>
      <c r="I89" s="43"/>
      <c r="J89" s="43"/>
      <c r="L89" s="11"/>
      <c r="N89" s="6"/>
      <c r="W89" s="37"/>
    </row>
    <row r="90" spans="2:23" x14ac:dyDescent="0.25">
      <c r="B90" s="9"/>
      <c r="C90" s="41"/>
      <c r="D90" s="52"/>
      <c r="E90" s="6"/>
      <c r="F90" s="43"/>
      <c r="G90" s="43"/>
      <c r="H90" s="43"/>
      <c r="I90" s="43"/>
      <c r="J90" s="43"/>
      <c r="K90" s="45"/>
      <c r="L90" s="11"/>
      <c r="N90" s="6"/>
      <c r="O90" s="37"/>
      <c r="P90" s="37"/>
      <c r="Q90" s="37"/>
      <c r="R90" s="37"/>
      <c r="S90" s="37"/>
      <c r="T90" s="37"/>
      <c r="U90" s="37"/>
      <c r="V90" s="37"/>
      <c r="W90" s="37"/>
    </row>
    <row r="91" spans="2:23" x14ac:dyDescent="0.25">
      <c r="B91" s="9"/>
      <c r="C91" s="9"/>
      <c r="D91" s="51"/>
      <c r="F91" s="43"/>
      <c r="G91" s="43"/>
      <c r="H91" s="43"/>
      <c r="I91" s="43"/>
      <c r="J91" s="43"/>
      <c r="K91"/>
      <c r="L91"/>
      <c r="M91" s="9"/>
      <c r="N91" s="6"/>
      <c r="O91"/>
      <c r="P91"/>
      <c r="Q91"/>
      <c r="R91"/>
      <c r="S91"/>
      <c r="T91"/>
      <c r="U91"/>
      <c r="V91"/>
      <c r="W91"/>
    </row>
    <row r="92" spans="2:23" x14ac:dyDescent="0.25">
      <c r="B92" s="9"/>
      <c r="C92" s="41"/>
      <c r="D92" s="52"/>
      <c r="E92" s="6"/>
      <c r="F92" s="43"/>
      <c r="G92" s="43"/>
      <c r="H92" s="43"/>
      <c r="I92" s="43"/>
      <c r="J92" s="43"/>
      <c r="L92" s="11"/>
      <c r="N92" s="6"/>
      <c r="W92" s="37"/>
    </row>
    <row r="93" spans="2:23" x14ac:dyDescent="0.25">
      <c r="B93" s="9"/>
      <c r="C93" s="41"/>
      <c r="D93" s="52"/>
      <c r="E93" s="6"/>
      <c r="F93" s="43"/>
      <c r="G93" s="43"/>
      <c r="H93" s="43"/>
      <c r="I93" s="43"/>
      <c r="J93" s="43"/>
      <c r="K93" s="45"/>
      <c r="L93" s="11"/>
      <c r="N93" s="6"/>
      <c r="O93" s="37"/>
      <c r="P93" s="37"/>
      <c r="Q93" s="37"/>
      <c r="R93" s="37"/>
      <c r="S93" s="37"/>
      <c r="T93" s="37"/>
      <c r="U93" s="37"/>
      <c r="V93" s="37"/>
      <c r="W93" s="37"/>
    </row>
    <row r="94" spans="2:23" x14ac:dyDescent="0.25">
      <c r="B94" s="9"/>
      <c r="C94" s="9"/>
      <c r="D94" s="51"/>
      <c r="F94" s="43"/>
      <c r="G94" s="43"/>
      <c r="H94" s="43"/>
      <c r="I94" s="43"/>
      <c r="J94" s="43"/>
      <c r="K94"/>
      <c r="L94"/>
      <c r="M94" s="9"/>
      <c r="N94" s="6"/>
      <c r="O94"/>
      <c r="P94"/>
      <c r="Q94"/>
      <c r="R94"/>
      <c r="S94"/>
      <c r="T94"/>
      <c r="U94"/>
      <c r="V94"/>
      <c r="W94"/>
    </row>
    <row r="95" spans="2:23" x14ac:dyDescent="0.25">
      <c r="B95" s="9"/>
      <c r="C95" s="41"/>
      <c r="D95" s="52"/>
      <c r="E95" s="6"/>
      <c r="F95" s="43"/>
      <c r="G95" s="43"/>
      <c r="H95" s="43"/>
      <c r="I95" s="43"/>
      <c r="J95" s="43"/>
      <c r="L95" s="11"/>
      <c r="N95" s="6"/>
      <c r="W95" s="37"/>
    </row>
    <row r="96" spans="2:23" x14ac:dyDescent="0.25">
      <c r="B96" s="9"/>
      <c r="C96" s="41"/>
      <c r="D96" s="52"/>
      <c r="E96" s="6"/>
      <c r="F96" s="43"/>
      <c r="G96" s="43"/>
      <c r="H96" s="43"/>
      <c r="I96" s="43"/>
      <c r="J96" s="43"/>
      <c r="K96" s="45"/>
      <c r="L96" s="11"/>
      <c r="N96" s="6"/>
      <c r="O96" s="37"/>
      <c r="P96" s="37"/>
      <c r="Q96" s="37"/>
      <c r="R96" s="37"/>
      <c r="S96" s="37"/>
      <c r="T96" s="37"/>
      <c r="U96" s="37"/>
      <c r="V96" s="37"/>
      <c r="W96" s="37"/>
    </row>
    <row r="97" spans="2:23" x14ac:dyDescent="0.25">
      <c r="B97" s="9"/>
      <c r="C97" s="9"/>
      <c r="D97" s="51"/>
      <c r="F97" s="43"/>
      <c r="G97" s="43"/>
      <c r="H97" s="43"/>
      <c r="I97" s="43"/>
      <c r="J97" s="43"/>
      <c r="K97"/>
      <c r="L97"/>
      <c r="M97" s="9"/>
      <c r="N97" s="6"/>
      <c r="O97"/>
      <c r="P97"/>
      <c r="Q97"/>
      <c r="R97"/>
      <c r="S97"/>
      <c r="T97"/>
      <c r="U97"/>
      <c r="V97"/>
      <c r="W97"/>
    </row>
    <row r="98" spans="2:23" x14ac:dyDescent="0.25">
      <c r="B98" s="9"/>
      <c r="C98" s="41"/>
      <c r="D98" s="52"/>
      <c r="E98" s="6"/>
      <c r="F98" s="43"/>
      <c r="G98" s="43"/>
      <c r="H98" s="43"/>
      <c r="I98" s="43"/>
      <c r="J98" s="43"/>
      <c r="L98" s="11"/>
      <c r="N98" s="6"/>
      <c r="W98" s="37"/>
    </row>
  </sheetData>
  <phoneticPr fontId="50" type="noConversion"/>
  <pageMargins left="0.78740157499999996" right="0.78740157499999996" top="0.984251969" bottom="0.984251969" header="0.4921259845" footer="0.4921259845"/>
  <pageSetup paperSize="9" scale="24" orientation="landscape" horizontalDpi="300" verticalDpi="300" r:id="rId1"/>
  <headerFooter alignWithMargins="0"/>
  <ignoredErrors>
    <ignoredError sqref="Q8:Q9" formula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7F05C-CD1E-4C66-84A4-BE92F0709819}">
  <dimension ref="A1:I11"/>
  <sheetViews>
    <sheetView workbookViewId="0">
      <selection activeCell="H20" sqref="H20"/>
    </sheetView>
  </sheetViews>
  <sheetFormatPr defaultColWidth="8.88671875" defaultRowHeight="13.2" x14ac:dyDescent="0.25"/>
  <cols>
    <col min="1" max="1" width="15.88671875" style="42" bestFit="1" customWidth="1"/>
    <col min="2" max="2" width="16.33203125" style="42" bestFit="1" customWidth="1"/>
    <col min="3" max="3" width="9.6640625" style="42" bestFit="1" customWidth="1"/>
    <col min="4" max="4" width="19.6640625" style="42" bestFit="1" customWidth="1"/>
    <col min="5" max="5" width="12.88671875" style="42" bestFit="1" customWidth="1"/>
    <col min="6" max="6" width="9.33203125" style="42" bestFit="1" customWidth="1"/>
    <col min="7" max="7" width="13.33203125" style="42" bestFit="1" customWidth="1"/>
    <col min="8" max="8" width="12.6640625" style="42" bestFit="1" customWidth="1"/>
    <col min="9" max="16384" width="8.88671875" style="42"/>
  </cols>
  <sheetData>
    <row r="1" spans="1:9" x14ac:dyDescent="0.25">
      <c r="A1" s="82" t="s">
        <v>159</v>
      </c>
      <c r="B1" s="82" t="s">
        <v>89</v>
      </c>
      <c r="C1" s="82" t="s">
        <v>88</v>
      </c>
      <c r="D1" s="82" t="s">
        <v>160</v>
      </c>
      <c r="E1" s="82" t="s">
        <v>92</v>
      </c>
      <c r="F1" s="82" t="s">
        <v>100</v>
      </c>
      <c r="G1" s="82" t="s">
        <v>161</v>
      </c>
      <c r="H1" s="82" t="s">
        <v>208</v>
      </c>
      <c r="I1" s="82" t="s">
        <v>227</v>
      </c>
    </row>
    <row r="2" spans="1:9" x14ac:dyDescent="0.25">
      <c r="A2" s="84">
        <f>Sampling!D7</f>
        <v>0</v>
      </c>
      <c r="B2" s="83" t="str">
        <f>LOOKUP(A2, Sampling!$D$7:$D$19, Sampling!$B$7:$B$19)</f>
        <v>Batch Start</v>
      </c>
      <c r="C2" s="83" t="str">
        <f>LOOKUP(A2, Sampling!$D$7:$D$19, Sampling!$A$7:$A$19)</f>
        <v>01</v>
      </c>
      <c r="D2" s="85">
        <f>VLOOKUP(A2,Online_ANA!$A$2:$B$2124,2,TRUE) * 1000</f>
        <v>1080</v>
      </c>
      <c r="E2" s="85">
        <f>VLOOKUP(A2,Sampling!$D$7:$F$19,2,FALSE)</f>
        <v>20</v>
      </c>
      <c r="F2" s="84">
        <f>VLOOKUP(A2,'OD600'!$D$7:$I$19,6,FALSE)</f>
        <v>0.3805</v>
      </c>
      <c r="G2" s="84">
        <f>VLOOKUP(A2,Biomass!$C$7:$R$17,16,FALSE)</f>
        <v>0.14599999999999999</v>
      </c>
      <c r="H2" s="84">
        <f>VLOOKUP(A2,Glycerol!$D$7:$E$14,2,FALSE)</f>
        <v>33.457777777777778</v>
      </c>
      <c r="I2" s="84">
        <f>VLOOKUP(A2,Protein!$D$7:$E$14,2,FALSE)</f>
        <v>0</v>
      </c>
    </row>
    <row r="3" spans="1:9" x14ac:dyDescent="0.25">
      <c r="A3" s="84">
        <f>Sampling!D8</f>
        <v>23.367000000000001</v>
      </c>
      <c r="B3" s="83" t="str">
        <f>LOOKUP(A3, Sampling!$D$7:$D$19, Sampling!$B$7:$B$19)</f>
        <v>Fed Batch</v>
      </c>
      <c r="C3" s="83" t="str">
        <f>LOOKUP(A3, Sampling!$D$7:$D$19, Sampling!$A$7:$A$19)</f>
        <v>02</v>
      </c>
      <c r="D3" s="85">
        <f>VLOOKUP(A3,Online_ANA!$A$2:$B$2124,2,TRUE) * 1000</f>
        <v>1295.9629727593483</v>
      </c>
      <c r="E3" s="85">
        <f>VLOOKUP(A3,Sampling!$D$7:$F$19,2,FALSE)</f>
        <v>20</v>
      </c>
      <c r="F3" s="84">
        <f>VLOOKUP(A3,'OD600'!$D$7:$I$19,6,FALSE)</f>
        <v>86.3</v>
      </c>
      <c r="G3" s="84">
        <f>VLOOKUP(A3,Biomass!$C$7:$R$17,16,FALSE)</f>
        <v>30.666666666666693</v>
      </c>
      <c r="H3" s="84">
        <f>VLOOKUP(A3,Glycerol!$D$7:$E$14,2,FALSE)</f>
        <v>9.0666666666666673E-2</v>
      </c>
      <c r="I3" s="84">
        <f>VLOOKUP(A3,Protein!$D$7:$E$14,2,FALSE)</f>
        <v>0</v>
      </c>
    </row>
    <row r="4" spans="1:9" x14ac:dyDescent="0.25">
      <c r="A4" s="84">
        <f>Sampling!D9</f>
        <v>25.867000000000001</v>
      </c>
      <c r="B4" s="83" t="str">
        <f>LOOKUP(A4, Sampling!$D$7:$D$19, Sampling!$B$7:$B$19)</f>
        <v>induced Fed Batch</v>
      </c>
      <c r="C4" s="83" t="str">
        <f>LOOKUP(A4, Sampling!$D$7:$D$19, Sampling!$A$7:$A$19)</f>
        <v>03</v>
      </c>
      <c r="D4" s="85">
        <f>VLOOKUP(A4,Online_ANA!$A$2:$B$2124,2,TRUE) * 1000</f>
        <v>1358.3230516185413</v>
      </c>
      <c r="E4" s="85">
        <f>VLOOKUP(A4,Sampling!$D$7:$F$19,2,FALSE)</f>
        <v>35</v>
      </c>
      <c r="F4" s="84">
        <f>VLOOKUP(A4,'OD600'!$D$7:$I$19,6,FALSE)</f>
        <v>105.60000000000001</v>
      </c>
      <c r="G4" s="84">
        <f>VLOOKUP(A4,Biomass!$C$7:$R$17,16,FALSE)</f>
        <v>39.76666666666658</v>
      </c>
      <c r="H4" s="84">
        <f>VLOOKUP(A4,Glycerol!$D$7:$E$14,2,FALSE)</f>
        <v>9.0666666666666673E-2</v>
      </c>
      <c r="I4" s="84">
        <f>VLOOKUP(A4,Protein!$D$7:$E$14,2,FALSE)</f>
        <v>3.044743039202106</v>
      </c>
    </row>
    <row r="5" spans="1:9" x14ac:dyDescent="0.25">
      <c r="A5" s="84">
        <f>Sampling!D10</f>
        <v>27.867000000000001</v>
      </c>
      <c r="B5" s="83" t="str">
        <f>LOOKUP(A5, Sampling!$D$7:$D$19, Sampling!$B$7:$B$19)</f>
        <v>induced Fed Batch</v>
      </c>
      <c r="C5" s="83" t="str">
        <f>LOOKUP(A5, Sampling!$D$7:$D$19, Sampling!$A$7:$A$19)</f>
        <v>04</v>
      </c>
      <c r="D5" s="85">
        <f>VLOOKUP(A5,Online_ANA!$A$2:$B$2124,2,TRUE) * 1000</f>
        <v>1427.1467208037702</v>
      </c>
      <c r="E5" s="85">
        <f>VLOOKUP(A5,Sampling!$D$7:$F$19,2,FALSE)</f>
        <v>35</v>
      </c>
      <c r="F5" s="84">
        <f>VLOOKUP(A5,'OD600'!$D$7:$I$19,6,FALSE)</f>
        <v>114.19999999999999</v>
      </c>
      <c r="G5" s="84">
        <f>VLOOKUP(A5,Biomass!$C$7:$R$17,16,FALSE)</f>
        <v>43.299999999999976</v>
      </c>
      <c r="H5" s="84">
        <f>VLOOKUP(A5,Glycerol!$D$7:$E$14,2,FALSE)</f>
        <v>9.0666666666666673E-2</v>
      </c>
      <c r="I5" s="84">
        <f>VLOOKUP(A5,Protein!$D$7:$E$14,2,FALSE)</f>
        <v>5.8983238675716869</v>
      </c>
    </row>
    <row r="6" spans="1:9" x14ac:dyDescent="0.25">
      <c r="A6" s="84">
        <f>Sampling!D11</f>
        <v>29.867000000000001</v>
      </c>
      <c r="B6" s="83" t="str">
        <f>LOOKUP(A6, Sampling!$D$7:$D$19, Sampling!$B$7:$B$19)</f>
        <v>induced Fed Batch</v>
      </c>
      <c r="C6" s="83" t="str">
        <f>LOOKUP(A6, Sampling!$D$7:$D$19, Sampling!$A$7:$A$19)</f>
        <v>05</v>
      </c>
      <c r="D6" s="85">
        <f>VLOOKUP(A6,Online_ANA!$A$2:$B$2124,2,TRUE) * 1000</f>
        <v>1522.2896751184574</v>
      </c>
      <c r="E6" s="85">
        <f>VLOOKUP(A6,Sampling!$D$7:$F$19,2,FALSE)</f>
        <v>35</v>
      </c>
      <c r="F6" s="84">
        <f>VLOOKUP(A6,'OD600'!$D$7:$I$19,6,FALSE)</f>
        <v>122.2</v>
      </c>
      <c r="G6" s="84">
        <f>VLOOKUP(A6,Biomass!$C$7:$R$17,16,FALSE)</f>
        <v>45.79999999999999</v>
      </c>
      <c r="H6" s="84">
        <f>VLOOKUP(A6,Glycerol!$D$7:$E$14,2,FALSE)</f>
        <v>9.0666666666666673E-2</v>
      </c>
      <c r="I6" s="84">
        <f>VLOOKUP(A6,Protein!$D$7:$E$14,2,FALSE)</f>
        <v>7.6991273029505471</v>
      </c>
    </row>
    <row r="7" spans="1:9" x14ac:dyDescent="0.25">
      <c r="A7" s="84">
        <f>Sampling!D12</f>
        <v>31.95</v>
      </c>
      <c r="B7" s="83" t="str">
        <f>LOOKUP(A7, Sampling!$D$7:$D$19, Sampling!$B$7:$B$19)</f>
        <v>induced Fed Batch</v>
      </c>
      <c r="C7" s="83" t="str">
        <f>LOOKUP(A7, Sampling!$D$7:$D$19, Sampling!$A$7:$A$19)</f>
        <v>06</v>
      </c>
      <c r="D7" s="85">
        <f>VLOOKUP(A7,Online_ANA!$A$2:$B$2124,2,TRUE) * 1000</f>
        <v>1652.0797839254494</v>
      </c>
      <c r="E7" s="85">
        <f>VLOOKUP(A7,Sampling!$D$7:$F$19,2,FALSE)</f>
        <v>35</v>
      </c>
      <c r="F7" s="84">
        <f>VLOOKUP(A7,'OD600'!$D$7:$I$19,6,FALSE)</f>
        <v>134.80000000000001</v>
      </c>
      <c r="G7" s="84">
        <f>VLOOKUP(A7,Biomass!$C$7:$R$17,16,FALSE)</f>
        <v>48.266666666666609</v>
      </c>
      <c r="H7" s="84">
        <f>VLOOKUP(A7,Glycerol!$D$7:$E$14,2,FALSE)</f>
        <v>9.0666666666666673E-2</v>
      </c>
      <c r="I7" s="84">
        <f>VLOOKUP(A7,Protein!$D$7:$E$14,2,FALSE)</f>
        <v>7.5883086300041551</v>
      </c>
    </row>
    <row r="8" spans="1:9" x14ac:dyDescent="0.25">
      <c r="A8" s="84">
        <f>Sampling!D13</f>
        <v>33.866999999999997</v>
      </c>
      <c r="B8" s="83" t="str">
        <f>LOOKUP(A8, Sampling!$D$7:$D$19, Sampling!$B$7:$B$19)</f>
        <v>induced Fed Batch</v>
      </c>
      <c r="C8" s="83" t="str">
        <f>LOOKUP(A8, Sampling!$D$7:$D$19, Sampling!$A$7:$A$19)</f>
        <v>07</v>
      </c>
      <c r="D8" s="85">
        <f>VLOOKUP(A8,Online_ANA!$A$2:$B$2124,2,TRUE) * 1000</f>
        <v>1802.319840250376</v>
      </c>
      <c r="E8" s="85">
        <f>VLOOKUP(A8,Sampling!$D$7:$F$19,2,FALSE)</f>
        <v>35</v>
      </c>
      <c r="F8" s="84">
        <f>VLOOKUP(A8,'OD600'!$D$7:$I$19,6,FALSE)</f>
        <v>138.60000000000002</v>
      </c>
      <c r="G8" s="84">
        <f>VLOOKUP(A8,Biomass!$C$7:$R$17,16,FALSE)</f>
        <v>50.300000000000161</v>
      </c>
      <c r="H8" s="84">
        <f>VLOOKUP(A8,Glycerol!$D$7:$E$14,2,FALSE)</f>
        <v>9.0666666666666673E-2</v>
      </c>
      <c r="I8" s="84">
        <f>VLOOKUP(A8,Protein!$D$7:$E$14,2,FALSE)</f>
        <v>6.9788059287990034</v>
      </c>
    </row>
    <row r="9" spans="1:9" x14ac:dyDescent="0.25">
      <c r="A9" s="84">
        <f>Sampling!D14</f>
        <v>35.366999999999997</v>
      </c>
      <c r="B9" s="83" t="str">
        <f>LOOKUP(A9, Sampling!$D$7:$D$19, Sampling!$B$7:$B$19)</f>
        <v>induced Fed Batch</v>
      </c>
      <c r="C9" s="83" t="str">
        <f>LOOKUP(A9, Sampling!$D$7:$D$19, Sampling!$A$7:$A$19)</f>
        <v>08</v>
      </c>
      <c r="D9" s="85">
        <f>VLOOKUP(A9,Online_ANA!$A$2:$B$2124,2,TRUE) * 1000</f>
        <v>1926.8006250529263</v>
      </c>
      <c r="E9" s="85">
        <f>VLOOKUP(A9,Sampling!$D$7:$F$19,2,FALSE)</f>
        <v>35</v>
      </c>
      <c r="F9" s="84">
        <f>VLOOKUP(A9,'OD600'!$D$7:$I$19,6,FALSE)</f>
        <v>129.4</v>
      </c>
      <c r="G9" s="84">
        <f>VLOOKUP(A9,Biomass!$C$7:$R$17,16,FALSE)</f>
        <v>49.833333333333321</v>
      </c>
      <c r="H9" s="84">
        <f>VLOOKUP(A9,Glycerol!$D$7:$E$14,2,FALSE)</f>
        <v>9.0666666666666673E-2</v>
      </c>
      <c r="I9" s="84">
        <f>VLOOKUP(A9,Protein!$D$7:$E$14,2,FALSE)</f>
        <v>6.4524172323036435</v>
      </c>
    </row>
    <row r="10" spans="1:9" x14ac:dyDescent="0.25">
      <c r="A10" s="84"/>
      <c r="B10" s="83"/>
      <c r="C10" s="83"/>
      <c r="D10" s="85"/>
      <c r="E10" s="85"/>
      <c r="F10" s="84"/>
      <c r="G10" s="84"/>
      <c r="H10" s="84"/>
    </row>
    <row r="11" spans="1:9" x14ac:dyDescent="0.25">
      <c r="A11" s="84"/>
      <c r="B11" s="83"/>
      <c r="C11" s="83"/>
      <c r="D11" s="85"/>
      <c r="E11" s="85"/>
      <c r="F11" s="84"/>
      <c r="G11" s="84"/>
      <c r="H11" s="8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General</vt:lpstr>
      <vt:lpstr>Online_RAW</vt:lpstr>
      <vt:lpstr>Online_ANA</vt:lpstr>
      <vt:lpstr>Graph cult. #10</vt:lpstr>
      <vt:lpstr>Sampling</vt:lpstr>
      <vt:lpstr>Refill</vt:lpstr>
      <vt:lpstr>OD600</vt:lpstr>
      <vt:lpstr>Biomass</vt:lpstr>
      <vt:lpstr>Glycerol</vt:lpstr>
      <vt:lpstr>Acetate</vt:lpstr>
      <vt:lpstr>Protein</vt:lpstr>
      <vt:lpstr>Rate_Calc</vt:lpstr>
      <vt:lpstr>summary</vt:lpstr>
    </vt:vector>
  </TitlesOfParts>
  <Manager/>
  <Company>TU-Wien Campuslizenz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dietzsch</dc:creator>
  <cp:keywords/>
  <dc:description/>
  <cp:lastModifiedBy>Rüdiger Lück</cp:lastModifiedBy>
  <cp:revision/>
  <dcterms:created xsi:type="dcterms:W3CDTF">2010-10-11T09:03:00Z</dcterms:created>
  <dcterms:modified xsi:type="dcterms:W3CDTF">2024-03-19T08:33:21Z</dcterms:modified>
  <cp:category/>
  <cp:contentStatus/>
</cp:coreProperties>
</file>